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60" yWindow="2595" windowWidth="15060" windowHeight="4830" tabRatio="725" activeTab="2"/>
  </bookViews>
  <sheets>
    <sheet name="Home" sheetId="1" r:id="rId1"/>
    <sheet name="Margin calculation" sheetId="22" r:id="rId2"/>
    <sheet name="Costs Input" sheetId="23" r:id="rId3"/>
    <sheet name="Product list" sheetId="12" r:id="rId4"/>
    <sheet name="Parameters" sheetId="13" r:id="rId5"/>
    <sheet name="BULRIC Output" sheetId="27" r:id="rId6"/>
    <sheet name="Results" sheetId="25" r:id="rId7"/>
    <sheet name="Portfolio selection" sheetId="30"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s>
  <definedNames>
    <definedName name="______eva1">'[1]Parameter '!$K$129</definedName>
    <definedName name="______eva10">'[1]Parameter '!$T$129</definedName>
    <definedName name="______eva11">'[1]Parameter '!$U$129</definedName>
    <definedName name="______eva2">'[1]Parameter '!$L$129</definedName>
    <definedName name="______eva3">'[1]Parameter '!$M$129</definedName>
    <definedName name="______eva4">'[1]Parameter '!$N$129</definedName>
    <definedName name="______eva5">'[1]Parameter '!$O$129</definedName>
    <definedName name="______eva6">'[1]Parameter '!$P$129</definedName>
    <definedName name="______eva7">'[1]Parameter '!$Q$129</definedName>
    <definedName name="______eva8">'[1]Parameter '!$R$129</definedName>
    <definedName name="______eva9">'[1]Parameter '!$S$129</definedName>
    <definedName name="_____DAT1">#REF!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eva1">'[2]Parameter '!$K$129</definedName>
    <definedName name="_____eva10">'[2]Parameter '!$T$129</definedName>
    <definedName name="_____eva11">'[2]Parameter '!$U$129</definedName>
    <definedName name="_____eva2">'[2]Parameter '!$L$129</definedName>
    <definedName name="_____eva3">'[2]Parameter '!$M$129</definedName>
    <definedName name="_____eva4">'[2]Parameter '!$N$129</definedName>
    <definedName name="_____eva5">'[2]Parameter '!$O$129</definedName>
    <definedName name="_____eva6">'[2]Parameter '!$P$129</definedName>
    <definedName name="_____eva7">'[2]Parameter '!$Q$129</definedName>
    <definedName name="_____eva8">'[2]Parameter '!$R$129</definedName>
    <definedName name="_____eva9">'[2]Parameter '!$S$129</definedName>
    <definedName name="____DAT1">#REF!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eop1">#REF!</definedName>
    <definedName name="____eop2">#REF!</definedName>
    <definedName name="____eop3">#REF!</definedName>
    <definedName name="____eop4">#REF!</definedName>
    <definedName name="____eop5">#REF!</definedName>
    <definedName name="____eva1">'[3]Parameter '!$K$129</definedName>
    <definedName name="____eva10">'[3]Parameter '!$T$129</definedName>
    <definedName name="____eva11">'[3]Parameter '!$U$129</definedName>
    <definedName name="____eva2">'[3]Parameter '!$L$129</definedName>
    <definedName name="____eva3">'[3]Parameter '!$M$129</definedName>
    <definedName name="____eva4">'[3]Parameter '!$N$129</definedName>
    <definedName name="____eva5">'[3]Parameter '!$O$129</definedName>
    <definedName name="____eva6">'[3]Parameter '!$P$129</definedName>
    <definedName name="____eva7">'[3]Parameter '!$Q$129</definedName>
    <definedName name="____eva8">'[3]Parameter '!$R$129</definedName>
    <definedName name="____eva9">'[3]Parameter '!$S$129</definedName>
    <definedName name="___and5">#REF!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23">#REF!</definedName>
    <definedName name="___DAT24">#REF!</definedName>
    <definedName name="___DAT25">#REF!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eop1">#REF!</definedName>
    <definedName name="___eop2">#REF!</definedName>
    <definedName name="___eop3">#REF!</definedName>
    <definedName name="___eop4">#REF!</definedName>
    <definedName name="___eop5">#REF!</definedName>
    <definedName name="___eva1">'[2]Parameter '!$K$129</definedName>
    <definedName name="___eva10">'[2]Parameter '!$T$129</definedName>
    <definedName name="___eva11">'[2]Parameter '!$U$129</definedName>
    <definedName name="___eva2">'[2]Parameter '!$L$129</definedName>
    <definedName name="___eva3">'[2]Parameter '!$M$129</definedName>
    <definedName name="___eva4">'[2]Parameter '!$N$129</definedName>
    <definedName name="___eva5">'[2]Parameter '!$O$129</definedName>
    <definedName name="___eva6">'[2]Parameter '!$P$129</definedName>
    <definedName name="___eva7">'[2]Parameter '!$Q$129</definedName>
    <definedName name="___eva8">'[2]Parameter '!$R$129</definedName>
    <definedName name="___eva9">'[2]Parameter '!$S$129</definedName>
    <definedName name="___PGK1">[4]costs!$C$228:$C$239</definedName>
    <definedName name="___PGP1">[4]costs!$C$240:$C$248</definedName>
    <definedName name="___PGP2">[4]costs!$C$249:$C$264</definedName>
    <definedName name="___PNK1">[4]costs!$C$389:$C$391</definedName>
    <definedName name="___PNP1">[4]costs!$C$392</definedName>
    <definedName name="___PNP2">[4]costs!$C$393:$C$396</definedName>
    <definedName name="___thinkcell.nfLnVK1kke.JJUOhxvHrA" hidden="1">#REF!</definedName>
    <definedName name="___thinkcell.xi2aunqSkq1ABh7h3wpaw" hidden="1">#REF!</definedName>
    <definedName name="___thinkcell_Shoy2KBBEqiNKUMkGyFmQ" hidden="1">#REF!</definedName>
    <definedName name="___thinkcell2MlWnwrKvUCHVSgZDdU9HQ" hidden="1">#REF!</definedName>
    <definedName name="___thinkcell3bDi.Cb.C0O4jH4gPjUH6Q" hidden="1">#REF!</definedName>
    <definedName name="___thinkcell3fTazjzdDE6I9.19Y6VoUw" hidden="1">#REF!</definedName>
    <definedName name="___thinkcell3HajxbvCA0iuwHg3IfDbuQ" hidden="1">'[5]2006-05'!$BU$101</definedName>
    <definedName name="___thinkcell3Z1QWUorIUOyZ7lbHtp6zg" hidden="1">'[5]2006-05'!$Y$101</definedName>
    <definedName name="___thinkcell49C6Hl0XTkK3CKs9ZLAwJQ" hidden="1">#REF!</definedName>
    <definedName name="___thinkcell4tzw17pcVE.EhnMtoshoCQ" hidden="1">'[5]2006-05'!$AE$101</definedName>
    <definedName name="___thinkcell516bnhV5CEe23qyMMHxIxg" hidden="1">#REF!</definedName>
    <definedName name="___thinkcell8OoRErA0O0SvBPNtCG0HYg" hidden="1">#REF!</definedName>
    <definedName name="___thinkcellAMFs.1aHk0iShd9kp5X3Yw" hidden="1">#REF!</definedName>
    <definedName name="___thinkcellANUQcpTrek.2zrq7_MoIDg" hidden="1">#REF!</definedName>
    <definedName name="___thinkcellBiBAqbiJzkiao4Fto3iXcQ" hidden="1">#REF!</definedName>
    <definedName name="___thinkcellBMPoFuqovU2C3DhUKVmCzA" hidden="1">'[5]2006-05'!$AH$101</definedName>
    <definedName name="___thinkcellBq6EgGWqJEWkaCX8ow8ksA" hidden="1">#REF!</definedName>
    <definedName name="___thinkcellBqAVVx.BkEqbJGBrwWC37A" hidden="1">'[5]2006-05'!$BK$101</definedName>
    <definedName name="___thinkcellBTtJfxMteUWYmwkG3_T6tA" hidden="1">'[5]2006-05'!$BV$101</definedName>
    <definedName name="___thinkcellc0xq8inCREW3Iwxk789Cfw" hidden="1">#REF!</definedName>
    <definedName name="___thinkcellcTT80agJoEeKt7AISXMY3A" hidden="1">#REF!</definedName>
    <definedName name="___thinkcellcutEDyt7hk.lBC7AhkSw9A" hidden="1">'[5]2006-05'!$B$2501</definedName>
    <definedName name="___thinkcelldP0aHMYBckW6k7JO4eOqIQ" hidden="1">#REF!</definedName>
    <definedName name="___thinkcellEHdjPjGyUE6Oyr6mAgGj.Q" hidden="1">#REF!</definedName>
    <definedName name="___thinkcelleY57lTSfpUCxR1jGVX_3eQ" hidden="1">#REF!</definedName>
    <definedName name="___thinkcellF.liSVgc9UK9vDRQLE56Wg" hidden="1">'[5]2006-05'!$BJ$101</definedName>
    <definedName name="___thinkcellF77OT45G6kORQkZvTKdHtw" hidden="1">'[5]2006-05'!$CC$101</definedName>
    <definedName name="___thinkcellFbwyXxu7TU6jkup2jm3X8A" hidden="1">'[5]2006-05'!$U$101</definedName>
    <definedName name="___thinkcellfQPDBVgQL0iJzrSPj04sNw" hidden="1">'[5]2006-05'!$AY$101</definedName>
    <definedName name="___thinkcellfts14xXM0kqsEixHC7._Rg" hidden="1">'[5]2006-05'!$AP$101</definedName>
    <definedName name="___thinkcellg.CPTzlHWUeI6DwVhWQrgg" hidden="1">#REF!</definedName>
    <definedName name="___thinkcellg4OAKdtkNku8OqBbMbzwdQ" hidden="1">#REF!</definedName>
    <definedName name="___thinkcellGCfpLueGXEKLeRNAqWLoDA" hidden="1">#REF!</definedName>
    <definedName name="___thinkcellgpCgN3dIzECNL4xAbY3ZiA" hidden="1">#REF!</definedName>
    <definedName name="___thinkcellh6Ov9qnwaECfTCP4SHQ.Mw" hidden="1">#REF!</definedName>
    <definedName name="___thinkcellHcog2dVKOkmpjTIE0XI0aA" hidden="1">#REF!</definedName>
    <definedName name="___thinkcellHEN7OA0p_0mE0TVDKoN9bQ" hidden="1">#REF!</definedName>
    <definedName name="___thinkcellhlNSoDADAE6LKee_58kvbw" hidden="1">#REF!</definedName>
    <definedName name="___thinkcellHlqCzJ9nuk6P37nLVlWStA" hidden="1">'[5]2006-05'!$BW$101</definedName>
    <definedName name="___thinkcellhp_tL.LiDEmRUlJtDMyNNw" hidden="1">#REF!</definedName>
    <definedName name="___thinkcellhTEQPJ_O.UmrrcGAXk3MLw" hidden="1">#REF!</definedName>
    <definedName name="___thinkcellHx0ulFK_GU.K9yUYBnlZ4w" hidden="1">#REF!</definedName>
    <definedName name="___thinkcelli_E5LQ1PLUOiqV_pDifu8w" hidden="1">'[5]2006-05'!$P$101</definedName>
    <definedName name="___thinkcelli0MAAAAAAAAAAAAAuTIyZPRjmEevAvpxxS_lUw" hidden="1">#REF!</definedName>
    <definedName name="___thinkcellIBUH7fUaeUSf7U7uI9K0Pw" hidden="1">#REF!</definedName>
    <definedName name="___thinkcellIGKKaNeCd0mdHArasd6HLg" hidden="1">'[5]2006-05'!$BI$101</definedName>
    <definedName name="___thinkcellIyMysRV9Q0qIdsqVegZqFA" hidden="1">#REF!</definedName>
    <definedName name="___thinkcellKBzAJFFcXkeyC7C2Vtfh7g" hidden="1">#REF!</definedName>
    <definedName name="___thinkcellKjbHWYM_tUGcWvteula.DQ" hidden="1">#REF!</definedName>
    <definedName name="___thinkcellKXA66nvzg06AntVbyDvRpA" hidden="1">'[5]2006-05'!$CD$101</definedName>
    <definedName name="___thinkcelll__YTMV24UqMYYOGrXjAXw" hidden="1">'[5]2006-05'!$AS$101</definedName>
    <definedName name="___thinkcellL4PdtR7ZSEO2ocZkKGzUNg" hidden="1">#REF!</definedName>
    <definedName name="___thinkcelllHzJAuDKaUeFS1eMDJK5rw" hidden="1">'[5]2006-05'!$BF$101</definedName>
    <definedName name="___thinkcellmCpjQ4RQXk6H6arO8p_4IQ" hidden="1">'[5]2006-05'!$BG$101</definedName>
    <definedName name="___thinkcellMD31KVcxEUCbs7x28MtKcw" hidden="1">'[5]2006-05'!$AX$101</definedName>
    <definedName name="___thinkcellMJMXNexCO0m_m.Ze2T8O1w" hidden="1">'[5]2006-05'!$AB$101</definedName>
    <definedName name="___thinkcellmn5MlL8gfEOsh5Dx6MGWJQ" hidden="1">'[5]Subscriber(E)'!$G$763</definedName>
    <definedName name="___thinkcellmSEwZ6mg_E6MFKJz_V.YjA" hidden="1">'[5]2006-05'!$B$101</definedName>
    <definedName name="___thinkcelln_d03A5C.Eq.TwyAvmut8w" hidden="1">'[5]2006-05'!$O$101</definedName>
    <definedName name="___thinkcellnatjvzUbt0KLWVw.cezYTQ" hidden="1">'[5]2006-05'!$H$101</definedName>
    <definedName name="___thinkcellNbW8nnh930GzZX4ls0.Zfw" hidden="1">'[5]2006-05'!$CE$101</definedName>
    <definedName name="___thinkcellNgBWqqPF.ESj8J4v7Onzyw" hidden="1">'[6]T-HT Inc P&amp;L CCat'!#REF!</definedName>
    <definedName name="___thinkcellNUMAAAAAAAAAAAAA0uXvn6l_d0u4Rwx4LsKb0A" hidden="1">#REF!</definedName>
    <definedName name="___thinkcellNUMAAAAAAAAAAAAASJWIKvK6BEG566p72b6.Xg" hidden="1">#REF!</definedName>
    <definedName name="___thinkcellNUMAAAAAAAAAAAAASNoMzsp_JE6OXD7WQuIKdw" hidden="1">#REF!</definedName>
    <definedName name="___thinkcellNUMAAAAAAAAAAAAAvP.QBeePRUa8r.IJ_fHvMA" hidden="1">#REF!</definedName>
    <definedName name="___thinkcellNUMAAAAAAAAAAAAAVRzHC6jMdUaux1yJaY4AkA" hidden="1">#REF!</definedName>
    <definedName name="___thinkcellNUMAAAAAAAABAAAA1pD36eMccE6k1UKqiVYM2g" hidden="1">#REF!</definedName>
    <definedName name="___thinkcellNUMAAAAAAAABAAAASF4oJSAjrE.AyFt_6vG7nA" hidden="1">#REF!</definedName>
    <definedName name="___thinkcelloNZYhDV3NEuSwL4V9vHsyA" hidden="1">#REF!</definedName>
    <definedName name="___thinkcellpgtfwqp6f0yX40xSbsSNrQ" hidden="1">'[5]2006-05'!$BH$101</definedName>
    <definedName name="___thinkcellPjVZGZANN0mobPE5u4UFMQ" hidden="1">#REF!</definedName>
    <definedName name="___thinkcellrNPPzPZSwkOzJfQLUSCo6w" hidden="1">#REF!</definedName>
    <definedName name="___thinkcellrujzgh.XLEKqCB9DNrmd9Q" hidden="1">'[5]2006-05'!$CF$101</definedName>
    <definedName name="___thinkcellsP4h3_LxqE.WTvG57YEp2Q" hidden="1">'[5]2006-05'!$F$101</definedName>
    <definedName name="___thinkcellsv3f1aghXU.rqyEoz1L5Rw" hidden="1">#REF!</definedName>
    <definedName name="___thinkcelltAud_G1k5UOkzwam3Iu7vw" hidden="1">#REF!</definedName>
    <definedName name="___thinkcellTVv71PbDEkChYiUWrfAvdQ" hidden="1">'[5]2006-05'!$BE$101</definedName>
    <definedName name="___thinkcellVlBA_9qcI0OhtucDDc0jpw" hidden="1">'[5]2006-05'!$M$101</definedName>
    <definedName name="___thinkcellVm2uVj7ZSUuo9MhxSOSnng" hidden="1">#REF!</definedName>
    <definedName name="___thinkcellwb2MnPKfa0K_9tFrCyTV7w" hidden="1">'[5]2006-05'!$N$101</definedName>
    <definedName name="___thinkcellWeNx6Tq5JESokNrmE_SH9g" hidden="1">#REF!</definedName>
    <definedName name="___thinkcellxGyJyzsMwEOnjnsxp_C8OQ" hidden="1">'[5]2006-05'!$BD$101</definedName>
    <definedName name="___thinkcellykpVyLxitkCNZP2CX2Tz5w" hidden="1">'[5]2006-05'!$G$101</definedName>
    <definedName name="___thinkcellYu71gJ881Eq.kwR06RBz7Q" hidden="1">'[5]2006-05'!$BT$101</definedName>
    <definedName name="___thinkcellz6r0KREllESojli6uojWRg" hidden="1">'[5]2006-05'!$BA$101</definedName>
    <definedName name="___thinkcellzpSu3xnC9U.Kqr6GIqW.Wg" hidden="1">'[5]2006-05'!$BB$101</definedName>
    <definedName name="___thinkcelljnvD5A3E50iW.miYyk0VhQ" hidden="1">'[5]2006-05'!$AZ$101</definedName>
    <definedName name="___thinkcelljvreNjnT5E.1CDuGdNRaTw" hidden="1">#REF!</definedName>
    <definedName name="___xlfn.BAHTTEXT" hidden="1">#NAME?</definedName>
    <definedName name="__700A_G2">#REF!</definedName>
    <definedName name="__and5">#REF!</definedName>
    <definedName name="__BAV5">'[7]Sub&amp;Trunk Info'!$I$29</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#REF!</definedName>
    <definedName name="__DAT24">#REF!</definedName>
    <definedName name="__DAT25">#REF!</definedName>
    <definedName name="__DAT26">#REF!</definedName>
    <definedName name="__DAT27">#REF!</definedName>
    <definedName name="__DAT28">#REF!</definedName>
    <definedName name="__DAT29">#REF!</definedName>
    <definedName name="__DAT3">#REF!</definedName>
    <definedName name="__DAT30">#REF!</definedName>
    <definedName name="__DAT4">#REF!</definedName>
    <definedName name="__DAT5">#REF!</definedName>
    <definedName name="__DAT6">#REF!</definedName>
    <definedName name="__DAT7">#REF!</definedName>
    <definedName name="__DAT8">#REF!</definedName>
    <definedName name="__DAT9">#REF!</definedName>
    <definedName name="__eop1">#REF!</definedName>
    <definedName name="__eop2">#REF!</definedName>
    <definedName name="__eop3">#REF!</definedName>
    <definedName name="__eop4">#REF!</definedName>
    <definedName name="__eop5">#REF!</definedName>
    <definedName name="__eva1">'[2]Parameter '!$K$129</definedName>
    <definedName name="__eva10">'[2]Parameter '!$T$129</definedName>
    <definedName name="__eva11">'[2]Parameter '!$U$129</definedName>
    <definedName name="__eva2">'[2]Parameter '!$L$129</definedName>
    <definedName name="__eva3">'[2]Parameter '!$M$129</definedName>
    <definedName name="__eva4">'[2]Parameter '!$N$129</definedName>
    <definedName name="__eva5">'[2]Parameter '!$O$129</definedName>
    <definedName name="__eva6">'[2]Parameter '!$P$129</definedName>
    <definedName name="__eva7">'[2]Parameter '!$Q$129</definedName>
    <definedName name="__eva8">'[2]Parameter '!$R$129</definedName>
    <definedName name="__eva9">'[2]Parameter '!$S$129</definedName>
    <definedName name="__PGK1">[8]costs!$C$228:$C$239</definedName>
    <definedName name="__PGP1">[8]costs!$C$240:$C$248</definedName>
    <definedName name="__PGP2">[8]costs!$C$249:$C$264</definedName>
    <definedName name="__PNK1">[8]costs!$C$389:$C$391</definedName>
    <definedName name="__PNP1">[8]costs!$C$392</definedName>
    <definedName name="__PNP2">[8]costs!$C$393:$C$396</definedName>
    <definedName name="__xlfn.BAHTTEXT" hidden="1">#NAME?</definedName>
    <definedName name="_00A_G2">#REF!</definedName>
    <definedName name="_1_700A_G2">#REF!</definedName>
    <definedName name="_700A_G2">#REF!</definedName>
    <definedName name="_and5">#REF!</definedName>
    <definedName name="_APR03">#REF!</definedName>
    <definedName name="_AUG02">#REF!</definedName>
    <definedName name="_AUG03">#REF!</definedName>
    <definedName name="_BAV5">'[7]Sub&amp;Trunk Info'!$I$29</definedName>
    <definedName name="_dat">#REF!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4">#REF!</definedName>
    <definedName name="_DAT25">#REF!</definedName>
    <definedName name="_DAT26">[9]USLUGA!#REF!</definedName>
    <definedName name="_DAT27">[9]USLUGA!#REF!</definedName>
    <definedName name="_DAT28">#REF!</definedName>
    <definedName name="_DAT29">#REF!</definedName>
    <definedName name="_DAT3">#REF!</definedName>
    <definedName name="_DAT30">#REF!</definedName>
    <definedName name="_DAT33">[10]MATERIJAL!#REF!</definedName>
    <definedName name="_DAT34">[9]USLUGA!#REF!</definedName>
    <definedName name="_DAT37">[9]USLUGA!#REF!</definedName>
    <definedName name="_DAT38">[9]USLUGA!#REF!</definedName>
    <definedName name="_DAT4">#REF!</definedName>
    <definedName name="_DAT5">#REF!</definedName>
    <definedName name="_DAT6">#REF!</definedName>
    <definedName name="_DAT7">#REF!</definedName>
    <definedName name="_DAT8">#REF!</definedName>
    <definedName name="_DAT9">#REF!</definedName>
    <definedName name="_DEC02">#REF!</definedName>
    <definedName name="_eop1">#REF!</definedName>
    <definedName name="_eop2">#REF!</definedName>
    <definedName name="_eop3">#REF!</definedName>
    <definedName name="_eop4">#REF!</definedName>
    <definedName name="_eop5">#REF!</definedName>
    <definedName name="_eva1">'[11]Parameter '!$K$129</definedName>
    <definedName name="_eva10">'[11]Parameter '!$T$129</definedName>
    <definedName name="_eva11">'[11]Parameter '!$U$129</definedName>
    <definedName name="_eva2">'[11]Parameter '!$L$129</definedName>
    <definedName name="_eva3">'[11]Parameter '!$M$129</definedName>
    <definedName name="_eva4">'[11]Parameter '!$N$129</definedName>
    <definedName name="_eva5">'[11]Parameter '!$O$129</definedName>
    <definedName name="_eva6">'[11]Parameter '!$P$129</definedName>
    <definedName name="_eva7">'[11]Parameter '!$Q$129</definedName>
    <definedName name="_eva8">'[11]Parameter '!$R$129</definedName>
    <definedName name="_eva9">'[11]Parameter '!$S$129</definedName>
    <definedName name="_FEB03">#REF!</definedName>
    <definedName name="_xlnm._FilterDatabase" localSheetId="4" hidden="1">Parameters!$C$15:$V$16</definedName>
    <definedName name="_xlnm._FilterDatabase" localSheetId="3" hidden="1">'Product list'!$A$4:$DW$5</definedName>
    <definedName name="_xlnm._FilterDatabase" localSheetId="6" hidden="1">Results!$B$2:$N$3</definedName>
    <definedName name="_JAN03" localSheetId="6">#REF!</definedName>
    <definedName name="_JAN03">#REF!</definedName>
    <definedName name="_JUL02" localSheetId="6">#REF!</definedName>
    <definedName name="_JUL02">#REF!</definedName>
    <definedName name="_JUL03" localSheetId="6">#REF!</definedName>
    <definedName name="_JUL03">#REF!</definedName>
    <definedName name="_JUN03">#REF!</definedName>
    <definedName name="_Kn300">300</definedName>
    <definedName name="_MAR03">#REF!</definedName>
    <definedName name="_MAY03">#REF!</definedName>
    <definedName name="_neu1" localSheetId="7" hidden="1">[12]EurotoolsXRates!$A$15</definedName>
    <definedName name="_neu2" localSheetId="7" hidden="1">[12]EurotoolsXRates!$B$9</definedName>
    <definedName name="_neu3" localSheetId="7" hidden="1">[12]EurotoolsXRates!$B$10</definedName>
    <definedName name="_neu4" localSheetId="7" hidden="1">[12]EurotoolsXRates!$B$11</definedName>
    <definedName name="_neu5" localSheetId="7" hidden="1">[12]EurotoolsXRates!$B$12</definedName>
    <definedName name="_neu6" localSheetId="7" hidden="1">[12]EurotoolsXRates!$B$13</definedName>
    <definedName name="_NOV02" localSheetId="6">#REF!</definedName>
    <definedName name="_NOV02">#REF!</definedName>
    <definedName name="_OCT02" localSheetId="6">#REF!</definedName>
    <definedName name="_OCT02">#REF!</definedName>
    <definedName name="_Order1" hidden="1">255</definedName>
    <definedName name="_Order2" hidden="1">0</definedName>
    <definedName name="_PGK1">[13]costs!$C$228:$C$239</definedName>
    <definedName name="_PGP1">[13]costs!$C$240:$C$248</definedName>
    <definedName name="_PGP2">[13]costs!$C$249:$C$264</definedName>
    <definedName name="_PNK1">[13]costs!$C$389:$C$391</definedName>
    <definedName name="_PNP1">[13]costs!$C$392</definedName>
    <definedName name="_PNP2">[13]costs!$C$393:$C$396</definedName>
    <definedName name="_SEP02" localSheetId="6">#REF!</definedName>
    <definedName name="_SEP02">#REF!</definedName>
    <definedName name="_SEP03" localSheetId="6">#REF!</definedName>
    <definedName name="_SEP03">#REF!</definedName>
    <definedName name="a">[14]EurotoolsXRates!$B$15</definedName>
    <definedName name="aaa" localSheetId="6">#REF!</definedName>
    <definedName name="aaa">#REF!</definedName>
    <definedName name="AAA_DOCTOPS" hidden="1">"AAA_SET"</definedName>
    <definedName name="AAA_duser" hidden="1">"OFF"</definedName>
    <definedName name="aaaaaa">#REF!</definedName>
    <definedName name="AAB_Addin5" hidden="1">"AAB_Description for addin 5,Description for addin 5,Description for addin 5,Description for addin 5,Description for addin 5,Description for addin 5"</definedName>
    <definedName name="aasda" localSheetId="7" hidden="1">{#N/A,#N/A,TRUE,"Report"}</definedName>
    <definedName name="aasda" localSheetId="6" hidden="1">{#N/A,#N/A,TRUE,"Report"}</definedName>
    <definedName name="aasda" hidden="1">{#N/A,#N/A,TRUE,"Report"}</definedName>
    <definedName name="abs_Abweichung">[15]Tabelle1!#REF!</definedName>
    <definedName name="AC" localSheetId="6">#REF!</definedName>
    <definedName name="AC">#REF!</definedName>
    <definedName name="ACat">[16]Conf!$O$1</definedName>
    <definedName name="Acc">[17]Steuerung!$R$9:$R$10</definedName>
    <definedName name="ACCCAL">[18]Monthly!A$22</definedName>
    <definedName name="Accounting">[7]Charging!$C$19</definedName>
    <definedName name="Accounting_Load">'[7]Call Load Data'!$D$419</definedName>
    <definedName name="accrual" localSheetId="6">#REF!</definedName>
    <definedName name="accrual">#REF!</definedName>
    <definedName name="actcur">[19]Settings!$B$11</definedName>
    <definedName name="actentname2">[20]Settings!#REF!</definedName>
    <definedName name="active_pdp" localSheetId="6">#REF!</definedName>
    <definedName name="active_pdp">#REF!</definedName>
    <definedName name="active_pdp_factor" localSheetId="6">#REF!</definedName>
    <definedName name="active_pdp_factor">#REF!</definedName>
    <definedName name="active_pdp_factor1" localSheetId="6">#REF!</definedName>
    <definedName name="active_pdp_factor1">#REF!</definedName>
    <definedName name="active_pdp1">#REF!</definedName>
    <definedName name="actmonth">[19]Settings!$B$6</definedName>
    <definedName name="actnatco">[19]Settings!$B$26</definedName>
    <definedName name="actyear">[19]Settings!$B$7</definedName>
    <definedName name="ADSL_155">'[21]Opći podatci'!$B$11</definedName>
    <definedName name="AEnt">[16]Conf!$D$1</definedName>
    <definedName name="AfA" localSheetId="6">#REF!</definedName>
    <definedName name="AfA">#REF!</definedName>
    <definedName name="AfA_Equip" localSheetId="6">#REF!</definedName>
    <definedName name="AfA_Equip">#REF!</definedName>
    <definedName name="AfA_IM" localSheetId="6">#REF!</definedName>
    <definedName name="AfA_IM">#REF!</definedName>
    <definedName name="AfA_Ingang">#REF!</definedName>
    <definedName name="AfA_Land">#REF!</definedName>
    <definedName name="Afa_other">#REF!</definedName>
    <definedName name="AFAF">[13]costs!$C$12:$C$14</definedName>
    <definedName name="AFAR">[13]costs!$C$15:$C$24</definedName>
    <definedName name="AFAV">[13]costs!$C$25:$C$27</definedName>
    <definedName name="AFreq">[16]Conf!$AE$1</definedName>
    <definedName name="age" localSheetId="6">#REF!</definedName>
    <definedName name="age">#REF!</definedName>
    <definedName name="Aktien" localSheetId="6">#REF!</definedName>
    <definedName name="Aktien">#REF!</definedName>
    <definedName name="Aktienkurs" localSheetId="6">#REF!</definedName>
    <definedName name="Aktienkurs">#REF!</definedName>
    <definedName name="aktuelle_Tarifgruppe">#REF!</definedName>
    <definedName name="AnalysisOptionsADJUSTCOLSIZE">0</definedName>
    <definedName name="AnalysisOptionsDISCONNECTAR">1</definedName>
    <definedName name="AnalysisOptionsINDENT">0</definedName>
    <definedName name="AnalysisOptionsMBRALIASES">0</definedName>
    <definedName name="AnalysisOptionsRETAINOR">1</definedName>
    <definedName name="AnalysisOptionsRETRIEVEIMMEDIATE">1</definedName>
    <definedName name="and">#REF!</definedName>
    <definedName name="andrija">#REF!</definedName>
    <definedName name="ANLASS">[22]Home!#REF!</definedName>
    <definedName name="anscount" hidden="1">1</definedName>
    <definedName name="Anteile">#REF!</definedName>
    <definedName name="Anz_Vorjahre">[22]Home!#REF!</definedName>
    <definedName name="AnzahlAPs" localSheetId="6">#REF!</definedName>
    <definedName name="AnzahlAPs">#REF!</definedName>
    <definedName name="AOCD_use">[7]SUS_Services!$L$30</definedName>
    <definedName name="AOCE_use">[7]SUS_Services!$L$31</definedName>
    <definedName name="AP_IOG_type">[7]Charging!$L$21</definedName>
    <definedName name="App">[17]Steuerung!$B$9:$B$10</definedName>
    <definedName name="Application">[15]Tabelle1!$H$2</definedName>
    <definedName name="APrüfGuVMon" localSheetId="6">#REF!</definedName>
    <definedName name="APrüfGuVMon">#REF!</definedName>
    <definedName name="APZ21220Factor">'[7]APZ-data'!$G$10</definedName>
    <definedName name="APZ21225Factor">'[7]APZ-data'!$E$10</definedName>
    <definedName name="APZ21230Factor">'[7]APZ-data'!$I$10</definedName>
    <definedName name="ARPU_Liste_Tarifgruppen" localSheetId="6">#REF!</definedName>
    <definedName name="ARPU_Liste_Tarifgruppen">#REF!</definedName>
    <definedName name="asddfdf" localSheetId="6">#REF!</definedName>
    <definedName name="asddfdf">#REF!</definedName>
    <definedName name="assumptions" localSheetId="6">#REF!</definedName>
    <definedName name="assumptions">#REF!</definedName>
    <definedName name="atom_ports___traffic">#REF!</definedName>
    <definedName name="attached_users">#REF!</definedName>
    <definedName name="attached_users_factor">#REF!</definedName>
    <definedName name="attached_users_factor1">#REF!</definedName>
    <definedName name="attached_users1">#REF!</definedName>
    <definedName name="AUAN">[13]costs!$C$28:$C$31</definedName>
    <definedName name="Ausblenden" localSheetId="7">'Portfolio selection'!Ausblenden</definedName>
    <definedName name="Ausblenden" localSheetId="6">Results!Ausblenden</definedName>
    <definedName name="Ausblenden">[0]!Ausblenden</definedName>
    <definedName name="auslastung">[23]auslastung!$A$1:$J$2086</definedName>
    <definedName name="Auswahl">[24]Configuration!$B$3</definedName>
    <definedName name="Avail_for_traf_load_21211">'[7]APZ-data'!$C$24</definedName>
    <definedName name="Avail_for_traf_load_21220">'[7]APZ-data'!$G$24</definedName>
    <definedName name="Avail_for_traf_load_21225">'[7]APZ-data'!$E$24</definedName>
    <definedName name="Avail_for_traf_load_21230">'[7]APZ-data'!$I$24</definedName>
    <definedName name="Average_Call_Load_21211">[7]Results!$C$28</definedName>
    <definedName name="Average_Call_Load_21220">[7]Results!$G$28</definedName>
    <definedName name="Average_Call_Load_21225">[7]Results!$E$28</definedName>
    <definedName name="Average_Call_Load_21230">[7]Results!$I$28</definedName>
    <definedName name="avg_pdp" localSheetId="6">#REF!</definedName>
    <definedName name="avg_pdp">#REF!</definedName>
    <definedName name="avg_pdp_number" localSheetId="6">#REF!</definedName>
    <definedName name="avg_pdp_number">#REF!</definedName>
    <definedName name="avg_pdp_number1" localSheetId="6">#REF!</definedName>
    <definedName name="avg_pdp_number1">#REF!</definedName>
    <definedName name="avg_pdp1">#REF!</definedName>
    <definedName name="b" localSheetId="7" hidden="1">{#N/A,#N/A,TRUE,"Assumptions";#N/A,#N/A,TRUE,"Op Projection";#N/A,#N/A,TRUE,"Capital";#N/A,#N/A,TRUE,"Income";#N/A,#N/A,TRUE,"Balance";#N/A,#N/A,TRUE,"Sources&amp;Uses"}</definedName>
    <definedName name="b" localSheetId="6" hidden="1">{#N/A,#N/A,TRUE,"Assumptions";#N/A,#N/A,TRUE,"Op Projection";#N/A,#N/A,TRUE,"Capital";#N/A,#N/A,TRUE,"Income";#N/A,#N/A,TRUE,"Balance";#N/A,#N/A,TRUE,"Sources&amp;Uses"}</definedName>
    <definedName name="b" hidden="1">{#N/A,#N/A,TRUE,"Assumptions";#N/A,#N/A,TRUE,"Op Projection";#N/A,#N/A,TRUE,"Capital";#N/A,#N/A,TRUE,"Income";#N/A,#N/A,TRUE,"Balance";#N/A,#N/A,TRUE,"Sources&amp;Uses"}</definedName>
    <definedName name="B_answer">'[7]Sub&amp;Trunk Info'!$C$29</definedName>
    <definedName name="BA_AM">'[7]Sub&amp;Trunk Info'!$I$28</definedName>
    <definedName name="BA_XSS">'[7]Sub&amp;Trunk Info'!$I$25</definedName>
    <definedName name="BalanceSheet">#REF!</definedName>
    <definedName name="Basisblatt">#REF!</definedName>
    <definedName name="bbb">#REF!</definedName>
    <definedName name="BERA">[13]costs!$C$32</definedName>
    <definedName name="berichtart" localSheetId="6">#REF!</definedName>
    <definedName name="berichtart">#REF!</definedName>
    <definedName name="BEWART">[22]Home!#REF!</definedName>
    <definedName name="BGC">'[25]Sub&amp;Trunk Info'!#REF!</definedName>
    <definedName name="BGCANS">'[7]Sub&amp;Trunk Info'!$I$32</definedName>
    <definedName name="BGCI">'[7]Sub&amp;Trunk Info'!$I$34</definedName>
    <definedName name="BGCQ">'[7]Sub&amp;Trunk Info'!$I$33</definedName>
    <definedName name="bh_factor">#REF!</definedName>
    <definedName name="bh_factor1">#REF!</definedName>
    <definedName name="BHCAdim21211">[7]Results!$C$19</definedName>
    <definedName name="BHCAdim21220">[7]Results!$G$19</definedName>
    <definedName name="BHCAdim21225">[7]Results!$E$19</definedName>
    <definedName name="BHCAdim21230">[7]Results!$I$19</definedName>
    <definedName name="BHCAgen">[7]Results!$C$22</definedName>
    <definedName name="BHCAmax21211">[7]Results!$C$17</definedName>
    <definedName name="BHCAmax21220">[7]Results!$G$17</definedName>
    <definedName name="BHCAmax21225">[7]Results!$E$17</definedName>
    <definedName name="BHCAmax21230">[7]Results!$I$17</definedName>
    <definedName name="BlackWhite">[7]Signalling!$K$17</definedName>
    <definedName name="BS">[26]Control!$AG$4</definedName>
    <definedName name="budget_text" localSheetId="6">#REF!</definedName>
    <definedName name="budget_text">#REF!</definedName>
    <definedName name="Business_Travellers_2002" localSheetId="6">#REF!</definedName>
    <definedName name="Business_Travellers_2002">#REF!</definedName>
    <definedName name="Business_Travellers_2003" localSheetId="6">#REF!</definedName>
    <definedName name="Business_Travellers_2003">#REF!</definedName>
    <definedName name="Business_Travellers_2004">#REF!</definedName>
    <definedName name="Business_Travellers_2005">#REF!</definedName>
    <definedName name="bv" localSheetId="7" hidden="1">{#N/A,#N/A,TRUE,"Report"}</definedName>
    <definedName name="bv" localSheetId="6" hidden="1">{#N/A,#N/A,TRUE,"Report"}</definedName>
    <definedName name="bv" hidden="1">{#N/A,#N/A,TRUE,"Report"}</definedName>
    <definedName name="Call_Load">'[7]Call Load Data'!$D$391</definedName>
    <definedName name="CALLH_E_use">[7]SUS_Services!$L$29</definedName>
    <definedName name="CALLH_use">[7]SUS_Services!$G$29</definedName>
    <definedName name="CALLW_E_use">[7]SUS_Services!$L$26</definedName>
    <definedName name="CALLW_use">[7]SUS_Services!$G$26</definedName>
    <definedName name="cap" localSheetId="7" hidden="1">{#N/A,#N/A,TRUE,"Report"}</definedName>
    <definedName name="cap" localSheetId="6" hidden="1">{#N/A,#N/A,TRUE,"Report"}</definedName>
    <definedName name="cap" hidden="1">{#N/A,#N/A,TRUE,"Report"}</definedName>
    <definedName name="CapitalExpenses">#REF!</definedName>
    <definedName name="carrier_services_20041223">#REF!</definedName>
    <definedName name="Cash">#REF!</definedName>
    <definedName name="Cash_Flow">#REF!</definedName>
    <definedName name="Cat">[17]Steuerung!$C$9:$C$44</definedName>
    <definedName name="Category">[24]Configuration!$B$7</definedName>
    <definedName name="category_sel">[27]Control!$I$4</definedName>
    <definedName name="category_sel1">[27]Control!$J$4</definedName>
    <definedName name="category_sel2">[27]Control!$K$4</definedName>
    <definedName name="cattype">[28]Control!$T$4</definedName>
    <definedName name="CC_Acceptance_2002" localSheetId="6">#REF!</definedName>
    <definedName name="CC_Acceptance_2002">#REF!</definedName>
    <definedName name="CC_Acceptance_2003" localSheetId="6">#REF!</definedName>
    <definedName name="CC_Acceptance_2003">#REF!</definedName>
    <definedName name="CC_Acceptance_2004" localSheetId="6">#REF!</definedName>
    <definedName name="CC_Acceptance_2004">#REF!</definedName>
    <definedName name="CC_Acceptance_2005">#REF!</definedName>
    <definedName name="CCAR_quantities_01_06_xls_Crosstab">#REF!</definedName>
    <definedName name="ccat">#REF!</definedName>
    <definedName name="CCB_E_tot_load">'[7]Call Load Data'!$N$472</definedName>
    <definedName name="CCB_E_use">[7]SUS_Services!$L$27</definedName>
    <definedName name="CCB_tot_load">'[7]Call Load Data'!$M$472</definedName>
    <definedName name="CCB_use">[7]SUS_Services!$G$27</definedName>
    <definedName name="CDP_E_use">[7]SUS_Services!$L$22</definedName>
    <definedName name="CDP_use">[7]SUS_Services!$G$22</definedName>
    <definedName name="CFB_E_use">[7]SUS_Services!$L$25</definedName>
    <definedName name="CFB_use">[7]SUS_Services!$G$25</definedName>
    <definedName name="CFN_E_use">[7]SUS_Services!$L$24</definedName>
    <definedName name="CFN_use">[7]SUS_Services!$G$24</definedName>
    <definedName name="CFU_E_use">[7]SUS_Services!$L$23</definedName>
    <definedName name="CFU_use">[7]SUS_Services!$G$23</definedName>
    <definedName name="Charging_Load">'[7]Call Load Data'!$D$416</definedName>
    <definedName name="CLIP_E_use">[7]SUS_Services!$L$18</definedName>
    <definedName name="CLIP_use">[7]SUS_Services!$G$18</definedName>
    <definedName name="CLIR_E_use">[7]SUS_Services!$L$19</definedName>
    <definedName name="CLIR_use">[7]SUS_Services!$G$19</definedName>
    <definedName name="cmlccat" localSheetId="6">#REF!</definedName>
    <definedName name="cmlccat">#REF!</definedName>
    <definedName name="cmldata_1b" localSheetId="6">#REF!</definedName>
    <definedName name="cmldata_1b">#REF!</definedName>
    <definedName name="cn_margin" localSheetId="6">#REF!</definedName>
    <definedName name="cn_margin">#REF!</definedName>
    <definedName name="cn_margin1">#REF!</definedName>
    <definedName name="COLP_E_use">[7]SUS_Services!$L$20</definedName>
    <definedName name="COLP_use">[7]SUS_Services!$G$20</definedName>
    <definedName name="COLR_E_use">[7]SUS_Services!$L$21</definedName>
    <definedName name="COLR_use">[7]SUS_Services!$G$21</definedName>
    <definedName name="company">[29]Setting!$B$3</definedName>
    <definedName name="competitor">[30]Control!$U$13:$V$72</definedName>
    <definedName name="CON">[31]Scenario!$B$3</definedName>
    <definedName name="Conclusion" localSheetId="6">#REF!</definedName>
    <definedName name="Conclusion">#REF!</definedName>
    <definedName name="Connection_fee">240</definedName>
    <definedName name="ContCheck">[7]Signalling!$K$14</definedName>
    <definedName name="COS">[26]Control!$AF$4</definedName>
    <definedName name="cos_download">[32]CoS!#REF!</definedName>
    <definedName name="cos_partner_download">'[32]CoS-Partner'!#REF!</definedName>
    <definedName name="Cost_of_CC_Margin" localSheetId="6">#REF!</definedName>
    <definedName name="Cost_of_CC_Margin">#REF!</definedName>
    <definedName name="Cost_of_CC_Transaction" localSheetId="6">#REF!</definedName>
    <definedName name="Cost_of_CC_Transaction">#REF!</definedName>
    <definedName name="CountIC">[26]Control!$B$31:$B$61</definedName>
    <definedName name="Country" localSheetId="6">#REF!</definedName>
    <definedName name="Country">#REF!</definedName>
    <definedName name="_xlnm.Criteria" localSheetId="6">#REF!</definedName>
    <definedName name="_xlnm.Criteria">#REF!</definedName>
    <definedName name="Cronet" localSheetId="6">#REF!</definedName>
    <definedName name="Cronet">#REF!</definedName>
    <definedName name="cs">#REF!</definedName>
    <definedName name="CS_quantities_01_06">#REF!</definedName>
    <definedName name="Cube2">#REF!</definedName>
    <definedName name="Cumulated_Hot_Spots_Hotels">#REF!</definedName>
    <definedName name="Cumulated_HotSpots_Hotels">#REF!</definedName>
    <definedName name="CUR">'[33]-Template-'!$N$1</definedName>
    <definedName name="Currency">[34]Control!$M$21</definedName>
    <definedName name="currency_1">[27]Control!$L$42</definedName>
    <definedName name="Customer_frequency_per_day_per_congress_center" localSheetId="6">#REF!</definedName>
    <definedName name="Customer_frequency_per_day_per_congress_center">#REF!</definedName>
    <definedName name="Customer_frequency_per_day_per_hotel" localSheetId="6">#REF!</definedName>
    <definedName name="Customer_frequency_per_day_per_hotel">#REF!</definedName>
    <definedName name="Customers_with_German_mobile_operator" localSheetId="6">#REF!</definedName>
    <definedName name="Customers_with_German_mobile_operator">#REF!</definedName>
    <definedName name="Customers_with_German_mobile_operator_hotels">#REF!</definedName>
    <definedName name="customers_with_german_mobileoperator_airport">#REF!</definedName>
    <definedName name="customers_with_german_mobileoperator_congress">#REF!</definedName>
    <definedName name="Customers_with_Non_German_mobile_operator">#REF!</definedName>
    <definedName name="cx" localSheetId="7" hidden="1">{#N/A,#N/A,TRUE,"Report"}</definedName>
    <definedName name="cx" localSheetId="6" hidden="1">{#N/A,#N/A,TRUE,"Report"}</definedName>
    <definedName name="cx" hidden="1">{#N/A,#N/A,TRUE,"Report"}</definedName>
    <definedName name="d">#REF!</definedName>
    <definedName name="daf">#REF!</definedName>
    <definedName name="DANIJELA">#REF!</definedName>
    <definedName name="data">#REF!</definedName>
    <definedName name="data_days">#REF!</definedName>
    <definedName name="data_days_per_month">#REF!</definedName>
    <definedName name="data_days_per_month1">#REF!</definedName>
    <definedName name="data_days1">#REF!</definedName>
    <definedName name="DATA1">#REF!</definedName>
    <definedName name="DATA2">#REF!</definedName>
    <definedName name="DATA3">#REF!</definedName>
    <definedName name="DATA4">#REF!</definedName>
    <definedName name="DATA5">#REF!</definedName>
    <definedName name="DATA6">#REF!</definedName>
    <definedName name="DATA7">#REF!</definedName>
    <definedName name="DATA8">#REF!</definedName>
    <definedName name="_xlnm.Database">#REF!</definedName>
    <definedName name="DataPool">[35]Datapool!$A$4:$Q$1086</definedName>
    <definedName name="Dateiname" localSheetId="7">'Portfolio selection'!Dateiname</definedName>
    <definedName name="Dateiname" localSheetId="6">Results!Dateiname</definedName>
    <definedName name="Dateiname">[0]!Dateiname</definedName>
    <definedName name="Datenart">[36]Tabelle2!$A$2:$B$5</definedName>
    <definedName name="Dauer">[37]Projektdaten!$D$16</definedName>
    <definedName name="dbd">[7]Signalling!$K$8</definedName>
    <definedName name="dbo_atom_connection" localSheetId="6">#REF!</definedName>
    <definedName name="dbo_atom_connection">#REF!</definedName>
    <definedName name="dbo_dim_fub" localSheetId="6">#REF!</definedName>
    <definedName name="dbo_dim_fub">#REF!</definedName>
    <definedName name="dbo_vw_temp_Dec2004_Crosstab" localSheetId="6">#REF!</definedName>
    <definedName name="dbo_vw_temp_Dec2004_Crosstab">#REF!</definedName>
    <definedName name="ddd">#REF!</definedName>
    <definedName name="dddd">#REF!</definedName>
    <definedName name="dddddd">#REF!</definedName>
    <definedName name="DEM">#REF!</definedName>
    <definedName name="DEPARTMENT">[38]opex!#REF!</definedName>
    <definedName name="DetailedFC">[17]Steuerung!$P$6</definedName>
    <definedName name="DetailedFC1_">[17]Steuerung!$Q$6</definedName>
    <definedName name="df" localSheetId="7" hidden="1">{#N/A,#N/A,TRUE,"Report"}</definedName>
    <definedName name="df" localSheetId="6" hidden="1">{#N/A,#N/A,TRUE,"Report"}</definedName>
    <definedName name="df" hidden="1">{#N/A,#N/A,TRUE,"Report"}</definedName>
    <definedName name="DFC">[17]Steuerung!$V$8:$W$13</definedName>
    <definedName name="dfdf" localSheetId="6">#REF!</definedName>
    <definedName name="dfdf">#REF!</definedName>
    <definedName name="dhdh" localSheetId="6">#REF!</definedName>
    <definedName name="dhdh">#REF!</definedName>
    <definedName name="dim_account_cos" localSheetId="6">'[39]ikos p_l'!#REF!</definedName>
    <definedName name="dim_account_cos">'[39]ikos p_l'!#REF!</definedName>
    <definedName name="Dim_Factor">'[7]APZ-data'!$C$19</definedName>
    <definedName name="Dimension">'[40]Konzern-ratios'!#REF!</definedName>
    <definedName name="dir" localSheetId="6">#REF!</definedName>
    <definedName name="dir">#REF!</definedName>
    <definedName name="dir_aktuell" localSheetId="6">#REF!</definedName>
    <definedName name="dir_aktuell">#REF!</definedName>
    <definedName name="Discount_per_PG" localSheetId="6">#REF!</definedName>
    <definedName name="Discount_per_PG">#REF!</definedName>
    <definedName name="Discount_Roaming">#REF!</definedName>
    <definedName name="Discount_SP">#REF!</definedName>
    <definedName name="DISCOUNT1">150</definedName>
    <definedName name="DM2_cards">#REF!</definedName>
    <definedName name="drive">#REF!</definedName>
    <definedName name="dsa">#REF!</definedName>
    <definedName name="dTNMEMP">#REF!</definedName>
    <definedName name="DUEN">[36]Tabelle2!$A$11:$E$273</definedName>
    <definedName name="dull_PPxPL" localSheetId="6">#REF!</definedName>
    <definedName name="dull_PPxPL">#REF!</definedName>
    <definedName name="dummy" localSheetId="7" hidden="1">{#N/A,#N/A,TRUE,"Assumptions";#N/A,#N/A,TRUE,"Op Projection";#N/A,#N/A,TRUE,"Capital";#N/A,#N/A,TRUE,"Income";#N/A,#N/A,TRUE,"Balance";#N/A,#N/A,TRUE,"Sources&amp;Uses"}</definedName>
    <definedName name="dummy" localSheetId="6" hidden="1">{#N/A,#N/A,TRUE,"Assumptions";#N/A,#N/A,TRUE,"Op Projection";#N/A,#N/A,TRUE,"Capital";#N/A,#N/A,TRUE,"Income";#N/A,#N/A,TRUE,"Balance";#N/A,#N/A,TRUE,"Sources&amp;Uses"}</definedName>
    <definedName name="dummy" hidden="1">{#N/A,#N/A,TRUE,"Assumptions";#N/A,#N/A,TRUE,"Op Projection";#N/A,#N/A,TRUE,"Capital";#N/A,#N/A,TRUE,"Income";#N/A,#N/A,TRUE,"Balance";#N/A,#N/A,TRUE,"Sources&amp;Uses"}</definedName>
    <definedName name="dummy_two" localSheetId="7" hidden="1">{#N/A,#N/A,TRUE,"Assumptions";#N/A,#N/A,TRUE,"Op Projection";#N/A,#N/A,TRUE,"Capital";#N/A,#N/A,TRUE,"Income";#N/A,#N/A,TRUE,"Balance";#N/A,#N/A,TRUE,"Sources&amp;Uses"}</definedName>
    <definedName name="dummy_two" localSheetId="6" hidden="1">{#N/A,#N/A,TRUE,"Assumptions";#N/A,#N/A,TRUE,"Op Projection";#N/A,#N/A,TRUE,"Capital";#N/A,#N/A,TRUE,"Income";#N/A,#N/A,TRUE,"Balance";#N/A,#N/A,TRUE,"Sources&amp;Uses"}</definedName>
    <definedName name="dummy_two" hidden="1">{#N/A,#N/A,TRUE,"Assumptions";#N/A,#N/A,TRUE,"Op Projection";#N/A,#N/A,TRUE,"Capital";#N/A,#N/A,TRUE,"Income";#N/A,#N/A,TRUE,"Balance";#N/A,#N/A,TRUE,"Sources&amp;Uses"}</definedName>
    <definedName name="DunkelBlau">#REF!</definedName>
    <definedName name="DunkelGruen">#REF!</definedName>
    <definedName name="DunkelRot">#REF!</definedName>
    <definedName name="đ" localSheetId="7" hidden="1">{#N/A,#N/A,TRUE,"Report"}</definedName>
    <definedName name="đ" localSheetId="6" hidden="1">{#N/A,#N/A,TRUE,"Report"}</definedName>
    <definedName name="đ" hidden="1">{#N/A,#N/A,TRUE,"Report"}</definedName>
    <definedName name="e">#REF!</definedName>
    <definedName name="E_ba">'[7]Sub&amp;Trunk Info'!$C$42</definedName>
    <definedName name="E_bgc">'[7]Sub&amp;Trunk Info'!$C$46</definedName>
    <definedName name="E_bgcI">'[7]Sub&amp;Trunk Info'!$C$50</definedName>
    <definedName name="E_bgcQ">'[7]Sub&amp;Trunk Info'!$C$48</definedName>
    <definedName name="E_pots">'[7]Sub&amp;Trunk Info'!$C$40</definedName>
    <definedName name="E_pra">'[7]Sub&amp;Trunk Info'!$C$44</definedName>
    <definedName name="E_trunk">'[7]Sub&amp;Trunk Info'!$L$28</definedName>
    <definedName name="EAT">#REF!</definedName>
    <definedName name="eb">[7]Signalling!$K$9</definedName>
    <definedName name="Ebene" localSheetId="6">#REF!</definedName>
    <definedName name="Ebene">#REF!</definedName>
    <definedName name="EBITDA" localSheetId="6">#REF!</definedName>
    <definedName name="EBITDA">#REF!</definedName>
    <definedName name="EBITDA_multiple_EV">'[41]DCF-Calculation'!$G$59</definedName>
    <definedName name="EDUC">[13]costs!$C$33:$C$42</definedName>
    <definedName name="Elasticity_Jeans_General" localSheetId="6">#REF!</definedName>
    <definedName name="Elasticity_Jeans_General">#REF!</definedName>
    <definedName name="Elasticity_Jeans_Other" localSheetId="6">#REF!</definedName>
    <definedName name="Elasticity_Jeans_Other">#REF!</definedName>
    <definedName name="Elasticity_Jeans_PSTN" localSheetId="6">#REF!</definedName>
    <definedName name="Elasticity_Jeans_PSTN">#REF!</definedName>
    <definedName name="Elasticity_Jeans_Voice">#REF!</definedName>
    <definedName name="Elasticity_SIMSIM_General">#REF!</definedName>
    <definedName name="Elasticity_SIMSIM_Other">#REF!</definedName>
    <definedName name="Elasticity_SIMSIM_PSTN">#REF!</definedName>
    <definedName name="Elasticity_SIMSIM_Voice">#REF!</definedName>
    <definedName name="Elasticity_UMC_General">#REF!</definedName>
    <definedName name="Elasticity_UMC_Other">#REF!</definedName>
    <definedName name="Elasticity_UMC_PSTN">#REF!</definedName>
    <definedName name="Elasticity_UMC_Voice">#REF!</definedName>
    <definedName name="Endmonth">'[41]DCF-Input'!$K$15</definedName>
    <definedName name="Endyear">'[41]DCF-Input'!$L$15</definedName>
    <definedName name="Ent">[17]Steuerung!$L$9:$L$12</definedName>
    <definedName name="Ent_Cur">[17]Steuerung!$Q$4</definedName>
    <definedName name="Ent_Desc">[17]Steuerung!$M$9:$M$12</definedName>
    <definedName name="Ent_Desc_Short">[17]Steuerung!$N$9:$N$12</definedName>
    <definedName name="Ent_Desc_Short_Sel">[17]Steuerung!$N$4</definedName>
    <definedName name="Ent_EUR">[17]Steuerung!$P$4</definedName>
    <definedName name="Ent_EUR_IKOS">[17]Steuerung!$P$5</definedName>
    <definedName name="Ent_Mob_Core">[17]Steuerung!$O$4</definedName>
    <definedName name="Ent_No">[17]Steuerung!$O$9:$O$12</definedName>
    <definedName name="Ent_Report_Ent_Sel">[17]Steuerung!$L$4</definedName>
    <definedName name="Ent_Residual">[17]Steuerung!$R$4</definedName>
    <definedName name="Ent_World">[17]Steuerung!$Q$5</definedName>
    <definedName name="entities">[34]Control!$B$4:$C$12</definedName>
    <definedName name="entity">[34]Control!$B$2</definedName>
    <definedName name="entity_name">[42]Control!$A$4</definedName>
    <definedName name="entity_sel">[27]Control!$C$4</definedName>
    <definedName name="Entity_Zusatz">[15]Tabelle1!$K$2</definedName>
    <definedName name="EntVLOOKUPTable">[17]Steuerung!$L$9:$Q$12</definedName>
    <definedName name="ENWA">[13]costs!$C$43:$C$53</definedName>
    <definedName name="ere" localSheetId="7" hidden="1">{#N/A,#N/A,TRUE,"Report"}</definedName>
    <definedName name="ere" localSheetId="6" hidden="1">{#N/A,#N/A,TRUE,"Report"}</definedName>
    <definedName name="ere" hidden="1">{#N/A,#N/A,TRUE,"Report"}</definedName>
    <definedName name="ererer">#REF!</definedName>
    <definedName name="ertr">#REF!</definedName>
    <definedName name="erwa_text">#REF!</definedName>
    <definedName name="EUR">#REF!</definedName>
    <definedName name="EURO">[43]Medium!$E$3</definedName>
    <definedName name="eva_wacc">'[11]Parameter '!$J$129</definedName>
    <definedName name="ex" localSheetId="7" hidden="1">{#N/A,#N/A,TRUE,"Report"}</definedName>
    <definedName name="ex" localSheetId="6" hidden="1">{#N/A,#N/A,TRUE,"Report"}</definedName>
    <definedName name="ex" hidden="1">{#N/A,#N/A,TRUE,"Report"}</definedName>
    <definedName name="Exch_name">'[7]Sub&amp;Trunk Info'!$C$16</definedName>
    <definedName name="Exch_Rate_PtaEuro">#REF!</definedName>
    <definedName name="Exch_type">'[7]Sub&amp;Trunk Info'!$Q$2</definedName>
    <definedName name="EXLO">[13]costs!$C$54:$C$58</definedName>
    <definedName name="extreme" localSheetId="7" hidden="1">{#N/A,#N/A,TRUE,"Report"}</definedName>
    <definedName name="extreme" localSheetId="6" hidden="1">{#N/A,#N/A,TRUE,"Report"}</definedName>
    <definedName name="extreme" hidden="1">{#N/A,#N/A,TRUE,"Report"}</definedName>
    <definedName name="f" localSheetId="7">'Portfolio selection'!f</definedName>
    <definedName name="f" localSheetId="6">Results!f</definedName>
    <definedName name="f">[0]!f</definedName>
    <definedName name="Faktor_CC">'[44]GF-K-01'!$B$45</definedName>
    <definedName name="Faktor_IVM">'[44]GF-K-01'!$B$44</definedName>
    <definedName name="Favorite" localSheetId="6">#REF!</definedName>
    <definedName name="Favorite">#REF!</definedName>
    <definedName name="FC_NEW" localSheetId="6">#REF!</definedName>
    <definedName name="FC_NEW">#REF!</definedName>
    <definedName name="FCF_NPV">'[41]DCF-Calculation'!$G$31</definedName>
    <definedName name="FCF_PF">'[41]DCF-Calculation'!$G$41</definedName>
    <definedName name="fd" localSheetId="7" hidden="1">{#N/A,#N/A,TRUE,"Report"}</definedName>
    <definedName name="fd" localSheetId="6" hidden="1">{#N/A,#N/A,TRUE,"Report"}</definedName>
    <definedName name="fd" hidden="1">{#N/A,#N/A,TRUE,"Report"}</definedName>
    <definedName name="fds">#REF!</definedName>
    <definedName name="Final_Year">'[45]99 General Parameter'!$E$12</definedName>
    <definedName name="Firmenwert" localSheetId="6">#REF!</definedName>
    <definedName name="Firmenwert">#REF!</definedName>
    <definedName name="FirstYear">[46]Settings!$D$11</definedName>
    <definedName name="fix" localSheetId="6">#REF!</definedName>
    <definedName name="fix">#REF!</definedName>
    <definedName name="FK_ENTITY">[30]Control!$C$10</definedName>
    <definedName name="FK_PERIOD" localSheetId="6">#REF!</definedName>
    <definedName name="FK_PERIOD">#REF!</definedName>
    <definedName name="FK_SCENARIO" localSheetId="6">#REF!</definedName>
    <definedName name="FK_SCENARIO">#REF!</definedName>
    <definedName name="FK_SCENARIO_NAME">[30]Control!$C$9</definedName>
    <definedName name="FK_TIME_PERIOD">[47]Control!#REF!</definedName>
    <definedName name="FK_YEAR">[30]Control!$C$11</definedName>
    <definedName name="FK_ZINS" localSheetId="6">#REF!</definedName>
    <definedName name="FK_ZINS">#REF!</definedName>
    <definedName name="FLASH">[26]Control!$AK$4</definedName>
    <definedName name="Fre_M.CTD">[17]Steuerung!$S$9</definedName>
    <definedName name="Fre_M.PER">[17]Steuerung!$S$13</definedName>
    <definedName name="Fre_Y.CTD">[17]Steuerung!$S$11</definedName>
    <definedName name="Fre_Y.PER">[17]Steuerung!$S$15</definedName>
    <definedName name="frequence_sel">[27]Control!$O$4</definedName>
    <definedName name="frequence_sel1">[27]Control!$P$4</definedName>
    <definedName name="frequence_sel2">[27]Control!$S$4</definedName>
    <definedName name="frequencies">[26]Control!$X$5:$Z$6</definedName>
    <definedName name="Frequency">[24]Configuration!$B$8</definedName>
    <definedName name="frontsheet">[48]Manreport!#REF!</definedName>
    <definedName name="FussLinksFont">[49]Steuerung!$C$58</definedName>
    <definedName name="FussLinksFormat">[49]Steuerung!$C$67</definedName>
    <definedName name="FussLinksGroesse">[49]Steuerung!$C$73</definedName>
    <definedName name="FussLinksText">[49]Steuerung!$C$55</definedName>
    <definedName name="FussMitteFont">[49]Steuerung!$C$62</definedName>
    <definedName name="FussMitteFormat">[49]Steuerung!$C$62</definedName>
    <definedName name="FussMitteGroesse">[49]Steuerung!$C$74</definedName>
    <definedName name="FussMitteText">[49]Steuerung!$C$56</definedName>
    <definedName name="FussRechtsFont">[49]Steuerung!$C$63</definedName>
    <definedName name="FussRechtsFormat">[49]Steuerung!$C$69</definedName>
    <definedName name="FussRechtsGroesse">[49]Steuerung!$C$75</definedName>
    <definedName name="FussRechtsText">[49]Steuerung!$C$57</definedName>
    <definedName name="gd" localSheetId="7" hidden="1">{#N/A,#N/A,TRUE,"Report"}</definedName>
    <definedName name="gd" localSheetId="6" hidden="1">{#N/A,#N/A,TRUE,"Report"}</definedName>
    <definedName name="gd" hidden="1">{#N/A,#N/A,TRUE,"Report"}</definedName>
    <definedName name="gh" localSheetId="7" hidden="1">{#N/A,#N/A,TRUE,"Report"}</definedName>
    <definedName name="gh" localSheetId="6" hidden="1">{#N/A,#N/A,TRUE,"Report"}</definedName>
    <definedName name="gh" hidden="1">{#N/A,#N/A,TRUE,"Report"}</definedName>
    <definedName name="GLNews">#N/A</definedName>
    <definedName name="GLNOS">#REF!</definedName>
    <definedName name="Godina">[50]Projektdaten!$G$18</definedName>
    <definedName name="goodwill_afa" localSheetId="6">#REF!</definedName>
    <definedName name="goodwill_afa">#REF!</definedName>
    <definedName name="Grafik1Blau" localSheetId="6">#REF!</definedName>
    <definedName name="Grafik1Blau">#REF!</definedName>
    <definedName name="Grafik1Gruen" localSheetId="6">#REF!</definedName>
    <definedName name="Grafik1Gruen">#REF!</definedName>
    <definedName name="Grafik1Rot">#REF!</definedName>
    <definedName name="Grafik2Blau">#REF!</definedName>
    <definedName name="Grafik2Gruen">#REF!</definedName>
    <definedName name="Grafik2Rot">#REF!</definedName>
    <definedName name="Grafik3Blau">#REF!</definedName>
    <definedName name="Grafik3Gruen">#REF!</definedName>
    <definedName name="Grafik3Rot">#REF!</definedName>
    <definedName name="Grafik4Blau">#REF!</definedName>
    <definedName name="Grafik4Gruen">#REF!</definedName>
    <definedName name="Grafik4Rot">#REF!</definedName>
    <definedName name="Grafik5Blau">#REF!</definedName>
    <definedName name="Grafik5Gruen">#REF!</definedName>
    <definedName name="Grafik5Rot">#REF!</definedName>
    <definedName name="GrossUAH_To_NetUSD">[5]Assumptions!$C$26</definedName>
    <definedName name="GV" localSheetId="6">#REF!</definedName>
    <definedName name="GV">#REF!</definedName>
    <definedName name="h" localSheetId="6">#REF!</definedName>
    <definedName name="h">#REF!</definedName>
    <definedName name="HAWA">[13]costs!$C$60:$C$65</definedName>
    <definedName name="HellBlau" localSheetId="6">#REF!</definedName>
    <definedName name="HellBlau">#REF!</definedName>
    <definedName name="HellGruen" localSheetId="6">#REF!</definedName>
    <definedName name="HellGruen">#REF!</definedName>
    <definedName name="HellRot" localSheetId="6">#REF!</definedName>
    <definedName name="HellRot">#REF!</definedName>
    <definedName name="Help_Text_IN">#REF!</definedName>
    <definedName name="hhhhh" localSheetId="7">'Portfolio selection'!hhhhh</definedName>
    <definedName name="hhhhh" localSheetId="6">Results!hhhhh</definedName>
    <definedName name="hhhhh">[0]!hhhhh</definedName>
    <definedName name="hyplink_01">[18]Monthly!$D$17:$P$390</definedName>
    <definedName name="hyplink_3599990000">'[17]A-2-2'!$D$84:$W$96</definedName>
    <definedName name="hyplink_3600000000">'[17]A-2-2'!$D$54:$W$66</definedName>
    <definedName name="hyplink_3600000000_02">'[17]A-1_backup'!$D$121:$W$133</definedName>
    <definedName name="hyplink_3600000000_03">'[17]A-1_backup'!$D$151:$W$170</definedName>
    <definedName name="hyplink_3699990000">'[17]A-2-2'!$AR$114:$BK$126</definedName>
    <definedName name="hyplink_3700000000">'[17]A-2-2'!$X$114:$AQ$126</definedName>
    <definedName name="hyplink_5810000000">'[17]A-2-8'!$D$84:$W$96</definedName>
    <definedName name="hyplink_assets" localSheetId="6">#REF!</definedName>
    <definedName name="hyplink_assets">#REF!</definedName>
    <definedName name="Hyplink_BS" localSheetId="6">#REF!</definedName>
    <definedName name="Hyplink_BS">#REF!</definedName>
    <definedName name="hyplink_BS_01">'[17]A-4_BS'!$E$8:$R$50</definedName>
    <definedName name="hyplink_BS_02">'[17]A-4_BS'!$V$8:$AI$50</definedName>
    <definedName name="Hyplink_BS00" localSheetId="6">#REF!</definedName>
    <definedName name="Hyplink_BS00">#REF!</definedName>
    <definedName name="Hyplink_BS2" localSheetId="6">#REF!</definedName>
    <definedName name="Hyplink_BS2">#REF!</definedName>
    <definedName name="hyplink_Check_BS" localSheetId="6">#REF!</definedName>
    <definedName name="hyplink_Check_BS">#REF!</definedName>
    <definedName name="Hyplink_EF2">#REF!</definedName>
    <definedName name="hyplink_EVA">'[17]A-2-4'!$D$147:$W$159</definedName>
    <definedName name="hyplink_IncomeStmt">'[17]A-3_IncomeStmt'!$D$10:$W$232</definedName>
    <definedName name="hyplink_KI_1000">'[17]A-2-1'!$D$54:$W$66</definedName>
    <definedName name="hyplink_KI_1000_02">'[17]A-1_backup'!$D$54:$W$66</definedName>
    <definedName name="hyplink_KI_1150">'[17]A-2-1'!$D$84:$W$96</definedName>
    <definedName name="hyplink_KI_1200_02">'[17]A-1_backup'!$D$84:$W$103</definedName>
    <definedName name="hyplink_KI_1200_incl.">'[17]A-2-1'!$D$144:$W$156</definedName>
    <definedName name="hyplink_KI_1200_without">'[17]A-2-1'!$D$114:$W$126</definedName>
    <definedName name="hyplink_KI_1230">'[17]A-2-2'!$D$144:$W$156</definedName>
    <definedName name="hyplink_KI_1252">'[17]A-2-4'!$D$117:$W$129</definedName>
    <definedName name="hyplink_KI_1252_2">'[17]A-2-4'!$D$147:$W$159</definedName>
    <definedName name="hyplink_KI_1950">'[17]A-2-8'!$D$54:$W$66</definedName>
    <definedName name="hyplink_KI_2000">'[17]A-2-5'!$D$54:$W$66</definedName>
    <definedName name="hyplink_KI_2020">'[17]A-2-5'!$D$144:$W$156</definedName>
    <definedName name="hyplink_KI_2030">'[17]A-2-5'!$D$114:$W$126</definedName>
    <definedName name="hyplink_KI_2060">'[17]A-2-5'!$D$84:$W$96</definedName>
    <definedName name="hyplink_KI_3050">'[17]A-2-3'!$D$54:$X$66</definedName>
    <definedName name="hyplink_KI_3200">'[17]A-2-3'!$D$144:$W$156</definedName>
    <definedName name="hyplink_KI_3250">'[17]A-2-3'!$D$84:$W$96</definedName>
    <definedName name="hyplink_KI_3410">'[17]A-2-3'!$D$114:$W$126</definedName>
    <definedName name="hyplink_KI_4100">'[17]A-2-6'!$D$114:$W$126</definedName>
    <definedName name="hyplink_KI_4127">'[17]A-2-6'!$D$144:$W$156</definedName>
    <definedName name="hyplink_KI_5100" localSheetId="6">#REF!</definedName>
    <definedName name="hyplink_KI_5100">#REF!</definedName>
    <definedName name="hyplink_KI_5104" localSheetId="6">#REF!</definedName>
    <definedName name="hyplink_KI_5104">#REF!</definedName>
    <definedName name="hyplink_KI_5115" localSheetId="6">#REF!</definedName>
    <definedName name="hyplink_KI_5115">#REF!</definedName>
    <definedName name="hyplink_KI_5125">#REF!</definedName>
    <definedName name="hyplink_KI_6277">'[17]A-2-6'!$D$54:$W$66</definedName>
    <definedName name="hyplink_KI_9410">'[17]A-2-6'!$D$84:$W$96</definedName>
    <definedName name="hyplink_KI1440">'[17]A-2-4'!$X$87:$AQ$99</definedName>
    <definedName name="hyplink_KI1780">'[17]A-2-4'!$AR$87:$BK$99</definedName>
    <definedName name="hyplink_kpi" localSheetId="6">#REF!</definedName>
    <definedName name="hyplink_kpi">#REF!</definedName>
    <definedName name="hyplink_liab" localSheetId="6">#REF!</definedName>
    <definedName name="hyplink_liab">#REF!</definedName>
    <definedName name="hyplink_OWC">'[17]A-5_OWC'!$E$8:$Q$60</definedName>
    <definedName name="hyplink_PI_1000">'[17]A-2-4'!$D$56:$X$69</definedName>
    <definedName name="Hyplink_PLCOS" localSheetId="6">#REF!</definedName>
    <definedName name="Hyplink_PLCOS">#REF!</definedName>
    <definedName name="hyplink_tmuk" localSheetId="6">#REF!</definedName>
    <definedName name="hyplink_tmuk">#REF!</definedName>
    <definedName name="hyplink_virgin" localSheetId="6">#REF!</definedName>
    <definedName name="hyplink_virgin">#REF!</definedName>
    <definedName name="IC">[26]Control!$AO$2:$AP$74</definedName>
    <definedName name="IdleLoad_21211">'[7]APZ-data'!$C$14</definedName>
    <definedName name="IdleLoad_21220">'[7]APZ-data'!$G$14</definedName>
    <definedName name="IdleLoad_21225">'[7]APZ-data'!$E$14</definedName>
    <definedName name="IdleLoad_21230">'[7]APZ-data'!$I$14</definedName>
    <definedName name="IKOS_PosNr">[51]Stammdaten!$A$1:$C$65536</definedName>
    <definedName name="Impact_of_roaming_coverage_on_Usage" localSheetId="6">#REF!</definedName>
    <definedName name="Impact_of_roaming_coverage_on_Usage">#REF!</definedName>
    <definedName name="Impact_of_Service_Provider_involvement_on_Usage" localSheetId="6">#REF!</definedName>
    <definedName name="Impact_of_Service_Provider_involvement_on_Usage">#REF!</definedName>
    <definedName name="IN_22">[7]IN_svc!$E$9</definedName>
    <definedName name="IN_SSFAM">[7]IN_svc!$J$9</definedName>
    <definedName name="IN22_complex">[7]IN_svc!$E$17</definedName>
    <definedName name="IN22_medium">[7]IN_svc!$E$15</definedName>
    <definedName name="IN22_simple">[7]IN_svc!$E$13</definedName>
    <definedName name="IN22_tot_load">'[7]Call Load Data'!$D$452</definedName>
    <definedName name="IN22_vcomplex">[7]IN_svc!$E$19</definedName>
    <definedName name="Incoming">'[7]Sub&amp;Trunk Info'!$C$23</definedName>
    <definedName name="Info_1">[18]Monthly!$Q$3</definedName>
    <definedName name="inputs" localSheetId="6">#REF!</definedName>
    <definedName name="inputs">#REF!</definedName>
    <definedName name="INSSFAM_complex">[7]IN_svc!$J$17</definedName>
    <definedName name="INSSFAM_medium">[7]IN_svc!$J$15</definedName>
    <definedName name="INSSFAM_simple">[7]IN_svc!$J$13</definedName>
    <definedName name="INSSFAM_tot_load">'[7]Call Load Data'!$D$453</definedName>
    <definedName name="INSSFAM_vcomplex">[7]IN_svc!$J$19</definedName>
    <definedName name="INST">[13]costs!$C$66:$C$83</definedName>
    <definedName name="IntCosts_GPRS">[5]Assumptions!$C$17</definedName>
    <definedName name="IntCosts_SMS">[5]Assumptions!$C$16</definedName>
    <definedName name="IntCosts_Voice">[5]Assumptions!$C$15</definedName>
    <definedName name="Internal">'[7]Sub&amp;Trunk Info'!$C$21</definedName>
    <definedName name="IPiPP">#REF!</definedName>
    <definedName name="IPPRP">1.52</definedName>
    <definedName name="ipxpp__1_">#REF!</definedName>
    <definedName name="IRR_excl_TV">'[41]DCF-Calculation'!$G$57</definedName>
    <definedName name="IRR_incl_TV">'[41]DCF-Calculation'!$G$58</definedName>
    <definedName name="Ispostave">[52]Uredi!$C$1:$C$65536</definedName>
    <definedName name="ist_einz">[15]Tabelle1!#REF!</definedName>
    <definedName name="ist_kum">[15]Tabelle1!#REF!</definedName>
    <definedName name="ist_text" localSheetId="6">#REF!</definedName>
    <definedName name="ist_text">#REF!</definedName>
    <definedName name="ISUP">[7]Signalling!$F$8</definedName>
    <definedName name="ITUP">[7]Signalling!$F$9</definedName>
    <definedName name="J_A" localSheetId="6">#REF!</definedName>
    <definedName name="J_A">#REF!</definedName>
    <definedName name="Jahr">'[11]Parameter '!$G$36</definedName>
    <definedName name="jahr_roll_ende">#REF!</definedName>
    <definedName name="jahr_roll_start">#REF!</definedName>
    <definedName name="Jän.2000">#REF!</definedName>
    <definedName name="Jänner_1999">#REF!</definedName>
    <definedName name="jedinica">#REF!</definedName>
    <definedName name="jjj">[53]Datapool!$A$4:$AC$1078</definedName>
    <definedName name="julian">'[54]ETB_P&amp;L'!#REF!</definedName>
    <definedName name="June">[55]Settings!$J$23</definedName>
    <definedName name="Kaufjahr" localSheetId="6">#REF!</definedName>
    <definedName name="Kaufjahr">#REF!</definedName>
    <definedName name="Kaufpreis" localSheetId="6">#REF!</definedName>
    <definedName name="Kaufpreis">#REF!</definedName>
    <definedName name="kl" localSheetId="7" hidden="1">{#N/A,#N/A,TRUE,"Report"}</definedName>
    <definedName name="kl" localSheetId="6" hidden="1">{#N/A,#N/A,TRUE,"Report"}</definedName>
    <definedName name="kl" hidden="1">{#N/A,#N/A,TRUE,"Report"}</definedName>
    <definedName name="koeficjent_povecanja">#REF!</definedName>
    <definedName name="koko">#REF!</definedName>
    <definedName name="konekcije_atm_hinet">[21]Sumarno!$D$6</definedName>
    <definedName name="konekcije_fr_atm_croline">'[21]CROLINE-ATM VEZE'!$C$4</definedName>
    <definedName name="konekcije_ll_atm_croline">'[21]CROLINE-ATM VEZE'!$C$3</definedName>
    <definedName name="konsolidierung" localSheetId="6">#REF!</definedName>
    <definedName name="konsolidierung">#REF!</definedName>
    <definedName name="konzern_text" localSheetId="6">#REF!</definedName>
    <definedName name="konzern_text">#REF!</definedName>
    <definedName name="konzernminderheiten" localSheetId="6">#REF!</definedName>
    <definedName name="konzernminderheiten">#REF!</definedName>
    <definedName name="Konzernwährung">#REF!</definedName>
    <definedName name="KPI">[26]Control!$AJ$4</definedName>
    <definedName name="lastyear" localSheetId="6">#REF!</definedName>
    <definedName name="lastyear">#REF!</definedName>
    <definedName name="Lebensalter" localSheetId="6">#REF!</definedName>
    <definedName name="Lebensalter">#REF!</definedName>
    <definedName name="LEID">[13]costs!$C$85:$C$139</definedName>
    <definedName name="level">[27]Control!$E$5:$F$10</definedName>
    <definedName name="level_descr">[42]Control!$F$4</definedName>
    <definedName name="level_sel">[34]Control!$D$2</definedName>
    <definedName name="level_sel_desc">[56]Control!$D$4</definedName>
    <definedName name="LevelRef_1" localSheetId="6">#REF!</definedName>
    <definedName name="LevelRef_1">#REF!</definedName>
    <definedName name="levels">[26]Control!$F$5:$H$10</definedName>
    <definedName name="Levelselection">[42]Control!$E$4</definedName>
    <definedName name="List_BS_JVS">[26]Accounts!#REF!</definedName>
    <definedName name="List_BS_JVS_Flat">[26]Accounts!#REF!</definedName>
    <definedName name="List_BS_JVS_IC">[26]Accounts!#REF!</definedName>
    <definedName name="List_BS_JVS_Text">[26]Accounts!#REF!</definedName>
    <definedName name="LIZK">[13]costs!$C$140:$C$147</definedName>
    <definedName name="lk" localSheetId="7" hidden="1">{#N/A,#N/A,TRUE,"Report"}</definedName>
    <definedName name="lk" localSheetId="6" hidden="1">{#N/A,#N/A,TRUE,"Report"}</definedName>
    <definedName name="lk" hidden="1">{#N/A,#N/A,TRUE,"Report"}</definedName>
    <definedName name="ll">#REF!</definedName>
    <definedName name="Loadability_21211">'[7]APZ-data'!$C$12</definedName>
    <definedName name="Loadability_21220">'[7]APZ-data'!$G$12</definedName>
    <definedName name="Loadability_21225">'[7]APZ-data'!$E$12</definedName>
    <definedName name="Loadability_21230">'[7]APZ-data'!$I$12</definedName>
    <definedName name="M_1" localSheetId="7">'Portfolio selection'!M_1</definedName>
    <definedName name="M_1" localSheetId="6">Results!M_1</definedName>
    <definedName name="M_1">[0]!M_1</definedName>
    <definedName name="M_10" localSheetId="7">'Portfolio selection'!M_10</definedName>
    <definedName name="M_10" localSheetId="6">Results!M_10</definedName>
    <definedName name="M_10">[0]!M_10</definedName>
    <definedName name="M_11" localSheetId="7">'Portfolio selection'!M_11</definedName>
    <definedName name="M_11" localSheetId="6">Results!M_11</definedName>
    <definedName name="M_11">[0]!M_11</definedName>
    <definedName name="M_12" localSheetId="7">'Portfolio selection'!M_12</definedName>
    <definedName name="M_12" localSheetId="6">Results!M_12</definedName>
    <definedName name="M_12">[0]!M_12</definedName>
    <definedName name="M_2" localSheetId="7">'Portfolio selection'!M_2</definedName>
    <definedName name="M_2" localSheetId="6">Results!M_2</definedName>
    <definedName name="M_2">[0]!M_2</definedName>
    <definedName name="M_3" localSheetId="7">'Portfolio selection'!M_3</definedName>
    <definedName name="M_3" localSheetId="6">Results!M_3</definedName>
    <definedName name="M_3">[0]!M_3</definedName>
    <definedName name="M_4" localSheetId="7">'Portfolio selection'!M_4</definedName>
    <definedName name="M_4" localSheetId="6">Results!M_4</definedName>
    <definedName name="M_4">[0]!M_4</definedName>
    <definedName name="M_5" localSheetId="7">'Portfolio selection'!M_5</definedName>
    <definedName name="M_5" localSheetId="6">Results!M_5</definedName>
    <definedName name="M_5">[0]!M_5</definedName>
    <definedName name="M_6" localSheetId="7">'Portfolio selection'!M_6</definedName>
    <definedName name="M_6" localSheetId="6">Results!M_6</definedName>
    <definedName name="M_6">[0]!M_6</definedName>
    <definedName name="M_7" localSheetId="7">'Portfolio selection'!M_7</definedName>
    <definedName name="M_7" localSheetId="6">Results!M_7</definedName>
    <definedName name="M_7">[0]!M_7</definedName>
    <definedName name="M_8" localSheetId="7">'Portfolio selection'!M_8</definedName>
    <definedName name="M_8" localSheetId="6">Results!M_8</definedName>
    <definedName name="M_8">[0]!M_8</definedName>
    <definedName name="M_9" localSheetId="7">'Portfolio selection'!M_9</definedName>
    <definedName name="M_9" localSheetId="6">Results!M_9</definedName>
    <definedName name="M_9">[0]!M_9</definedName>
    <definedName name="Man" localSheetId="7">'Portfolio selection'!Man</definedName>
    <definedName name="Man" localSheetId="6">Results!Man</definedName>
    <definedName name="Man">[0]!Man</definedName>
    <definedName name="MARKET">[30]Control!$N$8</definedName>
    <definedName name="Market_cap" localSheetId="6">#REF!</definedName>
    <definedName name="Market_cap">#REF!</definedName>
    <definedName name="market_channels_ipc" localSheetId="6">#REF!</definedName>
    <definedName name="market_channels_ipc">#REF!</definedName>
    <definedName name="Market_Development">[5]Assumptions!$C$19:$N$23</definedName>
    <definedName name="market_prod_all" localSheetId="6">#REF!</definedName>
    <definedName name="market_prod_all">#REF!</definedName>
    <definedName name="market_product">'[21]CROLINE-ATM VEZE'!$A$1:$H$1339</definedName>
    <definedName name="market_product_core" localSheetId="6">#REF!</definedName>
    <definedName name="market_product_core">#REF!</definedName>
    <definedName name="market_product_results_access_crl_koef" localSheetId="6">#REF!</definedName>
    <definedName name="market_product_results_access_crl_koef">#REF!</definedName>
    <definedName name="market_product_results_core_crl_koef" localSheetId="6">#REF!</definedName>
    <definedName name="market_product_results_core_crl_koef">#REF!</definedName>
    <definedName name="market_product_standard">#REF!</definedName>
    <definedName name="marketshare_ht_ipc">#REF!</definedName>
    <definedName name="MAT">[13]costs!$C$148:$C$195</definedName>
    <definedName name="MaterialExpenses" localSheetId="6">#REF!</definedName>
    <definedName name="MaterialExpenses">#REF!</definedName>
    <definedName name="Max_no_lines21211">[7]Results!$C$30</definedName>
    <definedName name="Max_no_lines21220">[7]Results!$G$30</definedName>
    <definedName name="Max_no_lines21225">[7]Results!$E$30</definedName>
    <definedName name="Max_no_lines21230">[7]Results!$I$30</definedName>
    <definedName name="MFC">[7]Signalling!$F$10</definedName>
    <definedName name="mht_ba">'[7]Sub&amp;Trunk Info'!$L$42</definedName>
    <definedName name="mht_bgc">'[7]Sub&amp;Trunk Info'!$L$46</definedName>
    <definedName name="mht_bgcI">'[7]Sub&amp;Trunk Info'!$L$50</definedName>
    <definedName name="mht_bgcQ">'[7]Sub&amp;Trunk Info'!$L$48</definedName>
    <definedName name="mht_pots">'[7]Sub&amp;Trunk Info'!$L$40</definedName>
    <definedName name="mht_pra">'[7]Sub&amp;Trunk Info'!$L$44</definedName>
    <definedName name="mht_trunks">'[7]Sub&amp;Trunk Info'!$L$52</definedName>
    <definedName name="Midyearfaktor">'[40]Konzern-ratios'!#REF!</definedName>
    <definedName name="MIET">[13]costs!$C$196:$C$204</definedName>
    <definedName name="Minderheitenanteil" localSheetId="6">#REF!</definedName>
    <definedName name="Minderheitenanteil">#REF!</definedName>
    <definedName name="MinderheitenII" localSheetId="6">#REF!</definedName>
    <definedName name="MinderheitenII">#REF!</definedName>
    <definedName name="mio">[57]Control!$G$31</definedName>
    <definedName name="mjesec" localSheetId="7">'Portfolio selection'!mjesec</definedName>
    <definedName name="mjesec" localSheetId="6">Results!mjesec</definedName>
    <definedName name="mjesec">[0]!mjesec</definedName>
    <definedName name="mob" localSheetId="6">#REF!</definedName>
    <definedName name="mob">#REF!</definedName>
    <definedName name="MOBU">[13]costs!$C$205</definedName>
    <definedName name="Monat">[24]Configuration!$B$4</definedName>
    <definedName name="monat_erwa" localSheetId="6">#REF!</definedName>
    <definedName name="monat_erwa">#REF!</definedName>
    <definedName name="monat_roll_ende" localSheetId="6">#REF!</definedName>
    <definedName name="monat_roll_ende">#REF!</definedName>
    <definedName name="monat_roll_start" localSheetId="6">#REF!</definedName>
    <definedName name="monat_roll_start">#REF!</definedName>
    <definedName name="Monate">#REF!</definedName>
    <definedName name="Monate1">#REF!</definedName>
    <definedName name="monatname">#REF!</definedName>
    <definedName name="monatsdim">#REF!</definedName>
    <definedName name="Month">'[41]DCF-Input'!$C$3:$N$4</definedName>
    <definedName name="month_sel1">[56]Control!$S$42</definedName>
    <definedName name="month_sel2">[56]Control!$T$42</definedName>
    <definedName name="MP_standard_atm_access_koef" localSheetId="6">#REF!</definedName>
    <definedName name="MP_standard_atm_access_koef">#REF!</definedName>
    <definedName name="mseop1" localSheetId="6">#REF!</definedName>
    <definedName name="mseop1">#REF!</definedName>
    <definedName name="mseop2" localSheetId="6">#REF!</definedName>
    <definedName name="mseop2">#REF!</definedName>
    <definedName name="mseop3">#REF!</definedName>
    <definedName name="mseop4">#REF!</definedName>
    <definedName name="mseop5">#REF!</definedName>
    <definedName name="msga1">#REF!</definedName>
    <definedName name="msga2">#REF!</definedName>
    <definedName name="msga3">#REF!</definedName>
    <definedName name="msga4">#REF!</definedName>
    <definedName name="msga5">#REF!</definedName>
    <definedName name="MUVOspeich" localSheetId="7">'Portfolio selection'!MUVOspeich</definedName>
    <definedName name="MUVOspeich" localSheetId="6">Results!MUVOspeich</definedName>
    <definedName name="MUVOspeich">[0]!MUVOspeich</definedName>
    <definedName name="n" localSheetId="7" hidden="1">{#N/A,#N/A,TRUE,"Report"}</definedName>
    <definedName name="n" localSheetId="6" hidden="1">{#N/A,#N/A,TRUE,"Report"}</definedName>
    <definedName name="n" hidden="1">{#N/A,#N/A,TRUE,"Report"}</definedName>
    <definedName name="N_subs">'[7]Sub&amp;Trunk Info'!$H$40</definedName>
    <definedName name="N_trunks">'[7]Sub&amp;Trunk Info'!$L$24</definedName>
    <definedName name="Name">'[11]Parameter '!$F$28</definedName>
    <definedName name="nb_BA_AM">'[7]Sub&amp;Trunk Info'!$H$28</definedName>
    <definedName name="nb_BA_XSS">'[7]Sub&amp;Trunk Info'!$H$25</definedName>
    <definedName name="nb_BAV5">'[7]Sub&amp;Trunk Info'!$H$29</definedName>
    <definedName name="nb_BGCANS">'[7]Sub&amp;Trunk Info'!$H$32</definedName>
    <definedName name="nb_BGCI">'[7]Sub&amp;Trunk Info'!$H$34</definedName>
    <definedName name="nb_BGCQ">'[7]Sub&amp;Trunk Info'!$H$33</definedName>
    <definedName name="nb_POTS">'[7]Sub&amp;Trunk Info'!$H$22</definedName>
    <definedName name="nb_POTSV5">'[7]Sub&amp;Trunk Info'!$H$23</definedName>
    <definedName name="nb_PRA_AM">'[7]Sub&amp;Trunk Info'!$H$30</definedName>
    <definedName name="nb_PRA_XSS">'[7]Sub&amp;Trunk Info'!$H$26</definedName>
    <definedName name="nCountIC">[26]Control!$C$31</definedName>
    <definedName name="Network_products" localSheetId="6">#REF!</definedName>
    <definedName name="Network_products">#REF!</definedName>
    <definedName name="neu" localSheetId="7" hidden="1">[12]EurotoolsXRates!$A$14</definedName>
    <definedName name="nodes_b" localSheetId="6">#REF!</definedName>
    <definedName name="nodes_b">#REF!</definedName>
    <definedName name="NOTES">[26]Control!$AH$4</definedName>
    <definedName name="Null_Ignorieren" localSheetId="6">#REF!</definedName>
    <definedName name="Null_Ignorieren">#REF!</definedName>
    <definedName name="Null_Importieren" localSheetId="6">#REF!</definedName>
    <definedName name="Null_Importieren">#REF!</definedName>
    <definedName name="Null_Löschen" localSheetId="6">#REF!</definedName>
    <definedName name="Null_Löschen">#REF!</definedName>
    <definedName name="Number_of_relevant_airports">#REF!</definedName>
    <definedName name="Number_of_relevant_congress_centers">#REF!</definedName>
    <definedName name="Number_of_relevant_hotels">#REF!</definedName>
    <definedName name="o">#REF!</definedName>
    <definedName name="Offnet">#REF!</definedName>
    <definedName name="Offpeek">#REF!</definedName>
    <definedName name="onl">#REF!</definedName>
    <definedName name="Onnet">#REF!</definedName>
    <definedName name="Općina_Grad">'[52]iznosi prireza'!$A$1:$A$65536</definedName>
    <definedName name="Org">[17]Steuerung!$J$9:$J$10</definedName>
    <definedName name="ORGEINH">[22]Home!#REF!</definedName>
    <definedName name="Orgeinh2" localSheetId="6">#REF!</definedName>
    <definedName name="Orgeinh2">#REF!</definedName>
    <definedName name="OtherExpenses" localSheetId="6">#REF!</definedName>
    <definedName name="OtherExpenses">#REF!</definedName>
    <definedName name="others_20041223" localSheetId="6">#REF!</definedName>
    <definedName name="others_20041223">#REF!</definedName>
    <definedName name="Outgoing">'[7]Sub&amp;Trunk Info'!$C$22</definedName>
    <definedName name="p" localSheetId="7" hidden="1">{#N/A,#N/A,TRUE,"Report"}</definedName>
    <definedName name="p" localSheetId="6" hidden="1">{#N/A,#N/A,TRUE,"Report"}</definedName>
    <definedName name="p" hidden="1">{#N/A,#N/A,TRUE,"Report"}</definedName>
    <definedName name="PCNT_ADSL">[21]Sumarno!$F$20</definedName>
    <definedName name="PCNT_LL">[21]Sumarno!$F$19</definedName>
    <definedName name="Peakfunding_incl_PP">'[41]DCF-Calculation'!$G$43</definedName>
    <definedName name="Peek" localSheetId="6">#REF!</definedName>
    <definedName name="Peek">#REF!</definedName>
    <definedName name="Per">[17]Steuerung!$F$9:$F$20</definedName>
    <definedName name="Per_minute_cluster_all_details" localSheetId="6">#REF!</definedName>
    <definedName name="Per_minute_cluster_all_details">#REF!</definedName>
    <definedName name="period" localSheetId="6">#REF!</definedName>
    <definedName name="period">#REF!</definedName>
    <definedName name="PERIOD_LONG">[58]Control!$C$5</definedName>
    <definedName name="period_sel">[59]Control!$I$4</definedName>
    <definedName name="period_sel1">[27]Control!$G$4</definedName>
    <definedName name="period_sel2">[27]Control!$H$4</definedName>
    <definedName name="period_sel3">[27]Control!$G$18</definedName>
    <definedName name="perioden_anzahl">[42]Control!$P$4</definedName>
    <definedName name="Periodizität">[15]Tabelle1!$J$2</definedName>
    <definedName name="periods">[34]Control!$F$4:$G$15</definedName>
    <definedName name="periods1">[26]Control!$K$5:$L$16</definedName>
    <definedName name="periodselection">[34]Control!$F$2</definedName>
    <definedName name="periodselection_q" localSheetId="7">[60]Control!#REF!</definedName>
    <definedName name="periodselection_q">[61]Control!#REF!</definedName>
    <definedName name="periodselection_qbefore" localSheetId="7">[60]Control!#REF!</definedName>
    <definedName name="periodselection_qbefore">[61]Control!#REF!</definedName>
    <definedName name="periodselectionq" localSheetId="7">[60]Control!#REF!</definedName>
    <definedName name="periodselectionq">[61]Control!#REF!</definedName>
    <definedName name="periodsq" localSheetId="7">[60]Control!#REF!</definedName>
    <definedName name="periodsq">[61]Control!#REF!</definedName>
    <definedName name="Perpetuity">'[41]DCF-Calculation'!$G$70</definedName>
    <definedName name="PerShort">[17]Steuerung!$G$9:$G$20</definedName>
    <definedName name="PerShortNr">[17]Steuerung!$H$9:$H$20</definedName>
    <definedName name="PersonnelExpenses" localSheetId="6">#REF!</definedName>
    <definedName name="PersonnelExpenses">#REF!</definedName>
    <definedName name="Pfad" localSheetId="6">#REF!</definedName>
    <definedName name="Pfad">#REF!</definedName>
    <definedName name="PGRA">[13]costs!$C$265:$C$364</definedName>
    <definedName name="PGRK">[13]costs!$C$365:$C$388</definedName>
    <definedName name="plan_einz">[15]Tabelle1!#REF!</definedName>
    <definedName name="plan_kum">[15]Tabelle1!#REF!</definedName>
    <definedName name="PLN" localSheetId="6">#REF!</definedName>
    <definedName name="PLN">#REF!</definedName>
    <definedName name="PM_inc">[7]Charging!$H$11</definedName>
    <definedName name="PM_int">[7]Charging!$H$9</definedName>
    <definedName name="PM_out">[7]Charging!$H$10</definedName>
    <definedName name="PM_tran">[7]Charging!$H$12</definedName>
    <definedName name="PNRA">[13]costs!$C$397:$C$417</definedName>
    <definedName name="PNRK">[13]costs!$C$418:$C$423</definedName>
    <definedName name="PORT">[13]costs!$C$424</definedName>
    <definedName name="PortoviATM" localSheetId="6">#REF!</definedName>
    <definedName name="PortoviATM">#REF!</definedName>
    <definedName name="posplan_download">'[32]Cost type info extended'!#REF!</definedName>
    <definedName name="POTS">'[7]Sub&amp;Trunk Info'!$I$22</definedName>
    <definedName name="POTSV5">'[7]Sub&amp;Trunk Info'!$I$23</definedName>
    <definedName name="PPxPL_za_LL">#REF!</definedName>
    <definedName name="PRA_AM">'[7]Sub&amp;Trunk Info'!$I$30</definedName>
    <definedName name="PRA_XSS">'[7]Sub&amp;Trunk Info'!$I$26</definedName>
    <definedName name="PreScaled">[17]Steuerung!$U$9</definedName>
    <definedName name="PRI_Call_counter_all_details" localSheetId="6">#REF!</definedName>
    <definedName name="PRI_Call_counter_all_details">#REF!</definedName>
    <definedName name="PRI_Details_revenues_all_details" localSheetId="6">#REF!</definedName>
    <definedName name="PRI_Details_revenues_all_details">#REF!</definedName>
    <definedName name="PRI_Minutes_per_products_all_details" localSheetId="6">#REF!</definedName>
    <definedName name="PRI_Minutes_per_products_all_details">#REF!</definedName>
    <definedName name="PRI_Revenues_billing_prod_all_details">#REF!</definedName>
    <definedName name="PriceParameters">#REF!</definedName>
    <definedName name="Print_Area28">[48]Notes17to24!#REF!</definedName>
    <definedName name="Prirezi">'[52]iznosi prireza'!$A$1:$B$65536</definedName>
    <definedName name="Private_Per_currency_cluster_all_details">[62]Private_Per_currency_cluster_al!$A$1:$AF$101</definedName>
    <definedName name="Private_Per_minute_cluster_all_details">[63]Private_Per_minute_cluster_all_!$A$1:$AF$101</definedName>
    <definedName name="PROTOCOL_TEXT" localSheetId="6">#REF!</definedName>
    <definedName name="PROTOCOL_TEXT">#REF!</definedName>
    <definedName name="proz_Abweichung">[15]Tabelle1!#REF!</definedName>
    <definedName name="ptc">[28]Control!$C$8</definedName>
    <definedName name="Purchaseprice_NPV">'[41]DCF-Calculation'!$G$34</definedName>
    <definedName name="q" localSheetId="7" hidden="1">{#N/A,#N/A,TRUE,"Report"}</definedName>
    <definedName name="q" localSheetId="6" hidden="1">{#N/A,#N/A,TRUE,"Report"}</definedName>
    <definedName name="q" hidden="1">{#N/A,#N/A,TRUE,"Report"}</definedName>
    <definedName name="q_sel1">[56]Control!$U$42</definedName>
    <definedName name="q_sel2">[56]Control!$V$42</definedName>
    <definedName name="QMR_TRANSFER" localSheetId="6">#REF!</definedName>
    <definedName name="QMR_TRANSFER">#REF!</definedName>
    <definedName name="QR_CARRIER_SERVICES" localSheetId="6">#REF!</definedName>
    <definedName name="QR_CARRIER_SERVICES">#REF!</definedName>
    <definedName name="QR_DATA" localSheetId="6">#REF!</definedName>
    <definedName name="QR_DATA">#REF!</definedName>
    <definedName name="QR_FN">#REF!</definedName>
    <definedName name="QR_INTERNET">#REF!</definedName>
    <definedName name="QR_MOBILE">#REF!</definedName>
    <definedName name="quarter" localSheetId="7">[60]Control!#REF!</definedName>
    <definedName name="quarter">[61]Control!#REF!</definedName>
    <definedName name="quarter_month" localSheetId="7">[60]Control!#REF!</definedName>
    <definedName name="quarter_month">[61]Control!#REF!</definedName>
    <definedName name="quarter_monthbefore" localSheetId="7">[60]Control!#REF!</definedName>
    <definedName name="quarter_monthbefore">[61]Control!#REF!</definedName>
    <definedName name="R_Erg">"Diagramm 2"</definedName>
    <definedName name="R_ROCE">"Diagramm 3"</definedName>
    <definedName name="R_Ums">"Diagramm 1"</definedName>
    <definedName name="REIK">[13]costs!$C$425:$C$441</definedName>
    <definedName name="Relevant_number_of_days_per_year" localSheetId="6">#REF!</definedName>
    <definedName name="Relevant_number_of_days_per_year">#REF!</definedName>
    <definedName name="Relevant_number_of_days_per_year_CC" localSheetId="6">#REF!</definedName>
    <definedName name="Relevant_number_of_days_per_year_CC">#REF!</definedName>
    <definedName name="Report" localSheetId="7">'Portfolio selection'!Report</definedName>
    <definedName name="Report" localSheetId="6">Results!Report</definedName>
    <definedName name="Report">[0]!Report</definedName>
    <definedName name="Rest_Goodwill" localSheetId="6">#REF!</definedName>
    <definedName name="Rest_Goodwill">#REF!</definedName>
    <definedName name="RET_004" localSheetId="6">#REF!</definedName>
    <definedName name="RET_004">#REF!</definedName>
    <definedName name="RET_005" localSheetId="6">#REF!</definedName>
    <definedName name="RET_005">#REF!</definedName>
    <definedName name="RET_006" localSheetId="6">'[20]5_OPEX Deviation  '!#REF!</definedName>
    <definedName name="RET_006">'[20]5_OPEX Deviation  '!#REF!</definedName>
    <definedName name="RET_007" localSheetId="6">#REF!</definedName>
    <definedName name="RET_007">#REF!</definedName>
    <definedName name="RET_008" localSheetId="6">#REF!</definedName>
    <definedName name="RET_008">#REF!</definedName>
    <definedName name="RET_009" localSheetId="6">#REF!</definedName>
    <definedName name="RET_009">#REF!</definedName>
    <definedName name="RET_010">#REF!</definedName>
    <definedName name="RET_011">#REF!</definedName>
    <definedName name="RET_012">#REF!</definedName>
    <definedName name="RET_013">#REF!</definedName>
    <definedName name="RET_014">#REF!</definedName>
    <definedName name="RET_015">#REF!</definedName>
    <definedName name="RET_016">#REF!</definedName>
    <definedName name="RET_017">#REF!</definedName>
    <definedName name="RET_018">#REF!</definedName>
    <definedName name="RET_019">#REF!</definedName>
    <definedName name="RET_FI_02_BS_A_Eur">#REF!</definedName>
    <definedName name="RET_FI_02_BS_B_Eur">#REF!</definedName>
    <definedName name="RET_FS_01_FPL">#REF!</definedName>
    <definedName name="RET_FS_01_FPL_BSK_ICT">#REF!</definedName>
    <definedName name="RET_FS_01_FPL_BSK_Retail">#REF!</definedName>
    <definedName name="RET_FS_01_FPL_BSS_ICT">#REF!</definedName>
    <definedName name="RET_FS_01_FPL_BSS_Retail">#REF!</definedName>
    <definedName name="RET_FS_02_001">#REF!</definedName>
    <definedName name="RET_FS_02_002">#REF!</definedName>
    <definedName name="RET_PL_01_OPEXonAccounts">#REF!</definedName>
    <definedName name="rev_on_pg_2002_01">#REF!</definedName>
    <definedName name="REVENUE_PERIOD_ALL">#REF!</definedName>
    <definedName name="rm">[28]Control!$C$9</definedName>
    <definedName name="RNC_in_2002" localSheetId="6">#REF!</definedName>
    <definedName name="RNC_in_2002">#REF!</definedName>
    <definedName name="RNC_in_2003" localSheetId="6">#REF!</definedName>
    <definedName name="RNC_in_2003">#REF!</definedName>
    <definedName name="RNC_in_2004" localSheetId="6">#REF!</definedName>
    <definedName name="RNC_in_2004">#REF!</definedName>
    <definedName name="rnc_margin">#REF!</definedName>
    <definedName name="rnc_margin1">#REF!</definedName>
    <definedName name="Roaming_Partner_Effect_Included">#REF!</definedName>
    <definedName name="RSCH">[13]costs!$C$442</definedName>
    <definedName name="rttttt" localSheetId="6">#REF!</definedName>
    <definedName name="rttttt">#REF!</definedName>
    <definedName name="s" localSheetId="6">#REF!</definedName>
    <definedName name="s">#REF!</definedName>
    <definedName name="SACO">[13]costs!$C$443</definedName>
    <definedName name="SAP_IMP_DTM" localSheetId="6">#REF!</definedName>
    <definedName name="SAP_IMP_DTM">#REF!</definedName>
    <definedName name="SAPBEXrevision" hidden="1">6</definedName>
    <definedName name="SAPBEXsysID" hidden="1">"PW4"</definedName>
    <definedName name="SAPBEXwbID" hidden="1">"3XC6SS2Q3SP9X1I2YVNJGSH0D"</definedName>
    <definedName name="SAPFuncF4Help" localSheetId="7">Main.SAPF4Help()</definedName>
    <definedName name="SAPFuncF4Help" localSheetId="6">Main.SAPF4Help()</definedName>
    <definedName name="SAPFuncF4Help">Main.SAPF4Help()</definedName>
    <definedName name="Säule" localSheetId="6">#REF!</definedName>
    <definedName name="Säule">#REF!</definedName>
    <definedName name="Sca_bn">[17]Steuerung!$T$9</definedName>
    <definedName name="Sca_mio">[17]Steuerung!$T$11</definedName>
    <definedName name="Sca_no">[17]Steuerung!$T$15</definedName>
    <definedName name="Sca_Pct">[17]Steuerung!$T$17</definedName>
    <definedName name="Sca_tsd">[17]Steuerung!$T$13</definedName>
    <definedName name="ScenAct">[64]Control!$B$4</definedName>
    <definedName name="scenario">[65]Setting!$C$4</definedName>
    <definedName name="scenario_actual">[19]Settings!$B$30</definedName>
    <definedName name="scenario_budget">[19]Settings!$B$31</definedName>
    <definedName name="scenario_forecast">[19]Settings!$B$32</definedName>
    <definedName name="scenario_obligo">[19]Settings!$B$34</definedName>
    <definedName name="sd" localSheetId="7" hidden="1">{#N/A,#N/A,TRUE,"Report"}</definedName>
    <definedName name="sd" localSheetId="6" hidden="1">{#N/A,#N/A,TRUE,"Report"}</definedName>
    <definedName name="sd" hidden="1">{#N/A,#N/A,TRUE,"Report"}</definedName>
    <definedName name="sdsdfvsdfvdvdf">#REF!</definedName>
    <definedName name="SE_Budget">'[66]SE Ausgabe'!$A$49:$IV$63</definedName>
    <definedName name="Seasonality_General">[5]Seasonalities!$D$1:$O$4</definedName>
    <definedName name="Seasonality_In_Other">[5]Seasonalities!$D$7:$O$10</definedName>
    <definedName name="Seasonality_In_PSTN">[5]Seasonalities!$D$12:$O$15</definedName>
    <definedName name="Seasonality_Out_Other">[5]Seasonalities!$D$22:$O$25</definedName>
    <definedName name="Seasonality_Out_PSTN">[5]Seasonalities!$D$27:$O$30</definedName>
    <definedName name="Seasonality_Out_UMC">[5]Seasonalities!$D$17:$O$20</definedName>
    <definedName name="SelApp">[17]Steuerung!$B$4</definedName>
    <definedName name="SelCat">[17]Steuerung!$C$4</definedName>
    <definedName name="SelDFC">[17]Steuerung!$V$7</definedName>
    <definedName name="Select_category">[42]Control!$K$4</definedName>
    <definedName name="Select_frequency">[42]Control!$L$4</definedName>
    <definedName name="Select_PreCategory">[42]Control!$M$4</definedName>
    <definedName name="Select_PreFrequency">[42]Control!$N$4</definedName>
    <definedName name="Select_PrePeriod">[42]Control!$O$4</definedName>
    <definedName name="SelEnt">[34]Control!$C$2</definedName>
    <definedName name="SelPer">[17]Steuerung!$F$4</definedName>
    <definedName name="SelPerNr">[17]Steuerung!$H$4</definedName>
    <definedName name="SelPerShort">[17]Steuerung!$G$4</definedName>
    <definedName name="SelPerStr">[17]Steuerung!$H$5</definedName>
    <definedName name="SelQuaNr">[17]Steuerung!$I$4</definedName>
    <definedName name="Selsuff2">[28]Control!$G$4</definedName>
    <definedName name="SelYear">[17]Steuerung!$D$4</definedName>
    <definedName name="Server2" localSheetId="6">#REF!</definedName>
    <definedName name="Server2">#REF!</definedName>
    <definedName name="Service_Provider_Included" localSheetId="6">#REF!</definedName>
    <definedName name="Service_Provider_Included">#REF!</definedName>
    <definedName name="sfsdfd" localSheetId="6">[48]Note13b!#REF!</definedName>
    <definedName name="sfsdfd">[48]Note13b!#REF!</definedName>
    <definedName name="Share_of_SP_customers_2002" localSheetId="6">#REF!</definedName>
    <definedName name="Share_of_SP_customers_2002">#REF!</definedName>
    <definedName name="Share_of_SP_customers_2003" localSheetId="6">#REF!</definedName>
    <definedName name="Share_of_SP_customers_2003">#REF!</definedName>
    <definedName name="Share_of_SP_customers_2004" localSheetId="6">#REF!</definedName>
    <definedName name="Share_of_SP_customers_2004">#REF!</definedName>
    <definedName name="Share_of_SP_customers_2005">#REF!</definedName>
    <definedName name="Sign_Feat_Load">'[7]Call Load Data'!$E$486</definedName>
    <definedName name="SIMcard">7.5*3</definedName>
    <definedName name="SimpaSIM">3.755*7.5</definedName>
    <definedName name="singlecurrency">#REF!</definedName>
    <definedName name="SMS_price_voucher_2002">#REF!</definedName>
    <definedName name="SMS_price_voucher_2003">#REF!</definedName>
    <definedName name="SMS_price_voucher_2004">#REF!</definedName>
    <definedName name="SMS_price_voucher_2005">#REF!</definedName>
    <definedName name="SONK">[13]costs!$C$444:$C$499</definedName>
    <definedName name="Sonstige_SteuernMER">[15]Tabelle1!#REF!</definedName>
    <definedName name="srt" localSheetId="7" hidden="1">{#N/A,#N/A,TRUE,"Report"}</definedName>
    <definedName name="srt" localSheetId="6" hidden="1">{#N/A,#N/A,TRUE,"Report"}</definedName>
    <definedName name="srt" hidden="1">{#N/A,#N/A,TRUE,"Report"}</definedName>
    <definedName name="Start_Year">'[45]99 General Parameter'!$E$8</definedName>
    <definedName name="StartingYear" localSheetId="6">#REF!</definedName>
    <definedName name="StartingYear">#REF!</definedName>
    <definedName name="Startmonth">'[41]DCF-Input'!$K$14</definedName>
    <definedName name="StartReport">[22]Home!#REF!</definedName>
    <definedName name="Startspalte" localSheetId="6">#REF!</definedName>
    <definedName name="Startspalte">#REF!</definedName>
    <definedName name="Startyear">'[41]DCF-Input'!$L$14</definedName>
    <definedName name="Startzeile" localSheetId="6">#REF!</definedName>
    <definedName name="Startzeile">#REF!</definedName>
    <definedName name="StemConfig" localSheetId="6">#REF!</definedName>
    <definedName name="StemConfig">#REF!</definedName>
    <definedName name="StemConsolidationMode" localSheetId="6">#REF!</definedName>
    <definedName name="StemConsolidationMode">#REF!</definedName>
    <definedName name="StemIncludeWorking">#REF!</definedName>
    <definedName name="StemModel">#REF!</definedName>
    <definedName name="StemOutputTables">#REF!</definedName>
    <definedName name="StemPath">#REF!</definedName>
    <definedName name="StemSaveRun">#REF!</definedName>
    <definedName name="StemScenarios">#REF!</definedName>
    <definedName name="StemUpdateResults">#REF!</definedName>
    <definedName name="Steuern">'[11]Parameter '!$G$103</definedName>
    <definedName name="STG_ENTITY_CODE">#REF!</definedName>
    <definedName name="STG_ENTITY_NAME">#REF!</definedName>
    <definedName name="str" localSheetId="7" hidden="1">{#N/A,#N/A,TRUE,"Report"}</definedName>
    <definedName name="str" localSheetId="6" hidden="1">{#N/A,#N/A,TRUE,"Report"}</definedName>
    <definedName name="str" hidden="1">{#N/A,#N/A,TRUE,"Report"}</definedName>
    <definedName name="STRP" localSheetId="7" hidden="1">{#N/A,#N/A,TRUE,"Report"}</definedName>
    <definedName name="STRP" localSheetId="6" hidden="1">{#N/A,#N/A,TRUE,"Report"}</definedName>
    <definedName name="STRP" hidden="1">{#N/A,#N/A,TRUE,"Report"}</definedName>
    <definedName name="Sub_MoP">'[5]Subscriber(E)'!$E$701:$Q$901</definedName>
    <definedName name="Sub_Usage_Variation">'[5]Subscriber(E)'!$F$1001:$Q$1201</definedName>
    <definedName name="SuBAccount">[36]Tabelle2!$C$2:$D$5</definedName>
    <definedName name="SubscrFee_2002" localSheetId="6">#REF!</definedName>
    <definedName name="SubscrFee_2002">#REF!</definedName>
    <definedName name="SubscrFee_2003" localSheetId="6">#REF!</definedName>
    <definedName name="SubscrFee_2003">#REF!</definedName>
    <definedName name="SubscrFee_2004" localSheetId="6">#REF!</definedName>
    <definedName name="SubscrFee_2004">#REF!</definedName>
    <definedName name="SubscrFee_2005">#REF!</definedName>
    <definedName name="SubscrPrice_2002">#REF!</definedName>
    <definedName name="SubscrPrice_2003">#REF!</definedName>
    <definedName name="SubscrPrice_2004">#REF!</definedName>
    <definedName name="SubscrPrice_2005">#REF!</definedName>
    <definedName name="SUS_ISDN_load">'[7]Call Load Data'!$N$475</definedName>
    <definedName name="SUS_isdne">[7]SUS_Services!$J$18:$J$31</definedName>
    <definedName name="SUS_isdne_use">[7]SUS_Services!$L$18:$L$31</definedName>
    <definedName name="SUS_Load">'[7]Call Load Data'!$E$475</definedName>
    <definedName name="SUS_POTS_load">'[7]Call Load Data'!$N$474</definedName>
    <definedName name="SUS_pots_use">[7]SUS_Services!$G$18:$G$29</definedName>
    <definedName name="Szenario_Y" localSheetId="6">#REF!</definedName>
    <definedName name="Szenario_Y">#REF!</definedName>
    <definedName name="t" localSheetId="7" hidden="1">{#N/A,#N/A,TRUE,"Report"}</definedName>
    <definedName name="t" localSheetId="6" hidden="1">{#N/A,#N/A,TRUE,"Report"}</definedName>
    <definedName name="t" hidden="1">{#N/A,#N/A,TRUE,"Report"}</definedName>
    <definedName name="T_Mobile_customers_incl._Service_Providers__acc._to_GSM_market_share">#REF!</definedName>
    <definedName name="tabfin3">[67]A2!$P$347:$S$384</definedName>
    <definedName name="TACC" localSheetId="6">#REF!</definedName>
    <definedName name="TACC">#REF!</definedName>
    <definedName name="tbl_05B_CCAR_po_mjesecima" localSheetId="6">#REF!</definedName>
    <definedName name="tbl_05B_CCAR_po_mjesecima">#REF!</definedName>
    <definedName name="TECAJ" localSheetId="6">'[68]ATM održavanje'!#REF!</definedName>
    <definedName name="TECAJ">'[68]ATM održavanje'!#REF!</definedName>
    <definedName name="TECAJ_DOLARA">'[21]Opći podatci'!$B$2</definedName>
    <definedName name="Teilkonzern">[69]intro!$C$13</definedName>
    <definedName name="teilnehmer1">[15]Tabelle1!$E$19</definedName>
    <definedName name="teilnehmer2">[15]Tabelle1!$F$19</definedName>
    <definedName name="teilnehmer3">[15]Tabelle1!$G$19</definedName>
    <definedName name="teilnehmer4">[15]Tabelle1!$H$19</definedName>
    <definedName name="teilnehmer5">[15]Tabelle1!$I$19</definedName>
    <definedName name="teilnehmer6">[15]Tabelle1!$J$19</definedName>
    <definedName name="teilnehmer7">[15]Tabelle1!$K$19</definedName>
    <definedName name="teilnehmer8">[15]Tabelle1!$L$19</definedName>
    <definedName name="teilnehmerUMTS1">[15]Tabelle1!$E$20</definedName>
    <definedName name="teilnehmerUMTS2">[15]Tabelle1!$F$20</definedName>
    <definedName name="teilnehmerUMTS3">[15]Tabelle1!$G$20</definedName>
    <definedName name="teilnehmerUMTS4">[15]Tabelle1!$H$20</definedName>
    <definedName name="teilnehmerUMTS5">[15]Tabelle1!$I$20</definedName>
    <definedName name="teilnehmerUMTS6">[15]Tabelle1!$J$20</definedName>
    <definedName name="teilnehmerUMTS7">[15]Tabelle1!$K$20</definedName>
    <definedName name="teilnehmerUMTS8">[15]Tabelle1!$L$20</definedName>
    <definedName name="Teilnehmerzugang_brutto_churn">[70]Basisdaten!$A$61</definedName>
    <definedName name="Teilnehmerzugang_netto">[70]Basisdaten!$A$2</definedName>
    <definedName name="Termination_COsts_Int">[5]Assumptions!$C$8</definedName>
    <definedName name="Termination_Costs_Mobile">[5]Assumptions!$C$3</definedName>
    <definedName name="Termination_Costs_PSTN">[5]Assumptions!$C$7</definedName>
    <definedName name="Termination_Rev_Int">[5]Assumptions!$D$8</definedName>
    <definedName name="Termination_Rev_Mobile">[5]Assumptions!$D$3</definedName>
    <definedName name="Termination_Rev_PSTN">[5]Assumptions!$D$7</definedName>
    <definedName name="test" localSheetId="6">#REF!</definedName>
    <definedName name="test">#REF!</definedName>
    <definedName name="TEST0" localSheetId="6">#REF!</definedName>
    <definedName name="TEST0">#REF!</definedName>
    <definedName name="TEST1" localSheetId="6">#REF!</definedName>
    <definedName name="TEST1">#REF!</definedName>
    <definedName name="TEST2">#REF!</definedName>
    <definedName name="TEST3">#REF!</definedName>
    <definedName name="TESTHKEY">#REF!</definedName>
    <definedName name="TESTKEYS">#REF!</definedName>
    <definedName name="TESTVKEY">#REF!</definedName>
    <definedName name="TKA">[13]costs!$C$512:$C$533</definedName>
    <definedName name="TKI">[13]costs!$C$534:$C$543</definedName>
    <definedName name="tm">[28]Control!$C$14</definedName>
    <definedName name="TMD_MarketShare_Airports_incl_SP" localSheetId="6">#REF!</definedName>
    <definedName name="TMD_MarketShare_Airports_incl_SP">#REF!</definedName>
    <definedName name="TMD_MarketShare_congress_centers_incl_SP" localSheetId="6">#REF!</definedName>
    <definedName name="TMD_MarketShare_congress_centers_incl_SP">#REF!</definedName>
    <definedName name="TMD_MarketShare_Hotels_incl_SP" localSheetId="6">#REF!</definedName>
    <definedName name="TMD_MarketShare_Hotels_incl_SP">#REF!</definedName>
    <definedName name="TMMIP">"'01101000010"</definedName>
    <definedName name="TMMIP_last_retrieve">41509.3486111111</definedName>
    <definedName name="TMMIP_retrieve_user">"izulj"</definedName>
    <definedName name="TMOGroup">[17]Steuerung!$K$9</definedName>
    <definedName name="toc_balance" localSheetId="6">#REF!</definedName>
    <definedName name="toc_balance">#REF!</definedName>
    <definedName name="toc_comments" localSheetId="6">#REF!</definedName>
    <definedName name="toc_comments">#REF!</definedName>
    <definedName name="toc_income" localSheetId="6">[71]NatCo!#REF!</definedName>
    <definedName name="toc_income">[71]NatCo!#REF!</definedName>
    <definedName name="toc_kpis" localSheetId="6">#REF!</definedName>
    <definedName name="toc_kpis">#REF!</definedName>
    <definedName name="toc_margin" localSheetId="6">#REF!</definedName>
    <definedName name="toc_margin">#REF!</definedName>
    <definedName name="Tot_Call_Load">'[7]Call Load Data'!$I$489</definedName>
    <definedName name="total_mas1" localSheetId="6">#REF!</definedName>
    <definedName name="total_mas1">#REF!</definedName>
    <definedName name="total_msc" localSheetId="6">#REF!</definedName>
    <definedName name="total_msc">#REF!</definedName>
    <definedName name="TP_E_use">[7]SUS_Services!$L$28</definedName>
    <definedName name="TP_use">[7]SUS_Services!$G$28</definedName>
    <definedName name="traffic_model_margin" localSheetId="6">#REF!</definedName>
    <definedName name="traffic_model_margin">#REF!</definedName>
    <definedName name="traffic_model_margin1" localSheetId="6">#REF!</definedName>
    <definedName name="traffic_model_margin1">#REF!</definedName>
    <definedName name="Transit">'[7]Sub&amp;Trunk Info'!$C$24</definedName>
    <definedName name="TrennerSemikolon">#REF!</definedName>
    <definedName name="TrennerTAB">#REF!</definedName>
    <definedName name="troskovi_12_2004_detaljno_Crosstab">#REF!</definedName>
    <definedName name="troskovi_detaljno_Dec2004_Crosstab">#REF!</definedName>
    <definedName name="trunks21211">[7]Results!$C$32</definedName>
    <definedName name="trunks21220">[7]Results!$G$32</definedName>
    <definedName name="trunks21225">[7]Results!$E$32</definedName>
    <definedName name="trunks21230">[7]Results!$I$32</definedName>
    <definedName name="TT_inc">[7]Charging!$P$11</definedName>
    <definedName name="TT_int">[7]Charging!$P$9</definedName>
    <definedName name="TT_out">[7]Charging!$P$10</definedName>
    <definedName name="TT_tran">[7]Charging!$P$12</definedName>
    <definedName name="TtlDepreciation" localSheetId="6">#REF!</definedName>
    <definedName name="TtlDepreciation">#REF!</definedName>
    <definedName name="TtlRevenues" localSheetId="6">#REF!</definedName>
    <definedName name="TtlRevenues">#REF!</definedName>
    <definedName name="TV_Mode">'[41]DCF-Calculation'!$G$72</definedName>
    <definedName name="TV_NPV">'[41]DCF-Calculation'!$G$54</definedName>
    <definedName name="uk">[28]Control!$C$15</definedName>
    <definedName name="umsatz_text" localSheetId="6">#REF!</definedName>
    <definedName name="umsatz_text">#REF!</definedName>
    <definedName name="umts_cs_traffic" localSheetId="6">#REF!</definedName>
    <definedName name="umts_cs_traffic">#REF!</definedName>
    <definedName name="umts_ps_traffic" localSheetId="6">#REF!</definedName>
    <definedName name="umts_ps_traffic">#REF!</definedName>
    <definedName name="umts_subscribers">#REF!</definedName>
    <definedName name="unsuccessful">'[7]Sub&amp;Trunk Info'!$C$30</definedName>
    <definedName name="Untergrenze">[15]Tabelle1!#REF!</definedName>
    <definedName name="Untertitel">'[72]Allgemeine Parameter'!$M$8</definedName>
    <definedName name="Untertitel1">'[72]Allgemeine Parameter'!$K$8</definedName>
    <definedName name="Untertitel2">'[72]Allgemeine Parameter'!$L$8</definedName>
    <definedName name="UPLOAD_NAME" localSheetId="6">#REF!</definedName>
    <definedName name="UPLOAD_NAME">#REF!</definedName>
    <definedName name="Uredi">[52]Uredi!$C$1:$D$65536</definedName>
    <definedName name="Usage_Subscriber_Rate_2002" localSheetId="6">#REF!</definedName>
    <definedName name="Usage_Subscriber_Rate_2002">#REF!</definedName>
    <definedName name="Usage_Subscriber_Rate_2003" localSheetId="6">#REF!</definedName>
    <definedName name="Usage_Subscriber_Rate_2003">#REF!</definedName>
    <definedName name="Usage_Subscriber_Rate_2004" localSheetId="6">#REF!</definedName>
    <definedName name="Usage_Subscriber_Rate_2004">#REF!</definedName>
    <definedName name="Usage_Subscriber_Rate_2005">#REF!</definedName>
    <definedName name="UsageLoad_21211">'[7]APZ-data'!$C$16</definedName>
    <definedName name="UsageLoad_21220">'[7]APZ-data'!$G$16</definedName>
    <definedName name="UsageLoad_21225">'[7]APZ-data'!$E$16</definedName>
    <definedName name="UsageLoad_21230">'[7]APZ-data'!$I$16</definedName>
    <definedName name="USD" localSheetId="6">#REF!</definedName>
    <definedName name="USD">#REF!</definedName>
    <definedName name="USR_Calc_Excel" hidden="1">"#-4135#"</definedName>
    <definedName name="USR_Grp_Excel" hidden="1">"KC21"</definedName>
    <definedName name="USR_Name_Excel" hidden="1">"GÄRTNER"</definedName>
    <definedName name="USR_Pwd_Excel" hidden="1">"nB164186180207200164"</definedName>
    <definedName name="vaoice_days_per_month1">#REF!</definedName>
    <definedName name="VAT">#REF!</definedName>
    <definedName name="vere">#REF!</definedName>
    <definedName name="Verlustvortrag">#REF!</definedName>
    <definedName name="Version">[64]Control!$A$4</definedName>
    <definedName name="Versuch" localSheetId="7">'Portfolio selection'!Versuch</definedName>
    <definedName name="Versuch" localSheetId="6">Results!Versuch</definedName>
    <definedName name="Versuch">[0]!Versuch</definedName>
    <definedName name="Versuch1" localSheetId="7">'Portfolio selection'!Versuch1</definedName>
    <definedName name="Versuch1" localSheetId="6">Results!Versuch1</definedName>
    <definedName name="Versuch1">[0]!Versuch1</definedName>
    <definedName name="Verweis.CFO.Op" localSheetId="6">#REF!</definedName>
    <definedName name="Verweis.CFO.Op">#REF!</definedName>
    <definedName name="Verweis.CTO.IS" localSheetId="6">#REF!</definedName>
    <definedName name="Verweis.CTO.IS">#REF!</definedName>
    <definedName name="Verweis.CTO.Op" localSheetId="6">#REF!</definedName>
    <definedName name="Verweis.CTO.Op">#REF!</definedName>
    <definedName name="VEZNA_TABELA_stariKod_noviKod">'[73]translation table'!$B$1:$E$2496</definedName>
    <definedName name="VIP" localSheetId="6">#REF!</definedName>
    <definedName name="VIP">#REF!</definedName>
    <definedName name="VIPfee">305</definedName>
    <definedName name="vj_einz">[15]Tabelle1!#REF!</definedName>
    <definedName name="vj_kum">[15]Tabelle1!#REF!</definedName>
    <definedName name="VLookup_periods">[17]Steuerung!$G$23:$H$34</definedName>
    <definedName name="voice_days" localSheetId="6">#REF!</definedName>
    <definedName name="voice_days">#REF!</definedName>
    <definedName name="voice_days_per_month" localSheetId="6">#REF!</definedName>
    <definedName name="voice_days_per_month">#REF!</definedName>
    <definedName name="voice_days1" localSheetId="6">#REF!</definedName>
    <definedName name="voice_days1">#REF!</definedName>
    <definedName name="Voice_za_FC">#REF!</definedName>
    <definedName name="vollkonsolidierung">#REF!</definedName>
    <definedName name="vorjahr">#REF!</definedName>
    <definedName name="vorjahr_text">#REF!</definedName>
    <definedName name="vormonat">#REF!</definedName>
    <definedName name="Voucher">100</definedName>
    <definedName name="Voucher_Price_CC_2002">#REF!</definedName>
    <definedName name="Voucher_Price_CC_2003">#REF!</definedName>
    <definedName name="Voucher_Price_CC_2004">#REF!</definedName>
    <definedName name="Voucher_Price_CC_2005">#REF!</definedName>
    <definedName name="Voucher_Price_Hotels_2002">#REF!</definedName>
    <definedName name="Voucher_Price_Hotels_2003">#REF!</definedName>
    <definedName name="Voucher_Price_Hotels_2004">#REF!</definedName>
    <definedName name="Voucher_Price_Hotels_2005">#REF!</definedName>
    <definedName name="VoucherPrice_2002">#REF!</definedName>
    <definedName name="VoucherPrice_2003">#REF!</definedName>
    <definedName name="VoucherPrice_2004">#REF!</definedName>
    <definedName name="VoucherPrice_2005">#REF!</definedName>
    <definedName name="VoucherPrice_Airport_2002">#REF!</definedName>
    <definedName name="VoucherPrice_Airport_2003">#REF!</definedName>
    <definedName name="VoucherPrice_Airport_2004">#REF!</definedName>
    <definedName name="VoucherPrice_Airport_2005">#REF!</definedName>
    <definedName name="VP_Liste">#REF!</definedName>
    <definedName name="VP_VGL">#REF!</definedName>
    <definedName name="vs">[28]Control!$C$19</definedName>
    <definedName name="w" localSheetId="7" hidden="1">{#N/A,#N/A,TRUE,"Report"}</definedName>
    <definedName name="w" localSheetId="6" hidden="1">{#N/A,#N/A,TRUE,"Report"}</definedName>
    <definedName name="w" hidden="1">{#N/A,#N/A,TRUE,"Report"}</definedName>
    <definedName name="WACC">'[41]DCF-Calculation'!$G$71</definedName>
    <definedName name="WAEHRART">[22]Home!#REF!</definedName>
    <definedName name="Waehrung" localSheetId="6">#REF!</definedName>
    <definedName name="Waehrung">#REF!</definedName>
    <definedName name="Währung">'[11]Parameter '!$L$7</definedName>
    <definedName name="Währungsfaktor">#REF!</definedName>
    <definedName name="währungsfaktor2">#REF!</definedName>
    <definedName name="wechselkurs">#REF!</definedName>
    <definedName name="wechselkurs_vj">#REF!</definedName>
    <definedName name="wechselkurs1">#REF!</definedName>
    <definedName name="wechselkurs10">#REF!</definedName>
    <definedName name="wechselkurs2">#REF!</definedName>
    <definedName name="wechselkurs3">#REF!</definedName>
    <definedName name="wechselkurs4">#REF!</definedName>
    <definedName name="wechselkurs5">#REF!</definedName>
    <definedName name="wechselkurs6">#REF!</definedName>
    <definedName name="wechselkurs7">#REF!</definedName>
    <definedName name="wechselkurs8">#REF!</definedName>
    <definedName name="wechselkurs9">#REF!</definedName>
    <definedName name="wfaktor">#REF!</definedName>
    <definedName name="Woche" localSheetId="7">'Portfolio selection'!Woche</definedName>
    <definedName name="Woche" localSheetId="6">Results!Woche</definedName>
    <definedName name="Woche">[0]!Woche</definedName>
    <definedName name="Workbook.Author" localSheetId="6">#REF!</definedName>
    <definedName name="Workbook.Author">#REF!</definedName>
    <definedName name="Workbook.Authors_Email_Address" localSheetId="6">#REF!</definedName>
    <definedName name="Workbook.Authors_Email_Address">#REF!</definedName>
    <definedName name="Workbook.Objective" localSheetId="6">#REF!</definedName>
    <definedName name="Workbook.Objective">#REF!</definedName>
    <definedName name="Workbook.Status">#REF!</definedName>
    <definedName name="Workbook.Title">#REF!</definedName>
    <definedName name="Workbook.Version">#REF!</definedName>
    <definedName name="workinRange">#REF!</definedName>
    <definedName name="WPHR">[13]costs!$C$544:$C$561</definedName>
    <definedName name="wrede" localSheetId="6">#REF!</definedName>
    <definedName name="wrede">#REF!</definedName>
    <definedName name="wrn.All._.Financials." localSheetId="7" hidden="1">{#N/A,#N/A,TRUE,"Assumptions";#N/A,#N/A,TRUE,"Op Projection";#N/A,#N/A,TRUE,"Capital";#N/A,#N/A,TRUE,"Income";#N/A,#N/A,TRUE,"Balance";#N/A,#N/A,TRUE,"Sources&amp;Uses"}</definedName>
    <definedName name="wrn.All._.Financials." localSheetId="6" hidden="1">{#N/A,#N/A,TRUE,"Assumptions";#N/A,#N/A,TRUE,"Op Projection";#N/A,#N/A,TRUE,"Capital";#N/A,#N/A,TRUE,"Income";#N/A,#N/A,TRUE,"Balance";#N/A,#N/A,TRUE,"Sources&amp;Uses"}</definedName>
    <definedName name="wrn.All._.Financials." hidden="1">{#N/A,#N/A,TRUE,"Assumptions";#N/A,#N/A,TRUE,"Op Projection";#N/A,#N/A,TRUE,"Capital";#N/A,#N/A,TRUE,"Income";#N/A,#N/A,TRUE,"Balance";#N/A,#N/A,TRUE,"Sources&amp;Uses"}</definedName>
    <definedName name="wrn.Capacity._.Calculations._.for._.FM3." localSheetId="7" hidden="1">{#N/A,#N/A,TRUE,"Report"}</definedName>
    <definedName name="wrn.Capacity._.Calculations._.for._.FM3." localSheetId="6" hidden="1">{#N/A,#N/A,TRUE,"Report"}</definedName>
    <definedName name="wrn.Capacity._.Calculations._.for._.FM3." hidden="1">{#N/A,#N/A,TRUE,"Report"}</definedName>
    <definedName name="X">#REF!</definedName>
    <definedName name="XPAT">[13]costs!$C$562</definedName>
    <definedName name="xx" localSheetId="6">#REF!</definedName>
    <definedName name="xx">#REF!</definedName>
    <definedName name="xxxxx" localSheetId="6">#REF!</definedName>
    <definedName name="xxxxx">#REF!</definedName>
    <definedName name="xy" localSheetId="7">[60]Control!#REF!</definedName>
    <definedName name="xy" localSheetId="6">[61]Control!#REF!</definedName>
    <definedName name="xy">[61]Control!#REF!</definedName>
    <definedName name="y">'[74]Sub&amp;Trunk Info'!$C$48</definedName>
    <definedName name="y_sel1">[56]Control!$W$42</definedName>
    <definedName name="y_sel2">[56]Control!$X$42</definedName>
    <definedName name="Year">[17]Steuerung!$D$9:$D$12</definedName>
    <definedName name="year_sel">[27]Control!$L$4</definedName>
    <definedName name="year_sel1">[27]Control!$M$4</definedName>
    <definedName name="year_sel2">[27]Control!$N$4</definedName>
    <definedName name="Yr1CumCF" localSheetId="6">#REF!</definedName>
    <definedName name="Yr1CumCF">#REF!</definedName>
    <definedName name="Yr1NetCF">[75]BC!#REF!</definedName>
    <definedName name="Yr2CumCF" localSheetId="6">#REF!</definedName>
    <definedName name="Yr2CumCF">#REF!</definedName>
    <definedName name="Yr2NetCF" localSheetId="6">#REF!</definedName>
    <definedName name="Yr2NetCF">#REF!</definedName>
    <definedName name="Yr3CumCF" localSheetId="6">#REF!</definedName>
    <definedName name="Yr3CumCF">#REF!</definedName>
    <definedName name="Yr3NetCF">#REF!</definedName>
    <definedName name="Yr4CumCF">#REF!</definedName>
    <definedName name="Yr4NetCF">#REF!</definedName>
    <definedName name="Yr5CumCF">#REF!</definedName>
    <definedName name="Yr5NetCF">#REF!</definedName>
    <definedName name="Yr6CumCF">#REF!</definedName>
    <definedName name="Yr6NetCF">#REF!</definedName>
    <definedName name="Zeitfaktor">#REF!</definedName>
    <definedName name="ZinsaufwendungenMER">[15]Tabelle1!#REF!</definedName>
    <definedName name="ZinserträgeMER">[15]Tabelle1!#REF!</definedName>
    <definedName name="Zinssatz">[37]WIRE!$D$51</definedName>
  </definedNames>
  <calcPr calcId="145621"/>
</workbook>
</file>

<file path=xl/calcChain.xml><?xml version="1.0" encoding="utf-8"?>
<calcChain xmlns="http://schemas.openxmlformats.org/spreadsheetml/2006/main">
  <c r="F178" i="23" l="1"/>
  <c r="F49" i="23"/>
  <c r="N51" i="23" l="1"/>
  <c r="F50" i="23" s="1"/>
  <c r="F347" i="22" l="1"/>
  <c r="F247" i="22" l="1"/>
  <c r="F125" i="22"/>
  <c r="F248" i="22"/>
  <c r="O51" i="23" l="1"/>
  <c r="F52" i="23"/>
  <c r="F51" i="23"/>
  <c r="G162" i="13" l="1"/>
  <c r="F162" i="13" s="1"/>
  <c r="F158" i="13"/>
  <c r="F139" i="13" l="1"/>
  <c r="I5" i="12" l="1"/>
  <c r="F73" i="22" l="1"/>
  <c r="F59" i="23"/>
  <c r="F69" i="23" s="1"/>
  <c r="F70" i="23" l="1"/>
  <c r="F68" i="23"/>
  <c r="O16" i="13" l="1"/>
  <c r="F360" i="22" l="1"/>
  <c r="F357" i="22" l="1"/>
  <c r="F361" i="22" s="1"/>
  <c r="F358" i="22"/>
  <c r="F356" i="22"/>
  <c r="F71" i="22" l="1"/>
  <c r="F28" i="22"/>
  <c r="F201" i="22"/>
  <c r="F199" i="22"/>
  <c r="F102" i="22"/>
  <c r="F101" i="22"/>
  <c r="G378" i="23" l="1"/>
  <c r="F200" i="22" l="1"/>
  <c r="F217" i="23" l="1"/>
  <c r="F226" i="23"/>
  <c r="F227" i="23"/>
  <c r="F225" i="23"/>
  <c r="G38" i="27"/>
  <c r="F38" i="27"/>
  <c r="E38" i="27"/>
  <c r="D38" i="27"/>
  <c r="G37" i="27"/>
  <c r="F37" i="27"/>
  <c r="E37" i="27"/>
  <c r="D37" i="27"/>
  <c r="G36" i="27"/>
  <c r="G41" i="27" s="1"/>
  <c r="F36" i="27"/>
  <c r="F41" i="27" s="1"/>
  <c r="E36" i="27"/>
  <c r="E41" i="27" s="1"/>
  <c r="D36" i="27"/>
  <c r="D41" i="27" s="1"/>
  <c r="R23" i="27"/>
  <c r="Q23" i="27"/>
  <c r="P23" i="27"/>
  <c r="O23" i="27"/>
  <c r="N23" i="27"/>
  <c r="M23" i="27"/>
  <c r="L23" i="27"/>
  <c r="K23" i="27"/>
  <c r="J23" i="27"/>
  <c r="I23" i="27"/>
  <c r="H23" i="27"/>
  <c r="G23" i="27"/>
  <c r="G315" i="23" l="1"/>
  <c r="G252" i="23"/>
  <c r="G308" i="23"/>
  <c r="G322" i="23"/>
  <c r="G301" i="23"/>
  <c r="G294" i="23"/>
  <c r="G287" i="23"/>
  <c r="G280" i="23"/>
  <c r="G273" i="23"/>
  <c r="G266" i="23"/>
  <c r="G259" i="23"/>
  <c r="G316" i="23"/>
  <c r="G323" i="23"/>
  <c r="G302" i="23"/>
  <c r="G288" i="23"/>
  <c r="G274" i="23"/>
  <c r="G260" i="23"/>
  <c r="G309" i="23"/>
  <c r="G295" i="23"/>
  <c r="G281" i="23"/>
  <c r="G267" i="23"/>
  <c r="G253" i="23"/>
  <c r="G317" i="23"/>
  <c r="G324" i="23"/>
  <c r="G261" i="23"/>
  <c r="G303" i="23"/>
  <c r="G296" i="23"/>
  <c r="G289" i="23"/>
  <c r="G282" i="23"/>
  <c r="G275" i="23"/>
  <c r="G268" i="23"/>
  <c r="G254" i="23"/>
  <c r="G310" i="23"/>
  <c r="G325" i="23"/>
  <c r="G318" i="23"/>
  <c r="G276" i="23"/>
  <c r="G304" i="23"/>
  <c r="G297" i="23"/>
  <c r="G290" i="23"/>
  <c r="G283" i="23"/>
  <c r="G269" i="23"/>
  <c r="G262" i="23"/>
  <c r="G255" i="23"/>
  <c r="G311" i="23"/>
  <c r="G240" i="23" l="1"/>
  <c r="G263" i="23"/>
  <c r="G330" i="23" s="1"/>
  <c r="G244" i="23"/>
  <c r="G291" i="23"/>
  <c r="G334" i="23" s="1"/>
  <c r="G241" i="23"/>
  <c r="G270" i="23"/>
  <c r="G331" i="23" s="1"/>
  <c r="G298" i="23"/>
  <c r="G245" i="23"/>
  <c r="G239" i="23"/>
  <c r="G256" i="23"/>
  <c r="G329" i="23" s="1"/>
  <c r="G277" i="23"/>
  <c r="G332" i="23" s="1"/>
  <c r="G242" i="23"/>
  <c r="G246" i="23"/>
  <c r="G305" i="23"/>
  <c r="G336" i="23" s="1"/>
  <c r="G319" i="23"/>
  <c r="G338" i="23" s="1"/>
  <c r="G248" i="23"/>
  <c r="G284" i="23"/>
  <c r="G333" i="23" s="1"/>
  <c r="G243" i="23"/>
  <c r="G249" i="23"/>
  <c r="G326" i="23"/>
  <c r="G339" i="23" s="1"/>
  <c r="G247" i="23"/>
  <c r="G312" i="23"/>
  <c r="G337" i="23" s="1"/>
  <c r="C3" i="25"/>
  <c r="D3" i="25"/>
  <c r="E3" i="25"/>
  <c r="F3" i="25"/>
  <c r="G3" i="25"/>
  <c r="H3" i="25"/>
  <c r="B3" i="25"/>
  <c r="L3" i="25" s="1"/>
  <c r="F14" i="23" l="1"/>
  <c r="F16" i="23" s="1"/>
  <c r="F221" i="23" l="1"/>
  <c r="F220" i="23" l="1"/>
  <c r="F222" i="23"/>
  <c r="F224" i="23"/>
  <c r="F219" i="23"/>
  <c r="F218" i="23"/>
  <c r="F223" i="23"/>
  <c r="F60" i="23" l="1"/>
  <c r="F66" i="23" l="1"/>
  <c r="F67" i="23"/>
  <c r="F65" i="23"/>
  <c r="C16" i="13" l="1"/>
  <c r="F27" i="22" l="1"/>
  <c r="F150" i="22" l="1"/>
  <c r="F26" i="22" l="1"/>
  <c r="F355" i="22" l="1"/>
  <c r="F15" i="22"/>
  <c r="F11" i="22"/>
  <c r="F105" i="22" l="1"/>
  <c r="F104" i="22"/>
  <c r="F107" i="22"/>
  <c r="F231" i="22"/>
  <c r="F229" i="22"/>
  <c r="S5" i="12" l="1"/>
  <c r="R5" i="12"/>
  <c r="Q5" i="12"/>
  <c r="F12" i="22"/>
  <c r="P5" i="12" l="1"/>
  <c r="E11" i="27"/>
  <c r="E69" i="27" s="1"/>
  <c r="D30" i="27" s="1"/>
  <c r="O68" i="27" l="1"/>
  <c r="K68" i="27"/>
  <c r="G68" i="27"/>
  <c r="Q67" i="27"/>
  <c r="M67" i="27"/>
  <c r="I67" i="27"/>
  <c r="E67" i="27"/>
  <c r="O66" i="27"/>
  <c r="K66" i="27"/>
  <c r="G66" i="27"/>
  <c r="Q65" i="27"/>
  <c r="M65" i="27"/>
  <c r="I65" i="27"/>
  <c r="E65" i="27"/>
  <c r="L65" i="27"/>
  <c r="R67" i="27"/>
  <c r="F67" i="27"/>
  <c r="R65" i="27"/>
  <c r="F65" i="27"/>
  <c r="R68" i="27"/>
  <c r="N68" i="27"/>
  <c r="J68" i="27"/>
  <c r="F68" i="27"/>
  <c r="P67" i="27"/>
  <c r="L67" i="27"/>
  <c r="H67" i="27"/>
  <c r="R66" i="27"/>
  <c r="N66" i="27"/>
  <c r="J66" i="27"/>
  <c r="F66" i="27"/>
  <c r="P65" i="27"/>
  <c r="H65" i="27"/>
  <c r="J67" i="27"/>
  <c r="L66" i="27"/>
  <c r="N65" i="27"/>
  <c r="Q68" i="27"/>
  <c r="M68" i="27"/>
  <c r="I68" i="27"/>
  <c r="E68" i="27"/>
  <c r="O67" i="27"/>
  <c r="K67" i="27"/>
  <c r="G67" i="27"/>
  <c r="Q66" i="27"/>
  <c r="M66" i="27"/>
  <c r="I66" i="27"/>
  <c r="E66" i="27"/>
  <c r="O65" i="27"/>
  <c r="K65" i="27"/>
  <c r="G65" i="27"/>
  <c r="P68" i="27"/>
  <c r="L68" i="27"/>
  <c r="H68" i="27"/>
  <c r="N67" i="27"/>
  <c r="P66" i="27"/>
  <c r="H66" i="27"/>
  <c r="J65" i="27"/>
  <c r="F159" i="13" l="1"/>
  <c r="F157" i="13"/>
  <c r="F156" i="13"/>
  <c r="AB16" i="13" l="1"/>
  <c r="AD16" i="13"/>
  <c r="AC16" i="13"/>
  <c r="V7" i="27"/>
  <c r="U7" i="27"/>
  <c r="T7" i="27"/>
  <c r="S7" i="27"/>
  <c r="R7" i="27"/>
  <c r="V16" i="13" l="1"/>
  <c r="F169" i="13" l="1"/>
  <c r="F168" i="13"/>
  <c r="F166" i="13" l="1"/>
  <c r="F167" i="13"/>
  <c r="F89" i="23" l="1"/>
  <c r="E12" i="27" l="1"/>
  <c r="G45" i="27" l="1"/>
  <c r="D54" i="27" s="1"/>
  <c r="G351" i="23" s="1"/>
  <c r="G43" i="27"/>
  <c r="E42" i="27" l="1"/>
  <c r="G42" i="27"/>
  <c r="F42" i="27"/>
  <c r="D42" i="27"/>
  <c r="E43" i="27"/>
  <c r="D43" i="27"/>
  <c r="F43" i="27"/>
  <c r="F45" i="27"/>
  <c r="G345" i="23" s="1"/>
  <c r="E45" i="27"/>
  <c r="G346" i="23" s="1"/>
  <c r="D45" i="27"/>
  <c r="G347" i="23" s="1"/>
  <c r="G344" i="23"/>
  <c r="D66" i="27"/>
  <c r="D67" i="27"/>
  <c r="D65" i="27"/>
  <c r="D68" i="27"/>
  <c r="G348" i="23" l="1"/>
  <c r="D20" i="27"/>
  <c r="D21" i="27"/>
  <c r="D19" i="27"/>
  <c r="D22" i="27"/>
  <c r="D23" i="27" l="1"/>
  <c r="F353" i="22"/>
  <c r="I16" i="13" l="1"/>
  <c r="H16" i="13"/>
  <c r="G16" i="13"/>
  <c r="F16" i="13"/>
  <c r="E16" i="13"/>
  <c r="D16" i="13"/>
  <c r="G235" i="23" l="1"/>
  <c r="G236" i="23"/>
  <c r="F195" i="22" l="1"/>
  <c r="F78" i="22" l="1"/>
  <c r="F77" i="22"/>
  <c r="F76" i="22"/>
  <c r="F72" i="22"/>
  <c r="F69" i="22"/>
  <c r="F68" i="22"/>
  <c r="F168" i="22"/>
  <c r="F169" i="22"/>
  <c r="F133" i="23" l="1"/>
  <c r="F125" i="23"/>
  <c r="F124" i="23"/>
  <c r="F122" i="23"/>
  <c r="F132" i="23" s="1"/>
  <c r="F121" i="23"/>
  <c r="F129" i="23" s="1"/>
  <c r="F118" i="23"/>
  <c r="F119" i="23"/>
  <c r="F35" i="23"/>
  <c r="F34" i="23"/>
  <c r="F32" i="23"/>
  <c r="F31" i="23"/>
  <c r="F131" i="23" l="1"/>
  <c r="F243" i="22"/>
  <c r="F240" i="22"/>
  <c r="F239" i="22"/>
  <c r="F167" i="22"/>
  <c r="F114" i="22"/>
  <c r="F237" i="22" s="1"/>
  <c r="F113" i="22"/>
  <c r="F236" i="22" s="1"/>
  <c r="F149" i="22"/>
  <c r="E5" i="22"/>
  <c r="F5" i="22" l="1"/>
  <c r="F89" i="22" l="1"/>
  <c r="F212" i="22" s="1"/>
  <c r="F90" i="22"/>
  <c r="F213" i="22" s="1"/>
  <c r="F91" i="22"/>
  <c r="F214" i="22" s="1"/>
  <c r="F32" i="22" l="1"/>
  <c r="F155" i="22" s="1"/>
  <c r="F76" i="23" l="1"/>
  <c r="F33" i="22" l="1"/>
  <c r="F156" i="22" s="1"/>
  <c r="F77" i="23"/>
  <c r="F29" i="22"/>
  <c r="F152" i="22" s="1"/>
  <c r="F34" i="22"/>
  <c r="F157" i="22" s="1"/>
  <c r="F35" i="22" l="1"/>
  <c r="F158" i="22" s="1"/>
  <c r="F14" i="22" l="1"/>
  <c r="U5" i="12" l="1"/>
  <c r="T5" i="12"/>
  <c r="N3" i="25"/>
  <c r="AB5" i="12" l="1"/>
  <c r="AC5" i="12"/>
  <c r="AD5" i="12"/>
  <c r="G173" i="13"/>
  <c r="G171" i="13"/>
  <c r="G163" i="13"/>
  <c r="F140" i="13" s="1"/>
  <c r="G160" i="13"/>
  <c r="G172" i="13"/>
  <c r="G161" i="13"/>
  <c r="F161" i="13" s="1"/>
  <c r="G170" i="13"/>
  <c r="F94" i="22"/>
  <c r="AA5" i="12" l="1"/>
  <c r="V5" i="12"/>
  <c r="F160" i="13"/>
  <c r="G153" i="13"/>
  <c r="F148" i="13"/>
  <c r="F170" i="13"/>
  <c r="F149" i="13"/>
  <c r="F171" i="13"/>
  <c r="F163" i="13"/>
  <c r="F172" i="13"/>
  <c r="F150" i="13"/>
  <c r="F137" i="13"/>
  <c r="F138" i="13"/>
  <c r="F151" i="13"/>
  <c r="F173" i="13"/>
  <c r="Z5" i="12" l="1"/>
  <c r="F197" i="22"/>
  <c r="F196" i="22"/>
  <c r="F151" i="23" l="1"/>
  <c r="F150" i="23"/>
  <c r="F149" i="23"/>
  <c r="F154" i="23" s="1"/>
  <c r="F148" i="23"/>
  <c r="F126" i="23"/>
  <c r="F123" i="23"/>
  <c r="F136" i="23" s="1"/>
  <c r="F120" i="23"/>
  <c r="F193" i="23"/>
  <c r="F90" i="23" l="1"/>
  <c r="F63" i="23"/>
  <c r="F64" i="23"/>
  <c r="F61" i="23"/>
  <c r="F62" i="23"/>
  <c r="F87" i="23"/>
  <c r="F85" i="23"/>
  <c r="F88" i="23"/>
  <c r="F86" i="23"/>
  <c r="F135" i="23"/>
  <c r="F153" i="23"/>
  <c r="F134" i="22"/>
  <c r="F37" i="22" l="1"/>
  <c r="F160" i="22" s="1"/>
  <c r="F38" i="22"/>
  <c r="F161" i="22" s="1"/>
  <c r="F41" i="22"/>
  <c r="F164" i="22" s="1"/>
  <c r="F36" i="22"/>
  <c r="F159" i="22" s="1"/>
  <c r="F39" i="22"/>
  <c r="F162" i="22" s="1"/>
  <c r="F31" i="22"/>
  <c r="F154" i="22" s="1"/>
  <c r="F128" i="23"/>
  <c r="F40" i="22"/>
  <c r="F163" i="22" s="1"/>
  <c r="F13" i="22" l="1"/>
  <c r="F16" i="22" s="1"/>
  <c r="F137" i="22"/>
  <c r="I3" i="25" l="1"/>
  <c r="F22" i="22"/>
  <c r="F23" i="22"/>
  <c r="F24" i="22"/>
  <c r="F136" i="22"/>
  <c r="F55" i="22" l="1"/>
  <c r="F178" i="22" s="1"/>
  <c r="F85" i="22"/>
  <c r="F208" i="22" s="1"/>
  <c r="F54" i="22"/>
  <c r="F177" i="22" s="1"/>
  <c r="F58" i="22"/>
  <c r="F84" i="22"/>
  <c r="F86" i="22"/>
  <c r="F209" i="22" s="1"/>
  <c r="F61" i="22"/>
  <c r="F184" i="22" s="1"/>
  <c r="F47" i="22"/>
  <c r="F170" i="22" s="1"/>
  <c r="F48" i="22"/>
  <c r="F171" i="22" s="1"/>
  <c r="F81" i="22"/>
  <c r="F51" i="22"/>
  <c r="F174" i="22" s="1"/>
  <c r="F50" i="22"/>
  <c r="F173" i="22" s="1"/>
  <c r="F49" i="22"/>
  <c r="F172" i="22" s="1"/>
  <c r="F52" i="22"/>
  <c r="F175" i="22" s="1"/>
  <c r="F53" i="22"/>
  <c r="F176" i="22" s="1"/>
  <c r="F82" i="22"/>
  <c r="F205" i="22" s="1"/>
  <c r="F56" i="22"/>
  <c r="F179" i="22" s="1"/>
  <c r="F57" i="22"/>
  <c r="F62" i="22"/>
  <c r="F185" i="22" s="1"/>
  <c r="F63" i="22"/>
  <c r="F186" i="22" s="1"/>
  <c r="F60" i="22"/>
  <c r="F183" i="22" s="1"/>
  <c r="F59" i="22"/>
  <c r="F182" i="22" s="1"/>
  <c r="F87" i="22"/>
  <c r="F111" i="22"/>
  <c r="F234" i="22" s="1"/>
  <c r="F146" i="22"/>
  <c r="F192" i="22" l="1"/>
  <c r="F191" i="22"/>
  <c r="F30" i="22"/>
  <c r="F153" i="22" s="1"/>
  <c r="F74" i="22"/>
  <c r="F194" i="22"/>
  <c r="F25" i="22"/>
  <c r="F148" i="22" s="1"/>
  <c r="F210" i="22"/>
  <c r="F204" i="22"/>
  <c r="F92" i="22"/>
  <c r="F207" i="22"/>
  <c r="F147" i="22"/>
  <c r="F151" i="22"/>
  <c r="F180" i="22"/>
  <c r="F93" i="22" l="1"/>
  <c r="F95" i="22" s="1"/>
  <c r="F215" i="22"/>
  <c r="F216" i="22"/>
  <c r="F145" i="22"/>
  <c r="F139" i="22" l="1"/>
  <c r="F135" i="22"/>
  <c r="F385" i="22" l="1"/>
  <c r="F394" i="22"/>
  <c r="F449" i="22"/>
  <c r="F376" i="22"/>
  <c r="F441" i="22"/>
  <c r="F397" i="22"/>
  <c r="F420" i="22"/>
  <c r="F393" i="22"/>
  <c r="F396" i="22"/>
  <c r="F392" i="22"/>
  <c r="F395" i="22"/>
  <c r="F398" i="22"/>
  <c r="F377" i="22"/>
  <c r="F419" i="22"/>
  <c r="F391" i="22"/>
  <c r="F405" i="22"/>
  <c r="J3" i="25"/>
  <c r="F99" i="22" l="1"/>
  <c r="F222" i="22" l="1"/>
  <c r="F225" i="22"/>
  <c r="F217" i="22" l="1"/>
  <c r="F218" i="22" s="1"/>
  <c r="F228" i="22" l="1"/>
  <c r="F224" i="22" l="1"/>
  <c r="F244" i="22" s="1"/>
  <c r="F121" i="22"/>
  <c r="F122" i="22" l="1"/>
  <c r="F123" i="22" s="1"/>
  <c r="F230" i="22" l="1"/>
  <c r="F227" i="22" l="1"/>
  <c r="F245" i="22" s="1"/>
  <c r="F246" i="22" s="1"/>
  <c r="F64" i="22" l="1"/>
  <c r="F127" i="22" s="1"/>
  <c r="F181" i="22"/>
  <c r="F187" i="22" s="1"/>
  <c r="F249" i="22" s="1"/>
  <c r="K3" i="25" l="1"/>
  <c r="G335" i="23"/>
  <c r="F460" i="22" l="1"/>
  <c r="F458" i="22"/>
  <c r="F459" i="22"/>
  <c r="F387" i="22"/>
  <c r="F457" i="22"/>
  <c r="F436" i="22"/>
  <c r="F366" i="22"/>
  <c r="F386" i="22"/>
  <c r="F388" i="22"/>
  <c r="F370" i="22"/>
  <c r="F390" i="22"/>
  <c r="F414" i="22"/>
  <c r="F430" i="22"/>
  <c r="F446" i="22"/>
  <c r="F384" i="22"/>
  <c r="F428" i="22"/>
  <c r="F373" i="22"/>
  <c r="F421" i="22"/>
  <c r="F367" i="22"/>
  <c r="F383" i="22"/>
  <c r="F411" i="22"/>
  <c r="F431" i="22"/>
  <c r="F447" i="22"/>
  <c r="F380" i="22"/>
  <c r="F432" i="22"/>
  <c r="F381" i="22"/>
  <c r="F433" i="22"/>
  <c r="F378" i="22"/>
  <c r="F422" i="22"/>
  <c r="F454" i="22"/>
  <c r="F448" i="22"/>
  <c r="F437" i="22"/>
  <c r="F403" i="22"/>
  <c r="F439" i="22"/>
  <c r="F412" i="22"/>
  <c r="F417" i="22"/>
  <c r="F410" i="22"/>
  <c r="F442" i="22"/>
  <c r="F416" i="22"/>
  <c r="F413" i="22"/>
  <c r="F379" i="22"/>
  <c r="F427" i="22"/>
  <c r="F372" i="22"/>
  <c r="F369" i="22"/>
  <c r="F374" i="22"/>
  <c r="F402" i="22"/>
  <c r="F418" i="22"/>
  <c r="F434" i="22"/>
  <c r="F450" i="22"/>
  <c r="F400" i="22"/>
  <c r="F440" i="22"/>
  <c r="F389" i="22"/>
  <c r="F429" i="22"/>
  <c r="F371" i="22"/>
  <c r="F399" i="22"/>
  <c r="F415" i="22"/>
  <c r="F435" i="22"/>
  <c r="F451" i="22"/>
  <c r="F404" i="22"/>
  <c r="F444" i="22"/>
  <c r="F409" i="22"/>
  <c r="F445" i="22"/>
  <c r="F406" i="22"/>
  <c r="F438" i="22"/>
  <c r="F408" i="22"/>
  <c r="F401" i="22"/>
  <c r="F375" i="22"/>
  <c r="F423" i="22"/>
  <c r="F455" i="22"/>
  <c r="F452" i="22"/>
  <c r="F382" i="22"/>
  <c r="F426" i="22"/>
  <c r="F368" i="22"/>
  <c r="F456" i="22"/>
  <c r="F453" i="22"/>
  <c r="F407" i="22"/>
  <c r="F443" i="22"/>
  <c r="F424" i="22"/>
  <c r="F425" i="22"/>
  <c r="M3" i="25" l="1"/>
</calcChain>
</file>

<file path=xl/sharedStrings.xml><?xml version="1.0" encoding="utf-8"?>
<sst xmlns="http://schemas.openxmlformats.org/spreadsheetml/2006/main" count="1643" uniqueCount="552">
  <si>
    <t>Wholesale input</t>
  </si>
  <si>
    <t>LLU</t>
  </si>
  <si>
    <t>BSA</t>
  </si>
  <si>
    <t>Category</t>
  </si>
  <si>
    <t>Residential</t>
  </si>
  <si>
    <t>Business</t>
  </si>
  <si>
    <t>ISDN</t>
  </si>
  <si>
    <t>POTS</t>
  </si>
  <si>
    <t xml:space="preserve">Total revenu per offer (exc VAT) </t>
  </si>
  <si>
    <t>WHOLESALE COSTS</t>
  </si>
  <si>
    <t>Voice</t>
  </si>
  <si>
    <t>Call termination</t>
  </si>
  <si>
    <t>Internet</t>
  </si>
  <si>
    <t>LLU line rental</t>
  </si>
  <si>
    <t>IPTV</t>
  </si>
  <si>
    <t>Total wholesale costs</t>
  </si>
  <si>
    <t>OWN NETWORK COSTS</t>
  </si>
  <si>
    <t>Voice services</t>
  </si>
  <si>
    <t>Voice service network costs</t>
  </si>
  <si>
    <t>Modem</t>
  </si>
  <si>
    <t xml:space="preserve">TV platform </t>
  </si>
  <si>
    <t>IPTV network costs</t>
  </si>
  <si>
    <t>Total own network costs</t>
  </si>
  <si>
    <t>Programme content</t>
  </si>
  <si>
    <t>Set top box</t>
  </si>
  <si>
    <t>Service-specific retail costs</t>
  </si>
  <si>
    <t>Common costs</t>
  </si>
  <si>
    <t>Billing</t>
  </si>
  <si>
    <t>Customer services (incl. Call centre services)</t>
  </si>
  <si>
    <t>REVENU PER OFFER</t>
  </si>
  <si>
    <t>COST PER OFFER</t>
  </si>
  <si>
    <t>#</t>
  </si>
  <si>
    <t>General parameters</t>
  </si>
  <si>
    <t>Customer lifetime</t>
  </si>
  <si>
    <t>WACC per month</t>
  </si>
  <si>
    <t>%</t>
  </si>
  <si>
    <t>NBSA</t>
  </si>
  <si>
    <t>Total</t>
  </si>
  <si>
    <t>Voice traffic</t>
  </si>
  <si>
    <t>years</t>
  </si>
  <si>
    <t>WACC per year</t>
  </si>
  <si>
    <t>BSA activation (new users)</t>
  </si>
  <si>
    <t>BSA activation (existing users) with separate port for voice service</t>
  </si>
  <si>
    <t>BSA activation (existing users) without separate port for voice service</t>
  </si>
  <si>
    <t>Change of speed</t>
  </si>
  <si>
    <t>Change of speed which includes switching from independent node to dependent node*</t>
  </si>
  <si>
    <t>BSA replacement</t>
  </si>
  <si>
    <t>Unwarranted failure notification</t>
  </si>
  <si>
    <t xml:space="preserve">Transition from naked BSA to BSA/BSA+WLR </t>
  </si>
  <si>
    <t xml:space="preserve">Transition from ULL to BSA/BSA+WLR </t>
  </si>
  <si>
    <t>-</t>
  </si>
  <si>
    <t>FTTH</t>
  </si>
  <si>
    <t>FTTH activation (new user)</t>
  </si>
  <si>
    <t>FTTH activation (existing uses)</t>
  </si>
  <si>
    <t>Development of fiber optic installation in the apartment of end user</t>
  </si>
  <si>
    <t>PVC - activation</t>
  </si>
  <si>
    <t>Activation of standalone PVC for IPTV/VoIP service on new loop</t>
  </si>
  <si>
    <t>Activation of standalone PVC for IPTV/VoIP service on existing loop (new user)</t>
  </si>
  <si>
    <t>Activation of standalone PVC for IPTV/VoIP service on existing loop (existing user)</t>
  </si>
  <si>
    <t xml:space="preserve">Deactivation of standalone PVC for IPTV/VoIP service </t>
  </si>
  <si>
    <t>Replacement of standalone PVC (activation on new loop needed)</t>
  </si>
  <si>
    <t>Replacement of standalone PVC (activation on existing loop needed)</t>
  </si>
  <si>
    <t>Reactivation of standalone PVC after temporary deactivation</t>
  </si>
  <si>
    <t xml:space="preserve">PVC IPTV SD (Ethernet) </t>
  </si>
  <si>
    <t xml:space="preserve">standalone PVC IPTV SD (Ethernet) </t>
  </si>
  <si>
    <t xml:space="preserve">PVC IPTV SD/HD (Ethernet) </t>
  </si>
  <si>
    <t xml:space="preserve">standalone PVC IPTV SD/HD (Ethernet) </t>
  </si>
  <si>
    <t>Activation of fully unbundled access to local loop or sub-loop (existing pair)</t>
  </si>
  <si>
    <t>Activation of fully unbundled access to local loop or sub-loop (new pair)</t>
  </si>
  <si>
    <t>Activation of shared unbundled access to local loop</t>
  </si>
  <si>
    <t>Deactivation of fully unbundled access to local loop</t>
  </si>
  <si>
    <t>Deactivation of shared unbundled access to local loop</t>
  </si>
  <si>
    <t>Migration from unbundled access to local loop or sub-loop to WLR service*</t>
  </si>
  <si>
    <t>Fee for administrative processing of requests</t>
  </si>
  <si>
    <t>NBSA activation on new loop</t>
  </si>
  <si>
    <t>NBSA activation on existing loop (new user)</t>
  </si>
  <si>
    <t>NBSA activation on existing loop (existing user)</t>
  </si>
  <si>
    <t>Replacement of NBSA (activation on new loop needed)</t>
  </si>
  <si>
    <t>Replacement of NBSA (activation on existing loop needed)</t>
  </si>
  <si>
    <t>Transition from BSA to naked BSA</t>
  </si>
  <si>
    <t>Transition from ULL to naked BSA</t>
  </si>
  <si>
    <t xml:space="preserve">POTS residential users  </t>
  </si>
  <si>
    <t xml:space="preserve">POTS business users  </t>
  </si>
  <si>
    <t xml:space="preserve">ISDN BRA point-point   </t>
  </si>
  <si>
    <t xml:space="preserve">ISDN BRA point-multipoint    </t>
  </si>
  <si>
    <t xml:space="preserve">ISDN BRA point-multipoint a/b    </t>
  </si>
  <si>
    <t xml:space="preserve">ISDN BRA PRO   </t>
  </si>
  <si>
    <t xml:space="preserve">ISDN  PRA (per channel)  </t>
  </si>
  <si>
    <t>15 GB</t>
  </si>
  <si>
    <t>FLAT</t>
  </si>
  <si>
    <t>BUSINESS FLAT</t>
  </si>
  <si>
    <t>HRK</t>
  </si>
  <si>
    <t>Monthly fee</t>
  </si>
  <si>
    <t>MCD 12</t>
  </si>
  <si>
    <t>MCD 24</t>
  </si>
  <si>
    <t>Wholesale costs</t>
  </si>
  <si>
    <t>Bitstream prices</t>
  </si>
  <si>
    <t>Service</t>
  </si>
  <si>
    <t>BSA Line rental</t>
  </si>
  <si>
    <t>BSA Capacity utilization fee</t>
  </si>
  <si>
    <t>HRK/month</t>
  </si>
  <si>
    <t>HRK/Mbps</t>
  </si>
  <si>
    <t>IPTV Services</t>
  </si>
  <si>
    <t>FTTH Single access</t>
  </si>
  <si>
    <t>Monthly fees</t>
  </si>
  <si>
    <t>One time fees</t>
  </si>
  <si>
    <t>Transition from naked BSA to WLR*</t>
  </si>
  <si>
    <t>Deactivation</t>
  </si>
  <si>
    <t>At DSLAM/OLT level</t>
  </si>
  <si>
    <t>At Ethernet level</t>
  </si>
  <si>
    <t>At IP level (regional access)</t>
  </si>
  <si>
    <t>At IP level (national access)</t>
  </si>
  <si>
    <t>LLU prices</t>
  </si>
  <si>
    <t>Wholesale Line Rental</t>
  </si>
  <si>
    <t>Own Network Costs</t>
  </si>
  <si>
    <t>Broadband costs</t>
  </si>
  <si>
    <t>Call costs</t>
  </si>
  <si>
    <t>IPTV costs</t>
  </si>
  <si>
    <t>TV platform costs</t>
  </si>
  <si>
    <t>Programme content costs</t>
  </si>
  <si>
    <t>Product #</t>
  </si>
  <si>
    <t>Op.</t>
  </si>
  <si>
    <t>Type</t>
  </si>
  <si>
    <t>Name</t>
  </si>
  <si>
    <t>No MCD</t>
  </si>
  <si>
    <t>4Mbps</t>
  </si>
  <si>
    <t>10Mbps</t>
  </si>
  <si>
    <t>Traffic</t>
  </si>
  <si>
    <t>1GB</t>
  </si>
  <si>
    <t>15GB</t>
  </si>
  <si>
    <t>Offer #</t>
  </si>
  <si>
    <t>One time fee</t>
  </si>
  <si>
    <t># customers</t>
  </si>
  <si>
    <t>% installation fee</t>
  </si>
  <si>
    <t>% self installation fee</t>
  </si>
  <si>
    <t>Calls revenues</t>
  </si>
  <si>
    <t xml:space="preserve">Call set up </t>
  </si>
  <si>
    <t>NAT</t>
  </si>
  <si>
    <t>F2M</t>
  </si>
  <si>
    <t>INT</t>
  </si>
  <si>
    <t>Data revenues</t>
  </si>
  <si>
    <t>20Mbps</t>
  </si>
  <si>
    <t>Package price</t>
  </si>
  <si>
    <t>Excess voice revenues</t>
  </si>
  <si>
    <t>Excess data  revenues</t>
  </si>
  <si>
    <t>Marketing costs</t>
  </si>
  <si>
    <t>HRK/year</t>
  </si>
  <si>
    <t>Exchange rate</t>
  </si>
  <si>
    <t>1 EUR to HRK</t>
  </si>
  <si>
    <t>Applies to % of lines</t>
  </si>
  <si>
    <t>HRK/month/user</t>
  </si>
  <si>
    <t>HRK/user/month</t>
  </si>
  <si>
    <t># of customers per sub-offer</t>
  </si>
  <si>
    <t>% of customers per sub-offer</t>
  </si>
  <si>
    <t># of customers per total offer</t>
  </si>
  <si>
    <t>Calls revenues per total offer</t>
  </si>
  <si>
    <t xml:space="preserve">Residential - Extra data revenues </t>
  </si>
  <si>
    <t>Retail and common costs</t>
  </si>
  <si>
    <t>Origination and termination costs</t>
  </si>
  <si>
    <t>local level</t>
  </si>
  <si>
    <t>regional level</t>
  </si>
  <si>
    <t>national level</t>
  </si>
  <si>
    <t>Off Peak</t>
  </si>
  <si>
    <t>Peak</t>
  </si>
  <si>
    <t>Call origination rates</t>
  </si>
  <si>
    <t>Average call termination rate</t>
  </si>
  <si>
    <t>% of calls on peak/ofs peak</t>
  </si>
  <si>
    <t>BB</t>
  </si>
  <si>
    <t>IP connectivty</t>
  </si>
  <si>
    <t>Voice - res</t>
  </si>
  <si>
    <t>Voice - bus</t>
  </si>
  <si>
    <t>ADSL - res</t>
  </si>
  <si>
    <t>ADSL - bus</t>
  </si>
  <si>
    <t>Marketing</t>
  </si>
  <si>
    <t>Product identification</t>
  </si>
  <si>
    <t>Number of customers</t>
  </si>
  <si>
    <t>Type of Traffic</t>
  </si>
  <si>
    <t>Data traffic per category</t>
  </si>
  <si>
    <t>GB/month</t>
  </si>
  <si>
    <t>Average of included data traffic</t>
  </si>
  <si>
    <t>GB/user/month</t>
  </si>
  <si>
    <t>Data traffic (GB)</t>
  </si>
  <si>
    <t>Distribution</t>
  </si>
  <si>
    <t>Naked BSA</t>
  </si>
  <si>
    <t>Fixed termination</t>
  </si>
  <si>
    <t>Mobile termination</t>
  </si>
  <si>
    <t>International termination</t>
  </si>
  <si>
    <t>Call origination (with WLR)</t>
  </si>
  <si>
    <t>Line rental - WLR</t>
  </si>
  <si>
    <t>NBSA - Line rental</t>
  </si>
  <si>
    <t>NBSA - One time fee</t>
  </si>
  <si>
    <t>LLU - Line rental</t>
  </si>
  <si>
    <t>LLU - One time fee</t>
  </si>
  <si>
    <t>Voice platform &amp; Network costs - LLU</t>
  </si>
  <si>
    <t>Broadband</t>
  </si>
  <si>
    <t>Core network costs - IP transit &amp; peering</t>
  </si>
  <si>
    <t>Core network costs - Others broadband - LLU</t>
  </si>
  <si>
    <t>Core network costs - Others broadband - BSA/NBSA</t>
  </si>
  <si>
    <t>Internet network costs</t>
  </si>
  <si>
    <t>RETAIL &amp; COMMON COSTS</t>
  </si>
  <si>
    <t>Sales</t>
  </si>
  <si>
    <t>Other common costs</t>
  </si>
  <si>
    <t>Total retail &amp; common costs</t>
  </si>
  <si>
    <t>Business/Residential</t>
  </si>
  <si>
    <t>Voice type</t>
  </si>
  <si>
    <t>Average Capacity fee BSA/NBSA</t>
  </si>
  <si>
    <t>Termination rates</t>
  </si>
  <si>
    <t>National termination rates</t>
  </si>
  <si>
    <t>HAKOM</t>
  </si>
  <si>
    <t>Mobile termination rates</t>
  </si>
  <si>
    <t>International termination rates</t>
  </si>
  <si>
    <t>Origination rates</t>
  </si>
  <si>
    <t>Average call origination rate</t>
  </si>
  <si>
    <t>Cost component</t>
  </si>
  <si>
    <t>Cost analysis</t>
  </si>
  <si>
    <t>CPE/modem costs</t>
  </si>
  <si>
    <t>BU LRIC cost model</t>
  </si>
  <si>
    <t>Pure LRIC</t>
  </si>
  <si>
    <t>LRAIC</t>
  </si>
  <si>
    <t>ATC</t>
  </si>
  <si>
    <t>IPTV Core Network Costs</t>
  </si>
  <si>
    <t>IPTV SD</t>
  </si>
  <si>
    <t>IPTV HD/SD</t>
  </si>
  <si>
    <t>DSLAM</t>
  </si>
  <si>
    <t>Ethernet</t>
  </si>
  <si>
    <t>Regional</t>
  </si>
  <si>
    <t>National</t>
  </si>
  <si>
    <t>ADSL/VDSL</t>
  </si>
  <si>
    <t>up to 100</t>
  </si>
  <si>
    <t>up to 500</t>
  </si>
  <si>
    <t>up to 2000</t>
  </si>
  <si>
    <t>BSA+WLR</t>
  </si>
  <si>
    <t>Mixed NBSA/LLU</t>
  </si>
  <si>
    <t>Average IPTV PVC in Bundle NBSA</t>
  </si>
  <si>
    <t>Average IPTV standalone NBSA</t>
  </si>
  <si>
    <t>NBSA activation</t>
  </si>
  <si>
    <t>Other one time fees NBSA</t>
  </si>
  <si>
    <t>Desactivation fee NBSA</t>
  </si>
  <si>
    <t>PVC IPTV/VOIP Activation</t>
  </si>
  <si>
    <t>PVC IPTV/VOIP Desactivation</t>
  </si>
  <si>
    <t>PVC Replacement</t>
  </si>
  <si>
    <t>PVC reactivation</t>
  </si>
  <si>
    <t>Total voice traffic</t>
  </si>
  <si>
    <t>WLR type</t>
  </si>
  <si>
    <t>Request for existing data</t>
  </si>
  <si>
    <t>Special request for technical measurement</t>
  </si>
  <si>
    <t>Shared access</t>
  </si>
  <si>
    <t xml:space="preserve">Installation, construction, measurements, escort service </t>
  </si>
  <si>
    <t xml:space="preserve">Supervisory and planning, compatibility check </t>
  </si>
  <si>
    <t>Total intervention fees per month</t>
  </si>
  <si>
    <t>PVC - IPTV standalone - One time fee</t>
  </si>
  <si>
    <t>NBSA - PVC - IPTV - Monthly fee</t>
  </si>
  <si>
    <t>NBSA - PVC - IPTV standalone - Monthly fee</t>
  </si>
  <si>
    <t>Shared LLU + WLR</t>
  </si>
  <si>
    <t>Operator market share</t>
  </si>
  <si>
    <t>CPE/modem costs - HT</t>
  </si>
  <si>
    <t>Mark up on HT's costs</t>
  </si>
  <si>
    <t>Core network cost - LLU</t>
  </si>
  <si>
    <t>Core network cost - BSA - Ethernet level</t>
  </si>
  <si>
    <t>Core network cost - BSA - Regional level</t>
  </si>
  <si>
    <t>Core network cost - BSA - National level</t>
  </si>
  <si>
    <t>Core network cost - BSA - DSLAM level</t>
  </si>
  <si>
    <t>Broadband Network cost - LLU</t>
  </si>
  <si>
    <t>Broadband Network cost - BSA - 4 Mbps</t>
  </si>
  <si>
    <t>Broadband Network cost - BSA - 10 Mbps</t>
  </si>
  <si>
    <t>Broadband Network cost - BSA - 20 Mbps</t>
  </si>
  <si>
    <t>Core network cost - BSA - Average 4 Mbps</t>
  </si>
  <si>
    <t>Core network cost - BSA - Average 10 Mbps</t>
  </si>
  <si>
    <t>Core network cost - BSA - Average 20 Mbps</t>
  </si>
  <si>
    <t>Average speed 4 Mbps</t>
  </si>
  <si>
    <t>Average speed 10 Mbps</t>
  </si>
  <si>
    <t>Average speed 20 Mbps</t>
  </si>
  <si>
    <t>HT TV platform costs</t>
  </si>
  <si>
    <t>HT Programme content costs</t>
  </si>
  <si>
    <t>HT Set top box cost</t>
  </si>
  <si>
    <t>BB speed</t>
  </si>
  <si>
    <t>Platform costs</t>
  </si>
  <si>
    <t>Billing costs</t>
  </si>
  <si>
    <t>Customer care costs</t>
  </si>
  <si>
    <t>Customer acquisition costs</t>
  </si>
  <si>
    <t>HT billing costs</t>
  </si>
  <si>
    <t>HT marketing costs</t>
  </si>
  <si>
    <t>HT customer care cost</t>
  </si>
  <si>
    <t>HT customer acquisition cost</t>
  </si>
  <si>
    <t>MARGIN PER OFFER</t>
  </si>
  <si>
    <t>Core network costs - DSLAM</t>
  </si>
  <si>
    <t>BB speed 10 Mbps</t>
  </si>
  <si>
    <t>BB speed 20 Mbps</t>
  </si>
  <si>
    <t>Modelling options</t>
  </si>
  <si>
    <t>Cost standard</t>
  </si>
  <si>
    <t>OFFERS CHARACTERISTICS</t>
  </si>
  <si>
    <t>Portfolios identification</t>
  </si>
  <si>
    <t>Product by product approach</t>
  </si>
  <si>
    <t>Portfolio approach</t>
  </si>
  <si>
    <t>Products distribution in portfolios</t>
  </si>
  <si>
    <t>MARGIN PER PORTFOLIO</t>
  </si>
  <si>
    <t>Offers characteristics</t>
  </si>
  <si>
    <t>Price parameters</t>
  </si>
  <si>
    <t>One-off fees</t>
  </si>
  <si>
    <t>Fees</t>
  </si>
  <si>
    <t>Type of fees</t>
  </si>
  <si>
    <t># B channels if applicable</t>
  </si>
  <si>
    <t>Applicable fees</t>
  </si>
  <si>
    <t xml:space="preserve">Extra data revenues calculations for each type of offer </t>
  </si>
  <si>
    <t>Bitstream offer distribution</t>
  </si>
  <si>
    <t>Cost parameters</t>
  </si>
  <si>
    <t>Broadband contract speed distribution</t>
  </si>
  <si>
    <t>Speed</t>
  </si>
  <si>
    <t>Distribution of TV packets</t>
  </si>
  <si>
    <t>Contract distribution and voice revenue distribution</t>
  </si>
  <si>
    <t>LLU installation and maintenance service usage</t>
  </si>
  <si>
    <t>Count of use</t>
  </si>
  <si>
    <t>IPTV-rate of  replacement and reactivation service usage</t>
  </si>
  <si>
    <t>Usage</t>
  </si>
  <si>
    <t>Index 1</t>
  </si>
  <si>
    <t>Bitstream - Geographical distribution of lines</t>
  </si>
  <si>
    <t>Bitstream services - one time fee usage rate</t>
  </si>
  <si>
    <t xml:space="preserve">Usage </t>
  </si>
  <si>
    <t>LLU service type usage</t>
  </si>
  <si>
    <t>Color code:</t>
  </si>
  <si>
    <t>XXX</t>
  </si>
  <si>
    <t>Input or parameter</t>
  </si>
  <si>
    <t>Copy of an other cell</t>
  </si>
  <si>
    <t>Calculated cell</t>
  </si>
  <si>
    <r>
      <t xml:space="preserve">EX ANTE MARGIN SQUEEZE TESTS 
</t>
    </r>
    <r>
      <rPr>
        <b/>
        <sz val="11"/>
        <color theme="1"/>
        <rFont val="Arial"/>
        <family val="2"/>
      </rPr>
      <t xml:space="preserve">IN THE FIXED ELECTRONIC COMMUNICATION MARKET 
IN THE REPUBLIC OF CROATIA </t>
    </r>
  </si>
  <si>
    <t>kbps</t>
  </si>
  <si>
    <t>Voice platform &amp; Network costs - BSA</t>
  </si>
  <si>
    <t>Core network costs - Others broadband - BSA</t>
  </si>
  <si>
    <t>LRIC</t>
  </si>
  <si>
    <t>Core network cost - BSA - Average</t>
  </si>
  <si>
    <t>Broadband Network cost - BSA</t>
  </si>
  <si>
    <t>VOIP PVC in Bundle BSA - Ethernet</t>
  </si>
  <si>
    <t>VOIP PVC in Bundle BSA -Regional</t>
  </si>
  <si>
    <t>VOIP PVC in Bundle BSA - National</t>
  </si>
  <si>
    <t>VOIP PVC in Bundle BSA - Average</t>
  </si>
  <si>
    <t>VOIP PVC standalone BSA - Average</t>
  </si>
  <si>
    <t>Total gifts</t>
  </si>
  <si>
    <t>Exces IPTV revenues</t>
  </si>
  <si>
    <t>NBSA - PVC - VOIP - Monthly fee</t>
  </si>
  <si>
    <t>NBSA - PVC - VOIP standalone - Monthly fee</t>
  </si>
  <si>
    <t>Voice platform &amp; Network costs - BSA/NBSA</t>
  </si>
  <si>
    <t>Single access</t>
  </si>
  <si>
    <t>Intervention fee per user</t>
  </si>
  <si>
    <t>Excess IPTV revenues</t>
  </si>
  <si>
    <t>lp/mn</t>
  </si>
  <si>
    <t>VOIP Services</t>
  </si>
  <si>
    <t>Margin by product - LRIC</t>
  </si>
  <si>
    <t xml:space="preserve">Total revenue per offer (exc VAT) </t>
  </si>
  <si>
    <t>IPTV revenues</t>
  </si>
  <si>
    <t>Margin by portfolio - ATC</t>
  </si>
  <si>
    <t>Portfolio</t>
  </si>
  <si>
    <t>% customers</t>
  </si>
  <si>
    <t>NBSA - PVC - VOIP - One time fee</t>
  </si>
  <si>
    <t>Wholesale input for all products</t>
  </si>
  <si>
    <t>Wholesale input - by product</t>
  </si>
  <si>
    <t>Case by case</t>
  </si>
  <si>
    <r>
      <t xml:space="preserve">Wholesale offer </t>
    </r>
    <r>
      <rPr>
        <b/>
        <sz val="10"/>
        <color theme="1"/>
        <rFont val="Wingdings"/>
        <charset val="2"/>
      </rPr>
      <t>à</t>
    </r>
  </si>
  <si>
    <t>LLU - One time fee - Beginning of period</t>
  </si>
  <si>
    <t>Shared LLU - One time fee - Beginning of period</t>
  </si>
  <si>
    <t>LLU - One time fee - End of period</t>
  </si>
  <si>
    <t>Shared LLU - One time fee - End of period</t>
  </si>
  <si>
    <t>One time fees NBSA - Total - Beginning of period</t>
  </si>
  <si>
    <t>One time fees NBSA - Total - End of period</t>
  </si>
  <si>
    <t>One time fee standalone PVC - Total - Beginning of period</t>
  </si>
  <si>
    <t>One time fee standalone PVC - Total - End of period</t>
  </si>
  <si>
    <t>One time fees FTTH for fiber installation</t>
  </si>
  <si>
    <t>Distribution of FTTH access</t>
  </si>
  <si>
    <t>Lifetime of fiber optic installation in the apartment of end user</t>
  </si>
  <si>
    <t>WHOLESALE COSTS APPLICATION</t>
  </si>
  <si>
    <t>OWN NETWORK COSTS APPLICATION</t>
  </si>
  <si>
    <t>RETAIL &amp; COMMON COSTS APPLICATION</t>
  </si>
  <si>
    <t>One time fees BSA ADSL - Total - Beginning of period</t>
  </si>
  <si>
    <t>One time fees BSA ADSL - Total - End of period</t>
  </si>
  <si>
    <t>One time fees BSA FTTH - Total - Beginning of period</t>
  </si>
  <si>
    <t>One time fees BSA FTTH - Total - End of period</t>
  </si>
  <si>
    <t>Desactivation fee BSA ADSL</t>
  </si>
  <si>
    <t>Desactivation fee BSA FTTH</t>
  </si>
  <si>
    <t>Other one time fees BSA ADSL</t>
  </si>
  <si>
    <t>Other one time fees BSA FTTH</t>
  </si>
  <si>
    <t>Average Monthly fee BSA ADSL</t>
  </si>
  <si>
    <t>Average IPTV PVC in Bundle BSA ADSL</t>
  </si>
  <si>
    <t>Average IPTV PVC in Bundle BSA FTTH</t>
  </si>
  <si>
    <t>Average IPTV PVC standalone BSA ADSL</t>
  </si>
  <si>
    <t>Average IPTV PVC standalone BSA FTTH</t>
  </si>
  <si>
    <t>BSA activation ADSL</t>
  </si>
  <si>
    <t>BSA activation FTTH</t>
  </si>
  <si>
    <t>BSA FTTH - Line rental</t>
  </si>
  <si>
    <t>BSA FTTH - One time fee</t>
  </si>
  <si>
    <t>BSA FTTH - PVC - IPTV - Monthly fee</t>
  </si>
  <si>
    <t>BSA FTTH - PVC - IPTV standalone - Monthly fee</t>
  </si>
  <si>
    <t>HT other common cost</t>
  </si>
  <si>
    <t>DSLAM (Fixed part)</t>
  </si>
  <si>
    <t>OLT (Fixed part)</t>
  </si>
  <si>
    <t>Link DSLAM/OLT - ME</t>
  </si>
  <si>
    <t>TDMoIP</t>
  </si>
  <si>
    <t>Link TDMoIP - ME</t>
  </si>
  <si>
    <t>ME</t>
  </si>
  <si>
    <t>HUB ME</t>
  </si>
  <si>
    <t>Link ME - ME</t>
  </si>
  <si>
    <t>PE Router</t>
  </si>
  <si>
    <t>IP Switch (DCE)</t>
  </si>
  <si>
    <t>Link PE - P</t>
  </si>
  <si>
    <t>P Router</t>
  </si>
  <si>
    <t>Link P -P</t>
  </si>
  <si>
    <t>IMS</t>
  </si>
  <si>
    <t>kn/year</t>
  </si>
  <si>
    <t>VOD</t>
  </si>
  <si>
    <t>VoIP</t>
  </si>
  <si>
    <t>BB - Cost</t>
  </si>
  <si>
    <t>IPTV - Cost</t>
  </si>
  <si>
    <t>VoIP - Cost</t>
  </si>
  <si>
    <t>Nb customers BB</t>
  </si>
  <si>
    <t>Nb customers IPTV</t>
  </si>
  <si>
    <t>Nb customers VoIP</t>
  </si>
  <si>
    <t>Nb Sites - LLU MDF</t>
  </si>
  <si>
    <t>DSLAM Cost for LLU MDF</t>
  </si>
  <si>
    <t>Average DSLAM cost per customer</t>
  </si>
  <si>
    <t>Bitstream cost National</t>
  </si>
  <si>
    <t>Bitstream cost Regional</t>
  </si>
  <si>
    <t>Bitstream cost Ethernet</t>
  </si>
  <si>
    <t>Bitstream cost DSLAM Level</t>
  </si>
  <si>
    <t>Nb customers used in the model</t>
  </si>
  <si>
    <t>Bitstream</t>
  </si>
  <si>
    <t>Model hypothesis</t>
  </si>
  <si>
    <t>kn/line/month</t>
  </si>
  <si>
    <t>Cost of DSLAM</t>
  </si>
  <si>
    <t>Service cost - BSA</t>
  </si>
  <si>
    <t>LLU coverage in % of lines</t>
  </si>
  <si>
    <t>HRK/month/Mbps</t>
  </si>
  <si>
    <t>40Mbps</t>
  </si>
  <si>
    <t>100Mbps</t>
  </si>
  <si>
    <t>Average speed 40 Mbps</t>
  </si>
  <si>
    <t>Average speed 100 Mbps</t>
  </si>
  <si>
    <t>Broadband Network cost - BSA - 100 Mbps</t>
  </si>
  <si>
    <t>Broadband Network cost - BSA - 40 Mbps</t>
  </si>
  <si>
    <t>Core network cost - BSA - Average 40 Mbps</t>
  </si>
  <si>
    <t>Core network cost - BSA - Average 100 Mbps</t>
  </si>
  <si>
    <t>30Mbps</t>
  </si>
  <si>
    <t>5Mbps</t>
  </si>
  <si>
    <t>Average speed 5 Mbps</t>
  </si>
  <si>
    <t>Average speed 30 Mbps</t>
  </si>
  <si>
    <t>BB speed 4 Mbps</t>
  </si>
  <si>
    <t>BB speed 5 Mbps</t>
  </si>
  <si>
    <t>BB speed 30 Mbps</t>
  </si>
  <si>
    <t>Gifts</t>
  </si>
  <si>
    <t>Broadband Network cost - BSA - 30 Mbps</t>
  </si>
  <si>
    <t>Broadband Network cost - BSA - 5 Mbps</t>
  </si>
  <si>
    <t>Voice Traffic</t>
  </si>
  <si>
    <t>TV</t>
  </si>
  <si>
    <t>BB speed 40 Mbps</t>
  </si>
  <si>
    <t>BB speed 100 Mbps</t>
  </si>
  <si>
    <t>Other price component</t>
  </si>
  <si>
    <t>Other price components</t>
  </si>
  <si>
    <t>Price components</t>
  </si>
  <si>
    <t>packge price</t>
  </si>
  <si>
    <t>Calculation year</t>
  </si>
  <si>
    <t>Leased lines market share</t>
  </si>
  <si>
    <t>BULRIC output</t>
  </si>
  <si>
    <t>Sensitivity analysis</t>
  </si>
  <si>
    <t>year of core model output</t>
  </si>
  <si>
    <t>Leased Lines market share</t>
  </si>
  <si>
    <t>Average voice upgrade per user</t>
  </si>
  <si>
    <t>OLT block (1% access</t>
  </si>
  <si>
    <t>OLT block (2% access</t>
  </si>
  <si>
    <t>OLT block (3% access</t>
  </si>
  <si>
    <t>HAKOM Quarterly reports</t>
  </si>
  <si>
    <t>VOICE</t>
  </si>
  <si>
    <t>Number of minutes</t>
  </si>
  <si>
    <t>Total of origination traffic</t>
  </si>
  <si>
    <t>Total of termination traffic</t>
  </si>
  <si>
    <t>VoIP - Cost - All costs per customer</t>
  </si>
  <si>
    <t>VoIP - Cost - Fixed costs per customer</t>
  </si>
  <si>
    <t>Number of technical minutes</t>
  </si>
  <si>
    <t>For options</t>
  </si>
  <si>
    <t>For package price</t>
  </si>
  <si>
    <t>'</t>
  </si>
  <si>
    <t>IN/OUT Product for 2014</t>
  </si>
  <si>
    <t>IN/OUT</t>
  </si>
  <si>
    <t xml:space="preserve">Business - Extra data revenues </t>
  </si>
  <si>
    <t>PRIVATNI</t>
  </si>
  <si>
    <t>POSLOVNI</t>
  </si>
  <si>
    <t>VOICE+BB</t>
  </si>
  <si>
    <t>VOICE+TV</t>
  </si>
  <si>
    <t>BB+TV</t>
  </si>
  <si>
    <t>TRIO</t>
  </si>
  <si>
    <t>1-5 mbps</t>
  </si>
  <si>
    <t>flat</t>
  </si>
  <si>
    <t>6-10 mbps</t>
  </si>
  <si>
    <t>20 mbps</t>
  </si>
  <si>
    <t>40 mbps</t>
  </si>
  <si>
    <t>1 gb</t>
  </si>
  <si>
    <t>15 gb</t>
  </si>
  <si>
    <t>100 mbps</t>
  </si>
  <si>
    <t>0 gb</t>
  </si>
  <si>
    <t>WLR</t>
  </si>
  <si>
    <t>NBSA FTTH</t>
  </si>
  <si>
    <t>Mixed WLR - LLU (voice only)</t>
  </si>
  <si>
    <t>Mixed NBSA - LLU</t>
  </si>
  <si>
    <t>Mixed NBSA LLU</t>
  </si>
  <si>
    <t>Mixed WLR LLU</t>
  </si>
  <si>
    <t>30 mbps</t>
  </si>
  <si>
    <t>50 mbps</t>
  </si>
  <si>
    <t>60 mbps</t>
  </si>
  <si>
    <t>CPS activation - one time fee</t>
  </si>
  <si>
    <t>CPS - One time fee</t>
  </si>
  <si>
    <t>MS-BU model (Core costing)</t>
  </si>
  <si>
    <t>Service cost per user - LLU wo DSLAM</t>
  </si>
  <si>
    <t>50Mbps</t>
  </si>
  <si>
    <t>Average speed 50 Mbps</t>
  </si>
  <si>
    <t>BB speed 50 Mbps</t>
  </si>
  <si>
    <t>60Mbps</t>
  </si>
  <si>
    <t>BB speed 60 Mbps</t>
  </si>
  <si>
    <t>Average speed 60 Mbps</t>
  </si>
  <si>
    <t>Broadband Network cost - BSA - 50 Mbps</t>
  </si>
  <si>
    <t>Core network cost - BSA - Average 50 Mbps</t>
  </si>
  <si>
    <t>Broadband Network cost - BSA - 60 Mbps</t>
  </si>
  <si>
    <t>Core network cost - BSA - Average 60 Mbps</t>
  </si>
  <si>
    <t>Service cost per user - BSA</t>
  </si>
  <si>
    <t>IP connectivity cost - HT</t>
  </si>
  <si>
    <t>IP connectivity cost</t>
  </si>
  <si>
    <t>kn/year/Mbps</t>
  </si>
  <si>
    <t>kn/month/Mbps</t>
  </si>
  <si>
    <t>BBRAS</t>
  </si>
  <si>
    <t>200Mbps</t>
  </si>
  <si>
    <t>500Mbps</t>
  </si>
  <si>
    <t>200 mbps</t>
  </si>
  <si>
    <t>500 mbps</t>
  </si>
  <si>
    <t>MS-BU model (NGN DSLAM)</t>
  </si>
  <si>
    <t>MS-BU model (Voice Traffic)</t>
  </si>
  <si>
    <t>kn/min</t>
  </si>
  <si>
    <t>Average speed 200 Mbps</t>
  </si>
  <si>
    <t>Average speed 500 Mbps</t>
  </si>
  <si>
    <t>Broadband Network cost - BSA - 200 Mbps</t>
  </si>
  <si>
    <t>Broadband Network cost - BSA - 500 Mbps</t>
  </si>
  <si>
    <t>Dodatni programski sadržaj/trošak uključen u paket</t>
  </si>
  <si>
    <t xml:space="preserve">Customer lifetime </t>
  </si>
  <si>
    <t>Prosječni tečaj HNB-a za 2016.</t>
  </si>
  <si>
    <t xml:space="preserve">BB </t>
  </si>
  <si>
    <t>100 gb</t>
  </si>
  <si>
    <t>100GB</t>
  </si>
  <si>
    <t>Total amount of data traffic per month in 2017</t>
  </si>
  <si>
    <t>FTTB</t>
  </si>
  <si>
    <t>udio korisnika</t>
  </si>
  <si>
    <t>Average Monthly fee BSA FTTH/FTTB</t>
  </si>
  <si>
    <t>najam kućne instalacije</t>
  </si>
  <si>
    <t>najam ONT-a</t>
  </si>
  <si>
    <t>NBSA (do 30 Mbit/s)</t>
  </si>
  <si>
    <t>NBSA (uključujući 30 Mbit/s i više)</t>
  </si>
  <si>
    <t>Average monthly fee NBSA do 30 mbps</t>
  </si>
  <si>
    <t>Average monthly fee NBSA 30+ mbps</t>
  </si>
  <si>
    <t>Total gift - portfolio</t>
  </si>
  <si>
    <t>Gift - portfolio</t>
  </si>
</sst>
</file>

<file path=xl/styles.xml><?xml version="1.0" encoding="utf-8"?>
<styleSheet xmlns="http://schemas.openxmlformats.org/spreadsheetml/2006/main" xmlns:mc="http://schemas.openxmlformats.org/markup-compatibility/2006" xmlns:x14ac="http://schemas.microsoft.com/office/spreadsheetml/2009/9/ac" mc:Ignorable="x14ac">
  <numFmts count="123">
    <numFmt numFmtId="44" formatCode="_-* #,##0.00\ &quot;kn&quot;_-;\-* #,##0.00\ &quot;kn&quot;_-;_-* &quot;-&quot;??\ &quot;kn&quot;_-;_-@_-"/>
    <numFmt numFmtId="43" formatCode="_-* #,##0.00\ _k_n_-;\-* #,##0.00\ _k_n_-;_-* &quot;-&quot;??\ _k_n_-;_-@_-"/>
    <numFmt numFmtId="164" formatCode="_-* #,##0.00\ &quot;€&quot;_-;\-* #,##0.00\ &quot;€&quot;_-;_-* &quot;-&quot;??\ &quot;€&quot;_-;_-@_-"/>
    <numFmt numFmtId="165" formatCode="_-* #,##0.00\ _€_-;\-* #,##0.00\ _€_-;_-* &quot;-&quot;??\ _€_-;_-@_-"/>
    <numFmt numFmtId="166" formatCode="#,##0.00_ ;[Red]\-#,##0.00\ "/>
    <numFmt numFmtId="167" formatCode="_-* #,##0\ _€_-;\-* #,##0\ _€_-;_-* &quot;-&quot;??\ _€_-;_-@_-"/>
    <numFmt numFmtId="168" formatCode="_-* #,##0.0\ _€_-;\-* #,##0.0\ _€_-;_-* &quot;-&quot;??\ _€_-;_-@_-"/>
    <numFmt numFmtId="169" formatCode="_-* #,##0\ [$kn-41A]_-;\-* #,##0\ [$kn-41A]_-;_-* &quot;-&quot;??\ [$kn-41A]_-;_-@_-"/>
    <numFmt numFmtId="170" formatCode="_-* #,##0.00\ [$€-1]_-;\-* #,##0.00\ [$€-1]_-;_-* &quot;-&quot;??\ [$€-1]_-"/>
    <numFmt numFmtId="171" formatCode="[$HRK]\ #,##0"/>
    <numFmt numFmtId="172" formatCode="&quot;\&quot;#,##0;[Red]&quot;\&quot;\-#,##0"/>
    <numFmt numFmtId="173" formatCode="&quot;\&quot;#,##0.00;[Red]&quot;\&quot;\-#,##0.00"/>
    <numFmt numFmtId="174" formatCode="_ * #,##0.00_ ;_ * \-#,##0.00_ ;_ * &quot;-&quot;??_ ;_ @_ "/>
    <numFmt numFmtId="175" formatCode="_ * #,##0_ ;_ * \-#,##0_ ;_ * &quot;-&quot;_ ;_ @_ "/>
    <numFmt numFmtId="176" formatCode="0.0_)\%;\(0.0\)\%;0.0_)\%;@_)_%"/>
    <numFmt numFmtId="177" formatCode="0.0_)%;\(0.0&quot;)%&quot;;0.0_)%;@_)_%"/>
    <numFmt numFmtId="178" formatCode="#,##0.0_)_%;\(#,##0.0\)_%;0.0_)_%;@_)_%"/>
    <numFmt numFmtId="179" formatCode="#,##0.00\ ;\(#,##0.00\)\ ;\ "/>
    <numFmt numFmtId="180" formatCode="#,##0.0_);\(#,##0.0\);#,##0.0_);@_)"/>
    <numFmt numFmtId="181" formatCode="#,##0.0_);\(#,##0.0\)"/>
    <numFmt numFmtId="182" formatCode="\£_(#,##0.00_);&quot;£(&quot;#,##0.00\);\£_(0.00_);@_)"/>
    <numFmt numFmtId="183" formatCode="&quot;£&quot;_(#,##0.00_);&quot;£&quot;\(#,##0.00\);&quot;£&quot;_(0.00_);@_)"/>
    <numFmt numFmtId="184" formatCode="0.0_)"/>
    <numFmt numFmtId="185" formatCode="&quot;$&quot;_(#,##0.00_);&quot;$&quot;\(#,##0.00\);&quot;$&quot;_(0.00_);@_)"/>
    <numFmt numFmtId="186" formatCode="#,##0.0;\-#,##0.0"/>
    <numFmt numFmtId="187" formatCode="###0;\-###0"/>
    <numFmt numFmtId="188" formatCode="0.000%"/>
    <numFmt numFmtId="189" formatCode="#,##0.00_);\(#,##0.00\);0.00_);@_)"/>
    <numFmt numFmtId="190" formatCode="#,##0.00_ ;[Red]\-#,##0.00;\-"/>
    <numFmt numFmtId="191" formatCode="_-* #,##0\ _D_M_-;\-* #,##0\ _D_M_-;_-* &quot;-&quot;\ _D_M_-;_-@_-"/>
    <numFmt numFmtId="192" formatCode="[&gt;=0]&quot;OK ...     &quot;;[Red]General;&quot;???&quot;;[Red]General"/>
    <numFmt numFmtId="193" formatCode="#,##0_ ;[Red]\-#,##0;\-"/>
    <numFmt numFmtId="194" formatCode="\€_(#,##0.00_);\€\(#,##0.00\);\€_(0.00_);@_)"/>
    <numFmt numFmtId="195" formatCode="\€_(#,##0.00_);&quot;€(&quot;#,##0.00\);\€_(0.00_);@_)"/>
    <numFmt numFmtId="196" formatCode="#,##0.0_)\x;\(#,##0.0\)\x"/>
    <numFmt numFmtId="197" formatCode="#,##0_)\x;\(#,##0\)\x;0_)\x;@_)_x"/>
    <numFmt numFmtId="198" formatCode="#,##0_)\x;\(#,##0&quot;)x&quot;;0_)\x;@_)_x"/>
    <numFmt numFmtId="199" formatCode="#,##0\ ;\(#,##0\)\ ;\ "/>
    <numFmt numFmtId="200" formatCode="dd\-mm\-yy"/>
    <numFmt numFmtId="201" formatCode="0&quot;%&quot;"/>
    <numFmt numFmtId="202" formatCode="#,##0.0_)\x;\(#,##0.0&quot;)x&quot;"/>
    <numFmt numFmtId="203" formatCode="0.00_)"/>
    <numFmt numFmtId="204" formatCode="#,##0_)_x;\(#,##0\)_x;0_)_x;@_)_x"/>
    <numFmt numFmtId="205" formatCode="#,##0.0\x"/>
    <numFmt numFmtId="206" formatCode="#,##0\ ;\(#,##0\)"/>
    <numFmt numFmtId="207" formatCode="#,##0.0,;\(#,##0.0,\)"/>
    <numFmt numFmtId="208" formatCode="0.0%;\(#.#%\)"/>
    <numFmt numFmtId="209" formatCode="mm/dd/yy"/>
    <numFmt numFmtId="210" formatCode="#,##0,;\(#,##0\)\,"/>
    <numFmt numFmtId="211" formatCode="#,##0.0_);[Red]\(#,##0.0\)"/>
    <numFmt numFmtId="212" formatCode="#,##0.000"/>
    <numFmt numFmtId="213" formatCode="&quot;$&quot;#,##0.0_);[Red]\(&quot;$&quot;#,##0.0\)"/>
    <numFmt numFmtId="214" formatCode="#\ ##0.00"/>
    <numFmt numFmtId="215" formatCode="0.0%;\(0.0\)%"/>
    <numFmt numFmtId="216" formatCode="#,##0.000_);\(#,##0.000\)"/>
    <numFmt numFmtId="217" formatCode="0.00;[Red]0.00"/>
    <numFmt numFmtId="218" formatCode="00000000"/>
    <numFmt numFmtId="219" formatCode="#,##0.0;\(#,##0.0\)"/>
    <numFmt numFmtId="220" formatCode="_(* #,##0.00_);_(* \(#,##0.00\);_(* &quot;-&quot;??_);_(@_)"/>
    <numFmt numFmtId="221" formatCode="#,##0,;\-#,##0,"/>
    <numFmt numFmtId="222" formatCode="&quot;$&quot;#,##0.00_);[Red]\(&quot;$&quot;#,##0.00\)"/>
    <numFmt numFmtId="223" formatCode="#,##0.0,,,&quot;bn&quot;"/>
    <numFmt numFmtId="224" formatCode="###0"/>
    <numFmt numFmtId="225" formatCode="#,##0.00_);[Red]\-#,##0.00_);0.00_);@_)"/>
    <numFmt numFmtId="226" formatCode="_-* #,##0.00\ &quot;zł&quot;_-;\-* #,##0.00\ &quot;zł&quot;_-;_-* &quot;-&quot;??\ &quot;zł&quot;_-;_-@_-"/>
    <numFmt numFmtId="227" formatCode="_-* #,##0\ _P_t_s_-;\-* #,##0\ _P_t_s_-;_-* &quot;-&quot;\ _P_t_s_-;_-@_-"/>
    <numFmt numFmtId="228" formatCode="_-* #,##0.00\ _k_r_-;\-* #,##0.00\ _k_r_-;_-* &quot;-&quot;??\ _k_r_-;_-@_-"/>
    <numFmt numFmtId="229" formatCode="_-* #,##0.00\ _D_M_-;\-* #,##0.00\ _D_M_-;_-* &quot;-&quot;??\ _D_M_-;_-@_-"/>
    <numFmt numFmtId="230" formatCode="* _(#,##0.00_);[Red]* \(#,##0.00\);* _(&quot;-&quot;?_);@_)"/>
    <numFmt numFmtId="231" formatCode="\$\ * _(#,##0_);[Red]\$\ * \(#,##0\);\$\ * _(&quot;-&quot;?_);@_)"/>
    <numFmt numFmtId="232" formatCode="\$\ * _(#,##0.00_);[Red]\$\ * \(#,##0.00\);\$\ * _(&quot;-&quot;?_);@_)"/>
    <numFmt numFmtId="233" formatCode="[$EUR]\ * _(#,##0_);[Red][$EUR]\ * \(#,##0\);[$EUR]\ * _(&quot;-&quot;?_);@_)"/>
    <numFmt numFmtId="234" formatCode="[$EUR]\ * _(#,##0.00_);[Red][$EUR]\ * \(#,##0.00\);[$EUR]\ * _(&quot;-&quot;?_);@_)"/>
    <numFmt numFmtId="235" formatCode="\€\ * _(#,##0_);[Red]\€\ * \(#,##0\);\€\ * _(&quot;-&quot;?_);@_)"/>
    <numFmt numFmtId="236" formatCode="\€\ * _(#,##0.00_);[Red]\€\ * \(#,##0.00\);\€\ * _(&quot;-&quot;?_);@_)"/>
    <numFmt numFmtId="237" formatCode="[$GBP]\ * _(#,##0_);[Red][$GBP]\ * \(#,##0\);[$GBP]\ * _(&quot;-&quot;?_);@_)"/>
    <numFmt numFmtId="238" formatCode="[$GBP]\ * _(#,##0.00_);[Red][$GBP]\ * \(#,##0.00\);[$GBP]\ * _(&quot;-&quot;?_);@_)"/>
    <numFmt numFmtId="239" formatCode="\£\ * _(#,##0_);[Red]\£\ * \(#,##0\);\£\ * _(&quot;-&quot;?_);@_)"/>
    <numFmt numFmtId="240" formatCode="\£\ * _(#,##0.00_);[Red]\£\ * \(#,##0.00\);\£\ * _(&quot;-&quot;?_);@_)"/>
    <numFmt numFmtId="241" formatCode="[$USD]\ * _(#,##0_);[Red][$USD]\ * \(#,##0\);[$USD]\ * _(&quot;-&quot;?_);@_)"/>
    <numFmt numFmtId="242" formatCode="[$USD]\ * _(#,##0.00_);[Red][$USD]\ * \(#,##0.00\);[$USD]\ * _(&quot;-&quot;?_);@_)"/>
    <numFmt numFmtId="243" formatCode="dd\ mmm\ yy_)"/>
    <numFmt numFmtId="244" formatCode="mmm\ yy_)"/>
    <numFmt numFmtId="245" formatCode="yyyy_)"/>
    <numFmt numFmtId="246" formatCode="_-* #,##0_-;\-* #,##0_-;_-* &quot;-&quot;_-;_-@_-"/>
    <numFmt numFmtId="247" formatCode="_-* #,##0.00_-;\-* #,##0.00_-;_-* &quot;-&quot;??_-;_-@_-"/>
    <numFmt numFmtId="248" formatCode="#,##0;[Red]\(#,##0\)"/>
    <numFmt numFmtId="249" formatCode="\€#,##0.0,,,&quot;bn&quot;"/>
    <numFmt numFmtId="250" formatCode="\€#,##0.0,,&quot;m&quot;"/>
    <numFmt numFmtId="251" formatCode="\€#,##0.0,&quot;k&quot;"/>
    <numFmt numFmtId="252" formatCode="\£#,##0.00"/>
    <numFmt numFmtId="253" formatCode="\£#,##0.0,,,&quot;bn&quot;"/>
    <numFmt numFmtId="254" formatCode="\£#,##0.0,,&quot;m&quot;"/>
    <numFmt numFmtId="255" formatCode="\£#,##0.0,&quot;k&quot;"/>
    <numFmt numFmtId="256" formatCode="#,##0_);[Red]\-#,##0_);0_);@_)"/>
    <numFmt numFmtId="257" formatCode="0000000000000"/>
    <numFmt numFmtId="258" formatCode="[=0]#;#,##0.0"/>
    <numFmt numFmtId="259" formatCode="#,##0.0,,&quot;m&quot;"/>
    <numFmt numFmtId="260" formatCode="#,##0.0\ \P;[Red]\-#,##0.0\ \P"/>
    <numFmt numFmtId="261" formatCode="&quot;Ł&quot;#,##0.00_);\(&quot;Ł&quot;#,##0.00\)"/>
    <numFmt numFmtId="262" formatCode="[$-1010409]#,##0;\-#,##0"/>
    <numFmt numFmtId="263" formatCode="[$-1010409]#,##0.#%"/>
    <numFmt numFmtId="264" formatCode="0.0"/>
    <numFmt numFmtId="265" formatCode="0.0%"/>
    <numFmt numFmtId="266" formatCode="#,##0%;[Red]\-#,##0%;0%;@_)"/>
    <numFmt numFmtId="267" formatCode="#,##0.00%;[Red]\-#,##0.00%;0.00%;@_)"/>
    <numFmt numFmtId="268" formatCode="#,##0\ "/>
    <numFmt numFmtId="269" formatCode="#,##0.0\ "/>
    <numFmt numFmtId="270" formatCode="#,##0.00\ "/>
    <numFmt numFmtId="271" formatCode="#,###,##0,&quot;k&quot;"/>
    <numFmt numFmtId="272" formatCode="[$$-409]#,##0.00"/>
    <numFmt numFmtId="273" formatCode="\$#,##0.0,,,&quot;bn&quot;"/>
    <numFmt numFmtId="274" formatCode="\$#,##0.0,,&quot;m&quot;"/>
    <numFmt numFmtId="275" formatCode="\$#,##0.0,&quot;k&quot;"/>
    <numFmt numFmtId="276" formatCode="&quot;Lit.&quot;\ #,##0;[Red]\-&quot;Lit.&quot;\ #,##0"/>
    <numFmt numFmtId="277" formatCode="_-&quot;öS&quot;\ * #,##0_-;\-&quot;öS&quot;\ * #,##0_-;_-&quot;öS&quot;\ * &quot;-&quot;_-;_-@_-"/>
    <numFmt numFmtId="278" formatCode="_-&quot;öS&quot;\ * #,##0.00_-;\-&quot;öS&quot;\ * #,##0.00_-;_-&quot;öS&quot;\ * &quot;-&quot;??_-;_-@_-"/>
    <numFmt numFmtId="279" formatCode="#,##0,\ ;[Red]\(#,##0,\);\-"/>
    <numFmt numFmtId="280" formatCode="#,##0.00\ &quot;kn&quot;"/>
    <numFmt numFmtId="281" formatCode="_-* #,##0.0000\ _€_-;\-* #,##0.0000\ _€_-;_-* &quot;-&quot;??\ _€_-;_-@_-"/>
    <numFmt numFmtId="282" formatCode="0.0000"/>
    <numFmt numFmtId="283" formatCode="#,##0.0000_ ;\-#,##0.0000\ "/>
    <numFmt numFmtId="284" formatCode="#,##0.00_ ;\-#,##0.00\ "/>
  </numFmts>
  <fonts count="294">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0"/>
      <name val="Arial"/>
      <family val="2"/>
    </font>
    <font>
      <sz val="11"/>
      <color theme="1"/>
      <name val="Calibri"/>
      <family val="2"/>
      <charset val="238"/>
      <scheme val="minor"/>
    </font>
    <font>
      <sz val="10"/>
      <name val="Arial"/>
      <family val="2"/>
      <charset val="238"/>
    </font>
    <font>
      <b/>
      <sz val="11"/>
      <color theme="1"/>
      <name val="Calibri"/>
      <family val="2"/>
      <charset val="238"/>
      <scheme val="minor"/>
    </font>
    <font>
      <sz val="11"/>
      <color rgb="FFFF0000"/>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theme="0"/>
      <name val="Calibri"/>
      <family val="2"/>
      <charset val="238"/>
      <scheme val="minor"/>
    </font>
    <font>
      <sz val="10"/>
      <name val="MS Sans Serif"/>
      <family val="2"/>
    </font>
    <font>
      <sz val="10"/>
      <name val="Arial"/>
      <family val="2"/>
    </font>
    <font>
      <sz val="1"/>
      <name val="Calibri"/>
      <family val="2"/>
      <charset val="238"/>
    </font>
    <font>
      <i/>
      <sz val="18"/>
      <color rgb="FFFF0000"/>
      <name val="Tele-AntiquaEE"/>
      <charset val="238"/>
    </font>
    <font>
      <sz val="9"/>
      <name val="Arial"/>
      <family val="2"/>
    </font>
    <font>
      <sz val="10"/>
      <name val="Helv"/>
      <charset val="238"/>
    </font>
    <font>
      <b/>
      <vertAlign val="superscript"/>
      <sz val="12"/>
      <color indexed="9"/>
      <name val="Tele-GroteskEEHal"/>
      <charset val="238"/>
    </font>
    <font>
      <sz val="11"/>
      <name val="??"/>
      <family val="1"/>
      <charset val="128"/>
    </font>
    <font>
      <sz val="10"/>
      <name val="MS Sans Serif"/>
      <family val="2"/>
      <charset val="238"/>
    </font>
    <font>
      <sz val="10"/>
      <name val="Arial MT"/>
    </font>
    <font>
      <sz val="12"/>
      <name val="DTMLetterRegular"/>
    </font>
    <font>
      <sz val="10"/>
      <name val="Helv"/>
    </font>
    <font>
      <sz val="10"/>
      <name val="Arial CE"/>
      <charset val="238"/>
    </font>
    <font>
      <sz val="16"/>
      <color rgb="FFFF0000"/>
      <name val="Tele-GroteskEEHal"/>
      <charset val="238"/>
    </font>
    <font>
      <sz val="10"/>
      <color indexed="8"/>
      <name val="MS Sans Serif"/>
      <family val="2"/>
      <charset val="238"/>
    </font>
    <font>
      <sz val="12"/>
      <name val="Times New Roman"/>
      <family val="1"/>
    </font>
    <font>
      <b/>
      <sz val="15"/>
      <color indexed="62"/>
      <name val="Calibri"/>
      <family val="2"/>
      <charset val="238"/>
    </font>
    <font>
      <sz val="9"/>
      <color indexed="8"/>
      <name val="Tahoma"/>
      <family val="2"/>
    </font>
    <font>
      <b/>
      <sz val="10"/>
      <name val="Tahoma"/>
      <family val="2"/>
    </font>
    <font>
      <sz val="14"/>
      <color theme="0"/>
      <name val="Tele-GroteskEEHal"/>
      <charset val="238"/>
    </font>
    <font>
      <i/>
      <sz val="10"/>
      <name val="Arial"/>
      <family val="2"/>
    </font>
    <font>
      <i/>
      <sz val="10"/>
      <name val="Tahoma"/>
      <family val="2"/>
    </font>
    <font>
      <b/>
      <i/>
      <sz val="10"/>
      <name val="Arial"/>
      <family val="2"/>
      <charset val="238"/>
    </font>
    <font>
      <b/>
      <i/>
      <sz val="10"/>
      <name val="Tahoma"/>
      <family val="2"/>
    </font>
    <font>
      <sz val="10"/>
      <color theme="1"/>
      <name val="Calibri"/>
      <family val="2"/>
      <charset val="238"/>
      <scheme val="minor"/>
    </font>
    <font>
      <b/>
      <i/>
      <sz val="10"/>
      <name val="Arial"/>
      <family val="2"/>
    </font>
    <font>
      <b/>
      <i/>
      <sz val="9"/>
      <name val="Arial"/>
      <family val="2"/>
    </font>
    <font>
      <b/>
      <i/>
      <sz val="9"/>
      <name val="Tahoma"/>
      <family val="2"/>
    </font>
    <font>
      <i/>
      <sz val="18"/>
      <name val="Tele-AntiquaEE"/>
      <charset val="238"/>
    </font>
    <font>
      <b/>
      <sz val="9"/>
      <name val="Arial"/>
      <family val="2"/>
    </font>
    <font>
      <b/>
      <sz val="9"/>
      <name val="Tahoma"/>
      <family val="2"/>
    </font>
    <font>
      <sz val="10"/>
      <color theme="3"/>
      <name val="Tele-GroteskEEHal"/>
      <charset val="238"/>
    </font>
    <font>
      <sz val="8"/>
      <name val="Arial"/>
      <family val="2"/>
    </font>
    <font>
      <sz val="8"/>
      <name val="Tahoma"/>
      <family val="2"/>
    </font>
    <font>
      <sz val="8"/>
      <name val="Arial"/>
      <family val="2"/>
      <charset val="238"/>
    </font>
    <font>
      <sz val="9"/>
      <name val="Tahoma"/>
      <family val="2"/>
    </font>
    <font>
      <sz val="10"/>
      <name val="Tahoma"/>
      <family val="2"/>
    </font>
    <font>
      <i/>
      <sz val="9"/>
      <name val="Tahoma"/>
      <family val="2"/>
    </font>
    <font>
      <b/>
      <sz val="22"/>
      <color indexed="18"/>
      <name val="Arial"/>
      <family val="2"/>
    </font>
    <font>
      <sz val="10"/>
      <color indexed="63"/>
      <name val="Calibri"/>
      <family val="2"/>
      <charset val="238"/>
    </font>
    <font>
      <sz val="10"/>
      <color indexed="8"/>
      <name val="MS Sans Serif"/>
      <family val="2"/>
    </font>
    <font>
      <i/>
      <sz val="18"/>
      <color indexed="10"/>
      <name val="Tele-AntiquaEE"/>
      <charset val="238"/>
    </font>
    <font>
      <b/>
      <sz val="14"/>
      <color indexed="18"/>
      <name val="Arial"/>
      <family val="2"/>
    </font>
    <font>
      <sz val="9"/>
      <color indexed="8"/>
      <name val="Arial"/>
      <family val="2"/>
    </font>
    <font>
      <b/>
      <sz val="10"/>
      <color indexed="18"/>
      <name val="Arial"/>
      <family val="2"/>
    </font>
    <font>
      <b/>
      <u/>
      <sz val="10"/>
      <color indexed="18"/>
      <name val="Arial"/>
      <family val="2"/>
    </font>
    <font>
      <b/>
      <u val="singleAccounting"/>
      <sz val="10"/>
      <color indexed="18"/>
      <name val="Arial"/>
      <family val="2"/>
    </font>
    <font>
      <sz val="9"/>
      <name val="Helv"/>
    </font>
    <font>
      <sz val="8"/>
      <name val="Antique Olive"/>
      <family val="2"/>
    </font>
    <font>
      <sz val="8"/>
      <name val="Geneva"/>
    </font>
    <font>
      <b/>
      <i/>
      <sz val="14"/>
      <name val="Arial"/>
      <family val="2"/>
    </font>
    <font>
      <sz val="11"/>
      <name val="Arial"/>
      <family val="2"/>
    </font>
    <font>
      <sz val="13"/>
      <name val="Arial"/>
      <family val="2"/>
    </font>
    <font>
      <sz val="10"/>
      <color indexed="52"/>
      <name val="Arial"/>
      <family val="2"/>
    </font>
    <font>
      <sz val="10"/>
      <color indexed="10"/>
      <name val="Tele-GroteskEEHal"/>
      <charset val="238"/>
    </font>
    <font>
      <sz val="10"/>
      <color indexed="12"/>
      <name val="Arial"/>
      <family val="2"/>
    </font>
    <font>
      <sz val="16"/>
      <name val="Tele-GroteskEEHal"/>
      <charset val="238"/>
    </font>
    <font>
      <b/>
      <sz val="14"/>
      <name val="Arial"/>
      <family val="2"/>
    </font>
    <font>
      <b/>
      <sz val="11"/>
      <name val="Arial"/>
      <family val="2"/>
    </font>
    <font>
      <sz val="11"/>
      <color indexed="8"/>
      <name val="Calibri"/>
      <family val="2"/>
    </font>
    <font>
      <sz val="11"/>
      <color indexed="8"/>
      <name val="Calibri"/>
      <family val="2"/>
      <charset val="238"/>
    </font>
    <font>
      <sz val="10"/>
      <color indexed="8"/>
      <name val="Arial"/>
      <family val="2"/>
      <charset val="238"/>
    </font>
    <font>
      <b/>
      <sz val="15"/>
      <color indexed="56"/>
      <name val="Calibri"/>
      <family val="2"/>
      <charset val="238"/>
    </font>
    <font>
      <sz val="11"/>
      <color indexed="63"/>
      <name val="Calibri"/>
      <family val="2"/>
      <charset val="238"/>
    </font>
    <font>
      <b/>
      <sz val="14"/>
      <color rgb="FFE20074"/>
      <name val="Tele-GroteskEEHal"/>
      <charset val="238"/>
    </font>
    <font>
      <i/>
      <sz val="11"/>
      <name val="Arial"/>
      <family val="2"/>
    </font>
    <font>
      <sz val="11"/>
      <color indexed="9"/>
      <name val="Calibri"/>
      <family val="2"/>
    </font>
    <font>
      <sz val="11"/>
      <color indexed="9"/>
      <name val="Calibri"/>
      <family val="2"/>
      <charset val="238"/>
    </font>
    <font>
      <sz val="10"/>
      <color indexed="9"/>
      <name val="Arial"/>
      <family val="2"/>
      <charset val="238"/>
    </font>
    <font>
      <sz val="8"/>
      <name val="Times New Roman"/>
      <family val="1"/>
      <charset val="238"/>
    </font>
    <font>
      <sz val="9"/>
      <name val="Helvetica"/>
      <family val="2"/>
    </font>
    <font>
      <b/>
      <sz val="11"/>
      <color indexed="63"/>
      <name val="Calibri"/>
      <family val="2"/>
    </font>
    <font>
      <sz val="10"/>
      <name val="HRHelvetica"/>
      <charset val="238"/>
    </font>
    <font>
      <sz val="11"/>
      <color indexed="20"/>
      <name val="Calibri"/>
      <family val="2"/>
      <charset val="238"/>
    </font>
    <font>
      <sz val="11"/>
      <color indexed="20"/>
      <name val="Calibri"/>
      <family val="2"/>
    </font>
    <font>
      <sz val="11"/>
      <color indexed="30"/>
      <name val="Calibri"/>
      <family val="2"/>
    </font>
    <font>
      <sz val="11"/>
      <color indexed="36"/>
      <name val="Calibri"/>
      <family val="2"/>
      <charset val="238"/>
    </font>
    <font>
      <sz val="10"/>
      <color indexed="20"/>
      <name val="Arial"/>
      <family val="2"/>
      <charset val="238"/>
    </font>
    <font>
      <sz val="12"/>
      <color theme="1"/>
      <name val="Tele-GroteskEEHal"/>
      <charset val="238"/>
    </font>
    <font>
      <sz val="11"/>
      <color indexed="14"/>
      <name val="Calibri"/>
      <family val="2"/>
      <charset val="238"/>
    </font>
    <font>
      <b/>
      <sz val="11"/>
      <color indexed="52"/>
      <name val="Calibri"/>
      <family val="2"/>
    </font>
    <font>
      <u/>
      <sz val="7.5"/>
      <color indexed="36"/>
      <name val="Arial"/>
      <family val="2"/>
      <charset val="238"/>
    </font>
    <font>
      <sz val="10"/>
      <color indexed="9"/>
      <name val="Arial"/>
      <family val="2"/>
    </font>
    <font>
      <b/>
      <sz val="8"/>
      <name val="Arial"/>
      <family val="2"/>
    </font>
    <font>
      <sz val="8"/>
      <name val="Times New Roman"/>
      <family val="1"/>
    </font>
    <font>
      <vertAlign val="superscript"/>
      <sz val="14"/>
      <name val="Tele-GroteskEEHal"/>
      <charset val="238"/>
    </font>
    <font>
      <b/>
      <sz val="11"/>
      <color indexed="52"/>
      <name val="Calibri"/>
      <family val="2"/>
      <charset val="238"/>
    </font>
    <font>
      <b/>
      <sz val="10"/>
      <name val="CachetBook"/>
      <family val="2"/>
    </font>
    <font>
      <b/>
      <sz val="10"/>
      <color indexed="52"/>
      <name val="Arial"/>
      <family val="2"/>
      <charset val="238"/>
    </font>
    <font>
      <b/>
      <sz val="10"/>
      <name val="Helv"/>
    </font>
    <font>
      <b/>
      <sz val="11"/>
      <color indexed="9"/>
      <name val="Calibri"/>
      <family val="2"/>
      <charset val="238"/>
    </font>
    <font>
      <b/>
      <sz val="11"/>
      <color indexed="9"/>
      <name val="Calibri"/>
      <family val="2"/>
    </font>
    <font>
      <b/>
      <sz val="10"/>
      <color indexed="9"/>
      <name val="Arial"/>
      <family val="2"/>
      <charset val="238"/>
    </font>
    <font>
      <b/>
      <sz val="16"/>
      <name val="Tele-GroteskEEHal"/>
      <charset val="238"/>
    </font>
    <font>
      <i/>
      <sz val="9"/>
      <color indexed="55"/>
      <name val="Arial"/>
      <family val="2"/>
    </font>
    <font>
      <b/>
      <sz val="10"/>
      <name val="Times New Roman"/>
      <family val="1"/>
    </font>
    <font>
      <sz val="8"/>
      <color indexed="12"/>
      <name val="Helv"/>
    </font>
    <font>
      <sz val="10"/>
      <name val="MS Serif"/>
      <family val="1"/>
    </font>
    <font>
      <sz val="11"/>
      <color indexed="12"/>
      <name val="Book Antiqua"/>
      <family val="1"/>
    </font>
    <font>
      <b/>
      <sz val="9"/>
      <name val="Tele-GroteskEEHal"/>
      <charset val="238"/>
    </font>
    <font>
      <sz val="10"/>
      <color indexed="17"/>
      <name val="Arial"/>
      <family val="2"/>
      <charset val="238"/>
    </font>
    <font>
      <sz val="11"/>
      <color indexed="17"/>
      <name val="Calibri"/>
      <family val="2"/>
      <charset val="238"/>
    </font>
    <font>
      <sz val="11"/>
      <color indexed="62"/>
      <name val="Calibri"/>
      <family val="2"/>
    </font>
    <font>
      <sz val="10"/>
      <color indexed="16"/>
      <name val="MS Serif"/>
      <family val="1"/>
    </font>
    <font>
      <b/>
      <sz val="11"/>
      <color indexed="8"/>
      <name val="Calibri"/>
      <family val="2"/>
    </font>
    <font>
      <i/>
      <sz val="11"/>
      <color indexed="23"/>
      <name val="Calibri"/>
      <family val="2"/>
    </font>
    <font>
      <sz val="9"/>
      <name val="Arial CE"/>
      <family val="2"/>
      <charset val="238"/>
    </font>
    <font>
      <sz val="10"/>
      <name val="Tele-GroteskNor"/>
      <charset val="238"/>
    </font>
    <font>
      <i/>
      <sz val="11"/>
      <color indexed="23"/>
      <name val="Calibri"/>
      <family val="2"/>
      <charset val="238"/>
    </font>
    <font>
      <i/>
      <sz val="11"/>
      <color indexed="63"/>
      <name val="Calibri"/>
      <family val="2"/>
    </font>
    <font>
      <i/>
      <sz val="10"/>
      <color indexed="23"/>
      <name val="Arial"/>
      <family val="2"/>
      <charset val="238"/>
    </font>
    <font>
      <sz val="10"/>
      <color indexed="14"/>
      <name val="Arial"/>
      <family val="2"/>
      <charset val="238"/>
    </font>
    <font>
      <b/>
      <sz val="8"/>
      <name val="Helvetica"/>
      <family val="2"/>
    </font>
    <font>
      <i/>
      <sz val="6"/>
      <name val="Times New Roman"/>
      <family val="1"/>
    </font>
    <font>
      <sz val="6"/>
      <name val="Arial"/>
      <family val="2"/>
    </font>
    <font>
      <sz val="11"/>
      <color indexed="17"/>
      <name val="Calibri"/>
      <family val="2"/>
    </font>
    <font>
      <sz val="11"/>
      <color indexed="58"/>
      <name val="Calibri"/>
      <family val="2"/>
    </font>
    <font>
      <sz val="11"/>
      <color indexed="58"/>
      <name val="Calibri"/>
      <family val="2"/>
      <charset val="238"/>
    </font>
    <font>
      <b/>
      <sz val="22"/>
      <name val="Arial"/>
      <family val="2"/>
    </font>
    <font>
      <b/>
      <sz val="18"/>
      <name val="Arial"/>
      <family val="2"/>
    </font>
    <font>
      <b/>
      <sz val="12"/>
      <name val="Arial"/>
      <family val="2"/>
    </font>
    <font>
      <b/>
      <sz val="16"/>
      <color indexed="10"/>
      <name val="FrankfurtGothicHeavy"/>
    </font>
    <font>
      <b/>
      <sz val="15"/>
      <color indexed="56"/>
      <name val="Calibri"/>
      <family val="2"/>
    </font>
    <font>
      <b/>
      <sz val="15"/>
      <color indexed="26"/>
      <name val="Calibri"/>
      <family val="2"/>
    </font>
    <font>
      <b/>
      <sz val="15"/>
      <color indexed="56"/>
      <name val="Arial"/>
      <family val="2"/>
      <charset val="238"/>
    </font>
    <font>
      <sz val="13"/>
      <name val="Arial"/>
      <family val="2"/>
      <charset val="238"/>
    </font>
    <font>
      <b/>
      <sz val="13"/>
      <color indexed="62"/>
      <name val="Calibri"/>
      <family val="2"/>
      <charset val="238"/>
    </font>
    <font>
      <b/>
      <sz val="13"/>
      <color indexed="56"/>
      <name val="Calibri"/>
      <family val="2"/>
    </font>
    <font>
      <b/>
      <sz val="13"/>
      <color indexed="56"/>
      <name val="Calibri"/>
      <family val="2"/>
      <charset val="238"/>
    </font>
    <font>
      <b/>
      <sz val="13"/>
      <color indexed="26"/>
      <name val="Calibri"/>
      <family val="2"/>
    </font>
    <font>
      <b/>
      <sz val="13"/>
      <color indexed="56"/>
      <name val="Arial"/>
      <family val="2"/>
      <charset val="238"/>
    </font>
    <font>
      <b/>
      <sz val="13"/>
      <color indexed="10"/>
      <name val="Tele-GroteskEEHal"/>
      <charset val="238"/>
    </font>
    <font>
      <b/>
      <sz val="11"/>
      <color indexed="62"/>
      <name val="Calibri"/>
      <family val="2"/>
      <charset val="238"/>
    </font>
    <font>
      <b/>
      <sz val="11"/>
      <color indexed="56"/>
      <name val="Calibri"/>
      <family val="2"/>
    </font>
    <font>
      <b/>
      <sz val="11"/>
      <color indexed="56"/>
      <name val="Calibri"/>
      <family val="2"/>
      <charset val="238"/>
    </font>
    <font>
      <b/>
      <sz val="11"/>
      <color indexed="26"/>
      <name val="Calibri"/>
      <family val="2"/>
    </font>
    <font>
      <b/>
      <sz val="11"/>
      <color indexed="56"/>
      <name val="Arial"/>
      <family val="2"/>
      <charset val="238"/>
    </font>
    <font>
      <b/>
      <sz val="14"/>
      <name val="Wingdings"/>
      <charset val="2"/>
    </font>
    <font>
      <u/>
      <sz val="8"/>
      <color indexed="12"/>
      <name val="Helv"/>
      <charset val="238"/>
    </font>
    <font>
      <u/>
      <sz val="10"/>
      <color indexed="12"/>
      <name val="Arial"/>
      <family val="2"/>
      <charset val="238"/>
    </font>
    <font>
      <u/>
      <sz val="7.9"/>
      <color indexed="12"/>
      <name val="Arial"/>
      <family val="2"/>
    </font>
    <font>
      <u/>
      <sz val="9"/>
      <color indexed="12"/>
      <name val="Arial"/>
      <family val="2"/>
    </font>
    <font>
      <sz val="10"/>
      <color indexed="12"/>
      <name val="Times New Roman"/>
      <family val="1"/>
      <charset val="238"/>
    </font>
    <font>
      <sz val="10"/>
      <color indexed="12"/>
      <name val="Times New Roman"/>
      <family val="1"/>
    </font>
    <font>
      <b/>
      <sz val="13"/>
      <color rgb="FFFF0000"/>
      <name val="Tele-GroteskEEHal"/>
      <charset val="238"/>
    </font>
    <font>
      <sz val="11"/>
      <color indexed="62"/>
      <name val="Calibri"/>
      <family val="2"/>
      <charset val="238"/>
    </font>
    <font>
      <sz val="12"/>
      <name val="Helv"/>
    </font>
    <font>
      <sz val="10"/>
      <color indexed="10"/>
      <name val="Helv"/>
    </font>
    <font>
      <b/>
      <sz val="10"/>
      <color indexed="63"/>
      <name val="Arial"/>
      <family val="2"/>
      <charset val="238"/>
    </font>
    <font>
      <b/>
      <sz val="11"/>
      <color indexed="63"/>
      <name val="Calibri"/>
      <family val="2"/>
      <charset val="238"/>
    </font>
    <font>
      <sz val="11"/>
      <color indexed="10"/>
      <name val="Tele-GroteskEEHal"/>
      <charset val="238"/>
    </font>
    <font>
      <sz val="10"/>
      <name val="Tms Rmn"/>
    </font>
    <font>
      <sz val="11"/>
      <color indexed="52"/>
      <name val="Calibri"/>
      <family val="2"/>
      <charset val="238"/>
    </font>
    <font>
      <sz val="11"/>
      <color indexed="52"/>
      <name val="Calibri"/>
      <family val="2"/>
    </font>
    <font>
      <sz val="10"/>
      <color indexed="52"/>
      <name val="Arial"/>
      <family val="2"/>
      <charset val="238"/>
    </font>
    <font>
      <b/>
      <sz val="14"/>
      <color indexed="10"/>
      <name val="Tele-GroteskEEHal"/>
      <charset val="238"/>
    </font>
    <font>
      <sz val="8"/>
      <name val="Helv"/>
      <charset val="238"/>
    </font>
    <font>
      <sz val="13"/>
      <color indexed="10"/>
      <name val="Tele-GroteskEEHal"/>
      <charset val="238"/>
    </font>
    <font>
      <i/>
      <sz val="9"/>
      <color indexed="16"/>
      <name val="Arial"/>
      <family val="2"/>
    </font>
    <font>
      <b/>
      <sz val="18"/>
      <color indexed="56"/>
      <name val="Cambria"/>
      <family val="2"/>
      <charset val="238"/>
    </font>
    <font>
      <sz val="11"/>
      <color indexed="60"/>
      <name val="Calibri"/>
      <family val="2"/>
      <charset val="238"/>
    </font>
    <font>
      <sz val="11"/>
      <color indexed="60"/>
      <name val="Calibri"/>
      <family val="2"/>
    </font>
    <font>
      <sz val="10"/>
      <color indexed="60"/>
      <name val="Arial"/>
      <family val="2"/>
      <charset val="238"/>
    </font>
    <font>
      <sz val="7"/>
      <name val="Small Fonts"/>
      <family val="2"/>
    </font>
    <font>
      <sz val="8.5"/>
      <name val="Microsoft Sans Serif"/>
      <family val="2"/>
      <charset val="238"/>
    </font>
    <font>
      <sz val="11"/>
      <color theme="1"/>
      <name val="Tele-GroteskEEHal"/>
      <family val="2"/>
      <charset val="238"/>
    </font>
    <font>
      <sz val="10"/>
      <color indexed="8"/>
      <name val="Arial"/>
      <family val="2"/>
    </font>
    <font>
      <sz val="8"/>
      <color indexed="8"/>
      <name val="Arial"/>
      <family val="2"/>
      <charset val="238"/>
    </font>
    <font>
      <sz val="10"/>
      <name val="Tele-GroteskEEHal"/>
      <charset val="238"/>
    </font>
    <font>
      <sz val="10"/>
      <color theme="1"/>
      <name val="Tele-GroteskEEHal"/>
      <family val="2"/>
      <charset val="238"/>
    </font>
    <font>
      <sz val="10"/>
      <name val="Arial "/>
    </font>
    <font>
      <sz val="10"/>
      <name val="Arial CE"/>
    </font>
    <font>
      <b/>
      <sz val="14"/>
      <color indexed="14"/>
      <name val="Tele-GroteskEEHal"/>
      <charset val="238"/>
    </font>
    <font>
      <sz val="10"/>
      <name val="Geneva"/>
    </font>
    <font>
      <i/>
      <sz val="10"/>
      <name val="MS Sans Serif"/>
      <family val="2"/>
      <charset val="238"/>
    </font>
    <font>
      <b/>
      <sz val="10"/>
      <name val="MS Sans Serif"/>
      <family val="2"/>
    </font>
    <font>
      <sz val="8"/>
      <name val="Helv"/>
    </font>
    <font>
      <b/>
      <sz val="6"/>
      <name val="Arial"/>
      <family val="2"/>
    </font>
    <font>
      <b/>
      <sz val="10"/>
      <color indexed="8"/>
      <name val="Arial"/>
      <family val="2"/>
    </font>
    <font>
      <b/>
      <sz val="12"/>
      <color indexed="8"/>
      <name val="Arial"/>
      <family val="2"/>
      <charset val="238"/>
    </font>
    <font>
      <b/>
      <sz val="10"/>
      <color indexed="39"/>
      <name val="Arial"/>
      <family val="2"/>
    </font>
    <font>
      <b/>
      <i/>
      <sz val="12"/>
      <color indexed="8"/>
      <name val="Arial"/>
      <family val="2"/>
      <charset val="238"/>
    </font>
    <font>
      <sz val="12"/>
      <color indexed="8"/>
      <name val="Arial"/>
      <family val="2"/>
      <charset val="238"/>
    </font>
    <font>
      <sz val="10"/>
      <color indexed="39"/>
      <name val="Arial"/>
      <family val="2"/>
    </font>
    <font>
      <i/>
      <sz val="12"/>
      <color indexed="8"/>
      <name val="Arial"/>
      <family val="2"/>
      <charset val="238"/>
    </font>
    <font>
      <b/>
      <sz val="16"/>
      <color indexed="23"/>
      <name val="Arial"/>
      <family val="2"/>
      <charset val="238"/>
    </font>
    <font>
      <sz val="19"/>
      <color indexed="48"/>
      <name val="Arial"/>
      <family val="2"/>
      <charset val="238"/>
    </font>
    <font>
      <sz val="10"/>
      <color indexed="10"/>
      <name val="Arial"/>
      <family val="2"/>
    </font>
    <font>
      <sz val="12"/>
      <color indexed="14"/>
      <name val="Arial"/>
      <family val="2"/>
      <charset val="238"/>
    </font>
    <font>
      <sz val="11"/>
      <color indexed="14"/>
      <name val="Calibri"/>
      <family val="2"/>
    </font>
    <font>
      <b/>
      <sz val="10"/>
      <color indexed="9"/>
      <name val="Arial"/>
      <family val="2"/>
    </font>
    <font>
      <sz val="10"/>
      <color indexed="22"/>
      <name val="Arial"/>
      <family val="2"/>
    </font>
    <font>
      <sz val="10"/>
      <name val="KPN Arial"/>
    </font>
    <font>
      <b/>
      <sz val="9"/>
      <name val="Helv"/>
    </font>
    <font>
      <sz val="10"/>
      <name val="Times New Roman"/>
      <family val="1"/>
      <charset val="238"/>
    </font>
    <font>
      <b/>
      <sz val="8"/>
      <color indexed="8"/>
      <name val="Helv"/>
    </font>
    <font>
      <b/>
      <sz val="10"/>
      <color indexed="10"/>
      <name val="Arial"/>
      <family val="2"/>
    </font>
    <font>
      <sz val="8"/>
      <color indexed="10"/>
      <name val="Arial"/>
      <family val="2"/>
    </font>
    <font>
      <b/>
      <sz val="9"/>
      <color indexed="10"/>
      <name val="Arial"/>
      <family val="2"/>
    </font>
    <font>
      <sz val="9"/>
      <color indexed="10"/>
      <name val="Arial"/>
      <family val="2"/>
    </font>
    <font>
      <sz val="9"/>
      <color indexed="15"/>
      <name val="Arial"/>
      <family val="2"/>
    </font>
    <font>
      <sz val="8.5"/>
      <name val="Arial Narrow"/>
      <family val="2"/>
    </font>
    <font>
      <sz val="7"/>
      <name val="Times New Roman"/>
      <family val="1"/>
    </font>
    <font>
      <sz val="10"/>
      <color indexed="10"/>
      <name val="Arial"/>
      <family val="2"/>
      <charset val="238"/>
    </font>
    <font>
      <sz val="11"/>
      <color indexed="10"/>
      <name val="Calibri"/>
      <family val="2"/>
      <charset val="238"/>
    </font>
    <font>
      <b/>
      <sz val="11"/>
      <name val="Helv"/>
    </font>
    <font>
      <b/>
      <sz val="18"/>
      <color indexed="62"/>
      <name val="Cambria"/>
      <family val="2"/>
      <charset val="238"/>
    </font>
    <font>
      <b/>
      <sz val="18"/>
      <color indexed="56"/>
      <name val="Cambria"/>
      <family val="2"/>
    </font>
    <font>
      <b/>
      <sz val="18"/>
      <color indexed="26"/>
      <name val="Cambria"/>
      <family val="2"/>
    </font>
    <font>
      <b/>
      <sz val="16"/>
      <color indexed="62"/>
      <name val="Arial"/>
      <family val="2"/>
    </font>
    <font>
      <b/>
      <sz val="9"/>
      <color indexed="8"/>
      <name val="Helv"/>
    </font>
    <font>
      <b/>
      <sz val="11"/>
      <color indexed="8"/>
      <name val="Calibri"/>
      <family val="2"/>
      <charset val="238"/>
    </font>
    <font>
      <b/>
      <sz val="10"/>
      <color indexed="8"/>
      <name val="Arial"/>
      <family val="2"/>
      <charset val="238"/>
    </font>
    <font>
      <b/>
      <sz val="18"/>
      <color indexed="62"/>
      <name val="Cambria"/>
      <family val="2"/>
    </font>
    <font>
      <b/>
      <sz val="15"/>
      <color indexed="62"/>
      <name val="Calibri"/>
      <family val="2"/>
    </font>
    <font>
      <b/>
      <sz val="13"/>
      <color indexed="62"/>
      <name val="Calibri"/>
      <family val="2"/>
    </font>
    <font>
      <b/>
      <sz val="11"/>
      <color indexed="62"/>
      <name val="Calibri"/>
      <family val="2"/>
    </font>
    <font>
      <sz val="10"/>
      <color indexed="62"/>
      <name val="Arial"/>
      <family val="2"/>
      <charset val="238"/>
    </font>
    <font>
      <sz val="8"/>
      <color indexed="10"/>
      <name val="Arial Narrow"/>
      <family val="2"/>
      <charset val="238"/>
    </font>
    <font>
      <sz val="12"/>
      <name val="Arial Black"/>
      <family val="2"/>
    </font>
    <font>
      <sz val="10"/>
      <name val="Courier"/>
      <family val="3"/>
    </font>
    <font>
      <sz val="11"/>
      <color indexed="10"/>
      <name val="Calibri"/>
      <family val="2"/>
    </font>
    <font>
      <b/>
      <sz val="8"/>
      <color indexed="10"/>
      <name val="FrankfurtGothicHeavy"/>
    </font>
    <font>
      <b/>
      <sz val="15"/>
      <color indexed="49"/>
      <name val="Calibri"/>
      <family val="2"/>
    </font>
    <font>
      <b/>
      <sz val="13"/>
      <color indexed="49"/>
      <name val="Calibri"/>
      <family val="2"/>
    </font>
    <font>
      <b/>
      <sz val="11"/>
      <color indexed="49"/>
      <name val="Calibri"/>
      <family val="2"/>
    </font>
    <font>
      <sz val="11"/>
      <color indexed="25"/>
      <name val="Calibri"/>
      <family val="2"/>
    </font>
    <font>
      <b/>
      <sz val="18"/>
      <color indexed="49"/>
      <name val="Cambria"/>
      <family val="2"/>
    </font>
    <font>
      <sz val="10"/>
      <name val="ＭＳ 明朝"/>
      <family val="3"/>
      <charset val="128"/>
    </font>
    <font>
      <b/>
      <sz val="11"/>
      <color theme="3"/>
      <name val="Calibri"/>
      <family val="2"/>
      <scheme val="minor"/>
    </font>
    <font>
      <sz val="11"/>
      <color theme="1"/>
      <name val="Arial"/>
      <family val="2"/>
    </font>
    <font>
      <b/>
      <sz val="16"/>
      <color theme="1"/>
      <name val="Arial"/>
      <family val="2"/>
    </font>
    <font>
      <b/>
      <sz val="11"/>
      <color theme="1"/>
      <name val="Arial"/>
      <family val="2"/>
    </font>
    <font>
      <sz val="10"/>
      <name val="Helv"/>
      <charset val="204"/>
    </font>
    <font>
      <b/>
      <sz val="9"/>
      <color indexed="57"/>
      <name val="Arial"/>
      <family val="2"/>
    </font>
    <font>
      <b/>
      <sz val="10"/>
      <color indexed="57"/>
      <name val="Arial"/>
      <family val="2"/>
    </font>
    <font>
      <sz val="10"/>
      <color theme="1"/>
      <name val="Arial"/>
      <family val="2"/>
    </font>
    <font>
      <b/>
      <sz val="10"/>
      <color theme="0"/>
      <name val="Arial"/>
      <family val="2"/>
    </font>
    <font>
      <sz val="5"/>
      <color theme="1"/>
      <name val="Arial"/>
      <family val="2"/>
    </font>
    <font>
      <b/>
      <sz val="11"/>
      <color theme="0"/>
      <name val="Arial"/>
      <family val="2"/>
    </font>
    <font>
      <b/>
      <sz val="10"/>
      <color theme="1"/>
      <name val="Arial"/>
      <family val="2"/>
    </font>
    <font>
      <b/>
      <sz val="10"/>
      <color rgb="FF000000"/>
      <name val="Arial"/>
      <family val="2"/>
    </font>
    <font>
      <b/>
      <sz val="10"/>
      <color rgb="FFFF0000"/>
      <name val="Arial"/>
      <family val="2"/>
    </font>
    <font>
      <sz val="8"/>
      <color theme="1"/>
      <name val="Arial"/>
      <family val="2"/>
    </font>
    <font>
      <b/>
      <sz val="12"/>
      <color theme="0"/>
      <name val="Arial"/>
      <family val="2"/>
    </font>
    <font>
      <sz val="11"/>
      <color theme="0"/>
      <name val="Arial"/>
      <family val="2"/>
    </font>
    <font>
      <b/>
      <sz val="10"/>
      <color rgb="FFFFFFFF"/>
      <name val="Arial"/>
      <family val="2"/>
    </font>
    <font>
      <b/>
      <sz val="10"/>
      <color rgb="FF00B050"/>
      <name val="Arial"/>
      <family val="2"/>
    </font>
    <font>
      <b/>
      <sz val="10"/>
      <color rgb="FFCC3300"/>
      <name val="Arial"/>
      <family val="2"/>
    </font>
    <font>
      <sz val="10"/>
      <color rgb="FF00B050"/>
      <name val="Arial"/>
      <family val="2"/>
    </font>
    <font>
      <sz val="10"/>
      <color rgb="FFCC3300"/>
      <name val="Arial"/>
      <family val="2"/>
    </font>
    <font>
      <i/>
      <sz val="9"/>
      <color theme="0" tint="-0.499984740745262"/>
      <name val="Arial"/>
      <family val="2"/>
    </font>
    <font>
      <i/>
      <sz val="8"/>
      <color theme="1"/>
      <name val="Arial"/>
      <family val="2"/>
    </font>
    <font>
      <b/>
      <sz val="10"/>
      <color rgb="FFC00000"/>
      <name val="Arial"/>
      <family val="2"/>
    </font>
    <font>
      <sz val="11"/>
      <color rgb="FF00B050"/>
      <name val="Arial"/>
      <family val="2"/>
    </font>
    <font>
      <b/>
      <sz val="10"/>
      <color theme="1"/>
      <name val="Wingdings"/>
      <charset val="2"/>
    </font>
    <font>
      <sz val="10"/>
      <color rgb="FFC00000"/>
      <name val="Arial"/>
      <family val="2"/>
    </font>
    <font>
      <sz val="8"/>
      <color theme="1"/>
      <name val="Calibri"/>
      <family val="2"/>
      <charset val="238"/>
      <scheme val="minor"/>
    </font>
    <font>
      <sz val="9"/>
      <color rgb="FF000000"/>
      <name val="Arial"/>
      <family val="2"/>
    </font>
    <font>
      <b/>
      <sz val="11"/>
      <color rgb="FF1F497D"/>
      <name val="Calibri"/>
      <family val="2"/>
    </font>
    <font>
      <b/>
      <sz val="10"/>
      <color indexed="9"/>
      <name val="Calibri"/>
      <family val="2"/>
      <scheme val="minor"/>
    </font>
    <font>
      <sz val="10"/>
      <color rgb="FFFF0000"/>
      <name val="Arial"/>
      <family val="2"/>
    </font>
    <font>
      <sz val="10"/>
      <color rgb="FF00B050"/>
      <name val="Arial"/>
      <family val="2"/>
      <charset val="238"/>
    </font>
    <font>
      <b/>
      <sz val="11"/>
      <color rgb="FFFF0000"/>
      <name val="Calibri"/>
      <family val="2"/>
      <charset val="238"/>
      <scheme val="minor"/>
    </font>
    <font>
      <sz val="11"/>
      <color rgb="FF000000"/>
      <name val="Calibri"/>
      <family val="2"/>
      <charset val="238"/>
      <scheme val="minor"/>
    </font>
    <font>
      <b/>
      <sz val="10"/>
      <color rgb="FF000000"/>
      <name val="Arial"/>
      <family val="2"/>
      <charset val="238"/>
    </font>
    <font>
      <sz val="11"/>
      <color rgb="FFFFFF00"/>
      <name val="Arial"/>
      <family val="2"/>
    </font>
    <font>
      <i/>
      <sz val="10"/>
      <color theme="0" tint="-0.249977111117893"/>
      <name val="Arial"/>
      <family val="2"/>
      <charset val="238"/>
    </font>
    <font>
      <sz val="10"/>
      <name val="Calibri"/>
      <family val="2"/>
      <charset val="238"/>
      <scheme val="minor"/>
    </font>
    <font>
      <b/>
      <sz val="11"/>
      <color rgb="FFFF0000"/>
      <name val="Arial"/>
      <family val="2"/>
      <charset val="238"/>
    </font>
    <font>
      <b/>
      <sz val="11"/>
      <color theme="1"/>
      <name val="Arial"/>
      <family val="2"/>
      <charset val="238"/>
    </font>
  </fonts>
  <fills count="127">
    <fill>
      <patternFill patternType="none"/>
    </fill>
    <fill>
      <patternFill patternType="gray125"/>
    </fill>
    <fill>
      <patternFill patternType="solid">
        <fgColor rgb="FFCC33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33339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22"/>
        <bgColor indexed="64"/>
      </patternFill>
    </fill>
    <fill>
      <patternFill patternType="solid">
        <fgColor indexed="18"/>
        <bgColor indexed="64"/>
      </patternFill>
    </fill>
    <fill>
      <patternFill patternType="solid">
        <fgColor indexed="44"/>
        <bgColor indexed="64"/>
      </patternFill>
    </fill>
    <fill>
      <patternFill patternType="solid">
        <fgColor indexed="26"/>
        <bgColor indexed="64"/>
      </patternFill>
    </fill>
    <fill>
      <patternFill patternType="solid">
        <fgColor indexed="46"/>
        <bgColor indexed="64"/>
      </patternFill>
    </fill>
    <fill>
      <patternFill patternType="solid">
        <fgColor indexed="43"/>
      </patternFill>
    </fill>
    <fill>
      <patternFill patternType="solid">
        <fgColor indexed="43"/>
        <bgColor indexed="26"/>
      </patternFill>
    </fill>
    <fill>
      <patternFill patternType="solid">
        <fgColor indexed="8"/>
        <bgColor indexed="64"/>
      </patternFill>
    </fill>
    <fill>
      <patternFill patternType="solid">
        <fgColor indexed="47"/>
        <bgColor indexed="64"/>
      </patternFill>
    </fill>
    <fill>
      <patternFill patternType="solid">
        <fgColor indexed="35"/>
      </patternFill>
    </fill>
    <fill>
      <patternFill patternType="solid">
        <fgColor indexed="47"/>
      </patternFill>
    </fill>
    <fill>
      <patternFill patternType="solid">
        <fgColor indexed="26"/>
      </patternFill>
    </fill>
    <fill>
      <patternFill patternType="solid">
        <fgColor indexed="9"/>
      </patternFill>
    </fill>
    <fill>
      <patternFill patternType="solid">
        <fgColor indexed="31"/>
      </patternFill>
    </fill>
    <fill>
      <patternFill patternType="solid">
        <fgColor indexed="39"/>
      </patternFill>
    </fill>
    <fill>
      <patternFill patternType="solid">
        <fgColor indexed="45"/>
      </patternFill>
    </fill>
    <fill>
      <patternFill patternType="solid">
        <fgColor indexed="29"/>
      </patternFill>
    </fill>
    <fill>
      <patternFill patternType="solid">
        <fgColor indexed="42"/>
      </patternFill>
    </fill>
    <fill>
      <patternFill patternType="solid">
        <fgColor indexed="46"/>
      </patternFill>
    </fill>
    <fill>
      <patternFill patternType="solid">
        <fgColor indexed="22"/>
      </patternFill>
    </fill>
    <fill>
      <patternFill patternType="solid">
        <fgColor indexed="27"/>
      </patternFill>
    </fill>
    <fill>
      <patternFill patternType="solid">
        <fgColor indexed="41"/>
      </patternFill>
    </fill>
    <fill>
      <patternFill patternType="solid">
        <fgColor indexed="13"/>
      </patternFill>
    </fill>
    <fill>
      <patternFill patternType="solid">
        <fgColor indexed="44"/>
      </patternFill>
    </fill>
    <fill>
      <patternFill patternType="solid">
        <fgColor indexed="11"/>
      </patternFill>
    </fill>
    <fill>
      <patternFill patternType="solid">
        <fgColor indexed="55"/>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54"/>
      </patternFill>
    </fill>
    <fill>
      <patternFill patternType="solid">
        <fgColor indexed="62"/>
      </patternFill>
    </fill>
    <fill>
      <patternFill patternType="solid">
        <fgColor indexed="10"/>
      </patternFill>
    </fill>
    <fill>
      <patternFill patternType="solid">
        <fgColor indexed="57"/>
      </patternFill>
    </fill>
    <fill>
      <patternFill patternType="solid">
        <fgColor indexed="19"/>
      </patternFill>
    </fill>
    <fill>
      <patternFill patternType="solid">
        <fgColor indexed="53"/>
      </patternFill>
    </fill>
    <fill>
      <patternFill patternType="solid">
        <fgColor indexed="23"/>
      </patternFill>
    </fill>
    <fill>
      <patternFill patternType="gray0625">
        <fgColor indexed="15"/>
      </patternFill>
    </fill>
    <fill>
      <patternFill patternType="solid">
        <fgColor indexed="41"/>
        <bgColor indexed="64"/>
      </patternFill>
    </fill>
    <fill>
      <patternFill patternType="solid">
        <fgColor indexed="13"/>
        <bgColor indexed="64"/>
      </patternFill>
    </fill>
    <fill>
      <patternFill patternType="solid">
        <fgColor indexed="15"/>
      </patternFill>
    </fill>
    <fill>
      <patternFill patternType="solid">
        <fgColor indexed="13"/>
        <bgColor indexed="15"/>
      </patternFill>
    </fill>
    <fill>
      <patternFill patternType="solid">
        <fgColor indexed="42"/>
        <bgColor indexed="64"/>
      </patternFill>
    </fill>
    <fill>
      <patternFill patternType="solid">
        <fgColor indexed="11"/>
        <bgColor indexed="64"/>
      </patternFill>
    </fill>
    <fill>
      <patternFill patternType="solid">
        <fgColor indexed="12"/>
      </patternFill>
    </fill>
    <fill>
      <patternFill patternType="solid">
        <fgColor indexed="41"/>
        <bgColor indexed="15"/>
      </patternFill>
    </fill>
    <fill>
      <patternFill patternType="gray125">
        <fgColor indexed="13"/>
      </patternFill>
    </fill>
    <fill>
      <patternFill patternType="solid">
        <fgColor indexed="41"/>
        <bgColor indexed="27"/>
      </patternFill>
    </fill>
    <fill>
      <patternFill patternType="solid">
        <fgColor indexed="51"/>
        <bgColor indexed="64"/>
      </patternFill>
    </fill>
    <fill>
      <patternFill patternType="solid">
        <fgColor indexed="52"/>
        <bgColor indexed="64"/>
      </patternFill>
    </fill>
    <fill>
      <patternFill patternType="mediumGray">
        <fgColor indexed="22"/>
      </patternFill>
    </fill>
    <fill>
      <patternFill patternType="solid">
        <fgColor rgb="FFFF0000"/>
        <bgColor indexed="64"/>
      </patternFill>
    </fill>
    <fill>
      <patternFill patternType="solid">
        <fgColor indexed="43"/>
        <bgColor indexed="64"/>
      </patternFill>
    </fill>
    <fill>
      <patternFill patternType="solid">
        <fgColor indexed="40"/>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50"/>
        <bgColor indexed="64"/>
      </patternFill>
    </fill>
    <fill>
      <patternFill patternType="solid">
        <fgColor indexed="50"/>
      </patternFill>
    </fill>
    <fill>
      <patternFill patternType="solid">
        <fgColor indexed="57"/>
        <bgColor indexed="64"/>
      </patternFill>
    </fill>
    <fill>
      <patternFill patternType="solid">
        <fgColor indexed="21"/>
        <bgColor indexed="64"/>
      </patternFill>
    </fill>
    <fill>
      <patternFill patternType="lightUp">
        <fgColor indexed="22"/>
        <bgColor indexed="35"/>
      </patternFill>
    </fill>
    <fill>
      <patternFill patternType="lightUp">
        <fgColor indexed="48"/>
        <bgColor indexed="44"/>
      </patternFill>
    </fill>
    <fill>
      <patternFill patternType="solid">
        <fgColor indexed="35"/>
        <bgColor indexed="64"/>
      </patternFill>
    </fill>
    <fill>
      <patternFill patternType="solid">
        <fgColor indexed="40"/>
      </patternFill>
    </fill>
    <fill>
      <patternFill patternType="solid">
        <fgColor indexed="23"/>
        <bgColor indexed="64"/>
      </patternFill>
    </fill>
    <fill>
      <patternFill patternType="solid">
        <fgColor indexed="55"/>
        <bgColor indexed="64"/>
      </patternFill>
    </fill>
    <fill>
      <patternFill patternType="solid">
        <fgColor indexed="31"/>
        <bgColor indexed="64"/>
      </patternFill>
    </fill>
    <fill>
      <patternFill patternType="solid">
        <fgColor indexed="62"/>
        <bgColor indexed="64"/>
      </patternFill>
    </fill>
    <fill>
      <patternFill patternType="solid">
        <fgColor indexed="9"/>
        <bgColor indexed="64"/>
      </patternFill>
    </fill>
    <fill>
      <patternFill patternType="solid">
        <fgColor indexed="12"/>
        <bgColor indexed="64"/>
      </patternFill>
    </fill>
    <fill>
      <patternFill patternType="gray0625"/>
    </fill>
    <fill>
      <patternFill patternType="solid">
        <fgColor indexed="24"/>
      </patternFill>
    </fill>
    <fill>
      <patternFill patternType="solid">
        <fgColor theme="9" tint="-0.499984740745262"/>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DAEEF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rgb="FFFFFF99"/>
        <bgColor indexed="64"/>
      </patternFill>
    </fill>
    <fill>
      <patternFill patternType="solid">
        <fgColor theme="6" tint="0.39997558519241921"/>
        <bgColor indexed="64"/>
      </patternFill>
    </fill>
    <fill>
      <patternFill patternType="solid">
        <fgColor theme="0" tint="-0.34998626667073579"/>
        <bgColor indexed="64"/>
      </patternFill>
    </fill>
  </fills>
  <borders count="9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top/>
      <bottom style="hair">
        <color indexed="22"/>
      </bottom>
      <diagonal/>
    </border>
    <border>
      <left/>
      <right style="thin">
        <color indexed="8"/>
      </right>
      <top style="thin">
        <color indexed="20"/>
      </top>
      <bottom style="thin">
        <color indexed="20"/>
      </bottom>
      <diagonal/>
    </border>
    <border>
      <left/>
      <right/>
      <top style="thin">
        <color auto="1"/>
      </top>
      <bottom style="thin">
        <color auto="1"/>
      </bottom>
      <diagonal/>
    </border>
    <border>
      <left/>
      <right/>
      <top style="thin">
        <color indexed="20"/>
      </top>
      <bottom style="thin">
        <color indexed="20"/>
      </bottom>
      <diagonal/>
    </border>
    <border>
      <left/>
      <right/>
      <top style="hair">
        <color indexed="8"/>
      </top>
      <bottom style="hair">
        <color indexed="8"/>
      </bottom>
      <diagonal/>
    </border>
    <border>
      <left/>
      <right/>
      <top/>
      <bottom style="medium">
        <color indexed="18"/>
      </bottom>
      <diagonal/>
    </border>
    <border>
      <left/>
      <right/>
      <top/>
      <bottom style="thin">
        <color indexed="8"/>
      </bottom>
      <diagonal/>
    </border>
    <border>
      <left/>
      <right/>
      <top/>
      <bottom style="double">
        <color indexed="64"/>
      </bottom>
      <diagonal/>
    </border>
    <border>
      <left/>
      <right/>
      <top/>
      <bottom style="medium">
        <color indexed="64"/>
      </bottom>
      <diagonal/>
    </border>
    <border>
      <left/>
      <right/>
      <top style="hair">
        <color indexed="64"/>
      </top>
      <bottom/>
      <diagonal/>
    </border>
    <border>
      <left/>
      <right/>
      <top/>
      <bottom style="hair">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medium">
        <color indexed="9"/>
      </left>
      <right style="medium">
        <color indexed="9"/>
      </right>
      <top style="medium">
        <color indexed="9"/>
      </top>
      <bottom style="medium">
        <color indexed="9"/>
      </bottom>
      <diagonal/>
    </border>
    <border>
      <left/>
      <right/>
      <top/>
      <bottom style="thin">
        <color indexed="44"/>
      </bottom>
      <diagonal/>
    </border>
    <border>
      <left/>
      <right/>
      <top style="medium">
        <color indexed="32"/>
      </top>
      <bottom style="medium">
        <color indexed="32"/>
      </bottom>
      <diagonal/>
    </border>
    <border>
      <left style="double">
        <color indexed="63"/>
      </left>
      <right style="double">
        <color indexed="63"/>
      </right>
      <top style="double">
        <color indexed="63"/>
      </top>
      <bottom style="double">
        <color indexed="63"/>
      </bottom>
      <diagonal/>
    </border>
    <border>
      <left style="double">
        <color indexed="8"/>
      </left>
      <right style="double">
        <color indexed="8"/>
      </right>
      <top style="double">
        <color indexed="8"/>
      </top>
      <bottom style="double">
        <color indexed="8"/>
      </bottom>
      <diagonal/>
    </border>
    <border>
      <left/>
      <right style="thin">
        <color indexed="8"/>
      </right>
      <top style="thin">
        <color indexed="8"/>
      </top>
      <bottom/>
      <diagonal/>
    </border>
    <border>
      <left/>
      <right/>
      <top style="thin">
        <color indexed="36"/>
      </top>
      <bottom style="double">
        <color indexed="36"/>
      </bottom>
      <diagonal/>
    </border>
    <border>
      <left/>
      <right/>
      <top style="medium">
        <color indexed="64"/>
      </top>
      <bottom style="medium">
        <color indexed="64"/>
      </bottom>
      <diagonal/>
    </border>
    <border>
      <left/>
      <right/>
      <top/>
      <bottom style="thick">
        <color indexed="49"/>
      </bottom>
      <diagonal/>
    </border>
    <border>
      <left/>
      <right/>
      <top/>
      <bottom style="thick">
        <color indexed="62"/>
      </bottom>
      <diagonal/>
    </border>
    <border>
      <left/>
      <right/>
      <top/>
      <bottom style="thick">
        <color indexed="38"/>
      </bottom>
      <diagonal/>
    </border>
    <border>
      <left/>
      <right/>
      <top/>
      <bottom style="thick">
        <color indexed="40"/>
      </bottom>
      <diagonal/>
    </border>
    <border>
      <left/>
      <right/>
      <top/>
      <bottom style="thick">
        <color indexed="22"/>
      </bottom>
      <diagonal/>
    </border>
    <border>
      <left/>
      <right/>
      <top/>
      <bottom style="thick">
        <color indexed="39"/>
      </bottom>
      <diagonal/>
    </border>
    <border>
      <left/>
      <right/>
      <top/>
      <bottom style="thick">
        <color indexed="44"/>
      </bottom>
      <diagonal/>
    </border>
    <border>
      <left/>
      <right/>
      <top/>
      <bottom style="medium">
        <color indexed="49"/>
      </bottom>
      <diagonal/>
    </border>
    <border>
      <left/>
      <right/>
      <top/>
      <bottom style="medium">
        <color indexed="30"/>
      </bottom>
      <diagonal/>
    </border>
    <border>
      <left/>
      <right/>
      <top/>
      <bottom style="medium">
        <color indexed="39"/>
      </bottom>
      <diagonal/>
    </border>
    <border>
      <left/>
      <right/>
      <top/>
      <bottom style="medium">
        <color indexed="44"/>
      </bottom>
      <diagonal/>
    </border>
    <border>
      <left style="medium">
        <color indexed="12"/>
      </left>
      <right style="medium">
        <color indexed="12"/>
      </right>
      <top style="medium">
        <color indexed="12"/>
      </top>
      <bottom style="medium">
        <color indexed="12"/>
      </bottom>
      <diagonal/>
    </border>
    <border>
      <left style="dotted">
        <color indexed="57"/>
      </left>
      <right style="dotted">
        <color indexed="57"/>
      </right>
      <top style="dotted">
        <color indexed="57"/>
      </top>
      <bottom style="dotted">
        <color indexed="57"/>
      </bottom>
      <diagonal/>
    </border>
    <border>
      <left style="thin">
        <color indexed="57"/>
      </left>
      <right style="thin">
        <color indexed="57"/>
      </right>
      <top style="thin">
        <color indexed="57"/>
      </top>
      <bottom style="thin">
        <color indexed="57"/>
      </bottom>
      <diagonal/>
    </border>
    <border>
      <left style="thin">
        <color indexed="12"/>
      </left>
      <right style="thin">
        <color indexed="12"/>
      </right>
      <top style="thin">
        <color indexed="12"/>
      </top>
      <bottom style="thin">
        <color indexed="12"/>
      </bottom>
      <diagonal/>
    </border>
    <border>
      <left/>
      <right/>
      <top/>
      <bottom style="double">
        <color indexed="52"/>
      </bottom>
      <diagonal/>
    </border>
    <border>
      <left style="medium">
        <color indexed="64"/>
      </left>
      <right style="dotted">
        <color indexed="64"/>
      </right>
      <top style="medium">
        <color indexed="64"/>
      </top>
      <bottom style="hair">
        <color indexed="64"/>
      </bottom>
      <diagonal/>
    </border>
    <border>
      <left style="medium">
        <color indexed="64"/>
      </left>
      <right/>
      <top style="medium">
        <color indexed="64"/>
      </top>
      <bottom/>
      <diagonal/>
    </border>
    <border>
      <left/>
      <right style="hair">
        <color indexed="64"/>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right/>
      <top style="thin">
        <color indexed="48"/>
      </top>
      <bottom style="thin">
        <color indexed="48"/>
      </bottom>
      <diagonal/>
    </border>
    <border>
      <left/>
      <right/>
      <top style="medium">
        <color indexed="41"/>
      </top>
      <bottom style="medium">
        <color indexed="41"/>
      </bottom>
      <diagonal/>
    </border>
    <border>
      <left style="thin">
        <color indexed="11"/>
      </left>
      <right style="thin">
        <color indexed="11"/>
      </right>
      <top style="thin">
        <color indexed="11"/>
      </top>
      <bottom style="thin">
        <color indexed="11"/>
      </bottom>
      <diagonal/>
    </border>
    <border>
      <left style="thin">
        <color indexed="11"/>
      </left>
      <right style="thin">
        <color indexed="11"/>
      </right>
      <top/>
      <bottom style="thin">
        <color indexed="11"/>
      </bottom>
      <diagonal/>
    </border>
    <border>
      <left style="thin">
        <color indexed="14"/>
      </left>
      <right style="thin">
        <color indexed="14"/>
      </right>
      <top style="thin">
        <color indexed="14"/>
      </top>
      <bottom style="thin">
        <color indexed="14"/>
      </bottom>
      <diagonal/>
    </border>
    <border>
      <left style="medium">
        <color indexed="64"/>
      </left>
      <right style="thin">
        <color indexed="64"/>
      </right>
      <top style="medium">
        <color indexed="64"/>
      </top>
      <bottom style="thin">
        <color indexed="64"/>
      </bottom>
      <diagonal/>
    </border>
    <border>
      <left/>
      <right/>
      <top style="medium">
        <color indexed="41"/>
      </top>
      <bottom/>
      <diagonal/>
    </border>
    <border>
      <left style="thin">
        <color indexed="9"/>
      </left>
      <right/>
      <top style="thin">
        <color indexed="9"/>
      </top>
      <bottom style="thin">
        <color indexed="23"/>
      </bottom>
      <diagonal/>
    </border>
    <border>
      <left/>
      <right/>
      <top style="thin">
        <color indexed="62"/>
      </top>
      <bottom style="double">
        <color indexed="62"/>
      </bottom>
      <diagonal/>
    </border>
    <border>
      <left/>
      <right/>
      <top style="thin">
        <color indexed="49"/>
      </top>
      <bottom style="double">
        <color indexed="49"/>
      </bottom>
      <diagonal/>
    </border>
    <border>
      <left/>
      <right/>
      <top/>
      <bottom style="thick">
        <color indexed="36"/>
      </bottom>
      <diagonal/>
    </border>
    <border>
      <left/>
      <right/>
      <top/>
      <bottom style="thick">
        <color indexed="35"/>
      </bottom>
      <diagonal/>
    </border>
    <border>
      <left/>
      <right/>
      <top/>
      <bottom style="medium">
        <color indexed="35"/>
      </bottom>
      <diagonal/>
    </border>
    <border>
      <left/>
      <right/>
      <top/>
      <bottom style="thick">
        <color indexed="24"/>
      </bottom>
      <diagonal/>
    </border>
    <border>
      <left/>
      <right/>
      <top/>
      <bottom style="medium">
        <color indexed="54"/>
      </bottom>
      <diagonal/>
    </border>
    <border>
      <left/>
      <right/>
      <top style="thin">
        <color indexed="24"/>
      </top>
      <bottom style="double">
        <color indexed="24"/>
      </bottom>
      <diagonal/>
    </border>
    <border>
      <left style="medium">
        <color indexed="64"/>
      </left>
      <right style="medium">
        <color indexed="64"/>
      </right>
      <top style="medium">
        <color indexed="64"/>
      </top>
      <bottom style="medium">
        <color indexed="64"/>
      </bottom>
      <diagonal/>
    </border>
    <border>
      <left style="thin">
        <color rgb="FF002060"/>
      </left>
      <right style="thin">
        <color rgb="FF002060"/>
      </right>
      <top style="thin">
        <color rgb="FF002060"/>
      </top>
      <bottom style="thin">
        <color rgb="FF002060"/>
      </bottom>
      <diagonal/>
    </border>
    <border>
      <left style="medium">
        <color rgb="FFFFFFCC"/>
      </left>
      <right style="medium">
        <color rgb="FFFFFFCC"/>
      </right>
      <top style="medium">
        <color rgb="FFFFFFCC"/>
      </top>
      <bottom style="medium">
        <color rgb="FFFFFFCC"/>
      </bottom>
      <diagonal/>
    </border>
    <border>
      <left style="thick">
        <color rgb="FFFFFFCC"/>
      </left>
      <right/>
      <top style="thick">
        <color rgb="FFFFFFCC"/>
      </top>
      <bottom/>
      <diagonal/>
    </border>
    <border>
      <left/>
      <right/>
      <top style="thick">
        <color rgb="FFFFFFCC"/>
      </top>
      <bottom style="medium">
        <color rgb="FFFFFFCC"/>
      </bottom>
      <diagonal/>
    </border>
    <border>
      <left/>
      <right style="thick">
        <color rgb="FFFFFFCC"/>
      </right>
      <top style="thick">
        <color rgb="FFFFFFCC"/>
      </top>
      <bottom style="medium">
        <color rgb="FFFFFFCC"/>
      </bottom>
      <diagonal/>
    </border>
    <border>
      <left style="thick">
        <color rgb="FFFFFFCC"/>
      </left>
      <right/>
      <top/>
      <bottom/>
      <diagonal/>
    </border>
    <border>
      <left style="medium">
        <color rgb="FFFFFFCC"/>
      </left>
      <right style="thick">
        <color rgb="FFFFFFCC"/>
      </right>
      <top style="medium">
        <color rgb="FFFFFFCC"/>
      </top>
      <bottom style="medium">
        <color rgb="FFFFFFCC"/>
      </bottom>
      <diagonal/>
    </border>
    <border>
      <left style="thick">
        <color rgb="FFFFFFCC"/>
      </left>
      <right style="medium">
        <color rgb="FFFFFFCC"/>
      </right>
      <top style="medium">
        <color rgb="FFFFFFCC"/>
      </top>
      <bottom style="medium">
        <color rgb="FFFFFFCC"/>
      </bottom>
      <diagonal/>
    </border>
    <border>
      <left style="thick">
        <color rgb="FFFFFFCC"/>
      </left>
      <right style="medium">
        <color rgb="FFFFFFCC"/>
      </right>
      <top style="medium">
        <color rgb="FFFFFFCC"/>
      </top>
      <bottom style="thick">
        <color rgb="FFFFFFCC"/>
      </bottom>
      <diagonal/>
    </border>
    <border>
      <left style="medium">
        <color rgb="FFFFFFCC"/>
      </left>
      <right style="medium">
        <color rgb="FFFFFFCC"/>
      </right>
      <top style="medium">
        <color rgb="FFFFFFCC"/>
      </top>
      <bottom style="thick">
        <color rgb="FFFFFFCC"/>
      </bottom>
      <diagonal/>
    </border>
    <border>
      <left style="medium">
        <color rgb="FFFFFFCC"/>
      </left>
      <right style="thick">
        <color rgb="FFFFFFCC"/>
      </right>
      <top style="medium">
        <color rgb="FFFFFFCC"/>
      </top>
      <bottom style="thick">
        <color rgb="FFFFFFCC"/>
      </bottom>
      <diagonal/>
    </border>
    <border>
      <left style="thin">
        <color indexed="64"/>
      </left>
      <right style="thin">
        <color indexed="64"/>
      </right>
      <top/>
      <bottom style="thin">
        <color indexed="64"/>
      </bottom>
      <diagonal/>
    </border>
  </borders>
  <cellStyleXfs count="62144">
    <xf numFmtId="0" fontId="0" fillId="0" borderId="0"/>
    <xf numFmtId="165" fontId="3" fillId="0" borderId="0" applyFont="0" applyFill="0" applyBorder="0" applyAlignment="0" applyProtection="0"/>
    <xf numFmtId="9" fontId="3" fillId="0" borderId="0" applyFont="0" applyFill="0" applyBorder="0" applyAlignment="0" applyProtection="0"/>
    <xf numFmtId="0" fontId="3" fillId="0" borderId="0"/>
    <xf numFmtId="0" fontId="5"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5"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9" fillId="0" borderId="0" applyNumberFormat="0" applyFill="0" applyBorder="0" applyAlignment="0" applyProtection="0"/>
    <xf numFmtId="0" fontId="10" fillId="0" borderId="10" applyNumberFormat="0" applyFill="0" applyAlignment="0" applyProtection="0"/>
    <xf numFmtId="0" fontId="11" fillId="0" borderId="11" applyNumberFormat="0" applyFill="0" applyAlignment="0" applyProtection="0"/>
    <xf numFmtId="0" fontId="12" fillId="0" borderId="12" applyNumberFormat="0" applyFill="0" applyAlignment="0" applyProtection="0"/>
    <xf numFmtId="0" fontId="12" fillId="0" borderId="0" applyNumberFormat="0" applyFill="0" applyBorder="0" applyAlignment="0" applyProtection="0"/>
    <xf numFmtId="0" fontId="13" fillId="7" borderId="0" applyNumberFormat="0" applyBorder="0" applyAlignment="0" applyProtection="0"/>
    <xf numFmtId="0" fontId="14" fillId="8" borderId="0" applyNumberFormat="0" applyBorder="0" applyAlignment="0" applyProtection="0"/>
    <xf numFmtId="0" fontId="15" fillId="9" borderId="0" applyNumberFormat="0" applyBorder="0" applyAlignment="0" applyProtection="0"/>
    <xf numFmtId="0" fontId="16" fillId="10" borderId="13" applyNumberFormat="0" applyAlignment="0" applyProtection="0"/>
    <xf numFmtId="0" fontId="17" fillId="11" borderId="14" applyNumberFormat="0" applyAlignment="0" applyProtection="0"/>
    <xf numFmtId="0" fontId="18" fillId="11" borderId="13" applyNumberFormat="0" applyAlignment="0" applyProtection="0"/>
    <xf numFmtId="0" fontId="19" fillId="0" borderId="15" applyNumberFormat="0" applyFill="0" applyAlignment="0" applyProtection="0"/>
    <xf numFmtId="0" fontId="20" fillId="12" borderId="16" applyNumberFormat="0" applyAlignment="0" applyProtection="0"/>
    <xf numFmtId="0" fontId="8" fillId="0" borderId="0" applyNumberFormat="0" applyFill="0" applyBorder="0" applyAlignment="0" applyProtection="0"/>
    <xf numFmtId="0" fontId="5" fillId="13" borderId="17" applyNumberFormat="0" applyFont="0" applyAlignment="0" applyProtection="0"/>
    <xf numFmtId="0" fontId="21" fillId="0" borderId="0" applyNumberFormat="0" applyFill="0" applyBorder="0" applyAlignment="0" applyProtection="0"/>
    <xf numFmtId="0" fontId="7" fillId="0" borderId="18" applyNumberFormat="0" applyFill="0" applyAlignment="0" applyProtection="0"/>
    <xf numFmtId="0" fontId="22"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22" fillId="37" borderId="0" applyNumberFormat="0" applyBorder="0" applyAlignment="0" applyProtection="0"/>
    <xf numFmtId="0" fontId="23" fillId="0" borderId="0"/>
    <xf numFmtId="0" fontId="6" fillId="0" borderId="0"/>
    <xf numFmtId="0" fontId="6" fillId="0" borderId="0"/>
    <xf numFmtId="0" fontId="6" fillId="0" borderId="0"/>
    <xf numFmtId="0" fontId="6" fillId="0" borderId="0"/>
    <xf numFmtId="0" fontId="6" fillId="0" borderId="0"/>
    <xf numFmtId="0" fontId="24" fillId="0" borderId="0"/>
    <xf numFmtId="0" fontId="6" fillId="0" borderId="0"/>
    <xf numFmtId="0" fontId="6" fillId="0" borderId="0"/>
    <xf numFmtId="0" fontId="6" fillId="0" borderId="0"/>
    <xf numFmtId="0" fontId="6" fillId="0" borderId="0"/>
    <xf numFmtId="0" fontId="6" fillId="0" borderId="0"/>
    <xf numFmtId="0" fontId="25" fillId="0" borderId="0"/>
    <xf numFmtId="0" fontId="25" fillId="0" borderId="0"/>
    <xf numFmtId="0" fontId="24" fillId="0" borderId="0"/>
    <xf numFmtId="0" fontId="24" fillId="0" borderId="0"/>
    <xf numFmtId="0" fontId="6" fillId="0" borderId="0"/>
    <xf numFmtId="169" fontId="24" fillId="0" borderId="0"/>
    <xf numFmtId="170" fontId="24" fillId="0" borderId="0"/>
    <xf numFmtId="170" fontId="24" fillId="0" borderId="0"/>
    <xf numFmtId="170" fontId="24" fillId="0" borderId="0"/>
    <xf numFmtId="0" fontId="24" fillId="0" borderId="0"/>
    <xf numFmtId="170" fontId="24" fillId="0" borderId="0"/>
    <xf numFmtId="170" fontId="26" fillId="0" borderId="0"/>
    <xf numFmtId="170" fontId="26" fillId="0" borderId="0"/>
    <xf numFmtId="0" fontId="24" fillId="0" borderId="0"/>
    <xf numFmtId="170" fontId="24" fillId="0" borderId="0"/>
    <xf numFmtId="0" fontId="24" fillId="0" borderId="0"/>
    <xf numFmtId="0" fontId="6" fillId="0" borderId="0"/>
    <xf numFmtId="0" fontId="24" fillId="0" borderId="0"/>
    <xf numFmtId="0" fontId="6" fillId="0" borderId="0"/>
    <xf numFmtId="0" fontId="24" fillId="0" borderId="0"/>
    <xf numFmtId="0" fontId="6" fillId="0" borderId="0"/>
    <xf numFmtId="0" fontId="26" fillId="0" borderId="0"/>
    <xf numFmtId="0" fontId="6" fillId="0" borderId="0"/>
    <xf numFmtId="0" fontId="6" fillId="0" borderId="0"/>
    <xf numFmtId="0" fontId="6" fillId="0" borderId="0"/>
    <xf numFmtId="0" fontId="6" fillId="0" borderId="0"/>
    <xf numFmtId="169" fontId="27" fillId="0" borderId="0" applyNumberFormat="0" applyFill="0" applyBorder="0" applyAlignment="0" applyProtection="0"/>
    <xf numFmtId="0" fontId="27"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24" fillId="0" borderId="0"/>
    <xf numFmtId="171" fontId="6" fillId="0" borderId="0"/>
    <xf numFmtId="171" fontId="6" fillId="0" borderId="0"/>
    <xf numFmtId="0" fontId="6" fillId="0" borderId="0"/>
    <xf numFmtId="171" fontId="6" fillId="0" borderId="0"/>
    <xf numFmtId="171" fontId="6" fillId="0" borderId="0"/>
    <xf numFmtId="171" fontId="6" fillId="0" borderId="0"/>
    <xf numFmtId="170" fontId="2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24" fillId="0" borderId="0"/>
    <xf numFmtId="171" fontId="6" fillId="0" borderId="0"/>
    <xf numFmtId="171" fontId="6" fillId="0" borderId="0"/>
    <xf numFmtId="0" fontId="6" fillId="0" borderId="0"/>
    <xf numFmtId="171" fontId="6" fillId="0" borderId="0"/>
    <xf numFmtId="171" fontId="6" fillId="0" borderId="0"/>
    <xf numFmtId="171" fontId="6" fillId="0" borderId="0"/>
    <xf numFmtId="170" fontId="2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24" fillId="0" borderId="0"/>
    <xf numFmtId="171" fontId="6" fillId="0" borderId="0"/>
    <xf numFmtId="170" fontId="24" fillId="0" borderId="0"/>
    <xf numFmtId="170" fontId="24" fillId="0" borderId="0"/>
    <xf numFmtId="170" fontId="2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24" fillId="0" borderId="0"/>
    <xf numFmtId="0" fontId="24" fillId="0" borderId="0"/>
    <xf numFmtId="0" fontId="24" fillId="0" borderId="0"/>
    <xf numFmtId="0" fontId="24" fillId="0" borderId="0"/>
    <xf numFmtId="0" fontId="24" fillId="0" borderId="0"/>
    <xf numFmtId="169" fontId="6" fillId="0" borderId="0"/>
    <xf numFmtId="169" fontId="6" fillId="0" borderId="0"/>
    <xf numFmtId="169" fontId="6" fillId="0" borderId="0"/>
    <xf numFmtId="169" fontId="6" fillId="0" borderId="0"/>
    <xf numFmtId="169" fontId="6" fillId="0" borderId="0"/>
    <xf numFmtId="0" fontId="6" fillId="0" borderId="0"/>
    <xf numFmtId="169" fontId="6" fillId="0" borderId="0"/>
    <xf numFmtId="171" fontId="6" fillId="0" borderId="0"/>
    <xf numFmtId="0" fontId="24" fillId="0" borderId="0"/>
    <xf numFmtId="169" fontId="6" fillId="0" borderId="0"/>
    <xf numFmtId="0" fontId="28" fillId="0" borderId="0"/>
    <xf numFmtId="0"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71"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27" fillId="0" borderId="0">
      <alignment vertical="top"/>
    </xf>
    <xf numFmtId="171" fontId="27" fillId="0" borderId="0">
      <alignment vertical="top"/>
    </xf>
    <xf numFmtId="0" fontId="27" fillId="0" borderId="0">
      <alignment vertical="top"/>
    </xf>
    <xf numFmtId="0" fontId="29" fillId="0" borderId="0">
      <alignment vertical="top"/>
    </xf>
    <xf numFmtId="172" fontId="30" fillId="0" borderId="0" applyFont="0" applyFill="0" applyBorder="0" applyAlignment="0" applyProtection="0"/>
    <xf numFmtId="173" fontId="30" fillId="0" borderId="0" applyFont="0" applyFill="0" applyBorder="0" applyAlignment="0" applyProtection="0"/>
    <xf numFmtId="174" fontId="24" fillId="0" borderId="0" applyFont="0" applyFill="0" applyBorder="0" applyAlignment="0" applyProtection="0"/>
    <xf numFmtId="175" fontId="24" fillId="0" borderId="0" applyFont="0" applyFill="0" applyBorder="0" applyAlignment="0" applyProtection="0"/>
    <xf numFmtId="38" fontId="30" fillId="0" borderId="0"/>
    <xf numFmtId="171" fontId="27" fillId="0" borderId="0">
      <alignment vertical="top"/>
    </xf>
    <xf numFmtId="171" fontId="27" fillId="0" borderId="0">
      <alignment vertical="top"/>
    </xf>
    <xf numFmtId="38" fontId="31" fillId="0" borderId="0" applyFont="0" applyFill="0" applyBorder="0" applyAlignment="0" applyProtection="0"/>
    <xf numFmtId="176" fontId="6" fillId="0" borderId="0" applyFont="0" applyFill="0" applyBorder="0" applyAlignment="0" applyProtection="0"/>
    <xf numFmtId="177" fontId="32" fillId="0" borderId="0" applyFont="0" applyFill="0" applyAlignment="0" applyProtection="0"/>
    <xf numFmtId="176" fontId="6" fillId="0" borderId="0" applyFont="0" applyFill="0" applyBorder="0" applyAlignment="0" applyProtection="0"/>
    <xf numFmtId="177" fontId="32" fillId="0" borderId="0" applyFont="0" applyFill="0" applyAlignment="0" applyProtection="0"/>
    <xf numFmtId="177" fontId="32" fillId="0" borderId="0" applyFont="0" applyFill="0" applyAlignment="0" applyProtection="0"/>
    <xf numFmtId="177" fontId="32" fillId="0" borderId="0" applyFont="0" applyFill="0" applyAlignment="0" applyProtection="0"/>
    <xf numFmtId="176" fontId="6" fillId="0" borderId="0" applyFont="0" applyFill="0" applyBorder="0" applyAlignment="0" applyProtection="0"/>
    <xf numFmtId="178" fontId="6" fillId="0" borderId="0" applyFont="0" applyFill="0" applyBorder="0" applyAlignment="0" applyProtection="0"/>
    <xf numFmtId="178" fontId="32" fillId="0" borderId="0" applyFont="0" applyFill="0" applyAlignment="0" applyProtection="0"/>
    <xf numFmtId="178" fontId="6" fillId="0" borderId="0" applyFont="0" applyFill="0" applyBorder="0" applyAlignment="0" applyProtection="0"/>
    <xf numFmtId="178" fontId="32" fillId="0" borderId="0" applyFont="0" applyFill="0" applyAlignment="0" applyProtection="0"/>
    <xf numFmtId="178" fontId="32" fillId="0" borderId="0" applyFont="0" applyFill="0" applyAlignment="0" applyProtection="0"/>
    <xf numFmtId="178" fontId="32" fillId="0" borderId="0" applyFont="0" applyFill="0" applyAlignment="0" applyProtection="0"/>
    <xf numFmtId="178" fontId="6" fillId="0" borderId="0" applyFont="0" applyFill="0" applyBorder="0" applyAlignment="0" applyProtection="0"/>
    <xf numFmtId="0" fontId="28" fillId="0" borderId="0"/>
    <xf numFmtId="0" fontId="28" fillId="0" borderId="0"/>
    <xf numFmtId="0" fontId="28" fillId="0" borderId="0"/>
    <xf numFmtId="0" fontId="33" fillId="0" borderId="0"/>
    <xf numFmtId="0" fontId="34" fillId="0" borderId="0"/>
    <xf numFmtId="0" fontId="35" fillId="0" borderId="0"/>
    <xf numFmtId="0" fontId="28" fillId="0" borderId="0"/>
    <xf numFmtId="171" fontId="28" fillId="0" borderId="0"/>
    <xf numFmtId="0" fontId="28" fillId="0" borderId="0"/>
    <xf numFmtId="0" fontId="36" fillId="0" borderId="0"/>
    <xf numFmtId="0" fontId="28" fillId="0" borderId="0"/>
    <xf numFmtId="171" fontId="28" fillId="0" borderId="0"/>
    <xf numFmtId="0" fontId="28" fillId="0" borderId="0"/>
    <xf numFmtId="0" fontId="36" fillId="0" borderId="0"/>
    <xf numFmtId="0" fontId="37" fillId="0" borderId="0" applyNumberFormat="0" applyFont="0" applyFill="0" applyBorder="0" applyAlignment="0" applyProtection="0"/>
    <xf numFmtId="3" fontId="27" fillId="0" borderId="0"/>
    <xf numFmtId="0" fontId="33"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69" fontId="6" fillId="0" borderId="0"/>
    <xf numFmtId="169" fontId="6" fillId="0" borderId="0"/>
    <xf numFmtId="169" fontId="6" fillId="0" borderId="0"/>
    <xf numFmtId="169" fontId="6" fillId="0" borderId="0"/>
    <xf numFmtId="171"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71" fontId="38" fillId="0" borderId="0"/>
    <xf numFmtId="171" fontId="38"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0" fontId="6" fillId="0" borderId="0"/>
    <xf numFmtId="169" fontId="6" fillId="0" borderId="0"/>
    <xf numFmtId="0" fontId="28" fillId="0" borderId="0"/>
    <xf numFmtId="0" fontId="35" fillId="0" borderId="0"/>
    <xf numFmtId="0" fontId="28" fillId="0" borderId="0"/>
    <xf numFmtId="0" fontId="28" fillId="0" borderId="0"/>
    <xf numFmtId="0" fontId="28" fillId="0" borderId="0"/>
    <xf numFmtId="0" fontId="36" fillId="0" borderId="0"/>
    <xf numFmtId="0" fontId="28" fillId="0" borderId="0"/>
    <xf numFmtId="0"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71" fontId="6" fillId="0" borderId="0"/>
    <xf numFmtId="169" fontId="6" fillId="0" borderId="0"/>
    <xf numFmtId="171" fontId="6" fillId="0" borderId="0"/>
    <xf numFmtId="169" fontId="6" fillId="0" borderId="0"/>
    <xf numFmtId="171" fontId="6" fillId="0" borderId="0"/>
    <xf numFmtId="169" fontId="6" fillId="0" borderId="0"/>
    <xf numFmtId="171" fontId="34"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0" fontId="6" fillId="0" borderId="0"/>
    <xf numFmtId="169" fontId="6" fillId="0" borderId="0"/>
    <xf numFmtId="171" fontId="6" fillId="0" borderId="0"/>
    <xf numFmtId="0" fontId="6" fillId="0" borderId="0"/>
    <xf numFmtId="171"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35" fillId="0" borderId="0"/>
    <xf numFmtId="0" fontId="35" fillId="0" borderId="0"/>
    <xf numFmtId="0" fontId="35" fillId="0" borderId="0"/>
    <xf numFmtId="0" fontId="34" fillId="0" borderId="0"/>
    <xf numFmtId="0" fontId="35" fillId="0" borderId="0"/>
    <xf numFmtId="171" fontId="34" fillId="0" borderId="0"/>
    <xf numFmtId="169" fontId="38" fillId="0" borderId="0"/>
    <xf numFmtId="171" fontId="35" fillId="0" borderId="0"/>
    <xf numFmtId="0" fontId="6" fillId="0" borderId="0"/>
    <xf numFmtId="169" fontId="6" fillId="0" borderId="0"/>
    <xf numFmtId="0" fontId="6" fillId="0" borderId="0"/>
    <xf numFmtId="169" fontId="6" fillId="0" borderId="0"/>
    <xf numFmtId="169" fontId="6" fillId="0" borderId="0"/>
    <xf numFmtId="169" fontId="6" fillId="0" borderId="0"/>
    <xf numFmtId="0" fontId="34" fillId="0" borderId="0"/>
    <xf numFmtId="171" fontId="35" fillId="0" borderId="0"/>
    <xf numFmtId="0" fontId="35" fillId="0" borderId="0"/>
    <xf numFmtId="171" fontId="35" fillId="0" borderId="0"/>
    <xf numFmtId="0" fontId="35" fillId="0" borderId="0"/>
    <xf numFmtId="0" fontId="39" fillId="0" borderId="0"/>
    <xf numFmtId="169"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8" fillId="0" borderId="0"/>
    <xf numFmtId="0" fontId="34" fillId="0" borderId="0"/>
    <xf numFmtId="0" fontId="34" fillId="0" borderId="0"/>
    <xf numFmtId="0" fontId="35" fillId="0" borderId="0"/>
    <xf numFmtId="171" fontId="35" fillId="0" borderId="0"/>
    <xf numFmtId="0" fontId="28" fillId="0" borderId="0"/>
    <xf numFmtId="0" fontId="34" fillId="0" borderId="0"/>
    <xf numFmtId="0" fontId="28" fillId="0" borderId="0"/>
    <xf numFmtId="0" fontId="34" fillId="0" borderId="0"/>
    <xf numFmtId="0" fontId="36" fillId="0" borderId="0"/>
    <xf numFmtId="0" fontId="34" fillId="0" borderId="0"/>
    <xf numFmtId="0" fontId="34" fillId="0" borderId="0"/>
    <xf numFmtId="0" fontId="34" fillId="0" borderId="0"/>
    <xf numFmtId="0" fontId="34" fillId="0" borderId="0"/>
    <xf numFmtId="0" fontId="34" fillId="0" borderId="0"/>
    <xf numFmtId="171" fontId="35" fillId="0" borderId="0"/>
    <xf numFmtId="171" fontId="35" fillId="0" borderId="0"/>
    <xf numFmtId="171" fontId="35" fillId="0" borderId="0"/>
    <xf numFmtId="171" fontId="35" fillId="0" borderId="0"/>
    <xf numFmtId="0" fontId="28" fillId="0" borderId="0"/>
    <xf numFmtId="0" fontId="6" fillId="0" borderId="0"/>
    <xf numFmtId="169" fontId="35" fillId="0" borderId="0"/>
    <xf numFmtId="171" fontId="35" fillId="0" borderId="0"/>
    <xf numFmtId="171" fontId="35" fillId="0" borderId="0"/>
    <xf numFmtId="171" fontId="35" fillId="0" borderId="0"/>
    <xf numFmtId="171" fontId="35" fillId="0" borderId="0"/>
    <xf numFmtId="169" fontId="35" fillId="0" borderId="0"/>
    <xf numFmtId="0" fontId="35" fillId="0" borderId="0"/>
    <xf numFmtId="0" fontId="28" fillId="0" borderId="0"/>
    <xf numFmtId="0" fontId="35" fillId="0" borderId="0"/>
    <xf numFmtId="0" fontId="35" fillId="0" borderId="0"/>
    <xf numFmtId="0" fontId="35" fillId="0" borderId="0"/>
    <xf numFmtId="171" fontId="35" fillId="0" borderId="0"/>
    <xf numFmtId="0" fontId="35" fillId="0" borderId="0"/>
    <xf numFmtId="0" fontId="39" fillId="0" borderId="0"/>
    <xf numFmtId="169" fontId="35" fillId="0" borderId="0"/>
    <xf numFmtId="0" fontId="35" fillId="0" borderId="0"/>
    <xf numFmtId="171" fontId="35" fillId="0" borderId="0"/>
    <xf numFmtId="0" fontId="28" fillId="0" borderId="0"/>
    <xf numFmtId="171" fontId="28" fillId="0" borderId="0"/>
    <xf numFmtId="0" fontId="28" fillId="0" borderId="0"/>
    <xf numFmtId="171" fontId="28" fillId="0" borderId="0"/>
    <xf numFmtId="171" fontId="35" fillId="0" borderId="0"/>
    <xf numFmtId="171" fontId="35" fillId="0" borderId="0"/>
    <xf numFmtId="171" fontId="35" fillId="0" borderId="0"/>
    <xf numFmtId="171" fontId="35" fillId="0" borderId="0"/>
    <xf numFmtId="171" fontId="35" fillId="0" borderId="0"/>
    <xf numFmtId="171" fontId="35" fillId="0" borderId="0"/>
    <xf numFmtId="169" fontId="35" fillId="0" borderId="0"/>
    <xf numFmtId="0" fontId="35" fillId="0" borderId="0"/>
    <xf numFmtId="0" fontId="35" fillId="0" borderId="0"/>
    <xf numFmtId="171" fontId="35" fillId="0" borderId="0"/>
    <xf numFmtId="171" fontId="35" fillId="0" borderId="0"/>
    <xf numFmtId="171" fontId="35" fillId="0" borderId="0"/>
    <xf numFmtId="169" fontId="35" fillId="0" borderId="0"/>
    <xf numFmtId="169" fontId="35" fillId="0" borderId="0"/>
    <xf numFmtId="171" fontId="35" fillId="0" borderId="0"/>
    <xf numFmtId="171" fontId="35" fillId="0" borderId="0"/>
    <xf numFmtId="171" fontId="35" fillId="0" borderId="0"/>
    <xf numFmtId="171" fontId="35" fillId="0" borderId="0"/>
    <xf numFmtId="169" fontId="35" fillId="0" borderId="0"/>
    <xf numFmtId="0" fontId="35" fillId="0" borderId="0"/>
    <xf numFmtId="0" fontId="35" fillId="0" borderId="0"/>
    <xf numFmtId="171" fontId="35" fillId="0" borderId="0"/>
    <xf numFmtId="171" fontId="35" fillId="0" borderId="0"/>
    <xf numFmtId="171" fontId="35" fillId="0" borderId="0"/>
    <xf numFmtId="171" fontId="35" fillId="0" borderId="0"/>
    <xf numFmtId="169" fontId="35" fillId="0" borderId="0"/>
    <xf numFmtId="0" fontId="35" fillId="0" borderId="0"/>
    <xf numFmtId="0" fontId="35" fillId="0" borderId="0"/>
    <xf numFmtId="0" fontId="35" fillId="0" borderId="0"/>
    <xf numFmtId="171" fontId="28" fillId="0" borderId="0"/>
    <xf numFmtId="171" fontId="28" fillId="0" borderId="0"/>
    <xf numFmtId="0" fontId="35" fillId="0" borderId="0"/>
    <xf numFmtId="171" fontId="35" fillId="0" borderId="0"/>
    <xf numFmtId="171" fontId="35" fillId="0" borderId="0"/>
    <xf numFmtId="171" fontId="35" fillId="0" borderId="0"/>
    <xf numFmtId="171" fontId="35" fillId="0" borderId="0"/>
    <xf numFmtId="171" fontId="35" fillId="0" borderId="0"/>
    <xf numFmtId="169" fontId="35" fillId="0" borderId="0"/>
    <xf numFmtId="0" fontId="35" fillId="0" borderId="0"/>
    <xf numFmtId="0" fontId="35" fillId="0" borderId="0"/>
    <xf numFmtId="0" fontId="35" fillId="0" borderId="0"/>
    <xf numFmtId="171" fontId="35" fillId="0" borderId="0"/>
    <xf numFmtId="171" fontId="35" fillId="0" borderId="0"/>
    <xf numFmtId="171" fontId="35" fillId="0" borderId="0"/>
    <xf numFmtId="171" fontId="35" fillId="0" borderId="0"/>
    <xf numFmtId="171" fontId="35" fillId="0" borderId="0"/>
    <xf numFmtId="171" fontId="35" fillId="0" borderId="0"/>
    <xf numFmtId="171" fontId="35" fillId="0" borderId="0"/>
    <xf numFmtId="169" fontId="35" fillId="0" borderId="0"/>
    <xf numFmtId="0" fontId="35" fillId="0" borderId="0"/>
    <xf numFmtId="0" fontId="35" fillId="0" borderId="0"/>
    <xf numFmtId="0" fontId="35" fillId="0" borderId="0"/>
    <xf numFmtId="171" fontId="35" fillId="0" borderId="0"/>
    <xf numFmtId="171" fontId="35" fillId="0" borderId="0"/>
    <xf numFmtId="171" fontId="35" fillId="0" borderId="0"/>
    <xf numFmtId="0" fontId="34" fillId="0" borderId="0"/>
    <xf numFmtId="0" fontId="35" fillId="0" borderId="0"/>
    <xf numFmtId="171" fontId="35" fillId="0" borderId="0"/>
    <xf numFmtId="0" fontId="35" fillId="0" borderId="0"/>
    <xf numFmtId="0" fontId="39" fillId="0" borderId="0"/>
    <xf numFmtId="169" fontId="35" fillId="0" borderId="0"/>
    <xf numFmtId="0" fontId="35" fillId="0" borderId="0"/>
    <xf numFmtId="171" fontId="35" fillId="0" borderId="0"/>
    <xf numFmtId="0" fontId="35" fillId="0" borderId="0"/>
    <xf numFmtId="171" fontId="35" fillId="0" borderId="0"/>
    <xf numFmtId="0" fontId="35" fillId="0" borderId="0"/>
    <xf numFmtId="0" fontId="39" fillId="0" borderId="0"/>
    <xf numFmtId="169" fontId="35" fillId="0" borderId="0"/>
    <xf numFmtId="0" fontId="35" fillId="0" borderId="0"/>
    <xf numFmtId="171" fontId="35" fillId="0" borderId="0"/>
    <xf numFmtId="0" fontId="6" fillId="0" borderId="0"/>
    <xf numFmtId="0" fontId="34" fillId="0" borderId="0"/>
    <xf numFmtId="0" fontId="28" fillId="0" borderId="0"/>
    <xf numFmtId="171" fontId="28" fillId="0" borderId="0"/>
    <xf numFmtId="0" fontId="28" fillId="0" borderId="0"/>
    <xf numFmtId="0" fontId="36" fillId="0" borderId="0"/>
    <xf numFmtId="0" fontId="38" fillId="0" borderId="0"/>
    <xf numFmtId="171" fontId="38" fillId="0" borderId="0"/>
    <xf numFmtId="0" fontId="38" fillId="0" borderId="0"/>
    <xf numFmtId="171" fontId="38" fillId="0" borderId="0"/>
    <xf numFmtId="0" fontId="35" fillId="0" borderId="0"/>
    <xf numFmtId="0" fontId="35" fillId="0" borderId="0"/>
    <xf numFmtId="0" fontId="35" fillId="0" borderId="0"/>
    <xf numFmtId="0" fontId="39" fillId="0" borderId="0"/>
    <xf numFmtId="171" fontId="34" fillId="0" borderId="0"/>
    <xf numFmtId="171" fontId="34" fillId="0" borderId="0"/>
    <xf numFmtId="0" fontId="28" fillId="0" borderId="0"/>
    <xf numFmtId="171" fontId="28" fillId="0" borderId="0"/>
    <xf numFmtId="0" fontId="28" fillId="0" borderId="0"/>
    <xf numFmtId="0" fontId="36" fillId="0" borderId="0"/>
    <xf numFmtId="0" fontId="28" fillId="0" borderId="0"/>
    <xf numFmtId="171" fontId="28" fillId="0" borderId="0"/>
    <xf numFmtId="0" fontId="28" fillId="0" borderId="0"/>
    <xf numFmtId="0" fontId="36" fillId="0" borderId="0"/>
    <xf numFmtId="0" fontId="28"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71" fontId="6" fillId="0" borderId="0"/>
    <xf numFmtId="169" fontId="6" fillId="0" borderId="0"/>
    <xf numFmtId="0"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0" fontId="6" fillId="42" borderId="0"/>
    <xf numFmtId="0" fontId="6" fillId="42" borderId="0"/>
    <xf numFmtId="169" fontId="6" fillId="42" borderId="0"/>
    <xf numFmtId="171" fontId="6" fillId="42" borderId="0"/>
    <xf numFmtId="0" fontId="6" fillId="42" borderId="0"/>
    <xf numFmtId="0" fontId="6" fillId="42" borderId="0"/>
    <xf numFmtId="0" fontId="6" fillId="42" borderId="0"/>
    <xf numFmtId="171" fontId="6" fillId="42" borderId="0"/>
    <xf numFmtId="169" fontId="6" fillId="42" borderId="0"/>
    <xf numFmtId="0" fontId="40" fillId="43" borderId="21">
      <alignment vertical="center"/>
    </xf>
    <xf numFmtId="0" fontId="40" fillId="43" borderId="21">
      <alignment vertical="center"/>
    </xf>
    <xf numFmtId="0" fontId="40" fillId="43" borderId="21">
      <alignment vertical="center"/>
    </xf>
    <xf numFmtId="0" fontId="40" fillId="43" borderId="21">
      <alignment vertical="center"/>
    </xf>
    <xf numFmtId="0"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69" fontId="6" fillId="42" borderId="0"/>
    <xf numFmtId="169"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0" fontId="6" fillId="42" borderId="0"/>
    <xf numFmtId="169" fontId="6" fillId="42" borderId="0"/>
    <xf numFmtId="0"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69" fontId="6" fillId="42" borderId="0"/>
    <xf numFmtId="0" fontId="6" fillId="42" borderId="0"/>
    <xf numFmtId="0"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69" fontId="6" fillId="42" borderId="0"/>
    <xf numFmtId="0" fontId="40" fillId="43" borderId="21">
      <alignment vertical="center"/>
    </xf>
    <xf numFmtId="0" fontId="40" fillId="43" borderId="21">
      <alignment vertical="center"/>
    </xf>
    <xf numFmtId="0"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69"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0" fontId="6" fillId="42" borderId="0"/>
    <xf numFmtId="0" fontId="4" fillId="42" borderId="0"/>
    <xf numFmtId="0" fontId="41" fillId="44" borderId="0">
      <alignment vertical="center" wrapText="1"/>
    </xf>
    <xf numFmtId="0" fontId="41" fillId="44" borderId="0">
      <alignment vertical="center" wrapText="1"/>
    </xf>
    <xf numFmtId="171" fontId="4" fillId="42" borderId="0"/>
    <xf numFmtId="0" fontId="4" fillId="42" borderId="0"/>
    <xf numFmtId="0" fontId="41" fillId="44" borderId="0">
      <alignment vertical="center" wrapText="1"/>
    </xf>
    <xf numFmtId="0" fontId="4" fillId="42" borderId="0"/>
    <xf numFmtId="0" fontId="41" fillId="44" borderId="0">
      <alignment vertical="center" wrapText="1"/>
    </xf>
    <xf numFmtId="0" fontId="42" fillId="42" borderId="0"/>
    <xf numFmtId="0" fontId="41" fillId="44" borderId="0">
      <alignment vertical="center" wrapText="1"/>
    </xf>
    <xf numFmtId="0" fontId="41" fillId="44" borderId="0">
      <alignment vertical="center" wrapText="1"/>
    </xf>
    <xf numFmtId="0" fontId="41" fillId="44" borderId="0">
      <alignment vertical="center" wrapText="1"/>
    </xf>
    <xf numFmtId="0" fontId="41" fillId="44" borderId="0">
      <alignment vertical="center" wrapText="1"/>
    </xf>
    <xf numFmtId="0" fontId="41" fillId="44" borderId="0">
      <alignment vertical="center" wrapText="1"/>
    </xf>
    <xf numFmtId="0" fontId="4" fillId="42" borderId="0"/>
    <xf numFmtId="0" fontId="4" fillId="42" borderId="0"/>
    <xf numFmtId="0" fontId="4" fillId="42" borderId="0"/>
    <xf numFmtId="0" fontId="40" fillId="43" borderId="21">
      <alignment vertical="center"/>
    </xf>
    <xf numFmtId="0" fontId="40" fillId="43" borderId="21">
      <alignment vertical="center"/>
    </xf>
    <xf numFmtId="0" fontId="40" fillId="43" borderId="21">
      <alignment vertical="center"/>
    </xf>
    <xf numFmtId="0" fontId="40" fillId="43" borderId="21">
      <alignment vertical="center"/>
    </xf>
    <xf numFmtId="0" fontId="4" fillId="42" borderId="0"/>
    <xf numFmtId="0" fontId="40" fillId="43" borderId="21">
      <alignment vertical="center"/>
    </xf>
    <xf numFmtId="0" fontId="40" fillId="43" borderId="21">
      <alignment vertical="center"/>
    </xf>
    <xf numFmtId="0" fontId="4" fillId="42" borderId="0"/>
    <xf numFmtId="0" fontId="43" fillId="42" borderId="0"/>
    <xf numFmtId="0" fontId="44" fillId="44" borderId="0">
      <alignment vertical="center" wrapText="1"/>
    </xf>
    <xf numFmtId="0" fontId="44" fillId="44" borderId="0">
      <alignment vertical="center" wrapText="1"/>
    </xf>
    <xf numFmtId="171" fontId="43" fillId="42" borderId="0"/>
    <xf numFmtId="0" fontId="43" fillId="42" borderId="0"/>
    <xf numFmtId="0" fontId="44" fillId="44" borderId="0">
      <alignment vertical="center" wrapText="1"/>
    </xf>
    <xf numFmtId="0" fontId="43" fillId="42" borderId="0"/>
    <xf numFmtId="0" fontId="44" fillId="44" borderId="0">
      <alignment vertical="center" wrapText="1"/>
    </xf>
    <xf numFmtId="0" fontId="28" fillId="42" borderId="0"/>
    <xf numFmtId="0" fontId="44" fillId="44" borderId="0">
      <alignment vertical="center" wrapText="1"/>
    </xf>
    <xf numFmtId="0" fontId="44" fillId="44" borderId="0">
      <alignment vertical="center" wrapText="1"/>
    </xf>
    <xf numFmtId="0" fontId="44" fillId="44" borderId="0">
      <alignment vertical="center" wrapText="1"/>
    </xf>
    <xf numFmtId="0" fontId="44" fillId="44" borderId="0">
      <alignment vertical="center" wrapText="1"/>
    </xf>
    <xf numFmtId="0" fontId="44" fillId="44" borderId="0">
      <alignment vertical="center" wrapText="1"/>
    </xf>
    <xf numFmtId="0" fontId="43" fillId="42" borderId="0"/>
    <xf numFmtId="0" fontId="43" fillId="42" borderId="0"/>
    <xf numFmtId="0" fontId="43" fillId="42" borderId="0"/>
    <xf numFmtId="0" fontId="40" fillId="43" borderId="21">
      <alignment vertical="center"/>
    </xf>
    <xf numFmtId="0" fontId="40" fillId="43" borderId="21">
      <alignment vertical="center"/>
    </xf>
    <xf numFmtId="0" fontId="40" fillId="43" borderId="21">
      <alignment vertical="center"/>
    </xf>
    <xf numFmtId="0" fontId="40" fillId="43" borderId="21">
      <alignment vertical="center"/>
    </xf>
    <xf numFmtId="0" fontId="43" fillId="42" borderId="0"/>
    <xf numFmtId="0" fontId="40" fillId="43" borderId="21">
      <alignment vertical="center"/>
    </xf>
    <xf numFmtId="0" fontId="40" fillId="43" borderId="21">
      <alignment vertical="center"/>
    </xf>
    <xf numFmtId="0" fontId="43" fillId="42" borderId="0"/>
    <xf numFmtId="0" fontId="45" fillId="42" borderId="0"/>
    <xf numFmtId="0" fontId="46" fillId="44" borderId="0">
      <alignment vertical="center" wrapText="1"/>
    </xf>
    <xf numFmtId="0" fontId="46" fillId="44" borderId="0">
      <alignment vertical="center" wrapText="1"/>
    </xf>
    <xf numFmtId="0" fontId="45" fillId="42" borderId="0"/>
    <xf numFmtId="171" fontId="45" fillId="42" borderId="0"/>
    <xf numFmtId="0" fontId="45" fillId="42" borderId="0"/>
    <xf numFmtId="0" fontId="45" fillId="42" borderId="0"/>
    <xf numFmtId="0" fontId="45" fillId="42" borderId="0"/>
    <xf numFmtId="0" fontId="45" fillId="42" borderId="0"/>
    <xf numFmtId="0" fontId="47" fillId="42" borderId="0"/>
    <xf numFmtId="169" fontId="45" fillId="42" borderId="0"/>
    <xf numFmtId="0" fontId="46" fillId="44" borderId="0">
      <alignment vertical="center" wrapText="1"/>
    </xf>
    <xf numFmtId="0" fontId="46" fillId="44" borderId="0">
      <alignment vertical="center" wrapText="1"/>
    </xf>
    <xf numFmtId="0" fontId="46" fillId="44" borderId="0">
      <alignment vertical="center" wrapText="1"/>
    </xf>
    <xf numFmtId="0" fontId="46" fillId="44" borderId="0">
      <alignment vertical="center" wrapText="1"/>
    </xf>
    <xf numFmtId="0" fontId="46" fillId="44" borderId="0">
      <alignment vertical="center" wrapText="1"/>
    </xf>
    <xf numFmtId="0" fontId="45" fillId="42" borderId="0"/>
    <xf numFmtId="0" fontId="45" fillId="42" borderId="0"/>
    <xf numFmtId="0" fontId="48" fillId="42" borderId="0"/>
    <xf numFmtId="0" fontId="45" fillId="42" borderId="0"/>
    <xf numFmtId="0" fontId="45" fillId="42" borderId="0"/>
    <xf numFmtId="171" fontId="45" fillId="42" borderId="0"/>
    <xf numFmtId="0" fontId="40" fillId="43" borderId="21">
      <alignment vertical="center"/>
    </xf>
    <xf numFmtId="0" fontId="40" fillId="43" borderId="21">
      <alignment vertical="center"/>
    </xf>
    <xf numFmtId="0" fontId="40" fillId="43" borderId="21">
      <alignment vertical="center"/>
    </xf>
    <xf numFmtId="0" fontId="40" fillId="43" borderId="21">
      <alignment vertical="center"/>
    </xf>
    <xf numFmtId="0"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69"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0" fontId="45" fillId="42" borderId="0"/>
    <xf numFmtId="0"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69" fontId="45" fillId="42" borderId="0"/>
    <xf numFmtId="0" fontId="45" fillId="42" borderId="0"/>
    <xf numFmtId="0" fontId="45" fillId="42" borderId="0"/>
    <xf numFmtId="171" fontId="45" fillId="42" borderId="0"/>
    <xf numFmtId="0" fontId="40" fillId="43" borderId="21">
      <alignment vertical="center"/>
    </xf>
    <xf numFmtId="0" fontId="40" fillId="43" borderId="21">
      <alignment vertical="center"/>
    </xf>
    <xf numFmtId="0"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69"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171" fontId="45" fillId="42" borderId="0"/>
    <xf numFmtId="0" fontId="45" fillId="42" borderId="0"/>
    <xf numFmtId="0" fontId="49" fillId="42" borderId="0"/>
    <xf numFmtId="0" fontId="50" fillId="44" borderId="0">
      <alignment vertical="center" wrapText="1"/>
    </xf>
    <xf numFmtId="0" fontId="50" fillId="44" borderId="0">
      <alignment vertical="center" wrapText="1"/>
    </xf>
    <xf numFmtId="171" fontId="49" fillId="42" borderId="0"/>
    <xf numFmtId="0" fontId="49" fillId="42" borderId="0"/>
    <xf numFmtId="0" fontId="50" fillId="44" borderId="0">
      <alignment vertical="center" wrapText="1"/>
    </xf>
    <xf numFmtId="0" fontId="49" fillId="42" borderId="0"/>
    <xf numFmtId="0" fontId="50" fillId="44" borderId="0">
      <alignment vertical="center" wrapText="1"/>
    </xf>
    <xf numFmtId="0" fontId="51" fillId="42" borderId="0"/>
    <xf numFmtId="0" fontId="50" fillId="44" borderId="0">
      <alignment vertical="center" wrapText="1"/>
    </xf>
    <xf numFmtId="0" fontId="50" fillId="44" borderId="0">
      <alignment vertical="center" wrapText="1"/>
    </xf>
    <xf numFmtId="0" fontId="50" fillId="44" borderId="0">
      <alignment vertical="center" wrapText="1"/>
    </xf>
    <xf numFmtId="0" fontId="50" fillId="44" borderId="0">
      <alignment vertical="center" wrapText="1"/>
    </xf>
    <xf numFmtId="0" fontId="50" fillId="44" borderId="0">
      <alignment vertical="center" wrapText="1"/>
    </xf>
    <xf numFmtId="0" fontId="49" fillId="42" borderId="0"/>
    <xf numFmtId="0" fontId="49" fillId="42" borderId="0"/>
    <xf numFmtId="0" fontId="49" fillId="42" borderId="0"/>
    <xf numFmtId="0" fontId="40" fillId="43" borderId="21">
      <alignment vertical="center"/>
    </xf>
    <xf numFmtId="0" fontId="40" fillId="43" borderId="21">
      <alignment vertical="center"/>
    </xf>
    <xf numFmtId="0" fontId="40" fillId="43" borderId="21">
      <alignment vertical="center"/>
    </xf>
    <xf numFmtId="0" fontId="40" fillId="43" borderId="21">
      <alignment vertical="center"/>
    </xf>
    <xf numFmtId="0" fontId="49" fillId="42" borderId="0"/>
    <xf numFmtId="0" fontId="40" fillId="43" borderId="21">
      <alignment vertical="center"/>
    </xf>
    <xf numFmtId="0" fontId="40" fillId="43" borderId="21">
      <alignment vertical="center"/>
    </xf>
    <xf numFmtId="0" fontId="49" fillId="42" borderId="0"/>
    <xf numFmtId="0" fontId="52" fillId="42" borderId="0"/>
    <xf numFmtId="0" fontId="53" fillId="44" borderId="0">
      <alignment vertical="center" wrapText="1"/>
    </xf>
    <xf numFmtId="0" fontId="53" fillId="44" borderId="0">
      <alignment vertical="center" wrapText="1"/>
    </xf>
    <xf numFmtId="171" fontId="52" fillId="42" borderId="0"/>
    <xf numFmtId="0" fontId="52" fillId="42" borderId="0"/>
    <xf numFmtId="0" fontId="53" fillId="44" borderId="0">
      <alignment vertical="center" wrapText="1"/>
    </xf>
    <xf numFmtId="0" fontId="52" fillId="42" borderId="0"/>
    <xf numFmtId="0" fontId="53" fillId="44" borderId="0">
      <alignment vertical="center" wrapText="1"/>
    </xf>
    <xf numFmtId="0" fontId="54" fillId="42" borderId="0"/>
    <xf numFmtId="0" fontId="53" fillId="44" borderId="0">
      <alignment vertical="center" wrapText="1"/>
    </xf>
    <xf numFmtId="0" fontId="53" fillId="44" borderId="0">
      <alignment vertical="center" wrapText="1"/>
    </xf>
    <xf numFmtId="0" fontId="53" fillId="44" borderId="0">
      <alignment vertical="center" wrapText="1"/>
    </xf>
    <xf numFmtId="0" fontId="53" fillId="44" borderId="0">
      <alignment vertical="center" wrapText="1"/>
    </xf>
    <xf numFmtId="0" fontId="53" fillId="44" borderId="0">
      <alignment vertical="center" wrapText="1"/>
    </xf>
    <xf numFmtId="0" fontId="52" fillId="42" borderId="0"/>
    <xf numFmtId="0" fontId="52" fillId="42" borderId="0"/>
    <xf numFmtId="0" fontId="52" fillId="42" borderId="0"/>
    <xf numFmtId="0" fontId="40" fillId="43" borderId="21">
      <alignment vertical="center"/>
    </xf>
    <xf numFmtId="0" fontId="40" fillId="43" borderId="21">
      <alignment vertical="center"/>
    </xf>
    <xf numFmtId="0" fontId="40" fillId="43" borderId="21">
      <alignment vertical="center"/>
    </xf>
    <xf numFmtId="0" fontId="40" fillId="43" borderId="21">
      <alignment vertical="center"/>
    </xf>
    <xf numFmtId="0" fontId="52" fillId="42" borderId="0"/>
    <xf numFmtId="0" fontId="40" fillId="43" borderId="21">
      <alignment vertical="center"/>
    </xf>
    <xf numFmtId="0" fontId="40" fillId="43" borderId="21">
      <alignment vertical="center"/>
    </xf>
    <xf numFmtId="0" fontId="52" fillId="42" borderId="0"/>
    <xf numFmtId="0" fontId="55" fillId="42" borderId="0"/>
    <xf numFmtId="0" fontId="56" fillId="44" borderId="0">
      <alignment vertical="center" wrapText="1"/>
    </xf>
    <xf numFmtId="0" fontId="56" fillId="44" borderId="0">
      <alignment vertical="center" wrapText="1"/>
    </xf>
    <xf numFmtId="171" fontId="55" fillId="42" borderId="0"/>
    <xf numFmtId="0" fontId="55" fillId="42" borderId="0"/>
    <xf numFmtId="0" fontId="56" fillId="44" borderId="0">
      <alignment vertical="center" wrapText="1"/>
    </xf>
    <xf numFmtId="0" fontId="55" fillId="42" borderId="0"/>
    <xf numFmtId="0" fontId="56" fillId="44" borderId="0">
      <alignment vertical="center" wrapText="1"/>
    </xf>
    <xf numFmtId="0" fontId="57" fillId="42" borderId="0"/>
    <xf numFmtId="0" fontId="56" fillId="44" borderId="0">
      <alignment vertical="center" wrapText="1"/>
    </xf>
    <xf numFmtId="0" fontId="56" fillId="44" borderId="0">
      <alignment vertical="center" wrapText="1"/>
    </xf>
    <xf numFmtId="0" fontId="56" fillId="44" borderId="0">
      <alignment vertical="center" wrapText="1"/>
    </xf>
    <xf numFmtId="0" fontId="56" fillId="44" borderId="0">
      <alignment vertical="center" wrapText="1"/>
    </xf>
    <xf numFmtId="0" fontId="56" fillId="44" borderId="0">
      <alignment vertical="center" wrapText="1"/>
    </xf>
    <xf numFmtId="0" fontId="55" fillId="42" borderId="0"/>
    <xf numFmtId="0" fontId="55" fillId="42" borderId="0"/>
    <xf numFmtId="0" fontId="55" fillId="42" borderId="0"/>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55" fillId="42" borderId="0"/>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40" fillId="43" borderId="22">
      <alignment vertical="center"/>
    </xf>
    <xf numFmtId="0" fontId="55" fillId="42" borderId="0"/>
    <xf numFmtId="179" fontId="6" fillId="0" borderId="0" applyFont="0" applyFill="0" applyBorder="0" applyAlignment="0" applyProtection="0"/>
    <xf numFmtId="0" fontId="6" fillId="0" borderId="0" applyFont="0" applyFill="0" applyBorder="0" applyAlignment="0" applyProtection="0"/>
    <xf numFmtId="180" fontId="32" fillId="0" borderId="0" applyFont="0" applyFill="0" applyAlignment="0" applyProtection="0"/>
    <xf numFmtId="180" fontId="6" fillId="0" borderId="0" applyFont="0" applyFill="0" applyBorder="0" applyAlignment="0" applyProtection="0"/>
    <xf numFmtId="180" fontId="32" fillId="0" borderId="0" applyFont="0" applyFill="0" applyAlignment="0" applyProtection="0"/>
    <xf numFmtId="180" fontId="32" fillId="0" borderId="0" applyFont="0" applyFill="0" applyAlignment="0" applyProtection="0"/>
    <xf numFmtId="180" fontId="6" fillId="0" borderId="0" applyFont="0" applyFill="0" applyBorder="0" applyAlignment="0" applyProtection="0"/>
    <xf numFmtId="180" fontId="32" fillId="0" borderId="0" applyFont="0" applyFill="0" applyAlignment="0" applyProtection="0"/>
    <xf numFmtId="17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1" fontId="6" fillId="0" borderId="0" applyFont="0" applyFill="0" applyBorder="0" applyAlignment="0" applyProtection="0"/>
    <xf numFmtId="0" fontId="28" fillId="0" borderId="0"/>
    <xf numFmtId="0" fontId="6" fillId="0" borderId="0"/>
    <xf numFmtId="169" fontId="6" fillId="0" borderId="0"/>
    <xf numFmtId="169" fontId="6" fillId="0" borderId="0"/>
    <xf numFmtId="0" fontId="34" fillId="0" borderId="0"/>
    <xf numFmtId="0" fontId="34" fillId="0" borderId="0"/>
    <xf numFmtId="0" fontId="34" fillId="0" borderId="0"/>
    <xf numFmtId="171" fontId="34" fillId="0" borderId="0"/>
    <xf numFmtId="0" fontId="6" fillId="0" borderId="0"/>
    <xf numFmtId="169" fontId="6" fillId="0" borderId="0"/>
    <xf numFmtId="0" fontId="34" fillId="0" borderId="0"/>
    <xf numFmtId="0" fontId="6" fillId="0" borderId="0"/>
    <xf numFmtId="169" fontId="6" fillId="0" borderId="0"/>
    <xf numFmtId="0"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79" fontId="6" fillId="0" borderId="0" applyFont="0" applyFill="0" applyBorder="0" applyAlignment="0" applyProtection="0"/>
    <xf numFmtId="0" fontId="6" fillId="0" borderId="0" applyFont="0" applyFill="0" applyBorder="0" applyAlignment="0" applyProtection="0"/>
    <xf numFmtId="182" fontId="32" fillId="0" borderId="0" applyFont="0" applyFill="0" applyAlignment="0" applyProtection="0"/>
    <xf numFmtId="183" fontId="6" fillId="0" borderId="0" applyFont="0" applyFill="0" applyBorder="0" applyAlignment="0" applyProtection="0"/>
    <xf numFmtId="182" fontId="32" fillId="0" borderId="0" applyFont="0" applyFill="0" applyAlignment="0" applyProtection="0"/>
    <xf numFmtId="182" fontId="32" fillId="0" borderId="0" applyFont="0" applyFill="0" applyAlignment="0" applyProtection="0"/>
    <xf numFmtId="184" fontId="6" fillId="0" borderId="0" applyFont="0" applyFill="0" applyBorder="0" applyAlignment="0" applyProtection="0"/>
    <xf numFmtId="185"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186" fontId="55" fillId="0" borderId="0" applyFont="0" applyFill="0" applyBorder="0" applyAlignment="0" applyProtection="0"/>
    <xf numFmtId="186"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187"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188"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186" fontId="55" fillId="0" borderId="0" applyFont="0" applyFill="0" applyBorder="0" applyAlignment="0" applyProtection="0"/>
    <xf numFmtId="186"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187"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188"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2" fontId="32" fillId="0" borderId="0" applyFont="0" applyFill="0" applyAlignment="0" applyProtection="0"/>
    <xf numFmtId="17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186" fontId="55" fillId="0" borderId="0" applyFont="0" applyFill="0" applyBorder="0" applyAlignment="0" applyProtection="0"/>
    <xf numFmtId="186"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187"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186" fontId="55" fillId="0" borderId="0" applyFont="0" applyFill="0" applyBorder="0" applyAlignment="0" applyProtection="0"/>
    <xf numFmtId="186"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187"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188"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186" fontId="55" fillId="0" borderId="0" applyFont="0" applyFill="0" applyBorder="0" applyAlignment="0" applyProtection="0"/>
    <xf numFmtId="186"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187"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188"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3"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5" fontId="6" fillId="0" borderId="0" applyFont="0" applyFill="0" applyBorder="0" applyAlignment="0" applyProtection="0"/>
    <xf numFmtId="39" fontId="24" fillId="0" borderId="0" applyFont="0" applyFill="0" applyBorder="0" applyAlignment="0" applyProtection="0"/>
    <xf numFmtId="189" fontId="6" fillId="0" borderId="0" applyFont="0" applyFill="0" applyBorder="0" applyAlignment="0" applyProtection="0"/>
    <xf numFmtId="189" fontId="32" fillId="0" borderId="0" applyFont="0" applyFill="0" applyAlignment="0" applyProtection="0"/>
    <xf numFmtId="189" fontId="6" fillId="0" borderId="0" applyFont="0" applyFill="0" applyBorder="0" applyAlignment="0" applyProtection="0"/>
    <xf numFmtId="189" fontId="32" fillId="0" borderId="0" applyFont="0" applyFill="0" applyAlignment="0" applyProtection="0"/>
    <xf numFmtId="189" fontId="32" fillId="0" borderId="0" applyFont="0" applyFill="0" applyAlignment="0" applyProtection="0"/>
    <xf numFmtId="189" fontId="6" fillId="0" borderId="0" applyFont="0" applyFill="0" applyBorder="0" applyAlignment="0" applyProtection="0"/>
    <xf numFmtId="189" fontId="32" fillId="0" borderId="0" applyFont="0" applyFill="0" applyAlignment="0" applyProtection="0"/>
    <xf numFmtId="189" fontId="6" fillId="0" borderId="0" applyFont="0" applyFill="0" applyBorder="0" applyAlignment="0" applyProtection="0"/>
    <xf numFmtId="181" fontId="6" fillId="0" borderId="0" applyFont="0" applyFill="0" applyBorder="0" applyAlignment="0" applyProtection="0"/>
    <xf numFmtId="0" fontId="28" fillId="0" borderId="0"/>
    <xf numFmtId="171" fontId="28" fillId="0" borderId="0"/>
    <xf numFmtId="0" fontId="28" fillId="0" borderId="0"/>
    <xf numFmtId="0" fontId="36" fillId="0" borderId="0"/>
    <xf numFmtId="190" fontId="24" fillId="45" borderId="23"/>
    <xf numFmtId="191" fontId="24" fillId="0" borderId="20"/>
    <xf numFmtId="191" fontId="24" fillId="0" borderId="20"/>
    <xf numFmtId="191" fontId="24" fillId="0" borderId="20"/>
    <xf numFmtId="190" fontId="24" fillId="45" borderId="23"/>
    <xf numFmtId="190" fontId="24" fillId="45" borderId="23"/>
    <xf numFmtId="190" fontId="24" fillId="45" borderId="23"/>
    <xf numFmtId="190" fontId="24" fillId="45" borderId="23"/>
    <xf numFmtId="190" fontId="24" fillId="45" borderId="23"/>
    <xf numFmtId="190" fontId="24" fillId="45" borderId="23"/>
    <xf numFmtId="190" fontId="24" fillId="45" borderId="23"/>
    <xf numFmtId="190" fontId="24" fillId="45" borderId="23"/>
    <xf numFmtId="190" fontId="24" fillId="45" borderId="23"/>
    <xf numFmtId="190" fontId="24" fillId="45" borderId="23"/>
    <xf numFmtId="190" fontId="24" fillId="45" borderId="23"/>
    <xf numFmtId="190" fontId="24" fillId="45" borderId="23"/>
    <xf numFmtId="190" fontId="24" fillId="45" borderId="23"/>
    <xf numFmtId="190" fontId="24" fillId="45" borderId="23"/>
    <xf numFmtId="190" fontId="24" fillId="45" borderId="23"/>
    <xf numFmtId="190" fontId="24" fillId="45" borderId="23"/>
    <xf numFmtId="190" fontId="24" fillId="45" borderId="23"/>
    <xf numFmtId="190" fontId="24" fillId="45" borderId="23"/>
    <xf numFmtId="190" fontId="24" fillId="45" borderId="23"/>
    <xf numFmtId="190" fontId="24" fillId="45" borderId="23"/>
    <xf numFmtId="190" fontId="26" fillId="45" borderId="23"/>
    <xf numFmtId="190" fontId="26" fillId="45" borderId="23"/>
    <xf numFmtId="190" fontId="26" fillId="45" borderId="23"/>
    <xf numFmtId="190" fontId="24" fillId="45" borderId="23"/>
    <xf numFmtId="191" fontId="24" fillId="0" borderId="20"/>
    <xf numFmtId="190" fontId="24" fillId="45" borderId="23"/>
    <xf numFmtId="190" fontId="24" fillId="45" borderId="23"/>
    <xf numFmtId="190" fontId="24" fillId="45" borderId="23"/>
    <xf numFmtId="190" fontId="24" fillId="45" borderId="23"/>
    <xf numFmtId="190" fontId="24" fillId="45" borderId="23"/>
    <xf numFmtId="190" fontId="24" fillId="45" borderId="23"/>
    <xf numFmtId="191" fontId="24" fillId="0" borderId="20"/>
    <xf numFmtId="190" fontId="24" fillId="45" borderId="23"/>
    <xf numFmtId="190" fontId="24" fillId="45" borderId="23"/>
    <xf numFmtId="191" fontId="24" fillId="0" borderId="20"/>
    <xf numFmtId="190" fontId="26" fillId="45" borderId="23"/>
    <xf numFmtId="190" fontId="26" fillId="45" borderId="23"/>
    <xf numFmtId="191" fontId="24" fillId="0" borderId="20"/>
    <xf numFmtId="190" fontId="24" fillId="45" borderId="23"/>
    <xf numFmtId="191" fontId="24" fillId="0" borderId="20"/>
    <xf numFmtId="191" fontId="24" fillId="0" borderId="20"/>
    <xf numFmtId="191" fontId="24" fillId="0" borderId="20"/>
    <xf numFmtId="190" fontId="24" fillId="45" borderId="23"/>
    <xf numFmtId="190" fontId="24" fillId="45" borderId="23"/>
    <xf numFmtId="190" fontId="24" fillId="45" borderId="23"/>
    <xf numFmtId="190" fontId="24" fillId="45" borderId="23"/>
    <xf numFmtId="192" fontId="6" fillId="45" borderId="23"/>
    <xf numFmtId="192" fontId="6" fillId="45" borderId="23"/>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90" fontId="24" fillId="45" borderId="23"/>
    <xf numFmtId="190" fontId="24" fillId="45" borderId="23"/>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66" fontId="58" fillId="46" borderId="24"/>
    <xf numFmtId="193" fontId="59" fillId="0" borderId="23">
      <alignment vertical="center" wrapText="1"/>
    </xf>
    <xf numFmtId="193" fontId="59" fillId="0" borderId="23">
      <alignment vertical="center" wrapText="1"/>
    </xf>
    <xf numFmtId="190" fontId="24" fillId="45" borderId="23"/>
    <xf numFmtId="190" fontId="24" fillId="45" borderId="23"/>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71" fontId="6" fillId="0" borderId="0"/>
    <xf numFmtId="169" fontId="6" fillId="0" borderId="0"/>
    <xf numFmtId="171" fontId="6" fillId="0" borderId="0"/>
    <xf numFmtId="169" fontId="6" fillId="0" borderId="0"/>
    <xf numFmtId="171"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69" fontId="6" fillId="0" borderId="0"/>
    <xf numFmtId="169" fontId="6" fillId="0" borderId="0"/>
    <xf numFmtId="169" fontId="6" fillId="0" borderId="0"/>
    <xf numFmtId="0" fontId="6" fillId="0" borderId="0"/>
    <xf numFmtId="169" fontId="6" fillId="0" borderId="0"/>
    <xf numFmtId="169" fontId="6" fillId="0" borderId="0"/>
    <xf numFmtId="0" fontId="6" fillId="0" borderId="0"/>
    <xf numFmtId="0" fontId="6" fillId="0" borderId="0"/>
    <xf numFmtId="169" fontId="6" fillId="0" borderId="0"/>
    <xf numFmtId="0" fontId="6" fillId="0" borderId="0"/>
    <xf numFmtId="169" fontId="6" fillId="0" borderId="0"/>
    <xf numFmtId="169" fontId="6" fillId="0" borderId="0"/>
    <xf numFmtId="171"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71"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0" fontId="6" fillId="0" borderId="0"/>
    <xf numFmtId="169" fontId="6" fillId="0" borderId="0"/>
    <xf numFmtId="171" fontId="6" fillId="0" borderId="0"/>
    <xf numFmtId="0"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71" fontId="6" fillId="0" borderId="0"/>
    <xf numFmtId="171" fontId="6" fillId="0" borderId="0"/>
    <xf numFmtId="169" fontId="6" fillId="0" borderId="0"/>
    <xf numFmtId="169"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0" fontId="6" fillId="0" borderId="0"/>
    <xf numFmtId="169" fontId="6" fillId="0" borderId="0"/>
    <xf numFmtId="0"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0" fontId="6" fillId="0" borderId="0"/>
    <xf numFmtId="169" fontId="6" fillId="0" borderId="0"/>
    <xf numFmtId="0"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169" fontId="6" fillId="0" borderId="0"/>
    <xf numFmtId="171"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0" fontId="6" fillId="0" borderId="0"/>
    <xf numFmtId="169" fontId="6" fillId="0" borderId="0"/>
    <xf numFmtId="0"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0" fontId="6" fillId="0" borderId="0"/>
    <xf numFmtId="169" fontId="6" fillId="0" borderId="0"/>
    <xf numFmtId="0"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34" fillId="0" borderId="0"/>
    <xf numFmtId="0" fontId="6" fillId="0" borderId="0"/>
    <xf numFmtId="194" fontId="6" fillId="0" borderId="0" applyFont="0" applyFill="0" applyBorder="0" applyAlignment="0" applyProtection="0"/>
    <xf numFmtId="195" fontId="32" fillId="0" borderId="0" applyFont="0" applyFill="0" applyAlignment="0" applyProtection="0"/>
    <xf numFmtId="194" fontId="6" fillId="0" borderId="0" applyFont="0" applyFill="0" applyBorder="0" applyAlignment="0" applyProtection="0"/>
    <xf numFmtId="195" fontId="32" fillId="0" borderId="0" applyFont="0" applyFill="0" applyAlignment="0" applyProtection="0"/>
    <xf numFmtId="195" fontId="32" fillId="0" borderId="0" applyFont="0" applyFill="0" applyAlignment="0" applyProtection="0"/>
    <xf numFmtId="195" fontId="32" fillId="0" borderId="0" applyFont="0" applyFill="0" applyAlignment="0" applyProtection="0"/>
    <xf numFmtId="194" fontId="6" fillId="0" borderId="0" applyFont="0" applyFill="0" applyBorder="0" applyAlignment="0" applyProtection="0"/>
    <xf numFmtId="0" fontId="33" fillId="0" borderId="0"/>
    <xf numFmtId="0" fontId="34" fillId="0" borderId="0"/>
    <xf numFmtId="0" fontId="35"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0" fontId="35" fillId="0" borderId="0"/>
    <xf numFmtId="171" fontId="35" fillId="0" borderId="0"/>
    <xf numFmtId="0" fontId="28" fillId="0" borderId="0"/>
    <xf numFmtId="0" fontId="28" fillId="0" borderId="0"/>
    <xf numFmtId="0" fontId="28" fillId="0" borderId="0"/>
    <xf numFmtId="0" fontId="28" fillId="0" borderId="0"/>
    <xf numFmtId="0" fontId="36" fillId="0" borderId="0"/>
    <xf numFmtId="0" fontId="34" fillId="0" borderId="0"/>
    <xf numFmtId="171" fontId="34" fillId="0" borderId="0"/>
    <xf numFmtId="0" fontId="35"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0" fontId="34" fillId="0" borderId="0"/>
    <xf numFmtId="171" fontId="34" fillId="0" borderId="0"/>
    <xf numFmtId="0" fontId="34" fillId="0" borderId="0"/>
    <xf numFmtId="171" fontId="34" fillId="0" borderId="0"/>
    <xf numFmtId="0" fontId="28" fillId="0" borderId="0"/>
    <xf numFmtId="171" fontId="28" fillId="0" borderId="0"/>
    <xf numFmtId="0" fontId="24" fillId="0" borderId="0" applyFont="0" applyFill="0" applyBorder="0" applyAlignment="0" applyProtection="0"/>
    <xf numFmtId="0" fontId="24" fillId="0" borderId="0" applyFont="0" applyFill="0" applyBorder="0" applyAlignment="0" applyProtection="0"/>
    <xf numFmtId="0" fontId="6" fillId="0" borderId="0"/>
    <xf numFmtId="0" fontId="34" fillId="0" borderId="0"/>
    <xf numFmtId="0" fontId="43" fillId="45" borderId="0"/>
    <xf numFmtId="0" fontId="60" fillId="0" borderId="0">
      <alignment vertical="center" wrapText="1"/>
    </xf>
    <xf numFmtId="0" fontId="60" fillId="0" borderId="0">
      <alignment vertical="center" wrapText="1"/>
    </xf>
    <xf numFmtId="171" fontId="43" fillId="45" borderId="0"/>
    <xf numFmtId="0" fontId="43" fillId="45" borderId="0"/>
    <xf numFmtId="0" fontId="60" fillId="0" borderId="0">
      <alignment vertical="center" wrapText="1"/>
    </xf>
    <xf numFmtId="0" fontId="43" fillId="45" borderId="0"/>
    <xf numFmtId="0" fontId="60" fillId="0" borderId="0">
      <alignment vertical="center" wrapText="1"/>
    </xf>
    <xf numFmtId="0" fontId="28" fillId="45" borderId="0"/>
    <xf numFmtId="0" fontId="60" fillId="0" borderId="0">
      <alignment vertical="center" wrapText="1"/>
    </xf>
    <xf numFmtId="0" fontId="60" fillId="0" borderId="0">
      <alignment vertical="center" wrapText="1"/>
    </xf>
    <xf numFmtId="0" fontId="60" fillId="0" borderId="0">
      <alignment vertical="center" wrapText="1"/>
    </xf>
    <xf numFmtId="0" fontId="60" fillId="0" borderId="0">
      <alignment vertical="center" wrapText="1"/>
    </xf>
    <xf numFmtId="0" fontId="60" fillId="0" borderId="0">
      <alignment vertical="center" wrapText="1"/>
    </xf>
    <xf numFmtId="0" fontId="43" fillId="45" borderId="0"/>
    <xf numFmtId="0" fontId="43" fillId="45" borderId="0"/>
    <xf numFmtId="0" fontId="43" fillId="45" borderId="0"/>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43" fillId="45" borderId="0"/>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58" fillId="0" borderId="25"/>
    <xf numFmtId="0" fontId="43" fillId="45" borderId="0"/>
    <xf numFmtId="0" fontId="6" fillId="0" borderId="0" applyNumberFormat="0" applyFill="0" applyBorder="0" applyAlignment="0" applyProtection="0"/>
    <xf numFmtId="184" fontId="61" fillId="0" borderId="0" applyFill="0" applyAlignment="0" applyProtection="0"/>
    <xf numFmtId="0" fontId="61" fillId="0" borderId="0" applyNumberFormat="0" applyFill="0" applyBorder="0" applyAlignment="0" applyProtection="0"/>
    <xf numFmtId="184" fontId="61" fillId="0" borderId="0" applyFill="0" applyAlignment="0" applyProtection="0"/>
    <xf numFmtId="184" fontId="61" fillId="0" borderId="0" applyFill="0" applyAlignment="0" applyProtection="0"/>
    <xf numFmtId="0" fontId="61" fillId="0" borderId="0" applyNumberFormat="0" applyFill="0" applyBorder="0" applyAlignment="0" applyProtection="0"/>
    <xf numFmtId="0" fontId="6" fillId="0" borderId="0" applyNumberFormat="0" applyFill="0" applyBorder="0" applyAlignment="0" applyProtection="0"/>
    <xf numFmtId="184" fontId="61" fillId="0" borderId="0" applyFill="0" applyAlignment="0" applyProtection="0"/>
    <xf numFmtId="0" fontId="61"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47" borderId="0" applyNumberFormat="0" applyFont="0" applyAlignment="0" applyProtection="0"/>
    <xf numFmtId="184" fontId="32" fillId="48" borderId="0" applyFont="0" applyAlignment="0" applyProtection="0"/>
    <xf numFmtId="0" fontId="6" fillId="47" borderId="0" applyNumberFormat="0" applyFont="0" applyAlignment="0" applyProtection="0"/>
    <xf numFmtId="184" fontId="32" fillId="48" borderId="0" applyFont="0" applyAlignment="0" applyProtection="0"/>
    <xf numFmtId="184" fontId="32" fillId="48" borderId="0" applyFont="0" applyAlignment="0" applyProtection="0"/>
    <xf numFmtId="184" fontId="32" fillId="48" borderId="0" applyFont="0" applyAlignment="0" applyProtection="0"/>
    <xf numFmtId="0" fontId="6" fillId="47" borderId="0" applyNumberFormat="0" applyFont="0" applyAlignment="0" applyProtection="0"/>
    <xf numFmtId="0" fontId="34"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0" fontId="35" fillId="0" borderId="0"/>
    <xf numFmtId="0" fontId="35" fillId="0" borderId="0"/>
    <xf numFmtId="0" fontId="35" fillId="0" borderId="0"/>
    <xf numFmtId="0" fontId="35" fillId="0" borderId="0"/>
    <xf numFmtId="0" fontId="34" fillId="0" borderId="0"/>
    <xf numFmtId="171" fontId="34" fillId="0" borderId="0"/>
    <xf numFmtId="0" fontId="34" fillId="0" borderId="0"/>
    <xf numFmtId="171" fontId="34" fillId="0" borderId="0"/>
    <xf numFmtId="0" fontId="35" fillId="0" borderId="0"/>
    <xf numFmtId="0" fontId="35"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0" fontId="6" fillId="0" borderId="0"/>
    <xf numFmtId="0" fontId="6" fillId="0" borderId="0"/>
    <xf numFmtId="169" fontId="6" fillId="0" borderId="0"/>
    <xf numFmtId="0" fontId="6" fillId="0" borderId="0"/>
    <xf numFmtId="169" fontId="6" fillId="0" borderId="0"/>
    <xf numFmtId="0"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0" fontId="34" fillId="0" borderId="0"/>
    <xf numFmtId="0" fontId="35" fillId="0" borderId="0"/>
    <xf numFmtId="169" fontId="35"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0" fontId="35" fillId="0" borderId="0"/>
    <xf numFmtId="0" fontId="35" fillId="0" borderId="0"/>
    <xf numFmtId="0" fontId="6" fillId="0" borderId="0"/>
    <xf numFmtId="0" fontId="6" fillId="0" borderId="0"/>
    <xf numFmtId="0" fontId="6" fillId="0" borderId="0"/>
    <xf numFmtId="169" fontId="6" fillId="0" borderId="0"/>
    <xf numFmtId="0" fontId="34" fillId="0" borderId="0"/>
    <xf numFmtId="171" fontId="34" fillId="0" borderId="0"/>
    <xf numFmtId="0" fontId="34" fillId="0" borderId="0"/>
    <xf numFmtId="171" fontId="34" fillId="0" borderId="0"/>
    <xf numFmtId="0" fontId="34" fillId="0" borderId="0"/>
    <xf numFmtId="0" fontId="34" fillId="0" borderId="0"/>
    <xf numFmtId="0" fontId="34" fillId="0" borderId="0"/>
    <xf numFmtId="0" fontId="62" fillId="0" borderId="0"/>
    <xf numFmtId="0" fontId="34" fillId="0" borderId="0"/>
    <xf numFmtId="171" fontId="34" fillId="0" borderId="0"/>
    <xf numFmtId="0" fontId="34" fillId="0" borderId="0"/>
    <xf numFmtId="0" fontId="34" fillId="0" borderId="0"/>
    <xf numFmtId="0" fontId="34" fillId="0" borderId="0"/>
    <xf numFmtId="0" fontId="62" fillId="0" borderId="0"/>
    <xf numFmtId="0" fontId="34" fillId="0" borderId="0"/>
    <xf numFmtId="0" fontId="34" fillId="0" borderId="0"/>
    <xf numFmtId="0" fontId="34" fillId="0" borderId="0"/>
    <xf numFmtId="0" fontId="62"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35" fillId="0" borderId="0"/>
    <xf numFmtId="171" fontId="35" fillId="0" borderId="0"/>
    <xf numFmtId="0" fontId="28" fillId="0" borderId="0"/>
    <xf numFmtId="0" fontId="28" fillId="0" borderId="0"/>
    <xf numFmtId="0" fontId="28" fillId="0" borderId="0"/>
    <xf numFmtId="0" fontId="36" fillId="0" borderId="0"/>
    <xf numFmtId="0" fontId="28" fillId="0" borderId="0"/>
    <xf numFmtId="0" fontId="28" fillId="0" borderId="0"/>
    <xf numFmtId="0" fontId="28" fillId="0" borderId="0"/>
    <xf numFmtId="0" fontId="36" fillId="0" borderId="0"/>
    <xf numFmtId="0" fontId="34" fillId="0" borderId="0"/>
    <xf numFmtId="0" fontId="35" fillId="0" borderId="0"/>
    <xf numFmtId="171" fontId="35" fillId="0" borderId="0"/>
    <xf numFmtId="0" fontId="63" fillId="0" borderId="0" applyNumberFormat="0" applyFill="0" applyBorder="0" applyAlignment="0" applyProtection="0"/>
    <xf numFmtId="0" fontId="28" fillId="0" borderId="0"/>
    <xf numFmtId="0" fontId="28" fillId="0" borderId="0"/>
    <xf numFmtId="0" fontId="28" fillId="0" borderId="0"/>
    <xf numFmtId="0" fontId="36" fillId="0" borderId="0"/>
    <xf numFmtId="0" fontId="28" fillId="0" borderId="0"/>
    <xf numFmtId="0" fontId="28" fillId="0" borderId="0"/>
    <xf numFmtId="0" fontId="28" fillId="0" borderId="0"/>
    <xf numFmtId="0" fontId="36" fillId="0" borderId="0"/>
    <xf numFmtId="0" fontId="6" fillId="0" borderId="0"/>
    <xf numFmtId="0" fontId="28" fillId="0" borderId="0"/>
    <xf numFmtId="0" fontId="34"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0" fontId="6" fillId="0" borderId="0"/>
    <xf numFmtId="169"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0"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169" fontId="6" fillId="0" borderId="0"/>
    <xf numFmtId="169" fontId="6" fillId="0" borderId="0"/>
    <xf numFmtId="0" fontId="34" fillId="0" borderId="0"/>
    <xf numFmtId="171" fontId="34"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0" fontId="35"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28" fillId="0" borderId="0"/>
    <xf numFmtId="0" fontId="6" fillId="0" borderId="0"/>
    <xf numFmtId="169" fontId="6" fillId="0" borderId="0"/>
    <xf numFmtId="0" fontId="34" fillId="0" borderId="0"/>
    <xf numFmtId="171" fontId="34" fillId="0" borderId="0"/>
    <xf numFmtId="0" fontId="34" fillId="0" borderId="0"/>
    <xf numFmtId="0" fontId="62" fillId="0" borderId="0"/>
    <xf numFmtId="0" fontId="34" fillId="0" borderId="0"/>
    <xf numFmtId="171" fontId="34" fillId="0" borderId="0"/>
    <xf numFmtId="0" fontId="34" fillId="0" borderId="0"/>
    <xf numFmtId="0" fontId="62"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24"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4"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24"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4"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24" fillId="0" borderId="0" applyFont="0" applyFill="0" applyBorder="0" applyAlignment="0" applyProtection="0"/>
    <xf numFmtId="196" fontId="6" fillId="0" borderId="0" applyFont="0" applyFill="0" applyBorder="0" applyAlignment="0" applyProtection="0"/>
    <xf numFmtId="196" fontId="24" fillId="0" borderId="0" applyFont="0" applyFill="0" applyBorder="0" applyAlignment="0" applyProtection="0"/>
    <xf numFmtId="196" fontId="24" fillId="0" borderId="0" applyFont="0" applyFill="0" applyBorder="0" applyAlignment="0" applyProtection="0"/>
    <xf numFmtId="196" fontId="64"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0" fontId="6" fillId="0" borderId="0" applyFont="0" applyFill="0" applyBorder="0" applyAlignment="0" applyProtection="0"/>
    <xf numFmtId="198" fontId="32" fillId="0" borderId="0" applyFont="0" applyFill="0" applyAlignment="0" applyProtection="0"/>
    <xf numFmtId="197" fontId="6" fillId="0" borderId="0" applyFont="0" applyFill="0" applyBorder="0" applyAlignment="0" applyProtection="0"/>
    <xf numFmtId="198" fontId="32" fillId="0" borderId="0" applyFont="0" applyFill="0" applyAlignment="0" applyProtection="0"/>
    <xf numFmtId="198" fontId="32" fillId="0" borderId="0" applyFont="0" applyFill="0" applyAlignment="0" applyProtection="0"/>
    <xf numFmtId="197"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9" fontId="6" fillId="0" borderId="0" applyFont="0" applyFill="0" applyBorder="0" applyAlignment="0" applyProtection="0"/>
    <xf numFmtId="20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1" fontId="6" fillId="0" borderId="0" applyFont="0" applyFill="0" applyBorder="0" applyAlignment="0" applyProtection="0"/>
    <xf numFmtId="179"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9" fontId="6" fillId="0" borderId="0" applyFont="0" applyFill="0" applyBorder="0" applyAlignment="0" applyProtection="0"/>
    <xf numFmtId="20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1" fontId="6" fillId="0" borderId="0" applyFont="0" applyFill="0" applyBorder="0" applyAlignment="0" applyProtection="0"/>
    <xf numFmtId="179"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9" fontId="6" fillId="0" borderId="0" applyFont="0" applyFill="0" applyBorder="0" applyAlignment="0" applyProtection="0"/>
    <xf numFmtId="20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1" fontId="6" fillId="0" borderId="0" applyFont="0" applyFill="0" applyBorder="0" applyAlignment="0" applyProtection="0"/>
    <xf numFmtId="179"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9" fontId="6" fillId="0" borderId="0" applyFont="0" applyFill="0" applyBorder="0" applyAlignment="0" applyProtection="0"/>
    <xf numFmtId="20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1" fontId="6" fillId="0" borderId="0" applyFont="0" applyFill="0" applyBorder="0" applyAlignment="0" applyProtection="0"/>
    <xf numFmtId="179"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8" fontId="32" fillId="0" borderId="0" applyFont="0" applyFill="0" applyAlignment="0" applyProtection="0"/>
    <xf numFmtId="0" fontId="6" fillId="0" borderId="0" applyFont="0" applyFill="0" applyBorder="0" applyAlignment="0" applyProtection="0"/>
    <xf numFmtId="196"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9" fontId="6" fillId="0" borderId="0" applyFont="0" applyFill="0" applyBorder="0" applyAlignment="0" applyProtection="0"/>
    <xf numFmtId="20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9" fontId="6" fillId="0" borderId="0" applyFont="0" applyFill="0" applyBorder="0" applyAlignment="0" applyProtection="0"/>
    <xf numFmtId="20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1" fontId="6" fillId="0" borderId="0" applyFont="0" applyFill="0" applyBorder="0" applyAlignment="0" applyProtection="0"/>
    <xf numFmtId="179"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9" fontId="6" fillId="0" borderId="0" applyFont="0" applyFill="0" applyBorder="0" applyAlignment="0" applyProtection="0"/>
    <xf numFmtId="20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1" fontId="6" fillId="0" borderId="0" applyFont="0" applyFill="0" applyBorder="0" applyAlignment="0" applyProtection="0"/>
    <xf numFmtId="179"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202" fontId="6" fillId="0" borderId="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03"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4" fontId="32" fillId="0" borderId="0" applyFont="0" applyFill="0" applyProtection="0">
      <alignment horizontal="right"/>
    </xf>
    <xf numFmtId="204" fontId="6" fillId="0" borderId="0" applyFont="0" applyFill="0" applyBorder="0" applyProtection="0">
      <alignment horizontal="right"/>
    </xf>
    <xf numFmtId="204" fontId="32" fillId="0" borderId="0" applyFont="0" applyFill="0" applyProtection="0">
      <alignment horizontal="right"/>
    </xf>
    <xf numFmtId="204" fontId="32" fillId="0" borderId="0" applyFont="0" applyFill="0" applyProtection="0">
      <alignment horizontal="right"/>
    </xf>
    <xf numFmtId="204" fontId="6" fillId="0" borderId="0" applyFont="0" applyFill="0" applyBorder="0" applyProtection="0">
      <alignment horizontal="right"/>
    </xf>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187"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06" fontId="55" fillId="0" borderId="0" applyFont="0" applyFill="0" applyBorder="0" applyAlignment="0" applyProtection="0"/>
    <xf numFmtId="206"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7" fontId="55" fillId="0" borderId="0" applyFont="0" applyFill="0" applyBorder="0" applyAlignment="0" applyProtection="0"/>
    <xf numFmtId="207" fontId="55" fillId="0" borderId="0" applyFont="0" applyFill="0" applyBorder="0" applyAlignment="0" applyProtection="0"/>
    <xf numFmtId="0" fontId="6" fillId="0" borderId="0" applyFont="0" applyFill="0" applyBorder="0" applyAlignment="0" applyProtection="0"/>
    <xf numFmtId="208" fontId="6" fillId="0" borderId="0" applyFont="0" applyFill="0" applyBorder="0" applyAlignment="0" applyProtection="0"/>
    <xf numFmtId="0" fontId="55" fillId="0" borderId="0" applyFont="0" applyFill="0" applyBorder="0" applyAlignment="0" applyProtection="0"/>
    <xf numFmtId="20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7" fontId="55" fillId="0" borderId="0" applyFont="0" applyFill="0" applyBorder="0" applyAlignment="0" applyProtection="0"/>
    <xf numFmtId="207" fontId="55" fillId="0" borderId="0" applyFont="0" applyFill="0" applyBorder="0" applyAlignment="0" applyProtection="0"/>
    <xf numFmtId="0" fontId="6" fillId="0" borderId="0" applyFont="0" applyFill="0" applyBorder="0" applyAlignment="0" applyProtection="0"/>
    <xf numFmtId="208"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7" fontId="55" fillId="0" borderId="0" applyFont="0" applyFill="0" applyBorder="0" applyAlignment="0" applyProtection="0"/>
    <xf numFmtId="207" fontId="55" fillId="0" borderId="0" applyFont="0" applyFill="0" applyBorder="0" applyAlignment="0" applyProtection="0"/>
    <xf numFmtId="0" fontId="6" fillId="0" borderId="0" applyFont="0" applyFill="0" applyBorder="0" applyAlignment="0" applyProtection="0"/>
    <xf numFmtId="208"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187"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06" fontId="55" fillId="0" borderId="0" applyFont="0" applyFill="0" applyBorder="0" applyAlignment="0" applyProtection="0"/>
    <xf numFmtId="206"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7" fontId="55" fillId="0" borderId="0" applyFont="0" applyFill="0" applyBorder="0" applyAlignment="0" applyProtection="0"/>
    <xf numFmtId="207" fontId="55" fillId="0" borderId="0" applyFont="0" applyFill="0" applyBorder="0" applyAlignment="0" applyProtection="0"/>
    <xf numFmtId="0" fontId="6" fillId="0" borderId="0" applyFont="0" applyFill="0" applyBorder="0" applyAlignment="0" applyProtection="0"/>
    <xf numFmtId="208" fontId="6" fillId="0" borderId="0" applyFont="0" applyFill="0" applyBorder="0" applyAlignment="0" applyProtection="0"/>
    <xf numFmtId="0" fontId="55" fillId="0" borderId="0" applyFont="0" applyFill="0" applyBorder="0" applyAlignment="0" applyProtection="0"/>
    <xf numFmtId="20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7" fontId="55" fillId="0" borderId="0" applyFont="0" applyFill="0" applyBorder="0" applyAlignment="0" applyProtection="0"/>
    <xf numFmtId="207" fontId="55" fillId="0" borderId="0" applyFont="0" applyFill="0" applyBorder="0" applyAlignment="0" applyProtection="0"/>
    <xf numFmtId="0" fontId="6" fillId="0" borderId="0" applyFont="0" applyFill="0" applyBorder="0" applyAlignment="0" applyProtection="0"/>
    <xf numFmtId="208"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7" fontId="55" fillId="0" borderId="0" applyFont="0" applyFill="0" applyBorder="0" applyAlignment="0" applyProtection="0"/>
    <xf numFmtId="207" fontId="55" fillId="0" borderId="0" applyFont="0" applyFill="0" applyBorder="0" applyAlignment="0" applyProtection="0"/>
    <xf numFmtId="0" fontId="6" fillId="0" borderId="0" applyFont="0" applyFill="0" applyBorder="0" applyAlignment="0" applyProtection="0"/>
    <xf numFmtId="208"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187"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06" fontId="55" fillId="0" borderId="0" applyFont="0" applyFill="0" applyBorder="0" applyAlignment="0" applyProtection="0"/>
    <xf numFmtId="206"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7" fontId="55" fillId="0" borderId="0" applyFont="0" applyFill="0" applyBorder="0" applyAlignment="0" applyProtection="0"/>
    <xf numFmtId="207" fontId="55" fillId="0" borderId="0" applyFont="0" applyFill="0" applyBorder="0" applyAlignment="0" applyProtection="0"/>
    <xf numFmtId="0" fontId="6" fillId="0" borderId="0" applyFont="0" applyFill="0" applyBorder="0" applyAlignment="0" applyProtection="0"/>
    <xf numFmtId="208" fontId="6" fillId="0" borderId="0" applyFont="0" applyFill="0" applyBorder="0" applyAlignment="0" applyProtection="0"/>
    <xf numFmtId="0" fontId="55" fillId="0" borderId="0" applyFont="0" applyFill="0" applyBorder="0" applyAlignment="0" applyProtection="0"/>
    <xf numFmtId="20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7" fontId="55" fillId="0" borderId="0" applyFont="0" applyFill="0" applyBorder="0" applyAlignment="0" applyProtection="0"/>
    <xf numFmtId="207" fontId="55" fillId="0" borderId="0" applyFont="0" applyFill="0" applyBorder="0" applyAlignment="0" applyProtection="0"/>
    <xf numFmtId="0" fontId="6" fillId="0" borderId="0" applyFont="0" applyFill="0" applyBorder="0" applyAlignment="0" applyProtection="0"/>
    <xf numFmtId="208"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7" fontId="55" fillId="0" borderId="0" applyFont="0" applyFill="0" applyBorder="0" applyAlignment="0" applyProtection="0"/>
    <xf numFmtId="207" fontId="55" fillId="0" borderId="0" applyFont="0" applyFill="0" applyBorder="0" applyAlignment="0" applyProtection="0"/>
    <xf numFmtId="0" fontId="6" fillId="0" borderId="0" applyFont="0" applyFill="0" applyBorder="0" applyAlignment="0" applyProtection="0"/>
    <xf numFmtId="208"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187"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06" fontId="55" fillId="0" borderId="0" applyFont="0" applyFill="0" applyBorder="0" applyAlignment="0" applyProtection="0"/>
    <xf numFmtId="206"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7" fontId="55" fillId="0" borderId="0" applyFont="0" applyFill="0" applyBorder="0" applyAlignment="0" applyProtection="0"/>
    <xf numFmtId="207" fontId="55" fillId="0" borderId="0" applyFont="0" applyFill="0" applyBorder="0" applyAlignment="0" applyProtection="0"/>
    <xf numFmtId="0" fontId="6" fillId="0" borderId="0" applyFont="0" applyFill="0" applyBorder="0" applyAlignment="0" applyProtection="0"/>
    <xf numFmtId="208" fontId="6" fillId="0" borderId="0" applyFont="0" applyFill="0" applyBorder="0" applyAlignment="0" applyProtection="0"/>
    <xf numFmtId="0" fontId="55" fillId="0" borderId="0" applyFont="0" applyFill="0" applyBorder="0" applyAlignment="0" applyProtection="0"/>
    <xf numFmtId="20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7" fontId="55" fillId="0" borderId="0" applyFont="0" applyFill="0" applyBorder="0" applyAlignment="0" applyProtection="0"/>
    <xf numFmtId="207" fontId="55" fillId="0" borderId="0" applyFont="0" applyFill="0" applyBorder="0" applyAlignment="0" applyProtection="0"/>
    <xf numFmtId="0" fontId="6" fillId="0" borderId="0" applyFont="0" applyFill="0" applyBorder="0" applyAlignment="0" applyProtection="0"/>
    <xf numFmtId="208"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7" fontId="55" fillId="0" borderId="0" applyFont="0" applyFill="0" applyBorder="0" applyAlignment="0" applyProtection="0"/>
    <xf numFmtId="207" fontId="55" fillId="0" borderId="0" applyFont="0" applyFill="0" applyBorder="0" applyAlignment="0" applyProtection="0"/>
    <xf numFmtId="0" fontId="6" fillId="0" borderId="0" applyFont="0" applyFill="0" applyBorder="0" applyAlignment="0" applyProtection="0"/>
    <xf numFmtId="208" fontId="6" fillId="0" borderId="0" applyFont="0" applyFill="0" applyBorder="0" applyAlignment="0" applyProtection="0"/>
    <xf numFmtId="204" fontId="32" fillId="0" borderId="0" applyFont="0" applyFill="0" applyProtection="0">
      <alignment horizontal="right"/>
    </xf>
    <xf numFmtId="0" fontId="6" fillId="0" borderId="0" applyFont="0" applyFill="0" applyBorder="0" applyAlignment="0" applyProtection="0"/>
    <xf numFmtId="21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187"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187"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06" fontId="55" fillId="0" borderId="0" applyFont="0" applyFill="0" applyBorder="0" applyAlignment="0" applyProtection="0"/>
    <xf numFmtId="206"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7" fontId="55" fillId="0" borderId="0" applyFont="0" applyFill="0" applyBorder="0" applyAlignment="0" applyProtection="0"/>
    <xf numFmtId="207" fontId="55" fillId="0" borderId="0" applyFont="0" applyFill="0" applyBorder="0" applyAlignment="0" applyProtection="0"/>
    <xf numFmtId="0" fontId="6" fillId="0" borderId="0" applyFont="0" applyFill="0" applyBorder="0" applyAlignment="0" applyProtection="0"/>
    <xf numFmtId="208" fontId="6" fillId="0" borderId="0" applyFont="0" applyFill="0" applyBorder="0" applyAlignment="0" applyProtection="0"/>
    <xf numFmtId="0" fontId="55" fillId="0" borderId="0" applyFont="0" applyFill="0" applyBorder="0" applyAlignment="0" applyProtection="0"/>
    <xf numFmtId="20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7" fontId="55" fillId="0" borderId="0" applyFont="0" applyFill="0" applyBorder="0" applyAlignment="0" applyProtection="0"/>
    <xf numFmtId="207" fontId="55" fillId="0" borderId="0" applyFont="0" applyFill="0" applyBorder="0" applyAlignment="0" applyProtection="0"/>
    <xf numFmtId="0" fontId="6" fillId="0" borderId="0" applyFont="0" applyFill="0" applyBorder="0" applyAlignment="0" applyProtection="0"/>
    <xf numFmtId="208"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7" fontId="55" fillId="0" borderId="0" applyFont="0" applyFill="0" applyBorder="0" applyAlignment="0" applyProtection="0"/>
    <xf numFmtId="207" fontId="55" fillId="0" borderId="0" applyFont="0" applyFill="0" applyBorder="0" applyAlignment="0" applyProtection="0"/>
    <xf numFmtId="0" fontId="6" fillId="0" borderId="0" applyFont="0" applyFill="0" applyBorder="0" applyAlignment="0" applyProtection="0"/>
    <xf numFmtId="208"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187"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205" fontId="55" fillId="0" borderId="0" applyFont="0" applyFill="0" applyBorder="0" applyAlignment="0" applyProtection="0"/>
    <xf numFmtId="205"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06" fontId="55" fillId="0" borderId="0" applyFont="0" applyFill="0" applyBorder="0" applyAlignment="0" applyProtection="0"/>
    <xf numFmtId="206"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7" fontId="55" fillId="0" borderId="0" applyFont="0" applyFill="0" applyBorder="0" applyAlignment="0" applyProtection="0"/>
    <xf numFmtId="207" fontId="55" fillId="0" borderId="0" applyFont="0" applyFill="0" applyBorder="0" applyAlignment="0" applyProtection="0"/>
    <xf numFmtId="0" fontId="6" fillId="0" borderId="0" applyFont="0" applyFill="0" applyBorder="0" applyAlignment="0" applyProtection="0"/>
    <xf numFmtId="208" fontId="6" fillId="0" borderId="0" applyFont="0" applyFill="0" applyBorder="0" applyAlignment="0" applyProtection="0"/>
    <xf numFmtId="0" fontId="55" fillId="0" borderId="0" applyFont="0" applyFill="0" applyBorder="0" applyAlignment="0" applyProtection="0"/>
    <xf numFmtId="20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7" fontId="55" fillId="0" borderId="0" applyFont="0" applyFill="0" applyBorder="0" applyAlignment="0" applyProtection="0"/>
    <xf numFmtId="207" fontId="55" fillId="0" borderId="0" applyFont="0" applyFill="0" applyBorder="0" applyAlignment="0" applyProtection="0"/>
    <xf numFmtId="0" fontId="6" fillId="0" borderId="0" applyFont="0" applyFill="0" applyBorder="0" applyAlignment="0" applyProtection="0"/>
    <xf numFmtId="208"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207" fontId="55" fillId="0" borderId="0" applyFont="0" applyFill="0" applyBorder="0" applyAlignment="0" applyProtection="0"/>
    <xf numFmtId="207" fontId="55" fillId="0" borderId="0" applyFont="0" applyFill="0" applyBorder="0" applyAlignment="0" applyProtection="0"/>
    <xf numFmtId="0" fontId="6" fillId="0" borderId="0" applyFont="0" applyFill="0" applyBorder="0" applyAlignment="0" applyProtection="0"/>
    <xf numFmtId="208"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1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1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204" fontId="6" fillId="0" borderId="0" applyFont="0" applyFill="0" applyBorder="0" applyProtection="0">
      <alignment horizontal="right"/>
    </xf>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211" fontId="6" fillId="0" borderId="0" applyFont="0" applyFill="0" applyBorder="0" applyAlignment="0" applyProtection="0"/>
    <xf numFmtId="0" fontId="34" fillId="0" borderId="0"/>
    <xf numFmtId="0" fontId="34" fillId="0" borderId="0"/>
    <xf numFmtId="171" fontId="34" fillId="0" borderId="0"/>
    <xf numFmtId="0" fontId="34" fillId="0" borderId="0"/>
    <xf numFmtId="171" fontId="34" fillId="0" borderId="0"/>
    <xf numFmtId="0" fontId="6"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25" fillId="0" borderId="0"/>
    <xf numFmtId="0" fontId="24" fillId="0" borderId="0"/>
    <xf numFmtId="0" fontId="24" fillId="0" borderId="0"/>
    <xf numFmtId="0" fontId="6" fillId="0" borderId="0"/>
    <xf numFmtId="169" fontId="24" fillId="0" borderId="0"/>
    <xf numFmtId="170" fontId="24" fillId="0" borderId="0"/>
    <xf numFmtId="170" fontId="24" fillId="0" borderId="0"/>
    <xf numFmtId="170" fontId="24" fillId="0" borderId="0"/>
    <xf numFmtId="0" fontId="24" fillId="0" borderId="0"/>
    <xf numFmtId="170" fontId="24" fillId="0" borderId="0"/>
    <xf numFmtId="170" fontId="26" fillId="0" borderId="0"/>
    <xf numFmtId="170" fontId="26" fillId="0" borderId="0"/>
    <xf numFmtId="0" fontId="24" fillId="0" borderId="0"/>
    <xf numFmtId="170" fontId="24" fillId="0" borderId="0"/>
    <xf numFmtId="0" fontId="24" fillId="0" borderId="0"/>
    <xf numFmtId="0" fontId="6" fillId="0" borderId="0"/>
    <xf numFmtId="0" fontId="24" fillId="0" borderId="0"/>
    <xf numFmtId="0" fontId="6" fillId="0" borderId="0"/>
    <xf numFmtId="0" fontId="24" fillId="0" borderId="0"/>
    <xf numFmtId="0" fontId="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169" fontId="6"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25" fillId="0" borderId="0"/>
    <xf numFmtId="0" fontId="24" fillId="0" borderId="0"/>
    <xf numFmtId="0" fontId="24" fillId="0" borderId="0"/>
    <xf numFmtId="0" fontId="6" fillId="0" borderId="0"/>
    <xf numFmtId="169" fontId="24" fillId="0" borderId="0"/>
    <xf numFmtId="170" fontId="24" fillId="0" borderId="0"/>
    <xf numFmtId="170" fontId="24" fillId="0" borderId="0"/>
    <xf numFmtId="170" fontId="24" fillId="0" borderId="0"/>
    <xf numFmtId="0" fontId="24" fillId="0" borderId="0"/>
    <xf numFmtId="170" fontId="24" fillId="0" borderId="0"/>
    <xf numFmtId="170" fontId="26" fillId="0" borderId="0"/>
    <xf numFmtId="170" fontId="26" fillId="0" borderId="0"/>
    <xf numFmtId="0" fontId="24" fillId="0" borderId="0"/>
    <xf numFmtId="170" fontId="24" fillId="0" borderId="0"/>
    <xf numFmtId="0" fontId="24" fillId="0" borderId="0"/>
    <xf numFmtId="0" fontId="6" fillId="0" borderId="0"/>
    <xf numFmtId="0" fontId="24" fillId="0" borderId="0"/>
    <xf numFmtId="0" fontId="6" fillId="0" borderId="0"/>
    <xf numFmtId="0" fontId="24" fillId="0" borderId="0"/>
    <xf numFmtId="0" fontId="6" fillId="0" borderId="0"/>
    <xf numFmtId="0" fontId="26" fillId="0" borderId="0"/>
    <xf numFmtId="0" fontId="6" fillId="0" borderId="0"/>
    <xf numFmtId="0" fontId="6" fillId="0" borderId="0"/>
    <xf numFmtId="0" fontId="6" fillId="0" borderId="0"/>
    <xf numFmtId="0" fontId="6" fillId="0" borderId="0"/>
    <xf numFmtId="0" fontId="6" fillId="0" borderId="0"/>
    <xf numFmtId="169" fontId="6"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25" fillId="0" borderId="0"/>
    <xf numFmtId="0" fontId="24" fillId="0" borderId="0"/>
    <xf numFmtId="0" fontId="24" fillId="0" borderId="0"/>
    <xf numFmtId="0" fontId="6" fillId="0" borderId="0"/>
    <xf numFmtId="169" fontId="24" fillId="0" borderId="0"/>
    <xf numFmtId="170" fontId="24" fillId="0" borderId="0"/>
    <xf numFmtId="170" fontId="24" fillId="0" borderId="0"/>
    <xf numFmtId="170" fontId="24" fillId="0" borderId="0"/>
    <xf numFmtId="0" fontId="24" fillId="0" borderId="0"/>
    <xf numFmtId="170" fontId="24" fillId="0" borderId="0"/>
    <xf numFmtId="170" fontId="26" fillId="0" borderId="0"/>
    <xf numFmtId="170" fontId="26" fillId="0" borderId="0"/>
    <xf numFmtId="0" fontId="24" fillId="0" borderId="0"/>
    <xf numFmtId="170" fontId="24" fillId="0" borderId="0"/>
    <xf numFmtId="0" fontId="24" fillId="0" borderId="0"/>
    <xf numFmtId="0" fontId="6" fillId="0" borderId="0"/>
    <xf numFmtId="0" fontId="24" fillId="0" borderId="0"/>
    <xf numFmtId="0" fontId="6" fillId="0" borderId="0"/>
    <xf numFmtId="0" fontId="24" fillId="0" borderId="0"/>
    <xf numFmtId="0" fontId="6" fillId="0" borderId="0"/>
    <xf numFmtId="0" fontId="26" fillId="0" borderId="0"/>
    <xf numFmtId="0" fontId="6" fillId="0" borderId="0"/>
    <xf numFmtId="0" fontId="6" fillId="0" borderId="0"/>
    <xf numFmtId="0" fontId="6" fillId="0" borderId="0"/>
    <xf numFmtId="0" fontId="6" fillId="0" borderId="0"/>
    <xf numFmtId="0" fontId="6" fillId="0" borderId="0"/>
    <xf numFmtId="169" fontId="6" fillId="0" borderId="0"/>
    <xf numFmtId="0" fontId="6" fillId="0" borderId="0"/>
    <xf numFmtId="0" fontId="6" fillId="0" borderId="0"/>
    <xf numFmtId="169" fontId="6" fillId="0" borderId="0"/>
    <xf numFmtId="0" fontId="6"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25" fillId="0" borderId="0"/>
    <xf numFmtId="0" fontId="24" fillId="0" borderId="0"/>
    <xf numFmtId="0" fontId="24" fillId="0" borderId="0"/>
    <xf numFmtId="0" fontId="6" fillId="0" borderId="0"/>
    <xf numFmtId="169" fontId="24" fillId="0" borderId="0"/>
    <xf numFmtId="170" fontId="24" fillId="0" borderId="0"/>
    <xf numFmtId="170" fontId="24" fillId="0" borderId="0"/>
    <xf numFmtId="170" fontId="24" fillId="0" borderId="0"/>
    <xf numFmtId="0" fontId="24" fillId="0" borderId="0"/>
    <xf numFmtId="170" fontId="24" fillId="0" borderId="0"/>
    <xf numFmtId="170" fontId="26" fillId="0" borderId="0"/>
    <xf numFmtId="170" fontId="26" fillId="0" borderId="0"/>
    <xf numFmtId="0" fontId="24" fillId="0" borderId="0"/>
    <xf numFmtId="170" fontId="24" fillId="0" borderId="0"/>
    <xf numFmtId="0" fontId="24" fillId="0" borderId="0"/>
    <xf numFmtId="0" fontId="6" fillId="0" borderId="0"/>
    <xf numFmtId="0" fontId="24" fillId="0" borderId="0"/>
    <xf numFmtId="0" fontId="6" fillId="0" borderId="0"/>
    <xf numFmtId="0" fontId="24" fillId="0" borderId="0"/>
    <xf numFmtId="0" fontId="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6" fillId="0" borderId="0"/>
    <xf numFmtId="171" fontId="34" fillId="0" borderId="0"/>
    <xf numFmtId="171" fontId="34" fillId="0" borderId="0"/>
    <xf numFmtId="0" fontId="28" fillId="0" borderId="0"/>
    <xf numFmtId="0" fontId="28" fillId="0" borderId="0"/>
    <xf numFmtId="0" fontId="28" fillId="0" borderId="0"/>
    <xf numFmtId="0" fontId="3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0" fontId="28" fillId="0" borderId="0"/>
    <xf numFmtId="171" fontId="28" fillId="0" borderId="0"/>
    <xf numFmtId="0" fontId="28" fillId="0" borderId="0"/>
    <xf numFmtId="0" fontId="36" fillId="0" borderId="0"/>
    <xf numFmtId="0" fontId="28" fillId="0" borderId="0"/>
    <xf numFmtId="0" fontId="28" fillId="0" borderId="0"/>
    <xf numFmtId="0" fontId="28" fillId="0" borderId="0"/>
    <xf numFmtId="0" fontId="36" fillId="0" borderId="0"/>
    <xf numFmtId="0" fontId="35" fillId="0" borderId="0"/>
    <xf numFmtId="171" fontId="35" fillId="0" borderId="0"/>
    <xf numFmtId="0" fontId="35" fillId="0" borderId="0"/>
    <xf numFmtId="0" fontId="39" fillId="0" borderId="0"/>
    <xf numFmtId="169" fontId="35" fillId="0" borderId="0"/>
    <xf numFmtId="0" fontId="35" fillId="0" borderId="0"/>
    <xf numFmtId="171" fontId="35" fillId="0" borderId="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212"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212"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212"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212"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212"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212"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13" fontId="6" fillId="0" borderId="0" applyFont="0" applyFill="0" applyBorder="0" applyAlignment="0" applyProtection="0"/>
    <xf numFmtId="188"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214"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200" fontId="6" fillId="0" borderId="0" applyFont="0" applyFill="0" applyBorder="0" applyAlignment="0" applyProtection="0"/>
    <xf numFmtId="215"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214"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200" fontId="6" fillId="0" borderId="0" applyFont="0" applyFill="0" applyBorder="0" applyAlignment="0" applyProtection="0"/>
    <xf numFmtId="215"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214"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200" fontId="6" fillId="0" borderId="0" applyFont="0" applyFill="0" applyBorder="0" applyAlignment="0" applyProtection="0"/>
    <xf numFmtId="215"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214"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200" fontId="6" fillId="0" borderId="0" applyFont="0" applyFill="0" applyBorder="0" applyAlignment="0" applyProtection="0"/>
    <xf numFmtId="215"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214"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200" fontId="6" fillId="0" borderId="0" applyFont="0" applyFill="0" applyBorder="0" applyAlignment="0" applyProtection="0"/>
    <xf numFmtId="215"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214"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200" fontId="6" fillId="0" borderId="0" applyFont="0" applyFill="0" applyBorder="0" applyAlignment="0" applyProtection="0"/>
    <xf numFmtId="215"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214" fontId="6" fillId="0" borderId="0" applyFont="0" applyFill="0" applyBorder="0" applyAlignment="0" applyProtection="0"/>
    <xf numFmtId="0" fontId="6" fillId="0" borderId="0" applyFont="0" applyFill="0" applyBorder="0" applyAlignment="0" applyProtection="0"/>
    <xf numFmtId="0" fontId="55" fillId="0" borderId="0" applyFont="0" applyFill="0" applyBorder="0" applyAlignment="0" applyProtection="0"/>
    <xf numFmtId="200" fontId="6" fillId="0" borderId="0" applyFont="0" applyFill="0" applyBorder="0" applyAlignment="0" applyProtection="0"/>
    <xf numFmtId="215" fontId="6" fillId="0" borderId="0" applyFont="0" applyFill="0" applyBorder="0" applyAlignment="0" applyProtection="0"/>
    <xf numFmtId="0" fontId="55" fillId="0" borderId="0" applyFont="0" applyFill="0" applyBorder="0" applyAlignment="0" applyProtection="0"/>
    <xf numFmtId="0" fontId="55"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8" fontId="6" fillId="0" borderId="0" applyFont="0" applyFill="0" applyBorder="0" applyAlignment="0" applyProtection="0"/>
    <xf numFmtId="0" fontId="6" fillId="0" borderId="0" applyFont="0" applyFill="0" applyBorder="0" applyAlignment="0" applyProtection="0"/>
    <xf numFmtId="188" fontId="6" fillId="0" borderId="0" applyFont="0" applyFill="0" applyBorder="0" applyAlignment="0" applyProtection="0"/>
    <xf numFmtId="0" fontId="6" fillId="0" borderId="0" applyFont="0" applyFill="0" applyBorder="0" applyAlignment="0" applyProtection="0"/>
    <xf numFmtId="216" fontId="6" fillId="0" borderId="0" applyFont="0" applyFill="0" applyBorder="0" applyAlignment="0" applyProtection="0"/>
    <xf numFmtId="0" fontId="28" fillId="0" borderId="0"/>
    <xf numFmtId="0" fontId="28" fillId="0" borderId="0"/>
    <xf numFmtId="0" fontId="28" fillId="0" borderId="0"/>
    <xf numFmtId="171" fontId="28" fillId="0" borderId="0"/>
    <xf numFmtId="171" fontId="28" fillId="0" borderId="0"/>
    <xf numFmtId="0" fontId="28" fillId="0" borderId="0"/>
    <xf numFmtId="171" fontId="28" fillId="0" borderId="0"/>
    <xf numFmtId="0" fontId="28" fillId="0" borderId="0"/>
    <xf numFmtId="0" fontId="36" fillId="0" borderId="0"/>
    <xf numFmtId="0" fontId="35" fillId="0" borderId="0"/>
    <xf numFmtId="0" fontId="35" fillId="0" borderId="0"/>
    <xf numFmtId="171" fontId="35" fillId="0" borderId="0"/>
    <xf numFmtId="0" fontId="35" fillId="0" borderId="0"/>
    <xf numFmtId="0" fontId="39" fillId="0" borderId="0"/>
    <xf numFmtId="169" fontId="35" fillId="0" borderId="0"/>
    <xf numFmtId="0" fontId="35" fillId="0" borderId="0"/>
    <xf numFmtId="171" fontId="35" fillId="0" borderId="0"/>
    <xf numFmtId="171" fontId="6" fillId="0" borderId="0"/>
    <xf numFmtId="169" fontId="6" fillId="0" borderId="0"/>
    <xf numFmtId="171" fontId="6" fillId="0" borderId="0"/>
    <xf numFmtId="169" fontId="6" fillId="0" borderId="0"/>
    <xf numFmtId="171" fontId="6" fillId="0" borderId="0"/>
    <xf numFmtId="169" fontId="6" fillId="0" borderId="0"/>
    <xf numFmtId="0" fontId="35" fillId="0" borderId="0"/>
    <xf numFmtId="171" fontId="35" fillId="0" borderId="0"/>
    <xf numFmtId="0" fontId="35" fillId="0" borderId="0"/>
    <xf numFmtId="0" fontId="39" fillId="0" borderId="0"/>
    <xf numFmtId="169" fontId="35" fillId="0" borderId="0"/>
    <xf numFmtId="0" fontId="35" fillId="0" borderId="0"/>
    <xf numFmtId="171" fontId="35" fillId="0" borderId="0"/>
    <xf numFmtId="0" fontId="35"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34" fillId="0" borderId="0"/>
    <xf numFmtId="171" fontId="34" fillId="0" borderId="0"/>
    <xf numFmtId="0" fontId="35" fillId="0" borderId="0"/>
    <xf numFmtId="0" fontId="35"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169" fontId="6" fillId="0" borderId="0"/>
    <xf numFmtId="0" fontId="6" fillId="0" borderId="0"/>
    <xf numFmtId="171"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169" fontId="6" fillId="0" borderId="0"/>
    <xf numFmtId="171"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35"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24" fillId="0" borderId="0"/>
    <xf numFmtId="171" fontId="6" fillId="0" borderId="0"/>
    <xf numFmtId="170" fontId="24" fillId="0" borderId="0"/>
    <xf numFmtId="170" fontId="24" fillId="0" borderId="0"/>
    <xf numFmtId="170" fontId="26" fillId="0" borderId="0"/>
    <xf numFmtId="171" fontId="6" fillId="0" borderId="0"/>
    <xf numFmtId="0" fontId="24" fillId="0" borderId="0"/>
    <xf numFmtId="0" fontId="26" fillId="0" borderId="0"/>
    <xf numFmtId="0" fontId="6" fillId="0" borderId="0"/>
    <xf numFmtId="0" fontId="24" fillId="0" borderId="0"/>
    <xf numFmtId="171" fontId="6" fillId="0" borderId="0"/>
    <xf numFmtId="170" fontId="24" fillId="0" borderId="0"/>
    <xf numFmtId="170" fontId="24" fillId="0" borderId="0"/>
    <xf numFmtId="170" fontId="26" fillId="0" borderId="0"/>
    <xf numFmtId="171" fontId="6" fillId="0" borderId="0"/>
    <xf numFmtId="0" fontId="24" fillId="0" borderId="0"/>
    <xf numFmtId="0" fontId="26" fillId="0" borderId="0"/>
    <xf numFmtId="0" fontId="24" fillId="0" borderId="0"/>
    <xf numFmtId="171" fontId="6" fillId="0" borderId="0"/>
    <xf numFmtId="170" fontId="24" fillId="0" borderId="0"/>
    <xf numFmtId="170" fontId="24" fillId="0" borderId="0"/>
    <xf numFmtId="170" fontId="26" fillId="0" borderId="0"/>
    <xf numFmtId="171" fontId="6" fillId="0" borderId="0"/>
    <xf numFmtId="0" fontId="24" fillId="0" borderId="0"/>
    <xf numFmtId="0" fontId="2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0" fontId="6" fillId="0" borderId="0"/>
    <xf numFmtId="0" fontId="6" fillId="0" borderId="0"/>
    <xf numFmtId="169" fontId="6"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25" fillId="0" borderId="0"/>
    <xf numFmtId="0" fontId="24" fillId="0" borderId="0"/>
    <xf numFmtId="0" fontId="24" fillId="0" borderId="0"/>
    <xf numFmtId="0" fontId="6" fillId="0" borderId="0"/>
    <xf numFmtId="169" fontId="24" fillId="0" borderId="0"/>
    <xf numFmtId="170" fontId="24" fillId="0" borderId="0"/>
    <xf numFmtId="170" fontId="24" fillId="0" borderId="0"/>
    <xf numFmtId="170" fontId="24" fillId="0" borderId="0"/>
    <xf numFmtId="0" fontId="24" fillId="0" borderId="0"/>
    <xf numFmtId="170" fontId="24" fillId="0" borderId="0"/>
    <xf numFmtId="170" fontId="26" fillId="0" borderId="0"/>
    <xf numFmtId="170" fontId="26" fillId="0" borderId="0"/>
    <xf numFmtId="0" fontId="24" fillId="0" borderId="0"/>
    <xf numFmtId="170" fontId="24" fillId="0" borderId="0"/>
    <xf numFmtId="0" fontId="24" fillId="0" borderId="0"/>
    <xf numFmtId="0" fontId="6" fillId="0" borderId="0"/>
    <xf numFmtId="0" fontId="24" fillId="0" borderId="0"/>
    <xf numFmtId="0" fontId="6" fillId="0" borderId="0"/>
    <xf numFmtId="0" fontId="24" fillId="0" borderId="0"/>
    <xf numFmtId="0" fontId="6" fillId="0" borderId="0"/>
    <xf numFmtId="0" fontId="26" fillId="0" borderId="0"/>
    <xf numFmtId="0" fontId="6" fillId="0" borderId="0"/>
    <xf numFmtId="0" fontId="6" fillId="0" borderId="0"/>
    <xf numFmtId="0" fontId="6" fillId="0" borderId="0"/>
    <xf numFmtId="0" fontId="6" fillId="0" borderId="0"/>
    <xf numFmtId="0" fontId="6" fillId="0" borderId="0"/>
    <xf numFmtId="169" fontId="6"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25" fillId="0" borderId="0"/>
    <xf numFmtId="0" fontId="24" fillId="0" borderId="0"/>
    <xf numFmtId="0" fontId="24" fillId="0" borderId="0"/>
    <xf numFmtId="0" fontId="6" fillId="0" borderId="0"/>
    <xf numFmtId="169" fontId="24" fillId="0" borderId="0"/>
    <xf numFmtId="170" fontId="24" fillId="0" borderId="0"/>
    <xf numFmtId="170" fontId="24" fillId="0" borderId="0"/>
    <xf numFmtId="170" fontId="24" fillId="0" borderId="0"/>
    <xf numFmtId="0" fontId="24" fillId="0" borderId="0"/>
    <xf numFmtId="170" fontId="24" fillId="0" borderId="0"/>
    <xf numFmtId="170" fontId="26" fillId="0" borderId="0"/>
    <xf numFmtId="170" fontId="26" fillId="0" borderId="0"/>
    <xf numFmtId="0" fontId="24" fillId="0" borderId="0"/>
    <xf numFmtId="170" fontId="24" fillId="0" borderId="0"/>
    <xf numFmtId="0" fontId="24" fillId="0" borderId="0"/>
    <xf numFmtId="0" fontId="6" fillId="0" borderId="0"/>
    <xf numFmtId="0" fontId="24" fillId="0" borderId="0"/>
    <xf numFmtId="0" fontId="6" fillId="0" borderId="0"/>
    <xf numFmtId="0" fontId="24" fillId="0" borderId="0"/>
    <xf numFmtId="0" fontId="6" fillId="0" borderId="0"/>
    <xf numFmtId="0" fontId="26" fillId="0" borderId="0"/>
    <xf numFmtId="0" fontId="6" fillId="0" borderId="0"/>
    <xf numFmtId="0" fontId="6" fillId="0" borderId="0"/>
    <xf numFmtId="0" fontId="6" fillId="0" borderId="0"/>
    <xf numFmtId="0" fontId="6" fillId="0" borderId="0"/>
    <xf numFmtId="0" fontId="6" fillId="0" borderId="0"/>
    <xf numFmtId="169" fontId="6" fillId="0" borderId="0"/>
    <xf numFmtId="169" fontId="6" fillId="0" borderId="0"/>
    <xf numFmtId="0" fontId="6" fillId="0" borderId="0"/>
    <xf numFmtId="0" fontId="6" fillId="0" borderId="0"/>
    <xf numFmtId="169" fontId="6" fillId="0" borderId="0"/>
    <xf numFmtId="0" fontId="6"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25" fillId="0" borderId="0"/>
    <xf numFmtId="0" fontId="24" fillId="0" borderId="0"/>
    <xf numFmtId="0" fontId="24" fillId="0" borderId="0"/>
    <xf numFmtId="0" fontId="6" fillId="0" borderId="0"/>
    <xf numFmtId="169" fontId="24" fillId="0" borderId="0"/>
    <xf numFmtId="170" fontId="24" fillId="0" borderId="0"/>
    <xf numFmtId="170" fontId="24" fillId="0" borderId="0"/>
    <xf numFmtId="170" fontId="24" fillId="0" borderId="0"/>
    <xf numFmtId="0" fontId="24" fillId="0" borderId="0"/>
    <xf numFmtId="170" fontId="24" fillId="0" borderId="0"/>
    <xf numFmtId="170" fontId="26" fillId="0" borderId="0"/>
    <xf numFmtId="170" fontId="26" fillId="0" borderId="0"/>
    <xf numFmtId="0" fontId="24" fillId="0" borderId="0"/>
    <xf numFmtId="170" fontId="24" fillId="0" borderId="0"/>
    <xf numFmtId="0" fontId="24" fillId="0" borderId="0"/>
    <xf numFmtId="0" fontId="6" fillId="0" borderId="0"/>
    <xf numFmtId="0" fontId="24" fillId="0" borderId="0"/>
    <xf numFmtId="0" fontId="6" fillId="0" borderId="0"/>
    <xf numFmtId="0" fontId="24" fillId="0" borderId="0"/>
    <xf numFmtId="0" fontId="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6" fillId="0" borderId="0"/>
    <xf numFmtId="171" fontId="34" fillId="0" borderId="0"/>
    <xf numFmtId="171" fontId="34" fillId="0" borderId="0"/>
    <xf numFmtId="171" fontId="34" fillId="0" borderId="0"/>
    <xf numFmtId="171" fontId="34" fillId="0" borderId="0"/>
    <xf numFmtId="0" fontId="34" fillId="0" borderId="0"/>
    <xf numFmtId="171" fontId="34" fillId="0" borderId="0"/>
    <xf numFmtId="0" fontId="34" fillId="0" borderId="0"/>
    <xf numFmtId="0" fontId="28"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28" fillId="0" borderId="0"/>
    <xf numFmtId="169" fontId="6" fillId="0" borderId="0"/>
    <xf numFmtId="0"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0" fontId="24" fillId="42" borderId="0"/>
    <xf numFmtId="0" fontId="24" fillId="42" borderId="0"/>
    <xf numFmtId="0" fontId="6" fillId="42" borderId="0"/>
    <xf numFmtId="0" fontId="6" fillId="42" borderId="0"/>
    <xf numFmtId="0" fontId="6" fillId="42" borderId="0"/>
    <xf numFmtId="169" fontId="6" fillId="42" borderId="0"/>
    <xf numFmtId="0" fontId="6" fillId="42" borderId="0"/>
    <xf numFmtId="0" fontId="6" fillId="42" borderId="0"/>
    <xf numFmtId="0" fontId="6" fillId="42" borderId="0"/>
    <xf numFmtId="0" fontId="24" fillId="42" borderId="0"/>
    <xf numFmtId="171" fontId="6" fillId="42" borderId="0"/>
    <xf numFmtId="169" fontId="6" fillId="42" borderId="0"/>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69" fontId="6" fillId="42" borderId="0"/>
    <xf numFmtId="169"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0" fontId="6" fillId="42" borderId="0"/>
    <xf numFmtId="169" fontId="6" fillId="42" borderId="0"/>
    <xf numFmtId="0"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69" fontId="6" fillId="42" borderId="0"/>
    <xf numFmtId="0" fontId="6" fillId="42" borderId="0"/>
    <xf numFmtId="0"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69" fontId="6" fillId="42" borderId="0"/>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69"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0" fontId="6" fillId="42" borderId="0"/>
    <xf numFmtId="0" fontId="4" fillId="42" borderId="0"/>
    <xf numFmtId="0" fontId="59" fillId="50" borderId="0">
      <alignment vertical="center" wrapText="1"/>
    </xf>
    <xf numFmtId="0" fontId="59" fillId="50" borderId="0">
      <alignment vertical="center" wrapText="1"/>
    </xf>
    <xf numFmtId="171" fontId="4" fillId="42" borderId="0"/>
    <xf numFmtId="0" fontId="4" fillId="42" borderId="0"/>
    <xf numFmtId="0" fontId="59" fillId="50" borderId="0">
      <alignment vertical="center" wrapText="1"/>
    </xf>
    <xf numFmtId="0" fontId="4" fillId="42" borderId="0"/>
    <xf numFmtId="0" fontId="59" fillId="50" borderId="0">
      <alignment vertical="center" wrapText="1"/>
    </xf>
    <xf numFmtId="0" fontId="42" fillId="42" borderId="0"/>
    <xf numFmtId="0" fontId="59" fillId="50" borderId="0">
      <alignment vertical="center" wrapText="1"/>
    </xf>
    <xf numFmtId="0" fontId="59" fillId="50" borderId="0">
      <alignment vertical="center" wrapText="1"/>
    </xf>
    <xf numFmtId="0" fontId="59" fillId="50" borderId="0">
      <alignment vertical="center" wrapText="1"/>
    </xf>
    <xf numFmtId="0" fontId="59" fillId="50" borderId="0">
      <alignment vertical="center" wrapText="1"/>
    </xf>
    <xf numFmtId="0" fontId="59" fillId="50" borderId="0">
      <alignment vertical="center" wrapText="1"/>
    </xf>
    <xf numFmtId="0" fontId="4" fillId="42" borderId="0"/>
    <xf numFmtId="0" fontId="4" fillId="42" borderId="0"/>
    <xf numFmtId="0" fontId="4" fillId="42" borderId="0"/>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4" fillId="42" borderId="0"/>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4" fillId="42" borderId="0"/>
    <xf numFmtId="0" fontId="43" fillId="42" borderId="0"/>
    <xf numFmtId="0" fontId="44" fillId="50" borderId="0">
      <alignment vertical="center" wrapText="1"/>
    </xf>
    <xf numFmtId="0" fontId="44" fillId="50" borderId="0">
      <alignment vertical="center" wrapText="1"/>
    </xf>
    <xf numFmtId="171" fontId="43" fillId="42" borderId="0"/>
    <xf numFmtId="0" fontId="43" fillId="42" borderId="0"/>
    <xf numFmtId="0" fontId="44" fillId="50" borderId="0">
      <alignment vertical="center" wrapText="1"/>
    </xf>
    <xf numFmtId="0" fontId="43" fillId="42" borderId="0"/>
    <xf numFmtId="0" fontId="44" fillId="50" borderId="0">
      <alignment vertical="center" wrapText="1"/>
    </xf>
    <xf numFmtId="0" fontId="28" fillId="42" borderId="0"/>
    <xf numFmtId="0" fontId="44" fillId="50" borderId="0">
      <alignment vertical="center" wrapText="1"/>
    </xf>
    <xf numFmtId="0" fontId="44" fillId="50" borderId="0">
      <alignment vertical="center" wrapText="1"/>
    </xf>
    <xf numFmtId="0" fontId="44" fillId="50" borderId="0">
      <alignment vertical="center" wrapText="1"/>
    </xf>
    <xf numFmtId="0" fontId="44" fillId="50" borderId="0">
      <alignment vertical="center" wrapText="1"/>
    </xf>
    <xf numFmtId="0" fontId="44" fillId="50" borderId="0">
      <alignment vertical="center" wrapText="1"/>
    </xf>
    <xf numFmtId="0" fontId="43" fillId="42" borderId="0"/>
    <xf numFmtId="0" fontId="43" fillId="42" borderId="0"/>
    <xf numFmtId="0" fontId="43" fillId="42" borderId="0"/>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43" fillId="42" borderId="0"/>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43" fillId="42" borderId="0"/>
    <xf numFmtId="0" fontId="24" fillId="42" borderId="0"/>
    <xf numFmtId="0" fontId="59" fillId="50" borderId="0">
      <alignment vertical="center" wrapText="1"/>
    </xf>
    <xf numFmtId="0" fontId="59" fillId="50" borderId="0">
      <alignment vertical="center" wrapText="1"/>
    </xf>
    <xf numFmtId="171" fontId="24" fillId="42" borderId="0"/>
    <xf numFmtId="0" fontId="24" fillId="42" borderId="0"/>
    <xf numFmtId="0" fontId="59" fillId="50" borderId="0">
      <alignment vertical="center" wrapText="1"/>
    </xf>
    <xf numFmtId="0" fontId="24" fillId="42" borderId="0"/>
    <xf numFmtId="0" fontId="59" fillId="50" borderId="0">
      <alignment vertical="center" wrapText="1"/>
    </xf>
    <xf numFmtId="0" fontId="26" fillId="42" borderId="0"/>
    <xf numFmtId="0" fontId="59" fillId="50" borderId="0">
      <alignment vertical="center" wrapText="1"/>
    </xf>
    <xf numFmtId="0" fontId="59" fillId="50" borderId="0">
      <alignment vertical="center" wrapText="1"/>
    </xf>
    <xf numFmtId="0" fontId="59" fillId="50" borderId="0">
      <alignment vertical="center" wrapText="1"/>
    </xf>
    <xf numFmtId="0" fontId="59" fillId="50" borderId="0">
      <alignment vertical="center" wrapText="1"/>
    </xf>
    <xf numFmtId="0" fontId="59" fillId="50" borderId="0">
      <alignment vertical="center" wrapText="1"/>
    </xf>
    <xf numFmtId="0" fontId="24" fillId="42" borderId="0"/>
    <xf numFmtId="0" fontId="24" fillId="42" borderId="0"/>
    <xf numFmtId="0" fontId="24" fillId="42" borderId="0"/>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24" fillId="42" borderId="0"/>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24" fillId="42" borderId="0"/>
    <xf numFmtId="0" fontId="49" fillId="42" borderId="0"/>
    <xf numFmtId="0" fontId="50" fillId="50" borderId="0">
      <alignment vertical="center" wrapText="1"/>
    </xf>
    <xf numFmtId="0" fontId="50" fillId="50" borderId="0">
      <alignment vertical="center" wrapText="1"/>
    </xf>
    <xf numFmtId="171" fontId="49" fillId="42" borderId="0"/>
    <xf numFmtId="0" fontId="49" fillId="42" borderId="0"/>
    <xf numFmtId="0" fontId="50" fillId="50" borderId="0">
      <alignment vertical="center" wrapText="1"/>
    </xf>
    <xf numFmtId="0" fontId="49" fillId="42" borderId="0"/>
    <xf numFmtId="0" fontId="50" fillId="50" borderId="0">
      <alignment vertical="center" wrapText="1"/>
    </xf>
    <xf numFmtId="0" fontId="51" fillId="42" borderId="0"/>
    <xf numFmtId="0" fontId="50" fillId="50" borderId="0">
      <alignment vertical="center" wrapText="1"/>
    </xf>
    <xf numFmtId="0" fontId="50" fillId="50" borderId="0">
      <alignment vertical="center" wrapText="1"/>
    </xf>
    <xf numFmtId="0" fontId="50" fillId="50" borderId="0">
      <alignment vertical="center" wrapText="1"/>
    </xf>
    <xf numFmtId="0" fontId="50" fillId="50" borderId="0">
      <alignment vertical="center" wrapText="1"/>
    </xf>
    <xf numFmtId="0" fontId="50" fillId="50" borderId="0">
      <alignment vertical="center" wrapText="1"/>
    </xf>
    <xf numFmtId="0" fontId="49" fillId="42" borderId="0"/>
    <xf numFmtId="0" fontId="49" fillId="42" borderId="0"/>
    <xf numFmtId="0" fontId="49" fillId="42" borderId="0"/>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49" fillId="42" borderId="0"/>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49" fillId="42" borderId="0"/>
    <xf numFmtId="0" fontId="52" fillId="42" borderId="0"/>
    <xf numFmtId="0" fontId="53" fillId="50" borderId="0">
      <alignment vertical="center" wrapText="1"/>
    </xf>
    <xf numFmtId="0" fontId="53" fillId="50" borderId="0">
      <alignment vertical="center" wrapText="1"/>
    </xf>
    <xf numFmtId="171" fontId="52" fillId="42" borderId="0"/>
    <xf numFmtId="0" fontId="52" fillId="42" borderId="0"/>
    <xf numFmtId="0" fontId="53" fillId="50" borderId="0">
      <alignment vertical="center" wrapText="1"/>
    </xf>
    <xf numFmtId="0" fontId="52" fillId="42" borderId="0"/>
    <xf numFmtId="0" fontId="53" fillId="50" borderId="0">
      <alignment vertical="center" wrapText="1"/>
    </xf>
    <xf numFmtId="0" fontId="54" fillId="42" borderId="0"/>
    <xf numFmtId="0" fontId="53" fillId="50" borderId="0">
      <alignment vertical="center" wrapText="1"/>
    </xf>
    <xf numFmtId="0" fontId="53" fillId="50" borderId="0">
      <alignment vertical="center" wrapText="1"/>
    </xf>
    <xf numFmtId="0" fontId="53" fillId="50" borderId="0">
      <alignment vertical="center" wrapText="1"/>
    </xf>
    <xf numFmtId="0" fontId="53" fillId="50" borderId="0">
      <alignment vertical="center" wrapText="1"/>
    </xf>
    <xf numFmtId="0" fontId="53" fillId="50" borderId="0">
      <alignment vertical="center" wrapText="1"/>
    </xf>
    <xf numFmtId="0" fontId="52" fillId="42" borderId="0"/>
    <xf numFmtId="0" fontId="52" fillId="42" borderId="0"/>
    <xf numFmtId="0" fontId="52" fillId="42" borderId="0"/>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2" fillId="42" borderId="0"/>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2" fillId="42" borderId="0"/>
    <xf numFmtId="0" fontId="55" fillId="42" borderId="0"/>
    <xf numFmtId="0" fontId="56" fillId="50" borderId="0">
      <alignment vertical="center" wrapText="1"/>
    </xf>
    <xf numFmtId="0" fontId="56" fillId="50" borderId="0">
      <alignment vertical="center" wrapText="1"/>
    </xf>
    <xf numFmtId="171" fontId="55" fillId="42" borderId="0"/>
    <xf numFmtId="0" fontId="55" fillId="42" borderId="0"/>
    <xf numFmtId="0" fontId="56" fillId="50" borderId="0">
      <alignment vertical="center" wrapText="1"/>
    </xf>
    <xf numFmtId="0" fontId="55" fillId="42" borderId="0"/>
    <xf numFmtId="0" fontId="56" fillId="50" borderId="0">
      <alignment vertical="center" wrapText="1"/>
    </xf>
    <xf numFmtId="0" fontId="57" fillId="42" borderId="0"/>
    <xf numFmtId="0" fontId="56" fillId="50" borderId="0">
      <alignment vertical="center" wrapText="1"/>
    </xf>
    <xf numFmtId="0" fontId="56" fillId="50" borderId="0">
      <alignment vertical="center" wrapText="1"/>
    </xf>
    <xf numFmtId="0" fontId="56" fillId="50" borderId="0">
      <alignment vertical="center" wrapText="1"/>
    </xf>
    <xf numFmtId="0" fontId="56" fillId="50" borderId="0">
      <alignment vertical="center" wrapText="1"/>
    </xf>
    <xf numFmtId="0" fontId="56" fillId="50" borderId="0">
      <alignment vertical="center" wrapText="1"/>
    </xf>
    <xf numFmtId="0" fontId="55" fillId="42" borderId="0"/>
    <xf numFmtId="0" fontId="55" fillId="42" borderId="0"/>
    <xf numFmtId="0" fontId="55" fillId="42" borderId="0"/>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5" fillId="42" borderId="0"/>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8" fillId="49" borderId="26"/>
    <xf numFmtId="0" fontId="55" fillId="42" borderId="0"/>
    <xf numFmtId="0" fontId="34" fillId="0" borderId="0"/>
    <xf numFmtId="0" fontId="34" fillId="0" borderId="0"/>
    <xf numFmtId="0" fontId="34" fillId="0" borderId="0"/>
    <xf numFmtId="0" fontId="62"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171" fontId="6" fillId="0" borderId="0"/>
    <xf numFmtId="171" fontId="6" fillId="0" borderId="0"/>
    <xf numFmtId="171" fontId="6" fillId="0" borderId="0"/>
    <xf numFmtId="171" fontId="6" fillId="0" borderId="0"/>
    <xf numFmtId="0" fontId="34" fillId="0" borderId="0"/>
    <xf numFmtId="171" fontId="34"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35" fillId="0" borderId="0"/>
    <xf numFmtId="171" fontId="35"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35"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35" fillId="0" borderId="0"/>
    <xf numFmtId="171" fontId="35" fillId="0" borderId="0"/>
    <xf numFmtId="169" fontId="6" fillId="0" borderId="0"/>
    <xf numFmtId="0" fontId="6" fillId="0" borderId="0"/>
    <xf numFmtId="169" fontId="6" fillId="0" borderId="0"/>
    <xf numFmtId="0" fontId="34" fillId="0" borderId="0"/>
    <xf numFmtId="171" fontId="34"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71"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35" fillId="0" borderId="0"/>
    <xf numFmtId="171" fontId="35" fillId="0" borderId="0"/>
    <xf numFmtId="0" fontId="35" fillId="0" borderId="0"/>
    <xf numFmtId="0" fontId="39" fillId="0" borderId="0"/>
    <xf numFmtId="169" fontId="35" fillId="0" borderId="0"/>
    <xf numFmtId="0" fontId="35" fillId="0" borderId="0"/>
    <xf numFmtId="171" fontId="35" fillId="0" borderId="0"/>
    <xf numFmtId="0" fontId="34" fillId="0" borderId="0"/>
    <xf numFmtId="0" fontId="34" fillId="0" borderId="0"/>
    <xf numFmtId="0" fontId="34" fillId="0" borderId="0"/>
    <xf numFmtId="0" fontId="34" fillId="0" borderId="0"/>
    <xf numFmtId="0" fontId="62" fillId="0" borderId="0"/>
    <xf numFmtId="0" fontId="35" fillId="0" borderId="0"/>
    <xf numFmtId="169" fontId="35"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169" fontId="6" fillId="0" borderId="0"/>
    <xf numFmtId="171"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169" fontId="6" fillId="0" borderId="0"/>
    <xf numFmtId="171"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28" fillId="0" borderId="0"/>
    <xf numFmtId="0" fontId="28" fillId="0" borderId="0"/>
    <xf numFmtId="0" fontId="28" fillId="0" borderId="0"/>
    <xf numFmtId="0" fontId="36" fillId="0" borderId="0"/>
    <xf numFmtId="0" fontId="6" fillId="0" borderId="0" applyNumberFormat="0" applyFill="0" applyBorder="0" applyAlignment="0" applyProtection="0"/>
    <xf numFmtId="184" fontId="65" fillId="0" borderId="0" applyFill="0" applyProtection="0">
      <alignment vertical="top"/>
    </xf>
    <xf numFmtId="0" fontId="65" fillId="0" borderId="0" applyNumberFormat="0" applyFill="0" applyBorder="0" applyProtection="0">
      <alignment vertical="top"/>
    </xf>
    <xf numFmtId="184" fontId="65" fillId="0" borderId="0" applyFill="0" applyProtection="0">
      <alignment vertical="top"/>
    </xf>
    <xf numFmtId="184" fontId="65" fillId="0" borderId="0" applyFill="0" applyProtection="0">
      <alignment vertical="top"/>
    </xf>
    <xf numFmtId="0" fontId="65" fillId="0" borderId="0" applyNumberFormat="0" applyFill="0" applyBorder="0" applyProtection="0">
      <alignment vertical="top"/>
    </xf>
    <xf numFmtId="0" fontId="6" fillId="0" borderId="0" applyNumberFormat="0" applyFill="0" applyBorder="0" applyAlignment="0" applyProtection="0"/>
    <xf numFmtId="184" fontId="65" fillId="0" borderId="0" applyFill="0" applyProtection="0">
      <alignment vertical="top"/>
    </xf>
    <xf numFmtId="0" fontId="65" fillId="0" borderId="0" applyNumberFormat="0" applyFill="0" applyBorder="0" applyProtection="0">
      <alignment vertical="top"/>
    </xf>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0" borderId="0"/>
    <xf numFmtId="0" fontId="34" fillId="0" borderId="0"/>
    <xf numFmtId="171" fontId="34" fillId="0" borderId="0"/>
    <xf numFmtId="0" fontId="28" fillId="0" borderId="0"/>
    <xf numFmtId="171" fontId="28" fillId="0" borderId="0"/>
    <xf numFmtId="0" fontId="35" fillId="0" borderId="0"/>
    <xf numFmtId="0" fontId="35" fillId="0" borderId="0"/>
    <xf numFmtId="0" fontId="35" fillId="0" borderId="0"/>
    <xf numFmtId="0" fontId="39" fillId="0" borderId="0"/>
    <xf numFmtId="0" fontId="6" fillId="0" borderId="0" applyNumberFormat="0" applyFill="0" applyBorder="0" applyAlignment="0" applyProtection="0"/>
    <xf numFmtId="184" fontId="66" fillId="0" borderId="27" applyFill="0" applyAlignment="0" applyProtection="0"/>
    <xf numFmtId="0" fontId="66" fillId="0" borderId="27" applyNumberFormat="0" applyFill="0" applyAlignment="0" applyProtection="0"/>
    <xf numFmtId="184" fontId="66" fillId="0" borderId="27" applyFill="0" applyAlignment="0" applyProtection="0"/>
    <xf numFmtId="184" fontId="66" fillId="0" borderId="27" applyFill="0" applyAlignment="0" applyProtection="0"/>
    <xf numFmtId="0" fontId="66" fillId="0" borderId="27" applyNumberFormat="0" applyFill="0" applyAlignment="0" applyProtection="0"/>
    <xf numFmtId="0" fontId="6" fillId="0" borderId="0" applyNumberFormat="0" applyFill="0" applyBorder="0" applyAlignment="0" applyProtection="0"/>
    <xf numFmtId="184" fontId="66" fillId="0" borderId="27" applyFill="0" applyAlignment="0" applyProtection="0"/>
    <xf numFmtId="0" fontId="66" fillId="0" borderId="27" applyNumberFormat="0" applyFill="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28" applyNumberFormat="0" applyFill="0" applyProtection="0">
      <alignment horizontal="center"/>
    </xf>
    <xf numFmtId="184" fontId="67" fillId="0" borderId="28" applyFill="0" applyProtection="0">
      <alignment horizontal="center"/>
    </xf>
    <xf numFmtId="0" fontId="67" fillId="0" borderId="28" applyNumberFormat="0" applyFill="0" applyProtection="0">
      <alignment horizontal="center"/>
    </xf>
    <xf numFmtId="184" fontId="67" fillId="0" borderId="28" applyFill="0" applyProtection="0">
      <alignment horizontal="center"/>
    </xf>
    <xf numFmtId="184" fontId="67" fillId="0" borderId="28" applyFill="0" applyProtection="0">
      <alignment horizontal="center"/>
    </xf>
    <xf numFmtId="0" fontId="67" fillId="0" borderId="28" applyNumberFormat="0" applyFill="0" applyProtection="0">
      <alignment horizontal="center"/>
    </xf>
    <xf numFmtId="0" fontId="6" fillId="0" borderId="28" applyNumberFormat="0" applyFill="0" applyProtection="0">
      <alignment horizontal="center"/>
    </xf>
    <xf numFmtId="184" fontId="67" fillId="0" borderId="28" applyFill="0" applyProtection="0">
      <alignment horizontal="center"/>
    </xf>
    <xf numFmtId="0" fontId="67" fillId="0" borderId="28" applyNumberFormat="0" applyFill="0" applyProtection="0">
      <alignment horizontal="center"/>
    </xf>
    <xf numFmtId="0" fontId="6" fillId="0" borderId="28" applyNumberFormat="0" applyFill="0" applyProtection="0">
      <alignment horizontal="center"/>
    </xf>
    <xf numFmtId="0" fontId="6" fillId="0" borderId="28" applyNumberFormat="0" applyFill="0" applyProtection="0">
      <alignment horizontal="center"/>
    </xf>
    <xf numFmtId="0" fontId="6" fillId="0" borderId="28" applyNumberFormat="0" applyFill="0" applyProtection="0">
      <alignment horizontal="center"/>
    </xf>
    <xf numFmtId="0" fontId="6" fillId="0" borderId="29" applyNumberFormat="0" applyFont="0" applyFill="0" applyAlignment="0" applyProtection="0"/>
    <xf numFmtId="0" fontId="6" fillId="0" borderId="0" applyNumberFormat="0" applyFill="0" applyBorder="0" applyProtection="0">
      <alignment horizontal="left"/>
    </xf>
    <xf numFmtId="184" fontId="67" fillId="0" borderId="0" applyFill="0" applyProtection="0">
      <alignment horizontal="left"/>
    </xf>
    <xf numFmtId="0" fontId="67" fillId="0" borderId="0" applyNumberFormat="0" applyFill="0" applyBorder="0" applyProtection="0">
      <alignment horizontal="left"/>
    </xf>
    <xf numFmtId="184" fontId="67" fillId="0" borderId="0" applyFill="0" applyProtection="0">
      <alignment horizontal="left"/>
    </xf>
    <xf numFmtId="184" fontId="67" fillId="0" borderId="0" applyFill="0" applyProtection="0">
      <alignment horizontal="left"/>
    </xf>
    <xf numFmtId="0" fontId="67" fillId="0" borderId="0" applyNumberFormat="0" applyFill="0" applyBorder="0" applyProtection="0">
      <alignment horizontal="left"/>
    </xf>
    <xf numFmtId="0" fontId="6" fillId="0" borderId="0" applyNumberFormat="0" applyFill="0" applyBorder="0" applyProtection="0">
      <alignment horizontal="left"/>
    </xf>
    <xf numFmtId="184" fontId="67" fillId="0" borderId="0" applyFill="0" applyProtection="0">
      <alignment horizontal="left"/>
    </xf>
    <xf numFmtId="0" fontId="67"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centerContinuous"/>
    </xf>
    <xf numFmtId="184" fontId="68" fillId="0" borderId="0" applyFill="0" applyProtection="0">
      <alignment horizontal="center"/>
    </xf>
    <xf numFmtId="0" fontId="69" fillId="0" borderId="0" applyNumberFormat="0" applyFill="0" applyBorder="0" applyProtection="0">
      <alignment horizontal="centerContinuous"/>
    </xf>
    <xf numFmtId="184" fontId="68" fillId="0" borderId="0" applyFill="0" applyProtection="0">
      <alignment horizontal="center"/>
    </xf>
    <xf numFmtId="184" fontId="68" fillId="0" borderId="0" applyFill="0" applyProtection="0">
      <alignment horizontal="center"/>
    </xf>
    <xf numFmtId="0" fontId="69" fillId="0" borderId="0" applyNumberFormat="0" applyFill="0" applyBorder="0" applyProtection="0">
      <alignment horizontal="centerContinuous"/>
    </xf>
    <xf numFmtId="0" fontId="6" fillId="0" borderId="0" applyNumberFormat="0" applyFill="0" applyBorder="0" applyProtection="0">
      <alignment horizontal="centerContinuous"/>
    </xf>
    <xf numFmtId="184" fontId="68" fillId="0" borderId="0" applyFill="0" applyProtection="0">
      <alignment horizontal="center"/>
    </xf>
    <xf numFmtId="0" fontId="69"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35" fillId="0" borderId="0"/>
    <xf numFmtId="0" fontId="34" fillId="0" borderId="0"/>
    <xf numFmtId="171" fontId="34"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71"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0" fontId="6" fillId="0" borderId="0"/>
    <xf numFmtId="169" fontId="6" fillId="0" borderId="0"/>
    <xf numFmtId="0" fontId="6" fillId="0" borderId="0"/>
    <xf numFmtId="171"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69" fontId="6" fillId="0" borderId="0"/>
    <xf numFmtId="169" fontId="6" fillId="0" borderId="0"/>
    <xf numFmtId="169" fontId="6" fillId="0" borderId="0"/>
    <xf numFmtId="169" fontId="6" fillId="0" borderId="0"/>
    <xf numFmtId="171" fontId="35" fillId="0" borderId="0"/>
    <xf numFmtId="171" fontId="35" fillId="0" borderId="0"/>
    <xf numFmtId="0" fontId="28" fillId="0" borderId="0"/>
    <xf numFmtId="171" fontId="28" fillId="0" borderId="0"/>
    <xf numFmtId="0" fontId="28" fillId="0" borderId="0"/>
    <xf numFmtId="0" fontId="36" fillId="0" borderId="0"/>
    <xf numFmtId="0" fontId="28" fillId="0" borderId="0"/>
    <xf numFmtId="0" fontId="28" fillId="0" borderId="0"/>
    <xf numFmtId="0" fontId="28" fillId="0" borderId="0"/>
    <xf numFmtId="0" fontId="36" fillId="0" borderId="0"/>
    <xf numFmtId="0" fontId="28" fillId="0" borderId="0"/>
    <xf numFmtId="171" fontId="28" fillId="0" borderId="0"/>
    <xf numFmtId="0" fontId="28" fillId="0" borderId="0"/>
    <xf numFmtId="0" fontId="36" fillId="0" borderId="0"/>
    <xf numFmtId="0" fontId="28" fillId="0" borderId="0"/>
    <xf numFmtId="0" fontId="28" fillId="0" borderId="0"/>
    <xf numFmtId="0" fontId="28" fillId="0" borderId="0"/>
    <xf numFmtId="0" fontId="36" fillId="0" borderId="0"/>
    <xf numFmtId="0" fontId="28" fillId="0" borderId="0"/>
    <xf numFmtId="0" fontId="28" fillId="0" borderId="0"/>
    <xf numFmtId="0" fontId="28" fillId="0" borderId="0"/>
    <xf numFmtId="0" fontId="36" fillId="0" borderId="0"/>
    <xf numFmtId="0" fontId="34" fillId="0" borderId="0"/>
    <xf numFmtId="0" fontId="34" fillId="0" borderId="0"/>
    <xf numFmtId="0" fontId="34" fillId="0" borderId="0"/>
    <xf numFmtId="0" fontId="62" fillId="0" borderId="0"/>
    <xf numFmtId="0" fontId="28" fillId="0" borderId="0"/>
    <xf numFmtId="171" fontId="28" fillId="0" borderId="0"/>
    <xf numFmtId="0" fontId="28" fillId="0" borderId="0"/>
    <xf numFmtId="0" fontId="36" fillId="0" borderId="0"/>
    <xf numFmtId="0" fontId="34" fillId="0" borderId="0"/>
    <xf numFmtId="0" fontId="34" fillId="0" borderId="0"/>
    <xf numFmtId="0" fontId="34" fillId="0" borderId="0"/>
    <xf numFmtId="0" fontId="35" fillId="0" borderId="0"/>
    <xf numFmtId="0" fontId="35" fillId="0" borderId="0"/>
    <xf numFmtId="0" fontId="35" fillId="0" borderId="0"/>
    <xf numFmtId="0" fontId="39" fillId="0" borderId="0"/>
    <xf numFmtId="0" fontId="35" fillId="0" borderId="0"/>
    <xf numFmtId="0" fontId="35" fillId="0" borderId="0"/>
    <xf numFmtId="0" fontId="6" fillId="0" borderId="0"/>
    <xf numFmtId="169" fontId="6" fillId="0" borderId="0"/>
    <xf numFmtId="169" fontId="6" fillId="0" borderId="0"/>
    <xf numFmtId="0" fontId="34" fillId="0" borderId="0"/>
    <xf numFmtId="0" fontId="34" fillId="0" borderId="0"/>
    <xf numFmtId="0" fontId="34" fillId="0" borderId="0"/>
    <xf numFmtId="0" fontId="62" fillId="0" borderId="0"/>
    <xf numFmtId="0" fontId="34" fillId="0" borderId="0"/>
    <xf numFmtId="0" fontId="34" fillId="0" borderId="0"/>
    <xf numFmtId="0" fontId="34" fillId="0" borderId="0"/>
    <xf numFmtId="171" fontId="34" fillId="0" borderId="0"/>
    <xf numFmtId="0" fontId="34" fillId="0" borderId="0"/>
    <xf numFmtId="0" fontId="62" fillId="0" borderId="0"/>
    <xf numFmtId="0" fontId="6" fillId="0" borderId="0"/>
    <xf numFmtId="184" fontId="38" fillId="0" borderId="0" applyFill="0" applyAlignment="0" applyProtection="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171" fontId="6" fillId="0" borderId="0"/>
    <xf numFmtId="169" fontId="6" fillId="0" borderId="0"/>
    <xf numFmtId="171"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169" fontId="6" fillId="0" borderId="0"/>
    <xf numFmtId="0" fontId="6" fillId="0" borderId="0"/>
    <xf numFmtId="171" fontId="6" fillId="0" borderId="0"/>
    <xf numFmtId="0" fontId="6" fillId="0" borderId="0"/>
    <xf numFmtId="171" fontId="6" fillId="0" borderId="0"/>
    <xf numFmtId="0" fontId="6" fillId="0" borderId="0"/>
    <xf numFmtId="0" fontId="25" fillId="0" borderId="0"/>
    <xf numFmtId="0" fontId="6" fillId="0" borderId="0"/>
    <xf numFmtId="171" fontId="6" fillId="0" borderId="0"/>
    <xf numFmtId="170" fontId="6" fillId="0" borderId="0"/>
    <xf numFmtId="169" fontId="6" fillId="0" borderId="0"/>
    <xf numFmtId="169" fontId="6" fillId="0" borderId="0"/>
    <xf numFmtId="171" fontId="6" fillId="0" borderId="0"/>
    <xf numFmtId="0" fontId="6" fillId="0" borderId="0"/>
    <xf numFmtId="170" fontId="6" fillId="0" borderId="0"/>
    <xf numFmtId="169" fontId="6" fillId="0" borderId="0"/>
    <xf numFmtId="170" fontId="6" fillId="0" borderId="0"/>
    <xf numFmtId="169" fontId="6" fillId="0" borderId="0"/>
    <xf numFmtId="170" fontId="6" fillId="0" borderId="0"/>
    <xf numFmtId="169" fontId="6" fillId="0" borderId="0"/>
    <xf numFmtId="170" fontId="6" fillId="0" borderId="0"/>
    <xf numFmtId="169" fontId="6" fillId="0" borderId="0"/>
    <xf numFmtId="170" fontId="6" fillId="0" borderId="0"/>
    <xf numFmtId="169"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169" fontId="6" fillId="0" borderId="0"/>
    <xf numFmtId="171" fontId="6" fillId="0" borderId="0"/>
    <xf numFmtId="170" fontId="6" fillId="0" borderId="0"/>
    <xf numFmtId="170" fontId="6" fillId="0" borderId="0"/>
    <xf numFmtId="170" fontId="25" fillId="0" borderId="0"/>
    <xf numFmtId="169" fontId="25" fillId="0" borderId="0"/>
    <xf numFmtId="170" fontId="6" fillId="0" borderId="0"/>
    <xf numFmtId="169" fontId="6" fillId="0" borderId="0"/>
    <xf numFmtId="170" fontId="6" fillId="0" borderId="0"/>
    <xf numFmtId="169" fontId="6" fillId="0" borderId="0"/>
    <xf numFmtId="170" fontId="6" fillId="0" borderId="0"/>
    <xf numFmtId="169" fontId="6" fillId="0" borderId="0"/>
    <xf numFmtId="170" fontId="6" fillId="0" borderId="0"/>
    <xf numFmtId="169" fontId="6" fillId="0" borderId="0"/>
    <xf numFmtId="170"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25"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171" fontId="6" fillId="0" borderId="0"/>
    <xf numFmtId="171" fontId="6" fillId="0" borderId="0"/>
    <xf numFmtId="0" fontId="6" fillId="0" borderId="0"/>
    <xf numFmtId="171" fontId="6" fillId="0" borderId="0"/>
    <xf numFmtId="0" fontId="6" fillId="0" borderId="0"/>
    <xf numFmtId="171" fontId="6" fillId="0" borderId="0"/>
    <xf numFmtId="0" fontId="6" fillId="0" borderId="0"/>
    <xf numFmtId="0" fontId="25" fillId="0" borderId="0"/>
    <xf numFmtId="0" fontId="6" fillId="0" borderId="0"/>
    <xf numFmtId="171" fontId="6" fillId="0" borderId="0"/>
    <xf numFmtId="171" fontId="6" fillId="0" borderId="0"/>
    <xf numFmtId="170" fontId="6" fillId="0" borderId="0"/>
    <xf numFmtId="171" fontId="6" fillId="0" borderId="0"/>
    <xf numFmtId="170" fontId="6" fillId="0" borderId="0"/>
    <xf numFmtId="170" fontId="25" fillId="0" borderId="0"/>
    <xf numFmtId="17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24" fillId="0" borderId="0"/>
    <xf numFmtId="171" fontId="6" fillId="0" borderId="0"/>
    <xf numFmtId="170" fontId="24" fillId="0" borderId="0"/>
    <xf numFmtId="170" fontId="24" fillId="0" borderId="0"/>
    <xf numFmtId="170" fontId="26" fillId="0" borderId="0"/>
    <xf numFmtId="0" fontId="6" fillId="0" borderId="0"/>
    <xf numFmtId="171" fontId="6" fillId="0" borderId="0"/>
    <xf numFmtId="171" fontId="6" fillId="0" borderId="0"/>
    <xf numFmtId="0" fontId="24" fillId="0" borderId="0"/>
    <xf numFmtId="0" fontId="6" fillId="0" borderId="0"/>
    <xf numFmtId="0" fontId="6" fillId="0" borderId="0"/>
    <xf numFmtId="171" fontId="6" fillId="0" borderId="0"/>
    <xf numFmtId="171" fontId="6" fillId="0" borderId="0"/>
    <xf numFmtId="171" fontId="6" fillId="0" borderId="0"/>
    <xf numFmtId="0" fontId="24" fillId="0" borderId="0"/>
    <xf numFmtId="171" fontId="6" fillId="0" borderId="0"/>
    <xf numFmtId="170" fontId="24" fillId="0" borderId="0"/>
    <xf numFmtId="170" fontId="24" fillId="0" borderId="0"/>
    <xf numFmtId="170" fontId="26" fillId="0" borderId="0"/>
    <xf numFmtId="0" fontId="6" fillId="0" borderId="0"/>
    <xf numFmtId="171" fontId="6" fillId="0" borderId="0"/>
    <xf numFmtId="0" fontId="24" fillId="0" borderId="0"/>
    <xf numFmtId="169" fontId="6" fillId="0" borderId="0"/>
    <xf numFmtId="171" fontId="6" fillId="0" borderId="0"/>
    <xf numFmtId="0" fontId="24" fillId="0" borderId="0"/>
    <xf numFmtId="169" fontId="24" fillId="0" borderId="0"/>
    <xf numFmtId="171" fontId="6" fillId="0" borderId="0"/>
    <xf numFmtId="171" fontId="6" fillId="0" borderId="0"/>
    <xf numFmtId="171" fontId="6" fillId="0" borderId="0"/>
    <xf numFmtId="0" fontId="24" fillId="0" borderId="0"/>
    <xf numFmtId="171" fontId="6" fillId="0" borderId="0"/>
    <xf numFmtId="170" fontId="24" fillId="0" borderId="0"/>
    <xf numFmtId="170" fontId="24" fillId="0" borderId="0"/>
    <xf numFmtId="170" fontId="26" fillId="0" borderId="0"/>
    <xf numFmtId="0" fontId="6" fillId="0" borderId="0"/>
    <xf numFmtId="171" fontId="6" fillId="0" borderId="0"/>
    <xf numFmtId="0" fontId="24" fillId="0" borderId="0"/>
    <xf numFmtId="0" fontId="26" fillId="0" borderId="0"/>
    <xf numFmtId="0" fontId="6" fillId="0" borderId="0"/>
    <xf numFmtId="0" fontId="6" fillId="0" borderId="0"/>
    <xf numFmtId="170" fontId="6" fillId="0" borderId="0"/>
    <xf numFmtId="169" fontId="6" fillId="0" borderId="0"/>
    <xf numFmtId="169" fontId="6" fillId="0" borderId="0"/>
    <xf numFmtId="171" fontId="6" fillId="0" borderId="0"/>
    <xf numFmtId="0" fontId="6" fillId="0" borderId="0"/>
    <xf numFmtId="170" fontId="6" fillId="0" borderId="0"/>
    <xf numFmtId="169" fontId="6" fillId="0" borderId="0"/>
    <xf numFmtId="170" fontId="6" fillId="0" borderId="0"/>
    <xf numFmtId="169" fontId="6" fillId="0" borderId="0"/>
    <xf numFmtId="170" fontId="6" fillId="0" borderId="0"/>
    <xf numFmtId="169" fontId="6" fillId="0" borderId="0"/>
    <xf numFmtId="170" fontId="6" fillId="0" borderId="0"/>
    <xf numFmtId="169" fontId="6" fillId="0" borderId="0"/>
    <xf numFmtId="170" fontId="6" fillId="0" borderId="0"/>
    <xf numFmtId="169"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169" fontId="6" fillId="0" borderId="0"/>
    <xf numFmtId="171" fontId="6" fillId="0" borderId="0"/>
    <xf numFmtId="170" fontId="6" fillId="0" borderId="0"/>
    <xf numFmtId="170" fontId="6" fillId="0" borderId="0"/>
    <xf numFmtId="170" fontId="25" fillId="0" borderId="0"/>
    <xf numFmtId="169" fontId="25" fillId="0" borderId="0"/>
    <xf numFmtId="170" fontId="6" fillId="0" borderId="0"/>
    <xf numFmtId="0" fontId="6" fillId="0" borderId="0"/>
    <xf numFmtId="169" fontId="6" fillId="0" borderId="0"/>
    <xf numFmtId="170" fontId="6" fillId="0" borderId="0"/>
    <xf numFmtId="169" fontId="6" fillId="0" borderId="0"/>
    <xf numFmtId="170" fontId="6" fillId="0" borderId="0"/>
    <xf numFmtId="169" fontId="6" fillId="0" borderId="0"/>
    <xf numFmtId="170" fontId="6" fillId="0" borderId="0"/>
    <xf numFmtId="169" fontId="6" fillId="0" borderId="0"/>
    <xf numFmtId="170"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24" fillId="0" borderId="0"/>
    <xf numFmtId="0" fontId="27" fillId="0" borderId="0">
      <alignment vertical="top"/>
    </xf>
    <xf numFmtId="0" fontId="27" fillId="0" borderId="0">
      <alignment vertical="top"/>
    </xf>
    <xf numFmtId="171" fontId="6" fillId="0" borderId="0"/>
    <xf numFmtId="0" fontId="27" fillId="0" borderId="0">
      <alignment vertical="top"/>
    </xf>
    <xf numFmtId="0" fontId="29" fillId="0" borderId="0">
      <alignment vertical="top"/>
    </xf>
    <xf numFmtId="0" fontId="27" fillId="0" borderId="0">
      <alignment vertical="top"/>
    </xf>
    <xf numFmtId="171" fontId="6" fillId="0" borderId="0"/>
    <xf numFmtId="171" fontId="6" fillId="0" borderId="0"/>
    <xf numFmtId="0" fontId="29" fillId="0" borderId="0">
      <alignment vertical="top"/>
    </xf>
    <xf numFmtId="0" fontId="27" fillId="0" borderId="0">
      <alignment vertical="top"/>
    </xf>
    <xf numFmtId="171" fontId="6" fillId="0" borderId="0"/>
    <xf numFmtId="171" fontId="6" fillId="0" borderId="0"/>
    <xf numFmtId="0" fontId="29" fillId="0" borderId="0">
      <alignment vertical="top"/>
    </xf>
    <xf numFmtId="0" fontId="27" fillId="0" borderId="0">
      <alignment vertical="top"/>
    </xf>
    <xf numFmtId="171" fontId="6" fillId="0" borderId="0"/>
    <xf numFmtId="0" fontId="27" fillId="0" borderId="0">
      <alignment vertical="top"/>
    </xf>
    <xf numFmtId="0" fontId="29" fillId="0" borderId="0">
      <alignment vertical="top"/>
    </xf>
    <xf numFmtId="171" fontId="6" fillId="0" borderId="0"/>
    <xf numFmtId="171"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9" fillId="0" borderId="0">
      <alignment vertical="top"/>
    </xf>
    <xf numFmtId="169" fontId="29" fillId="0" borderId="0">
      <alignment vertical="top"/>
    </xf>
    <xf numFmtId="171" fontId="6" fillId="0" borderId="0"/>
    <xf numFmtId="0" fontId="6" fillId="0" borderId="0"/>
    <xf numFmtId="171" fontId="6" fillId="0" borderId="0"/>
    <xf numFmtId="0" fontId="6" fillId="0" borderId="0"/>
    <xf numFmtId="0" fontId="6" fillId="0" borderId="0"/>
    <xf numFmtId="0" fontId="25" fillId="0" borderId="0"/>
    <xf numFmtId="169" fontId="25" fillId="0" borderId="0"/>
    <xf numFmtId="0" fontId="6" fillId="0" borderId="0"/>
    <xf numFmtId="169" fontId="6" fillId="0" borderId="0"/>
    <xf numFmtId="0" fontId="6" fillId="0" borderId="0"/>
    <xf numFmtId="169" fontId="6" fillId="0" borderId="0"/>
    <xf numFmtId="0" fontId="24" fillId="0" borderId="0"/>
    <xf numFmtId="0" fontId="24" fillId="0" borderId="0"/>
    <xf numFmtId="169" fontId="24" fillId="0" borderId="0"/>
    <xf numFmtId="0" fontId="24" fillId="0" borderId="0"/>
    <xf numFmtId="169" fontId="24" fillId="0" borderId="0"/>
    <xf numFmtId="0" fontId="24" fillId="0" borderId="0"/>
    <xf numFmtId="169" fontId="24" fillId="0" borderId="0"/>
    <xf numFmtId="0" fontId="27" fillId="0" borderId="0">
      <alignment vertical="top"/>
    </xf>
    <xf numFmtId="169" fontId="27" fillId="0" borderId="0">
      <alignment vertical="top"/>
    </xf>
    <xf numFmtId="171" fontId="27" fillId="0" borderId="0">
      <alignment vertical="top"/>
    </xf>
    <xf numFmtId="170" fontId="24" fillId="0" borderId="0"/>
    <xf numFmtId="170" fontId="24" fillId="0" borderId="0"/>
    <xf numFmtId="0" fontId="24" fillId="0" borderId="0"/>
    <xf numFmtId="170" fontId="24" fillId="0" borderId="0"/>
    <xf numFmtId="170" fontId="24" fillId="0" borderId="0"/>
    <xf numFmtId="170" fontId="24" fillId="0" borderId="0"/>
    <xf numFmtId="170" fontId="24" fillId="0" borderId="0"/>
    <xf numFmtId="170" fontId="24" fillId="0" borderId="0"/>
    <xf numFmtId="0" fontId="24" fillId="0" borderId="0"/>
    <xf numFmtId="0" fontId="24" fillId="0" borderId="0"/>
    <xf numFmtId="0" fontId="24" fillId="0" borderId="0"/>
    <xf numFmtId="0" fontId="24" fillId="0" borderId="0"/>
    <xf numFmtId="170" fontId="24" fillId="0" borderId="0"/>
    <xf numFmtId="170" fontId="24" fillId="0" borderId="0"/>
    <xf numFmtId="170" fontId="26" fillId="0" borderId="0"/>
    <xf numFmtId="170" fontId="24" fillId="0" borderId="0"/>
    <xf numFmtId="170" fontId="24" fillId="0" borderId="0"/>
    <xf numFmtId="170" fontId="24" fillId="0" borderId="0"/>
    <xf numFmtId="170" fontId="24" fillId="0" borderId="0"/>
    <xf numFmtId="170" fontId="24" fillId="0" borderId="0"/>
    <xf numFmtId="171" fontId="6" fillId="0" borderId="0"/>
    <xf numFmtId="0" fontId="6" fillId="0" borderId="0"/>
    <xf numFmtId="0" fontId="24" fillId="0" borderId="0"/>
    <xf numFmtId="0" fontId="24" fillId="0" borderId="0"/>
    <xf numFmtId="0" fontId="24" fillId="0" borderId="0"/>
    <xf numFmtId="0" fontId="24" fillId="0" borderId="0"/>
    <xf numFmtId="0" fontId="24"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171" fontId="6" fillId="0" borderId="0"/>
    <xf numFmtId="0" fontId="24" fillId="0" borderId="0"/>
    <xf numFmtId="171" fontId="6" fillId="0" borderId="0"/>
    <xf numFmtId="0" fontId="26" fillId="0" borderId="0"/>
    <xf numFmtId="169" fontId="24" fillId="0" borderId="0"/>
    <xf numFmtId="171" fontId="6" fillId="0" borderId="0"/>
    <xf numFmtId="0" fontId="6" fillId="0" borderId="0"/>
    <xf numFmtId="171" fontId="6" fillId="0" borderId="0"/>
    <xf numFmtId="169" fontId="24" fillId="0" borderId="0"/>
    <xf numFmtId="171" fontId="27" fillId="0" borderId="0">
      <alignment vertical="top"/>
    </xf>
    <xf numFmtId="169" fontId="24" fillId="0" borderId="0"/>
    <xf numFmtId="0" fontId="24" fillId="0" borderId="0"/>
    <xf numFmtId="169" fontId="24"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24" fillId="0" borderId="0"/>
    <xf numFmtId="0" fontId="27" fillId="0" borderId="0">
      <alignment vertical="top"/>
    </xf>
    <xf numFmtId="0" fontId="27" fillId="0" borderId="0">
      <alignment vertical="top"/>
    </xf>
    <xf numFmtId="0" fontId="27" fillId="0" borderId="0">
      <alignment vertical="top"/>
    </xf>
    <xf numFmtId="171" fontId="27" fillId="0" borderId="0">
      <alignment vertical="top"/>
    </xf>
    <xf numFmtId="170" fontId="24" fillId="0" borderId="0"/>
    <xf numFmtId="170" fontId="24" fillId="0" borderId="0"/>
    <xf numFmtId="170" fontId="26" fillId="0" borderId="0"/>
    <xf numFmtId="0" fontId="27" fillId="0" borderId="0">
      <alignment vertical="top"/>
    </xf>
    <xf numFmtId="0" fontId="24" fillId="0" borderId="0"/>
    <xf numFmtId="0" fontId="27" fillId="0" borderId="0">
      <alignment vertical="top"/>
    </xf>
    <xf numFmtId="0" fontId="24" fillId="0" borderId="0"/>
    <xf numFmtId="0" fontId="27" fillId="0" borderId="0">
      <alignment vertical="top"/>
    </xf>
    <xf numFmtId="0" fontId="26"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4" fillId="0" borderId="0"/>
    <xf numFmtId="0" fontId="27" fillId="0" borderId="0">
      <alignment vertical="top"/>
    </xf>
    <xf numFmtId="0" fontId="27" fillId="0" borderId="0">
      <alignment vertical="top"/>
    </xf>
    <xf numFmtId="0" fontId="27" fillId="0" borderId="0">
      <alignment vertical="top"/>
    </xf>
    <xf numFmtId="171" fontId="27" fillId="0" borderId="0">
      <alignment vertical="top"/>
    </xf>
    <xf numFmtId="170" fontId="24" fillId="0" borderId="0"/>
    <xf numFmtId="170" fontId="24" fillId="0" borderId="0"/>
    <xf numFmtId="170" fontId="26" fillId="0" borderId="0"/>
    <xf numFmtId="0" fontId="27" fillId="0" borderId="0">
      <alignment vertical="top"/>
    </xf>
    <xf numFmtId="0" fontId="24" fillId="0" borderId="0"/>
    <xf numFmtId="0" fontId="27" fillId="0" borderId="0">
      <alignment vertical="top"/>
    </xf>
    <xf numFmtId="0" fontId="24" fillId="0" borderId="0"/>
    <xf numFmtId="0" fontId="27" fillId="0" borderId="0">
      <alignment vertical="top"/>
    </xf>
    <xf numFmtId="0" fontId="26"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171" fontId="6" fillId="0" borderId="0"/>
    <xf numFmtId="171" fontId="6" fillId="0" borderId="0"/>
    <xf numFmtId="0" fontId="29" fillId="0" borderId="0">
      <alignment vertical="top"/>
    </xf>
    <xf numFmtId="0" fontId="27" fillId="0" borderId="0">
      <alignment vertical="top"/>
    </xf>
    <xf numFmtId="171" fontId="6" fillId="0" borderId="0"/>
    <xf numFmtId="171" fontId="6" fillId="0" borderId="0"/>
    <xf numFmtId="0" fontId="29" fillId="0" borderId="0">
      <alignment vertical="top"/>
    </xf>
    <xf numFmtId="0" fontId="27" fillId="0" borderId="0">
      <alignment vertical="top"/>
    </xf>
    <xf numFmtId="171" fontId="6" fillId="0" borderId="0"/>
    <xf numFmtId="171" fontId="6" fillId="0" borderId="0"/>
    <xf numFmtId="0" fontId="29" fillId="0" borderId="0">
      <alignment vertical="top"/>
    </xf>
    <xf numFmtId="0" fontId="27" fillId="0" borderId="0">
      <alignment vertical="top"/>
    </xf>
    <xf numFmtId="171" fontId="6" fillId="0" borderId="0"/>
    <xf numFmtId="171" fontId="6" fillId="0" borderId="0"/>
    <xf numFmtId="0" fontId="29" fillId="0" borderId="0">
      <alignment vertical="top"/>
    </xf>
    <xf numFmtId="0" fontId="27" fillId="0" borderId="0">
      <alignment vertical="top"/>
    </xf>
    <xf numFmtId="171" fontId="6" fillId="0" borderId="0"/>
    <xf numFmtId="171" fontId="6" fillId="0" borderId="0"/>
    <xf numFmtId="0" fontId="29" fillId="0" borderId="0">
      <alignment vertical="top"/>
    </xf>
    <xf numFmtId="171" fontId="33" fillId="0" borderId="0"/>
    <xf numFmtId="171" fontId="33" fillId="0" borderId="0"/>
    <xf numFmtId="171" fontId="27" fillId="0" borderId="0">
      <alignment vertical="top"/>
    </xf>
    <xf numFmtId="171" fontId="27" fillId="0" borderId="0">
      <alignment vertical="top"/>
    </xf>
    <xf numFmtId="0" fontId="27" fillId="0" borderId="0">
      <alignment vertical="top"/>
    </xf>
    <xf numFmtId="0" fontId="6" fillId="0" borderId="0"/>
    <xf numFmtId="14" fontId="70" fillId="0" borderId="6">
      <alignment horizontal="centerContinuous"/>
    </xf>
    <xf numFmtId="14" fontId="70" fillId="0" borderId="6">
      <alignment horizontal="center"/>
    </xf>
    <xf numFmtId="217" fontId="71" fillId="0" borderId="0">
      <alignment horizontal="left"/>
    </xf>
    <xf numFmtId="218" fontId="72" fillId="0" borderId="0">
      <alignment horizontal="left"/>
    </xf>
    <xf numFmtId="0" fontId="73" fillId="0" borderId="0"/>
    <xf numFmtId="171" fontId="73" fillId="0" borderId="0"/>
    <xf numFmtId="0" fontId="73" fillId="0" borderId="0"/>
    <xf numFmtId="0" fontId="74" fillId="0" borderId="0"/>
    <xf numFmtId="0" fontId="75" fillId="0" borderId="0"/>
    <xf numFmtId="171" fontId="75" fillId="0" borderId="0"/>
    <xf numFmtId="0" fontId="75" fillId="0" borderId="0"/>
    <xf numFmtId="0" fontId="5" fillId="0" borderId="0"/>
    <xf numFmtId="0" fontId="5" fillId="0" borderId="0"/>
    <xf numFmtId="0" fontId="5" fillId="0" borderId="0"/>
    <xf numFmtId="0" fontId="5" fillId="0" borderId="0"/>
    <xf numFmtId="0" fontId="4" fillId="0" borderId="3"/>
    <xf numFmtId="0" fontId="4" fillId="0" borderId="3"/>
    <xf numFmtId="0" fontId="42" fillId="0" borderId="3"/>
    <xf numFmtId="0" fontId="42" fillId="0" borderId="3"/>
    <xf numFmtId="169" fontId="42" fillId="0" borderId="3"/>
    <xf numFmtId="0" fontId="42" fillId="0" borderId="3"/>
    <xf numFmtId="0" fontId="42" fillId="0" borderId="3"/>
    <xf numFmtId="0" fontId="42" fillId="0" borderId="3"/>
    <xf numFmtId="0" fontId="42" fillId="0" borderId="3"/>
    <xf numFmtId="0" fontId="4" fillId="0" borderId="3"/>
    <xf numFmtId="0" fontId="42" fillId="0" borderId="3"/>
    <xf numFmtId="0" fontId="42" fillId="0" borderId="3"/>
    <xf numFmtId="169" fontId="42" fillId="0" borderId="3"/>
    <xf numFmtId="0" fontId="42" fillId="0" borderId="3"/>
    <xf numFmtId="0" fontId="42" fillId="0" borderId="3"/>
    <xf numFmtId="0" fontId="42" fillId="0" borderId="3"/>
    <xf numFmtId="0" fontId="42" fillId="0" borderId="3"/>
    <xf numFmtId="0" fontId="4" fillId="0" borderId="3"/>
    <xf numFmtId="0" fontId="42" fillId="0" borderId="3"/>
    <xf numFmtId="0" fontId="42" fillId="0" borderId="3"/>
    <xf numFmtId="0" fontId="42" fillId="0" borderId="3"/>
    <xf numFmtId="0" fontId="42" fillId="0" borderId="3"/>
    <xf numFmtId="0" fontId="42" fillId="0" borderId="3"/>
    <xf numFmtId="0" fontId="42"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2" fillId="0" borderId="3"/>
    <xf numFmtId="0" fontId="42" fillId="0" borderId="3"/>
    <xf numFmtId="0" fontId="42" fillId="0" borderId="3"/>
    <xf numFmtId="0" fontId="42" fillId="0" borderId="3"/>
    <xf numFmtId="0" fontId="42" fillId="0" borderId="3"/>
    <xf numFmtId="0" fontId="42" fillId="0" borderId="3"/>
    <xf numFmtId="0" fontId="4" fillId="0" borderId="3"/>
    <xf numFmtId="0" fontId="4" fillId="0" borderId="3"/>
    <xf numFmtId="0" fontId="4" fillId="0" borderId="3"/>
    <xf numFmtId="0" fontId="4" fillId="0" borderId="3"/>
    <xf numFmtId="169"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169" fontId="4" fillId="0" borderId="3"/>
    <xf numFmtId="0" fontId="4" fillId="0" borderId="3"/>
    <xf numFmtId="0" fontId="4" fillId="0" borderId="3"/>
    <xf numFmtId="169" fontId="4" fillId="0" borderId="3"/>
    <xf numFmtId="0" fontId="4" fillId="0" borderId="3"/>
    <xf numFmtId="0" fontId="42" fillId="0" borderId="3"/>
    <xf numFmtId="0" fontId="42" fillId="0" borderId="3"/>
    <xf numFmtId="0" fontId="4" fillId="0" borderId="3"/>
    <xf numFmtId="0" fontId="4" fillId="0" borderId="3"/>
    <xf numFmtId="169" fontId="4" fillId="0" borderId="3"/>
    <xf numFmtId="0" fontId="4" fillId="0" borderId="3"/>
    <xf numFmtId="0" fontId="4" fillId="0" borderId="3"/>
    <xf numFmtId="0" fontId="4" fillId="0" borderId="3"/>
    <xf numFmtId="0" fontId="4" fillId="0" borderId="3"/>
    <xf numFmtId="169" fontId="4" fillId="0" borderId="3"/>
    <xf numFmtId="169" fontId="4" fillId="0" borderId="3"/>
    <xf numFmtId="0" fontId="4" fillId="0" borderId="3"/>
    <xf numFmtId="0" fontId="4" fillId="0" borderId="3"/>
    <xf numFmtId="169" fontId="4" fillId="0" borderId="3"/>
    <xf numFmtId="0" fontId="4" fillId="0" borderId="3"/>
    <xf numFmtId="169" fontId="4" fillId="0" borderId="3"/>
    <xf numFmtId="169" fontId="4" fillId="0" borderId="3"/>
    <xf numFmtId="169" fontId="4" fillId="0" borderId="3"/>
    <xf numFmtId="0" fontId="4" fillId="0" borderId="3"/>
    <xf numFmtId="0" fontId="4" fillId="0" borderId="3"/>
    <xf numFmtId="169" fontId="4" fillId="0" borderId="3"/>
    <xf numFmtId="0" fontId="4" fillId="0" borderId="3"/>
    <xf numFmtId="0" fontId="4" fillId="0" borderId="3"/>
    <xf numFmtId="169"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169" fontId="4" fillId="0" borderId="3"/>
    <xf numFmtId="169" fontId="4" fillId="0" borderId="3"/>
    <xf numFmtId="0" fontId="4" fillId="0" borderId="3"/>
    <xf numFmtId="0" fontId="4" fillId="0" borderId="3"/>
    <xf numFmtId="169" fontId="4" fillId="0" borderId="3"/>
    <xf numFmtId="0" fontId="4" fillId="0" borderId="3"/>
    <xf numFmtId="169" fontId="4" fillId="0" borderId="3"/>
    <xf numFmtId="169" fontId="4" fillId="0" borderId="3"/>
    <xf numFmtId="0" fontId="4" fillId="0" borderId="3"/>
    <xf numFmtId="0" fontId="4" fillId="0" borderId="3"/>
    <xf numFmtId="169" fontId="4" fillId="0" borderId="3"/>
    <xf numFmtId="169" fontId="4" fillId="0" borderId="3"/>
    <xf numFmtId="0" fontId="4" fillId="0" borderId="3"/>
    <xf numFmtId="0" fontId="4" fillId="0" borderId="3"/>
    <xf numFmtId="169" fontId="4" fillId="0" borderId="3"/>
    <xf numFmtId="0" fontId="4" fillId="0" borderId="3"/>
    <xf numFmtId="0" fontId="4" fillId="0" borderId="3"/>
    <xf numFmtId="169" fontId="4" fillId="0" borderId="3"/>
    <xf numFmtId="169" fontId="4" fillId="0" borderId="3"/>
    <xf numFmtId="0" fontId="4" fillId="0" borderId="3"/>
    <xf numFmtId="0" fontId="4" fillId="0" borderId="3"/>
    <xf numFmtId="169" fontId="4" fillId="0" borderId="3"/>
    <xf numFmtId="0" fontId="4" fillId="0" borderId="3"/>
    <xf numFmtId="0" fontId="4" fillId="0" borderId="3"/>
    <xf numFmtId="169" fontId="4" fillId="0" borderId="3"/>
    <xf numFmtId="0" fontId="4" fillId="0" borderId="3"/>
    <xf numFmtId="0" fontId="4" fillId="0" borderId="3"/>
    <xf numFmtId="169" fontId="4" fillId="0" borderId="3"/>
    <xf numFmtId="0" fontId="4" fillId="0" borderId="3"/>
    <xf numFmtId="0" fontId="4" fillId="0" borderId="3"/>
    <xf numFmtId="0" fontId="4" fillId="0" borderId="3"/>
    <xf numFmtId="0" fontId="4" fillId="0" borderId="3"/>
    <xf numFmtId="169" fontId="4" fillId="0" borderId="3"/>
    <xf numFmtId="0" fontId="4" fillId="0" borderId="3"/>
    <xf numFmtId="0" fontId="4" fillId="0" borderId="3"/>
    <xf numFmtId="0" fontId="4" fillId="0" borderId="3"/>
    <xf numFmtId="0" fontId="4" fillId="0" borderId="3"/>
    <xf numFmtId="169" fontId="4" fillId="0" borderId="3"/>
    <xf numFmtId="0" fontId="4" fillId="0" borderId="3"/>
    <xf numFmtId="169" fontId="4" fillId="0" borderId="3"/>
    <xf numFmtId="0" fontId="4" fillId="0" borderId="3"/>
    <xf numFmtId="0" fontId="4" fillId="0" borderId="3"/>
    <xf numFmtId="0" fontId="4" fillId="0" borderId="3"/>
    <xf numFmtId="0" fontId="4" fillId="0" borderId="3"/>
    <xf numFmtId="169" fontId="4" fillId="0" borderId="3"/>
    <xf numFmtId="0" fontId="4" fillId="0" borderId="3"/>
    <xf numFmtId="0" fontId="4" fillId="0" borderId="3"/>
    <xf numFmtId="169" fontId="4" fillId="0" borderId="3"/>
    <xf numFmtId="0" fontId="4" fillId="0" borderId="3"/>
    <xf numFmtId="169" fontId="4" fillId="0" borderId="3"/>
    <xf numFmtId="0" fontId="4" fillId="0" borderId="3"/>
    <xf numFmtId="0" fontId="4" fillId="0" borderId="3"/>
    <xf numFmtId="169" fontId="4" fillId="0" borderId="3"/>
    <xf numFmtId="169" fontId="4" fillId="0" borderId="3"/>
    <xf numFmtId="0" fontId="4" fillId="0" borderId="3"/>
    <xf numFmtId="0" fontId="4" fillId="0" borderId="3"/>
    <xf numFmtId="169" fontId="4" fillId="0" borderId="3"/>
    <xf numFmtId="0" fontId="4" fillId="0" borderId="3"/>
    <xf numFmtId="0" fontId="4" fillId="0" borderId="3"/>
    <xf numFmtId="169" fontId="4" fillId="0" borderId="3"/>
    <xf numFmtId="169"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169" fontId="4" fillId="0" borderId="3"/>
    <xf numFmtId="169" fontId="4" fillId="0" borderId="3"/>
    <xf numFmtId="0" fontId="4" fillId="0" borderId="3"/>
    <xf numFmtId="0" fontId="4" fillId="0" borderId="3"/>
    <xf numFmtId="169" fontId="4" fillId="0" borderId="3"/>
    <xf numFmtId="0" fontId="4" fillId="0" borderId="3"/>
    <xf numFmtId="169" fontId="4" fillId="0" borderId="3"/>
    <xf numFmtId="169" fontId="4" fillId="0" borderId="3"/>
    <xf numFmtId="0" fontId="42" fillId="0" borderId="3"/>
    <xf numFmtId="0" fontId="42" fillId="0" borderId="3"/>
    <xf numFmtId="0" fontId="42" fillId="0" borderId="3"/>
    <xf numFmtId="169" fontId="42" fillId="0" borderId="3"/>
    <xf numFmtId="169" fontId="4" fillId="0" borderId="3"/>
    <xf numFmtId="169" fontId="42" fillId="0" borderId="3"/>
    <xf numFmtId="0" fontId="42" fillId="0" borderId="3"/>
    <xf numFmtId="169" fontId="42" fillId="0" borderId="3"/>
    <xf numFmtId="0" fontId="4" fillId="0" borderId="3"/>
    <xf numFmtId="169" fontId="4" fillId="0" borderId="3"/>
    <xf numFmtId="0" fontId="4" fillId="0" borderId="3"/>
    <xf numFmtId="0" fontId="4" fillId="0" borderId="3"/>
    <xf numFmtId="169" fontId="4" fillId="0" borderId="3"/>
    <xf numFmtId="0" fontId="4" fillId="0" borderId="3"/>
    <xf numFmtId="0" fontId="4" fillId="0" borderId="3"/>
    <xf numFmtId="169" fontId="4" fillId="0" borderId="3"/>
    <xf numFmtId="0" fontId="4" fillId="0" borderId="3"/>
    <xf numFmtId="0" fontId="4" fillId="0" borderId="3"/>
    <xf numFmtId="0" fontId="4" fillId="0" borderId="3"/>
    <xf numFmtId="0" fontId="4" fillId="0" borderId="3"/>
    <xf numFmtId="169" fontId="4" fillId="0" borderId="3"/>
    <xf numFmtId="0" fontId="4" fillId="0" borderId="3"/>
    <xf numFmtId="0" fontId="4" fillId="0" borderId="3"/>
    <xf numFmtId="0" fontId="4" fillId="0" borderId="3"/>
    <xf numFmtId="0" fontId="4" fillId="0" borderId="3"/>
    <xf numFmtId="169" fontId="4" fillId="0" borderId="3"/>
    <xf numFmtId="0" fontId="42" fillId="0" borderId="3"/>
    <xf numFmtId="0" fontId="42" fillId="0" borderId="3"/>
    <xf numFmtId="169" fontId="42" fillId="0" borderId="3"/>
    <xf numFmtId="169" fontId="42" fillId="0" borderId="3"/>
    <xf numFmtId="0" fontId="4" fillId="0" borderId="3"/>
    <xf numFmtId="0" fontId="4" fillId="0" borderId="3"/>
    <xf numFmtId="0" fontId="4" fillId="0" borderId="3"/>
    <xf numFmtId="0" fontId="4" fillId="0" borderId="3"/>
    <xf numFmtId="0" fontId="4" fillId="0" borderId="3"/>
    <xf numFmtId="0" fontId="4" fillId="0" borderId="3"/>
    <xf numFmtId="169" fontId="4" fillId="0" borderId="3"/>
    <xf numFmtId="0" fontId="4" fillId="0" borderId="3"/>
    <xf numFmtId="169" fontId="4" fillId="0" borderId="3"/>
    <xf numFmtId="0" fontId="42" fillId="0" borderId="3"/>
    <xf numFmtId="0" fontId="42" fillId="0" borderId="3"/>
    <xf numFmtId="0" fontId="4" fillId="0" borderId="3"/>
    <xf numFmtId="0" fontId="4" fillId="0" borderId="3"/>
    <xf numFmtId="0" fontId="4" fillId="0" borderId="3"/>
    <xf numFmtId="0" fontId="4" fillId="0" borderId="3"/>
    <xf numFmtId="169" fontId="4" fillId="0" borderId="3"/>
    <xf numFmtId="169" fontId="4" fillId="0" borderId="3"/>
    <xf numFmtId="0" fontId="4" fillId="0" borderId="3"/>
    <xf numFmtId="0" fontId="4" fillId="0" borderId="3"/>
    <xf numFmtId="169" fontId="4" fillId="0" borderId="3"/>
    <xf numFmtId="0" fontId="4" fillId="0" borderId="3"/>
    <xf numFmtId="169" fontId="4" fillId="0" borderId="3"/>
    <xf numFmtId="169" fontId="4" fillId="0" borderId="3"/>
    <xf numFmtId="169" fontId="4" fillId="0" borderId="3"/>
    <xf numFmtId="0" fontId="4" fillId="0" borderId="3"/>
    <xf numFmtId="0" fontId="4" fillId="0" borderId="3"/>
    <xf numFmtId="169" fontId="4" fillId="0" borderId="3"/>
    <xf numFmtId="0" fontId="4" fillId="0" borderId="3"/>
    <xf numFmtId="0" fontId="4" fillId="0" borderId="3"/>
    <xf numFmtId="169"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169" fontId="4" fillId="0" borderId="3"/>
    <xf numFmtId="169" fontId="4" fillId="0" borderId="3"/>
    <xf numFmtId="0" fontId="4" fillId="0" borderId="3"/>
    <xf numFmtId="0" fontId="4" fillId="0" borderId="3"/>
    <xf numFmtId="169" fontId="4" fillId="0" borderId="3"/>
    <xf numFmtId="0" fontId="4" fillId="0" borderId="3"/>
    <xf numFmtId="169" fontId="4" fillId="0" borderId="3"/>
    <xf numFmtId="0" fontId="4" fillId="0" borderId="3"/>
    <xf numFmtId="0" fontId="42" fillId="0" borderId="3"/>
    <xf numFmtId="0" fontId="42" fillId="0" borderId="3"/>
    <xf numFmtId="0" fontId="42" fillId="0" borderId="3"/>
    <xf numFmtId="169" fontId="42" fillId="0" borderId="3"/>
    <xf numFmtId="169" fontId="4" fillId="0" borderId="3"/>
    <xf numFmtId="169" fontId="42" fillId="0" borderId="3"/>
    <xf numFmtId="0" fontId="42" fillId="0" borderId="3"/>
    <xf numFmtId="169" fontId="42" fillId="0" borderId="3"/>
    <xf numFmtId="0" fontId="4" fillId="0" borderId="3"/>
    <xf numFmtId="169" fontId="4" fillId="0" borderId="3"/>
    <xf numFmtId="0" fontId="4" fillId="0" borderId="3"/>
    <xf numFmtId="0" fontId="4" fillId="0" borderId="3"/>
    <xf numFmtId="169" fontId="4" fillId="0" borderId="3"/>
    <xf numFmtId="169" fontId="4" fillId="0" borderId="3"/>
    <xf numFmtId="0" fontId="4" fillId="0" borderId="3"/>
    <xf numFmtId="0" fontId="4" fillId="0" borderId="3"/>
    <xf numFmtId="169" fontId="4" fillId="0" borderId="3"/>
    <xf numFmtId="0" fontId="4" fillId="0" borderId="3"/>
    <xf numFmtId="0" fontId="4" fillId="0" borderId="3"/>
    <xf numFmtId="169" fontId="4" fillId="0" borderId="3"/>
    <xf numFmtId="0" fontId="4" fillId="0" borderId="3"/>
    <xf numFmtId="0" fontId="4" fillId="0" borderId="3"/>
    <xf numFmtId="169" fontId="4" fillId="0" borderId="3"/>
    <xf numFmtId="0" fontId="4" fillId="0" borderId="3"/>
    <xf numFmtId="0" fontId="4" fillId="0" borderId="3"/>
    <xf numFmtId="0" fontId="4" fillId="0" borderId="3"/>
    <xf numFmtId="0" fontId="4" fillId="0" borderId="3"/>
    <xf numFmtId="169" fontId="4" fillId="0" borderId="3"/>
    <xf numFmtId="0" fontId="42" fillId="0" borderId="3"/>
    <xf numFmtId="0" fontId="42" fillId="0" borderId="3"/>
    <xf numFmtId="169" fontId="42" fillId="0" borderId="3"/>
    <xf numFmtId="0" fontId="4" fillId="0" borderId="3"/>
    <xf numFmtId="0" fontId="4" fillId="0" borderId="3"/>
    <xf numFmtId="169" fontId="4" fillId="0" borderId="3"/>
    <xf numFmtId="0" fontId="4" fillId="0" borderId="3"/>
    <xf numFmtId="0" fontId="4" fillId="0" borderId="3"/>
    <xf numFmtId="0" fontId="4" fillId="0" borderId="3"/>
    <xf numFmtId="0" fontId="4" fillId="0" borderId="3"/>
    <xf numFmtId="0" fontId="4" fillId="0" borderId="3"/>
    <xf numFmtId="169" fontId="4" fillId="0" borderId="3"/>
    <xf numFmtId="0" fontId="4" fillId="0" borderId="3"/>
    <xf numFmtId="169" fontId="4" fillId="0" borderId="3"/>
    <xf numFmtId="0" fontId="42" fillId="0" borderId="3"/>
    <xf numFmtId="0" fontId="42" fillId="0" borderId="3"/>
    <xf numFmtId="0" fontId="4" fillId="0" borderId="3"/>
    <xf numFmtId="0" fontId="4" fillId="0" borderId="3"/>
    <xf numFmtId="0" fontId="4" fillId="0" borderId="3"/>
    <xf numFmtId="0" fontId="4" fillId="0" borderId="3"/>
    <xf numFmtId="169" fontId="4" fillId="0" borderId="3"/>
    <xf numFmtId="169" fontId="4" fillId="0" borderId="3"/>
    <xf numFmtId="0" fontId="4" fillId="0" borderId="3"/>
    <xf numFmtId="0" fontId="4" fillId="0" borderId="3"/>
    <xf numFmtId="169" fontId="4" fillId="0" borderId="3"/>
    <xf numFmtId="0" fontId="4" fillId="0" borderId="3"/>
    <xf numFmtId="169" fontId="4" fillId="0" borderId="3"/>
    <xf numFmtId="169" fontId="4" fillId="0" borderId="3"/>
    <xf numFmtId="169" fontId="4" fillId="0" borderId="3"/>
    <xf numFmtId="0" fontId="4" fillId="0" borderId="3"/>
    <xf numFmtId="0" fontId="4" fillId="0" borderId="3"/>
    <xf numFmtId="169" fontId="4" fillId="0" borderId="3"/>
    <xf numFmtId="0" fontId="4" fillId="0" borderId="3"/>
    <xf numFmtId="0" fontId="4" fillId="0" borderId="3"/>
    <xf numFmtId="169"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169" fontId="4" fillId="0" borderId="3"/>
    <xf numFmtId="169" fontId="4" fillId="0" borderId="3"/>
    <xf numFmtId="0" fontId="4" fillId="0" borderId="3"/>
    <xf numFmtId="0" fontId="4" fillId="0" borderId="3"/>
    <xf numFmtId="169" fontId="4" fillId="0" borderId="3"/>
    <xf numFmtId="0" fontId="4" fillId="0" borderId="3"/>
    <xf numFmtId="169" fontId="4" fillId="0" borderId="3"/>
    <xf numFmtId="0" fontId="4" fillId="0" borderId="3"/>
    <xf numFmtId="0" fontId="4" fillId="0" borderId="3"/>
    <xf numFmtId="0" fontId="42" fillId="0" borderId="3"/>
    <xf numFmtId="0" fontId="42" fillId="0" borderId="3"/>
    <xf numFmtId="169" fontId="42" fillId="0" borderId="3"/>
    <xf numFmtId="169" fontId="4" fillId="0" borderId="3"/>
    <xf numFmtId="169" fontId="42" fillId="0" borderId="3"/>
    <xf numFmtId="0" fontId="42" fillId="0" borderId="3"/>
    <xf numFmtId="169" fontId="42" fillId="0" borderId="3"/>
    <xf numFmtId="0" fontId="42" fillId="0" borderId="3"/>
    <xf numFmtId="169" fontId="4" fillId="0" borderId="3"/>
    <xf numFmtId="0" fontId="4" fillId="0" borderId="3"/>
    <xf numFmtId="0" fontId="4" fillId="0" borderId="3"/>
    <xf numFmtId="169" fontId="4" fillId="0" borderId="3"/>
    <xf numFmtId="169" fontId="4" fillId="0" borderId="3"/>
    <xf numFmtId="0" fontId="4" fillId="0" borderId="3"/>
    <xf numFmtId="0" fontId="4" fillId="0" borderId="3"/>
    <xf numFmtId="169" fontId="4" fillId="0" borderId="3"/>
    <xf numFmtId="0" fontId="4" fillId="0" borderId="3"/>
    <xf numFmtId="0" fontId="4" fillId="0" borderId="3"/>
    <xf numFmtId="169" fontId="4" fillId="0" borderId="3"/>
    <xf numFmtId="0" fontId="4" fillId="0" borderId="3"/>
    <xf numFmtId="0" fontId="4" fillId="0" borderId="3"/>
    <xf numFmtId="169" fontId="4" fillId="0" borderId="3"/>
    <xf numFmtId="0" fontId="4" fillId="0" borderId="3"/>
    <xf numFmtId="0" fontId="4" fillId="0" borderId="3"/>
    <xf numFmtId="0" fontId="4" fillId="0" borderId="3"/>
    <xf numFmtId="0" fontId="4" fillId="0" borderId="3"/>
    <xf numFmtId="169" fontId="4" fillId="0" borderId="3"/>
    <xf numFmtId="0" fontId="42" fillId="0" borderId="3"/>
    <xf numFmtId="0" fontId="42" fillId="0" borderId="3"/>
    <xf numFmtId="169" fontId="42" fillId="0" borderId="3"/>
    <xf numFmtId="0" fontId="4" fillId="0" borderId="3"/>
    <xf numFmtId="0" fontId="4" fillId="0" borderId="3"/>
    <xf numFmtId="169" fontId="4" fillId="0" borderId="3"/>
    <xf numFmtId="0" fontId="4" fillId="0" borderId="3"/>
    <xf numFmtId="0" fontId="4" fillId="0" borderId="3"/>
    <xf numFmtId="0" fontId="4" fillId="0" borderId="3"/>
    <xf numFmtId="0" fontId="4" fillId="0" borderId="3"/>
    <xf numFmtId="0" fontId="42" fillId="0" borderId="3"/>
    <xf numFmtId="0" fontId="42" fillId="0" borderId="3"/>
    <xf numFmtId="0" fontId="42" fillId="0" borderId="3"/>
    <xf numFmtId="0" fontId="42"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0" fontId="4" fillId="0" borderId="3"/>
    <xf numFmtId="169" fontId="4" fillId="0" borderId="3"/>
    <xf numFmtId="169" fontId="4" fillId="0" borderId="3"/>
    <xf numFmtId="0" fontId="4" fillId="0" borderId="3"/>
    <xf numFmtId="0" fontId="4" fillId="0" borderId="3"/>
    <xf numFmtId="169" fontId="4" fillId="0" borderId="3"/>
    <xf numFmtId="0" fontId="4" fillId="0" borderId="3"/>
    <xf numFmtId="0" fontId="4" fillId="0" borderId="3"/>
    <xf numFmtId="169" fontId="4" fillId="0" borderId="3"/>
    <xf numFmtId="169" fontId="4" fillId="0" borderId="3"/>
    <xf numFmtId="0" fontId="4" fillId="0" borderId="3"/>
    <xf numFmtId="0" fontId="4" fillId="0" borderId="3"/>
    <xf numFmtId="169" fontId="4" fillId="0" borderId="3"/>
    <xf numFmtId="0" fontId="42" fillId="0" borderId="3"/>
    <xf numFmtId="0" fontId="42" fillId="0" borderId="3"/>
    <xf numFmtId="0" fontId="42" fillId="0" borderId="3"/>
    <xf numFmtId="0" fontId="42" fillId="0" borderId="3"/>
    <xf numFmtId="0" fontId="4" fillId="0" borderId="3"/>
    <xf numFmtId="0" fontId="4" fillId="0" borderId="3"/>
    <xf numFmtId="0" fontId="42" fillId="0" borderId="3"/>
    <xf numFmtId="0" fontId="42" fillId="0" borderId="3"/>
    <xf numFmtId="0" fontId="4" fillId="0" borderId="3"/>
    <xf numFmtId="169" fontId="4" fillId="0" borderId="3"/>
    <xf numFmtId="0" fontId="4" fillId="0" borderId="3"/>
    <xf numFmtId="0" fontId="42" fillId="0" borderId="3"/>
    <xf numFmtId="169" fontId="4" fillId="0" borderId="3"/>
    <xf numFmtId="169" fontId="4" fillId="0" borderId="3"/>
    <xf numFmtId="169" fontId="42" fillId="0" borderId="3"/>
    <xf numFmtId="0" fontId="42" fillId="0" borderId="3"/>
    <xf numFmtId="0" fontId="4" fillId="0" borderId="3"/>
    <xf numFmtId="169" fontId="4" fillId="0" borderId="3"/>
    <xf numFmtId="0" fontId="42" fillId="0" borderId="3"/>
    <xf numFmtId="169" fontId="4" fillId="0" borderId="3"/>
    <xf numFmtId="169" fontId="4" fillId="0" borderId="3"/>
    <xf numFmtId="169" fontId="42" fillId="0" borderId="3"/>
    <xf numFmtId="0" fontId="42" fillId="0" borderId="3"/>
    <xf numFmtId="0" fontId="4" fillId="0" borderId="3"/>
    <xf numFmtId="169" fontId="4" fillId="0" borderId="3"/>
    <xf numFmtId="0" fontId="4" fillId="0" borderId="3"/>
    <xf numFmtId="0" fontId="4" fillId="0" borderId="3"/>
    <xf numFmtId="0" fontId="42" fillId="0" borderId="3"/>
    <xf numFmtId="0" fontId="42" fillId="0" borderId="3"/>
    <xf numFmtId="0" fontId="4" fillId="0" borderId="3"/>
    <xf numFmtId="169" fontId="4" fillId="0" borderId="3"/>
    <xf numFmtId="0" fontId="4" fillId="0" borderId="3"/>
    <xf numFmtId="0" fontId="42" fillId="0" borderId="3"/>
    <xf numFmtId="169" fontId="4" fillId="0" borderId="3"/>
    <xf numFmtId="169" fontId="4" fillId="0" borderId="3"/>
    <xf numFmtId="169" fontId="42" fillId="0" borderId="3"/>
    <xf numFmtId="0" fontId="42" fillId="0" borderId="3"/>
    <xf numFmtId="0" fontId="4" fillId="0" borderId="3"/>
    <xf numFmtId="169" fontId="4" fillId="0" borderId="3"/>
    <xf numFmtId="0" fontId="42" fillId="0" borderId="3"/>
    <xf numFmtId="169" fontId="4" fillId="0" borderId="3"/>
    <xf numFmtId="169" fontId="4" fillId="0" borderId="3"/>
    <xf numFmtId="169" fontId="42" fillId="0" borderId="3"/>
    <xf numFmtId="0" fontId="42" fillId="0" borderId="3"/>
    <xf numFmtId="0" fontId="4" fillId="0" borderId="3"/>
    <xf numFmtId="169" fontId="4" fillId="0" borderId="3"/>
    <xf numFmtId="0" fontId="4" fillId="0" borderId="3"/>
    <xf numFmtId="0" fontId="4" fillId="0" borderId="3"/>
    <xf numFmtId="0" fontId="42" fillId="0" borderId="3"/>
    <xf numFmtId="0" fontId="42" fillId="0" borderId="3"/>
    <xf numFmtId="0" fontId="4" fillId="0" borderId="3"/>
    <xf numFmtId="169" fontId="4" fillId="0" borderId="3"/>
    <xf numFmtId="0" fontId="42" fillId="0" borderId="3"/>
    <xf numFmtId="0" fontId="42" fillId="0" borderId="3"/>
    <xf numFmtId="169" fontId="42" fillId="0" borderId="3"/>
    <xf numFmtId="169" fontId="4" fillId="0" borderId="3"/>
    <xf numFmtId="169" fontId="42" fillId="0" borderId="3"/>
    <xf numFmtId="0" fontId="42" fillId="0" borderId="3"/>
    <xf numFmtId="169" fontId="42" fillId="0" borderId="3"/>
    <xf numFmtId="0" fontId="42" fillId="0" borderId="3"/>
    <xf numFmtId="169" fontId="4" fillId="0" borderId="3"/>
    <xf numFmtId="0" fontId="4" fillId="0" borderId="3"/>
    <xf numFmtId="0" fontId="42" fillId="0" borderId="3"/>
    <xf numFmtId="0" fontId="42" fillId="0" borderId="3"/>
    <xf numFmtId="0" fontId="42" fillId="0" borderId="3"/>
    <xf numFmtId="0" fontId="42" fillId="0" borderId="3"/>
    <xf numFmtId="0" fontId="42" fillId="0" borderId="3"/>
    <xf numFmtId="0" fontId="42" fillId="0" borderId="3"/>
    <xf numFmtId="3" fontId="4" fillId="0" borderId="30"/>
    <xf numFmtId="3" fontId="4" fillId="0" borderId="30"/>
    <xf numFmtId="3" fontId="4" fillId="0" borderId="30"/>
    <xf numFmtId="3" fontId="42" fillId="0" borderId="30"/>
    <xf numFmtId="3" fontId="4" fillId="0" borderId="30"/>
    <xf numFmtId="3" fontId="76" fillId="0" borderId="0"/>
    <xf numFmtId="3" fontId="76" fillId="0" borderId="0"/>
    <xf numFmtId="3" fontId="76" fillId="0" borderId="0"/>
    <xf numFmtId="3" fontId="77" fillId="0" borderId="0"/>
    <xf numFmtId="10" fontId="76" fillId="0" borderId="0"/>
    <xf numFmtId="10" fontId="76" fillId="0" borderId="0"/>
    <xf numFmtId="10" fontId="76" fillId="0" borderId="0"/>
    <xf numFmtId="10" fontId="77" fillId="0" borderId="0"/>
    <xf numFmtId="4" fontId="76" fillId="0" borderId="0"/>
    <xf numFmtId="4" fontId="76" fillId="0" borderId="0"/>
    <xf numFmtId="4" fontId="76" fillId="0" borderId="0"/>
    <xf numFmtId="4" fontId="77" fillId="0" borderId="0"/>
    <xf numFmtId="212" fontId="76" fillId="0" borderId="0"/>
    <xf numFmtId="212" fontId="76" fillId="0" borderId="0"/>
    <xf numFmtId="212" fontId="76" fillId="0" borderId="0"/>
    <xf numFmtId="212" fontId="77" fillId="0" borderId="0"/>
    <xf numFmtId="3" fontId="78" fillId="0" borderId="0"/>
    <xf numFmtId="3" fontId="78" fillId="0" borderId="0"/>
    <xf numFmtId="3" fontId="78" fillId="0" borderId="0"/>
    <xf numFmtId="3" fontId="79" fillId="0" borderId="0"/>
    <xf numFmtId="219" fontId="34" fillId="0" borderId="0"/>
    <xf numFmtId="0" fontId="80" fillId="0" borderId="31">
      <alignment horizontal="left" vertical="center" wrapText="1"/>
    </xf>
    <xf numFmtId="0" fontId="80" fillId="0" borderId="31">
      <alignment horizontal="left" vertical="center" wrapText="1"/>
    </xf>
    <xf numFmtId="220" fontId="6" fillId="0" borderId="0" applyFont="0" applyFill="0" applyBorder="0" applyAlignment="0" applyProtection="0"/>
    <xf numFmtId="10" fontId="78" fillId="0" borderId="0"/>
    <xf numFmtId="10" fontId="78" fillId="0" borderId="0"/>
    <xf numFmtId="10" fontId="78" fillId="0" borderId="0"/>
    <xf numFmtId="10" fontId="79" fillId="0" borderId="0"/>
    <xf numFmtId="4" fontId="78" fillId="0" borderId="0"/>
    <xf numFmtId="4" fontId="78" fillId="0" borderId="0"/>
    <xf numFmtId="4" fontId="78" fillId="0" borderId="0"/>
    <xf numFmtId="4" fontId="79" fillId="0" borderId="0"/>
    <xf numFmtId="212" fontId="78" fillId="0" borderId="0"/>
    <xf numFmtId="212" fontId="78" fillId="0" borderId="0"/>
    <xf numFmtId="212" fontId="78" fillId="0" borderId="0"/>
    <xf numFmtId="212" fontId="79" fillId="0" borderId="0"/>
    <xf numFmtId="3" fontId="24" fillId="0" borderId="32"/>
    <xf numFmtId="3" fontId="24" fillId="0" borderId="32"/>
    <xf numFmtId="3" fontId="24" fillId="0" borderId="32"/>
    <xf numFmtId="3" fontId="26" fillId="0" borderId="32"/>
    <xf numFmtId="3" fontId="24" fillId="0" borderId="32"/>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6" fillId="0" borderId="33"/>
    <xf numFmtId="3" fontId="26"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6" fillId="0" borderId="33"/>
    <xf numFmtId="3" fontId="26" fillId="0" borderId="33"/>
    <xf numFmtId="3" fontId="24" fillId="0" borderId="33"/>
    <xf numFmtId="3" fontId="26" fillId="0" borderId="33"/>
    <xf numFmtId="3" fontId="24" fillId="0" borderId="33"/>
    <xf numFmtId="3" fontId="26"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6" fillId="0" borderId="33"/>
    <xf numFmtId="3" fontId="26"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6"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4" fillId="0" borderId="33"/>
    <xf numFmtId="3" fontId="26" fillId="0" borderId="33"/>
    <xf numFmtId="3" fontId="26" fillId="0" borderId="33"/>
    <xf numFmtId="3" fontId="24" fillId="0" borderId="33"/>
    <xf numFmtId="3" fontId="24" fillId="0" borderId="33"/>
    <xf numFmtId="3" fontId="24" fillId="0" borderId="33"/>
    <xf numFmtId="3" fontId="24" fillId="0" borderId="33"/>
    <xf numFmtId="3" fontId="43" fillId="0" borderId="32"/>
    <xf numFmtId="3" fontId="43" fillId="0" borderId="32"/>
    <xf numFmtId="3" fontId="43" fillId="0" borderId="32"/>
    <xf numFmtId="3" fontId="28" fillId="0" borderId="32"/>
    <xf numFmtId="3" fontId="43" fillId="0" borderId="32"/>
    <xf numFmtId="2" fontId="34" fillId="0" borderId="0"/>
    <xf numFmtId="0" fontId="81" fillId="0" borderId="33">
      <alignment horizontal="left" vertical="center" wrapText="1"/>
    </xf>
    <xf numFmtId="0" fontId="81" fillId="0" borderId="33">
      <alignment horizontal="left" vertical="center" wrapText="1"/>
    </xf>
    <xf numFmtId="0" fontId="81" fillId="0" borderId="33">
      <alignment horizontal="left" vertical="center" wrapText="1"/>
    </xf>
    <xf numFmtId="169" fontId="81" fillId="0" borderId="33">
      <alignment horizontal="left" vertical="center" wrapText="1"/>
    </xf>
    <xf numFmtId="169" fontId="81" fillId="0" borderId="33">
      <alignment horizontal="left" vertical="center" wrapText="1"/>
    </xf>
    <xf numFmtId="169" fontId="81" fillId="0" borderId="33">
      <alignment horizontal="left" vertical="center" wrapText="1"/>
    </xf>
    <xf numFmtId="169" fontId="81" fillId="0" borderId="33">
      <alignment horizontal="left" vertical="center" wrapText="1"/>
    </xf>
    <xf numFmtId="169" fontId="81" fillId="0" borderId="33">
      <alignment horizontal="left" vertical="center" wrapText="1"/>
    </xf>
    <xf numFmtId="0" fontId="81" fillId="0" borderId="33">
      <alignment horizontal="left" vertical="center" wrapText="1"/>
    </xf>
    <xf numFmtId="0" fontId="81" fillId="0" borderId="33">
      <alignment horizontal="left" vertical="center" wrapText="1"/>
    </xf>
    <xf numFmtId="0" fontId="81" fillId="0" borderId="33">
      <alignment horizontal="left" vertical="center" wrapText="1"/>
    </xf>
    <xf numFmtId="169" fontId="81" fillId="0" borderId="33">
      <alignment horizontal="left" vertical="center" wrapText="1"/>
    </xf>
    <xf numFmtId="0" fontId="82" fillId="51" borderId="0" applyNumberFormat="0" applyBorder="0" applyAlignment="0" applyProtection="0"/>
    <xf numFmtId="0" fontId="82" fillId="52" borderId="0" applyNumberFormat="0" applyBorder="0" applyAlignment="0" applyProtection="0"/>
    <xf numFmtId="0" fontId="82" fillId="53" borderId="0" applyNumberFormat="0" applyBorder="0" applyAlignment="0" applyProtection="0"/>
    <xf numFmtId="0" fontId="82" fillId="54" borderId="0" applyNumberFormat="0" applyBorder="0" applyAlignment="0" applyProtection="0"/>
    <xf numFmtId="0" fontId="82" fillId="51" borderId="0" applyNumberFormat="0" applyBorder="0" applyAlignment="0" applyProtection="0"/>
    <xf numFmtId="0" fontId="82" fillId="52"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2" fillId="55" borderId="0" applyNumberFormat="0" applyBorder="0" applyAlignment="0" applyProtection="0"/>
    <xf numFmtId="0" fontId="83" fillId="55" borderId="0" applyNumberFormat="0" applyBorder="0" applyAlignment="0" applyProtection="0"/>
    <xf numFmtId="0" fontId="82" fillId="56" borderId="0" applyNumberFormat="0" applyBorder="0" applyAlignment="0" applyProtection="0"/>
    <xf numFmtId="171" fontId="83" fillId="54"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5"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4" fillId="55" borderId="0" applyNumberFormat="0" applyBorder="0" applyAlignment="0" applyProtection="0"/>
    <xf numFmtId="0" fontId="83" fillId="55" borderId="0" applyNumberFormat="0" applyBorder="0" applyAlignment="0" applyProtection="0"/>
    <xf numFmtId="0" fontId="84" fillId="55" borderId="0" applyNumberFormat="0" applyBorder="0" applyAlignment="0" applyProtection="0"/>
    <xf numFmtId="0" fontId="85" fillId="55" borderId="0" applyNumberFormat="0" applyBorder="0" applyAlignment="0" applyProtection="0"/>
    <xf numFmtId="0" fontId="84" fillId="55" borderId="0" applyNumberFormat="0" applyBorder="0" applyAlignment="0" applyProtection="0"/>
    <xf numFmtId="169"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6" fillId="54"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5" borderId="0" applyNumberFormat="0" applyBorder="0" applyAlignment="0" applyProtection="0"/>
    <xf numFmtId="0" fontId="86" fillId="54" borderId="0" applyNumberFormat="0" applyBorder="0" applyAlignment="0" applyProtection="0"/>
    <xf numFmtId="171" fontId="83" fillId="54" borderId="0" applyNumberFormat="0" applyBorder="0" applyAlignment="0" applyProtection="0"/>
    <xf numFmtId="0" fontId="86" fillId="54" borderId="0" applyNumberFormat="0" applyBorder="0" applyAlignment="0" applyProtection="0"/>
    <xf numFmtId="169" fontId="83" fillId="52" borderId="0" applyNumberFormat="0" applyBorder="0" applyAlignment="0" applyProtection="0"/>
    <xf numFmtId="0" fontId="83" fillId="52" borderId="0" applyNumberFormat="0" applyBorder="0" applyAlignment="0" applyProtection="0"/>
    <xf numFmtId="0" fontId="86" fillId="54" borderId="0" applyNumberFormat="0" applyBorder="0" applyAlignment="0" applyProtection="0"/>
    <xf numFmtId="169" fontId="83" fillId="52" borderId="0" applyNumberFormat="0" applyBorder="0" applyAlignment="0" applyProtection="0"/>
    <xf numFmtId="0" fontId="83" fillId="52" borderId="0" applyNumberFormat="0" applyBorder="0" applyAlignment="0" applyProtection="0"/>
    <xf numFmtId="0" fontId="87" fillId="54"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171" fontId="83" fillId="54"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5" borderId="0" applyNumberFormat="0" applyBorder="0" applyAlignment="0" applyProtection="0"/>
    <xf numFmtId="169" fontId="83" fillId="55" borderId="0" applyNumberFormat="0" applyBorder="0" applyAlignment="0" applyProtection="0"/>
    <xf numFmtId="171" fontId="83" fillId="54"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69" fontId="5" fillId="15" borderId="0" applyNumberFormat="0" applyBorder="0" applyAlignment="0" applyProtection="0"/>
    <xf numFmtId="169" fontId="83" fillId="55"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0" fontId="5" fillId="15"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2" fillId="57" borderId="0" applyNumberFormat="0" applyBorder="0" applyAlignment="0" applyProtection="0"/>
    <xf numFmtId="0" fontId="83" fillId="57" borderId="0" applyNumberFormat="0" applyBorder="0" applyAlignment="0" applyProtection="0"/>
    <xf numFmtId="0" fontId="82" fillId="58" borderId="0" applyNumberFormat="0" applyBorder="0" applyAlignment="0" applyProtection="0"/>
    <xf numFmtId="171" fontId="83" fillId="52"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7"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4" fillId="57" borderId="0" applyNumberFormat="0" applyBorder="0" applyAlignment="0" applyProtection="0"/>
    <xf numFmtId="0" fontId="83" fillId="57" borderId="0" applyNumberFormat="0" applyBorder="0" applyAlignment="0" applyProtection="0"/>
    <xf numFmtId="0" fontId="84" fillId="57" borderId="0" applyNumberFormat="0" applyBorder="0" applyAlignment="0" applyProtection="0"/>
    <xf numFmtId="0" fontId="85" fillId="57" borderId="0" applyNumberFormat="0" applyBorder="0" applyAlignment="0" applyProtection="0"/>
    <xf numFmtId="0" fontId="84" fillId="57" borderId="0" applyNumberFormat="0" applyBorder="0" applyAlignment="0" applyProtection="0"/>
    <xf numFmtId="169"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6" fillId="52"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7" borderId="0" applyNumberFormat="0" applyBorder="0" applyAlignment="0" applyProtection="0"/>
    <xf numFmtId="0" fontId="86" fillId="52" borderId="0" applyNumberFormat="0" applyBorder="0" applyAlignment="0" applyProtection="0"/>
    <xf numFmtId="171" fontId="83" fillId="52" borderId="0" applyNumberFormat="0" applyBorder="0" applyAlignment="0" applyProtection="0"/>
    <xf numFmtId="0" fontId="86" fillId="52" borderId="0" applyNumberFormat="0" applyBorder="0" applyAlignment="0" applyProtection="0"/>
    <xf numFmtId="169" fontId="83" fillId="58" borderId="0" applyNumberFormat="0" applyBorder="0" applyAlignment="0" applyProtection="0"/>
    <xf numFmtId="0" fontId="83" fillId="58" borderId="0" applyNumberFormat="0" applyBorder="0" applyAlignment="0" applyProtection="0"/>
    <xf numFmtId="0" fontId="86" fillId="52" borderId="0" applyNumberFormat="0" applyBorder="0" applyAlignment="0" applyProtection="0"/>
    <xf numFmtId="169" fontId="83" fillId="58" borderId="0" applyNumberFormat="0" applyBorder="0" applyAlignment="0" applyProtection="0"/>
    <xf numFmtId="0" fontId="83" fillId="58" borderId="0" applyNumberFormat="0" applyBorder="0" applyAlignment="0" applyProtection="0"/>
    <xf numFmtId="0" fontId="87" fillId="52"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171" fontId="83" fillId="52"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7" borderId="0" applyNumberFormat="0" applyBorder="0" applyAlignment="0" applyProtection="0"/>
    <xf numFmtId="169" fontId="83" fillId="57" borderId="0" applyNumberFormat="0" applyBorder="0" applyAlignment="0" applyProtection="0"/>
    <xf numFmtId="171" fontId="83" fillId="52"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69" fontId="5" fillId="19" borderId="0" applyNumberFormat="0" applyBorder="0" applyAlignment="0" applyProtection="0"/>
    <xf numFmtId="169" fontId="83" fillId="57"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0" fontId="5" fillId="19"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171" fontId="82" fillId="59" borderId="0" applyNumberFormat="0" applyBorder="0" applyAlignment="0" applyProtection="0"/>
    <xf numFmtId="0" fontId="83" fillId="59" borderId="0" applyNumberFormat="0" applyBorder="0" applyAlignment="0" applyProtection="0"/>
    <xf numFmtId="0" fontId="82" fillId="58" borderId="0" applyNumberFormat="0" applyBorder="0" applyAlignment="0" applyProtection="0"/>
    <xf numFmtId="171"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9"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4" fillId="59" borderId="0" applyNumberFormat="0" applyBorder="0" applyAlignment="0" applyProtection="0"/>
    <xf numFmtId="0" fontId="83" fillId="59" borderId="0" applyNumberFormat="0" applyBorder="0" applyAlignment="0" applyProtection="0"/>
    <xf numFmtId="0" fontId="84" fillId="59" borderId="0" applyNumberFormat="0" applyBorder="0" applyAlignment="0" applyProtection="0"/>
    <xf numFmtId="0" fontId="85" fillId="59" borderId="0" applyNumberFormat="0" applyBorder="0" applyAlignment="0" applyProtection="0"/>
    <xf numFmtId="0" fontId="84" fillId="59" borderId="0" applyNumberFormat="0" applyBorder="0" applyAlignment="0" applyProtection="0"/>
    <xf numFmtId="169"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6"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9" borderId="0" applyNumberFormat="0" applyBorder="0" applyAlignment="0" applyProtection="0"/>
    <xf numFmtId="0" fontId="86" fillId="53" borderId="0" applyNumberFormat="0" applyBorder="0" applyAlignment="0" applyProtection="0"/>
    <xf numFmtId="171" fontId="83" fillId="53" borderId="0" applyNumberFormat="0" applyBorder="0" applyAlignment="0" applyProtection="0"/>
    <xf numFmtId="0" fontId="86" fillId="53" borderId="0" applyNumberFormat="0" applyBorder="0" applyAlignment="0" applyProtection="0"/>
    <xf numFmtId="169" fontId="83" fillId="53" borderId="0" applyNumberFormat="0" applyBorder="0" applyAlignment="0" applyProtection="0"/>
    <xf numFmtId="0" fontId="83" fillId="53" borderId="0" applyNumberFormat="0" applyBorder="0" applyAlignment="0" applyProtection="0"/>
    <xf numFmtId="0" fontId="86" fillId="53" borderId="0" applyNumberFormat="0" applyBorder="0" applyAlignment="0" applyProtection="0"/>
    <xf numFmtId="169" fontId="83" fillId="53" borderId="0" applyNumberFormat="0" applyBorder="0" applyAlignment="0" applyProtection="0"/>
    <xf numFmtId="0" fontId="83" fillId="53" borderId="0" applyNumberFormat="0" applyBorder="0" applyAlignment="0" applyProtection="0"/>
    <xf numFmtId="0" fontId="87"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171"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9" borderId="0" applyNumberFormat="0" applyBorder="0" applyAlignment="0" applyProtection="0"/>
    <xf numFmtId="169" fontId="83" fillId="59" borderId="0" applyNumberFormat="0" applyBorder="0" applyAlignment="0" applyProtection="0"/>
    <xf numFmtId="171"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169" fontId="5" fillId="23" borderId="0" applyNumberFormat="0" applyBorder="0" applyAlignment="0" applyProtection="0"/>
    <xf numFmtId="169" fontId="83" fillId="59"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0" fontId="5" fillId="23"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171" fontId="83" fillId="53"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2" fillId="60" borderId="0" applyNumberFormat="0" applyBorder="0" applyAlignment="0" applyProtection="0"/>
    <xf numFmtId="0" fontId="83" fillId="60" borderId="0" applyNumberFormat="0" applyBorder="0" applyAlignment="0" applyProtection="0"/>
    <xf numFmtId="0" fontId="82" fillId="61" borderId="0" applyNumberFormat="0" applyBorder="0" applyAlignment="0" applyProtection="0"/>
    <xf numFmtId="171" fontId="83" fillId="54"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60"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4" fillId="60" borderId="0" applyNumberFormat="0" applyBorder="0" applyAlignment="0" applyProtection="0"/>
    <xf numFmtId="0" fontId="83" fillId="60" borderId="0" applyNumberFormat="0" applyBorder="0" applyAlignment="0" applyProtection="0"/>
    <xf numFmtId="0" fontId="84" fillId="60" borderId="0" applyNumberFormat="0" applyBorder="0" applyAlignment="0" applyProtection="0"/>
    <xf numFmtId="0" fontId="85" fillId="60" borderId="0" applyNumberFormat="0" applyBorder="0" applyAlignment="0" applyProtection="0"/>
    <xf numFmtId="0" fontId="84" fillId="60" borderId="0" applyNumberFormat="0" applyBorder="0" applyAlignment="0" applyProtection="0"/>
    <xf numFmtId="169"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6" fillId="54"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60" borderId="0" applyNumberFormat="0" applyBorder="0" applyAlignment="0" applyProtection="0"/>
    <xf numFmtId="0" fontId="86" fillId="54" borderId="0" applyNumberFormat="0" applyBorder="0" applyAlignment="0" applyProtection="0"/>
    <xf numFmtId="171" fontId="83" fillId="54" borderId="0" applyNumberFormat="0" applyBorder="0" applyAlignment="0" applyProtection="0"/>
    <xf numFmtId="0" fontId="86" fillId="54" borderId="0" applyNumberFormat="0" applyBorder="0" applyAlignment="0" applyProtection="0"/>
    <xf numFmtId="169" fontId="83" fillId="52" borderId="0" applyNumberFormat="0" applyBorder="0" applyAlignment="0" applyProtection="0"/>
    <xf numFmtId="0" fontId="83" fillId="52" borderId="0" applyNumberFormat="0" applyBorder="0" applyAlignment="0" applyProtection="0"/>
    <xf numFmtId="0" fontId="86" fillId="54" borderId="0" applyNumberFormat="0" applyBorder="0" applyAlignment="0" applyProtection="0"/>
    <xf numFmtId="169" fontId="83" fillId="52" borderId="0" applyNumberFormat="0" applyBorder="0" applyAlignment="0" applyProtection="0"/>
    <xf numFmtId="0" fontId="83" fillId="52" borderId="0" applyNumberFormat="0" applyBorder="0" applyAlignment="0" applyProtection="0"/>
    <xf numFmtId="0" fontId="87" fillId="54"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171" fontId="83" fillId="54"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60" borderId="0" applyNumberFormat="0" applyBorder="0" applyAlignment="0" applyProtection="0"/>
    <xf numFmtId="169" fontId="83" fillId="60" borderId="0" applyNumberFormat="0" applyBorder="0" applyAlignment="0" applyProtection="0"/>
    <xf numFmtId="171" fontId="83" fillId="54"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69" fontId="5" fillId="27" borderId="0" applyNumberFormat="0" applyBorder="0" applyAlignment="0" applyProtection="0"/>
    <xf numFmtId="169" fontId="83" fillId="60"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0" fontId="5" fillId="27"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54"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171" fontId="82" fillId="62" borderId="0" applyNumberFormat="0" applyBorder="0" applyAlignment="0" applyProtection="0"/>
    <xf numFmtId="0" fontId="83" fillId="62" borderId="0" applyNumberFormat="0" applyBorder="0" applyAlignment="0" applyProtection="0"/>
    <xf numFmtId="0" fontId="82" fillId="56" borderId="0" applyNumberFormat="0" applyBorder="0" applyAlignment="0" applyProtection="0"/>
    <xf numFmtId="171" fontId="83" fillId="62"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2"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4" fillId="62" borderId="0" applyNumberFormat="0" applyBorder="0" applyAlignment="0" applyProtection="0"/>
    <xf numFmtId="0" fontId="83" fillId="62" borderId="0" applyNumberFormat="0" applyBorder="0" applyAlignment="0" applyProtection="0"/>
    <xf numFmtId="0" fontId="84" fillId="62" borderId="0" applyNumberFormat="0" applyBorder="0" applyAlignment="0" applyProtection="0"/>
    <xf numFmtId="0" fontId="85" fillId="62" borderId="0" applyNumberFormat="0" applyBorder="0" applyAlignment="0" applyProtection="0"/>
    <xf numFmtId="0" fontId="84" fillId="62" borderId="0" applyNumberFormat="0" applyBorder="0" applyAlignment="0" applyProtection="0"/>
    <xf numFmtId="169"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6" fillId="62"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2" borderId="0" applyNumberFormat="0" applyBorder="0" applyAlignment="0" applyProtection="0"/>
    <xf numFmtId="0" fontId="86" fillId="62" borderId="0" applyNumberFormat="0" applyBorder="0" applyAlignment="0" applyProtection="0"/>
    <xf numFmtId="171" fontId="83" fillId="62" borderId="0" applyNumberFormat="0" applyBorder="0" applyAlignment="0" applyProtection="0"/>
    <xf numFmtId="0" fontId="86" fillId="62" borderId="0" applyNumberFormat="0" applyBorder="0" applyAlignment="0" applyProtection="0"/>
    <xf numFmtId="169" fontId="83" fillId="63" borderId="0" applyNumberFormat="0" applyBorder="0" applyAlignment="0" applyProtection="0"/>
    <xf numFmtId="0" fontId="83" fillId="63" borderId="0" applyNumberFormat="0" applyBorder="0" applyAlignment="0" applyProtection="0"/>
    <xf numFmtId="0" fontId="86" fillId="62" borderId="0" applyNumberFormat="0" applyBorder="0" applyAlignment="0" applyProtection="0"/>
    <xf numFmtId="0" fontId="83" fillId="63" borderId="0" applyNumberFormat="0" applyBorder="0" applyAlignment="0" applyProtection="0"/>
    <xf numFmtId="0" fontId="87" fillId="62"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171" fontId="83" fillId="62"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2" borderId="0" applyNumberFormat="0" applyBorder="0" applyAlignment="0" applyProtection="0"/>
    <xf numFmtId="169" fontId="83" fillId="62" borderId="0" applyNumberFormat="0" applyBorder="0" applyAlignment="0" applyProtection="0"/>
    <xf numFmtId="171" fontId="83" fillId="62"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169" fontId="5" fillId="31" borderId="0" applyNumberFormat="0" applyBorder="0" applyAlignment="0" applyProtection="0"/>
    <xf numFmtId="169" fontId="83" fillId="62"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0" fontId="5" fillId="31"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171" fontId="83" fillId="6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2" fillId="52" borderId="0" applyNumberFormat="0" applyBorder="0" applyAlignment="0" applyProtection="0"/>
    <xf numFmtId="0" fontId="83" fillId="52" borderId="0" applyNumberFormat="0" applyBorder="0" applyAlignment="0" applyProtection="0"/>
    <xf numFmtId="0" fontId="82" fillId="52" borderId="0" applyNumberFormat="0" applyBorder="0" applyAlignment="0" applyProtection="0"/>
    <xf numFmtId="171" fontId="83" fillId="52"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2"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4" fillId="52" borderId="0" applyNumberFormat="0" applyBorder="0" applyAlignment="0" applyProtection="0"/>
    <xf numFmtId="0" fontId="83" fillId="52" borderId="0" applyNumberFormat="0" applyBorder="0" applyAlignment="0" applyProtection="0"/>
    <xf numFmtId="0" fontId="84" fillId="52" borderId="0" applyNumberFormat="0" applyBorder="0" applyAlignment="0" applyProtection="0"/>
    <xf numFmtId="0" fontId="85" fillId="52" borderId="0" applyNumberFormat="0" applyBorder="0" applyAlignment="0" applyProtection="0"/>
    <xf numFmtId="0" fontId="84" fillId="52" borderId="0" applyNumberFormat="0" applyBorder="0" applyAlignment="0" applyProtection="0"/>
    <xf numFmtId="169"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6" fillId="52"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2" borderId="0" applyNumberFormat="0" applyBorder="0" applyAlignment="0" applyProtection="0"/>
    <xf numFmtId="0" fontId="86" fillId="52" borderId="0" applyNumberFormat="0" applyBorder="0" applyAlignment="0" applyProtection="0"/>
    <xf numFmtId="171" fontId="83" fillId="52" borderId="0" applyNumberFormat="0" applyBorder="0" applyAlignment="0" applyProtection="0"/>
    <xf numFmtId="0" fontId="86" fillId="52" borderId="0" applyNumberFormat="0" applyBorder="0" applyAlignment="0" applyProtection="0"/>
    <xf numFmtId="169" fontId="83" fillId="53" borderId="0" applyNumberFormat="0" applyBorder="0" applyAlignment="0" applyProtection="0"/>
    <xf numFmtId="0" fontId="83" fillId="53" borderId="0" applyNumberFormat="0" applyBorder="0" applyAlignment="0" applyProtection="0"/>
    <xf numFmtId="0" fontId="86" fillId="52" borderId="0" applyNumberFormat="0" applyBorder="0" applyAlignment="0" applyProtection="0"/>
    <xf numFmtId="169" fontId="83" fillId="53" borderId="0" applyNumberFormat="0" applyBorder="0" applyAlignment="0" applyProtection="0"/>
    <xf numFmtId="0" fontId="83" fillId="53" borderId="0" applyNumberFormat="0" applyBorder="0" applyAlignment="0" applyProtection="0"/>
    <xf numFmtId="0" fontId="87" fillId="52"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171" fontId="83" fillId="52"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2" borderId="0" applyNumberFormat="0" applyBorder="0" applyAlignment="0" applyProtection="0"/>
    <xf numFmtId="169" fontId="83" fillId="52" borderId="0" applyNumberFormat="0" applyBorder="0" applyAlignment="0" applyProtection="0"/>
    <xf numFmtId="171" fontId="83" fillId="52"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69" fontId="5" fillId="35" borderId="0" applyNumberFormat="0" applyBorder="0" applyAlignment="0" applyProtection="0"/>
    <xf numFmtId="169"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0" fontId="5" fillId="35"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4"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4" fillId="55" borderId="0" applyNumberFormat="0" applyBorder="0" applyAlignment="0" applyProtection="0"/>
    <xf numFmtId="169" fontId="84" fillId="55" borderId="0" applyNumberFormat="0" applyBorder="0" applyAlignment="0" applyProtection="0"/>
    <xf numFmtId="171" fontId="84"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171" fontId="84"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4" fillId="57" borderId="0" applyNumberFormat="0" applyBorder="0" applyAlignment="0" applyProtection="0"/>
    <xf numFmtId="169" fontId="84" fillId="57" borderId="0" applyNumberFormat="0" applyBorder="0" applyAlignment="0" applyProtection="0"/>
    <xf numFmtId="171" fontId="84"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4" fillId="59" borderId="0" applyNumberFormat="0" applyBorder="0" applyAlignment="0" applyProtection="0"/>
    <xf numFmtId="169" fontId="84" fillId="59" borderId="0" applyNumberFormat="0" applyBorder="0" applyAlignment="0" applyProtection="0"/>
    <xf numFmtId="171" fontId="83" fillId="59" borderId="0" applyNumberFormat="0" applyBorder="0" applyAlignment="0" applyProtection="0"/>
    <xf numFmtId="171" fontId="83" fillId="59" borderId="0" applyNumberFormat="0" applyBorder="0" applyAlignment="0" applyProtection="0"/>
    <xf numFmtId="171" fontId="84"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0" fontId="83" fillId="59" borderId="0" applyNumberFormat="0" applyBorder="0" applyAlignment="0" applyProtection="0"/>
    <xf numFmtId="171" fontId="84"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4" fillId="60" borderId="0" applyNumberFormat="0" applyBorder="0" applyAlignment="0" applyProtection="0"/>
    <xf numFmtId="169" fontId="84" fillId="60" borderId="0" applyNumberFormat="0" applyBorder="0" applyAlignment="0" applyProtection="0"/>
    <xf numFmtId="171" fontId="84"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171" fontId="84"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4" fillId="62" borderId="0" applyNumberFormat="0" applyBorder="0" applyAlignment="0" applyProtection="0"/>
    <xf numFmtId="169" fontId="84" fillId="62" borderId="0" applyNumberFormat="0" applyBorder="0" applyAlignment="0" applyProtection="0"/>
    <xf numFmtId="171" fontId="84"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0" fontId="83" fillId="62" borderId="0" applyNumberFormat="0" applyBorder="0" applyAlignment="0" applyProtection="0"/>
    <xf numFmtId="171" fontId="84"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4" fillId="52" borderId="0" applyNumberFormat="0" applyBorder="0" applyAlignment="0" applyProtection="0"/>
    <xf numFmtId="169" fontId="84" fillId="52" borderId="0" applyNumberFormat="0" applyBorder="0" applyAlignment="0" applyProtection="0"/>
    <xf numFmtId="171" fontId="84"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2" fillId="62" borderId="0" applyNumberFormat="0" applyBorder="0" applyAlignment="0" applyProtection="0"/>
    <xf numFmtId="0" fontId="82" fillId="52" borderId="0" applyNumberFormat="0" applyBorder="0" applyAlignment="0" applyProtection="0"/>
    <xf numFmtId="0" fontId="82" fillId="47" borderId="0" applyNumberFormat="0" applyBorder="0" applyAlignment="0" applyProtection="0"/>
    <xf numFmtId="0" fontId="82" fillId="62" borderId="0" applyNumberFormat="0" applyBorder="0" applyAlignment="0" applyProtection="0"/>
    <xf numFmtId="0" fontId="82" fillId="63" borderId="0" applyNumberFormat="0" applyBorder="0" applyAlignment="0" applyProtection="0"/>
    <xf numFmtId="0" fontId="82" fillId="52" borderId="0" applyNumberFormat="0" applyBorder="0" applyAlignment="0" applyProtection="0"/>
    <xf numFmtId="0" fontId="74" fillId="0" borderId="33">
      <alignment horizontal="left" vertical="center" wrapText="1"/>
    </xf>
    <xf numFmtId="0" fontId="74" fillId="0" borderId="33">
      <alignment horizontal="left" vertical="center" wrapText="1"/>
    </xf>
    <xf numFmtId="0" fontId="74" fillId="0" borderId="33">
      <alignment horizontal="left" vertical="center" wrapText="1"/>
    </xf>
    <xf numFmtId="169" fontId="74" fillId="0" borderId="33">
      <alignment horizontal="left" vertical="center" wrapText="1"/>
    </xf>
    <xf numFmtId="169" fontId="74" fillId="0" borderId="33">
      <alignment horizontal="left" vertical="center" wrapText="1"/>
    </xf>
    <xf numFmtId="169" fontId="74" fillId="0" borderId="33">
      <alignment horizontal="left" vertical="center" wrapText="1"/>
    </xf>
    <xf numFmtId="169" fontId="74" fillId="0" borderId="33">
      <alignment horizontal="left" vertical="center" wrapText="1"/>
    </xf>
    <xf numFmtId="169" fontId="74" fillId="0" borderId="33">
      <alignment horizontal="left" vertical="center" wrapText="1"/>
    </xf>
    <xf numFmtId="0" fontId="74" fillId="0" borderId="33">
      <alignment horizontal="left" vertical="center" wrapText="1"/>
    </xf>
    <xf numFmtId="0" fontId="74" fillId="0" borderId="33">
      <alignment horizontal="left" vertical="center" wrapText="1"/>
    </xf>
    <xf numFmtId="0" fontId="74" fillId="0" borderId="33">
      <alignment horizontal="left" vertical="center" wrapText="1"/>
    </xf>
    <xf numFmtId="169" fontId="74" fillId="0" borderId="33">
      <alignment horizontal="left" vertical="center" wrapText="1"/>
    </xf>
    <xf numFmtId="0" fontId="88" fillId="0" borderId="33">
      <alignment horizontal="left" vertical="center" wrapText="1"/>
    </xf>
    <xf numFmtId="0" fontId="88" fillId="0" borderId="33">
      <alignment horizontal="left" vertical="center" wrapText="1"/>
    </xf>
    <xf numFmtId="0" fontId="88" fillId="0" borderId="33">
      <alignment horizontal="left" vertical="center" wrapText="1"/>
    </xf>
    <xf numFmtId="169" fontId="88" fillId="0" borderId="33">
      <alignment horizontal="left" vertical="center" wrapText="1"/>
    </xf>
    <xf numFmtId="169" fontId="88" fillId="0" borderId="33">
      <alignment horizontal="left" vertical="center" wrapText="1"/>
    </xf>
    <xf numFmtId="169" fontId="88" fillId="0" borderId="33">
      <alignment horizontal="left" vertical="center" wrapText="1"/>
    </xf>
    <xf numFmtId="169" fontId="88" fillId="0" borderId="33">
      <alignment horizontal="left" vertical="center" wrapText="1"/>
    </xf>
    <xf numFmtId="169" fontId="88" fillId="0" borderId="33">
      <alignment horizontal="left" vertical="center" wrapText="1"/>
    </xf>
    <xf numFmtId="0" fontId="88" fillId="0" borderId="33">
      <alignment horizontal="left" vertical="center" wrapText="1"/>
    </xf>
    <xf numFmtId="0" fontId="88" fillId="0" borderId="33">
      <alignment horizontal="left" vertical="center" wrapText="1"/>
    </xf>
    <xf numFmtId="0" fontId="88" fillId="0" borderId="33">
      <alignment horizontal="left" vertical="center" wrapText="1"/>
    </xf>
    <xf numFmtId="169" fontId="88" fillId="0" borderId="33">
      <alignment horizontal="left" vertical="center" wrapText="1"/>
    </xf>
    <xf numFmtId="0" fontId="82" fillId="51" borderId="0" applyNumberFormat="0" applyBorder="0" applyAlignment="0" applyProtection="0"/>
    <xf numFmtId="0" fontId="82" fillId="58" borderId="0" applyNumberFormat="0" applyBorder="0" applyAlignment="0" applyProtection="0"/>
    <xf numFmtId="0" fontId="82" fillId="64" borderId="0" applyNumberFormat="0" applyBorder="0" applyAlignment="0" applyProtection="0"/>
    <xf numFmtId="0" fontId="82" fillId="61" borderId="0" applyNumberFormat="0" applyBorder="0" applyAlignment="0" applyProtection="0"/>
    <xf numFmtId="0" fontId="82" fillId="51" borderId="0" applyNumberFormat="0" applyBorder="0" applyAlignment="0" applyProtection="0"/>
    <xf numFmtId="0" fontId="82" fillId="52"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2" fillId="65" borderId="0" applyNumberFormat="0" applyBorder="0" applyAlignment="0" applyProtection="0"/>
    <xf numFmtId="0" fontId="83" fillId="65" borderId="0" applyNumberFormat="0" applyBorder="0" applyAlignment="0" applyProtection="0"/>
    <xf numFmtId="0" fontId="82" fillId="56" borderId="0" applyNumberFormat="0" applyBorder="0" applyAlignment="0" applyProtection="0"/>
    <xf numFmtId="171"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5"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4" fillId="65" borderId="0" applyNumberFormat="0" applyBorder="0" applyAlignment="0" applyProtection="0"/>
    <xf numFmtId="0" fontId="83" fillId="65" borderId="0" applyNumberFormat="0" applyBorder="0" applyAlignment="0" applyProtection="0"/>
    <xf numFmtId="0" fontId="84" fillId="65" borderId="0" applyNumberFormat="0" applyBorder="0" applyAlignment="0" applyProtection="0"/>
    <xf numFmtId="0" fontId="85" fillId="65" borderId="0" applyNumberFormat="0" applyBorder="0" applyAlignment="0" applyProtection="0"/>
    <xf numFmtId="0" fontId="84" fillId="65" borderId="0" applyNumberFormat="0" applyBorder="0" applyAlignment="0" applyProtection="0"/>
    <xf numFmtId="169"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6"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5" borderId="0" applyNumberFormat="0" applyBorder="0" applyAlignment="0" applyProtection="0"/>
    <xf numFmtId="0" fontId="86" fillId="61" borderId="0" applyNumberFormat="0" applyBorder="0" applyAlignment="0" applyProtection="0"/>
    <xf numFmtId="171" fontId="83" fillId="61" borderId="0" applyNumberFormat="0" applyBorder="0" applyAlignment="0" applyProtection="0"/>
    <xf numFmtId="0" fontId="86" fillId="61" borderId="0" applyNumberFormat="0" applyBorder="0" applyAlignment="0" applyProtection="0"/>
    <xf numFmtId="169" fontId="83" fillId="61" borderId="0" applyNumberFormat="0" applyBorder="0" applyAlignment="0" applyProtection="0"/>
    <xf numFmtId="0" fontId="83" fillId="61" borderId="0" applyNumberFormat="0" applyBorder="0" applyAlignment="0" applyProtection="0"/>
    <xf numFmtId="0" fontId="86" fillId="61" borderId="0" applyNumberFormat="0" applyBorder="0" applyAlignment="0" applyProtection="0"/>
    <xf numFmtId="0" fontId="83" fillId="61" borderId="0" applyNumberFormat="0" applyBorder="0" applyAlignment="0" applyProtection="0"/>
    <xf numFmtId="0" fontId="87"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171"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5" borderId="0" applyNumberFormat="0" applyBorder="0" applyAlignment="0" applyProtection="0"/>
    <xf numFmtId="169" fontId="83" fillId="65" borderId="0" applyNumberFormat="0" applyBorder="0" applyAlignment="0" applyProtection="0"/>
    <xf numFmtId="171"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69" fontId="5" fillId="16" borderId="0" applyNumberFormat="0" applyBorder="0" applyAlignment="0" applyProtection="0"/>
    <xf numFmtId="169" fontId="83" fillId="65"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0" fontId="5" fillId="16"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2" fillId="58" borderId="0" applyNumberFormat="0" applyBorder="0" applyAlignment="0" applyProtection="0"/>
    <xf numFmtId="0" fontId="83" fillId="58" borderId="0" applyNumberFormat="0" applyBorder="0" applyAlignment="0" applyProtection="0"/>
    <xf numFmtId="0" fontId="82" fillId="58" borderId="0" applyNumberFormat="0" applyBorder="0" applyAlignment="0" applyProtection="0"/>
    <xf numFmtId="171" fontId="83" fillId="52"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169" fontId="83" fillId="52"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4" fillId="58" borderId="0" applyNumberFormat="0" applyBorder="0" applyAlignment="0" applyProtection="0"/>
    <xf numFmtId="0" fontId="83" fillId="58" borderId="0" applyNumberFormat="0" applyBorder="0" applyAlignment="0" applyProtection="0"/>
    <xf numFmtId="0" fontId="84" fillId="58" borderId="0" applyNumberFormat="0" applyBorder="0" applyAlignment="0" applyProtection="0"/>
    <xf numFmtId="0" fontId="85" fillId="58" borderId="0" applyNumberFormat="0" applyBorder="0" applyAlignment="0" applyProtection="0"/>
    <xf numFmtId="0" fontId="84" fillId="58" borderId="0" applyNumberFormat="0" applyBorder="0" applyAlignment="0" applyProtection="0"/>
    <xf numFmtId="169"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6"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169" fontId="83" fillId="58" borderId="0" applyNumberFormat="0" applyBorder="0" applyAlignment="0" applyProtection="0"/>
    <xf numFmtId="171" fontId="83" fillId="52" borderId="0" applyNumberFormat="0" applyBorder="0" applyAlignment="0" applyProtection="0"/>
    <xf numFmtId="0" fontId="86" fillId="58" borderId="0" applyNumberFormat="0" applyBorder="0" applyAlignment="0" applyProtection="0"/>
    <xf numFmtId="0" fontId="83" fillId="58" borderId="0" applyNumberFormat="0" applyBorder="0" applyAlignment="0" applyProtection="0"/>
    <xf numFmtId="0" fontId="86" fillId="58" borderId="0" applyNumberFormat="0" applyBorder="0" applyAlignment="0" applyProtection="0"/>
    <xf numFmtId="169" fontId="83" fillId="58" borderId="0" applyNumberFormat="0" applyBorder="0" applyAlignment="0" applyProtection="0"/>
    <xf numFmtId="0" fontId="83" fillId="58" borderId="0" applyNumberFormat="0" applyBorder="0" applyAlignment="0" applyProtection="0"/>
    <xf numFmtId="0" fontId="87"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171" fontId="83" fillId="52"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169" fontId="83" fillId="58" borderId="0" applyNumberFormat="0" applyBorder="0" applyAlignment="0" applyProtection="0"/>
    <xf numFmtId="171" fontId="83" fillId="52"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69" fontId="5" fillId="20" borderId="0" applyNumberFormat="0" applyBorder="0" applyAlignment="0" applyProtection="0"/>
    <xf numFmtId="169" fontId="83" fillId="58"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0" fontId="5" fillId="20"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171" fontId="82" fillId="66" borderId="0" applyNumberFormat="0" applyBorder="0" applyAlignment="0" applyProtection="0"/>
    <xf numFmtId="0" fontId="83" fillId="66" borderId="0" applyNumberFormat="0" applyBorder="0" applyAlignment="0" applyProtection="0"/>
    <xf numFmtId="0" fontId="82" fillId="62" borderId="0" applyNumberFormat="0" applyBorder="0" applyAlignment="0" applyProtection="0"/>
    <xf numFmtId="171"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66"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4" fillId="66" borderId="0" applyNumberFormat="0" applyBorder="0" applyAlignment="0" applyProtection="0"/>
    <xf numFmtId="0" fontId="83" fillId="66" borderId="0" applyNumberFormat="0" applyBorder="0" applyAlignment="0" applyProtection="0"/>
    <xf numFmtId="0" fontId="84" fillId="66" borderId="0" applyNumberFormat="0" applyBorder="0" applyAlignment="0" applyProtection="0"/>
    <xf numFmtId="0" fontId="85" fillId="66" borderId="0" applyNumberFormat="0" applyBorder="0" applyAlignment="0" applyProtection="0"/>
    <xf numFmtId="0" fontId="84" fillId="66" borderId="0" applyNumberFormat="0" applyBorder="0" applyAlignment="0" applyProtection="0"/>
    <xf numFmtId="169"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6"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66" borderId="0" applyNumberFormat="0" applyBorder="0" applyAlignment="0" applyProtection="0"/>
    <xf numFmtId="0" fontId="86" fillId="47" borderId="0" applyNumberFormat="0" applyBorder="0" applyAlignment="0" applyProtection="0"/>
    <xf numFmtId="171" fontId="83" fillId="47" borderId="0" applyNumberFormat="0" applyBorder="0" applyAlignment="0" applyProtection="0"/>
    <xf numFmtId="0" fontId="86" fillId="47" borderId="0" applyNumberFormat="0" applyBorder="0" applyAlignment="0" applyProtection="0"/>
    <xf numFmtId="169" fontId="83" fillId="47" borderId="0" applyNumberFormat="0" applyBorder="0" applyAlignment="0" applyProtection="0"/>
    <xf numFmtId="0" fontId="83" fillId="47" borderId="0" applyNumberFormat="0" applyBorder="0" applyAlignment="0" applyProtection="0"/>
    <xf numFmtId="0" fontId="86" fillId="47" borderId="0" applyNumberFormat="0" applyBorder="0" applyAlignment="0" applyProtection="0"/>
    <xf numFmtId="169" fontId="83" fillId="47" borderId="0" applyNumberFormat="0" applyBorder="0" applyAlignment="0" applyProtection="0"/>
    <xf numFmtId="0" fontId="83" fillId="47" borderId="0" applyNumberFormat="0" applyBorder="0" applyAlignment="0" applyProtection="0"/>
    <xf numFmtId="0" fontId="87"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171"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66" borderId="0" applyNumberFormat="0" applyBorder="0" applyAlignment="0" applyProtection="0"/>
    <xf numFmtId="169" fontId="83" fillId="66" borderId="0" applyNumberFormat="0" applyBorder="0" applyAlignment="0" applyProtection="0"/>
    <xf numFmtId="171"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169" fontId="5" fillId="24" borderId="0" applyNumberFormat="0" applyBorder="0" applyAlignment="0" applyProtection="0"/>
    <xf numFmtId="169" fontId="83" fillId="66"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0" fontId="5" fillId="24"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171" fontId="83" fillId="47"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2" fillId="60" borderId="0" applyNumberFormat="0" applyBorder="0" applyAlignment="0" applyProtection="0"/>
    <xf numFmtId="0" fontId="83" fillId="60" borderId="0" applyNumberFormat="0" applyBorder="0" applyAlignment="0" applyProtection="0"/>
    <xf numFmtId="0" fontId="82" fillId="67" borderId="0" applyNumberFormat="0" applyBorder="0" applyAlignment="0" applyProtection="0"/>
    <xf numFmtId="171"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0"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4" fillId="60" borderId="0" applyNumberFormat="0" applyBorder="0" applyAlignment="0" applyProtection="0"/>
    <xf numFmtId="0" fontId="83" fillId="60" borderId="0" applyNumberFormat="0" applyBorder="0" applyAlignment="0" applyProtection="0"/>
    <xf numFmtId="0" fontId="84" fillId="60" borderId="0" applyNumberFormat="0" applyBorder="0" applyAlignment="0" applyProtection="0"/>
    <xf numFmtId="0" fontId="85" fillId="60" borderId="0" applyNumberFormat="0" applyBorder="0" applyAlignment="0" applyProtection="0"/>
    <xf numFmtId="0" fontId="84" fillId="60" borderId="0" applyNumberFormat="0" applyBorder="0" applyAlignment="0" applyProtection="0"/>
    <xf numFmtId="169"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6"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0" borderId="0" applyNumberFormat="0" applyBorder="0" applyAlignment="0" applyProtection="0"/>
    <xf numFmtId="0" fontId="86" fillId="61" borderId="0" applyNumberFormat="0" applyBorder="0" applyAlignment="0" applyProtection="0"/>
    <xf numFmtId="171" fontId="83" fillId="61" borderId="0" applyNumberFormat="0" applyBorder="0" applyAlignment="0" applyProtection="0"/>
    <xf numFmtId="0" fontId="86" fillId="61" borderId="0" applyNumberFormat="0" applyBorder="0" applyAlignment="0" applyProtection="0"/>
    <xf numFmtId="169" fontId="83" fillId="61" borderId="0" applyNumberFormat="0" applyBorder="0" applyAlignment="0" applyProtection="0"/>
    <xf numFmtId="0" fontId="83" fillId="61" borderId="0" applyNumberFormat="0" applyBorder="0" applyAlignment="0" applyProtection="0"/>
    <xf numFmtId="0" fontId="86" fillId="61" borderId="0" applyNumberFormat="0" applyBorder="0" applyAlignment="0" applyProtection="0"/>
    <xf numFmtId="0" fontId="83" fillId="61" borderId="0" applyNumberFormat="0" applyBorder="0" applyAlignment="0" applyProtection="0"/>
    <xf numFmtId="0" fontId="87"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171"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0" borderId="0" applyNumberFormat="0" applyBorder="0" applyAlignment="0" applyProtection="0"/>
    <xf numFmtId="169" fontId="83" fillId="60" borderId="0" applyNumberFormat="0" applyBorder="0" applyAlignment="0" applyProtection="0"/>
    <xf numFmtId="171"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69" fontId="5" fillId="28" borderId="0" applyNumberFormat="0" applyBorder="0" applyAlignment="0" applyProtection="0"/>
    <xf numFmtId="169" fontId="83" fillId="60"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0" fontId="5" fillId="28"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1"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171" fontId="82" fillId="65" borderId="0" applyNumberFormat="0" applyBorder="0" applyAlignment="0" applyProtection="0"/>
    <xf numFmtId="0" fontId="83" fillId="65" borderId="0" applyNumberFormat="0" applyBorder="0" applyAlignment="0" applyProtection="0"/>
    <xf numFmtId="0" fontId="82" fillId="56" borderId="0" applyNumberFormat="0" applyBorder="0" applyAlignment="0" applyProtection="0"/>
    <xf numFmtId="171"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4" fillId="65" borderId="0" applyNumberFormat="0" applyBorder="0" applyAlignment="0" applyProtection="0"/>
    <xf numFmtId="0" fontId="83" fillId="65" borderId="0" applyNumberFormat="0" applyBorder="0" applyAlignment="0" applyProtection="0"/>
    <xf numFmtId="0" fontId="84" fillId="65" borderId="0" applyNumberFormat="0" applyBorder="0" applyAlignment="0" applyProtection="0"/>
    <xf numFmtId="0" fontId="85" fillId="65" borderId="0" applyNumberFormat="0" applyBorder="0" applyAlignment="0" applyProtection="0"/>
    <xf numFmtId="0" fontId="84" fillId="65" borderId="0" applyNumberFormat="0" applyBorder="0" applyAlignment="0" applyProtection="0"/>
    <xf numFmtId="169"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6"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169" fontId="83" fillId="65" borderId="0" applyNumberFormat="0" applyBorder="0" applyAlignment="0" applyProtection="0"/>
    <xf numFmtId="171" fontId="83" fillId="65" borderId="0" applyNumberFormat="0" applyBorder="0" applyAlignment="0" applyProtection="0"/>
    <xf numFmtId="0" fontId="86" fillId="65" borderId="0" applyNumberFormat="0" applyBorder="0" applyAlignment="0" applyProtection="0"/>
    <xf numFmtId="0" fontId="83" fillId="65" borderId="0" applyNumberFormat="0" applyBorder="0" applyAlignment="0" applyProtection="0"/>
    <xf numFmtId="0" fontId="86" fillId="65" borderId="0" applyNumberFormat="0" applyBorder="0" applyAlignment="0" applyProtection="0"/>
    <xf numFmtId="0" fontId="83" fillId="65" borderId="0" applyNumberFormat="0" applyBorder="0" applyAlignment="0" applyProtection="0"/>
    <xf numFmtId="0" fontId="87"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171"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169" fontId="83" fillId="65" borderId="0" applyNumberFormat="0" applyBorder="0" applyAlignment="0" applyProtection="0"/>
    <xf numFmtId="171"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169" fontId="5" fillId="32" borderId="0" applyNumberFormat="0" applyBorder="0" applyAlignment="0" applyProtection="0"/>
    <xf numFmtId="169" fontId="83" fillId="65"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0" fontId="5" fillId="32"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171" fontId="83" fillId="65"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2" fillId="68" borderId="0" applyNumberFormat="0" applyBorder="0" applyAlignment="0" applyProtection="0"/>
    <xf numFmtId="0" fontId="83" fillId="68" borderId="0" applyNumberFormat="0" applyBorder="0" applyAlignment="0" applyProtection="0"/>
    <xf numFmtId="0" fontId="82" fillId="68" borderId="0" applyNumberFormat="0" applyBorder="0" applyAlignment="0" applyProtection="0"/>
    <xf numFmtId="171" fontId="83" fillId="52"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68"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4" fillId="68" borderId="0" applyNumberFormat="0" applyBorder="0" applyAlignment="0" applyProtection="0"/>
    <xf numFmtId="0" fontId="83" fillId="68" borderId="0" applyNumberFormat="0" applyBorder="0" applyAlignment="0" applyProtection="0"/>
    <xf numFmtId="0" fontId="84" fillId="68" borderId="0" applyNumberFormat="0" applyBorder="0" applyAlignment="0" applyProtection="0"/>
    <xf numFmtId="0" fontId="85" fillId="68" borderId="0" applyNumberFormat="0" applyBorder="0" applyAlignment="0" applyProtection="0"/>
    <xf numFmtId="0" fontId="84" fillId="68" borderId="0" applyNumberFormat="0" applyBorder="0" applyAlignment="0" applyProtection="0"/>
    <xf numFmtId="169"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6" fillId="52"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68" borderId="0" applyNumberFormat="0" applyBorder="0" applyAlignment="0" applyProtection="0"/>
    <xf numFmtId="0" fontId="86" fillId="52" borderId="0" applyNumberFormat="0" applyBorder="0" applyAlignment="0" applyProtection="0"/>
    <xf numFmtId="171" fontId="83" fillId="52" borderId="0" applyNumberFormat="0" applyBorder="0" applyAlignment="0" applyProtection="0"/>
    <xf numFmtId="0" fontId="86" fillId="52" borderId="0" applyNumberFormat="0" applyBorder="0" applyAlignment="0" applyProtection="0"/>
    <xf numFmtId="169" fontId="83" fillId="47" borderId="0" applyNumberFormat="0" applyBorder="0" applyAlignment="0" applyProtection="0"/>
    <xf numFmtId="0" fontId="83" fillId="47" borderId="0" applyNumberFormat="0" applyBorder="0" applyAlignment="0" applyProtection="0"/>
    <xf numFmtId="0" fontId="86" fillId="52" borderId="0" applyNumberFormat="0" applyBorder="0" applyAlignment="0" applyProtection="0"/>
    <xf numFmtId="0" fontId="83" fillId="47" borderId="0" applyNumberFormat="0" applyBorder="0" applyAlignment="0" applyProtection="0"/>
    <xf numFmtId="0" fontId="87" fillId="52"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171" fontId="83" fillId="52"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68" borderId="0" applyNumberFormat="0" applyBorder="0" applyAlignment="0" applyProtection="0"/>
    <xf numFmtId="169" fontId="83" fillId="68" borderId="0" applyNumberFormat="0" applyBorder="0" applyAlignment="0" applyProtection="0"/>
    <xf numFmtId="171" fontId="83" fillId="52"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0" fontId="83" fillId="47"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69" fontId="5" fillId="36" borderId="0" applyNumberFormat="0" applyBorder="0" applyAlignment="0" applyProtection="0"/>
    <xf numFmtId="169" fontId="83" fillId="68"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0" fontId="5" fillId="36"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3" fillId="52" borderId="0" applyNumberFormat="0" applyBorder="0" applyAlignment="0" applyProtection="0"/>
    <xf numFmtId="171" fontId="84"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4" fillId="58" borderId="0" applyNumberFormat="0" applyBorder="0" applyAlignment="0" applyProtection="0"/>
    <xf numFmtId="169" fontId="84" fillId="58" borderId="0" applyNumberFormat="0" applyBorder="0" applyAlignment="0" applyProtection="0"/>
    <xf numFmtId="171" fontId="84"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0" fontId="83" fillId="58" borderId="0" applyNumberFormat="0" applyBorder="0" applyAlignment="0" applyProtection="0"/>
    <xf numFmtId="171" fontId="84"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4" fillId="66" borderId="0" applyNumberFormat="0" applyBorder="0" applyAlignment="0" applyProtection="0"/>
    <xf numFmtId="169" fontId="84" fillId="66" borderId="0" applyNumberFormat="0" applyBorder="0" applyAlignment="0" applyProtection="0"/>
    <xf numFmtId="171" fontId="84"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171" fontId="84"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4" fillId="60" borderId="0" applyNumberFormat="0" applyBorder="0" applyAlignment="0" applyProtection="0"/>
    <xf numFmtId="169" fontId="84" fillId="60" borderId="0" applyNumberFormat="0" applyBorder="0" applyAlignment="0" applyProtection="0"/>
    <xf numFmtId="171" fontId="84"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0" fontId="83" fillId="60" borderId="0" applyNumberFormat="0" applyBorder="0" applyAlignment="0" applyProtection="0"/>
    <xf numFmtId="171" fontId="84"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4" fillId="65" borderId="0" applyNumberFormat="0" applyBorder="0" applyAlignment="0" applyProtection="0"/>
    <xf numFmtId="169" fontId="84" fillId="65" borderId="0" applyNumberFormat="0" applyBorder="0" applyAlignment="0" applyProtection="0"/>
    <xf numFmtId="171" fontId="84"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171" fontId="84"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4" fillId="68" borderId="0" applyNumberFormat="0" applyBorder="0" applyAlignment="0" applyProtection="0"/>
    <xf numFmtId="169" fontId="84" fillId="68" borderId="0" applyNumberFormat="0" applyBorder="0" applyAlignment="0" applyProtection="0"/>
    <xf numFmtId="171" fontId="84"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171" fontId="84"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4" fillId="65" borderId="0" applyNumberFormat="0" applyBorder="0" applyAlignment="0" applyProtection="0"/>
    <xf numFmtId="169" fontId="84" fillId="65" borderId="0" applyNumberFormat="0" applyBorder="0" applyAlignment="0" applyProtection="0"/>
    <xf numFmtId="171" fontId="84"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0" fontId="82" fillId="61" borderId="0" applyNumberFormat="0" applyBorder="0" applyAlignment="0" applyProtection="0"/>
    <xf numFmtId="0" fontId="82" fillId="58" borderId="0" applyNumberFormat="0" applyBorder="0" applyAlignment="0" applyProtection="0"/>
    <xf numFmtId="0" fontId="82" fillId="47" borderId="0" applyNumberFormat="0" applyBorder="0" applyAlignment="0" applyProtection="0"/>
    <xf numFmtId="0" fontId="82" fillId="61" borderId="0" applyNumberFormat="0" applyBorder="0" applyAlignment="0" applyProtection="0"/>
    <xf numFmtId="0" fontId="82" fillId="65" borderId="0" applyNumberFormat="0" applyBorder="0" applyAlignment="0" applyProtection="0"/>
    <xf numFmtId="0" fontId="82" fillId="52" borderId="0" applyNumberFormat="0" applyBorder="0" applyAlignment="0" applyProtection="0"/>
    <xf numFmtId="0" fontId="89" fillId="51" borderId="0" applyNumberFormat="0" applyBorder="0" applyAlignment="0" applyProtection="0"/>
    <xf numFmtId="0" fontId="89" fillId="58" borderId="0" applyNumberFormat="0" applyBorder="0" applyAlignment="0" applyProtection="0"/>
    <xf numFmtId="0" fontId="89" fillId="64" borderId="0" applyNumberFormat="0" applyBorder="0" applyAlignment="0" applyProtection="0"/>
    <xf numFmtId="0" fontId="89" fillId="61" borderId="0" applyNumberFormat="0" applyBorder="0" applyAlignment="0" applyProtection="0"/>
    <xf numFmtId="0" fontId="89" fillId="51" borderId="0" applyNumberFormat="0" applyBorder="0" applyAlignment="0" applyProtection="0"/>
    <xf numFmtId="0" fontId="89" fillId="52"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89" fillId="70" borderId="0" applyNumberFormat="0" applyBorder="0" applyAlignment="0" applyProtection="0"/>
    <xf numFmtId="0" fontId="90" fillId="70" borderId="0" applyNumberFormat="0" applyBorder="0" applyAlignment="0" applyProtection="0"/>
    <xf numFmtId="0" fontId="89" fillId="56" borderId="0" applyNumberFormat="0" applyBorder="0" applyAlignment="0" applyProtection="0"/>
    <xf numFmtId="171"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70"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1" fillId="70" borderId="0" applyNumberFormat="0" applyBorder="0" applyAlignment="0" applyProtection="0"/>
    <xf numFmtId="0" fontId="90" fillId="70" borderId="0" applyNumberFormat="0" applyBorder="0" applyAlignment="0" applyProtection="0"/>
    <xf numFmtId="0" fontId="91" fillId="70" borderId="0" applyNumberFormat="0" applyBorder="0" applyAlignment="0" applyProtection="0"/>
    <xf numFmtId="0" fontId="78" fillId="70" borderId="0" applyNumberFormat="0" applyBorder="0" applyAlignment="0" applyProtection="0"/>
    <xf numFmtId="0" fontId="91" fillId="70" borderId="0" applyNumberFormat="0" applyBorder="0" applyAlignment="0" applyProtection="0"/>
    <xf numFmtId="169" fontId="90" fillId="70"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70" borderId="0" applyNumberFormat="0" applyBorder="0" applyAlignment="0" applyProtection="0"/>
    <xf numFmtId="0" fontId="90" fillId="69" borderId="0" applyNumberFormat="0" applyBorder="0" applyAlignment="0" applyProtection="0"/>
    <xf numFmtId="171"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78"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171"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70" borderId="0" applyNumberFormat="0" applyBorder="0" applyAlignment="0" applyProtection="0"/>
    <xf numFmtId="169" fontId="90" fillId="70" borderId="0" applyNumberFormat="0" applyBorder="0" applyAlignment="0" applyProtection="0"/>
    <xf numFmtId="171"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89" fillId="58" borderId="0" applyNumberFormat="0" applyBorder="0" applyAlignment="0" applyProtection="0"/>
    <xf numFmtId="0" fontId="90" fillId="58" borderId="0" applyNumberFormat="0" applyBorder="0" applyAlignment="0" applyProtection="0"/>
    <xf numFmtId="0" fontId="89" fillId="58" borderId="0" applyNumberFormat="0" applyBorder="0" applyAlignment="0" applyProtection="0"/>
    <xf numFmtId="171" fontId="90" fillId="52"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169" fontId="90" fillId="52"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1" fillId="58" borderId="0" applyNumberFormat="0" applyBorder="0" applyAlignment="0" applyProtection="0"/>
    <xf numFmtId="0" fontId="90" fillId="58" borderId="0" applyNumberFormat="0" applyBorder="0" applyAlignment="0" applyProtection="0"/>
    <xf numFmtId="0" fontId="91" fillId="58" borderId="0" applyNumberFormat="0" applyBorder="0" applyAlignment="0" applyProtection="0"/>
    <xf numFmtId="0" fontId="78" fillId="58" borderId="0" applyNumberFormat="0" applyBorder="0" applyAlignment="0" applyProtection="0"/>
    <xf numFmtId="0" fontId="91" fillId="58" borderId="0" applyNumberFormat="0" applyBorder="0" applyAlignment="0" applyProtection="0"/>
    <xf numFmtId="169"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169" fontId="90" fillId="58" borderId="0" applyNumberFormat="0" applyBorder="0" applyAlignment="0" applyProtection="0"/>
    <xf numFmtId="171" fontId="90" fillId="52"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78"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171" fontId="90" fillId="52"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169" fontId="90" fillId="58" borderId="0" applyNumberFormat="0" applyBorder="0" applyAlignment="0" applyProtection="0"/>
    <xf numFmtId="171" fontId="90" fillId="52"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89" fillId="66" borderId="0" applyNumberFormat="0" applyBorder="0" applyAlignment="0" applyProtection="0"/>
    <xf numFmtId="0" fontId="90" fillId="66" borderId="0" applyNumberFormat="0" applyBorder="0" applyAlignment="0" applyProtection="0"/>
    <xf numFmtId="0" fontId="89" fillId="62" borderId="0" applyNumberFormat="0" applyBorder="0" applyAlignment="0" applyProtection="0"/>
    <xf numFmtId="171"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66"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1" fillId="66" borderId="0" applyNumberFormat="0" applyBorder="0" applyAlignment="0" applyProtection="0"/>
    <xf numFmtId="0" fontId="90" fillId="66" borderId="0" applyNumberFormat="0" applyBorder="0" applyAlignment="0" applyProtection="0"/>
    <xf numFmtId="0" fontId="91" fillId="66" borderId="0" applyNumberFormat="0" applyBorder="0" applyAlignment="0" applyProtection="0"/>
    <xf numFmtId="0" fontId="78" fillId="66" borderId="0" applyNumberFormat="0" applyBorder="0" applyAlignment="0" applyProtection="0"/>
    <xf numFmtId="0" fontId="91" fillId="66" borderId="0" applyNumberFormat="0" applyBorder="0" applyAlignment="0" applyProtection="0"/>
    <xf numFmtId="169" fontId="90"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66" borderId="0" applyNumberFormat="0" applyBorder="0" applyAlignment="0" applyProtection="0"/>
    <xf numFmtId="0" fontId="90" fillId="47" borderId="0" applyNumberFormat="0" applyBorder="0" applyAlignment="0" applyProtection="0"/>
    <xf numFmtId="171"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78"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171"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66" borderId="0" applyNumberFormat="0" applyBorder="0" applyAlignment="0" applyProtection="0"/>
    <xf numFmtId="169" fontId="90" fillId="66" borderId="0" applyNumberFormat="0" applyBorder="0" applyAlignment="0" applyProtection="0"/>
    <xf numFmtId="171"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0"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47"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89" fillId="71" borderId="0" applyNumberFormat="0" applyBorder="0" applyAlignment="0" applyProtection="0"/>
    <xf numFmtId="0" fontId="90" fillId="71" borderId="0" applyNumberFormat="0" applyBorder="0" applyAlignment="0" applyProtection="0"/>
    <xf numFmtId="0" fontId="89" fillId="51" borderId="0" applyNumberFormat="0" applyBorder="0" applyAlignment="0" applyProtection="0"/>
    <xf numFmtId="171"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7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1" fillId="71" borderId="0" applyNumberFormat="0" applyBorder="0" applyAlignment="0" applyProtection="0"/>
    <xf numFmtId="0" fontId="90" fillId="71" borderId="0" applyNumberFormat="0" applyBorder="0" applyAlignment="0" applyProtection="0"/>
    <xf numFmtId="0" fontId="91" fillId="71" borderId="0" applyNumberFormat="0" applyBorder="0" applyAlignment="0" applyProtection="0"/>
    <xf numFmtId="0" fontId="78" fillId="71" borderId="0" applyNumberFormat="0" applyBorder="0" applyAlignment="0" applyProtection="0"/>
    <xf numFmtId="0" fontId="91" fillId="71" borderId="0" applyNumberFormat="0" applyBorder="0" applyAlignment="0" applyProtection="0"/>
    <xf numFmtId="169"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71" borderId="0" applyNumberFormat="0" applyBorder="0" applyAlignment="0" applyProtection="0"/>
    <xf numFmtId="0" fontId="90" fillId="61" borderId="0" applyNumberFormat="0" applyBorder="0" applyAlignment="0" applyProtection="0"/>
    <xf numFmtId="171"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78"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171"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71" borderId="0" applyNumberFormat="0" applyBorder="0" applyAlignment="0" applyProtection="0"/>
    <xf numFmtId="169" fontId="90" fillId="71" borderId="0" applyNumberFormat="0" applyBorder="0" applyAlignment="0" applyProtection="0"/>
    <xf numFmtId="171"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0"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1"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89" fillId="69" borderId="0" applyNumberFormat="0" applyBorder="0" applyAlignment="0" applyProtection="0"/>
    <xf numFmtId="0" fontId="90" fillId="69" borderId="0" applyNumberFormat="0" applyBorder="0" applyAlignment="0" applyProtection="0"/>
    <xf numFmtId="0" fontId="89" fillId="56" borderId="0" applyNumberFormat="0" applyBorder="0" applyAlignment="0" applyProtection="0"/>
    <xf numFmtId="171"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169" fontId="90" fillId="65"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1" fillId="69" borderId="0" applyNumberFormat="0" applyBorder="0" applyAlignment="0" applyProtection="0"/>
    <xf numFmtId="0" fontId="90" fillId="69" borderId="0" applyNumberFormat="0" applyBorder="0" applyAlignment="0" applyProtection="0"/>
    <xf numFmtId="0" fontId="91" fillId="69" borderId="0" applyNumberFormat="0" applyBorder="0" applyAlignment="0" applyProtection="0"/>
    <xf numFmtId="0" fontId="78" fillId="69" borderId="0" applyNumberFormat="0" applyBorder="0" applyAlignment="0" applyProtection="0"/>
    <xf numFmtId="0" fontId="91" fillId="69" borderId="0" applyNumberFormat="0" applyBorder="0" applyAlignment="0" applyProtection="0"/>
    <xf numFmtId="169"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169" fontId="90" fillId="69" borderId="0" applyNumberFormat="0" applyBorder="0" applyAlignment="0" applyProtection="0"/>
    <xf numFmtId="171"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78"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171"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169" fontId="90" fillId="69" borderId="0" applyNumberFormat="0" applyBorder="0" applyAlignment="0" applyProtection="0"/>
    <xf numFmtId="171"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89" fillId="72" borderId="0" applyNumberFormat="0" applyBorder="0" applyAlignment="0" applyProtection="0"/>
    <xf numFmtId="0" fontId="90" fillId="72" borderId="0" applyNumberFormat="0" applyBorder="0" applyAlignment="0" applyProtection="0"/>
    <xf numFmtId="0" fontId="89" fillId="68" borderId="0" applyNumberFormat="0" applyBorder="0" applyAlignment="0" applyProtection="0"/>
    <xf numFmtId="171" fontId="90" fillId="52"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72"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1" fillId="72" borderId="0" applyNumberFormat="0" applyBorder="0" applyAlignment="0" applyProtection="0"/>
    <xf numFmtId="0" fontId="90" fillId="72" borderId="0" applyNumberFormat="0" applyBorder="0" applyAlignment="0" applyProtection="0"/>
    <xf numFmtId="0" fontId="91" fillId="72" borderId="0" applyNumberFormat="0" applyBorder="0" applyAlignment="0" applyProtection="0"/>
    <xf numFmtId="0" fontId="78" fillId="72" borderId="0" applyNumberFormat="0" applyBorder="0" applyAlignment="0" applyProtection="0"/>
    <xf numFmtId="0" fontId="91" fillId="72" borderId="0" applyNumberFormat="0" applyBorder="0" applyAlignment="0" applyProtection="0"/>
    <xf numFmtId="169" fontId="90"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52"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72" borderId="0" applyNumberFormat="0" applyBorder="0" applyAlignment="0" applyProtection="0"/>
    <xf numFmtId="0" fontId="90" fillId="52" borderId="0" applyNumberFormat="0" applyBorder="0" applyAlignment="0" applyProtection="0"/>
    <xf numFmtId="171" fontId="90" fillId="52" borderId="0" applyNumberFormat="0" applyBorder="0" applyAlignment="0" applyProtection="0"/>
    <xf numFmtId="0" fontId="90" fillId="52" borderId="0" applyNumberFormat="0" applyBorder="0" applyAlignment="0" applyProtection="0"/>
    <xf numFmtId="169" fontId="90" fillId="58" borderId="0" applyNumberFormat="0" applyBorder="0" applyAlignment="0" applyProtection="0"/>
    <xf numFmtId="0" fontId="90" fillId="58" borderId="0" applyNumberFormat="0" applyBorder="0" applyAlignment="0" applyProtection="0"/>
    <xf numFmtId="0" fontId="90" fillId="52" borderId="0" applyNumberFormat="0" applyBorder="0" applyAlignment="0" applyProtection="0"/>
    <xf numFmtId="0" fontId="90" fillId="58" borderId="0" applyNumberFormat="0" applyBorder="0" applyAlignment="0" applyProtection="0"/>
    <xf numFmtId="0" fontId="78" fillId="52"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171" fontId="90" fillId="52"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72" borderId="0" applyNumberFormat="0" applyBorder="0" applyAlignment="0" applyProtection="0"/>
    <xf numFmtId="169" fontId="90" fillId="72" borderId="0" applyNumberFormat="0" applyBorder="0" applyAlignment="0" applyProtection="0"/>
    <xf numFmtId="171" fontId="90" fillId="52"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0" fillId="52" borderId="0" applyNumberFormat="0" applyBorder="0" applyAlignment="0" applyProtection="0"/>
    <xf numFmtId="171" fontId="91" fillId="70" borderId="0" applyNumberFormat="0" applyBorder="0" applyAlignment="0" applyProtection="0"/>
    <xf numFmtId="171" fontId="91" fillId="70" borderId="0" applyNumberFormat="0" applyBorder="0" applyAlignment="0" applyProtection="0"/>
    <xf numFmtId="171" fontId="91" fillId="70"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90" fillId="70" borderId="0" applyNumberFormat="0" applyBorder="0" applyAlignment="0" applyProtection="0"/>
    <xf numFmtId="0" fontId="91" fillId="70" borderId="0" applyNumberFormat="0" applyBorder="0" applyAlignment="0" applyProtection="0"/>
    <xf numFmtId="169" fontId="91" fillId="70" borderId="0" applyNumberFormat="0" applyBorder="0" applyAlignment="0" applyProtection="0"/>
    <xf numFmtId="171" fontId="91" fillId="70" borderId="0" applyNumberFormat="0" applyBorder="0" applyAlignment="0" applyProtection="0"/>
    <xf numFmtId="171" fontId="91" fillId="70" borderId="0" applyNumberFormat="0" applyBorder="0" applyAlignment="0" applyProtection="0"/>
    <xf numFmtId="171" fontId="91" fillId="70" borderId="0" applyNumberFormat="0" applyBorder="0" applyAlignment="0" applyProtection="0"/>
    <xf numFmtId="171" fontId="91" fillId="70" borderId="0" applyNumberFormat="0" applyBorder="0" applyAlignment="0" applyProtection="0"/>
    <xf numFmtId="171" fontId="91" fillId="70" borderId="0" applyNumberFormat="0" applyBorder="0" applyAlignment="0" applyProtection="0"/>
    <xf numFmtId="171" fontId="91" fillId="70" borderId="0" applyNumberFormat="0" applyBorder="0" applyAlignment="0" applyProtection="0"/>
    <xf numFmtId="171" fontId="91" fillId="70" borderId="0" applyNumberFormat="0" applyBorder="0" applyAlignment="0" applyProtection="0"/>
    <xf numFmtId="171" fontId="91" fillId="70" borderId="0" applyNumberFormat="0" applyBorder="0" applyAlignment="0" applyProtection="0"/>
    <xf numFmtId="171" fontId="91" fillId="70" borderId="0" applyNumberFormat="0" applyBorder="0" applyAlignment="0" applyProtection="0"/>
    <xf numFmtId="171" fontId="91" fillId="70" borderId="0" applyNumberFormat="0" applyBorder="0" applyAlignment="0" applyProtection="0"/>
    <xf numFmtId="171" fontId="91" fillId="70" borderId="0" applyNumberFormat="0" applyBorder="0" applyAlignment="0" applyProtection="0"/>
    <xf numFmtId="171" fontId="91" fillId="70" borderId="0" applyNumberFormat="0" applyBorder="0" applyAlignment="0" applyProtection="0"/>
    <xf numFmtId="171" fontId="91" fillId="70" borderId="0" applyNumberFormat="0" applyBorder="0" applyAlignment="0" applyProtection="0"/>
    <xf numFmtId="171" fontId="91" fillId="70" borderId="0" applyNumberFormat="0" applyBorder="0" applyAlignment="0" applyProtection="0"/>
    <xf numFmtId="171" fontId="91" fillId="70" borderId="0" applyNumberFormat="0" applyBorder="0" applyAlignment="0" applyProtection="0"/>
    <xf numFmtId="171" fontId="91" fillId="70" borderId="0" applyNumberFormat="0" applyBorder="0" applyAlignment="0" applyProtection="0"/>
    <xf numFmtId="171" fontId="91" fillId="58" borderId="0" applyNumberFormat="0" applyBorder="0" applyAlignment="0" applyProtection="0"/>
    <xf numFmtId="171" fontId="91" fillId="58" borderId="0" applyNumberFormat="0" applyBorder="0" applyAlignment="0" applyProtection="0"/>
    <xf numFmtId="171" fontId="91"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0" fillId="58" borderId="0" applyNumberFormat="0" applyBorder="0" applyAlignment="0" applyProtection="0"/>
    <xf numFmtId="0" fontId="91" fillId="58" borderId="0" applyNumberFormat="0" applyBorder="0" applyAlignment="0" applyProtection="0"/>
    <xf numFmtId="169" fontId="91" fillId="58" borderId="0" applyNumberFormat="0" applyBorder="0" applyAlignment="0" applyProtection="0"/>
    <xf numFmtId="171" fontId="91" fillId="58" borderId="0" applyNumberFormat="0" applyBorder="0" applyAlignment="0" applyProtection="0"/>
    <xf numFmtId="171" fontId="91" fillId="58" borderId="0" applyNumberFormat="0" applyBorder="0" applyAlignment="0" applyProtection="0"/>
    <xf numFmtId="171" fontId="91" fillId="58" borderId="0" applyNumberFormat="0" applyBorder="0" applyAlignment="0" applyProtection="0"/>
    <xf numFmtId="171" fontId="91" fillId="58" borderId="0" applyNumberFormat="0" applyBorder="0" applyAlignment="0" applyProtection="0"/>
    <xf numFmtId="171" fontId="91" fillId="58" borderId="0" applyNumberFormat="0" applyBorder="0" applyAlignment="0" applyProtection="0"/>
    <xf numFmtId="171" fontId="91" fillId="58" borderId="0" applyNumberFormat="0" applyBorder="0" applyAlignment="0" applyProtection="0"/>
    <xf numFmtId="171" fontId="91" fillId="58" borderId="0" applyNumberFormat="0" applyBorder="0" applyAlignment="0" applyProtection="0"/>
    <xf numFmtId="171" fontId="91" fillId="58" borderId="0" applyNumberFormat="0" applyBorder="0" applyAlignment="0" applyProtection="0"/>
    <xf numFmtId="171" fontId="91" fillId="58" borderId="0" applyNumberFormat="0" applyBorder="0" applyAlignment="0" applyProtection="0"/>
    <xf numFmtId="171" fontId="91" fillId="58" borderId="0" applyNumberFormat="0" applyBorder="0" applyAlignment="0" applyProtection="0"/>
    <xf numFmtId="171" fontId="91" fillId="58" borderId="0" applyNumberFormat="0" applyBorder="0" applyAlignment="0" applyProtection="0"/>
    <xf numFmtId="171" fontId="91" fillId="58" borderId="0" applyNumberFormat="0" applyBorder="0" applyAlignment="0" applyProtection="0"/>
    <xf numFmtId="171" fontId="91" fillId="58" borderId="0" applyNumberFormat="0" applyBorder="0" applyAlignment="0" applyProtection="0"/>
    <xf numFmtId="171" fontId="91" fillId="58" borderId="0" applyNumberFormat="0" applyBorder="0" applyAlignment="0" applyProtection="0"/>
    <xf numFmtId="171" fontId="91" fillId="58" borderId="0" applyNumberFormat="0" applyBorder="0" applyAlignment="0" applyProtection="0"/>
    <xf numFmtId="171" fontId="91" fillId="58" borderId="0" applyNumberFormat="0" applyBorder="0" applyAlignment="0" applyProtection="0"/>
    <xf numFmtId="171" fontId="91" fillId="66" borderId="0" applyNumberFormat="0" applyBorder="0" applyAlignment="0" applyProtection="0"/>
    <xf numFmtId="171" fontId="91" fillId="66" borderId="0" applyNumberFormat="0" applyBorder="0" applyAlignment="0" applyProtection="0"/>
    <xf numFmtId="171" fontId="91"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0" fillId="66" borderId="0" applyNumberFormat="0" applyBorder="0" applyAlignment="0" applyProtection="0"/>
    <xf numFmtId="0" fontId="91" fillId="66" borderId="0" applyNumberFormat="0" applyBorder="0" applyAlignment="0" applyProtection="0"/>
    <xf numFmtId="169" fontId="91" fillId="66" borderId="0" applyNumberFormat="0" applyBorder="0" applyAlignment="0" applyProtection="0"/>
    <xf numFmtId="171" fontId="91" fillId="66" borderId="0" applyNumberFormat="0" applyBorder="0" applyAlignment="0" applyProtection="0"/>
    <xf numFmtId="171" fontId="91" fillId="66" borderId="0" applyNumberFormat="0" applyBorder="0" applyAlignment="0" applyProtection="0"/>
    <xf numFmtId="171" fontId="91" fillId="66" borderId="0" applyNumberFormat="0" applyBorder="0" applyAlignment="0" applyProtection="0"/>
    <xf numFmtId="171" fontId="91" fillId="66" borderId="0" applyNumberFormat="0" applyBorder="0" applyAlignment="0" applyProtection="0"/>
    <xf numFmtId="171" fontId="91" fillId="66" borderId="0" applyNumberFormat="0" applyBorder="0" applyAlignment="0" applyProtection="0"/>
    <xf numFmtId="171" fontId="91" fillId="66" borderId="0" applyNumberFormat="0" applyBorder="0" applyAlignment="0" applyProtection="0"/>
    <xf numFmtId="171" fontId="91" fillId="66" borderId="0" applyNumberFormat="0" applyBorder="0" applyAlignment="0" applyProtection="0"/>
    <xf numFmtId="171" fontId="91" fillId="66" borderId="0" applyNumberFormat="0" applyBorder="0" applyAlignment="0" applyProtection="0"/>
    <xf numFmtId="171" fontId="91" fillId="66" borderId="0" applyNumberFormat="0" applyBorder="0" applyAlignment="0" applyProtection="0"/>
    <xf numFmtId="171" fontId="91" fillId="66" borderId="0" applyNumberFormat="0" applyBorder="0" applyAlignment="0" applyProtection="0"/>
    <xf numFmtId="171" fontId="91" fillId="66" borderId="0" applyNumberFormat="0" applyBorder="0" applyAlignment="0" applyProtection="0"/>
    <xf numFmtId="171" fontId="91" fillId="66" borderId="0" applyNumberFormat="0" applyBorder="0" applyAlignment="0" applyProtection="0"/>
    <xf numFmtId="171" fontId="91" fillId="66" borderId="0" applyNumberFormat="0" applyBorder="0" applyAlignment="0" applyProtection="0"/>
    <xf numFmtId="171" fontId="91" fillId="66" borderId="0" applyNumberFormat="0" applyBorder="0" applyAlignment="0" applyProtection="0"/>
    <xf numFmtId="171" fontId="91" fillId="66" borderId="0" applyNumberFormat="0" applyBorder="0" applyAlignment="0" applyProtection="0"/>
    <xf numFmtId="171" fontId="91" fillId="66"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1" fillId="71" borderId="0" applyNumberFormat="0" applyBorder="0" applyAlignment="0" applyProtection="0"/>
    <xf numFmtId="169"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1" fillId="69" borderId="0" applyNumberFormat="0" applyBorder="0" applyAlignment="0" applyProtection="0"/>
    <xf numFmtId="169"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72" borderId="0" applyNumberFormat="0" applyBorder="0" applyAlignment="0" applyProtection="0"/>
    <xf numFmtId="171" fontId="91" fillId="72" borderId="0" applyNumberFormat="0" applyBorder="0" applyAlignment="0" applyProtection="0"/>
    <xf numFmtId="171" fontId="91"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0" fillId="72" borderId="0" applyNumberFormat="0" applyBorder="0" applyAlignment="0" applyProtection="0"/>
    <xf numFmtId="0" fontId="91" fillId="72" borderId="0" applyNumberFormat="0" applyBorder="0" applyAlignment="0" applyProtection="0"/>
    <xf numFmtId="169" fontId="91" fillId="72" borderId="0" applyNumberFormat="0" applyBorder="0" applyAlignment="0" applyProtection="0"/>
    <xf numFmtId="171" fontId="91" fillId="72" borderId="0" applyNumberFormat="0" applyBorder="0" applyAlignment="0" applyProtection="0"/>
    <xf numFmtId="171" fontId="91" fillId="72" borderId="0" applyNumberFormat="0" applyBorder="0" applyAlignment="0" applyProtection="0"/>
    <xf numFmtId="171" fontId="91" fillId="72" borderId="0" applyNumberFormat="0" applyBorder="0" applyAlignment="0" applyProtection="0"/>
    <xf numFmtId="171" fontId="91" fillId="72" borderId="0" applyNumberFormat="0" applyBorder="0" applyAlignment="0" applyProtection="0"/>
    <xf numFmtId="171" fontId="91" fillId="72" borderId="0" applyNumberFormat="0" applyBorder="0" applyAlignment="0" applyProtection="0"/>
    <xf numFmtId="171" fontId="91" fillId="72" borderId="0" applyNumberFormat="0" applyBorder="0" applyAlignment="0" applyProtection="0"/>
    <xf numFmtId="171" fontId="91" fillId="72" borderId="0" applyNumberFormat="0" applyBorder="0" applyAlignment="0" applyProtection="0"/>
    <xf numFmtId="171" fontId="91" fillId="72" borderId="0" applyNumberFormat="0" applyBorder="0" applyAlignment="0" applyProtection="0"/>
    <xf numFmtId="171" fontId="91" fillId="72" borderId="0" applyNumberFormat="0" applyBorder="0" applyAlignment="0" applyProtection="0"/>
    <xf numFmtId="171" fontId="91" fillId="72" borderId="0" applyNumberFormat="0" applyBorder="0" applyAlignment="0" applyProtection="0"/>
    <xf numFmtId="171" fontId="91" fillId="72" borderId="0" applyNumberFormat="0" applyBorder="0" applyAlignment="0" applyProtection="0"/>
    <xf numFmtId="171" fontId="91" fillId="72" borderId="0" applyNumberFormat="0" applyBorder="0" applyAlignment="0" applyProtection="0"/>
    <xf numFmtId="171" fontId="91" fillId="72" borderId="0" applyNumberFormat="0" applyBorder="0" applyAlignment="0" applyProtection="0"/>
    <xf numFmtId="171" fontId="91" fillId="72" borderId="0" applyNumberFormat="0" applyBorder="0" applyAlignment="0" applyProtection="0"/>
    <xf numFmtId="171" fontId="91" fillId="72" borderId="0" applyNumberFormat="0" applyBorder="0" applyAlignment="0" applyProtection="0"/>
    <xf numFmtId="171" fontId="91" fillId="72" borderId="0" applyNumberFormat="0" applyBorder="0" applyAlignment="0" applyProtection="0"/>
    <xf numFmtId="0" fontId="89" fillId="73" borderId="0" applyNumberFormat="0" applyBorder="0" applyAlignment="0" applyProtection="0"/>
    <xf numFmtId="0" fontId="89" fillId="58" borderId="0" applyNumberFormat="0" applyBorder="0" applyAlignment="0" applyProtection="0"/>
    <xf numFmtId="0" fontId="89" fillId="47" borderId="0" applyNumberFormat="0" applyBorder="0" applyAlignment="0" applyProtection="0"/>
    <xf numFmtId="0" fontId="89" fillId="61" borderId="0" applyNumberFormat="0" applyBorder="0" applyAlignment="0" applyProtection="0"/>
    <xf numFmtId="0" fontId="89" fillId="65" borderId="0" applyNumberFormat="0" applyBorder="0" applyAlignment="0" applyProtection="0"/>
    <xf numFmtId="0" fontId="89" fillId="52" borderId="0" applyNumberFormat="0" applyBorder="0" applyAlignment="0" applyProtection="0"/>
    <xf numFmtId="0" fontId="34" fillId="0" borderId="0">
      <protection locked="0"/>
    </xf>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89" fillId="74" borderId="0" applyNumberFormat="0" applyBorder="0" applyAlignment="0" applyProtection="0"/>
    <xf numFmtId="0" fontId="90" fillId="74" borderId="0" applyNumberFormat="0" applyBorder="0" applyAlignment="0" applyProtection="0"/>
    <xf numFmtId="171"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74"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1" fillId="74" borderId="0" applyNumberFormat="0" applyBorder="0" applyAlignment="0" applyProtection="0"/>
    <xf numFmtId="0" fontId="90" fillId="74" borderId="0" applyNumberFormat="0" applyBorder="0" applyAlignment="0" applyProtection="0"/>
    <xf numFmtId="0" fontId="91" fillId="74" borderId="0" applyNumberFormat="0" applyBorder="0" applyAlignment="0" applyProtection="0"/>
    <xf numFmtId="0" fontId="78" fillId="74" borderId="0" applyNumberFormat="0" applyBorder="0" applyAlignment="0" applyProtection="0"/>
    <xf numFmtId="0" fontId="91" fillId="74" borderId="0" applyNumberFormat="0" applyBorder="0" applyAlignment="0" applyProtection="0"/>
    <xf numFmtId="169" fontId="90" fillId="74" borderId="0" applyNumberFormat="0" applyBorder="0" applyAlignment="0" applyProtection="0"/>
    <xf numFmtId="0" fontId="90" fillId="74" borderId="0" applyNumberFormat="0" applyBorder="0" applyAlignment="0" applyProtection="0"/>
    <xf numFmtId="0" fontId="90" fillId="74" borderId="0" applyNumberFormat="0" applyBorder="0" applyAlignment="0" applyProtection="0"/>
    <xf numFmtId="0" fontId="90" fillId="74" borderId="0" applyNumberFormat="0" applyBorder="0" applyAlignment="0" applyProtection="0"/>
    <xf numFmtId="0" fontId="90" fillId="74" borderId="0" applyNumberFormat="0" applyBorder="0" applyAlignment="0" applyProtection="0"/>
    <xf numFmtId="0" fontId="90" fillId="74" borderId="0" applyNumberFormat="0" applyBorder="0" applyAlignment="0" applyProtection="0"/>
    <xf numFmtId="0" fontId="90" fillId="74" borderId="0" applyNumberFormat="0" applyBorder="0" applyAlignment="0" applyProtection="0"/>
    <xf numFmtId="0" fontId="90" fillId="74" borderId="0" applyNumberFormat="0" applyBorder="0" applyAlignment="0" applyProtection="0"/>
    <xf numFmtId="0" fontId="90" fillId="74" borderId="0" applyNumberFormat="0" applyBorder="0" applyAlignment="0" applyProtection="0"/>
    <xf numFmtId="0" fontId="90" fillId="74" borderId="0" applyNumberFormat="0" applyBorder="0" applyAlignment="0" applyProtection="0"/>
    <xf numFmtId="0" fontId="90" fillId="74"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74" borderId="0" applyNumberFormat="0" applyBorder="0" applyAlignment="0" applyProtection="0"/>
    <xf numFmtId="0" fontId="90" fillId="69" borderId="0" applyNumberFormat="0" applyBorder="0" applyAlignment="0" applyProtection="0"/>
    <xf numFmtId="171"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78"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74" borderId="0" applyNumberFormat="0" applyBorder="0" applyAlignment="0" applyProtection="0"/>
    <xf numFmtId="0" fontId="90" fillId="74" borderId="0" applyNumberFormat="0" applyBorder="0" applyAlignment="0" applyProtection="0"/>
    <xf numFmtId="0" fontId="90" fillId="74" borderId="0" applyNumberFormat="0" applyBorder="0" applyAlignment="0" applyProtection="0"/>
    <xf numFmtId="0" fontId="90" fillId="74" borderId="0" applyNumberFormat="0" applyBorder="0" applyAlignment="0" applyProtection="0"/>
    <xf numFmtId="0" fontId="90" fillId="74" borderId="0" applyNumberFormat="0" applyBorder="0" applyAlignment="0" applyProtection="0"/>
    <xf numFmtId="0" fontId="90" fillId="74" borderId="0" applyNumberFormat="0" applyBorder="0" applyAlignment="0" applyProtection="0"/>
    <xf numFmtId="0" fontId="90" fillId="74" borderId="0" applyNumberFormat="0" applyBorder="0" applyAlignment="0" applyProtection="0"/>
    <xf numFmtId="0" fontId="90" fillId="74" borderId="0" applyNumberFormat="0" applyBorder="0" applyAlignment="0" applyProtection="0"/>
    <xf numFmtId="0" fontId="90" fillId="74" borderId="0" applyNumberFormat="0" applyBorder="0" applyAlignment="0" applyProtection="0"/>
    <xf numFmtId="171"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74" borderId="0" applyNumberFormat="0" applyBorder="0" applyAlignment="0" applyProtection="0"/>
    <xf numFmtId="169" fontId="90" fillId="74" borderId="0" applyNumberFormat="0" applyBorder="0" applyAlignment="0" applyProtection="0"/>
    <xf numFmtId="171"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89" fillId="75" borderId="0" applyNumberFormat="0" applyBorder="0" applyAlignment="0" applyProtection="0"/>
    <xf numFmtId="0" fontId="90" fillId="75" borderId="0" applyNumberFormat="0" applyBorder="0" applyAlignment="0" applyProtection="0"/>
    <xf numFmtId="171"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169" fontId="90" fillId="68"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1" fillId="75" borderId="0" applyNumberFormat="0" applyBorder="0" applyAlignment="0" applyProtection="0"/>
    <xf numFmtId="0" fontId="90" fillId="75" borderId="0" applyNumberFormat="0" applyBorder="0" applyAlignment="0" applyProtection="0"/>
    <xf numFmtId="0" fontId="91" fillId="75" borderId="0" applyNumberFormat="0" applyBorder="0" applyAlignment="0" applyProtection="0"/>
    <xf numFmtId="0" fontId="78" fillId="75" borderId="0" applyNumberFormat="0" applyBorder="0" applyAlignment="0" applyProtection="0"/>
    <xf numFmtId="0" fontId="91" fillId="75" borderId="0" applyNumberFormat="0" applyBorder="0" applyAlignment="0" applyProtection="0"/>
    <xf numFmtId="169"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169" fontId="90" fillId="75" borderId="0" applyNumberFormat="0" applyBorder="0" applyAlignment="0" applyProtection="0"/>
    <xf numFmtId="171"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78"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171"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169" fontId="90" fillId="75" borderId="0" applyNumberFormat="0" applyBorder="0" applyAlignment="0" applyProtection="0"/>
    <xf numFmtId="171"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5"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89" fillId="76" borderId="0" applyNumberFormat="0" applyBorder="0" applyAlignment="0" applyProtection="0"/>
    <xf numFmtId="0" fontId="90" fillId="76" borderId="0" applyNumberFormat="0" applyBorder="0" applyAlignment="0" applyProtection="0"/>
    <xf numFmtId="171"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169" fontId="90" fillId="77"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1" fillId="76" borderId="0" applyNumberFormat="0" applyBorder="0" applyAlignment="0" applyProtection="0"/>
    <xf numFmtId="0" fontId="90" fillId="76" borderId="0" applyNumberFormat="0" applyBorder="0" applyAlignment="0" applyProtection="0"/>
    <xf numFmtId="0" fontId="91" fillId="76" borderId="0" applyNumberFormat="0" applyBorder="0" applyAlignment="0" applyProtection="0"/>
    <xf numFmtId="0" fontId="78" fillId="76" borderId="0" applyNumberFormat="0" applyBorder="0" applyAlignment="0" applyProtection="0"/>
    <xf numFmtId="0" fontId="91" fillId="76" borderId="0" applyNumberFormat="0" applyBorder="0" applyAlignment="0" applyProtection="0"/>
    <xf numFmtId="169"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169" fontId="90" fillId="76" borderId="0" applyNumberFormat="0" applyBorder="0" applyAlignment="0" applyProtection="0"/>
    <xf numFmtId="171"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78"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171"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169" fontId="90" fillId="76" borderId="0" applyNumberFormat="0" applyBorder="0" applyAlignment="0" applyProtection="0"/>
    <xf numFmtId="171"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6"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89" fillId="71" borderId="0" applyNumberFormat="0" applyBorder="0" applyAlignment="0" applyProtection="0"/>
    <xf numFmtId="0" fontId="90" fillId="71" borderId="0" applyNumberFormat="0" applyBorder="0" applyAlignment="0" applyProtection="0"/>
    <xf numFmtId="171"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1"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1" fillId="71" borderId="0" applyNumberFormat="0" applyBorder="0" applyAlignment="0" applyProtection="0"/>
    <xf numFmtId="0" fontId="90" fillId="71" borderId="0" applyNumberFormat="0" applyBorder="0" applyAlignment="0" applyProtection="0"/>
    <xf numFmtId="0" fontId="91" fillId="71" borderId="0" applyNumberFormat="0" applyBorder="0" applyAlignment="0" applyProtection="0"/>
    <xf numFmtId="0" fontId="78" fillId="71" borderId="0" applyNumberFormat="0" applyBorder="0" applyAlignment="0" applyProtection="0"/>
    <xf numFmtId="0" fontId="91" fillId="71" borderId="0" applyNumberFormat="0" applyBorder="0" applyAlignment="0" applyProtection="0"/>
    <xf numFmtId="169"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1" borderId="0" applyNumberFormat="0" applyBorder="0" applyAlignment="0" applyProtection="0"/>
    <xf numFmtId="0" fontId="90" fillId="73" borderId="0" applyNumberFormat="0" applyBorder="0" applyAlignment="0" applyProtection="0"/>
    <xf numFmtId="171"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78"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171"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1" borderId="0" applyNumberFormat="0" applyBorder="0" applyAlignment="0" applyProtection="0"/>
    <xf numFmtId="169" fontId="90" fillId="71" borderId="0" applyNumberFormat="0" applyBorder="0" applyAlignment="0" applyProtection="0"/>
    <xf numFmtId="171"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0"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73"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89" fillId="69" borderId="0" applyNumberFormat="0" applyBorder="0" applyAlignment="0" applyProtection="0"/>
    <xf numFmtId="0" fontId="90" fillId="69" borderId="0" applyNumberFormat="0" applyBorder="0" applyAlignment="0" applyProtection="0"/>
    <xf numFmtId="171"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1" fillId="69" borderId="0" applyNumberFormat="0" applyBorder="0" applyAlignment="0" applyProtection="0"/>
    <xf numFmtId="0" fontId="90" fillId="69" borderId="0" applyNumberFormat="0" applyBorder="0" applyAlignment="0" applyProtection="0"/>
    <xf numFmtId="0" fontId="91" fillId="69" borderId="0" applyNumberFormat="0" applyBorder="0" applyAlignment="0" applyProtection="0"/>
    <xf numFmtId="0" fontId="78" fillId="69" borderId="0" applyNumberFormat="0" applyBorder="0" applyAlignment="0" applyProtection="0"/>
    <xf numFmtId="0" fontId="91" fillId="69" borderId="0" applyNumberFormat="0" applyBorder="0" applyAlignment="0" applyProtection="0"/>
    <xf numFmtId="169"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169" fontId="90" fillId="69" borderId="0" applyNumberFormat="0" applyBorder="0" applyAlignment="0" applyProtection="0"/>
    <xf numFmtId="171"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78"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171"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169" fontId="90" fillId="69" borderId="0" applyNumberFormat="0" applyBorder="0" applyAlignment="0" applyProtection="0"/>
    <xf numFmtId="171"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69"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89" fillId="78" borderId="0" applyNumberFormat="0" applyBorder="0" applyAlignment="0" applyProtection="0"/>
    <xf numFmtId="0" fontId="90" fillId="78" borderId="0" applyNumberFormat="0" applyBorder="0" applyAlignment="0" applyProtection="0"/>
    <xf numFmtId="171"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1" fillId="78" borderId="0" applyNumberFormat="0" applyBorder="0" applyAlignment="0" applyProtection="0"/>
    <xf numFmtId="0" fontId="90" fillId="78" borderId="0" applyNumberFormat="0" applyBorder="0" applyAlignment="0" applyProtection="0"/>
    <xf numFmtId="0" fontId="91" fillId="78" borderId="0" applyNumberFormat="0" applyBorder="0" applyAlignment="0" applyProtection="0"/>
    <xf numFmtId="0" fontId="78" fillId="78" borderId="0" applyNumberFormat="0" applyBorder="0" applyAlignment="0" applyProtection="0"/>
    <xf numFmtId="0" fontId="91" fillId="78" borderId="0" applyNumberFormat="0" applyBorder="0" applyAlignment="0" applyProtection="0"/>
    <xf numFmtId="169"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169" fontId="90" fillId="78" borderId="0" applyNumberFormat="0" applyBorder="0" applyAlignment="0" applyProtection="0"/>
    <xf numFmtId="171"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78"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171"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169" fontId="90" fillId="78" borderId="0" applyNumberFormat="0" applyBorder="0" applyAlignment="0" applyProtection="0"/>
    <xf numFmtId="171"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171" fontId="90" fillId="78" borderId="0" applyNumberFormat="0" applyBorder="0" applyAlignment="0" applyProtection="0"/>
    <xf numFmtId="0" fontId="24" fillId="0" borderId="0"/>
    <xf numFmtId="0" fontId="24" fillId="0" borderId="0"/>
    <xf numFmtId="0" fontId="24" fillId="0" borderId="0"/>
    <xf numFmtId="0" fontId="26" fillId="0" borderId="0"/>
    <xf numFmtId="0" fontId="89" fillId="71" borderId="0" applyNumberFormat="0" applyBorder="0" applyAlignment="0" applyProtection="0"/>
    <xf numFmtId="0" fontId="89" fillId="75" borderId="0" applyNumberFormat="0" applyBorder="0" applyAlignment="0" applyProtection="0"/>
    <xf numFmtId="0" fontId="89" fillId="76" borderId="0" applyNumberFormat="0" applyBorder="0" applyAlignment="0" applyProtection="0"/>
    <xf numFmtId="0" fontId="89" fillId="73" borderId="0" applyNumberFormat="0" applyBorder="0" applyAlignment="0" applyProtection="0"/>
    <xf numFmtId="0" fontId="89" fillId="69" borderId="0" applyNumberFormat="0" applyBorder="0" applyAlignment="0" applyProtection="0"/>
    <xf numFmtId="0" fontId="89" fillId="78" borderId="0" applyNumberFormat="0" applyBorder="0" applyAlignment="0" applyProtection="0"/>
    <xf numFmtId="0" fontId="92" fillId="0" borderId="0">
      <alignment horizontal="center" wrapText="1"/>
      <protection locked="0"/>
    </xf>
    <xf numFmtId="0" fontId="93" fillId="0" borderId="0" applyNumberFormat="0" applyFill="0" applyBorder="0" applyAlignment="0" applyProtection="0"/>
    <xf numFmtId="221" fontId="6" fillId="0" borderId="0" applyFont="0" applyFill="0" applyBorder="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0" fontId="94" fillId="54" borderId="34" applyNumberFormat="0" applyAlignment="0" applyProtection="0"/>
    <xf numFmtId="222" fontId="95" fillId="0" borderId="0" applyFont="0" applyFill="0" applyBorder="0" applyAlignment="0" applyProtection="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6" fillId="61" borderId="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7" fillId="57" borderId="0" applyNumberFormat="0" applyBorder="0" applyAlignment="0" applyProtection="0"/>
    <xf numFmtId="0" fontId="96" fillId="57" borderId="0" applyNumberFormat="0" applyBorder="0" applyAlignment="0" applyProtection="0"/>
    <xf numFmtId="0" fontId="98" fillId="60" borderId="0" applyNumberFormat="0" applyBorder="0" applyAlignment="0" applyProtection="0"/>
    <xf numFmtId="171" fontId="96" fillId="57" borderId="0" applyNumberFormat="0" applyBorder="0" applyAlignment="0" applyProtection="0"/>
    <xf numFmtId="0" fontId="96" fillId="57" borderId="0" applyNumberFormat="0" applyBorder="0" applyAlignment="0" applyProtection="0"/>
    <xf numFmtId="169" fontId="99" fillId="57" borderId="0" applyNumberFormat="0" applyBorder="0" applyAlignment="0" applyProtection="0"/>
    <xf numFmtId="0" fontId="100" fillId="57" borderId="0" applyNumberFormat="0" applyBorder="0" applyAlignment="0" applyProtection="0"/>
    <xf numFmtId="0" fontId="96" fillId="57" borderId="0" applyNumberFormat="0" applyBorder="0" applyAlignment="0" applyProtection="0"/>
    <xf numFmtId="0" fontId="100" fillId="57" borderId="0" applyNumberFormat="0" applyBorder="0" applyAlignment="0" applyProtection="0"/>
    <xf numFmtId="0" fontId="101" fillId="57" borderId="0" applyNumberFormat="0" applyBorder="0" applyAlignment="0" applyProtection="0"/>
    <xf numFmtId="0" fontId="100" fillId="57" borderId="0" applyNumberFormat="0" applyBorder="0" applyAlignment="0" applyProtection="0"/>
    <xf numFmtId="169"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83" fillId="57" borderId="0" applyNumberFormat="0" applyBorder="0" applyAlignment="0" applyProtection="0"/>
    <xf numFmtId="171" fontId="96" fillId="57" borderId="0" applyNumberFormat="0" applyBorder="0" applyAlignment="0" applyProtection="0"/>
    <xf numFmtId="0" fontId="83" fillId="57" borderId="0" applyNumberFormat="0" applyBorder="0" applyAlignment="0" applyProtection="0"/>
    <xf numFmtId="0" fontId="102" fillId="57" borderId="0" applyNumberFormat="0" applyBorder="0" applyAlignment="0" applyProtection="0"/>
    <xf numFmtId="0" fontId="83" fillId="57" borderId="0" applyNumberFormat="0" applyBorder="0" applyAlignment="0" applyProtection="0"/>
    <xf numFmtId="0" fontId="85" fillId="57" borderId="0" applyNumberFormat="0" applyBorder="0" applyAlignment="0" applyProtection="0"/>
    <xf numFmtId="169"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69" fontId="99"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171" fontId="96" fillId="57" borderId="0" applyNumberFormat="0" applyBorder="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3" fillId="54" borderId="35" applyNumberFormat="0" applyAlignment="0" applyProtection="0"/>
    <xf numFmtId="0" fontId="104" fillId="0" borderId="0" applyNumberFormat="0" applyFill="0" applyBorder="0" applyAlignment="0" applyProtection="0">
      <alignment vertical="top"/>
      <protection locked="0"/>
    </xf>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69"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171" fontId="6" fillId="53" borderId="36" applyNumberFormat="0" applyFont="0" applyAlignment="0" applyProtection="0"/>
    <xf numFmtId="223" fontId="6" fillId="0" borderId="0" applyFont="0" applyFill="0" applyBorder="0" applyAlignment="0" applyProtection="0"/>
    <xf numFmtId="0" fontId="72" fillId="0" borderId="0" applyFont="0" applyFill="0" applyBorder="0" applyAlignment="0" applyProtection="0">
      <alignment horizontal="right"/>
    </xf>
    <xf numFmtId="0" fontId="105" fillId="43" borderId="37"/>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6" fillId="0" borderId="3" applyNumberFormat="0" applyFill="0" applyBorder="0" applyAlignment="0" applyProtection="0"/>
    <xf numFmtId="0" fontId="107" fillId="0" borderId="31" applyNumberFormat="0" applyFont="0" applyFill="0" applyAlignment="0" applyProtection="0"/>
    <xf numFmtId="171" fontId="107" fillId="0" borderId="31" applyNumberFormat="0" applyFont="0" applyFill="0" applyAlignment="0" applyProtection="0"/>
    <xf numFmtId="0" fontId="107" fillId="0" borderId="31" applyNumberFormat="0" applyFont="0" applyFill="0" applyAlignment="0" applyProtection="0"/>
    <xf numFmtId="0" fontId="107" fillId="0" borderId="31" applyNumberFormat="0" applyFont="0" applyFill="0" applyAlignment="0" applyProtection="0"/>
    <xf numFmtId="0" fontId="107" fillId="0" borderId="31" applyNumberFormat="0" applyFont="0" applyFill="0" applyAlignment="0" applyProtection="0"/>
    <xf numFmtId="0" fontId="108" fillId="0" borderId="31" applyNumberFormat="0" applyFont="0" applyFill="0" applyAlignment="0" applyProtection="0"/>
    <xf numFmtId="0" fontId="107" fillId="0" borderId="31" applyNumberFormat="0" applyFont="0" applyFill="0" applyAlignment="0" applyProtection="0"/>
    <xf numFmtId="0" fontId="107" fillId="0" borderId="38" applyNumberFormat="0" applyFont="0" applyFill="0" applyAlignment="0" applyProtection="0"/>
    <xf numFmtId="171" fontId="107" fillId="0" borderId="38" applyNumberFormat="0" applyFont="0" applyFill="0" applyAlignment="0" applyProtection="0"/>
    <xf numFmtId="0" fontId="107" fillId="0" borderId="38" applyNumberFormat="0" applyFont="0" applyFill="0" applyAlignment="0" applyProtection="0"/>
    <xf numFmtId="0" fontId="108" fillId="0" borderId="38" applyNumberFormat="0" applyFont="0" applyFill="0" applyAlignment="0" applyProtection="0"/>
    <xf numFmtId="0" fontId="52" fillId="0" borderId="33">
      <alignment horizontal="right"/>
    </xf>
    <xf numFmtId="0" fontId="52" fillId="0" borderId="33">
      <alignment horizontal="right"/>
    </xf>
    <xf numFmtId="0" fontId="24" fillId="0" borderId="0"/>
    <xf numFmtId="0" fontId="24" fillId="0" borderId="0" applyFill="0" applyBorder="0" applyAlignment="0"/>
    <xf numFmtId="171" fontId="27" fillId="0" borderId="0" applyNumberFormat="0" applyAlignment="0">
      <alignment vertical="center"/>
    </xf>
    <xf numFmtId="171" fontId="27" fillId="0" borderId="0" applyNumberFormat="0" applyAlignment="0">
      <alignment vertical="center"/>
    </xf>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71" fontId="27" fillId="0" borderId="0" applyNumberFormat="0" applyAlignment="0">
      <alignment vertical="center"/>
    </xf>
    <xf numFmtId="171" fontId="27" fillId="0" borderId="0" applyNumberFormat="0" applyAlignment="0">
      <alignment vertical="center"/>
    </xf>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71" fontId="27" fillId="0" borderId="0" applyNumberFormat="0" applyAlignment="0">
      <alignment vertical="center"/>
    </xf>
    <xf numFmtId="171" fontId="27" fillId="0" borderId="0" applyNumberFormat="0" applyAlignment="0">
      <alignment vertical="center"/>
    </xf>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71" fontId="27" fillId="0" borderId="0" applyNumberFormat="0" applyAlignment="0">
      <alignment vertical="center"/>
    </xf>
    <xf numFmtId="171" fontId="27" fillId="0" borderId="0" applyNumberFormat="0" applyAlignment="0">
      <alignment vertical="center"/>
    </xf>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71" fontId="27" fillId="0" borderId="0" applyNumberFormat="0" applyAlignment="0">
      <alignment vertical="center"/>
    </xf>
    <xf numFmtId="171" fontId="27" fillId="0" borderId="0" applyNumberFormat="0" applyAlignment="0">
      <alignment vertical="center"/>
    </xf>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71" fontId="27" fillId="0" borderId="0" applyNumberFormat="0" applyAlignment="0">
      <alignment vertical="center"/>
    </xf>
    <xf numFmtId="171" fontId="27" fillId="0" borderId="0" applyNumberFormat="0" applyAlignment="0">
      <alignment vertical="center"/>
    </xf>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71" fontId="27" fillId="0" borderId="0" applyNumberFormat="0" applyAlignment="0">
      <alignment vertical="center"/>
    </xf>
    <xf numFmtId="171" fontId="27" fillId="0" borderId="0" applyNumberFormat="0" applyAlignment="0">
      <alignment vertical="center"/>
    </xf>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71" fontId="27" fillId="0" borderId="0" applyNumberFormat="0" applyAlignment="0">
      <alignment vertical="center"/>
    </xf>
    <xf numFmtId="171" fontId="27" fillId="0" borderId="0" applyNumberFormat="0" applyAlignment="0">
      <alignment vertical="center"/>
    </xf>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71" fontId="103"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27" fillId="0" borderId="0" applyNumberFormat="0" applyAlignment="0">
      <alignment vertical="center"/>
    </xf>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169"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71" fontId="27" fillId="0" borderId="0" applyNumberFormat="0" applyAlignment="0">
      <alignment vertical="center"/>
    </xf>
    <xf numFmtId="0" fontId="109" fillId="54" borderId="35" applyNumberFormat="0" applyAlignment="0" applyProtection="0"/>
    <xf numFmtId="0" fontId="109" fillId="61" borderId="35" applyNumberFormat="0" applyAlignment="0" applyProtection="0"/>
    <xf numFmtId="169" fontId="109" fillId="54"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61" borderId="35" applyNumberFormat="0" applyAlignment="0" applyProtection="0"/>
    <xf numFmtId="169" fontId="109" fillId="54"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61" borderId="35" applyNumberFormat="0" applyAlignment="0" applyProtection="0"/>
    <xf numFmtId="169" fontId="109" fillId="54"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10" fillId="61"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10" fillId="61" borderId="35" applyNumberFormat="0" applyAlignment="0" applyProtection="0"/>
    <xf numFmtId="169" fontId="109" fillId="61" borderId="35" applyNumberFormat="0" applyAlignment="0" applyProtection="0"/>
    <xf numFmtId="169"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169"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169" fontId="109" fillId="61" borderId="35" applyNumberFormat="0" applyAlignment="0" applyProtection="0"/>
    <xf numFmtId="169" fontId="109" fillId="61" borderId="35" applyNumberFormat="0" applyAlignment="0" applyProtection="0"/>
    <xf numFmtId="169" fontId="109" fillId="61" borderId="35" applyNumberFormat="0" applyAlignment="0" applyProtection="0"/>
    <xf numFmtId="169" fontId="109" fillId="61" borderId="35" applyNumberFormat="0" applyAlignment="0" applyProtection="0"/>
    <xf numFmtId="169" fontId="109" fillId="61" borderId="35" applyNumberFormat="0" applyAlignment="0" applyProtection="0"/>
    <xf numFmtId="169" fontId="109" fillId="61" borderId="35" applyNumberFormat="0" applyAlignment="0" applyProtection="0"/>
    <xf numFmtId="0" fontId="109" fillId="54" borderId="35" applyNumberFormat="0" applyAlignment="0" applyProtection="0"/>
    <xf numFmtId="0" fontId="109" fillId="61" borderId="35" applyNumberFormat="0" applyAlignment="0" applyProtection="0"/>
    <xf numFmtId="169" fontId="109" fillId="61" borderId="35" applyNumberFormat="0" applyAlignment="0" applyProtection="0"/>
    <xf numFmtId="169" fontId="109" fillId="54"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169" fontId="109" fillId="61" borderId="35" applyNumberFormat="0" applyAlignment="0" applyProtection="0"/>
    <xf numFmtId="169" fontId="109" fillId="61" borderId="35" applyNumberFormat="0" applyAlignment="0" applyProtection="0"/>
    <xf numFmtId="169" fontId="109" fillId="61" borderId="35" applyNumberFormat="0" applyAlignment="0" applyProtection="0"/>
    <xf numFmtId="169" fontId="109" fillId="61" borderId="35" applyNumberFormat="0" applyAlignment="0" applyProtection="0"/>
    <xf numFmtId="169" fontId="109" fillId="61" borderId="35" applyNumberFormat="0" applyAlignment="0" applyProtection="0"/>
    <xf numFmtId="169" fontId="110" fillId="61" borderId="35" applyNumberFormat="0" applyAlignment="0" applyProtection="0"/>
    <xf numFmtId="0" fontId="109" fillId="54"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54"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54" borderId="35" applyNumberFormat="0" applyAlignment="0" applyProtection="0"/>
    <xf numFmtId="0" fontId="110" fillId="61" borderId="35" applyNumberFormat="0" applyAlignment="0" applyProtection="0"/>
    <xf numFmtId="0" fontId="110" fillId="61" borderId="35" applyNumberFormat="0" applyAlignment="0" applyProtection="0"/>
    <xf numFmtId="169" fontId="110" fillId="61" borderId="35" applyNumberFormat="0" applyAlignment="0" applyProtection="0"/>
    <xf numFmtId="169" fontId="110" fillId="61" borderId="35" applyNumberFormat="0" applyAlignment="0" applyProtection="0"/>
    <xf numFmtId="0" fontId="110" fillId="61" borderId="35" applyNumberFormat="0" applyAlignment="0" applyProtection="0"/>
    <xf numFmtId="169" fontId="110" fillId="61" borderId="35" applyNumberFormat="0" applyAlignment="0" applyProtection="0"/>
    <xf numFmtId="0" fontId="110" fillId="61"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61" borderId="35" applyNumberFormat="0" applyAlignment="0" applyProtection="0"/>
    <xf numFmtId="169" fontId="109" fillId="54"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61" borderId="35" applyNumberFormat="0" applyAlignment="0" applyProtection="0"/>
    <xf numFmtId="169" fontId="109" fillId="54"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61" borderId="35" applyNumberFormat="0" applyAlignment="0" applyProtection="0"/>
    <xf numFmtId="169" fontId="109" fillId="54"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10" fillId="61" borderId="35" applyNumberFormat="0" applyAlignment="0" applyProtection="0"/>
    <xf numFmtId="169" fontId="109" fillId="54" borderId="35" applyNumberFormat="0" applyAlignment="0" applyProtection="0"/>
    <xf numFmtId="169" fontId="110" fillId="61" borderId="35" applyNumberFormat="0" applyAlignment="0" applyProtection="0"/>
    <xf numFmtId="0" fontId="110" fillId="61"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169" fontId="109" fillId="61" borderId="35" applyNumberFormat="0" applyAlignment="0" applyProtection="0"/>
    <xf numFmtId="169"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10" fillId="61" borderId="35" applyNumberFormat="0" applyAlignment="0" applyProtection="0"/>
    <xf numFmtId="0" fontId="110" fillId="61" borderId="35" applyNumberFormat="0" applyAlignment="0" applyProtection="0"/>
    <xf numFmtId="169" fontId="110" fillId="61" borderId="35" applyNumberFormat="0" applyAlignment="0" applyProtection="0"/>
    <xf numFmtId="169" fontId="110" fillId="61" borderId="35" applyNumberFormat="0" applyAlignment="0" applyProtection="0"/>
    <xf numFmtId="0" fontId="110" fillId="61" borderId="35" applyNumberFormat="0" applyAlignment="0" applyProtection="0"/>
    <xf numFmtId="169" fontId="110" fillId="61" borderId="35" applyNumberFormat="0" applyAlignment="0" applyProtection="0"/>
    <xf numFmtId="0" fontId="110"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10" fillId="61" borderId="35" applyNumberFormat="0" applyAlignment="0" applyProtection="0"/>
    <xf numFmtId="0" fontId="110" fillId="61" borderId="35" applyNumberFormat="0" applyAlignment="0" applyProtection="0"/>
    <xf numFmtId="169" fontId="110" fillId="61" borderId="35" applyNumberFormat="0" applyAlignment="0" applyProtection="0"/>
    <xf numFmtId="169" fontId="110"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11"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10" fillId="61" borderId="35" applyNumberFormat="0" applyAlignment="0" applyProtection="0"/>
    <xf numFmtId="0" fontId="110" fillId="61" borderId="35" applyNumberFormat="0" applyAlignment="0" applyProtection="0"/>
    <xf numFmtId="169" fontId="110" fillId="61" borderId="35" applyNumberFormat="0" applyAlignment="0" applyProtection="0"/>
    <xf numFmtId="169" fontId="110" fillId="61" borderId="35" applyNumberFormat="0" applyAlignment="0" applyProtection="0"/>
    <xf numFmtId="0" fontId="110" fillId="61" borderId="35" applyNumberFormat="0" applyAlignment="0" applyProtection="0"/>
    <xf numFmtId="169" fontId="110" fillId="61" borderId="35" applyNumberFormat="0" applyAlignment="0" applyProtection="0"/>
    <xf numFmtId="0" fontId="110"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10" fillId="61" borderId="35" applyNumberFormat="0" applyAlignment="0" applyProtection="0"/>
    <xf numFmtId="0" fontId="110" fillId="61" borderId="35" applyNumberFormat="0" applyAlignment="0" applyProtection="0"/>
    <xf numFmtId="169" fontId="110" fillId="61" borderId="35" applyNumberFormat="0" applyAlignment="0" applyProtection="0"/>
    <xf numFmtId="169" fontId="110"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11" fillId="61" borderId="35" applyNumberFormat="0" applyAlignment="0" applyProtection="0"/>
    <xf numFmtId="0" fontId="110"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169" fontId="110"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169" fontId="110"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27" fillId="0" borderId="0" applyNumberFormat="0" applyAlignment="0">
      <alignment vertical="center"/>
    </xf>
    <xf numFmtId="0" fontId="109"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169" fontId="110"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169" fontId="110" fillId="61" borderId="35" applyNumberFormat="0" applyAlignment="0" applyProtection="0"/>
    <xf numFmtId="0" fontId="110" fillId="61" borderId="35" applyNumberFormat="0" applyAlignment="0" applyProtection="0"/>
    <xf numFmtId="169" fontId="110"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10" fillId="61" borderId="35" applyNumberFormat="0" applyAlignment="0" applyProtection="0"/>
    <xf numFmtId="0" fontId="110" fillId="61" borderId="35" applyNumberFormat="0" applyAlignment="0" applyProtection="0"/>
    <xf numFmtId="0" fontId="110" fillId="61" borderId="35" applyNumberFormat="0" applyAlignment="0" applyProtection="0"/>
    <xf numFmtId="169" fontId="110"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54" borderId="35" applyNumberFormat="0" applyAlignment="0" applyProtection="0"/>
    <xf numFmtId="0" fontId="109" fillId="54" borderId="35" applyNumberFormat="0" applyAlignment="0" applyProtection="0"/>
    <xf numFmtId="0" fontId="110" fillId="54" borderId="35" applyNumberFormat="0" applyAlignment="0" applyProtection="0"/>
    <xf numFmtId="0" fontId="110" fillId="54" borderId="35" applyNumberFormat="0" applyAlignment="0" applyProtection="0"/>
    <xf numFmtId="169" fontId="110" fillId="54" borderId="35" applyNumberFormat="0" applyAlignment="0" applyProtection="0"/>
    <xf numFmtId="169"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169"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09" fillId="54" borderId="35" applyNumberFormat="0" applyAlignment="0" applyProtection="0"/>
    <xf numFmtId="0" fontId="110" fillId="54" borderId="35" applyNumberFormat="0" applyAlignment="0" applyProtection="0"/>
    <xf numFmtId="0" fontId="110" fillId="54" borderId="35" applyNumberFormat="0" applyAlignment="0" applyProtection="0"/>
    <xf numFmtId="169" fontId="110" fillId="54" borderId="35" applyNumberFormat="0" applyAlignment="0" applyProtection="0"/>
    <xf numFmtId="169"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169"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09" fillId="54" borderId="35" applyNumberFormat="0" applyAlignment="0" applyProtection="0"/>
    <xf numFmtId="0" fontId="110" fillId="54" borderId="35" applyNumberFormat="0" applyAlignment="0" applyProtection="0"/>
    <xf numFmtId="0" fontId="110" fillId="54" borderId="35" applyNumberFormat="0" applyAlignment="0" applyProtection="0"/>
    <xf numFmtId="169" fontId="110" fillId="54" borderId="35" applyNumberFormat="0" applyAlignment="0" applyProtection="0"/>
    <xf numFmtId="169"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169"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61"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71" fontId="27" fillId="0" borderId="0" applyNumberFormat="0" applyAlignment="0">
      <alignment vertical="center"/>
    </xf>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09" fillId="61"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61"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61"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61"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61"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169" fontId="110" fillId="54" borderId="35" applyNumberFormat="0" applyAlignment="0" applyProtection="0"/>
    <xf numFmtId="169" fontId="110" fillId="54" borderId="35" applyNumberFormat="0" applyAlignment="0" applyProtection="0"/>
    <xf numFmtId="0" fontId="110" fillId="54" borderId="35" applyNumberFormat="0" applyAlignment="0" applyProtection="0"/>
    <xf numFmtId="169" fontId="110"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10" fillId="54" borderId="35" applyNumberFormat="0" applyAlignment="0" applyProtection="0"/>
    <xf numFmtId="0" fontId="110" fillId="54" borderId="35" applyNumberFormat="0" applyAlignment="0" applyProtection="0"/>
    <xf numFmtId="169" fontId="110"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09" fillId="61"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169" fontId="109" fillId="54" borderId="35" applyNumberFormat="0" applyAlignment="0" applyProtection="0"/>
    <xf numFmtId="169"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61"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169" fontId="109" fillId="54" borderId="35" applyNumberFormat="0" applyAlignment="0" applyProtection="0"/>
    <xf numFmtId="0" fontId="109" fillId="61" borderId="35" applyNumberFormat="0" applyAlignment="0" applyProtection="0"/>
    <xf numFmtId="0" fontId="110" fillId="54" borderId="35" applyNumberFormat="0" applyAlignment="0" applyProtection="0"/>
    <xf numFmtId="0" fontId="110" fillId="54" borderId="35" applyNumberFormat="0" applyAlignment="0" applyProtection="0"/>
    <xf numFmtId="169" fontId="110" fillId="54" borderId="35" applyNumberFormat="0" applyAlignment="0" applyProtection="0"/>
    <xf numFmtId="169" fontId="110" fillId="54" borderId="35" applyNumberFormat="0" applyAlignment="0" applyProtection="0"/>
    <xf numFmtId="0" fontId="110" fillId="54" borderId="35" applyNumberFormat="0" applyAlignment="0" applyProtection="0"/>
    <xf numFmtId="169" fontId="110" fillId="54" borderId="35" applyNumberFormat="0" applyAlignment="0" applyProtection="0"/>
    <xf numFmtId="0" fontId="110" fillId="54"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10" fillId="54" borderId="35" applyNumberFormat="0" applyAlignment="0" applyProtection="0"/>
    <xf numFmtId="0" fontId="110" fillId="54" borderId="35" applyNumberFormat="0" applyAlignment="0" applyProtection="0"/>
    <xf numFmtId="169" fontId="110" fillId="54" borderId="35" applyNumberFormat="0" applyAlignment="0" applyProtection="0"/>
    <xf numFmtId="169" fontId="110"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10" fillId="54" borderId="35" applyNumberFormat="0" applyAlignment="0" applyProtection="0"/>
    <xf numFmtId="0" fontId="110" fillId="54" borderId="35" applyNumberFormat="0" applyAlignment="0" applyProtection="0"/>
    <xf numFmtId="169"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10" fillId="54" borderId="35" applyNumberFormat="0" applyAlignment="0" applyProtection="0"/>
    <xf numFmtId="0" fontId="110" fillId="54" borderId="35" applyNumberFormat="0" applyAlignment="0" applyProtection="0"/>
    <xf numFmtId="169" fontId="110"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10" fillId="54" borderId="35" applyNumberFormat="0" applyAlignment="0" applyProtection="0"/>
    <xf numFmtId="0" fontId="109" fillId="61"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61"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61"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169" fontId="110"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169" fontId="110"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169" fontId="110"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09"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169" fontId="110" fillId="54" borderId="35" applyNumberFormat="0" applyAlignment="0" applyProtection="0"/>
    <xf numFmtId="0" fontId="110" fillId="54" borderId="35" applyNumberFormat="0" applyAlignment="0" applyProtection="0"/>
    <xf numFmtId="169" fontId="110"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10" fillId="54"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71" fontId="27" fillId="0" borderId="0" applyNumberFormat="0" applyAlignment="0">
      <alignment vertical="center"/>
    </xf>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171" fontId="27" fillId="0" borderId="0" applyNumberFormat="0" applyAlignment="0">
      <alignment vertical="center"/>
    </xf>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54"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61" borderId="35" applyNumberFormat="0" applyAlignment="0" applyProtection="0"/>
    <xf numFmtId="169" fontId="109" fillId="54"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61" borderId="35" applyNumberFormat="0" applyAlignment="0" applyProtection="0"/>
    <xf numFmtId="169" fontId="109" fillId="54"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61"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69" fontId="109" fillId="54" borderId="35" applyNumberFormat="0" applyAlignment="0" applyProtection="0"/>
    <xf numFmtId="0" fontId="109" fillId="54" borderId="35" applyNumberFormat="0" applyAlignment="0" applyProtection="0"/>
    <xf numFmtId="0" fontId="109" fillId="54" borderId="35" applyNumberFormat="0" applyAlignment="0" applyProtection="0"/>
    <xf numFmtId="171" fontId="27" fillId="0" borderId="0" applyNumberFormat="0" applyAlignment="0">
      <alignment vertical="center"/>
    </xf>
    <xf numFmtId="171" fontId="27" fillId="0" borderId="0" applyNumberFormat="0" applyAlignment="0">
      <alignment vertical="center"/>
    </xf>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171" fontId="27" fillId="0" borderId="0" applyNumberFormat="0" applyAlignment="0">
      <alignment vertical="center"/>
    </xf>
    <xf numFmtId="171" fontId="27" fillId="0" borderId="0" applyNumberFormat="0" applyAlignment="0">
      <alignment vertical="center"/>
    </xf>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171" fontId="27" fillId="0" borderId="0" applyNumberFormat="0" applyAlignment="0">
      <alignment vertical="center"/>
    </xf>
    <xf numFmtId="171" fontId="27" fillId="0" borderId="0" applyNumberFormat="0" applyAlignment="0">
      <alignment vertical="center"/>
    </xf>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71" fontId="27" fillId="0" borderId="0" applyNumberFormat="0" applyAlignment="0">
      <alignment vertical="center"/>
    </xf>
    <xf numFmtId="171" fontId="27" fillId="0" borderId="0" applyNumberFormat="0" applyAlignment="0">
      <alignment vertical="center"/>
    </xf>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71" fontId="27" fillId="0" borderId="0" applyNumberFormat="0" applyAlignment="0">
      <alignment vertical="center"/>
    </xf>
    <xf numFmtId="171" fontId="27" fillId="0" borderId="0" applyNumberFormat="0" applyAlignment="0">
      <alignment vertical="center"/>
    </xf>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211" fontId="107" fillId="0" borderId="0" applyFill="0" applyBorder="0" applyProtection="0"/>
    <xf numFmtId="0" fontId="112" fillId="0" borderId="0"/>
    <xf numFmtId="224" fontId="55" fillId="0" borderId="39"/>
    <xf numFmtId="3" fontId="24" fillId="1" borderId="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4" fillId="67" borderId="40" applyNumberFormat="0" applyAlignment="0" applyProtection="0"/>
    <xf numFmtId="0" fontId="113" fillId="67" borderId="40" applyNumberFormat="0" applyAlignment="0" applyProtection="0"/>
    <xf numFmtId="0" fontId="114" fillId="79" borderId="41" applyNumberFormat="0" applyAlignment="0" applyProtection="0"/>
    <xf numFmtId="171"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5" fillId="67" borderId="40" applyNumberFormat="0" applyAlignment="0" applyProtection="0"/>
    <xf numFmtId="0" fontId="113" fillId="67" borderId="40" applyNumberFormat="0" applyAlignment="0" applyProtection="0"/>
    <xf numFmtId="0" fontId="115" fillId="67" borderId="40" applyNumberFormat="0" applyAlignment="0" applyProtection="0"/>
    <xf numFmtId="0" fontId="116" fillId="67" borderId="40" applyNumberFormat="0" applyAlignment="0" applyProtection="0"/>
    <xf numFmtId="0" fontId="115"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171"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6"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171"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171"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171" fontId="113" fillId="67" borderId="40" applyNumberFormat="0" applyAlignment="0" applyProtection="0"/>
    <xf numFmtId="225" fontId="117" fillId="0" borderId="0" applyNumberFormat="0" applyAlignment="0">
      <alignment vertical="center"/>
    </xf>
    <xf numFmtId="0" fontId="118" fillId="80" borderId="31" applyNumberFormat="0" applyProtection="0">
      <alignment horizontal="center" vertical="center" wrapText="1"/>
    </xf>
    <xf numFmtId="0" fontId="52" fillId="81" borderId="0" applyNumberFormat="0">
      <alignment horizontal="center" vertical="top" wrapText="1"/>
    </xf>
    <xf numFmtId="0" fontId="52" fillId="81" borderId="0" applyNumberFormat="0">
      <alignment horizontal="left" vertical="top" wrapText="1"/>
    </xf>
    <xf numFmtId="171" fontId="52" fillId="81" borderId="0" applyNumberFormat="0">
      <alignment horizontal="left" vertical="top" wrapText="1"/>
    </xf>
    <xf numFmtId="0" fontId="52" fillId="81" borderId="0" applyNumberFormat="0">
      <alignment horizontal="centerContinuous" vertical="top"/>
    </xf>
    <xf numFmtId="171" fontId="52" fillId="81" borderId="0" applyNumberFormat="0">
      <alignment horizontal="centerContinuous" vertical="top"/>
    </xf>
    <xf numFmtId="0" fontId="27" fillId="81" borderId="0" applyNumberFormat="0">
      <alignment horizontal="center" vertical="top" wrapText="1"/>
    </xf>
    <xf numFmtId="171" fontId="27" fillId="81" borderId="0" applyNumberFormat="0">
      <alignment horizontal="center" vertical="top" wrapText="1"/>
    </xf>
    <xf numFmtId="171" fontId="52" fillId="81" borderId="0" applyNumberFormat="0">
      <alignment horizontal="center" vertical="top" wrapText="1"/>
    </xf>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24" fillId="0" borderId="0"/>
    <xf numFmtId="226" fontId="24" fillId="0" borderId="0"/>
    <xf numFmtId="226" fontId="24"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5"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24" fillId="0" borderId="0"/>
    <xf numFmtId="226" fontId="24" fillId="0" borderId="0"/>
    <xf numFmtId="226" fontId="24"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5"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24" fillId="0" borderId="0"/>
    <xf numFmtId="226" fontId="24" fillId="0" borderId="0"/>
    <xf numFmtId="226" fontId="24"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5"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24" fillId="0" borderId="0"/>
    <xf numFmtId="226" fontId="24" fillId="0" borderId="0"/>
    <xf numFmtId="226" fontId="24"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5"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24" fillId="0" borderId="0"/>
    <xf numFmtId="226" fontId="24" fillId="0" borderId="0"/>
    <xf numFmtId="226" fontId="24"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5"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24" fillId="0" borderId="0"/>
    <xf numFmtId="226" fontId="24" fillId="0" borderId="0"/>
    <xf numFmtId="226" fontId="24"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5"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24" fillId="0" borderId="0"/>
    <xf numFmtId="226" fontId="24" fillId="0" borderId="0"/>
    <xf numFmtId="226" fontId="24"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5"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24" fillId="0" borderId="0"/>
    <xf numFmtId="226" fontId="24" fillId="0" borderId="0"/>
    <xf numFmtId="226" fontId="24"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6" fillId="0" borderId="0"/>
    <xf numFmtId="226" fontId="24"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4"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25"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226" fontId="6" fillId="0" borderId="0"/>
    <xf numFmtId="38" fontId="119" fillId="0" borderId="0">
      <alignment horizontal="center"/>
      <protection locked="0"/>
    </xf>
    <xf numFmtId="227" fontId="6" fillId="0" borderId="0" applyFont="0" applyFill="0" applyBorder="0" applyAlignment="0" applyProtection="0"/>
    <xf numFmtId="228" fontId="6" fillId="0" borderId="0" applyFont="0" applyFill="0" applyBorder="0" applyAlignment="0" applyProtection="0"/>
    <xf numFmtId="229"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0" fontId="6" fillId="0" borderId="0" applyFont="0" applyFill="0" applyBorder="0" applyAlignment="0" applyProtection="0"/>
    <xf numFmtId="229" fontId="6" fillId="0" borderId="0" applyFont="0" applyFill="0" applyBorder="0" applyAlignment="0" applyProtection="0"/>
    <xf numFmtId="43" fontId="83" fillId="0" borderId="0" applyFont="0" applyFill="0" applyBorder="0" applyAlignment="0" applyProtection="0"/>
    <xf numFmtId="43" fontId="8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2"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5"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8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2"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8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2"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6" fillId="0" borderId="0" applyFont="0" applyFill="0" applyBorder="0" applyAlignment="0" applyProtection="0"/>
    <xf numFmtId="43" fontId="82" fillId="0" borderId="0" applyFont="0" applyFill="0" applyBorder="0" applyAlignment="0" applyProtection="0"/>
    <xf numFmtId="229"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29"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29"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2"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6"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2" fillId="0" borderId="0" applyFont="0" applyFill="0" applyBorder="0" applyAlignment="0" applyProtection="0"/>
    <xf numFmtId="43" fontId="6" fillId="0" borderId="0" applyFont="0" applyFill="0" applyBorder="0" applyAlignment="0" applyProtection="0"/>
    <xf numFmtId="22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29" fontId="6" fillId="0" borderId="0" applyFont="0" applyFill="0" applyBorder="0" applyAlignment="0" applyProtection="0"/>
    <xf numFmtId="220" fontId="6" fillId="0" borderId="0" applyFont="0" applyFill="0" applyBorder="0" applyAlignment="0" applyProtection="0"/>
    <xf numFmtId="165" fontId="5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5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3" fillId="0" borderId="0" applyFont="0" applyFill="0" applyBorder="0" applyAlignment="0" applyProtection="0"/>
    <xf numFmtId="229" fontId="6" fillId="0" borderId="0" applyFont="0" applyFill="0" applyBorder="0" applyAlignment="0" applyProtection="0"/>
    <xf numFmtId="43" fontId="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3"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82" fillId="0" borderId="0" applyFont="0" applyFill="0" applyBorder="0" applyAlignment="0" applyProtection="0"/>
    <xf numFmtId="229" fontId="6"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29" fontId="6"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29" fontId="6"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29" fontId="6" fillId="0" borderId="0" applyFont="0" applyFill="0" applyBorder="0" applyAlignment="0" applyProtection="0"/>
    <xf numFmtId="43" fontId="8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2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82" fillId="0" borderId="0" applyFont="0" applyFill="0" applyBorder="0" applyAlignment="0" applyProtection="0"/>
    <xf numFmtId="220" fontId="6"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20" fontId="6"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0"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0"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9" fontId="6" fillId="0" borderId="0" applyFont="0" applyFill="0" applyBorder="0" applyAlignment="0" applyProtection="0"/>
    <xf numFmtId="220" fontId="6" fillId="0" borderId="0" applyFont="0" applyFill="0" applyBorder="0" applyAlignment="0" applyProtection="0"/>
    <xf numFmtId="229" fontId="6" fillId="0" borderId="0" applyFont="0" applyFill="0" applyBorder="0" applyAlignment="0" applyProtection="0"/>
    <xf numFmtId="0" fontId="55" fillId="0" borderId="0"/>
    <xf numFmtId="0" fontId="120" fillId="0" borderId="0" applyNumberFormat="0" applyAlignment="0">
      <alignment horizontal="left"/>
    </xf>
    <xf numFmtId="230" fontId="27" fillId="0" borderId="0" applyFont="0" applyFill="0" applyBorder="0" applyAlignment="0" applyProtection="0">
      <alignment vertical="center"/>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222" fontId="121" fillId="0" borderId="42">
      <protection locked="0"/>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31" fontId="27" fillId="0" borderId="0" applyFont="0" applyFill="0" applyBorder="0" applyAlignment="0" applyProtection="0">
      <alignment vertical="center"/>
    </xf>
    <xf numFmtId="232" fontId="27" fillId="0" borderId="0" applyFont="0" applyFill="0" applyBorder="0" applyAlignment="0" applyProtection="0">
      <alignment vertical="center"/>
    </xf>
    <xf numFmtId="233" fontId="27" fillId="0" borderId="0" applyFont="0" applyFill="0" applyBorder="0" applyAlignment="0" applyProtection="0">
      <alignment vertical="center"/>
    </xf>
    <xf numFmtId="234" fontId="27" fillId="0" borderId="0" applyFont="0" applyFill="0" applyBorder="0" applyAlignment="0" applyProtection="0">
      <alignment vertical="center"/>
    </xf>
    <xf numFmtId="171" fontId="27" fillId="0" borderId="0" applyFont="0" applyFill="0" applyBorder="0" applyAlignment="0" applyProtection="0">
      <alignment vertical="center"/>
    </xf>
    <xf numFmtId="171" fontId="27" fillId="0" borderId="0" applyFont="0" applyFill="0" applyBorder="0" applyAlignment="0" applyProtection="0">
      <alignment vertical="center"/>
    </xf>
    <xf numFmtId="235" fontId="27" fillId="0" borderId="0" applyFont="0" applyFill="0" applyBorder="0" applyAlignment="0" applyProtection="0">
      <alignment vertical="center"/>
    </xf>
    <xf numFmtId="236" fontId="27" fillId="0" borderId="0" applyFont="0" applyFill="0" applyBorder="0" applyAlignment="0" applyProtection="0">
      <alignment vertical="center"/>
    </xf>
    <xf numFmtId="237" fontId="27" fillId="0" borderId="0" applyFont="0" applyFill="0" applyBorder="0" applyAlignment="0" applyProtection="0">
      <alignment vertical="center"/>
    </xf>
    <xf numFmtId="238" fontId="27" fillId="0" borderId="0" applyFont="0" applyFill="0" applyBorder="0" applyAlignment="0" applyProtection="0">
      <alignment vertical="center"/>
    </xf>
    <xf numFmtId="171" fontId="27" fillId="0" borderId="0" applyFont="0" applyFill="0" applyBorder="0" applyAlignment="0" applyProtection="0">
      <alignment vertical="center"/>
    </xf>
    <xf numFmtId="239" fontId="27" fillId="0" borderId="0" applyFont="0" applyFill="0" applyBorder="0" applyAlignment="0" applyProtection="0">
      <alignment vertical="center"/>
    </xf>
    <xf numFmtId="240" fontId="27" fillId="0" borderId="0" applyFont="0" applyFill="0" applyBorder="0" applyAlignment="0" applyProtection="0">
      <alignment vertical="center"/>
    </xf>
    <xf numFmtId="241" fontId="27" fillId="0" borderId="0" applyFont="0" applyFill="0" applyBorder="0" applyAlignment="0" applyProtection="0">
      <alignment vertical="center"/>
    </xf>
    <xf numFmtId="242" fontId="27" fillId="0" borderId="0" applyFont="0" applyFill="0" applyBorder="0" applyAlignment="0" applyProtection="0">
      <alignment vertical="center"/>
    </xf>
    <xf numFmtId="171" fontId="27" fillId="0" borderId="0" applyFont="0" applyFill="0" applyBorder="0" applyAlignment="0" applyProtection="0">
      <alignment vertical="center"/>
    </xf>
    <xf numFmtId="171" fontId="27" fillId="0" borderId="0" applyFont="0" applyFill="0" applyBorder="0" applyAlignment="0" applyProtection="0">
      <alignment vertical="center"/>
    </xf>
    <xf numFmtId="243" fontId="27" fillId="0" borderId="0" applyFont="0" applyFill="0" applyBorder="0" applyAlignment="0" applyProtection="0">
      <alignment vertical="center"/>
    </xf>
    <xf numFmtId="244" fontId="27" fillId="0" borderId="0" applyFont="0" applyFill="0" applyBorder="0" applyAlignment="0" applyProtection="0">
      <alignment vertical="center"/>
    </xf>
    <xf numFmtId="245" fontId="27" fillId="0" borderId="0" applyFont="0" applyFill="0" applyBorder="0" applyAlignment="0" applyProtection="0">
      <alignment vertical="center"/>
    </xf>
    <xf numFmtId="14" fontId="31" fillId="0" borderId="0"/>
    <xf numFmtId="14" fontId="31" fillId="0" borderId="0"/>
    <xf numFmtId="14" fontId="31" fillId="0" borderId="0"/>
    <xf numFmtId="14" fontId="31" fillId="0" borderId="0"/>
    <xf numFmtId="14" fontId="31" fillId="0" borderId="0"/>
    <xf numFmtId="14" fontId="31" fillId="0" borderId="0"/>
    <xf numFmtId="14" fontId="31" fillId="0" borderId="0"/>
    <xf numFmtId="14" fontId="23" fillId="0" borderId="0"/>
    <xf numFmtId="14" fontId="31" fillId="0" borderId="0"/>
    <xf numFmtId="14" fontId="31" fillId="0" borderId="0"/>
    <xf numFmtId="14" fontId="31" fillId="0" borderId="0"/>
    <xf numFmtId="14" fontId="23" fillId="0" borderId="0"/>
    <xf numFmtId="14" fontId="31" fillId="0" borderId="0"/>
    <xf numFmtId="14" fontId="23" fillId="0" borderId="0"/>
    <xf numFmtId="14" fontId="31" fillId="0" borderId="0"/>
    <xf numFmtId="14" fontId="122" fillId="0" borderId="0"/>
    <xf numFmtId="14" fontId="31" fillId="0" borderId="0"/>
    <xf numFmtId="14" fontId="31" fillId="0" borderId="0"/>
    <xf numFmtId="14" fontId="31" fillId="0" borderId="0"/>
    <xf numFmtId="14" fontId="31" fillId="0" borderId="0"/>
    <xf numFmtId="14" fontId="31" fillId="0" borderId="0"/>
    <xf numFmtId="14" fontId="23" fillId="0" borderId="0"/>
    <xf numFmtId="14" fontId="31" fillId="0" borderId="0"/>
    <xf numFmtId="14" fontId="31" fillId="0" borderId="0"/>
    <xf numFmtId="14" fontId="31" fillId="0" borderId="0"/>
    <xf numFmtId="14" fontId="23" fillId="0" borderId="0"/>
    <xf numFmtId="14" fontId="31" fillId="0" borderId="0"/>
    <xf numFmtId="14" fontId="23" fillId="0" borderId="0"/>
    <xf numFmtId="14" fontId="31" fillId="0" borderId="0"/>
    <xf numFmtId="14" fontId="122" fillId="0" borderId="0"/>
    <xf numFmtId="14" fontId="31" fillId="0" borderId="0"/>
    <xf numFmtId="14" fontId="31" fillId="0" borderId="0"/>
    <xf numFmtId="14" fontId="31" fillId="0" borderId="0"/>
    <xf numFmtId="14" fontId="31" fillId="0" borderId="0"/>
    <xf numFmtId="14" fontId="31" fillId="0" borderId="0"/>
    <xf numFmtId="14" fontId="23" fillId="0" borderId="0"/>
    <xf numFmtId="14" fontId="31" fillId="0" borderId="0"/>
    <xf numFmtId="14" fontId="31" fillId="0" borderId="0"/>
    <xf numFmtId="14" fontId="122" fillId="0" borderId="0"/>
    <xf numFmtId="14" fontId="31" fillId="0" borderId="0"/>
    <xf numFmtId="14" fontId="31" fillId="0" borderId="0"/>
    <xf numFmtId="14" fontId="31" fillId="0" borderId="0"/>
    <xf numFmtId="14" fontId="31" fillId="0" borderId="0"/>
    <xf numFmtId="14" fontId="31" fillId="0" borderId="0"/>
    <xf numFmtId="14" fontId="31" fillId="0" borderId="0"/>
    <xf numFmtId="14" fontId="31" fillId="0" borderId="0"/>
    <xf numFmtId="14" fontId="31" fillId="0" borderId="0"/>
    <xf numFmtId="14" fontId="31" fillId="0" borderId="0"/>
    <xf numFmtId="14" fontId="31" fillId="0" borderId="0"/>
    <xf numFmtId="14" fontId="31" fillId="0" borderId="0"/>
    <xf numFmtId="14" fontId="31" fillId="0" borderId="0"/>
    <xf numFmtId="14" fontId="31" fillId="0" borderId="0"/>
    <xf numFmtId="14" fontId="31" fillId="0" borderId="0"/>
    <xf numFmtId="14" fontId="31" fillId="0" borderId="0"/>
    <xf numFmtId="14" fontId="31" fillId="0" borderId="0"/>
    <xf numFmtId="246" fontId="6" fillId="0" borderId="0" applyFont="0" applyFill="0" applyBorder="0" applyAlignment="0" applyProtection="0"/>
    <xf numFmtId="247" fontId="6" fillId="0" borderId="0" applyFont="0" applyFill="0" applyBorder="0" applyAlignment="0" applyProtection="0"/>
    <xf numFmtId="0" fontId="38" fillId="0" borderId="0" applyNumberFormat="0" applyFill="0" applyBorder="0" applyAlignment="0" applyProtection="0"/>
    <xf numFmtId="171" fontId="123"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3" fillId="59" borderId="0" applyNumberFormat="0" applyBorder="0" applyAlignment="0" applyProtection="0"/>
    <xf numFmtId="169" fontId="123" fillId="59" borderId="0" applyNumberFormat="0" applyBorder="0" applyAlignment="0" applyProtection="0"/>
    <xf numFmtId="171" fontId="123"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222" fontId="107" fillId="0" borderId="0" applyFill="0" applyBorder="0" applyProtection="0"/>
    <xf numFmtId="220" fontId="6" fillId="0" borderId="0" applyFont="0" applyFill="0" applyBorder="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5" fillId="52" borderId="35" applyNumberFormat="0" applyAlignment="0" applyProtection="0"/>
    <xf numFmtId="0" fontId="126" fillId="0" borderId="0" applyNumberFormat="0" applyAlignment="0">
      <alignment horizontal="left"/>
    </xf>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7" fillId="0" borderId="43" applyNumberFormat="0" applyFill="0" applyAlignment="0" applyProtection="0"/>
    <xf numFmtId="0" fontId="128" fillId="0" borderId="0" applyNumberFormat="0" applyFill="0" applyBorder="0" applyAlignment="0" applyProtection="0"/>
    <xf numFmtId="248" fontId="129" fillId="0" borderId="0">
      <alignment horizontal="right"/>
    </xf>
    <xf numFmtId="248" fontId="129" fillId="0" borderId="0">
      <alignment horizontal="right"/>
    </xf>
    <xf numFmtId="248" fontId="129" fillId="0" borderId="0">
      <alignment horizontal="right"/>
    </xf>
    <xf numFmtId="248" fontId="45" fillId="0" borderId="0">
      <alignment horizontal="right"/>
    </xf>
    <xf numFmtId="170"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0" fontId="24"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0"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0" fontId="64"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0" fontId="24"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0"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0" fontId="64"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0" fontId="24" fillId="0" borderId="0" applyFont="0" applyFill="0" applyBorder="0" applyAlignment="0" applyProtection="0"/>
    <xf numFmtId="171" fontId="6" fillId="0" borderId="0" applyFont="0" applyFill="0" applyBorder="0" applyAlignment="0" applyProtection="0"/>
    <xf numFmtId="170" fontId="24" fillId="0" borderId="0" applyFont="0" applyFill="0" applyBorder="0" applyAlignment="0" applyProtection="0"/>
    <xf numFmtId="170" fontId="24" fillId="0" borderId="0" applyFont="0" applyFill="0" applyBorder="0" applyAlignment="0" applyProtection="0"/>
    <xf numFmtId="170" fontId="64"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0"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64" fontId="6" fillId="0" borderId="0" applyFont="0" applyFill="0" applyBorder="0" applyAlignment="0" applyProtection="0"/>
    <xf numFmtId="171" fontId="6" fillId="0" borderId="0" applyFont="0" applyFill="0" applyBorder="0" applyAlignment="0" applyProtection="0"/>
    <xf numFmtId="170" fontId="6" fillId="0" borderId="0" applyFont="0" applyFill="0" applyBorder="0" applyAlignment="0" applyProtection="0"/>
    <xf numFmtId="171" fontId="6" fillId="0" borderId="0" applyFont="0" applyFill="0" applyBorder="0" applyAlignment="0" applyProtection="0"/>
    <xf numFmtId="164" fontId="6" fillId="0" borderId="0" applyFont="0" applyFill="0" applyBorder="0" applyAlignment="0" applyProtection="0"/>
    <xf numFmtId="170"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249" fontId="6" fillId="0" borderId="0" applyFont="0" applyFill="0" applyBorder="0" applyAlignment="0" applyProtection="0"/>
    <xf numFmtId="250" fontId="6" fillId="0" borderId="0" applyFont="0" applyFill="0" applyBorder="0" applyAlignment="0" applyProtection="0"/>
    <xf numFmtId="251" fontId="6" fillId="0" borderId="0" applyFont="0" applyFill="0" applyBorder="0" applyAlignment="0" applyProtection="0"/>
    <xf numFmtId="164" fontId="130" fillId="0" borderId="0" applyFon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28"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171"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3" fillId="0" borderId="0" applyNumberFormat="0" applyFill="0" applyBorder="0" applyAlignment="0" applyProtection="0"/>
    <xf numFmtId="0" fontId="131" fillId="0" borderId="0" applyNumberFormat="0" applyFill="0" applyBorder="0" applyAlignment="0" applyProtection="0"/>
    <xf numFmtId="0" fontId="133" fillId="0" borderId="0" applyNumberFormat="0" applyFill="0" applyBorder="0" applyAlignment="0" applyProtection="0"/>
    <xf numFmtId="0" fontId="27" fillId="0" borderId="0" applyNumberFormat="0" applyFill="0" applyBorder="0" applyAlignment="0" applyProtection="0"/>
    <xf numFmtId="0" fontId="133" fillId="0" borderId="0" applyNumberFormat="0" applyFill="0" applyBorder="0" applyAlignment="0" applyProtection="0"/>
    <xf numFmtId="169"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169" fontId="131" fillId="0" borderId="0" applyNumberFormat="0" applyFill="0" applyBorder="0" applyAlignment="0" applyProtection="0"/>
    <xf numFmtId="171"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27"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171"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169" fontId="131" fillId="0" borderId="0" applyNumberFormat="0" applyFill="0" applyBorder="0" applyAlignment="0" applyProtection="0"/>
    <xf numFmtId="171"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171" fontId="131" fillId="0" borderId="0" applyNumberFormat="0" applyFill="0" applyBorder="0" applyAlignment="0" applyProtection="0"/>
    <xf numFmtId="0" fontId="134" fillId="0" borderId="0" applyNumberFormat="0"/>
    <xf numFmtId="3" fontId="32" fillId="0" borderId="0" applyFont="0" applyFill="0" applyAlignment="0" applyProtection="0"/>
    <xf numFmtId="3" fontId="32" fillId="0" borderId="0" applyFont="0" applyFill="0" applyAlignment="0" applyProtection="0"/>
    <xf numFmtId="3" fontId="6" fillId="0" borderId="0" applyFont="0" applyFill="0" applyBorder="0" applyAlignment="0" applyProtection="0"/>
    <xf numFmtId="0" fontId="135" fillId="0" borderId="0" applyFont="0" applyFill="0" applyBorder="0" applyAlignment="0" applyProtection="0">
      <alignment horizontal="right"/>
    </xf>
    <xf numFmtId="0" fontId="55" fillId="0" borderId="0" applyNumberFormat="0" applyFill="0" applyBorder="0" applyAlignment="0" applyProtection="0"/>
    <xf numFmtId="0" fontId="136" fillId="0" borderId="0" applyNumberFormat="0" applyFill="0" applyBorder="0" applyAlignment="0" applyProtection="0"/>
    <xf numFmtId="252" fontId="6" fillId="0" borderId="0" applyFont="0" applyFill="0" applyBorder="0" applyAlignment="0" applyProtection="0"/>
    <xf numFmtId="253" fontId="137" fillId="0" borderId="0" applyFont="0" applyFill="0" applyBorder="0" applyAlignment="0" applyProtection="0"/>
    <xf numFmtId="254" fontId="6" fillId="0" borderId="0" applyFont="0" applyFill="0" applyBorder="0" applyAlignment="0" applyProtection="0"/>
    <xf numFmtId="255" fontId="137" fillId="0" borderId="0" applyFont="0" applyFill="0" applyBorder="0" applyAlignment="0" applyProtection="0"/>
    <xf numFmtId="0"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0" fontId="24" fillId="42" borderId="0"/>
    <xf numFmtId="171" fontId="6" fillId="42" borderId="0"/>
    <xf numFmtId="170" fontId="24" fillId="42" borderId="0"/>
    <xf numFmtId="170" fontId="24" fillId="42" borderId="0"/>
    <xf numFmtId="170" fontId="26" fillId="42" borderId="0"/>
    <xf numFmtId="171" fontId="6" fillId="42" borderId="0"/>
    <xf numFmtId="0" fontId="24" fillId="42" borderId="0"/>
    <xf numFmtId="0" fontId="26" fillId="42" borderId="0"/>
    <xf numFmtId="0" fontId="6" fillId="42" borderId="0"/>
    <xf numFmtId="0" fontId="24" fillId="42" borderId="0"/>
    <xf numFmtId="171" fontId="6" fillId="42" borderId="0"/>
    <xf numFmtId="170" fontId="24" fillId="42" borderId="0"/>
    <xf numFmtId="170" fontId="24" fillId="42" borderId="0"/>
    <xf numFmtId="170" fontId="26" fillId="42" borderId="0"/>
    <xf numFmtId="171" fontId="6" fillId="42" borderId="0"/>
    <xf numFmtId="0" fontId="24" fillId="42" borderId="0"/>
    <xf numFmtId="0" fontId="26" fillId="42" borderId="0"/>
    <xf numFmtId="0" fontId="24" fillId="42" borderId="0"/>
    <xf numFmtId="171" fontId="6" fillId="42" borderId="0"/>
    <xf numFmtId="170" fontId="24" fillId="42" borderId="0"/>
    <xf numFmtId="170" fontId="24" fillId="42" borderId="0"/>
    <xf numFmtId="170" fontId="26" fillId="42" borderId="0"/>
    <xf numFmtId="171" fontId="6" fillId="42" borderId="0"/>
    <xf numFmtId="0" fontId="24" fillId="42" borderId="0"/>
    <xf numFmtId="0" fontId="2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6" fillId="42" borderId="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38" fillId="59" borderId="0" applyNumberFormat="0" applyBorder="0" applyAlignment="0" applyProtection="0"/>
    <xf numFmtId="0" fontId="124" fillId="59" borderId="0" applyNumberFormat="0" applyBorder="0" applyAlignment="0" applyProtection="0"/>
    <xf numFmtId="0" fontId="139" fillId="59" borderId="0" applyNumberFormat="0" applyBorder="0" applyAlignment="0" applyProtection="0"/>
    <xf numFmtId="171"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169" fontId="140" fillId="62"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3" fillId="59" borderId="0" applyNumberFormat="0" applyBorder="0" applyAlignment="0" applyProtection="0"/>
    <xf numFmtId="0" fontId="124" fillId="59" borderId="0" applyNumberFormat="0" applyBorder="0" applyAlignment="0" applyProtection="0"/>
    <xf numFmtId="0" fontId="123" fillId="59" borderId="0" applyNumberFormat="0" applyBorder="0" applyAlignment="0" applyProtection="0"/>
    <xf numFmtId="0" fontId="76" fillId="59" borderId="0" applyNumberFormat="0" applyBorder="0" applyAlignment="0" applyProtection="0"/>
    <xf numFmtId="0" fontId="123" fillId="59" borderId="0" applyNumberFormat="0" applyBorder="0" applyAlignment="0" applyProtection="0"/>
    <xf numFmtId="169"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169" fontId="124" fillId="59" borderId="0" applyNumberFormat="0" applyBorder="0" applyAlignment="0" applyProtection="0"/>
    <xf numFmtId="171"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76"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171"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169" fontId="124" fillId="59" borderId="0" applyNumberFormat="0" applyBorder="0" applyAlignment="0" applyProtection="0"/>
    <xf numFmtId="171"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0"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171" fontId="124" fillId="59" borderId="0" applyNumberFormat="0" applyBorder="0" applyAlignment="0" applyProtection="0"/>
    <xf numFmtId="38" fontId="55" fillId="42" borderId="0" applyNumberFormat="0" applyBorder="0" applyAlignment="0" applyProtection="0"/>
    <xf numFmtId="0" fontId="138" fillId="51" borderId="0" applyNumberFormat="0" applyBorder="0" applyAlignment="0" applyProtection="0"/>
    <xf numFmtId="0" fontId="141" fillId="81" borderId="0" applyNumberFormat="0">
      <alignment vertical="center"/>
    </xf>
    <xf numFmtId="171" fontId="141" fillId="81" borderId="0" applyNumberFormat="0">
      <alignment vertical="center"/>
    </xf>
    <xf numFmtId="0" fontId="142" fillId="0" borderId="0" applyNumberFormat="0" applyFill="0" applyBorder="0" applyAlignment="0" applyProtection="0">
      <alignment vertical="center"/>
    </xf>
    <xf numFmtId="171" fontId="142" fillId="0" borderId="0" applyNumberFormat="0" applyFill="0" applyBorder="0" applyAlignment="0" applyProtection="0">
      <alignment vertical="center"/>
    </xf>
    <xf numFmtId="0" fontId="80" fillId="0" borderId="0" applyNumberFormat="0" applyFill="0" applyBorder="0" applyAlignment="0" applyProtection="0">
      <alignment vertical="center"/>
    </xf>
    <xf numFmtId="171" fontId="80" fillId="0" borderId="0" applyNumberFormat="0" applyFill="0" applyBorder="0" applyAlignment="0" applyProtection="0">
      <alignment vertical="center"/>
    </xf>
    <xf numFmtId="0" fontId="143" fillId="0" borderId="0" applyNumberFormat="0" applyFill="0" applyBorder="0" applyAlignment="0" applyProtection="0">
      <alignment horizontal="left" vertical="center"/>
    </xf>
    <xf numFmtId="171" fontId="143" fillId="0" borderId="0" applyNumberFormat="0" applyFill="0" applyBorder="0" applyAlignment="0" applyProtection="0">
      <alignment horizontal="left" vertical="center"/>
    </xf>
    <xf numFmtId="0" fontId="52" fillId="0" borderId="0" applyNumberFormat="0" applyFill="0" applyBorder="0" applyAlignment="0" applyProtection="0">
      <alignment vertical="center"/>
    </xf>
    <xf numFmtId="171" fontId="52" fillId="0" borderId="0" applyNumberFormat="0" applyFill="0" applyBorder="0" applyAlignment="0" applyProtection="0">
      <alignment vertical="center"/>
    </xf>
    <xf numFmtId="0" fontId="144" fillId="0" borderId="0"/>
    <xf numFmtId="0" fontId="143" fillId="0" borderId="44" applyNumberFormat="0" applyAlignment="0" applyProtection="0">
      <alignment horizontal="left" vertical="center"/>
    </xf>
    <xf numFmtId="171" fontId="143" fillId="0" borderId="44" applyNumberFormat="0" applyAlignment="0" applyProtection="0">
      <alignment horizontal="left" vertical="center"/>
    </xf>
    <xf numFmtId="0" fontId="143" fillId="0" borderId="7">
      <alignment horizontal="left" vertical="center"/>
    </xf>
    <xf numFmtId="171" fontId="143" fillId="0" borderId="7">
      <alignment horizontal="left" vertical="center"/>
    </xf>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145" fillId="0" borderId="46" applyNumberFormat="0" applyFill="0" applyAlignment="0" applyProtection="0"/>
    <xf numFmtId="0" fontId="85" fillId="0" borderId="46" applyNumberFormat="0" applyFill="0" applyAlignment="0" applyProtection="0"/>
    <xf numFmtId="0" fontId="146" fillId="0" borderId="47" applyNumberFormat="0" applyFill="0" applyAlignment="0" applyProtection="0"/>
    <xf numFmtId="171" fontId="39" fillId="0" borderId="45" applyNumberFormat="0" applyFill="0" applyAlignment="0" applyProtection="0"/>
    <xf numFmtId="0" fontId="85" fillId="0" borderId="46" applyNumberFormat="0" applyFill="0" applyAlignment="0" applyProtection="0"/>
    <xf numFmtId="169" fontId="39" fillId="0" borderId="45" applyNumberFormat="0" applyFill="0" applyAlignment="0" applyProtection="0"/>
    <xf numFmtId="0" fontId="147" fillId="0" borderId="46" applyNumberFormat="0" applyFill="0" applyAlignment="0" applyProtection="0"/>
    <xf numFmtId="0" fontId="85" fillId="0" borderId="46" applyNumberFormat="0" applyFill="0" applyAlignment="0" applyProtection="0"/>
    <xf numFmtId="0" fontId="147" fillId="0" borderId="46" applyNumberFormat="0" applyFill="0" applyAlignment="0" applyProtection="0"/>
    <xf numFmtId="0" fontId="27" fillId="0" borderId="46" applyNumberFormat="0" applyFill="0" applyAlignment="0" applyProtection="0"/>
    <xf numFmtId="0" fontId="147" fillId="0" borderId="46" applyNumberFormat="0" applyFill="0" applyAlignment="0" applyProtection="0"/>
    <xf numFmtId="169"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39" fillId="0" borderId="45" applyNumberFormat="0" applyFill="0" applyAlignment="0" applyProtection="0"/>
    <xf numFmtId="171" fontId="39" fillId="0" borderId="45" applyNumberFormat="0" applyFill="0" applyAlignment="0" applyProtection="0"/>
    <xf numFmtId="170" fontId="39" fillId="0" borderId="45" applyNumberFormat="0" applyFill="0" applyAlignment="0" applyProtection="0"/>
    <xf numFmtId="170" fontId="39" fillId="0" borderId="45" applyNumberFormat="0" applyFill="0" applyAlignment="0" applyProtection="0"/>
    <xf numFmtId="170" fontId="148" fillId="0" borderId="45" applyNumberFormat="0" applyFill="0" applyAlignment="0" applyProtection="0"/>
    <xf numFmtId="0" fontId="39" fillId="0" borderId="48" applyNumberFormat="0" applyFill="0" applyAlignment="0" applyProtection="0"/>
    <xf numFmtId="0" fontId="39" fillId="0" borderId="45" applyNumberFormat="0" applyFill="0" applyAlignment="0" applyProtection="0"/>
    <xf numFmtId="0" fontId="39" fillId="0" borderId="45" applyNumberFormat="0" applyFill="0" applyAlignment="0" applyProtection="0"/>
    <xf numFmtId="0" fontId="148" fillId="0" borderId="45" applyNumberFormat="0" applyFill="0" applyAlignment="0" applyProtection="0"/>
    <xf numFmtId="169"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69"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39" fillId="0" borderId="45"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50" fillId="0" borderId="49" applyNumberFormat="0" applyFill="0" applyAlignment="0" applyProtection="0"/>
    <xf numFmtId="0" fontId="151" fillId="0" borderId="49" applyNumberFormat="0" applyFill="0" applyAlignment="0" applyProtection="0"/>
    <xf numFmtId="0" fontId="152" fillId="0" borderId="50" applyNumberFormat="0" applyFill="0" applyAlignment="0" applyProtection="0"/>
    <xf numFmtId="171" fontId="149" fillId="0" borderId="49" applyNumberFormat="0" applyFill="0" applyAlignment="0" applyProtection="0"/>
    <xf numFmtId="0" fontId="151" fillId="0" borderId="49" applyNumberFormat="0" applyFill="0" applyAlignment="0" applyProtection="0"/>
    <xf numFmtId="169" fontId="149" fillId="0" borderId="49" applyNumberFormat="0" applyFill="0" applyAlignment="0" applyProtection="0"/>
    <xf numFmtId="0" fontId="153" fillId="0" borderId="49" applyNumberFormat="0" applyFill="0" applyAlignment="0" applyProtection="0"/>
    <xf numFmtId="0" fontId="151" fillId="0" borderId="49" applyNumberFormat="0" applyFill="0" applyAlignment="0" applyProtection="0"/>
    <xf numFmtId="0" fontId="153" fillId="0" borderId="49" applyNumberFormat="0" applyFill="0" applyAlignment="0" applyProtection="0"/>
    <xf numFmtId="0" fontId="75" fillId="0" borderId="49" applyNumberFormat="0" applyFill="0" applyAlignment="0" applyProtection="0"/>
    <xf numFmtId="0" fontId="153" fillId="0" borderId="49" applyNumberFormat="0" applyFill="0" applyAlignment="0" applyProtection="0"/>
    <xf numFmtId="169"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49" fillId="0" borderId="49" applyNumberFormat="0" applyFill="0" applyAlignment="0" applyProtection="0"/>
    <xf numFmtId="171" fontId="149" fillId="0" borderId="49" applyNumberFormat="0" applyFill="0" applyAlignment="0" applyProtection="0"/>
    <xf numFmtId="0" fontId="149" fillId="0" borderId="49" applyNumberFormat="0" applyFill="0" applyAlignment="0" applyProtection="0"/>
    <xf numFmtId="0" fontId="149" fillId="0" borderId="51" applyNumberFormat="0" applyFill="0" applyAlignment="0" applyProtection="0"/>
    <xf numFmtId="0" fontId="149" fillId="0" borderId="49" applyNumberFormat="0" applyFill="0" applyAlignment="0" applyProtection="0"/>
    <xf numFmtId="0" fontId="154" fillId="0" borderId="49" applyNumberFormat="0" applyFill="0" applyAlignment="0" applyProtection="0"/>
    <xf numFmtId="169"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69"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49" fillId="0" borderId="49"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6" fillId="0" borderId="53" applyNumberFormat="0" applyFill="0" applyAlignment="0" applyProtection="0"/>
    <xf numFmtId="0" fontId="157" fillId="0" borderId="53" applyNumberFormat="0" applyFill="0" applyAlignment="0" applyProtection="0"/>
    <xf numFmtId="0" fontId="158" fillId="0" borderId="54" applyNumberFormat="0" applyFill="0" applyAlignment="0" applyProtection="0"/>
    <xf numFmtId="171" fontId="155" fillId="0" borderId="52" applyNumberFormat="0" applyFill="0" applyAlignment="0" applyProtection="0"/>
    <xf numFmtId="0" fontId="157" fillId="0" borderId="53" applyNumberFormat="0" applyFill="0" applyAlignment="0" applyProtection="0"/>
    <xf numFmtId="169" fontId="155" fillId="0" borderId="52" applyNumberFormat="0" applyFill="0" applyAlignment="0" applyProtection="0"/>
    <xf numFmtId="0" fontId="159" fillId="0" borderId="53" applyNumberFormat="0" applyFill="0" applyAlignment="0" applyProtection="0"/>
    <xf numFmtId="0" fontId="157" fillId="0" borderId="53" applyNumberFormat="0" applyFill="0" applyAlignment="0" applyProtection="0"/>
    <xf numFmtId="0" fontId="159" fillId="0" borderId="53" applyNumberFormat="0" applyFill="0" applyAlignment="0" applyProtection="0"/>
    <xf numFmtId="0" fontId="49" fillId="0" borderId="53" applyNumberFormat="0" applyFill="0" applyAlignment="0" applyProtection="0"/>
    <xf numFmtId="0" fontId="159"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5" fillId="0" borderId="52" applyNumberFormat="0" applyFill="0" applyAlignment="0" applyProtection="0"/>
    <xf numFmtId="171" fontId="155" fillId="0" borderId="52" applyNumberFormat="0" applyFill="0" applyAlignment="0" applyProtection="0"/>
    <xf numFmtId="0" fontId="155" fillId="0" borderId="52" applyNumberFormat="0" applyFill="0" applyAlignment="0" applyProtection="0"/>
    <xf numFmtId="0" fontId="155" fillId="0" borderId="55" applyNumberFormat="0" applyFill="0" applyAlignment="0" applyProtection="0"/>
    <xf numFmtId="0" fontId="155" fillId="0" borderId="52" applyNumberFormat="0" applyFill="0" applyAlignment="0" applyProtection="0"/>
    <xf numFmtId="0" fontId="160" fillId="0" borderId="52" applyNumberFormat="0" applyFill="0" applyAlignment="0" applyProtection="0"/>
    <xf numFmtId="0" fontId="155" fillId="0" borderId="52"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0" fontId="157" fillId="0" borderId="53"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52" applyNumberFormat="0" applyFill="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6" fillId="0" borderId="0" applyNumberFormat="0" applyFill="0" applyBorder="0" applyAlignment="0" applyProtection="0"/>
    <xf numFmtId="0" fontId="157" fillId="0" borderId="0" applyNumberFormat="0" applyFill="0" applyBorder="0" applyAlignment="0" applyProtection="0"/>
    <xf numFmtId="0" fontId="158" fillId="0" borderId="0" applyNumberFormat="0" applyFill="0" applyBorder="0" applyAlignment="0" applyProtection="0"/>
    <xf numFmtId="171" fontId="155" fillId="0" borderId="0" applyNumberFormat="0" applyFill="0" applyBorder="0" applyAlignment="0" applyProtection="0"/>
    <xf numFmtId="0" fontId="157" fillId="0" borderId="0" applyNumberFormat="0" applyFill="0" applyBorder="0" applyAlignment="0" applyProtection="0"/>
    <xf numFmtId="0" fontId="159" fillId="0" borderId="0" applyNumberFormat="0" applyFill="0" applyBorder="0" applyAlignment="0" applyProtection="0"/>
    <xf numFmtId="0" fontId="157" fillId="0" borderId="0" applyNumberFormat="0" applyFill="0" applyBorder="0" applyAlignment="0" applyProtection="0"/>
    <xf numFmtId="0" fontId="159" fillId="0" borderId="0" applyNumberFormat="0" applyFill="0" applyBorder="0" applyAlignment="0" applyProtection="0"/>
    <xf numFmtId="0" fontId="49" fillId="0" borderId="0" applyNumberFormat="0" applyFill="0" applyBorder="0" applyAlignment="0" applyProtection="0"/>
    <xf numFmtId="0" fontId="159" fillId="0" borderId="0" applyNumberFormat="0" applyFill="0" applyBorder="0" applyAlignment="0" applyProtection="0"/>
    <xf numFmtId="169"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5" fillId="0" borderId="0" applyNumberFormat="0" applyFill="0" applyBorder="0" applyAlignment="0" applyProtection="0"/>
    <xf numFmtId="171" fontId="155" fillId="0" borderId="0" applyNumberFormat="0" applyFill="0" applyBorder="0" applyAlignment="0" applyProtection="0"/>
    <xf numFmtId="0" fontId="155" fillId="0" borderId="0" applyNumberFormat="0" applyFill="0" applyBorder="0" applyAlignment="0" applyProtection="0"/>
    <xf numFmtId="0" fontId="155" fillId="0" borderId="0" applyNumberFormat="0" applyFill="0" applyBorder="0" applyAlignment="0" applyProtection="0"/>
    <xf numFmtId="0" fontId="160" fillId="0" borderId="0" applyNumberFormat="0" applyFill="0" applyBorder="0" applyAlignment="0" applyProtection="0"/>
    <xf numFmtId="169"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69"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171" fontId="155" fillId="0" borderId="0" applyNumberFormat="0" applyFill="0" applyBorder="0" applyAlignment="0" applyProtection="0"/>
    <xf numFmtId="0" fontId="27" fillId="0" borderId="0">
      <alignment vertical="center"/>
    </xf>
    <xf numFmtId="171" fontId="27" fillId="0" borderId="0">
      <alignment vertical="center"/>
    </xf>
    <xf numFmtId="0" fontId="27" fillId="82" borderId="0" applyNumberFormat="0" applyFont="0" applyBorder="0" applyAlignment="0" applyProtection="0">
      <alignment vertical="center"/>
    </xf>
    <xf numFmtId="171" fontId="27" fillId="82" borderId="0" applyNumberFormat="0" applyFont="0" applyBorder="0" applyAlignment="0" applyProtection="0">
      <alignment vertical="center"/>
    </xf>
    <xf numFmtId="0" fontId="161" fillId="0" borderId="0" applyNumberFormat="0" applyFill="0" applyBorder="0" applyAlignment="0" applyProtection="0">
      <alignment vertical="top"/>
      <protection locked="0"/>
    </xf>
    <xf numFmtId="0" fontId="162" fillId="0" borderId="0" applyNumberFormat="0" applyFill="0" applyBorder="0" applyAlignment="0" applyProtection="0">
      <alignment vertical="top"/>
      <protection locked="0"/>
    </xf>
    <xf numFmtId="0" fontId="163" fillId="0" borderId="0" applyNumberFormat="0" applyFill="0" applyBorder="0" applyAlignment="0" applyProtection="0">
      <alignment vertical="top"/>
      <protection locked="0"/>
    </xf>
    <xf numFmtId="0" fontId="162" fillId="0" borderId="0" applyNumberFormat="0" applyFill="0" applyBorder="0" applyAlignment="0" applyProtection="0">
      <alignment vertical="top"/>
      <protection locked="0"/>
    </xf>
    <xf numFmtId="169" fontId="164" fillId="0" borderId="0" applyNumberFormat="0" applyFill="0" applyBorder="0" applyAlignment="0" applyProtection="0">
      <alignment vertical="top"/>
      <protection locked="0"/>
    </xf>
    <xf numFmtId="0" fontId="162" fillId="0" borderId="0" applyNumberFormat="0" applyFill="0" applyBorder="0" applyAlignment="0" applyProtection="0">
      <alignment vertical="top"/>
      <protection locked="0"/>
    </xf>
    <xf numFmtId="0" fontId="6" fillId="0" borderId="0" applyNumberFormat="0" applyFill="0" applyBorder="0" applyAlignment="0" applyProtection="0"/>
    <xf numFmtId="10" fontId="55" fillId="45" borderId="2" applyNumberFormat="0" applyBorder="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25" fillId="52" borderId="35" applyNumberFormat="0" applyAlignment="0" applyProtection="0"/>
    <xf numFmtId="0" fontId="166" fillId="0" borderId="0"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0" fontId="166" fillId="0" borderId="56" applyNumberFormat="0" applyFill="0" applyAlignment="0" applyProtection="0"/>
    <xf numFmtId="0" fontId="166" fillId="0" borderId="56" applyNumberFormat="0" applyFill="0" applyAlignment="0" applyProtection="0"/>
    <xf numFmtId="0" fontId="166" fillId="0" borderId="56" applyNumberFormat="0" applyFill="0" applyAlignment="0" applyProtection="0"/>
    <xf numFmtId="0" fontId="166" fillId="0" borderId="56" applyNumberFormat="0" applyFill="0" applyAlignment="0" applyProtection="0"/>
    <xf numFmtId="0" fontId="166" fillId="0" borderId="56" applyNumberFormat="0" applyFill="0" applyAlignment="0" applyProtection="0"/>
    <xf numFmtId="0"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0" fontId="165" fillId="0" borderId="56" applyNumberFormat="0" applyFill="0" applyAlignment="0" applyProtection="0"/>
    <xf numFmtId="0" fontId="167" fillId="0" borderId="56" applyNumberFormat="0" applyFill="0" applyAlignment="0" applyProtection="0"/>
    <xf numFmtId="0" fontId="165" fillId="0" borderId="56" applyNumberFormat="0" applyFill="0" applyAlignment="0" applyProtection="0"/>
    <xf numFmtId="0" fontId="165" fillId="0" borderId="56" applyNumberFormat="0" applyFill="0" applyAlignment="0" applyProtection="0"/>
    <xf numFmtId="0" fontId="165" fillId="0" borderId="56" applyNumberFormat="0" applyFill="0" applyAlignment="0" applyProtection="0"/>
    <xf numFmtId="0"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0" fontId="165" fillId="0" borderId="56" applyNumberFormat="0" applyFill="0" applyAlignment="0" applyProtection="0"/>
    <xf numFmtId="0" fontId="165" fillId="0" borderId="56" applyNumberFormat="0" applyFill="0" applyAlignment="0" applyProtection="0"/>
    <xf numFmtId="0" fontId="165" fillId="0" borderId="56" applyNumberFormat="0" applyFill="0" applyAlignment="0" applyProtection="0"/>
    <xf numFmtId="0" fontId="165" fillId="0" borderId="56" applyNumberFormat="0" applyFill="0" applyAlignment="0" applyProtection="0"/>
    <xf numFmtId="0" fontId="165" fillId="0" borderId="56" applyNumberFormat="0" applyFill="0" applyAlignment="0" applyProtection="0"/>
    <xf numFmtId="0" fontId="165" fillId="0" borderId="56" applyNumberFormat="0" applyFill="0" applyAlignment="0" applyProtection="0"/>
    <xf numFmtId="0" fontId="165" fillId="0" borderId="56" applyNumberFormat="0" applyFill="0" applyAlignment="0" applyProtection="0"/>
    <xf numFmtId="0" fontId="165" fillId="0" borderId="56" applyNumberFormat="0" applyFill="0" applyAlignment="0" applyProtection="0"/>
    <xf numFmtId="0" fontId="165" fillId="0" borderId="56" applyNumberFormat="0" applyFill="0" applyAlignment="0" applyProtection="0"/>
    <xf numFmtId="0" fontId="165" fillId="0" borderId="56" applyNumberFormat="0" applyFill="0" applyAlignment="0" applyProtection="0"/>
    <xf numFmtId="0" fontId="168" fillId="52" borderId="35" applyNumberFormat="0" applyAlignment="0" applyProtection="0"/>
    <xf numFmtId="171" fontId="165" fillId="0" borderId="56" applyNumberFormat="0" applyFill="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171" fontId="165" fillId="0" borderId="56" applyNumberFormat="0" applyFill="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168"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5" fillId="0" borderId="56" applyNumberFormat="0" applyFill="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71" fontId="165" fillId="0" borderId="56" applyNumberFormat="0" applyFill="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73" fillId="52" borderId="35" applyNumberFormat="0" applyAlignment="0" applyProtection="0"/>
    <xf numFmtId="0" fontId="73" fillId="52" borderId="35" applyNumberFormat="0" applyAlignment="0" applyProtection="0"/>
    <xf numFmtId="171" fontId="165" fillId="0" borderId="56" applyNumberFormat="0" applyFill="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169"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169" fontId="73" fillId="52" borderId="35" applyNumberFormat="0" applyAlignment="0" applyProtection="0"/>
    <xf numFmtId="169" fontId="73" fillId="52" borderId="35" applyNumberFormat="0" applyAlignment="0" applyProtection="0"/>
    <xf numFmtId="0" fontId="73" fillId="52" borderId="35" applyNumberFormat="0" applyAlignment="0" applyProtection="0"/>
    <xf numFmtId="169" fontId="73"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73" fillId="52" borderId="35" applyNumberFormat="0" applyAlignment="0" applyProtection="0"/>
    <xf numFmtId="0" fontId="73" fillId="52" borderId="35" applyNumberFormat="0" applyAlignment="0" applyProtection="0"/>
    <xf numFmtId="169" fontId="73"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5" fillId="0" borderId="56" applyNumberFormat="0" applyFill="0" applyAlignment="0" applyProtection="0"/>
    <xf numFmtId="171" fontId="165" fillId="0" borderId="56" applyNumberFormat="0" applyFill="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73" fillId="52" borderId="35" applyNumberFormat="0" applyAlignment="0" applyProtection="0"/>
    <xf numFmtId="0" fontId="73" fillId="52" borderId="35" applyNumberFormat="0" applyAlignment="0" applyProtection="0"/>
    <xf numFmtId="171" fontId="165" fillId="0" borderId="56" applyNumberFormat="0" applyFill="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169" fontId="168" fillId="52" borderId="35" applyNumberFormat="0" applyAlignment="0" applyProtection="0"/>
    <xf numFmtId="169"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73" fillId="52" borderId="35" applyNumberFormat="0" applyAlignment="0" applyProtection="0"/>
    <xf numFmtId="0" fontId="73" fillId="52" borderId="35" applyNumberFormat="0" applyAlignment="0" applyProtection="0"/>
    <xf numFmtId="169" fontId="73" fillId="52" borderId="35" applyNumberFormat="0" applyAlignment="0" applyProtection="0"/>
    <xf numFmtId="169" fontId="73" fillId="52" borderId="35" applyNumberFormat="0" applyAlignment="0" applyProtection="0"/>
    <xf numFmtId="0" fontId="73" fillId="52" borderId="35" applyNumberFormat="0" applyAlignment="0" applyProtection="0"/>
    <xf numFmtId="169" fontId="73" fillId="52" borderId="35" applyNumberFormat="0" applyAlignment="0" applyProtection="0"/>
    <xf numFmtId="0" fontId="73"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73" fillId="52" borderId="35" applyNumberFormat="0" applyAlignment="0" applyProtection="0"/>
    <xf numFmtId="0" fontId="73" fillId="52" borderId="35" applyNumberFormat="0" applyAlignment="0" applyProtection="0"/>
    <xf numFmtId="169" fontId="73" fillId="52" borderId="35" applyNumberFormat="0" applyAlignment="0" applyProtection="0"/>
    <xf numFmtId="169" fontId="73"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171" fontId="165" fillId="0" borderId="56" applyNumberFormat="0" applyFill="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73" fillId="52" borderId="35" applyNumberFormat="0" applyAlignment="0" applyProtection="0"/>
    <xf numFmtId="0" fontId="73" fillId="52" borderId="35" applyNumberFormat="0" applyAlignment="0" applyProtection="0"/>
    <xf numFmtId="171" fontId="165" fillId="0" borderId="56" applyNumberFormat="0" applyFill="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169" fontId="168" fillId="52" borderId="35" applyNumberFormat="0" applyAlignment="0" applyProtection="0"/>
    <xf numFmtId="169"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169" fontId="73" fillId="52" borderId="35" applyNumberFormat="0" applyAlignment="0" applyProtection="0"/>
    <xf numFmtId="169" fontId="73" fillId="52" borderId="35" applyNumberFormat="0" applyAlignment="0" applyProtection="0"/>
    <xf numFmtId="0" fontId="73" fillId="52" borderId="35" applyNumberFormat="0" applyAlignment="0" applyProtection="0"/>
    <xf numFmtId="169" fontId="73"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73" fillId="52" borderId="35" applyNumberFormat="0" applyAlignment="0" applyProtection="0"/>
    <xf numFmtId="0" fontId="73" fillId="52" borderId="35" applyNumberFormat="0" applyAlignment="0" applyProtection="0"/>
    <xf numFmtId="169" fontId="73" fillId="52" borderId="35" applyNumberFormat="0" applyAlignment="0" applyProtection="0"/>
    <xf numFmtId="169" fontId="73" fillId="52" borderId="35" applyNumberFormat="0" applyAlignment="0" applyProtection="0"/>
    <xf numFmtId="0" fontId="168" fillId="52" borderId="35" applyNumberFormat="0" applyAlignment="0" applyProtection="0"/>
    <xf numFmtId="0" fontId="168" fillId="52" borderId="35" applyNumberFormat="0" applyAlignment="0" applyProtection="0"/>
    <xf numFmtId="171" fontId="165" fillId="0" borderId="56" applyNumberFormat="0" applyFill="0" applyAlignment="0" applyProtection="0"/>
    <xf numFmtId="0" fontId="73" fillId="52" borderId="35" applyNumberFormat="0" applyAlignment="0" applyProtection="0"/>
    <xf numFmtId="171" fontId="165" fillId="0" borderId="56" applyNumberFormat="0" applyFill="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171" fontId="165" fillId="0" borderId="56" applyNumberFormat="0" applyFill="0" applyAlignment="0" applyProtection="0"/>
    <xf numFmtId="171" fontId="165" fillId="0" borderId="56" applyNumberFormat="0" applyFill="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169" fontId="73"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171" fontId="165" fillId="0" borderId="56" applyNumberFormat="0" applyFill="0" applyAlignment="0" applyProtection="0"/>
    <xf numFmtId="171" fontId="165" fillId="0" borderId="56" applyNumberFormat="0" applyFill="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169" fontId="73"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171" fontId="165" fillId="0" borderId="56" applyNumberFormat="0" applyFill="0" applyAlignment="0" applyProtection="0"/>
    <xf numFmtId="171" fontId="165" fillId="0" borderId="56" applyNumberFormat="0" applyFill="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169" fontId="73"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171" fontId="165" fillId="0" borderId="56" applyNumberFormat="0" applyFill="0" applyAlignment="0" applyProtection="0"/>
    <xf numFmtId="171" fontId="165" fillId="0" borderId="56" applyNumberFormat="0" applyFill="0" applyAlignment="0" applyProtection="0"/>
    <xf numFmtId="0" fontId="73" fillId="52" borderId="35" applyNumberFormat="0" applyAlignment="0" applyProtection="0"/>
    <xf numFmtId="0" fontId="73" fillId="52" borderId="35" applyNumberFormat="0" applyAlignment="0" applyProtection="0"/>
    <xf numFmtId="169" fontId="73" fillId="52" borderId="35" applyNumberFormat="0" applyAlignment="0" applyProtection="0"/>
    <xf numFmtId="0" fontId="73" fillId="52" borderId="35" applyNumberFormat="0" applyAlignment="0" applyProtection="0"/>
    <xf numFmtId="169" fontId="73"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73" fillId="52" borderId="35" applyNumberFormat="0" applyAlignment="0" applyProtection="0"/>
    <xf numFmtId="0" fontId="165" fillId="0" borderId="56" applyNumberFormat="0" applyFill="0" applyAlignment="0" applyProtection="0"/>
    <xf numFmtId="0" fontId="165" fillId="0" borderId="56" applyNumberFormat="0" applyFill="0" applyAlignment="0" applyProtection="0"/>
    <xf numFmtId="0" fontId="165" fillId="0" borderId="56" applyNumberFormat="0" applyFill="0" applyAlignment="0" applyProtection="0"/>
    <xf numFmtId="0" fontId="165" fillId="0" borderId="56" applyNumberFormat="0" applyFill="0" applyAlignment="0" applyProtection="0"/>
    <xf numFmtId="0" fontId="165" fillId="0" borderId="56" applyNumberFormat="0" applyFill="0" applyAlignment="0" applyProtection="0"/>
    <xf numFmtId="0" fontId="165" fillId="0" borderId="56" applyNumberFormat="0" applyFill="0" applyAlignment="0" applyProtection="0"/>
    <xf numFmtId="0" fontId="165" fillId="0" borderId="56" applyNumberFormat="0" applyFill="0" applyAlignment="0" applyProtection="0"/>
    <xf numFmtId="0" fontId="165" fillId="0" borderId="56" applyNumberFormat="0" applyFill="0" applyAlignment="0" applyProtection="0"/>
    <xf numFmtId="0" fontId="165" fillId="0" borderId="56" applyNumberFormat="0" applyFill="0" applyAlignment="0" applyProtection="0"/>
    <xf numFmtId="169" fontId="165" fillId="0" borderId="56" applyNumberFormat="0" applyFill="0" applyAlignment="0" applyProtection="0"/>
    <xf numFmtId="0" fontId="165" fillId="0" borderId="56" applyNumberFormat="0" applyFill="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7" fillId="0" borderId="56" applyNumberFormat="0" applyFill="0" applyAlignment="0" applyProtection="0"/>
    <xf numFmtId="171" fontId="165" fillId="0" borderId="56" applyNumberFormat="0" applyFill="0" applyAlignment="0" applyProtection="0"/>
    <xf numFmtId="0" fontId="167" fillId="0" borderId="56" applyNumberFormat="0" applyFill="0" applyAlignment="0" applyProtection="0"/>
    <xf numFmtId="169" fontId="168" fillId="47" borderId="35" applyNumberFormat="0" applyAlignment="0" applyProtection="0"/>
    <xf numFmtId="169" fontId="168" fillId="47" borderId="35" applyNumberFormat="0" applyAlignment="0" applyProtection="0"/>
    <xf numFmtId="169" fontId="167" fillId="0" borderId="56" applyNumberFormat="0" applyFill="0" applyAlignment="0" applyProtection="0"/>
    <xf numFmtId="171" fontId="165" fillId="0" borderId="56" applyNumberFormat="0" applyFill="0" applyAlignment="0" applyProtection="0"/>
    <xf numFmtId="169" fontId="168" fillId="47"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5" fillId="0" borderId="56" applyNumberFormat="0" applyFill="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47" borderId="35" applyNumberFormat="0" applyAlignment="0" applyProtection="0"/>
    <xf numFmtId="0" fontId="168" fillId="52" borderId="35" applyNumberFormat="0" applyAlignment="0" applyProtection="0"/>
    <xf numFmtId="169" fontId="168" fillId="47"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52" borderId="35" applyNumberFormat="0" applyAlignment="0" applyProtection="0"/>
    <xf numFmtId="169" fontId="168" fillId="47"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52" borderId="35" applyNumberFormat="0" applyAlignment="0" applyProtection="0"/>
    <xf numFmtId="169" fontId="168" fillId="47"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52" borderId="35" applyNumberFormat="0" applyAlignment="0" applyProtection="0"/>
    <xf numFmtId="169" fontId="168" fillId="47"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52" borderId="35" applyNumberFormat="0" applyAlignment="0" applyProtection="0"/>
    <xf numFmtId="169" fontId="168" fillId="47"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5" fillId="0" borderId="56" applyNumberFormat="0" applyFill="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7" fillId="0" borderId="56" applyNumberFormat="0" applyFill="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171" fontId="165" fillId="0" borderId="56" applyNumberFormat="0" applyFill="0" applyAlignment="0" applyProtection="0"/>
    <xf numFmtId="0" fontId="16" fillId="10" borderId="13" applyNumberFormat="0" applyAlignment="0" applyProtection="0"/>
    <xf numFmtId="171" fontId="165" fillId="0" borderId="56" applyNumberFormat="0" applyFill="0" applyAlignment="0" applyProtection="0"/>
    <xf numFmtId="0" fontId="165" fillId="0" borderId="56" applyNumberFormat="0" applyFill="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5" fillId="0" borderId="56" applyNumberFormat="0" applyFill="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7" fillId="0" borderId="56" applyNumberFormat="0" applyFill="0" applyAlignment="0" applyProtection="0"/>
    <xf numFmtId="171" fontId="165" fillId="0" borderId="56" applyNumberFormat="0" applyFill="0" applyAlignment="0" applyProtection="0"/>
    <xf numFmtId="0" fontId="168" fillId="52"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69" fontId="168" fillId="47" borderId="35" applyNumberFormat="0" applyAlignment="0" applyProtection="0"/>
    <xf numFmtId="0" fontId="168" fillId="47" borderId="35" applyNumberFormat="0" applyAlignment="0" applyProtection="0"/>
    <xf numFmtId="0" fontId="168" fillId="47" borderId="35" applyNumberFormat="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171" fontId="165" fillId="0" borderId="56" applyNumberFormat="0" applyFill="0" applyAlignment="0" applyProtection="0"/>
    <xf numFmtId="0" fontId="27" fillId="0" borderId="57" applyNumberFormat="0" applyAlignment="0">
      <alignment vertical="center"/>
    </xf>
    <xf numFmtId="171" fontId="27" fillId="0" borderId="57" applyNumberFormat="0" applyAlignment="0">
      <alignment vertical="center"/>
    </xf>
    <xf numFmtId="181" fontId="169" fillId="83" borderId="0"/>
    <xf numFmtId="0" fontId="27" fillId="0" borderId="58" applyNumberFormat="0" applyAlignment="0">
      <alignment vertical="center"/>
      <protection locked="0"/>
    </xf>
    <xf numFmtId="171" fontId="27" fillId="0" borderId="58" applyNumberFormat="0" applyAlignment="0">
      <alignment vertical="center"/>
      <protection locked="0"/>
    </xf>
    <xf numFmtId="0" fontId="27" fillId="0" borderId="58" applyNumberFormat="0" applyAlignment="0">
      <alignment vertical="center"/>
      <protection locked="0"/>
    </xf>
    <xf numFmtId="0" fontId="27" fillId="0" borderId="58" applyNumberFormat="0" applyAlignment="0">
      <alignment vertical="center"/>
      <protection locked="0"/>
    </xf>
    <xf numFmtId="0" fontId="27" fillId="0" borderId="58" applyNumberFormat="0" applyAlignment="0">
      <alignment vertical="center"/>
      <protection locked="0"/>
    </xf>
    <xf numFmtId="256" fontId="27" fillId="84" borderId="58" applyNumberFormat="0" applyAlignment="0">
      <alignment vertical="center"/>
      <protection locked="0"/>
    </xf>
    <xf numFmtId="256" fontId="27" fillId="84" borderId="58" applyNumberFormat="0" applyAlignment="0">
      <alignment vertical="center"/>
      <protection locked="0"/>
    </xf>
    <xf numFmtId="256" fontId="27" fillId="84" borderId="58" applyNumberFormat="0" applyAlignment="0">
      <alignment vertical="center"/>
      <protection locked="0"/>
    </xf>
    <xf numFmtId="256" fontId="27" fillId="84" borderId="58" applyNumberFormat="0" applyAlignment="0">
      <alignment vertical="center"/>
      <protection locked="0"/>
    </xf>
    <xf numFmtId="256" fontId="27" fillId="84" borderId="58" applyNumberFormat="0" applyAlignment="0">
      <alignment vertical="center"/>
      <protection locked="0"/>
    </xf>
    <xf numFmtId="0" fontId="27" fillId="85" borderId="0" applyNumberFormat="0" applyAlignment="0">
      <alignment vertical="center"/>
    </xf>
    <xf numFmtId="0" fontId="27" fillId="86" borderId="0" applyNumberFormat="0" applyAlignment="0">
      <alignment vertical="center"/>
    </xf>
    <xf numFmtId="171" fontId="27" fillId="86" borderId="0" applyNumberFormat="0" applyAlignment="0">
      <alignment vertical="center"/>
    </xf>
    <xf numFmtId="171" fontId="27" fillId="85" borderId="0" applyNumberFormat="0" applyAlignment="0">
      <alignment vertical="center"/>
    </xf>
    <xf numFmtId="0" fontId="27" fillId="0" borderId="59" applyNumberFormat="0" applyAlignment="0">
      <alignment vertical="center"/>
      <protection locked="0"/>
    </xf>
    <xf numFmtId="171" fontId="27" fillId="0" borderId="59" applyNumberFormat="0" applyAlignment="0">
      <alignment vertical="center"/>
      <protection locked="0"/>
    </xf>
    <xf numFmtId="0" fontId="27" fillId="0" borderId="59" applyNumberFormat="0" applyAlignment="0">
      <alignment vertical="center"/>
      <protection locked="0"/>
    </xf>
    <xf numFmtId="0" fontId="27" fillId="0" borderId="59" applyNumberFormat="0" applyAlignment="0">
      <alignment vertical="center"/>
      <protection locked="0"/>
    </xf>
    <xf numFmtId="0" fontId="27" fillId="0" borderId="59" applyNumberFormat="0" applyAlignment="0">
      <alignment vertical="center"/>
      <protection locked="0"/>
    </xf>
    <xf numFmtId="10" fontId="170" fillId="0" borderId="0"/>
    <xf numFmtId="171" fontId="91" fillId="74" borderId="0" applyNumberFormat="0" applyBorder="0" applyAlignment="0" applyProtection="0"/>
    <xf numFmtId="171" fontId="91" fillId="74" borderId="0" applyNumberFormat="0" applyBorder="0" applyAlignment="0" applyProtection="0"/>
    <xf numFmtId="171" fontId="91" fillId="74" borderId="0" applyNumberFormat="0" applyBorder="0" applyAlignment="0" applyProtection="0"/>
    <xf numFmtId="0" fontId="90" fillId="74" borderId="0" applyNumberFormat="0" applyBorder="0" applyAlignment="0" applyProtection="0"/>
    <xf numFmtId="0" fontId="90" fillId="74" borderId="0" applyNumberFormat="0" applyBorder="0" applyAlignment="0" applyProtection="0"/>
    <xf numFmtId="0" fontId="90" fillId="74" borderId="0" applyNumberFormat="0" applyBorder="0" applyAlignment="0" applyProtection="0"/>
    <xf numFmtId="0" fontId="91" fillId="74" borderId="0" applyNumberFormat="0" applyBorder="0" applyAlignment="0" applyProtection="0"/>
    <xf numFmtId="169" fontId="91" fillId="74" borderId="0" applyNumberFormat="0" applyBorder="0" applyAlignment="0" applyProtection="0"/>
    <xf numFmtId="171" fontId="91" fillId="74" borderId="0" applyNumberFormat="0" applyBorder="0" applyAlignment="0" applyProtection="0"/>
    <xf numFmtId="171" fontId="91" fillId="74" borderId="0" applyNumberFormat="0" applyBorder="0" applyAlignment="0" applyProtection="0"/>
    <xf numFmtId="171" fontId="91" fillId="74" borderId="0" applyNumberFormat="0" applyBorder="0" applyAlignment="0" applyProtection="0"/>
    <xf numFmtId="171" fontId="91" fillId="74" borderId="0" applyNumberFormat="0" applyBorder="0" applyAlignment="0" applyProtection="0"/>
    <xf numFmtId="171" fontId="91" fillId="74" borderId="0" applyNumberFormat="0" applyBorder="0" applyAlignment="0" applyProtection="0"/>
    <xf numFmtId="171" fontId="91" fillId="74" borderId="0" applyNumberFormat="0" applyBorder="0" applyAlignment="0" applyProtection="0"/>
    <xf numFmtId="171" fontId="91" fillId="74" borderId="0" applyNumberFormat="0" applyBorder="0" applyAlignment="0" applyProtection="0"/>
    <xf numFmtId="171" fontId="91" fillId="74" borderId="0" applyNumberFormat="0" applyBorder="0" applyAlignment="0" applyProtection="0"/>
    <xf numFmtId="171" fontId="91" fillId="74" borderId="0" applyNumberFormat="0" applyBorder="0" applyAlignment="0" applyProtection="0"/>
    <xf numFmtId="171" fontId="91" fillId="74" borderId="0" applyNumberFormat="0" applyBorder="0" applyAlignment="0" applyProtection="0"/>
    <xf numFmtId="171" fontId="91" fillId="74" borderId="0" applyNumberFormat="0" applyBorder="0" applyAlignment="0" applyProtection="0"/>
    <xf numFmtId="171" fontId="91" fillId="74" borderId="0" applyNumberFormat="0" applyBorder="0" applyAlignment="0" applyProtection="0"/>
    <xf numFmtId="171" fontId="91" fillId="74" borderId="0" applyNumberFormat="0" applyBorder="0" applyAlignment="0" applyProtection="0"/>
    <xf numFmtId="171" fontId="91" fillId="74" borderId="0" applyNumberFormat="0" applyBorder="0" applyAlignment="0" applyProtection="0"/>
    <xf numFmtId="171" fontId="91" fillId="74" borderId="0" applyNumberFormat="0" applyBorder="0" applyAlignment="0" applyProtection="0"/>
    <xf numFmtId="171" fontId="91" fillId="74" borderId="0" applyNumberFormat="0" applyBorder="0" applyAlignment="0" applyProtection="0"/>
    <xf numFmtId="171" fontId="91" fillId="75" borderId="0" applyNumberFormat="0" applyBorder="0" applyAlignment="0" applyProtection="0"/>
    <xf numFmtId="171" fontId="91" fillId="75" borderId="0" applyNumberFormat="0" applyBorder="0" applyAlignment="0" applyProtection="0"/>
    <xf numFmtId="171" fontId="91"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0" fillId="75" borderId="0" applyNumberFormat="0" applyBorder="0" applyAlignment="0" applyProtection="0"/>
    <xf numFmtId="0" fontId="91" fillId="75" borderId="0" applyNumberFormat="0" applyBorder="0" applyAlignment="0" applyProtection="0"/>
    <xf numFmtId="169" fontId="91" fillId="75" borderId="0" applyNumberFormat="0" applyBorder="0" applyAlignment="0" applyProtection="0"/>
    <xf numFmtId="171" fontId="91" fillId="75" borderId="0" applyNumberFormat="0" applyBorder="0" applyAlignment="0" applyProtection="0"/>
    <xf numFmtId="171" fontId="91" fillId="75" borderId="0" applyNumberFormat="0" applyBorder="0" applyAlignment="0" applyProtection="0"/>
    <xf numFmtId="171" fontId="91" fillId="75" borderId="0" applyNumberFormat="0" applyBorder="0" applyAlignment="0" applyProtection="0"/>
    <xf numFmtId="171" fontId="91" fillId="75" borderId="0" applyNumberFormat="0" applyBorder="0" applyAlignment="0" applyProtection="0"/>
    <xf numFmtId="171" fontId="91" fillId="75" borderId="0" applyNumberFormat="0" applyBorder="0" applyAlignment="0" applyProtection="0"/>
    <xf numFmtId="171" fontId="91" fillId="75" borderId="0" applyNumberFormat="0" applyBorder="0" applyAlignment="0" applyProtection="0"/>
    <xf numFmtId="171" fontId="91" fillId="75" borderId="0" applyNumberFormat="0" applyBorder="0" applyAlignment="0" applyProtection="0"/>
    <xf numFmtId="171" fontId="91" fillId="75" borderId="0" applyNumberFormat="0" applyBorder="0" applyAlignment="0" applyProtection="0"/>
    <xf numFmtId="171" fontId="91" fillId="75" borderId="0" applyNumberFormat="0" applyBorder="0" applyAlignment="0" applyProtection="0"/>
    <xf numFmtId="171" fontId="91" fillId="75" borderId="0" applyNumberFormat="0" applyBorder="0" applyAlignment="0" applyProtection="0"/>
    <xf numFmtId="171" fontId="91" fillId="75" borderId="0" applyNumberFormat="0" applyBorder="0" applyAlignment="0" applyProtection="0"/>
    <xf numFmtId="171" fontId="91" fillId="75" borderId="0" applyNumberFormat="0" applyBorder="0" applyAlignment="0" applyProtection="0"/>
    <xf numFmtId="171" fontId="91" fillId="75" borderId="0" applyNumberFormat="0" applyBorder="0" applyAlignment="0" applyProtection="0"/>
    <xf numFmtId="171" fontId="91" fillId="75" borderId="0" applyNumberFormat="0" applyBorder="0" applyAlignment="0" applyProtection="0"/>
    <xf numFmtId="171" fontId="91" fillId="75" borderId="0" applyNumberFormat="0" applyBorder="0" applyAlignment="0" applyProtection="0"/>
    <xf numFmtId="171" fontId="91" fillId="75" borderId="0" applyNumberFormat="0" applyBorder="0" applyAlignment="0" applyProtection="0"/>
    <xf numFmtId="171" fontId="91" fillId="76" borderId="0" applyNumberFormat="0" applyBorder="0" applyAlignment="0" applyProtection="0"/>
    <xf numFmtId="171" fontId="91" fillId="76" borderId="0" applyNumberFormat="0" applyBorder="0" applyAlignment="0" applyProtection="0"/>
    <xf numFmtId="171" fontId="91"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0" fillId="76" borderId="0" applyNumberFormat="0" applyBorder="0" applyAlignment="0" applyProtection="0"/>
    <xf numFmtId="0" fontId="91" fillId="76" borderId="0" applyNumberFormat="0" applyBorder="0" applyAlignment="0" applyProtection="0"/>
    <xf numFmtId="169" fontId="91" fillId="76" borderId="0" applyNumberFormat="0" applyBorder="0" applyAlignment="0" applyProtection="0"/>
    <xf numFmtId="171" fontId="91" fillId="76" borderId="0" applyNumberFormat="0" applyBorder="0" applyAlignment="0" applyProtection="0"/>
    <xf numFmtId="171" fontId="91" fillId="76" borderId="0" applyNumberFormat="0" applyBorder="0" applyAlignment="0" applyProtection="0"/>
    <xf numFmtId="171" fontId="91" fillId="76" borderId="0" applyNumberFormat="0" applyBorder="0" applyAlignment="0" applyProtection="0"/>
    <xf numFmtId="171" fontId="91" fillId="76" borderId="0" applyNumberFormat="0" applyBorder="0" applyAlignment="0" applyProtection="0"/>
    <xf numFmtId="171" fontId="91" fillId="76" borderId="0" applyNumberFormat="0" applyBorder="0" applyAlignment="0" applyProtection="0"/>
    <xf numFmtId="171" fontId="91" fillId="76" borderId="0" applyNumberFormat="0" applyBorder="0" applyAlignment="0" applyProtection="0"/>
    <xf numFmtId="171" fontId="91" fillId="76" borderId="0" applyNumberFormat="0" applyBorder="0" applyAlignment="0" applyProtection="0"/>
    <xf numFmtId="171" fontId="91" fillId="76" borderId="0" applyNumberFormat="0" applyBorder="0" applyAlignment="0" applyProtection="0"/>
    <xf numFmtId="171" fontId="91" fillId="76" borderId="0" applyNumberFormat="0" applyBorder="0" applyAlignment="0" applyProtection="0"/>
    <xf numFmtId="171" fontId="91" fillId="76" borderId="0" applyNumberFormat="0" applyBorder="0" applyAlignment="0" applyProtection="0"/>
    <xf numFmtId="171" fontId="91" fillId="76" borderId="0" applyNumberFormat="0" applyBorder="0" applyAlignment="0" applyProtection="0"/>
    <xf numFmtId="171" fontId="91" fillId="76" borderId="0" applyNumberFormat="0" applyBorder="0" applyAlignment="0" applyProtection="0"/>
    <xf numFmtId="171" fontId="91" fillId="76" borderId="0" applyNumberFormat="0" applyBorder="0" applyAlignment="0" applyProtection="0"/>
    <xf numFmtId="171" fontId="91" fillId="76" borderId="0" applyNumberFormat="0" applyBorder="0" applyAlignment="0" applyProtection="0"/>
    <xf numFmtId="171" fontId="91" fillId="76" borderId="0" applyNumberFormat="0" applyBorder="0" applyAlignment="0" applyProtection="0"/>
    <xf numFmtId="171" fontId="91" fillId="76"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0" fillId="71" borderId="0" applyNumberFormat="0" applyBorder="0" applyAlignment="0" applyProtection="0"/>
    <xf numFmtId="0" fontId="91" fillId="71" borderId="0" applyNumberFormat="0" applyBorder="0" applyAlignment="0" applyProtection="0"/>
    <xf numFmtId="169"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71"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0" fillId="69" borderId="0" applyNumberFormat="0" applyBorder="0" applyAlignment="0" applyProtection="0"/>
    <xf numFmtId="0" fontId="91" fillId="69" borderId="0" applyNumberFormat="0" applyBorder="0" applyAlignment="0" applyProtection="0"/>
    <xf numFmtId="169"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69" borderId="0" applyNumberFormat="0" applyBorder="0" applyAlignment="0" applyProtection="0"/>
    <xf numFmtId="171" fontId="91" fillId="78" borderId="0" applyNumberFormat="0" applyBorder="0" applyAlignment="0" applyProtection="0"/>
    <xf numFmtId="171" fontId="91" fillId="78" borderId="0" applyNumberFormat="0" applyBorder="0" applyAlignment="0" applyProtection="0"/>
    <xf numFmtId="171" fontId="91"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0" fillId="78" borderId="0" applyNumberFormat="0" applyBorder="0" applyAlignment="0" applyProtection="0"/>
    <xf numFmtId="0" fontId="91" fillId="78" borderId="0" applyNumberFormat="0" applyBorder="0" applyAlignment="0" applyProtection="0"/>
    <xf numFmtId="169" fontId="91" fillId="78" borderId="0" applyNumberFormat="0" applyBorder="0" applyAlignment="0" applyProtection="0"/>
    <xf numFmtId="171" fontId="91" fillId="78" borderId="0" applyNumberFormat="0" applyBorder="0" applyAlignment="0" applyProtection="0"/>
    <xf numFmtId="171" fontId="91" fillId="78" borderId="0" applyNumberFormat="0" applyBorder="0" applyAlignment="0" applyProtection="0"/>
    <xf numFmtId="171" fontId="91" fillId="78" borderId="0" applyNumberFormat="0" applyBorder="0" applyAlignment="0" applyProtection="0"/>
    <xf numFmtId="171" fontId="91" fillId="78" borderId="0" applyNumberFormat="0" applyBorder="0" applyAlignment="0" applyProtection="0"/>
    <xf numFmtId="171" fontId="91" fillId="78" borderId="0" applyNumberFormat="0" applyBorder="0" applyAlignment="0" applyProtection="0"/>
    <xf numFmtId="171" fontId="91" fillId="78" borderId="0" applyNumberFormat="0" applyBorder="0" applyAlignment="0" applyProtection="0"/>
    <xf numFmtId="171" fontId="91" fillId="78" borderId="0" applyNumberFormat="0" applyBorder="0" applyAlignment="0" applyProtection="0"/>
    <xf numFmtId="171" fontId="91" fillId="78" borderId="0" applyNumberFormat="0" applyBorder="0" applyAlignment="0" applyProtection="0"/>
    <xf numFmtId="171" fontId="91" fillId="78" borderId="0" applyNumberFormat="0" applyBorder="0" applyAlignment="0" applyProtection="0"/>
    <xf numFmtId="171" fontId="91" fillId="78" borderId="0" applyNumberFormat="0" applyBorder="0" applyAlignment="0" applyProtection="0"/>
    <xf numFmtId="171" fontId="91" fillId="78" borderId="0" applyNumberFormat="0" applyBorder="0" applyAlignment="0" applyProtection="0"/>
    <xf numFmtId="171" fontId="91" fillId="78" borderId="0" applyNumberFormat="0" applyBorder="0" applyAlignment="0" applyProtection="0"/>
    <xf numFmtId="171" fontId="91" fillId="78" borderId="0" applyNumberFormat="0" applyBorder="0" applyAlignment="0" applyProtection="0"/>
    <xf numFmtId="171" fontId="91" fillId="78" borderId="0" applyNumberFormat="0" applyBorder="0" applyAlignment="0" applyProtection="0"/>
    <xf numFmtId="171" fontId="91" fillId="78" borderId="0" applyNumberFormat="0" applyBorder="0" applyAlignment="0" applyProtection="0"/>
    <xf numFmtId="171" fontId="91" fillId="78" borderId="0" applyNumberFormat="0" applyBorder="0" applyAlignment="0" applyProtection="0"/>
    <xf numFmtId="171" fontId="171"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1" fillId="61" borderId="34" applyNumberFormat="0" applyAlignment="0" applyProtection="0"/>
    <xf numFmtId="0" fontId="171" fillId="61" borderId="34" applyNumberFormat="0" applyAlignment="0" applyProtection="0"/>
    <xf numFmtId="0" fontId="171" fillId="61" borderId="34" applyNumberFormat="0" applyAlignment="0" applyProtection="0"/>
    <xf numFmtId="0" fontId="171" fillId="61" borderId="34" applyNumberFormat="0" applyAlignment="0" applyProtection="0"/>
    <xf numFmtId="0" fontId="172" fillId="61" borderId="34" applyNumberFormat="0" applyAlignment="0" applyProtection="0"/>
    <xf numFmtId="169" fontId="171" fillId="61" borderId="34" applyNumberFormat="0" applyAlignment="0" applyProtection="0"/>
    <xf numFmtId="0" fontId="172" fillId="61" borderId="34" applyNumberFormat="0" applyAlignment="0" applyProtection="0"/>
    <xf numFmtId="0" fontId="172" fillId="61" borderId="34" applyNumberFormat="0" applyAlignment="0" applyProtection="0"/>
    <xf numFmtId="171" fontId="171"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71" fontId="111"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11" fillId="61" borderId="35" applyNumberFormat="0" applyAlignment="0" applyProtection="0"/>
    <xf numFmtId="0" fontId="111" fillId="61" borderId="35" applyNumberFormat="0" applyAlignment="0" applyProtection="0"/>
    <xf numFmtId="0" fontId="111" fillId="61" borderId="35" applyNumberFormat="0" applyAlignment="0" applyProtection="0"/>
    <xf numFmtId="0" fontId="111" fillId="61" borderId="35" applyNumberFormat="0" applyAlignment="0" applyProtection="0"/>
    <xf numFmtId="0" fontId="109" fillId="61" borderId="35" applyNumberFormat="0" applyAlignment="0" applyProtection="0"/>
    <xf numFmtId="169" fontId="111" fillId="61" borderId="35" applyNumberFormat="0" applyAlignment="0" applyProtection="0"/>
    <xf numFmtId="0" fontId="109" fillId="61" borderId="35" applyNumberFormat="0" applyAlignment="0" applyProtection="0"/>
    <xf numFmtId="0" fontId="109" fillId="61" borderId="35" applyNumberFormat="0" applyAlignment="0" applyProtection="0"/>
    <xf numFmtId="171" fontId="111"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169" fontId="109" fillId="61" borderId="35" applyNumberFormat="0" applyAlignment="0" applyProtection="0"/>
    <xf numFmtId="0" fontId="109" fillId="61" borderId="35" applyNumberFormat="0" applyAlignment="0" applyProtection="0"/>
    <xf numFmtId="0" fontId="109" fillId="61" borderId="35" applyNumberFormat="0" applyAlignment="0" applyProtection="0"/>
    <xf numFmtId="257" fontId="110" fillId="0" borderId="0" applyFill="0" applyProtection="0">
      <alignment horizontal="right" vertical="center" textRotation="90" wrapText="1"/>
      <protection locked="0"/>
    </xf>
    <xf numFmtId="257" fontId="110" fillId="0" borderId="0" applyFill="0" applyProtection="0">
      <alignment horizontal="right" vertical="center" textRotation="90" wrapText="1"/>
      <protection locked="0"/>
    </xf>
    <xf numFmtId="257" fontId="110" fillId="0" borderId="0" applyFill="0" applyProtection="0">
      <alignment horizontal="right" vertical="center" textRotation="90" wrapText="1"/>
      <protection locked="0"/>
    </xf>
    <xf numFmtId="257" fontId="173" fillId="0" borderId="0" applyFill="0" applyProtection="0">
      <alignment horizontal="right" vertical="center" textRotation="90" wrapText="1"/>
      <protection locked="0"/>
    </xf>
    <xf numFmtId="0" fontId="174" fillId="0" borderId="0" applyNumberFormat="0" applyFill="0" applyBorder="0" applyAlignment="0"/>
    <xf numFmtId="0" fontId="74" fillId="42" borderId="0">
      <alignment horizontal="left" vertical="center" wrapText="1"/>
    </xf>
    <xf numFmtId="0" fontId="24" fillId="0" borderId="0" applyFont="0" applyFill="0" applyBorder="0" applyAlignment="0" applyProtection="0"/>
    <xf numFmtId="0" fontId="24" fillId="0" borderId="0" applyFont="0" applyFill="0" applyBorder="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6" fillId="0" borderId="60" applyNumberFormat="0" applyFill="0" applyAlignment="0" applyProtection="0"/>
    <xf numFmtId="0" fontId="175" fillId="0" borderId="60" applyNumberFormat="0" applyFill="0" applyAlignment="0" applyProtection="0"/>
    <xf numFmtId="0" fontId="176" fillId="0" borderId="60" applyNumberFormat="0" applyFill="0" applyAlignment="0" applyProtection="0"/>
    <xf numFmtId="171"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7" fillId="0" borderId="60" applyNumberFormat="0" applyFill="0" applyAlignment="0" applyProtection="0"/>
    <xf numFmtId="0" fontId="175" fillId="0" borderId="60" applyNumberFormat="0" applyFill="0" applyAlignment="0" applyProtection="0"/>
    <xf numFmtId="0" fontId="177" fillId="0" borderId="60" applyNumberFormat="0" applyFill="0" applyAlignment="0" applyProtection="0"/>
    <xf numFmtId="0" fontId="178" fillId="0" borderId="60" applyNumberFormat="0" applyFill="0" applyAlignment="0" applyProtection="0"/>
    <xf numFmtId="0" fontId="177"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171"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8"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171"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171"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71" fontId="175" fillId="0" borderId="60" applyNumberFormat="0" applyFill="0" applyAlignment="0" applyProtection="0"/>
    <xf numFmtId="181" fontId="6" fillId="87" borderId="0"/>
    <xf numFmtId="0" fontId="24" fillId="88" borderId="0" applyNumberFormat="0" applyFont="0" applyBorder="0" applyAlignment="0"/>
    <xf numFmtId="258" fontId="24" fillId="89" borderId="61" applyNumberFormat="0" applyFont="0" applyBorder="0" applyAlignment="0"/>
    <xf numFmtId="184" fontId="32" fillId="90" borderId="0" applyFont="0" applyAlignment="0"/>
    <xf numFmtId="171" fontId="100"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100" fillId="57" borderId="0" applyNumberFormat="0" applyBorder="0" applyAlignment="0" applyProtection="0"/>
    <xf numFmtId="169" fontId="100" fillId="57" borderId="0" applyNumberFormat="0" applyBorder="0" applyAlignment="0" applyProtection="0"/>
    <xf numFmtId="171" fontId="100"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169" fontId="6" fillId="0" borderId="0"/>
    <xf numFmtId="169" fontId="24" fillId="0" borderId="0"/>
    <xf numFmtId="169" fontId="24" fillId="0" borderId="0"/>
    <xf numFmtId="169" fontId="24" fillId="0" borderId="0"/>
    <xf numFmtId="0"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169" fontId="35" fillId="0" borderId="0"/>
    <xf numFmtId="171" fontId="35" fillId="0" borderId="0"/>
    <xf numFmtId="0" fontId="6" fillId="0" borderId="0"/>
    <xf numFmtId="171" fontId="6" fillId="0" borderId="0"/>
    <xf numFmtId="0" fontId="6" fillId="0" borderId="0"/>
    <xf numFmtId="171" fontId="6" fillId="0" borderId="0"/>
    <xf numFmtId="0" fontId="25" fillId="0" borderId="0"/>
    <xf numFmtId="169" fontId="25" fillId="0" borderId="0"/>
    <xf numFmtId="171" fontId="6" fillId="0" borderId="0"/>
    <xf numFmtId="169" fontId="6" fillId="0" borderId="0"/>
    <xf numFmtId="171" fontId="6" fillId="0" borderId="0"/>
    <xf numFmtId="169" fontId="6" fillId="0" borderId="0"/>
    <xf numFmtId="171" fontId="6" fillId="0" borderId="0"/>
    <xf numFmtId="169" fontId="6" fillId="0" borderId="0"/>
    <xf numFmtId="0" fontId="6" fillId="0" borderId="0"/>
    <xf numFmtId="169" fontId="6" fillId="0" borderId="0"/>
    <xf numFmtId="0" fontId="6" fillId="0" borderId="0"/>
    <xf numFmtId="169" fontId="6" fillId="0" borderId="0"/>
    <xf numFmtId="169" fontId="6" fillId="0" borderId="0"/>
    <xf numFmtId="169" fontId="6" fillId="0" borderId="0"/>
    <xf numFmtId="171" fontId="35" fillId="0" borderId="0"/>
    <xf numFmtId="170" fontId="6" fillId="0" borderId="0"/>
    <xf numFmtId="169" fontId="6" fillId="0" borderId="0"/>
    <xf numFmtId="169" fontId="6" fillId="0" borderId="0"/>
    <xf numFmtId="170" fontId="6" fillId="0" borderId="0"/>
    <xf numFmtId="0" fontId="6" fillId="0" borderId="0"/>
    <xf numFmtId="170" fontId="6" fillId="0" borderId="0"/>
    <xf numFmtId="169" fontId="6" fillId="0" borderId="0"/>
    <xf numFmtId="170" fontId="6" fillId="0" borderId="0"/>
    <xf numFmtId="169" fontId="6" fillId="0" borderId="0"/>
    <xf numFmtId="170" fontId="6" fillId="0" borderId="0"/>
    <xf numFmtId="169" fontId="6" fillId="0" borderId="0"/>
    <xf numFmtId="170" fontId="6" fillId="0" borderId="0"/>
    <xf numFmtId="169" fontId="6" fillId="0" borderId="0"/>
    <xf numFmtId="170" fontId="6" fillId="0" borderId="0"/>
    <xf numFmtId="169"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169" fontId="6" fillId="0" borderId="0"/>
    <xf numFmtId="170" fontId="6" fillId="0" borderId="0"/>
    <xf numFmtId="170" fontId="6" fillId="0" borderId="0"/>
    <xf numFmtId="170" fontId="6" fillId="0" borderId="0"/>
    <xf numFmtId="170" fontId="25" fillId="0" borderId="0"/>
    <xf numFmtId="169" fontId="25" fillId="0" borderId="0"/>
    <xf numFmtId="170" fontId="6" fillId="0" borderId="0"/>
    <xf numFmtId="169" fontId="6" fillId="0" borderId="0"/>
    <xf numFmtId="170" fontId="6" fillId="0" borderId="0"/>
    <xf numFmtId="169" fontId="6" fillId="0" borderId="0"/>
    <xf numFmtId="170" fontId="6" fillId="0" borderId="0"/>
    <xf numFmtId="169" fontId="6" fillId="0" borderId="0"/>
    <xf numFmtId="170" fontId="6" fillId="0" borderId="0"/>
    <xf numFmtId="169" fontId="6" fillId="0" borderId="0"/>
    <xf numFmtId="170" fontId="6" fillId="0" borderId="0"/>
    <xf numFmtId="169" fontId="6" fillId="0" borderId="0"/>
    <xf numFmtId="0" fontId="6" fillId="0" borderId="0"/>
    <xf numFmtId="0" fontId="6" fillId="0" borderId="0"/>
    <xf numFmtId="0" fontId="6" fillId="0" borderId="0"/>
    <xf numFmtId="0" fontId="6" fillId="0" borderId="0"/>
    <xf numFmtId="0" fontId="6" fillId="0" borderId="0"/>
    <xf numFmtId="0" fontId="25" fillId="0" borderId="0"/>
    <xf numFmtId="169" fontId="25" fillId="0" borderId="0"/>
    <xf numFmtId="0" fontId="6" fillId="0" borderId="0"/>
    <xf numFmtId="169" fontId="6" fillId="0" borderId="0"/>
    <xf numFmtId="0" fontId="6" fillId="0" borderId="0"/>
    <xf numFmtId="169" fontId="6" fillId="0" borderId="0"/>
    <xf numFmtId="0" fontId="6" fillId="0" borderId="0"/>
    <xf numFmtId="169" fontId="6" fillId="0" borderId="0"/>
    <xf numFmtId="169" fontId="6" fillId="0" borderId="0"/>
    <xf numFmtId="246" fontId="24" fillId="0" borderId="0" applyFill="0" applyBorder="0" applyAlignment="0" applyProtection="0">
      <alignment horizontal="right"/>
    </xf>
    <xf numFmtId="38" fontId="31" fillId="0" borderId="0" applyFont="0" applyFill="0" applyBorder="0" applyAlignment="0" applyProtection="0"/>
    <xf numFmtId="40" fontId="31" fillId="0" borderId="0" applyFont="0" applyFill="0" applyBorder="0" applyAlignment="0" applyProtection="0"/>
    <xf numFmtId="38" fontId="31" fillId="0" borderId="0" applyFont="0" applyFill="0" applyBorder="0" applyAlignment="0" applyProtection="0"/>
    <xf numFmtId="40" fontId="31" fillId="0" borderId="0" applyFont="0" applyFill="0" applyBorder="0" applyAlignment="0" applyProtection="0"/>
    <xf numFmtId="259" fontId="6" fillId="0" borderId="0" applyFont="0" applyFill="0" applyBorder="0" applyAlignment="0" applyProtection="0"/>
    <xf numFmtId="2" fontId="179" fillId="0" borderId="62" applyFont="0" applyFill="0" applyBorder="0" applyAlignment="0"/>
    <xf numFmtId="2" fontId="179" fillId="0" borderId="62" applyFont="0" applyFill="0" applyBorder="0" applyAlignment="0"/>
    <xf numFmtId="2" fontId="179" fillId="0" borderId="62" applyFont="0" applyFill="0" applyBorder="0" applyAlignment="0"/>
    <xf numFmtId="2" fontId="180" fillId="0" borderId="62" applyFont="0" applyFill="0" applyBorder="0" applyAlignment="0"/>
    <xf numFmtId="0" fontId="6" fillId="0" borderId="31"/>
    <xf numFmtId="0" fontId="73" fillId="0" borderId="0"/>
    <xf numFmtId="171" fontId="73" fillId="0" borderId="0"/>
    <xf numFmtId="0" fontId="73" fillId="0" borderId="0"/>
    <xf numFmtId="0" fontId="74" fillId="0" borderId="0"/>
    <xf numFmtId="0" fontId="31" fillId="0" borderId="0" applyFont="0" applyFill="0" applyBorder="0" applyAlignment="0" applyProtection="0"/>
    <xf numFmtId="222" fontId="31" fillId="0" borderId="0" applyFont="0" applyFill="0" applyBorder="0" applyAlignment="0" applyProtection="0"/>
    <xf numFmtId="0" fontId="181" fillId="0" borderId="0" applyNumberFormat="0" applyAlignment="0">
      <alignment vertical="center"/>
    </xf>
    <xf numFmtId="171" fontId="181" fillId="0" borderId="0" applyNumberFormat="0" applyAlignment="0">
      <alignment vertical="center"/>
    </xf>
    <xf numFmtId="171" fontId="182" fillId="0" borderId="0" applyNumberFormat="0" applyFill="0" applyBorder="0" applyAlignment="0" applyProtection="0"/>
    <xf numFmtId="171" fontId="147"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147" fillId="0" borderId="46" applyNumberFormat="0" applyFill="0" applyAlignment="0" applyProtection="0"/>
    <xf numFmtId="169" fontId="147" fillId="0" borderId="46" applyNumberFormat="0" applyFill="0" applyAlignment="0" applyProtection="0"/>
    <xf numFmtId="171" fontId="147"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85" fillId="0" borderId="46" applyNumberFormat="0" applyFill="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171" fontId="153"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3" fillId="0" borderId="49" applyNumberFormat="0" applyFill="0" applyAlignment="0" applyProtection="0"/>
    <xf numFmtId="169" fontId="153" fillId="0" borderId="49" applyNumberFormat="0" applyFill="0" applyAlignment="0" applyProtection="0"/>
    <xf numFmtId="171" fontId="153"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0" fontId="151" fillId="0" borderId="49" applyNumberFormat="0" applyFill="0" applyAlignment="0" applyProtection="0"/>
    <xf numFmtId="171" fontId="159"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9" fillId="0" borderId="53" applyNumberFormat="0" applyFill="0" applyAlignment="0" applyProtection="0"/>
    <xf numFmtId="169" fontId="159" fillId="0" borderId="53" applyNumberFormat="0" applyFill="0" applyAlignment="0" applyProtection="0"/>
    <xf numFmtId="171" fontId="159"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0" fontId="157" fillId="0" borderId="53" applyNumberFormat="0" applyFill="0" applyAlignment="0" applyProtection="0"/>
    <xf numFmtId="171" fontId="159"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9" fillId="0" borderId="0" applyNumberFormat="0" applyFill="0" applyBorder="0" applyAlignment="0" applyProtection="0"/>
    <xf numFmtId="169" fontId="159" fillId="0" borderId="0" applyNumberFormat="0" applyFill="0" applyBorder="0" applyAlignment="0" applyProtection="0"/>
    <xf numFmtId="171" fontId="159"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171"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260" fontId="6" fillId="0" borderId="63" applyBorder="0" applyAlignment="0" applyProtection="0">
      <alignment horizontal="center"/>
    </xf>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4" fillId="47" borderId="0" applyNumberFormat="0" applyBorder="0" applyAlignment="0" applyProtection="0"/>
    <xf numFmtId="0" fontId="183" fillId="47" borderId="0" applyNumberFormat="0" applyBorder="0" applyAlignment="0" applyProtection="0"/>
    <xf numFmtId="0" fontId="184" fillId="68" borderId="0" applyNumberFormat="0" applyBorder="0" applyAlignment="0" applyProtection="0"/>
    <xf numFmtId="171"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169" fontId="183" fillId="53"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5" fillId="47" borderId="0" applyNumberFormat="0" applyBorder="0" applyAlignment="0" applyProtection="0"/>
    <xf numFmtId="0" fontId="183" fillId="47" borderId="0" applyNumberFormat="0" applyBorder="0" applyAlignment="0" applyProtection="0"/>
    <xf numFmtId="0" fontId="185" fillId="47" borderId="0" applyNumberFormat="0" applyBorder="0" applyAlignment="0" applyProtection="0"/>
    <xf numFmtId="0" fontId="27" fillId="47" borderId="0" applyNumberFormat="0" applyBorder="0" applyAlignment="0" applyProtection="0"/>
    <xf numFmtId="0" fontId="185" fillId="47" borderId="0" applyNumberFormat="0" applyBorder="0" applyAlignment="0" applyProtection="0"/>
    <xf numFmtId="169"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169" fontId="183" fillId="47" borderId="0" applyNumberFormat="0" applyBorder="0" applyAlignment="0" applyProtection="0"/>
    <xf numFmtId="171"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27"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171"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169" fontId="183" fillId="47" borderId="0" applyNumberFormat="0" applyBorder="0" applyAlignment="0" applyProtection="0"/>
    <xf numFmtId="171"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3" fillId="47" borderId="0" applyNumberFormat="0" applyBorder="0" applyAlignment="0" applyProtection="0"/>
    <xf numFmtId="171" fontId="185"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5" fillId="47" borderId="0" applyNumberFormat="0" applyBorder="0" applyAlignment="0" applyProtection="0"/>
    <xf numFmtId="169" fontId="185" fillId="47" borderId="0" applyNumberFormat="0" applyBorder="0" applyAlignment="0" applyProtection="0"/>
    <xf numFmtId="171" fontId="185"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0" fontId="183" fillId="47" borderId="0" applyNumberFormat="0" applyBorder="0" applyAlignment="0" applyProtection="0"/>
    <xf numFmtId="37" fontId="18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24" fillId="0" borderId="0"/>
    <xf numFmtId="261" fontId="6" fillId="0" borderId="0"/>
    <xf numFmtId="261" fontId="24" fillId="0" borderId="0"/>
    <xf numFmtId="261" fontId="6" fillId="0" borderId="0"/>
    <xf numFmtId="261" fontId="24" fillId="0" borderId="0"/>
    <xf numFmtId="261" fontId="24" fillId="0" borderId="0"/>
    <xf numFmtId="261" fontId="24" fillId="0" borderId="0"/>
    <xf numFmtId="261" fontId="6" fillId="0" borderId="0"/>
    <xf numFmtId="261" fontId="6" fillId="0" borderId="0"/>
    <xf numFmtId="261" fontId="6" fillId="0" borderId="0"/>
    <xf numFmtId="261" fontId="6" fillId="0" borderId="0"/>
    <xf numFmtId="261" fontId="6" fillId="0" borderId="0"/>
    <xf numFmtId="261" fontId="26" fillId="0" borderId="0"/>
    <xf numFmtId="261" fontId="6" fillId="0" borderId="0"/>
    <xf numFmtId="261" fontId="6" fillId="0" borderId="0"/>
    <xf numFmtId="261" fontId="24" fillId="0" borderId="0"/>
    <xf numFmtId="261" fontId="24" fillId="0" borderId="0"/>
    <xf numFmtId="261" fontId="24" fillId="0" borderId="0"/>
    <xf numFmtId="261" fontId="24" fillId="0" borderId="0"/>
    <xf numFmtId="261" fontId="24"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24" fillId="0" borderId="0"/>
    <xf numFmtId="261" fontId="6" fillId="0" borderId="0"/>
    <xf numFmtId="261" fontId="6" fillId="0" borderId="0"/>
    <xf numFmtId="261" fontId="6" fillId="0" borderId="0"/>
    <xf numFmtId="261" fontId="6" fillId="0" borderId="0"/>
    <xf numFmtId="261" fontId="24" fillId="0" borderId="0"/>
    <xf numFmtId="261" fontId="6" fillId="0" borderId="0"/>
    <xf numFmtId="261" fontId="24" fillId="0" borderId="0"/>
    <xf numFmtId="261" fontId="6" fillId="0" borderId="0"/>
    <xf numFmtId="261" fontId="24" fillId="0" borderId="0"/>
    <xf numFmtId="261" fontId="6" fillId="0" borderId="0"/>
    <xf numFmtId="261" fontId="24" fillId="0" borderId="0"/>
    <xf numFmtId="261" fontId="24"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2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24"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2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25"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261"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6" fillId="0" borderId="0"/>
    <xf numFmtId="0" fontId="6" fillId="0" borderId="0"/>
    <xf numFmtId="0" fontId="24" fillId="0" borderId="0"/>
    <xf numFmtId="0" fontId="24" fillId="0" borderId="0"/>
    <xf numFmtId="0" fontId="6" fillId="0" borderId="0"/>
    <xf numFmtId="169" fontId="6" fillId="0" borderId="0"/>
    <xf numFmtId="169"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169" fontId="5" fillId="0" borderId="0"/>
    <xf numFmtId="0" fontId="6" fillId="0" borderId="0"/>
    <xf numFmtId="169"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6" fillId="0" borderId="0"/>
    <xf numFmtId="0" fontId="187" fillId="0" borderId="0">
      <protection locked="0"/>
    </xf>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6" fillId="0" borderId="0"/>
    <xf numFmtId="0" fontId="6" fillId="0" borderId="0"/>
    <xf numFmtId="0" fontId="3" fillId="0" borderId="0"/>
    <xf numFmtId="0" fontId="25" fillId="0" borderId="0"/>
    <xf numFmtId="169" fontId="6" fillId="0" borderId="0"/>
    <xf numFmtId="169" fontId="25" fillId="0" borderId="0"/>
    <xf numFmtId="0" fontId="6" fillId="0" borderId="0"/>
    <xf numFmtId="0" fontId="5" fillId="0" borderId="0"/>
    <xf numFmtId="169"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169" fontId="5" fillId="0" borderId="0"/>
    <xf numFmtId="0" fontId="5" fillId="0" borderId="0"/>
    <xf numFmtId="0" fontId="3" fillId="0" borderId="0"/>
    <xf numFmtId="169" fontId="5" fillId="0" borderId="0"/>
    <xf numFmtId="0" fontId="3" fillId="0" borderId="0"/>
    <xf numFmtId="0" fontId="3" fillId="0" borderId="0"/>
    <xf numFmtId="0" fontId="3" fillId="0" borderId="0"/>
    <xf numFmtId="169" fontId="3" fillId="0" borderId="0"/>
    <xf numFmtId="0" fontId="5" fillId="0" borderId="0"/>
    <xf numFmtId="169" fontId="5" fillId="0" borderId="0"/>
    <xf numFmtId="0" fontId="5" fillId="0" borderId="0"/>
    <xf numFmtId="0" fontId="3" fillId="0" borderId="0"/>
    <xf numFmtId="169" fontId="3" fillId="0" borderId="0"/>
    <xf numFmtId="0" fontId="6" fillId="0" borderId="0"/>
    <xf numFmtId="0" fontId="5" fillId="0" borderId="0"/>
    <xf numFmtId="169" fontId="6" fillId="0" borderId="0"/>
    <xf numFmtId="169" fontId="6" fillId="0" borderId="0"/>
    <xf numFmtId="169" fontId="5" fillId="0" borderId="0"/>
    <xf numFmtId="171"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0" fontId="5" fillId="0" borderId="0"/>
    <xf numFmtId="169" fontId="5" fillId="0" borderId="0"/>
    <xf numFmtId="169" fontId="5" fillId="0" borderId="0"/>
    <xf numFmtId="171"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6" fillId="0" borderId="0"/>
    <xf numFmtId="0" fontId="6" fillId="0" borderId="0"/>
    <xf numFmtId="0" fontId="6" fillId="0" borderId="0"/>
    <xf numFmtId="169" fontId="6" fillId="0" borderId="0"/>
    <xf numFmtId="169" fontId="5" fillId="0" borderId="0"/>
    <xf numFmtId="169"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169" fontId="5" fillId="0" borderId="0"/>
    <xf numFmtId="0" fontId="5" fillId="0" borderId="0"/>
    <xf numFmtId="169" fontId="5" fillId="0" borderId="0"/>
    <xf numFmtId="0" fontId="3" fillId="0" borderId="0"/>
    <xf numFmtId="262" fontId="5" fillId="0" borderId="0"/>
    <xf numFmtId="169" fontId="6" fillId="0" borderId="0"/>
    <xf numFmtId="169" fontId="6" fillId="0" borderId="0"/>
    <xf numFmtId="169" fontId="3" fillId="0" borderId="0"/>
    <xf numFmtId="169" fontId="6" fillId="0" borderId="0"/>
    <xf numFmtId="169" fontId="6" fillId="0" borderId="0"/>
    <xf numFmtId="0" fontId="5" fillId="0" borderId="0"/>
    <xf numFmtId="0" fontId="83" fillId="0" borderId="0"/>
    <xf numFmtId="0" fontId="6" fillId="0" borderId="0"/>
    <xf numFmtId="0" fontId="83" fillId="0" borderId="0"/>
    <xf numFmtId="0" fontId="5" fillId="0" borderId="0"/>
    <xf numFmtId="0" fontId="83" fillId="0" borderId="0"/>
    <xf numFmtId="169"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71" fontId="6" fillId="0" borderId="0"/>
    <xf numFmtId="0" fontId="83" fillId="0" borderId="0"/>
    <xf numFmtId="0" fontId="3" fillId="0" borderId="0"/>
    <xf numFmtId="0" fontId="6" fillId="0" borderId="0"/>
    <xf numFmtId="0" fontId="3" fillId="0" borderId="0"/>
    <xf numFmtId="0" fontId="5" fillId="0" borderId="0"/>
    <xf numFmtId="0" fontId="5" fillId="0" borderId="0"/>
    <xf numFmtId="169"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 fillId="0" borderId="0"/>
    <xf numFmtId="0" fontId="5" fillId="0" borderId="0"/>
    <xf numFmtId="0" fontId="5" fillId="0" borderId="0"/>
    <xf numFmtId="169" fontId="6" fillId="0" borderId="0"/>
    <xf numFmtId="171"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6" fillId="0" borderId="0"/>
    <xf numFmtId="0" fontId="6" fillId="0" borderId="0"/>
    <xf numFmtId="0" fontId="6" fillId="0" borderId="0"/>
    <xf numFmtId="0" fontId="6" fillId="0" borderId="0"/>
    <xf numFmtId="0" fontId="83" fillId="0" borderId="0"/>
    <xf numFmtId="0" fontId="6" fillId="0" borderId="0"/>
    <xf numFmtId="0" fontId="6" fillId="0" borderId="0"/>
    <xf numFmtId="0" fontId="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5" fillId="0" borderId="0"/>
    <xf numFmtId="0" fontId="5" fillId="0" borderId="0"/>
    <xf numFmtId="0" fontId="5" fillId="0" borderId="0"/>
    <xf numFmtId="0" fontId="5" fillId="0" borderId="0"/>
    <xf numFmtId="0" fontId="83" fillId="0" borderId="0"/>
    <xf numFmtId="0" fontId="5" fillId="0" borderId="0"/>
    <xf numFmtId="0" fontId="5" fillId="0" borderId="0"/>
    <xf numFmtId="0" fontId="5" fillId="0" borderId="0"/>
    <xf numFmtId="0" fontId="5" fillId="0" borderId="0"/>
    <xf numFmtId="0" fontId="6" fillId="0" borderId="0"/>
    <xf numFmtId="169" fontId="6" fillId="0" borderId="0"/>
    <xf numFmtId="169" fontId="6" fillId="0" borderId="0"/>
    <xf numFmtId="169" fontId="6" fillId="0" borderId="0"/>
    <xf numFmtId="169" fontId="6" fillId="0" borderId="0"/>
    <xf numFmtId="169" fontId="3" fillId="0" borderId="0"/>
    <xf numFmtId="169" fontId="6" fillId="0" borderId="0"/>
    <xf numFmtId="169" fontId="6" fillId="0" borderId="0"/>
    <xf numFmtId="169" fontId="6" fillId="0" borderId="0"/>
    <xf numFmtId="169" fontId="6" fillId="0" borderId="0"/>
    <xf numFmtId="169" fontId="6" fillId="0" borderId="0"/>
    <xf numFmtId="0" fontId="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71" fontId="6" fillId="0" borderId="0"/>
    <xf numFmtId="0" fontId="83"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5" fillId="0" borderId="0"/>
    <xf numFmtId="169" fontId="6" fillId="0" borderId="0"/>
    <xf numFmtId="169"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 fillId="0" borderId="0"/>
    <xf numFmtId="0" fontId="5" fillId="0" borderId="0"/>
    <xf numFmtId="0" fontId="5" fillId="0" borderId="0"/>
    <xf numFmtId="0" fontId="188" fillId="0" borderId="0"/>
    <xf numFmtId="0" fontId="3" fillId="0" borderId="0"/>
    <xf numFmtId="171" fontId="6" fillId="0" borderId="0"/>
    <xf numFmtId="0" fontId="83" fillId="0" borderId="0"/>
    <xf numFmtId="0" fontId="6" fillId="0" borderId="0"/>
    <xf numFmtId="169" fontId="5" fillId="0" borderId="0"/>
    <xf numFmtId="169" fontId="6" fillId="0" borderId="0"/>
    <xf numFmtId="0" fontId="6" fillId="0" borderId="0"/>
    <xf numFmtId="169" fontId="5" fillId="0" borderId="0"/>
    <xf numFmtId="169" fontId="5" fillId="0" borderId="0"/>
    <xf numFmtId="169" fontId="6" fillId="0" borderId="0"/>
    <xf numFmtId="169" fontId="83" fillId="0" borderId="0"/>
    <xf numFmtId="0" fontId="83" fillId="0" borderId="0"/>
    <xf numFmtId="0" fontId="188" fillId="0" borderId="0"/>
    <xf numFmtId="169" fontId="5" fillId="0" borderId="0"/>
    <xf numFmtId="169" fontId="5" fillId="0" borderId="0"/>
    <xf numFmtId="169" fontId="5" fillId="0" borderId="0"/>
    <xf numFmtId="169" fontId="5" fillId="0" borderId="0"/>
    <xf numFmtId="169" fontId="5" fillId="0" borderId="0"/>
    <xf numFmtId="169" fontId="188" fillId="0" borderId="0"/>
    <xf numFmtId="169" fontId="83" fillId="0" borderId="0"/>
    <xf numFmtId="0" fontId="83" fillId="0" borderId="0"/>
    <xf numFmtId="0" fontId="3" fillId="0" borderId="0"/>
    <xf numFmtId="0" fontId="83" fillId="0" borderId="0"/>
    <xf numFmtId="0" fontId="6" fillId="0" borderId="0"/>
    <xf numFmtId="169" fontId="5" fillId="0" borderId="0"/>
    <xf numFmtId="169" fontId="6" fillId="0" borderId="0"/>
    <xf numFmtId="169" fontId="83" fillId="0" borderId="0"/>
    <xf numFmtId="0" fontId="83" fillId="0" borderId="0"/>
    <xf numFmtId="0" fontId="5" fillId="0" borderId="0"/>
    <xf numFmtId="0" fontId="83" fillId="0" borderId="0"/>
    <xf numFmtId="169" fontId="83" fillId="0" borderId="0"/>
    <xf numFmtId="0" fontId="83" fillId="0" borderId="0"/>
    <xf numFmtId="169" fontId="83" fillId="0" borderId="0"/>
    <xf numFmtId="0" fontId="6" fillId="0" borderId="0"/>
    <xf numFmtId="169" fontId="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 fillId="0" borderId="0"/>
    <xf numFmtId="169" fontId="6" fillId="0" borderId="0"/>
    <xf numFmtId="0" fontId="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71" fontId="6" fillId="0" borderId="0"/>
    <xf numFmtId="0" fontId="83" fillId="0" borderId="0"/>
    <xf numFmtId="0" fontId="6" fillId="0" borderId="0"/>
    <xf numFmtId="0" fontId="6" fillId="0" borderId="0"/>
    <xf numFmtId="0" fontId="6" fillId="0" borderId="0"/>
    <xf numFmtId="0" fontId="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 fillId="0" borderId="0"/>
    <xf numFmtId="171" fontId="6" fillId="0" borderId="0"/>
    <xf numFmtId="0" fontId="83" fillId="0" borderId="0"/>
    <xf numFmtId="169" fontId="5" fillId="0" borderId="0"/>
    <xf numFmtId="169" fontId="5" fillId="0" borderId="0"/>
    <xf numFmtId="0" fontId="3" fillId="0" borderId="0"/>
    <xf numFmtId="169" fontId="6" fillId="0" borderId="0"/>
    <xf numFmtId="169" fontId="5" fillId="0" borderId="0"/>
    <xf numFmtId="169" fontId="3" fillId="0" borderId="0"/>
    <xf numFmtId="169" fontId="83" fillId="0" borderId="0"/>
    <xf numFmtId="0" fontId="83" fillId="0" borderId="0"/>
    <xf numFmtId="0" fontId="5" fillId="0" borderId="0"/>
    <xf numFmtId="169" fontId="83" fillId="0" borderId="0"/>
    <xf numFmtId="0" fontId="83" fillId="0" borderId="0"/>
    <xf numFmtId="0" fontId="6" fillId="0" borderId="0"/>
    <xf numFmtId="169" fontId="5" fillId="0" borderId="0"/>
    <xf numFmtId="169" fontId="6" fillId="0" borderId="0"/>
    <xf numFmtId="169" fontId="83" fillId="0" borderId="0"/>
    <xf numFmtId="0" fontId="83" fillId="0" borderId="0"/>
    <xf numFmtId="169" fontId="83" fillId="0" borderId="0"/>
    <xf numFmtId="0" fontId="83" fillId="0" borderId="0"/>
    <xf numFmtId="169" fontId="83" fillId="0" borderId="0"/>
    <xf numFmtId="0" fontId="83" fillId="0" borderId="0"/>
    <xf numFmtId="169" fontId="83" fillId="0" borderId="0"/>
    <xf numFmtId="0" fontId="83" fillId="0" borderId="0"/>
    <xf numFmtId="0" fontId="83" fillId="0" borderId="0"/>
    <xf numFmtId="0" fontId="6" fillId="0" borderId="0"/>
    <xf numFmtId="169" fontId="6" fillId="0" borderId="0"/>
    <xf numFmtId="169" fontId="6" fillId="0" borderId="0"/>
    <xf numFmtId="169" fontId="6" fillId="0" borderId="0"/>
    <xf numFmtId="169" fontId="6" fillId="0" borderId="0"/>
    <xf numFmtId="169" fontId="3" fillId="0" borderId="0"/>
    <xf numFmtId="169" fontId="3" fillId="0" borderId="0"/>
    <xf numFmtId="169" fontId="3" fillId="0" borderId="0"/>
    <xf numFmtId="169" fontId="3" fillId="0" borderId="0"/>
    <xf numFmtId="169" fontId="3" fillId="0" borderId="0"/>
    <xf numFmtId="169" fontId="3" fillId="0" borderId="0"/>
    <xf numFmtId="0" fontId="6" fillId="0" borderId="0"/>
    <xf numFmtId="171" fontId="6" fillId="0" borderId="0"/>
    <xf numFmtId="0" fontId="6" fillId="0" borderId="0"/>
    <xf numFmtId="0" fontId="6" fillId="0" borderId="0"/>
    <xf numFmtId="0" fontId="6" fillId="0" borderId="0"/>
    <xf numFmtId="171" fontId="6" fillId="0" borderId="0"/>
    <xf numFmtId="0" fontId="3" fillId="0" borderId="0"/>
    <xf numFmtId="169" fontId="5" fillId="0" borderId="0"/>
    <xf numFmtId="169" fontId="5" fillId="0" borderId="0"/>
    <xf numFmtId="169" fontId="5" fillId="0" borderId="0"/>
    <xf numFmtId="169" fontId="5" fillId="0" borderId="0"/>
    <xf numFmtId="169" fontId="5" fillId="0" borderId="0"/>
    <xf numFmtId="169" fontId="3" fillId="0" borderId="0"/>
    <xf numFmtId="0" fontId="5" fillId="0" borderId="0"/>
    <xf numFmtId="169" fontId="5" fillId="0" borderId="0"/>
    <xf numFmtId="0" fontId="6" fillId="0" borderId="0"/>
    <xf numFmtId="169" fontId="5" fillId="0" borderId="0"/>
    <xf numFmtId="169" fontId="5" fillId="0" borderId="0"/>
    <xf numFmtId="169" fontId="6" fillId="0" borderId="0"/>
    <xf numFmtId="169" fontId="5" fillId="0" borderId="0"/>
    <xf numFmtId="169" fontId="5" fillId="0" borderId="0"/>
    <xf numFmtId="169" fontId="5" fillId="0" borderId="0"/>
    <xf numFmtId="169" fontId="6" fillId="0" borderId="0"/>
    <xf numFmtId="169" fontId="3" fillId="0" borderId="0"/>
    <xf numFmtId="169" fontId="5" fillId="0" borderId="0"/>
    <xf numFmtId="169" fontId="5" fillId="0" borderId="0"/>
    <xf numFmtId="169" fontId="5" fillId="0" borderId="0"/>
    <xf numFmtId="169" fontId="5" fillId="0" borderId="0"/>
    <xf numFmtId="0" fontId="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71" fontId="6" fillId="0" borderId="0"/>
    <xf numFmtId="0" fontId="6" fillId="0" borderId="0"/>
    <xf numFmtId="0" fontId="6" fillId="0" borderId="0"/>
    <xf numFmtId="0" fontId="6" fillId="0" borderId="0"/>
    <xf numFmtId="0" fontId="6" fillId="0" borderId="0"/>
    <xf numFmtId="169"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 fillId="0" borderId="0"/>
    <xf numFmtId="0" fontId="83" fillId="0" borderId="0"/>
    <xf numFmtId="0" fontId="3" fillId="0" borderId="0"/>
    <xf numFmtId="169" fontId="83" fillId="0" borderId="0"/>
    <xf numFmtId="0" fontId="83" fillId="0" borderId="0"/>
    <xf numFmtId="0" fontId="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 fillId="0" borderId="0"/>
    <xf numFmtId="0" fontId="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 fillId="0" borderId="0"/>
    <xf numFmtId="0" fontId="83" fillId="0" borderId="0"/>
    <xf numFmtId="0" fontId="5" fillId="0" borderId="0"/>
    <xf numFmtId="169" fontId="83" fillId="0" borderId="0"/>
    <xf numFmtId="0" fontId="83" fillId="0" borderId="0"/>
    <xf numFmtId="0" fontId="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 fillId="0" borderId="0"/>
    <xf numFmtId="0" fontId="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 fillId="0" borderId="0"/>
    <xf numFmtId="0" fontId="6" fillId="0" borderId="0"/>
    <xf numFmtId="0" fontId="6" fillId="0" borderId="0"/>
    <xf numFmtId="0" fontId="6" fillId="0" borderId="0"/>
    <xf numFmtId="169"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 fillId="0" borderId="0"/>
    <xf numFmtId="0" fontId="83" fillId="0" borderId="0"/>
    <xf numFmtId="0" fontId="6" fillId="0" borderId="0"/>
    <xf numFmtId="169" fontId="6" fillId="0" borderId="0"/>
    <xf numFmtId="0" fontId="6" fillId="0" borderId="0"/>
    <xf numFmtId="169" fontId="6" fillId="0" borderId="0"/>
    <xf numFmtId="169" fontId="83" fillId="0" borderId="0"/>
    <xf numFmtId="0" fontId="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5" fillId="0" borderId="0"/>
    <xf numFmtId="0" fontId="5" fillId="0" borderId="0"/>
    <xf numFmtId="0" fontId="5" fillId="0" borderId="0"/>
    <xf numFmtId="0" fontId="5" fillId="0" borderId="0"/>
    <xf numFmtId="0" fontId="83" fillId="0" borderId="0"/>
    <xf numFmtId="0" fontId="5" fillId="0" borderId="0"/>
    <xf numFmtId="0" fontId="5" fillId="0" borderId="0"/>
    <xf numFmtId="0" fontId="5" fillId="0" borderId="0"/>
    <xf numFmtId="0" fontId="5" fillId="0" borderId="0"/>
    <xf numFmtId="169" fontId="83" fillId="0" borderId="0"/>
    <xf numFmtId="0" fontId="83" fillId="0" borderId="0"/>
    <xf numFmtId="0" fontId="3" fillId="0" borderId="0"/>
    <xf numFmtId="0" fontId="83" fillId="0" borderId="0"/>
    <xf numFmtId="0" fontId="6" fillId="0" borderId="0"/>
    <xf numFmtId="0" fontId="6" fillId="0" borderId="0"/>
    <xf numFmtId="171" fontId="6" fillId="0" borderId="0"/>
    <xf numFmtId="0" fontId="25" fillId="0" borderId="0"/>
    <xf numFmtId="169" fontId="6" fillId="0" borderId="0"/>
    <xf numFmtId="171" fontId="6" fillId="0" borderId="0"/>
    <xf numFmtId="0" fontId="6" fillId="0" borderId="0"/>
    <xf numFmtId="169" fontId="6" fillId="0" borderId="0"/>
    <xf numFmtId="169" fontId="6" fillId="0" borderId="0"/>
    <xf numFmtId="169" fontId="6" fillId="0" borderId="0"/>
    <xf numFmtId="169" fontId="6" fillId="0" borderId="0"/>
    <xf numFmtId="0" fontId="25" fillId="0" borderId="0"/>
    <xf numFmtId="169" fontId="6" fillId="0" borderId="0"/>
    <xf numFmtId="0" fontId="6" fillId="0" borderId="0"/>
    <xf numFmtId="171" fontId="6" fillId="0" borderId="0"/>
    <xf numFmtId="0" fontId="25" fillId="0" borderId="0"/>
    <xf numFmtId="169" fontId="6" fillId="0" borderId="0"/>
    <xf numFmtId="171" fontId="6" fillId="0" borderId="0"/>
    <xf numFmtId="0" fontId="6" fillId="0" borderId="0"/>
    <xf numFmtId="169" fontId="6" fillId="0" borderId="0"/>
    <xf numFmtId="169" fontId="6" fillId="0" borderId="0"/>
    <xf numFmtId="169" fontId="6" fillId="0" borderId="0"/>
    <xf numFmtId="169" fontId="6" fillId="0" borderId="0"/>
    <xf numFmtId="0" fontId="25" fillId="0" borderId="0"/>
    <xf numFmtId="169" fontId="6" fillId="0" borderId="0"/>
    <xf numFmtId="0" fontId="6" fillId="0" borderId="0"/>
    <xf numFmtId="171" fontId="6" fillId="0" borderId="0"/>
    <xf numFmtId="0" fontId="25" fillId="0" borderId="0"/>
    <xf numFmtId="169" fontId="6" fillId="0" borderId="0"/>
    <xf numFmtId="171" fontId="6" fillId="0" borderId="0"/>
    <xf numFmtId="0" fontId="6" fillId="0" borderId="0"/>
    <xf numFmtId="169" fontId="6" fillId="0" borderId="0"/>
    <xf numFmtId="169" fontId="6" fillId="0" borderId="0"/>
    <xf numFmtId="169" fontId="6" fillId="0" borderId="0"/>
    <xf numFmtId="169" fontId="6" fillId="0" borderId="0"/>
    <xf numFmtId="0" fontId="25" fillId="0" borderId="0"/>
    <xf numFmtId="169" fontId="6" fillId="0" borderId="0"/>
    <xf numFmtId="0" fontId="6" fillId="0" borderId="0"/>
    <xf numFmtId="171" fontId="6" fillId="0" borderId="0"/>
    <xf numFmtId="0" fontId="25" fillId="0" borderId="0"/>
    <xf numFmtId="169" fontId="6" fillId="0" borderId="0"/>
    <xf numFmtId="171" fontId="6" fillId="0" borderId="0"/>
    <xf numFmtId="0" fontId="6" fillId="0" borderId="0"/>
    <xf numFmtId="169" fontId="6" fillId="0" borderId="0"/>
    <xf numFmtId="169" fontId="6" fillId="0" borderId="0"/>
    <xf numFmtId="169" fontId="6" fillId="0" borderId="0"/>
    <xf numFmtId="169" fontId="6" fillId="0" borderId="0"/>
    <xf numFmtId="0" fontId="25" fillId="0" borderId="0"/>
    <xf numFmtId="169" fontId="6" fillId="0" borderId="0"/>
    <xf numFmtId="0" fontId="6" fillId="0" borderId="0"/>
    <xf numFmtId="171" fontId="6" fillId="0" borderId="0"/>
    <xf numFmtId="0" fontId="25" fillId="0" borderId="0"/>
    <xf numFmtId="169" fontId="6" fillId="0" borderId="0"/>
    <xf numFmtId="171" fontId="6" fillId="0" borderId="0"/>
    <xf numFmtId="0" fontId="6" fillId="0" borderId="0"/>
    <xf numFmtId="169" fontId="6" fillId="0" borderId="0"/>
    <xf numFmtId="169" fontId="6" fillId="0" borderId="0"/>
    <xf numFmtId="169" fontId="6" fillId="0" borderId="0"/>
    <xf numFmtId="169" fontId="6" fillId="0" borderId="0"/>
    <xf numFmtId="0" fontId="25" fillId="0" borderId="0"/>
    <xf numFmtId="169" fontId="6" fillId="0" borderId="0"/>
    <xf numFmtId="0" fontId="6" fillId="0" borderId="0"/>
    <xf numFmtId="171" fontId="6" fillId="0" borderId="0"/>
    <xf numFmtId="0" fontId="25" fillId="0" borderId="0"/>
    <xf numFmtId="169" fontId="6" fillId="0" borderId="0"/>
    <xf numFmtId="171" fontId="6" fillId="0" borderId="0"/>
    <xf numFmtId="0" fontId="6" fillId="0" borderId="0"/>
    <xf numFmtId="169" fontId="6" fillId="0" borderId="0"/>
    <xf numFmtId="169" fontId="6" fillId="0" borderId="0"/>
    <xf numFmtId="169" fontId="6" fillId="0" borderId="0"/>
    <xf numFmtId="169" fontId="6" fillId="0" borderId="0"/>
    <xf numFmtId="0" fontId="25" fillId="0" borderId="0"/>
    <xf numFmtId="169" fontId="6"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5" fillId="0" borderId="0"/>
    <xf numFmtId="169" fontId="6" fillId="0" borderId="0"/>
    <xf numFmtId="171" fontId="6"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2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2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 fillId="0" borderId="0"/>
    <xf numFmtId="169" fontId="6" fillId="0" borderId="0"/>
    <xf numFmtId="0" fontId="6" fillId="0" borderId="0"/>
    <xf numFmtId="0" fontId="5" fillId="0" borderId="0"/>
    <xf numFmtId="0" fontId="5" fillId="0" borderId="0"/>
    <xf numFmtId="169" fontId="5" fillId="0" borderId="0"/>
    <xf numFmtId="169" fontId="6" fillId="0" borderId="0"/>
    <xf numFmtId="0" fontId="5" fillId="0" borderId="0"/>
    <xf numFmtId="169" fontId="6" fillId="0" borderId="0"/>
    <xf numFmtId="169" fontId="6" fillId="0" borderId="0"/>
    <xf numFmtId="0" fontId="5" fillId="0" borderId="0"/>
    <xf numFmtId="169" fontId="6" fillId="0" borderId="0"/>
    <xf numFmtId="0" fontId="6" fillId="0" borderId="0"/>
    <xf numFmtId="0" fontId="5" fillId="0" borderId="0"/>
    <xf numFmtId="0" fontId="5" fillId="0" borderId="0"/>
    <xf numFmtId="169" fontId="5" fillId="0" borderId="0"/>
    <xf numFmtId="0" fontId="5" fillId="0" borderId="0"/>
    <xf numFmtId="0" fontId="5" fillId="0" borderId="0"/>
    <xf numFmtId="0" fontId="6" fillId="0" borderId="0"/>
    <xf numFmtId="169" fontId="6" fillId="0" borderId="0"/>
    <xf numFmtId="0" fontId="6" fillId="0" borderId="0"/>
    <xf numFmtId="169" fontId="6"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2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107" fillId="0" borderId="0"/>
    <xf numFmtId="169" fontId="6" fillId="0" borderId="0"/>
    <xf numFmtId="171" fontId="6"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107" fillId="0" borderId="0"/>
    <xf numFmtId="169" fontId="107" fillId="0" borderId="0"/>
    <xf numFmtId="169" fontId="6" fillId="0" borderId="0"/>
    <xf numFmtId="0" fontId="6" fillId="0" borderId="0"/>
    <xf numFmtId="0" fontId="5" fillId="0" borderId="0"/>
    <xf numFmtId="0" fontId="5" fillId="0" borderId="0"/>
    <xf numFmtId="169" fontId="5" fillId="0" borderId="0"/>
    <xf numFmtId="169" fontId="6" fillId="0" borderId="0"/>
    <xf numFmtId="0" fontId="5" fillId="0" borderId="0"/>
    <xf numFmtId="169" fontId="6" fillId="0" borderId="0"/>
    <xf numFmtId="169" fontId="6" fillId="0" borderId="0"/>
    <xf numFmtId="0" fontId="5" fillId="0" borderId="0"/>
    <xf numFmtId="169" fontId="6" fillId="0" borderId="0"/>
    <xf numFmtId="0" fontId="6" fillId="0" borderId="0"/>
    <xf numFmtId="0" fontId="5" fillId="0" borderId="0"/>
    <xf numFmtId="0" fontId="5" fillId="0" borderId="0"/>
    <xf numFmtId="169" fontId="5" fillId="0" borderId="0"/>
    <xf numFmtId="0" fontId="5" fillId="0" borderId="0"/>
    <xf numFmtId="0" fontId="5" fillId="0" borderId="0"/>
    <xf numFmtId="0" fontId="6" fillId="0" borderId="0"/>
    <xf numFmtId="169" fontId="6" fillId="0" borderId="0"/>
    <xf numFmtId="0" fontId="6" fillId="0" borderId="0"/>
    <xf numFmtId="169" fontId="6"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107"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 fillId="0" borderId="0"/>
    <xf numFmtId="0" fontId="6"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 fillId="0" borderId="0"/>
    <xf numFmtId="169" fontId="6" fillId="0" borderId="0"/>
    <xf numFmtId="0" fontId="6" fillId="0" borderId="0"/>
    <xf numFmtId="169" fontId="6" fillId="0" borderId="0"/>
    <xf numFmtId="169" fontId="6" fillId="0" borderId="0"/>
    <xf numFmtId="169" fontId="6" fillId="0" borderId="0"/>
    <xf numFmtId="169"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 fillId="0" borderId="0"/>
    <xf numFmtId="0" fontId="6"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189" fillId="0" borderId="0"/>
    <xf numFmtId="0" fontId="6" fillId="0" borderId="0"/>
    <xf numFmtId="0" fontId="26" fillId="0" borderId="0"/>
    <xf numFmtId="0" fontId="24" fillId="0" borderId="0"/>
    <xf numFmtId="0" fontId="26" fillId="0" borderId="0"/>
    <xf numFmtId="169" fontId="6" fillId="0" borderId="0"/>
    <xf numFmtId="0" fontId="189" fillId="0" borderId="0"/>
    <xf numFmtId="0" fontId="6" fillId="0" borderId="0"/>
    <xf numFmtId="0" fontId="26" fillId="0" borderId="0"/>
    <xf numFmtId="0" fontId="189" fillId="0" borderId="0"/>
    <xf numFmtId="0" fontId="26" fillId="0" borderId="0"/>
    <xf numFmtId="169" fontId="24" fillId="0" borderId="0"/>
    <xf numFmtId="0" fontId="24" fillId="0" borderId="0"/>
    <xf numFmtId="0" fontId="6" fillId="0" borderId="0"/>
    <xf numFmtId="0" fontId="26" fillId="0" borderId="0"/>
    <xf numFmtId="169" fontId="24" fillId="0" borderId="0"/>
    <xf numFmtId="0" fontId="24" fillId="0" borderId="0"/>
    <xf numFmtId="0" fontId="6" fillId="0" borderId="0"/>
    <xf numFmtId="0" fontId="26" fillId="0" borderId="0"/>
    <xf numFmtId="169" fontId="24" fillId="0" borderId="0"/>
    <xf numFmtId="0" fontId="6" fillId="0" borderId="0"/>
    <xf numFmtId="0" fontId="26" fillId="0" borderId="0"/>
    <xf numFmtId="169" fontId="6" fillId="0" borderId="0"/>
    <xf numFmtId="0" fontId="6" fillId="0" borderId="0"/>
    <xf numFmtId="0" fontId="26" fillId="0" borderId="0"/>
    <xf numFmtId="169" fontId="6" fillId="0" borderId="0"/>
    <xf numFmtId="0" fontId="6" fillId="0" borderId="0"/>
    <xf numFmtId="0" fontId="26" fillId="0" borderId="0"/>
    <xf numFmtId="0" fontId="6" fillId="0" borderId="0"/>
    <xf numFmtId="0" fontId="24" fillId="0" borderId="0"/>
    <xf numFmtId="0" fontId="6" fillId="0" borderId="0"/>
    <xf numFmtId="0" fontId="24" fillId="0" borderId="0"/>
    <xf numFmtId="0" fontId="25" fillId="0" borderId="0"/>
    <xf numFmtId="169" fontId="6" fillId="0" borderId="0"/>
    <xf numFmtId="169" fontId="6" fillId="0" borderId="0"/>
    <xf numFmtId="169" fontId="6" fillId="0" borderId="0"/>
    <xf numFmtId="169" fontId="6" fillId="0" borderId="0"/>
    <xf numFmtId="170" fontId="24" fillId="0" borderId="0"/>
    <xf numFmtId="0" fontId="6" fillId="0" borderId="0"/>
    <xf numFmtId="169" fontId="6" fillId="0" borderId="0"/>
    <xf numFmtId="170" fontId="24" fillId="0" borderId="0"/>
    <xf numFmtId="0" fontId="6" fillId="0" borderId="0"/>
    <xf numFmtId="169" fontId="6" fillId="0" borderId="0"/>
    <xf numFmtId="170" fontId="24" fillId="0" borderId="0"/>
    <xf numFmtId="169" fontId="24" fillId="0" borderId="0"/>
    <xf numFmtId="170" fontId="24" fillId="0" borderId="0"/>
    <xf numFmtId="169" fontId="24" fillId="0" borderId="0"/>
    <xf numFmtId="170" fontId="24" fillId="0" borderId="0"/>
    <xf numFmtId="170" fontId="24" fillId="0" borderId="0"/>
    <xf numFmtId="0" fontId="24" fillId="0" borderId="0"/>
    <xf numFmtId="0" fontId="24" fillId="0" borderId="0"/>
    <xf numFmtId="0" fontId="6" fillId="0" borderId="0"/>
    <xf numFmtId="0" fontId="24" fillId="0" borderId="0"/>
    <xf numFmtId="0" fontId="24" fillId="0" borderId="0"/>
    <xf numFmtId="0" fontId="24" fillId="0" borderId="0"/>
    <xf numFmtId="0" fontId="24" fillId="0" borderId="0"/>
    <xf numFmtId="0" fontId="24"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170" fontId="26" fillId="0" borderId="0"/>
    <xf numFmtId="170" fontId="24" fillId="0" borderId="0"/>
    <xf numFmtId="169" fontId="24" fillId="0" borderId="0"/>
    <xf numFmtId="170" fontId="24" fillId="0" borderId="0"/>
    <xf numFmtId="169" fontId="24" fillId="0" borderId="0"/>
    <xf numFmtId="170" fontId="24" fillId="0" borderId="0"/>
    <xf numFmtId="169" fontId="24" fillId="0" borderId="0"/>
    <xf numFmtId="170" fontId="24" fillId="0" borderId="0"/>
    <xf numFmtId="169" fontId="24" fillId="0" borderId="0"/>
    <xf numFmtId="170" fontId="24" fillId="0" borderId="0"/>
    <xf numFmtId="170" fontId="26" fillId="0" borderId="0"/>
    <xf numFmtId="169" fontId="26" fillId="0" borderId="0"/>
    <xf numFmtId="0" fontId="24" fillId="0" borderId="0"/>
    <xf numFmtId="170" fontId="24" fillId="0" borderId="0"/>
    <xf numFmtId="0" fontId="24" fillId="0" borderId="0"/>
    <xf numFmtId="0" fontId="24" fillId="0" borderId="0"/>
    <xf numFmtId="0" fontId="24" fillId="0" borderId="0"/>
    <xf numFmtId="0" fontId="24" fillId="0" borderId="0"/>
    <xf numFmtId="0" fontId="24" fillId="0" borderId="0"/>
    <xf numFmtId="170" fontId="24" fillId="0" borderId="0"/>
    <xf numFmtId="170" fontId="24" fillId="0" borderId="0"/>
    <xf numFmtId="170" fontId="26" fillId="0" borderId="0"/>
    <xf numFmtId="169" fontId="24" fillId="0" borderId="0"/>
    <xf numFmtId="170" fontId="24" fillId="0" borderId="0"/>
    <xf numFmtId="169" fontId="24" fillId="0" borderId="0"/>
    <xf numFmtId="170" fontId="24" fillId="0" borderId="0"/>
    <xf numFmtId="169" fontId="24" fillId="0" borderId="0"/>
    <xf numFmtId="170" fontId="24" fillId="0" borderId="0"/>
    <xf numFmtId="169" fontId="24" fillId="0" borderId="0"/>
    <xf numFmtId="170" fontId="26" fillId="0" borderId="0"/>
    <xf numFmtId="0" fontId="24" fillId="0" borderId="0"/>
    <xf numFmtId="170" fontId="24" fillId="0" borderId="0"/>
    <xf numFmtId="0" fontId="24" fillId="0" borderId="0"/>
    <xf numFmtId="0" fontId="24" fillId="0" borderId="0"/>
    <xf numFmtId="0" fontId="24" fillId="0" borderId="0"/>
    <xf numFmtId="0" fontId="24" fillId="0" borderId="0"/>
    <xf numFmtId="0" fontId="24" fillId="0" borderId="0"/>
    <xf numFmtId="170" fontId="26" fillId="0" borderId="0"/>
    <xf numFmtId="170" fontId="24" fillId="0" borderId="0"/>
    <xf numFmtId="0" fontId="24" fillId="0" borderId="0"/>
    <xf numFmtId="170" fontId="24" fillId="0" borderId="0"/>
    <xf numFmtId="170" fontId="24" fillId="0" borderId="0"/>
    <xf numFmtId="170" fontId="24" fillId="0" borderId="0"/>
    <xf numFmtId="170" fontId="26" fillId="0" borderId="0"/>
    <xf numFmtId="0" fontId="24" fillId="0" borderId="0"/>
    <xf numFmtId="170" fontId="24" fillId="0" borderId="0"/>
    <xf numFmtId="0" fontId="24" fillId="0" borderId="0"/>
    <xf numFmtId="0" fontId="24" fillId="0" borderId="0"/>
    <xf numFmtId="0" fontId="24" fillId="0" borderId="0"/>
    <xf numFmtId="0" fontId="24" fillId="0" borderId="0"/>
    <xf numFmtId="0" fontId="24" fillId="0" borderId="0"/>
    <xf numFmtId="170" fontId="26" fillId="0" borderId="0"/>
    <xf numFmtId="170" fontId="24" fillId="0" borderId="0"/>
    <xf numFmtId="0" fontId="24" fillId="0" borderId="0"/>
    <xf numFmtId="170" fontId="24" fillId="0" borderId="0"/>
    <xf numFmtId="170" fontId="24" fillId="0" borderId="0"/>
    <xf numFmtId="170" fontId="24" fillId="0" borderId="0"/>
    <xf numFmtId="170" fontId="26" fillId="0" borderId="0"/>
    <xf numFmtId="0" fontId="24" fillId="0" borderId="0"/>
    <xf numFmtId="170" fontId="24" fillId="0" borderId="0"/>
    <xf numFmtId="0" fontId="24" fillId="0" borderId="0"/>
    <xf numFmtId="0" fontId="24" fillId="0" borderId="0"/>
    <xf numFmtId="0" fontId="24" fillId="0" borderId="0"/>
    <xf numFmtId="0" fontId="24" fillId="0" borderId="0"/>
    <xf numFmtId="0" fontId="24" fillId="0" borderId="0"/>
    <xf numFmtId="170" fontId="24" fillId="0" borderId="0"/>
    <xf numFmtId="0" fontId="24" fillId="0" borderId="0"/>
    <xf numFmtId="170" fontId="24" fillId="0" borderId="0"/>
    <xf numFmtId="170" fontId="24" fillId="0" borderId="0"/>
    <xf numFmtId="170" fontId="24" fillId="0" borderId="0"/>
    <xf numFmtId="0" fontId="24" fillId="0" borderId="0"/>
    <xf numFmtId="170" fontId="24" fillId="0" borderId="0"/>
    <xf numFmtId="0" fontId="24" fillId="0" borderId="0"/>
    <xf numFmtId="170" fontId="24" fillId="0" borderId="0"/>
    <xf numFmtId="0" fontId="24" fillId="0" borderId="0"/>
    <xf numFmtId="0" fontId="26" fillId="0" borderId="0"/>
    <xf numFmtId="0" fontId="24" fillId="0" borderId="0"/>
    <xf numFmtId="0" fontId="26" fillId="0" borderId="0"/>
    <xf numFmtId="0" fontId="24" fillId="0" borderId="0"/>
    <xf numFmtId="0" fontId="24" fillId="0" borderId="0"/>
    <xf numFmtId="170" fontId="24" fillId="0" borderId="0"/>
    <xf numFmtId="0" fontId="189" fillId="0" borderId="0"/>
    <xf numFmtId="0" fontId="6" fillId="0" borderId="0"/>
    <xf numFmtId="0" fontId="189" fillId="0" borderId="0"/>
    <xf numFmtId="169" fontId="6" fillId="0" borderId="0"/>
    <xf numFmtId="169" fontId="6" fillId="0" borderId="0"/>
    <xf numFmtId="169" fontId="5" fillId="0" borderId="0"/>
    <xf numFmtId="0" fontId="6" fillId="0" borderId="0"/>
    <xf numFmtId="0" fontId="24" fillId="0" borderId="0"/>
    <xf numFmtId="0" fontId="6" fillId="0" borderId="0"/>
    <xf numFmtId="0" fontId="24" fillId="0" borderId="0"/>
    <xf numFmtId="169" fontId="24"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26" fillId="0" borderId="0"/>
    <xf numFmtId="0" fontId="24" fillId="0" borderId="0"/>
    <xf numFmtId="0" fontId="26" fillId="0" borderId="0"/>
    <xf numFmtId="169" fontId="24" fillId="0" borderId="0"/>
    <xf numFmtId="0" fontId="24" fillId="0" borderId="0"/>
    <xf numFmtId="0" fontId="6" fillId="0" borderId="0"/>
    <xf numFmtId="169" fontId="6" fillId="0" borderId="0"/>
    <xf numFmtId="0" fontId="24" fillId="0" borderId="0"/>
    <xf numFmtId="169" fontId="24" fillId="0" borderId="0"/>
    <xf numFmtId="0" fontId="24" fillId="0" borderId="0"/>
    <xf numFmtId="169" fontId="24" fillId="0" borderId="0"/>
    <xf numFmtId="0" fontId="24" fillId="0" borderId="0"/>
    <xf numFmtId="169" fontId="6" fillId="0" borderId="0"/>
    <xf numFmtId="0" fontId="6" fillId="0" borderId="0"/>
    <xf numFmtId="0" fontId="24"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26" fillId="0" borderId="0"/>
    <xf numFmtId="0" fontId="24" fillId="0" borderId="0"/>
    <xf numFmtId="0" fontId="6" fillId="0" borderId="0"/>
    <xf numFmtId="0" fontId="6" fillId="0" borderId="0"/>
    <xf numFmtId="0" fontId="24" fillId="0" borderId="0"/>
    <xf numFmtId="0" fontId="24" fillId="0" borderId="0"/>
    <xf numFmtId="0" fontId="24" fillId="0" borderId="0"/>
    <xf numFmtId="0" fontId="26" fillId="0" borderId="0"/>
    <xf numFmtId="169" fontId="26" fillId="0" borderId="0"/>
    <xf numFmtId="169" fontId="6" fillId="0" borderId="0"/>
    <xf numFmtId="0" fontId="6" fillId="0" borderId="0"/>
    <xf numFmtId="0" fontId="24"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26" fillId="0" borderId="0"/>
    <xf numFmtId="0" fontId="24" fillId="0" borderId="0"/>
    <xf numFmtId="0" fontId="6" fillId="0" borderId="0"/>
    <xf numFmtId="0" fontId="6" fillId="0" borderId="0"/>
    <xf numFmtId="0" fontId="24" fillId="0" borderId="0"/>
    <xf numFmtId="0" fontId="24" fillId="0" borderId="0"/>
    <xf numFmtId="0" fontId="24" fillId="0" borderId="0"/>
    <xf numFmtId="0" fontId="26" fillId="0" borderId="0"/>
    <xf numFmtId="169" fontId="26" fillId="0" borderId="0"/>
    <xf numFmtId="169" fontId="6" fillId="0" borderId="0"/>
    <xf numFmtId="0" fontId="6" fillId="0" borderId="0"/>
    <xf numFmtId="0" fontId="24"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26" fillId="0" borderId="0"/>
    <xf numFmtId="0" fontId="24" fillId="0" borderId="0"/>
    <xf numFmtId="0" fontId="6" fillId="0" borderId="0"/>
    <xf numFmtId="0" fontId="6" fillId="0" borderId="0"/>
    <xf numFmtId="0" fontId="24" fillId="0" borderId="0"/>
    <xf numFmtId="0" fontId="24" fillId="0" borderId="0"/>
    <xf numFmtId="0" fontId="24" fillId="0" borderId="0"/>
    <xf numFmtId="0" fontId="26" fillId="0" borderId="0"/>
    <xf numFmtId="169" fontId="26" fillId="0" borderId="0"/>
    <xf numFmtId="169" fontId="6" fillId="0" borderId="0"/>
    <xf numFmtId="0" fontId="6" fillId="0" borderId="0"/>
    <xf numFmtId="0" fontId="24"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26" fillId="0" borderId="0"/>
    <xf numFmtId="0" fontId="24" fillId="0" borderId="0"/>
    <xf numFmtId="0" fontId="6" fillId="0" borderId="0"/>
    <xf numFmtId="0" fontId="6" fillId="0" borderId="0"/>
    <xf numFmtId="0" fontId="24" fillId="0" borderId="0"/>
    <xf numFmtId="0" fontId="24" fillId="0" borderId="0"/>
    <xf numFmtId="0" fontId="24" fillId="0" borderId="0"/>
    <xf numFmtId="0" fontId="26" fillId="0" borderId="0"/>
    <xf numFmtId="169" fontId="26" fillId="0" borderId="0"/>
    <xf numFmtId="169" fontId="6" fillId="0" borderId="0"/>
    <xf numFmtId="0" fontId="6" fillId="0" borderId="0"/>
    <xf numFmtId="0" fontId="24"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26" fillId="0" borderId="0"/>
    <xf numFmtId="0" fontId="24" fillId="0" borderId="0"/>
    <xf numFmtId="0" fontId="6" fillId="0" borderId="0"/>
    <xf numFmtId="0" fontId="6" fillId="0" borderId="0"/>
    <xf numFmtId="0" fontId="24" fillId="0" borderId="0"/>
    <xf numFmtId="0" fontId="24" fillId="0" borderId="0"/>
    <xf numFmtId="0" fontId="24" fillId="0" borderId="0"/>
    <xf numFmtId="0" fontId="26" fillId="0" borderId="0"/>
    <xf numFmtId="169" fontId="26" fillId="0" borderId="0"/>
    <xf numFmtId="169" fontId="6" fillId="0" borderId="0"/>
    <xf numFmtId="0" fontId="6" fillId="0" borderId="0"/>
    <xf numFmtId="0" fontId="26" fillId="0" borderId="0"/>
    <xf numFmtId="169" fontId="26" fillId="0" borderId="0"/>
    <xf numFmtId="0" fontId="6" fillId="0" borderId="0"/>
    <xf numFmtId="0" fontId="6" fillId="0" borderId="0"/>
    <xf numFmtId="0" fontId="26" fillId="0" borderId="0"/>
    <xf numFmtId="169" fontId="6"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262" fontId="6" fillId="0" borderId="0">
      <alignment wrapText="1"/>
    </xf>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 fillId="0" borderId="0">
      <alignment wrapText="1"/>
    </xf>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 fillId="0" borderId="0"/>
    <xf numFmtId="0" fontId="6" fillId="0" borderId="0"/>
    <xf numFmtId="0" fontId="5" fillId="0" borderId="0"/>
    <xf numFmtId="169" fontId="5" fillId="0" borderId="0"/>
    <xf numFmtId="0" fontId="6" fillId="0" borderId="0"/>
    <xf numFmtId="169" fontId="6" fillId="0" borderId="0"/>
    <xf numFmtId="0" fontId="6" fillId="0" borderId="0"/>
    <xf numFmtId="169" fontId="6" fillId="0" borderId="0"/>
    <xf numFmtId="0" fontId="6" fillId="0" borderId="0"/>
    <xf numFmtId="169" fontId="6"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6"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 fillId="0" borderId="0"/>
    <xf numFmtId="0" fontId="25" fillId="0" borderId="0"/>
    <xf numFmtId="169" fontId="25" fillId="0" borderId="0"/>
    <xf numFmtId="0" fontId="6" fillId="0" borderId="0"/>
    <xf numFmtId="0" fontId="3" fillId="0" borderId="0"/>
    <xf numFmtId="169" fontId="3" fillId="0" borderId="0"/>
    <xf numFmtId="0" fontId="6" fillId="0" borderId="0"/>
    <xf numFmtId="0" fontId="83" fillId="0" borderId="0"/>
    <xf numFmtId="169" fontId="83" fillId="0" borderId="0"/>
    <xf numFmtId="0" fontId="6" fillId="0" borderId="0"/>
    <xf numFmtId="169" fontId="6" fillId="0" borderId="0"/>
    <xf numFmtId="0" fontId="6" fillId="0" borderId="0"/>
    <xf numFmtId="169" fontId="6" fillId="0" borderId="0"/>
    <xf numFmtId="0" fontId="6" fillId="0" borderId="0"/>
    <xf numFmtId="169" fontId="6" fillId="0" borderId="0"/>
    <xf numFmtId="0" fontId="31" fillId="0" borderId="0"/>
    <xf numFmtId="169" fontId="6" fillId="0" borderId="0"/>
    <xf numFmtId="169" fontId="6" fillId="0" borderId="0"/>
    <xf numFmtId="169" fontId="6" fillId="0" borderId="0"/>
    <xf numFmtId="0" fontId="6" fillId="0" borderId="0"/>
    <xf numFmtId="170" fontId="24" fillId="0" borderId="0"/>
    <xf numFmtId="170" fontId="26" fillId="0" borderId="0"/>
    <xf numFmtId="0" fontId="6" fillId="0" borderId="0"/>
    <xf numFmtId="171" fontId="6" fillId="0" borderId="0"/>
    <xf numFmtId="0" fontId="24" fillId="0" borderId="0"/>
    <xf numFmtId="169" fontId="6" fillId="0" borderId="0"/>
    <xf numFmtId="0" fontId="6" fillId="0" borderId="0"/>
    <xf numFmtId="0" fontId="24" fillId="0" borderId="0"/>
    <xf numFmtId="0" fontId="6" fillId="0" borderId="0"/>
    <xf numFmtId="0" fontId="6" fillId="0" borderId="0"/>
    <xf numFmtId="0" fontId="24" fillId="0" borderId="0"/>
    <xf numFmtId="0" fontId="26" fillId="0" borderId="0"/>
    <xf numFmtId="0"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0" fontId="24" fillId="0" borderId="0"/>
    <xf numFmtId="171" fontId="6" fillId="0" borderId="0"/>
    <xf numFmtId="170" fontId="24" fillId="0" borderId="0"/>
    <xf numFmtId="170" fontId="24" fillId="0" borderId="0"/>
    <xf numFmtId="170" fontId="26" fillId="0" borderId="0"/>
    <xf numFmtId="0" fontId="6" fillId="0" borderId="0"/>
    <xf numFmtId="171" fontId="6" fillId="0" borderId="0"/>
    <xf numFmtId="0" fontId="24" fillId="0" borderId="0"/>
    <xf numFmtId="0" fontId="24" fillId="0" borderId="0"/>
    <xf numFmtId="0" fontId="24" fillId="0" borderId="0"/>
    <xf numFmtId="0" fontId="6" fillId="0" borderId="0"/>
    <xf numFmtId="0" fontId="6" fillId="0" borderId="0"/>
    <xf numFmtId="0" fontId="26" fillId="0" borderId="0"/>
    <xf numFmtId="0"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0" fontId="6" fillId="0" borderId="0"/>
    <xf numFmtId="171" fontId="6" fillId="0" borderId="0"/>
    <xf numFmtId="0" fontId="6" fillId="0" borderId="0"/>
    <xf numFmtId="169" fontId="6" fillId="0" borderId="0"/>
    <xf numFmtId="171" fontId="6" fillId="0" borderId="0"/>
    <xf numFmtId="0" fontId="6" fillId="0" borderId="0"/>
    <xf numFmtId="169" fontId="6" fillId="0" borderId="0"/>
    <xf numFmtId="169" fontId="6" fillId="0" borderId="0"/>
    <xf numFmtId="169" fontId="6" fillId="0" borderId="0"/>
    <xf numFmtId="169" fontId="6" fillId="0" borderId="0"/>
    <xf numFmtId="0" fontId="25" fillId="0" borderId="0"/>
    <xf numFmtId="0"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0" fontId="6" fillId="0" borderId="0"/>
    <xf numFmtId="171" fontId="6" fillId="0" borderId="0"/>
    <xf numFmtId="0" fontId="6" fillId="0" borderId="0"/>
    <xf numFmtId="169" fontId="6" fillId="0" borderId="0"/>
    <xf numFmtId="171" fontId="6" fillId="0" borderId="0"/>
    <xf numFmtId="0" fontId="6" fillId="0" borderId="0"/>
    <xf numFmtId="169" fontId="6" fillId="0" borderId="0"/>
    <xf numFmtId="169" fontId="6" fillId="0" borderId="0"/>
    <xf numFmtId="169" fontId="6" fillId="0" borderId="0"/>
    <xf numFmtId="169" fontId="6" fillId="0" borderId="0"/>
    <xf numFmtId="0" fontId="25" fillId="0" borderId="0"/>
    <xf numFmtId="0"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0" fontId="6" fillId="0" borderId="0"/>
    <xf numFmtId="0" fontId="6" fillId="0" borderId="0"/>
    <xf numFmtId="169" fontId="6" fillId="0" borderId="0"/>
    <xf numFmtId="171" fontId="6" fillId="0" borderId="0"/>
    <xf numFmtId="0" fontId="6" fillId="0" borderId="0"/>
    <xf numFmtId="170" fontId="25" fillId="0" borderId="0"/>
    <xf numFmtId="0" fontId="6" fillId="0" borderId="0"/>
    <xf numFmtId="0" fontId="6" fillId="0" borderId="0"/>
    <xf numFmtId="170" fontId="25" fillId="0" borderId="0"/>
    <xf numFmtId="169" fontId="6" fillId="0" borderId="0"/>
    <xf numFmtId="171" fontId="6" fillId="0" borderId="0"/>
    <xf numFmtId="170" fontId="25" fillId="0" borderId="0"/>
    <xf numFmtId="169" fontId="25" fillId="0" borderId="0"/>
    <xf numFmtId="169" fontId="6" fillId="0" borderId="0"/>
    <xf numFmtId="170" fontId="6" fillId="0" borderId="0"/>
    <xf numFmtId="170" fontId="6" fillId="0" borderId="0"/>
    <xf numFmtId="169" fontId="6" fillId="0" borderId="0"/>
    <xf numFmtId="169" fontId="6" fillId="0" borderId="0"/>
    <xf numFmtId="170" fontId="25" fillId="0" borderId="0"/>
    <xf numFmtId="169" fontId="6" fillId="0" borderId="0"/>
    <xf numFmtId="170" fontId="6" fillId="0" borderId="0"/>
    <xf numFmtId="170" fontId="25" fillId="0" borderId="0"/>
    <xf numFmtId="169" fontId="25" fillId="0" borderId="0"/>
    <xf numFmtId="0" fontId="6" fillId="0" borderId="0"/>
    <xf numFmtId="0" fontId="6" fillId="0" borderId="0"/>
    <xf numFmtId="170" fontId="25" fillId="0" borderId="0"/>
    <xf numFmtId="170" fontId="6" fillId="0" borderId="0"/>
    <xf numFmtId="170" fontId="25" fillId="0" borderId="0"/>
    <xf numFmtId="169" fontId="6" fillId="0" borderId="0"/>
    <xf numFmtId="170" fontId="6" fillId="0" borderId="0"/>
    <xf numFmtId="170" fontId="6" fillId="0" borderId="0"/>
    <xf numFmtId="170" fontId="6" fillId="0" borderId="0"/>
    <xf numFmtId="170" fontId="6" fillId="0" borderId="0"/>
    <xf numFmtId="170" fontId="6" fillId="0" borderId="0"/>
    <xf numFmtId="170" fontId="6" fillId="0" borderId="0"/>
    <xf numFmtId="0" fontId="25" fillId="0" borderId="0"/>
    <xf numFmtId="169" fontId="25" fillId="0" borderId="0"/>
    <xf numFmtId="170" fontId="6" fillId="0" borderId="0"/>
    <xf numFmtId="170"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0" fontId="6" fillId="0" borderId="0"/>
    <xf numFmtId="171" fontId="6" fillId="0" borderId="0"/>
    <xf numFmtId="0" fontId="25" fillId="0" borderId="0"/>
    <xf numFmtId="169" fontId="6" fillId="0" borderId="0"/>
    <xf numFmtId="171" fontId="6" fillId="0" borderId="0"/>
    <xf numFmtId="0" fontId="6" fillId="0" borderId="0"/>
    <xf numFmtId="169" fontId="6" fillId="0" borderId="0"/>
    <xf numFmtId="169" fontId="6" fillId="0" borderId="0"/>
    <xf numFmtId="169" fontId="6" fillId="0" borderId="0"/>
    <xf numFmtId="169" fontId="6" fillId="0" borderId="0"/>
    <xf numFmtId="0" fontId="25" fillId="0" borderId="0"/>
    <xf numFmtId="169" fontId="6" fillId="0" borderId="0"/>
    <xf numFmtId="169" fontId="6" fillId="0" borderId="0"/>
    <xf numFmtId="169" fontId="6" fillId="0" borderId="0"/>
    <xf numFmtId="169" fontId="6" fillId="0" borderId="0"/>
    <xf numFmtId="169" fontId="3" fillId="0" borderId="0"/>
    <xf numFmtId="169" fontId="84" fillId="0" borderId="0"/>
    <xf numFmtId="169" fontId="5" fillId="0" borderId="0"/>
    <xf numFmtId="0" fontId="6" fillId="0" borderId="0"/>
    <xf numFmtId="171" fontId="6" fillId="0" borderId="0"/>
    <xf numFmtId="0" fontId="25" fillId="0" borderId="0"/>
    <xf numFmtId="169" fontId="6" fillId="0" borderId="0"/>
    <xf numFmtId="171" fontId="6" fillId="0" borderId="0"/>
    <xf numFmtId="0" fontId="6" fillId="0" borderId="0"/>
    <xf numFmtId="169" fontId="6" fillId="0" borderId="0"/>
    <xf numFmtId="169" fontId="6" fillId="0" borderId="0"/>
    <xf numFmtId="169" fontId="6" fillId="0" borderId="0"/>
    <xf numFmtId="169" fontId="6" fillId="0" borderId="0"/>
    <xf numFmtId="0" fontId="25" fillId="0" borderId="0"/>
    <xf numFmtId="169" fontId="6" fillId="0" borderId="0"/>
    <xf numFmtId="0" fontId="190" fillId="0" borderId="0"/>
    <xf numFmtId="0" fontId="5" fillId="0" borderId="0"/>
    <xf numFmtId="169" fontId="6" fillId="0" borderId="0"/>
    <xf numFmtId="169" fontId="6" fillId="0" borderId="0"/>
    <xf numFmtId="0" fontId="6" fillId="0" borderId="0"/>
    <xf numFmtId="0" fontId="6" fillId="0" borderId="0"/>
    <xf numFmtId="0" fontId="6" fillId="0" borderId="0"/>
    <xf numFmtId="0" fontId="5" fillId="0" borderId="0"/>
    <xf numFmtId="0" fontId="6" fillId="0" borderId="0"/>
    <xf numFmtId="169" fontId="6" fillId="0" borderId="0"/>
    <xf numFmtId="169" fontId="6" fillId="0" borderId="0"/>
    <xf numFmtId="0" fontId="6" fillId="0" borderId="0"/>
    <xf numFmtId="0" fontId="6" fillId="0" borderId="0"/>
    <xf numFmtId="169" fontId="6" fillId="0" borderId="0"/>
    <xf numFmtId="169" fontId="6" fillId="0" borderId="0"/>
    <xf numFmtId="169" fontId="5" fillId="0" borderId="0"/>
    <xf numFmtId="169" fontId="6" fillId="0" borderId="0"/>
    <xf numFmtId="169"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6" fillId="0" borderId="0"/>
    <xf numFmtId="0" fontId="6" fillId="0" borderId="0"/>
    <xf numFmtId="0" fontId="3" fillId="0" borderId="0"/>
    <xf numFmtId="0" fontId="5" fillId="0" borderId="0"/>
    <xf numFmtId="169" fontId="5" fillId="0" borderId="0"/>
    <xf numFmtId="169" fontId="5" fillId="0" borderId="0"/>
    <xf numFmtId="0" fontId="5" fillId="0" borderId="0"/>
    <xf numFmtId="169" fontId="5" fillId="0" borderId="0"/>
    <xf numFmtId="169" fontId="5" fillId="0" borderId="0"/>
    <xf numFmtId="169" fontId="6" fillId="0" borderId="0"/>
    <xf numFmtId="0" fontId="6" fillId="0" borderId="0"/>
    <xf numFmtId="169" fontId="6" fillId="0" borderId="0"/>
    <xf numFmtId="169" fontId="5" fillId="0" borderId="0"/>
    <xf numFmtId="169" fontId="5" fillId="0" borderId="0"/>
    <xf numFmtId="169" fontId="6" fillId="0" borderId="0"/>
    <xf numFmtId="169" fontId="5" fillId="0" borderId="0"/>
    <xf numFmtId="0" fontId="6"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6" fillId="0" borderId="0"/>
    <xf numFmtId="0" fontId="6" fillId="0" borderId="0"/>
    <xf numFmtId="169"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6" fillId="0" borderId="0"/>
    <xf numFmtId="0" fontId="6" fillId="0" borderId="0"/>
    <xf numFmtId="0" fontId="5" fillId="0" borderId="0"/>
    <xf numFmtId="0" fontId="3" fillId="0" borderId="0"/>
    <xf numFmtId="169" fontId="5" fillId="0" borderId="0"/>
    <xf numFmtId="0" fontId="6" fillId="0" borderId="0"/>
    <xf numFmtId="169" fontId="5" fillId="0" borderId="0"/>
    <xf numFmtId="169" fontId="5" fillId="0" borderId="0"/>
    <xf numFmtId="169" fontId="6" fillId="0" borderId="0"/>
    <xf numFmtId="0" fontId="6" fillId="0" borderId="0"/>
    <xf numFmtId="169" fontId="5" fillId="0" borderId="0"/>
    <xf numFmtId="169" fontId="5" fillId="0" borderId="0"/>
    <xf numFmtId="169" fontId="6" fillId="0" borderId="0"/>
    <xf numFmtId="169" fontId="5" fillId="0" borderId="0"/>
    <xf numFmtId="0" fontId="5" fillId="0" borderId="0"/>
    <xf numFmtId="169"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169"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169"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6" fillId="0" borderId="0"/>
    <xf numFmtId="0" fontId="6"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169"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6" fillId="0" borderId="0"/>
    <xf numFmtId="0" fontId="6" fillId="0" borderId="0"/>
    <xf numFmtId="0" fontId="5" fillId="0" borderId="0"/>
    <xf numFmtId="0" fontId="3" fillId="0" borderId="0"/>
    <xf numFmtId="169" fontId="6" fillId="0" borderId="0"/>
    <xf numFmtId="0" fontId="6" fillId="0" borderId="0"/>
    <xf numFmtId="169" fontId="5" fillId="0" borderId="0"/>
    <xf numFmtId="169" fontId="5" fillId="0" borderId="0"/>
    <xf numFmtId="169" fontId="6" fillId="0" borderId="0"/>
    <xf numFmtId="0" fontId="6" fillId="0" borderId="0"/>
    <xf numFmtId="169" fontId="5" fillId="0" borderId="0"/>
    <xf numFmtId="169" fontId="5" fillId="0" borderId="0"/>
    <xf numFmtId="169" fontId="6" fillId="0" borderId="0"/>
    <xf numFmtId="169"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169" fontId="3"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169" fontId="3" fillId="0" borderId="0"/>
    <xf numFmtId="0" fontId="6" fillId="0" borderId="0"/>
    <xf numFmtId="0" fontId="6"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169" fontId="3" fillId="0" borderId="0"/>
    <xf numFmtId="0" fontId="5" fillId="0" borderId="0"/>
    <xf numFmtId="0" fontId="5" fillId="0" borderId="0"/>
    <xf numFmtId="0" fontId="5" fillId="0" borderId="0"/>
    <xf numFmtId="169" fontId="5" fillId="0" borderId="0"/>
    <xf numFmtId="171" fontId="6" fillId="0" borderId="0"/>
    <xf numFmtId="0"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71" fontId="6" fillId="0" borderId="0"/>
    <xf numFmtId="0"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0" fontId="6" fillId="0" borderId="0"/>
    <xf numFmtId="0"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0" fontId="6" fillId="0" borderId="0"/>
    <xf numFmtId="0"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0" fontId="6" fillId="0" borderId="0"/>
    <xf numFmtId="0" fontId="6" fillId="0" borderId="0"/>
    <xf numFmtId="0" fontId="6" fillId="0" borderId="0"/>
    <xf numFmtId="169" fontId="5" fillId="0" borderId="0"/>
    <xf numFmtId="169" fontId="6" fillId="0" borderId="0"/>
    <xf numFmtId="0" fontId="6" fillId="0" borderId="0"/>
    <xf numFmtId="169" fontId="6" fillId="0" borderId="0"/>
    <xf numFmtId="169" fontId="6" fillId="0" borderId="0"/>
    <xf numFmtId="169" fontId="6" fillId="0" borderId="0"/>
    <xf numFmtId="169" fontId="6" fillId="0" borderId="0"/>
    <xf numFmtId="169" fontId="5" fillId="0" borderId="0"/>
    <xf numFmtId="169" fontId="5" fillId="0" borderId="0"/>
    <xf numFmtId="169" fontId="6" fillId="0" borderId="0"/>
    <xf numFmtId="0" fontId="6" fillId="0" borderId="0"/>
    <xf numFmtId="0" fontId="6" fillId="0" borderId="0"/>
    <xf numFmtId="169" fontId="5" fillId="0" borderId="0"/>
    <xf numFmtId="169" fontId="5" fillId="0" borderId="0"/>
    <xf numFmtId="169" fontId="6" fillId="0" borderId="0"/>
    <xf numFmtId="0" fontId="6" fillId="0" borderId="0"/>
    <xf numFmtId="169" fontId="6" fillId="0" borderId="0"/>
    <xf numFmtId="169" fontId="6" fillId="0" borderId="0"/>
    <xf numFmtId="169" fontId="6" fillId="0" borderId="0"/>
    <xf numFmtId="169" fontId="6" fillId="0" borderId="0"/>
    <xf numFmtId="169" fontId="5" fillId="0" borderId="0"/>
    <xf numFmtId="169" fontId="5" fillId="0" borderId="0"/>
    <xf numFmtId="169" fontId="6" fillId="0" borderId="0"/>
    <xf numFmtId="0" fontId="6" fillId="0" borderId="0"/>
    <xf numFmtId="0" fontId="6" fillId="0" borderId="0"/>
    <xf numFmtId="169" fontId="5" fillId="0" borderId="0"/>
    <xf numFmtId="169" fontId="5" fillId="0" borderId="0"/>
    <xf numFmtId="169" fontId="6" fillId="0" borderId="0"/>
    <xf numFmtId="169" fontId="5" fillId="0" borderId="0"/>
    <xf numFmtId="169" fontId="6" fillId="0" borderId="0"/>
    <xf numFmtId="169" fontId="6" fillId="0" borderId="0"/>
    <xf numFmtId="169" fontId="6" fillId="0" borderId="0"/>
    <xf numFmtId="169" fontId="6" fillId="0" borderId="0"/>
    <xf numFmtId="169" fontId="5" fillId="0" borderId="0"/>
    <xf numFmtId="169" fontId="5" fillId="0" borderId="0"/>
    <xf numFmtId="169" fontId="6" fillId="0" borderId="0"/>
    <xf numFmtId="0" fontId="6" fillId="0" borderId="0"/>
    <xf numFmtId="169" fontId="6" fillId="0" borderId="0"/>
    <xf numFmtId="0" fontId="83" fillId="0" borderId="0"/>
    <xf numFmtId="169" fontId="5" fillId="0" borderId="0"/>
    <xf numFmtId="169" fontId="5" fillId="0" borderId="0"/>
    <xf numFmtId="169" fontId="83" fillId="0" borderId="0"/>
    <xf numFmtId="0" fontId="83" fillId="0" borderId="0"/>
    <xf numFmtId="169" fontId="8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1" fontId="6" fillId="0" borderId="0"/>
    <xf numFmtId="169" fontId="6"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6" fillId="0" borderId="0"/>
    <xf numFmtId="0" fontId="5" fillId="0" borderId="0"/>
    <xf numFmtId="0" fontId="5" fillId="0" borderId="0"/>
    <xf numFmtId="169" fontId="5" fillId="0" borderId="0"/>
    <xf numFmtId="169" fontId="5" fillId="0" borderId="0"/>
    <xf numFmtId="169" fontId="6" fillId="0" borderId="0"/>
    <xf numFmtId="169" fontId="5" fillId="0" borderId="0"/>
    <xf numFmtId="169" fontId="5" fillId="0" borderId="0"/>
    <xf numFmtId="169" fontId="5" fillId="0" borderId="0"/>
    <xf numFmtId="169" fontId="6" fillId="0" borderId="0"/>
    <xf numFmtId="0" fontId="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 fillId="0" borderId="0"/>
    <xf numFmtId="171" fontId="6"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1" fontId="6"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1" fontId="6"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1" fontId="6" fillId="0" borderId="0"/>
    <xf numFmtId="169" fontId="6" fillId="0" borderId="0"/>
    <xf numFmtId="169" fontId="6" fillId="0" borderId="0"/>
    <xf numFmtId="0" fontId="83" fillId="0" borderId="0"/>
    <xf numFmtId="169" fontId="83" fillId="0" borderId="0"/>
    <xf numFmtId="0" fontId="83" fillId="0" borderId="0"/>
    <xf numFmtId="169" fontId="83" fillId="0" borderId="0"/>
    <xf numFmtId="0" fontId="83" fillId="0" borderId="0"/>
    <xf numFmtId="169" fontId="83" fillId="0" borderId="0"/>
    <xf numFmtId="0" fontId="83" fillId="0" borderId="0"/>
    <xf numFmtId="169"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71" fontId="6" fillId="0" borderId="0"/>
    <xf numFmtId="0" fontId="6" fillId="0" borderId="0"/>
    <xf numFmtId="169" fontId="6" fillId="0" borderId="0"/>
    <xf numFmtId="171" fontId="6" fillId="0" borderId="0"/>
    <xf numFmtId="169" fontId="6" fillId="0" borderId="0"/>
    <xf numFmtId="169" fontId="6" fillId="0" borderId="0"/>
    <xf numFmtId="169" fontId="6" fillId="0" borderId="0"/>
    <xf numFmtId="169" fontId="6" fillId="0" borderId="0"/>
    <xf numFmtId="0" fontId="6" fillId="0" borderId="0"/>
    <xf numFmtId="169" fontId="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71" fontId="6" fillId="0" borderId="0"/>
    <xf numFmtId="0" fontId="25" fillId="0" borderId="0"/>
    <xf numFmtId="169" fontId="5" fillId="0" borderId="0"/>
    <xf numFmtId="169" fontId="5" fillId="0" borderId="0"/>
    <xf numFmtId="169" fontId="5" fillId="0" borderId="0"/>
    <xf numFmtId="169" fontId="5" fillId="0" borderId="0"/>
    <xf numFmtId="169" fontId="5" fillId="0" borderId="0"/>
    <xf numFmtId="169" fontId="25" fillId="0" borderId="0"/>
    <xf numFmtId="169" fontId="6" fillId="0" borderId="0"/>
    <xf numFmtId="171" fontId="6"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 fillId="0" borderId="0"/>
    <xf numFmtId="171" fontId="6"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6" fillId="0" borderId="0"/>
    <xf numFmtId="0" fontId="5" fillId="0" borderId="0"/>
    <xf numFmtId="0" fontId="5" fillId="0" borderId="0"/>
    <xf numFmtId="169" fontId="5" fillId="0" borderId="0"/>
    <xf numFmtId="169" fontId="5" fillId="0" borderId="0"/>
    <xf numFmtId="169" fontId="6" fillId="0" borderId="0"/>
    <xf numFmtId="169" fontId="5" fillId="0" borderId="0"/>
    <xf numFmtId="169" fontId="5" fillId="0" borderId="0"/>
    <xf numFmtId="169" fontId="5" fillId="0" borderId="0"/>
    <xf numFmtId="169" fontId="6"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6"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7" fillId="0" borderId="0"/>
    <xf numFmtId="0" fontId="57" fillId="0" borderId="0"/>
    <xf numFmtId="169" fontId="3" fillId="0" borderId="0"/>
    <xf numFmtId="169" fontId="6" fillId="0" borderId="0"/>
    <xf numFmtId="169" fontId="5" fillId="0" borderId="0"/>
    <xf numFmtId="171" fontId="6" fillId="0" borderId="0"/>
    <xf numFmtId="171" fontId="6" fillId="0" borderId="0"/>
    <xf numFmtId="169" fontId="6" fillId="0" borderId="0"/>
    <xf numFmtId="171" fontId="6" fillId="0" borderId="0"/>
    <xf numFmtId="169" fontId="6" fillId="0" borderId="0"/>
    <xf numFmtId="169" fontId="6" fillId="0" borderId="0"/>
    <xf numFmtId="169" fontId="6" fillId="0" borderId="0"/>
    <xf numFmtId="169" fontId="6" fillId="0" borderId="0"/>
    <xf numFmtId="169" fontId="6" fillId="0" borderId="0"/>
    <xf numFmtId="171" fontId="6" fillId="0" borderId="0"/>
    <xf numFmtId="171" fontId="6" fillId="0" borderId="0"/>
    <xf numFmtId="169" fontId="6" fillId="0" borderId="0"/>
    <xf numFmtId="0" fontId="83" fillId="0" borderId="0"/>
    <xf numFmtId="169" fontId="6" fillId="0" borderId="0"/>
    <xf numFmtId="169" fontId="6" fillId="0" borderId="0"/>
    <xf numFmtId="169" fontId="6" fillId="0" borderId="0"/>
    <xf numFmtId="169" fontId="6" fillId="0" borderId="0"/>
    <xf numFmtId="169" fontId="6" fillId="0" borderId="0"/>
    <xf numFmtId="171" fontId="6" fillId="0" borderId="0"/>
    <xf numFmtId="171"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71" fontId="6" fillId="0" borderId="0"/>
    <xf numFmtId="171"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171" fontId="6" fillId="0" borderId="0"/>
    <xf numFmtId="171" fontId="6" fillId="0" borderId="0"/>
    <xf numFmtId="169" fontId="6" fillId="0" borderId="0"/>
    <xf numFmtId="169" fontId="6" fillId="0" borderId="0"/>
    <xf numFmtId="169" fontId="6" fillId="0" borderId="0"/>
    <xf numFmtId="169" fontId="6" fillId="0" borderId="0"/>
    <xf numFmtId="169" fontId="6" fillId="0" borderId="0"/>
    <xf numFmtId="169"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169" fontId="3" fillId="0" borderId="0"/>
    <xf numFmtId="0" fontId="5" fillId="0" borderId="0"/>
    <xf numFmtId="0" fontId="5" fillId="0" borderId="0"/>
    <xf numFmtId="0" fontId="5" fillId="0" borderId="0"/>
    <xf numFmtId="169"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62"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169" fontId="3" fillId="0" borderId="0"/>
    <xf numFmtId="0" fontId="5" fillId="0" borderId="0"/>
    <xf numFmtId="0" fontId="5" fillId="0" borderId="0"/>
    <xf numFmtId="0" fontId="5" fillId="0" borderId="0"/>
    <xf numFmtId="0" fontId="5" fillId="0" borderId="0"/>
    <xf numFmtId="262" fontId="6" fillId="0" borderId="0"/>
    <xf numFmtId="0" fontId="19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169"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169" fontId="3"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169" fontId="5" fillId="0" borderId="0"/>
    <xf numFmtId="169" fontId="5" fillId="0" borderId="0"/>
    <xf numFmtId="0" fontId="188" fillId="0" borderId="0"/>
    <xf numFmtId="0" fontId="6" fillId="0" borderId="0"/>
    <xf numFmtId="0" fontId="6" fillId="0" borderId="0"/>
    <xf numFmtId="169" fontId="188" fillId="0" borderId="0"/>
    <xf numFmtId="169" fontId="5" fillId="0" borderId="0"/>
    <xf numFmtId="0" fontId="188" fillId="0" borderId="0"/>
    <xf numFmtId="0" fontId="3" fillId="0" borderId="0"/>
    <xf numFmtId="169" fontId="83" fillId="0" borderId="0"/>
    <xf numFmtId="169" fontId="5" fillId="0" borderId="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169"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169"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169" fontId="5" fillId="0" borderId="0"/>
    <xf numFmtId="169" fontId="5" fillId="0" borderId="0"/>
    <xf numFmtId="171" fontId="6" fillId="0" borderId="0"/>
    <xf numFmtId="171" fontId="6" fillId="0" borderId="0"/>
    <xf numFmtId="0" fontId="84" fillId="0" borderId="0"/>
    <xf numFmtId="0" fontId="3"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69" fontId="6" fillId="0" borderId="0"/>
    <xf numFmtId="171" fontId="6" fillId="0" borderId="0"/>
    <xf numFmtId="169" fontId="6" fillId="0" borderId="0"/>
    <xf numFmtId="169"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169"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169" fontId="5" fillId="0" borderId="0"/>
    <xf numFmtId="169" fontId="5" fillId="0" borderId="0"/>
    <xf numFmtId="263"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169" fontId="6" fillId="0" borderId="0"/>
    <xf numFmtId="263" fontId="6" fillId="0" borderId="0"/>
    <xf numFmtId="263"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169" fontId="6"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169"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3"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169"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169" fontId="6" fillId="0" borderId="0"/>
    <xf numFmtId="0" fontId="192" fillId="0" borderId="0"/>
    <xf numFmtId="171" fontId="6" fillId="0" borderId="0"/>
    <xf numFmtId="171" fontId="6" fillId="0" borderId="0"/>
    <xf numFmtId="0" fontId="6" fillId="0" borderId="0"/>
    <xf numFmtId="0" fontId="6" fillId="0" borderId="0"/>
    <xf numFmtId="0" fontId="84" fillId="0" borderId="0"/>
    <xf numFmtId="0" fontId="192" fillId="0" borderId="0"/>
    <xf numFmtId="0" fontId="192" fillId="0" borderId="0"/>
    <xf numFmtId="171" fontId="6" fillId="0" borderId="0"/>
    <xf numFmtId="171" fontId="6" fillId="0" borderId="0"/>
    <xf numFmtId="0" fontId="25" fillId="0" borderId="0"/>
    <xf numFmtId="169" fontId="6" fillId="0" borderId="0"/>
    <xf numFmtId="171" fontId="6" fillId="0" borderId="0"/>
    <xf numFmtId="171" fontId="6" fillId="0" borderId="0"/>
    <xf numFmtId="171" fontId="6" fillId="0" borderId="0"/>
    <xf numFmtId="170" fontId="25"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169" fontId="6"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169" fontId="6" fillId="0" borderId="0"/>
    <xf numFmtId="0" fontId="6" fillId="0" borderId="0"/>
    <xf numFmtId="0" fontId="3" fillId="0" borderId="0"/>
    <xf numFmtId="169" fontId="6" fillId="0" borderId="0"/>
    <xf numFmtId="169" fontId="6" fillId="0" borderId="0"/>
    <xf numFmtId="169" fontId="3" fillId="0" borderId="0"/>
    <xf numFmtId="0" fontId="6" fillId="0" borderId="0"/>
    <xf numFmtId="169" fontId="6" fillId="0" borderId="0"/>
    <xf numFmtId="169" fontId="193" fillId="0" borderId="0"/>
    <xf numFmtId="169" fontId="5" fillId="0" borderId="0"/>
    <xf numFmtId="0" fontId="5" fillId="0" borderId="0"/>
    <xf numFmtId="0" fontId="3" fillId="0" borderId="0"/>
    <xf numFmtId="169" fontId="6" fillId="0" borderId="0"/>
    <xf numFmtId="169" fontId="6" fillId="0" borderId="0"/>
    <xf numFmtId="169" fontId="3"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0" fontId="5" fillId="0" borderId="0"/>
    <xf numFmtId="0" fontId="3" fillId="0" borderId="0"/>
    <xf numFmtId="169" fontId="6" fillId="0" borderId="0"/>
    <xf numFmtId="169" fontId="6" fillId="0" borderId="0"/>
    <xf numFmtId="169" fontId="3"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0" fontId="5" fillId="0" borderId="0"/>
    <xf numFmtId="0" fontId="3" fillId="0" borderId="0"/>
    <xf numFmtId="169" fontId="6" fillId="0" borderId="0"/>
    <xf numFmtId="169" fontId="6" fillId="0" borderId="0"/>
    <xf numFmtId="169" fontId="3"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0" fontId="5" fillId="0" borderId="0"/>
    <xf numFmtId="0" fontId="3" fillId="0" borderId="0"/>
    <xf numFmtId="169" fontId="6" fillId="0" borderId="0"/>
    <xf numFmtId="169" fontId="6" fillId="0" borderId="0"/>
    <xf numFmtId="169" fontId="3"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169" fontId="6" fillId="0" borderId="0"/>
    <xf numFmtId="0" fontId="5" fillId="0" borderId="0"/>
    <xf numFmtId="0" fontId="3" fillId="0" borderId="0"/>
    <xf numFmtId="169" fontId="6" fillId="0" borderId="0"/>
    <xf numFmtId="169" fontId="6" fillId="0" borderId="0"/>
    <xf numFmtId="169" fontId="3"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169" fontId="6" fillId="0" borderId="0"/>
    <xf numFmtId="0" fontId="5" fillId="0" borderId="0"/>
    <xf numFmtId="0" fontId="3" fillId="0" borderId="0"/>
    <xf numFmtId="169" fontId="6" fillId="0" borderId="0"/>
    <xf numFmtId="169" fontId="6" fillId="0" borderId="0"/>
    <xf numFmtId="169" fontId="3"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169" fontId="6"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169" fontId="5"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188" fillId="0" borderId="0"/>
    <xf numFmtId="0" fontId="83" fillId="0" borderId="0"/>
    <xf numFmtId="0" fontId="25" fillId="0" borderId="0"/>
    <xf numFmtId="0" fontId="188" fillId="0" borderId="0"/>
    <xf numFmtId="0" fontId="25" fillId="0" borderId="0"/>
    <xf numFmtId="169" fontId="83" fillId="0" borderId="0"/>
    <xf numFmtId="0" fontId="188" fillId="0" borderId="0"/>
    <xf numFmtId="0" fontId="83" fillId="0" borderId="0"/>
    <xf numFmtId="0" fontId="25" fillId="0" borderId="0"/>
    <xf numFmtId="0" fontId="188" fillId="0" borderId="0"/>
    <xf numFmtId="0" fontId="25" fillId="0" borderId="0"/>
    <xf numFmtId="169" fontId="83" fillId="0" borderId="0"/>
    <xf numFmtId="0" fontId="83" fillId="0" borderId="0"/>
    <xf numFmtId="0" fontId="25" fillId="0" borderId="0"/>
    <xf numFmtId="169" fontId="83" fillId="0" borderId="0"/>
    <xf numFmtId="0" fontId="83" fillId="0" borderId="0"/>
    <xf numFmtId="0" fontId="192" fillId="0" borderId="0"/>
    <xf numFmtId="0" fontId="83" fillId="0" borderId="0"/>
    <xf numFmtId="0" fontId="192" fillId="0" borderId="0"/>
    <xf numFmtId="0" fontId="83" fillId="0" borderId="0"/>
    <xf numFmtId="0" fontId="25" fillId="0" borderId="0"/>
    <xf numFmtId="0" fontId="83" fillId="0" borderId="0"/>
    <xf numFmtId="169"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1" fillId="0" borderId="0"/>
    <xf numFmtId="0" fontId="192" fillId="0" borderId="0"/>
    <xf numFmtId="0" fontId="31" fillId="0" borderId="0"/>
    <xf numFmtId="0" fontId="192" fillId="0" borderId="0"/>
    <xf numFmtId="0" fontId="83" fillId="0" borderId="0"/>
    <xf numFmtId="0" fontId="25" fillId="0" borderId="0"/>
    <xf numFmtId="169"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92" fillId="0" borderId="0"/>
    <xf numFmtId="0" fontId="188" fillId="0" borderId="0"/>
    <xf numFmtId="0" fontId="83" fillId="0" borderId="0"/>
    <xf numFmtId="170" fontId="192" fillId="0" borderId="0"/>
    <xf numFmtId="170" fontId="192" fillId="0" borderId="0"/>
    <xf numFmtId="170" fontId="25" fillId="0" borderId="0"/>
    <xf numFmtId="170" fontId="192" fillId="0" borderId="0"/>
    <xf numFmtId="170" fontId="25" fillId="0" borderId="0"/>
    <xf numFmtId="170" fontId="192" fillId="0" borderId="0"/>
    <xf numFmtId="170" fontId="25" fillId="0" borderId="0"/>
    <xf numFmtId="0" fontId="188" fillId="0" borderId="0"/>
    <xf numFmtId="170" fontId="25" fillId="0" borderId="0"/>
    <xf numFmtId="170" fontId="192" fillId="0" borderId="0"/>
    <xf numFmtId="170" fontId="25" fillId="0" borderId="0"/>
    <xf numFmtId="169" fontId="192" fillId="0" borderId="0"/>
    <xf numFmtId="170" fontId="192" fillId="0" borderId="0"/>
    <xf numFmtId="170" fontId="25" fillId="0" borderId="0"/>
    <xf numFmtId="169" fontId="192" fillId="0" borderId="0"/>
    <xf numFmtId="170" fontId="192" fillId="0" borderId="0"/>
    <xf numFmtId="170" fontId="192" fillId="0" borderId="0"/>
    <xf numFmtId="170" fontId="192" fillId="0" borderId="0"/>
    <xf numFmtId="170" fontId="192" fillId="0" borderId="0"/>
    <xf numFmtId="0" fontId="25" fillId="0" borderId="0"/>
    <xf numFmtId="170" fontId="192" fillId="0" borderId="0"/>
    <xf numFmtId="0" fontId="188" fillId="0" borderId="0"/>
    <xf numFmtId="0" fontId="188" fillId="0" borderId="0"/>
    <xf numFmtId="0" fontId="83" fillId="0" borderId="0"/>
    <xf numFmtId="0" fontId="192" fillId="0" borderId="0"/>
    <xf numFmtId="0" fontId="25" fillId="0" borderId="0"/>
    <xf numFmtId="0" fontId="188" fillId="0" borderId="0"/>
    <xf numFmtId="0" fontId="25" fillId="0" borderId="0"/>
    <xf numFmtId="169" fontId="83" fillId="0" borderId="0"/>
    <xf numFmtId="0" fontId="188" fillId="0" borderId="0"/>
    <xf numFmtId="0" fontId="83" fillId="0" borderId="0"/>
    <xf numFmtId="0" fontId="25" fillId="0" borderId="0"/>
    <xf numFmtId="0" fontId="188" fillId="0" borderId="0"/>
    <xf numFmtId="0" fontId="25" fillId="0" borderId="0"/>
    <xf numFmtId="169" fontId="83" fillId="0" borderId="0"/>
    <xf numFmtId="0" fontId="188" fillId="0" borderId="0"/>
    <xf numFmtId="0" fontId="83" fillId="0" borderId="0"/>
    <xf numFmtId="0" fontId="25" fillId="0" borderId="0"/>
    <xf numFmtId="0" fontId="188" fillId="0" borderId="0"/>
    <xf numFmtId="0" fontId="25" fillId="0" borderId="0"/>
    <xf numFmtId="169" fontId="6" fillId="0" borderId="0"/>
    <xf numFmtId="0" fontId="188" fillId="0" borderId="0"/>
    <xf numFmtId="0" fontId="83" fillId="0" borderId="0"/>
    <xf numFmtId="0" fontId="25" fillId="0" borderId="0"/>
    <xf numFmtId="0" fontId="188" fillId="0" borderId="0"/>
    <xf numFmtId="0" fontId="25" fillId="0" borderId="0"/>
    <xf numFmtId="169" fontId="83" fillId="0" borderId="0"/>
    <xf numFmtId="0" fontId="188" fillId="0" borderId="0"/>
    <xf numFmtId="0" fontId="83" fillId="0" borderId="0"/>
    <xf numFmtId="0" fontId="25" fillId="0" borderId="0"/>
    <xf numFmtId="0" fontId="188" fillId="0" borderId="0"/>
    <xf numFmtId="0" fontId="25" fillId="0" borderId="0"/>
    <xf numFmtId="169" fontId="83" fillId="0" borderId="0"/>
    <xf numFmtId="0" fontId="188" fillId="0" borderId="0"/>
    <xf numFmtId="0" fontId="83" fillId="0" borderId="0"/>
    <xf numFmtId="0" fontId="25" fillId="0" borderId="0"/>
    <xf numFmtId="0" fontId="188" fillId="0" borderId="0"/>
    <xf numFmtId="0" fontId="25" fillId="0" borderId="0"/>
    <xf numFmtId="169" fontId="83" fillId="0" borderId="0"/>
    <xf numFmtId="0" fontId="6" fillId="0" borderId="0"/>
    <xf numFmtId="0" fontId="18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169" fontId="3" fillId="0" borderId="0"/>
    <xf numFmtId="169" fontId="188"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6" fillId="0" borderId="0"/>
    <xf numFmtId="169" fontId="6" fillId="0" borderId="0"/>
    <xf numFmtId="169" fontId="5" fillId="0" borderId="0"/>
    <xf numFmtId="0" fontId="6" fillId="0" borderId="0"/>
    <xf numFmtId="0" fontId="5" fillId="0" borderId="0"/>
    <xf numFmtId="0" fontId="5" fillId="0" borderId="0"/>
    <xf numFmtId="0" fontId="5" fillId="0" borderId="0"/>
    <xf numFmtId="0" fontId="5" fillId="0" borderId="0"/>
    <xf numFmtId="169" fontId="5" fillId="0" borderId="0"/>
    <xf numFmtId="0" fontId="6" fillId="0" borderId="0"/>
    <xf numFmtId="169" fontId="6" fillId="0" borderId="0"/>
    <xf numFmtId="169" fontId="5" fillId="0" borderId="0"/>
    <xf numFmtId="0" fontId="6" fillId="0" borderId="0"/>
    <xf numFmtId="0" fontId="6" fillId="0" borderId="0"/>
    <xf numFmtId="169" fontId="193" fillId="0" borderId="0"/>
    <xf numFmtId="169"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169" fontId="6" fillId="0" borderId="0"/>
    <xf numFmtId="0" fontId="6" fillId="0" borderId="0"/>
    <xf numFmtId="0" fontId="6" fillId="0" borderId="0"/>
    <xf numFmtId="169" fontId="193" fillId="0" borderId="0"/>
    <xf numFmtId="0" fontId="6" fillId="0" borderId="0"/>
    <xf numFmtId="0" fontId="6" fillId="0" borderId="0"/>
    <xf numFmtId="169" fontId="193" fillId="0" borderId="0"/>
    <xf numFmtId="0" fontId="6" fillId="0" borderId="0"/>
    <xf numFmtId="0" fontId="6" fillId="0" borderId="0"/>
    <xf numFmtId="169" fontId="193" fillId="0" borderId="0"/>
    <xf numFmtId="0" fontId="6" fillId="0" borderId="0"/>
    <xf numFmtId="0" fontId="6" fillId="0" borderId="0"/>
    <xf numFmtId="169" fontId="193" fillId="0" borderId="0"/>
    <xf numFmtId="0" fontId="6" fillId="0" borderId="0"/>
    <xf numFmtId="0" fontId="6" fillId="0" borderId="0"/>
    <xf numFmtId="169" fontId="193" fillId="0" borderId="0"/>
    <xf numFmtId="0" fontId="192" fillId="0" borderId="0"/>
    <xf numFmtId="0" fontId="192" fillId="0" borderId="0"/>
    <xf numFmtId="0" fontId="192" fillId="0" borderId="0"/>
    <xf numFmtId="0" fontId="25" fillId="0" borderId="0"/>
    <xf numFmtId="0" fontId="6" fillId="0" borderId="0"/>
    <xf numFmtId="171" fontId="6" fillId="0" borderId="0"/>
    <xf numFmtId="170" fontId="192" fillId="0" borderId="0"/>
    <xf numFmtId="170" fontId="192" fillId="0" borderId="0"/>
    <xf numFmtId="170" fontId="25" fillId="0" borderId="0"/>
    <xf numFmtId="0" fontId="6" fillId="0" borderId="0"/>
    <xf numFmtId="0" fontId="192" fillId="0" borderId="0"/>
    <xf numFmtId="0" fontId="25" fillId="0" borderId="0"/>
    <xf numFmtId="0" fontId="6" fillId="0" borderId="0"/>
    <xf numFmtId="169" fontId="6" fillId="0" borderId="0"/>
    <xf numFmtId="0" fontId="6" fillId="0" borderId="0"/>
    <xf numFmtId="0" fontId="6" fillId="0" borderId="0"/>
    <xf numFmtId="169" fontId="6" fillId="0" borderId="0"/>
    <xf numFmtId="169" fontId="193"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169" fontId="5" fillId="0" borderId="0"/>
    <xf numFmtId="0" fontId="6" fillId="0" borderId="0"/>
    <xf numFmtId="0" fontId="6" fillId="0" borderId="0"/>
    <xf numFmtId="169" fontId="193"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169" fontId="5" fillId="0" borderId="0"/>
    <xf numFmtId="0" fontId="6" fillId="0" borderId="0"/>
    <xf numFmtId="0" fontId="6" fillId="0" borderId="0"/>
    <xf numFmtId="169" fontId="193"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169" fontId="5" fillId="0" borderId="0"/>
    <xf numFmtId="0" fontId="6" fillId="0" borderId="0"/>
    <xf numFmtId="0" fontId="6" fillId="0" borderId="0"/>
    <xf numFmtId="169" fontId="193" fillId="0" borderId="0"/>
    <xf numFmtId="0" fontId="192" fillId="0" borderId="0"/>
    <xf numFmtId="171" fontId="6" fillId="0" borderId="0"/>
    <xf numFmtId="170" fontId="192" fillId="0" borderId="0"/>
    <xf numFmtId="170" fontId="192" fillId="0" borderId="0"/>
    <xf numFmtId="170" fontId="25" fillId="0" borderId="0"/>
    <xf numFmtId="0" fontId="6" fillId="0" borderId="0"/>
    <xf numFmtId="171" fontId="6" fillId="0" borderId="0"/>
    <xf numFmtId="0" fontId="192" fillId="0" borderId="0"/>
    <xf numFmtId="0" fontId="6" fillId="0" borderId="0"/>
    <xf numFmtId="0" fontId="192" fillId="0" borderId="0"/>
    <xf numFmtId="0" fontId="25" fillId="0" borderId="0"/>
    <xf numFmtId="0" fontId="6" fillId="0" borderId="0"/>
    <xf numFmtId="169" fontId="6"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6" fillId="0" borderId="0"/>
    <xf numFmtId="0" fontId="6" fillId="0" borderId="0"/>
    <xf numFmtId="169" fontId="193" fillId="0" borderId="0"/>
    <xf numFmtId="0" fontId="3" fillId="0" borderId="0"/>
    <xf numFmtId="169" fontId="6" fillId="0" borderId="0"/>
    <xf numFmtId="169" fontId="193" fillId="0" borderId="0"/>
    <xf numFmtId="169" fontId="3" fillId="0" borderId="0"/>
    <xf numFmtId="0" fontId="6" fillId="0" borderId="0"/>
    <xf numFmtId="0" fontId="6" fillId="0" borderId="0"/>
    <xf numFmtId="169" fontId="193" fillId="0" borderId="0"/>
    <xf numFmtId="0" fontId="6" fillId="0" borderId="0"/>
    <xf numFmtId="0" fontId="6" fillId="0" borderId="0"/>
    <xf numFmtId="169" fontId="193" fillId="0" borderId="0"/>
    <xf numFmtId="0" fontId="3" fillId="0" borderId="0"/>
    <xf numFmtId="169" fontId="6" fillId="0" borderId="0"/>
    <xf numFmtId="169" fontId="193" fillId="0" borderId="0"/>
    <xf numFmtId="169" fontId="3" fillId="0" borderId="0"/>
    <xf numFmtId="0" fontId="3" fillId="0" borderId="0"/>
    <xf numFmtId="169" fontId="6" fillId="0" borderId="0"/>
    <xf numFmtId="169" fontId="193" fillId="0" borderId="0"/>
    <xf numFmtId="169" fontId="3" fillId="0" borderId="0"/>
    <xf numFmtId="0" fontId="3" fillId="0" borderId="0"/>
    <xf numFmtId="169" fontId="6" fillId="0" borderId="0"/>
    <xf numFmtId="169" fontId="193" fillId="0" borderId="0"/>
    <xf numFmtId="169" fontId="3" fillId="0" borderId="0"/>
    <xf numFmtId="0" fontId="3" fillId="0" borderId="0"/>
    <xf numFmtId="169" fontId="6" fillId="0" borderId="0"/>
    <xf numFmtId="169" fontId="6" fillId="0" borderId="0"/>
    <xf numFmtId="169" fontId="193" fillId="0" borderId="0"/>
    <xf numFmtId="169" fontId="3" fillId="0" borderId="0"/>
    <xf numFmtId="0" fontId="3" fillId="0" borderId="0"/>
    <xf numFmtId="169" fontId="6" fillId="0" borderId="0"/>
    <xf numFmtId="169" fontId="6" fillId="0" borderId="0"/>
    <xf numFmtId="169" fontId="193" fillId="0" borderId="0"/>
    <xf numFmtId="169" fontId="3"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31"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31"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31"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31"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193"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193" fillId="0" borderId="0"/>
    <xf numFmtId="0"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6" fillId="0" borderId="0"/>
    <xf numFmtId="169" fontId="5" fillId="0" borderId="0"/>
    <xf numFmtId="169" fontId="5" fillId="0" borderId="0"/>
    <xf numFmtId="169" fontId="5" fillId="0" borderId="0"/>
    <xf numFmtId="169" fontId="5" fillId="0" borderId="0"/>
    <xf numFmtId="169" fontId="5" fillId="0" borderId="0"/>
    <xf numFmtId="169" fontId="6"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70" fontId="5" fillId="0" borderId="0"/>
    <xf numFmtId="170" fontId="5" fillId="0" borderId="0"/>
    <xf numFmtId="0"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7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170"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70" fontId="5" fillId="0" borderId="0"/>
    <xf numFmtId="170" fontId="5" fillId="0" borderId="0"/>
    <xf numFmtId="169" fontId="5" fillId="0" borderId="0"/>
    <xf numFmtId="170"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70" fontId="5" fillId="0" borderId="0"/>
    <xf numFmtId="170" fontId="5" fillId="0" borderId="0"/>
    <xf numFmtId="169" fontId="5" fillId="0" borderId="0"/>
    <xf numFmtId="169" fontId="5" fillId="0" borderId="0"/>
    <xf numFmtId="169" fontId="5" fillId="0" borderId="0"/>
    <xf numFmtId="170" fontId="5" fillId="0" borderId="0"/>
    <xf numFmtId="169" fontId="5" fillId="0" borderId="0"/>
    <xf numFmtId="170" fontId="5" fillId="0" borderId="0"/>
    <xf numFmtId="169" fontId="5" fillId="0" borderId="0"/>
    <xf numFmtId="169" fontId="5" fillId="0" borderId="0"/>
    <xf numFmtId="0" fontId="5" fillId="0" borderId="0"/>
    <xf numFmtId="170"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70"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70"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69"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69" fontId="5" fillId="0" borderId="0"/>
    <xf numFmtId="170" fontId="5" fillId="0" borderId="0"/>
    <xf numFmtId="170" fontId="5" fillId="0" borderId="0"/>
    <xf numFmtId="170" fontId="5" fillId="0" borderId="0"/>
    <xf numFmtId="169" fontId="5" fillId="0" borderId="0"/>
    <xf numFmtId="170" fontId="5" fillId="0" borderId="0"/>
    <xf numFmtId="169" fontId="5" fillId="0" borderId="0"/>
    <xf numFmtId="169"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69" fontId="5" fillId="0" borderId="0"/>
    <xf numFmtId="169" fontId="5" fillId="0" borderId="0"/>
    <xf numFmtId="170" fontId="5" fillId="0" borderId="0"/>
    <xf numFmtId="169" fontId="107" fillId="0" borderId="0"/>
    <xf numFmtId="17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169" fontId="5" fillId="0" borderId="0"/>
    <xf numFmtId="0" fontId="5" fillId="0" borderId="0"/>
    <xf numFmtId="170"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0" fontId="5" fillId="0" borderId="0"/>
    <xf numFmtId="169" fontId="5" fillId="0" borderId="0"/>
    <xf numFmtId="0" fontId="5" fillId="0" borderId="0"/>
    <xf numFmtId="169" fontId="5" fillId="0" borderId="0"/>
    <xf numFmtId="170" fontId="107"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107"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107" fillId="0" borderId="0"/>
    <xf numFmtId="169" fontId="5" fillId="0" borderId="0"/>
    <xf numFmtId="169"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69"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69" fontId="5" fillId="0" borderId="0"/>
    <xf numFmtId="170" fontId="5" fillId="0" borderId="0"/>
    <xf numFmtId="170" fontId="5" fillId="0" borderId="0"/>
    <xf numFmtId="170" fontId="5" fillId="0" borderId="0"/>
    <xf numFmtId="169" fontId="5" fillId="0" borderId="0"/>
    <xf numFmtId="170" fontId="5" fillId="0" borderId="0"/>
    <xf numFmtId="169" fontId="5" fillId="0" borderId="0"/>
    <xf numFmtId="169" fontId="5" fillId="0" borderId="0"/>
    <xf numFmtId="170" fontId="5" fillId="0" borderId="0"/>
    <xf numFmtId="170" fontId="5" fillId="0" borderId="0"/>
    <xf numFmtId="169" fontId="5" fillId="0" borderId="0"/>
    <xf numFmtId="170" fontId="5" fillId="0" borderId="0"/>
    <xf numFmtId="169" fontId="5" fillId="0" borderId="0"/>
    <xf numFmtId="169"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69" fontId="5" fillId="0" borderId="0"/>
    <xf numFmtId="170" fontId="5" fillId="0" borderId="0"/>
    <xf numFmtId="170" fontId="5" fillId="0" borderId="0"/>
    <xf numFmtId="170" fontId="5" fillId="0" borderId="0"/>
    <xf numFmtId="169" fontId="5" fillId="0" borderId="0"/>
    <xf numFmtId="170"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70" fontId="5" fillId="0" borderId="0"/>
    <xf numFmtId="170" fontId="5" fillId="0" borderId="0"/>
    <xf numFmtId="169" fontId="5" fillId="0" borderId="0"/>
    <xf numFmtId="170"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70" fontId="5" fillId="0" borderId="0"/>
    <xf numFmtId="170" fontId="5" fillId="0" borderId="0"/>
    <xf numFmtId="169" fontId="5" fillId="0" borderId="0"/>
    <xf numFmtId="170"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169"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10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107"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107"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107"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6" fillId="0" borderId="0"/>
    <xf numFmtId="169" fontId="5" fillId="0" borderId="0"/>
    <xf numFmtId="169" fontId="5" fillId="0" borderId="0"/>
    <xf numFmtId="169" fontId="5" fillId="0" borderId="0"/>
    <xf numFmtId="169" fontId="5" fillId="0" borderId="0"/>
    <xf numFmtId="169" fontId="5" fillId="0" borderId="0"/>
    <xf numFmtId="169" fontId="6"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6" fillId="0" borderId="0"/>
    <xf numFmtId="0" fontId="5" fillId="0" borderId="0"/>
    <xf numFmtId="0"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 fillId="0" borderId="0"/>
    <xf numFmtId="0" fontId="5" fillId="0" borderId="0"/>
    <xf numFmtId="170" fontId="5" fillId="0" borderId="0"/>
    <xf numFmtId="170" fontId="5" fillId="0" borderId="0"/>
    <xf numFmtId="0"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7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170"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70" fontId="5" fillId="0" borderId="0"/>
    <xf numFmtId="170" fontId="5" fillId="0" borderId="0"/>
    <xf numFmtId="169" fontId="5" fillId="0" borderId="0"/>
    <xf numFmtId="170"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70" fontId="5" fillId="0" borderId="0"/>
    <xf numFmtId="170" fontId="5" fillId="0" borderId="0"/>
    <xf numFmtId="169" fontId="5" fillId="0" borderId="0"/>
    <xf numFmtId="169" fontId="5" fillId="0" borderId="0"/>
    <xf numFmtId="169" fontId="5" fillId="0" borderId="0"/>
    <xf numFmtId="170" fontId="5" fillId="0" borderId="0"/>
    <xf numFmtId="169" fontId="5" fillId="0" borderId="0"/>
    <xf numFmtId="170" fontId="5" fillId="0" borderId="0"/>
    <xf numFmtId="169" fontId="5" fillId="0" borderId="0"/>
    <xf numFmtId="169" fontId="5" fillId="0" borderId="0"/>
    <xf numFmtId="0" fontId="5" fillId="0" borderId="0"/>
    <xf numFmtId="170"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70"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70"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69"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69" fontId="5" fillId="0" borderId="0"/>
    <xf numFmtId="170" fontId="5" fillId="0" borderId="0"/>
    <xf numFmtId="170" fontId="5" fillId="0" borderId="0"/>
    <xf numFmtId="170" fontId="5" fillId="0" borderId="0"/>
    <xf numFmtId="169" fontId="5" fillId="0" borderId="0"/>
    <xf numFmtId="170" fontId="5" fillId="0" borderId="0"/>
    <xf numFmtId="169" fontId="5" fillId="0" borderId="0"/>
    <xf numFmtId="169"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69" fontId="5" fillId="0" borderId="0"/>
    <xf numFmtId="169" fontId="5" fillId="0" borderId="0"/>
    <xf numFmtId="170" fontId="5" fillId="0" borderId="0"/>
    <xf numFmtId="169" fontId="107" fillId="0" borderId="0"/>
    <xf numFmtId="17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169" fontId="5" fillId="0" borderId="0"/>
    <xf numFmtId="0" fontId="5" fillId="0" borderId="0"/>
    <xf numFmtId="169" fontId="5" fillId="0" borderId="0"/>
    <xf numFmtId="0" fontId="5" fillId="0" borderId="0"/>
    <xf numFmtId="170"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0" fontId="5" fillId="0" borderId="0"/>
    <xf numFmtId="169" fontId="5" fillId="0" borderId="0"/>
    <xf numFmtId="0" fontId="5" fillId="0" borderId="0"/>
    <xf numFmtId="169" fontId="5" fillId="0" borderId="0"/>
    <xf numFmtId="170" fontId="107"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107"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107" fillId="0" borderId="0"/>
    <xf numFmtId="169" fontId="5" fillId="0" borderId="0"/>
    <xf numFmtId="169"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69" fontId="5" fillId="0" borderId="0"/>
    <xf numFmtId="170" fontId="5" fillId="0" borderId="0"/>
    <xf numFmtId="170" fontId="5" fillId="0" borderId="0"/>
    <xf numFmtId="170" fontId="5" fillId="0" borderId="0"/>
    <xf numFmtId="169" fontId="5" fillId="0" borderId="0"/>
    <xf numFmtId="170"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70" fontId="5" fillId="0" borderId="0"/>
    <xf numFmtId="170" fontId="5" fillId="0" borderId="0"/>
    <xf numFmtId="169" fontId="5" fillId="0" borderId="0"/>
    <xf numFmtId="170"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70" fontId="5" fillId="0" borderId="0"/>
    <xf numFmtId="170" fontId="5" fillId="0" borderId="0"/>
    <xf numFmtId="169" fontId="5" fillId="0" borderId="0"/>
    <xf numFmtId="170"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7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6"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169"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0"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169"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169"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6"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10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107"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107"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107"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9"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0" fontId="5" fillId="0" borderId="0"/>
    <xf numFmtId="169" fontId="5" fillId="0" borderId="0"/>
    <xf numFmtId="0"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0" fontId="5" fillId="0" borderId="0"/>
    <xf numFmtId="169" fontId="5" fillId="0" borderId="0"/>
    <xf numFmtId="169" fontId="5" fillId="0" borderId="0"/>
    <xf numFmtId="169" fontId="5" fillId="0" borderId="0"/>
    <xf numFmtId="169" fontId="5" fillId="0" borderId="0"/>
    <xf numFmtId="169" fontId="5" fillId="0" borderId="0"/>
    <xf numFmtId="169" fontId="5" fillId="0" borderId="0"/>
    <xf numFmtId="0" fontId="83" fillId="0" borderId="0"/>
    <xf numFmtId="0" fontId="3" fillId="0" borderId="0"/>
    <xf numFmtId="169" fontId="6" fillId="0" borderId="0"/>
    <xf numFmtId="169" fontId="193" fillId="0" borderId="0"/>
    <xf numFmtId="169" fontId="3" fillId="0" borderId="0"/>
    <xf numFmtId="0" fontId="6" fillId="0" borderId="0"/>
    <xf numFmtId="0" fontId="6" fillId="0" borderId="0"/>
    <xf numFmtId="169" fontId="193" fillId="0" borderId="0"/>
    <xf numFmtId="0" fontId="6" fillId="0" borderId="0"/>
    <xf numFmtId="0" fontId="6" fillId="0" borderId="0"/>
    <xf numFmtId="169" fontId="193" fillId="0" borderId="0"/>
    <xf numFmtId="0" fontId="6" fillId="0" borderId="0"/>
    <xf numFmtId="0" fontId="6" fillId="0" borderId="0"/>
    <xf numFmtId="169" fontId="83" fillId="0" borderId="0"/>
    <xf numFmtId="0" fontId="6" fillId="0" borderId="0"/>
    <xf numFmtId="0" fontId="6" fillId="0" borderId="0"/>
    <xf numFmtId="0" fontId="6" fillId="0" borderId="0"/>
    <xf numFmtId="0" fontId="6" fillId="0" borderId="0"/>
    <xf numFmtId="0" fontId="3" fillId="0" borderId="0"/>
    <xf numFmtId="169" fontId="6" fillId="0" borderId="0"/>
    <xf numFmtId="169" fontId="3" fillId="0" borderId="0"/>
    <xf numFmtId="0" fontId="3" fillId="0" borderId="0"/>
    <xf numFmtId="169" fontId="6" fillId="0" borderId="0"/>
    <xf numFmtId="169" fontId="3" fillId="0" borderId="0"/>
    <xf numFmtId="0" fontId="3" fillId="0" borderId="0"/>
    <xf numFmtId="169" fontId="6" fillId="0" borderId="0"/>
    <xf numFmtId="169" fontId="3" fillId="0" borderId="0"/>
    <xf numFmtId="0" fontId="3" fillId="0" borderId="0"/>
    <xf numFmtId="169" fontId="6" fillId="0" borderId="0"/>
    <xf numFmtId="169" fontId="3" fillId="0" borderId="0"/>
    <xf numFmtId="0" fontId="34" fillId="0" borderId="0"/>
    <xf numFmtId="171" fontId="31" fillId="0" borderId="0"/>
    <xf numFmtId="0" fontId="194" fillId="0" borderId="0">
      <alignment vertical="center"/>
    </xf>
    <xf numFmtId="0" fontId="6" fillId="0" borderId="0"/>
    <xf numFmtId="171" fontId="55" fillId="0" borderId="0" applyNumberFormat="0" applyFill="0" applyBorder="0" applyAlignment="0" applyProtection="0">
      <alignment vertical="center"/>
    </xf>
    <xf numFmtId="171" fontId="55" fillId="0" borderId="0" applyNumberFormat="0" applyFill="0" applyBorder="0" applyAlignment="0" applyProtection="0">
      <alignment vertical="center"/>
    </xf>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71" fontId="55" fillId="0" borderId="0" applyNumberFormat="0" applyFill="0" applyBorder="0" applyAlignment="0" applyProtection="0">
      <alignment vertical="center"/>
    </xf>
    <xf numFmtId="171" fontId="55" fillId="0" borderId="0" applyNumberFormat="0" applyFill="0" applyBorder="0" applyAlignment="0" applyProtection="0">
      <alignment vertical="center"/>
    </xf>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71" fontId="55" fillId="0" borderId="0" applyNumberFormat="0" applyFill="0" applyBorder="0" applyAlignment="0" applyProtection="0">
      <alignment vertical="center"/>
    </xf>
    <xf numFmtId="171" fontId="55" fillId="0" borderId="0" applyNumberFormat="0" applyFill="0" applyBorder="0" applyAlignment="0" applyProtection="0">
      <alignment vertical="center"/>
    </xf>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71" fontId="55" fillId="0" borderId="0" applyNumberFormat="0" applyFill="0" applyBorder="0" applyAlignment="0" applyProtection="0">
      <alignment vertical="center"/>
    </xf>
    <xf numFmtId="171" fontId="55" fillId="0" borderId="0" applyNumberFormat="0" applyFill="0" applyBorder="0" applyAlignment="0" applyProtection="0">
      <alignment vertical="center"/>
    </xf>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71" fontId="55" fillId="0" borderId="0" applyNumberFormat="0" applyFill="0" applyBorder="0" applyAlignment="0" applyProtection="0">
      <alignment vertical="center"/>
    </xf>
    <xf numFmtId="171" fontId="55" fillId="0" borderId="0" applyNumberFormat="0" applyFill="0" applyBorder="0" applyAlignment="0" applyProtection="0">
      <alignment vertical="center"/>
    </xf>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71" fontId="55" fillId="0" borderId="0" applyNumberFormat="0" applyFill="0" applyBorder="0" applyAlignment="0" applyProtection="0">
      <alignment vertical="center"/>
    </xf>
    <xf numFmtId="171" fontId="55" fillId="0" borderId="0" applyNumberFormat="0" applyFill="0" applyBorder="0" applyAlignment="0" applyProtection="0">
      <alignment vertical="center"/>
    </xf>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71" fontId="55" fillId="0" borderId="0" applyNumberFormat="0" applyFill="0" applyBorder="0" applyAlignment="0" applyProtection="0">
      <alignment vertical="center"/>
    </xf>
    <xf numFmtId="171" fontId="55" fillId="0" borderId="0" applyNumberFormat="0" applyFill="0" applyBorder="0" applyAlignment="0" applyProtection="0">
      <alignment vertical="center"/>
    </xf>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71" fontId="55" fillId="0" borderId="0" applyNumberFormat="0" applyFill="0" applyBorder="0" applyAlignment="0" applyProtection="0">
      <alignment vertical="center"/>
    </xf>
    <xf numFmtId="171" fontId="55" fillId="0" borderId="0" applyNumberFormat="0" applyFill="0" applyBorder="0" applyAlignment="0" applyProtection="0">
      <alignment vertical="center"/>
    </xf>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71"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55" fillId="0" borderId="0" applyNumberFormat="0" applyFill="0" applyBorder="0" applyAlignment="0" applyProtection="0">
      <alignment vertical="center"/>
    </xf>
    <xf numFmtId="0" fontId="24" fillId="53" borderId="36" applyNumberFormat="0" applyFont="0" applyAlignment="0" applyProtection="0"/>
    <xf numFmtId="0" fontId="2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169" fontId="6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55" fillId="0" borderId="0" applyNumberFormat="0" applyFill="0" applyBorder="0" applyAlignment="0" applyProtection="0">
      <alignment vertical="center"/>
    </xf>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6"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169"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169" fontId="6" fillId="53" borderId="36" applyNumberFormat="0" applyFont="0" applyAlignment="0" applyProtection="0"/>
    <xf numFmtId="169" fontId="25" fillId="53" borderId="36" applyNumberFormat="0" applyFont="0" applyAlignment="0" applyProtection="0"/>
    <xf numFmtId="169" fontId="6" fillId="53" borderId="36" applyNumberFormat="0" applyFont="0" applyAlignment="0" applyProtection="0"/>
    <xf numFmtId="169" fontId="25" fillId="53" borderId="36" applyNumberFormat="0" applyFont="0" applyAlignment="0" applyProtection="0"/>
    <xf numFmtId="0" fontId="25" fillId="53" borderId="36" applyNumberFormat="0" applyFont="0" applyAlignment="0" applyProtection="0"/>
    <xf numFmtId="169" fontId="6" fillId="53" borderId="36" applyNumberFormat="0" applyFont="0" applyAlignment="0" applyProtection="0"/>
    <xf numFmtId="169" fontId="25" fillId="53" borderId="36" applyNumberFormat="0" applyFont="0" applyAlignment="0" applyProtection="0"/>
    <xf numFmtId="0" fontId="25"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169" fontId="25" fillId="53" borderId="36" applyNumberFormat="0" applyFont="0" applyAlignment="0" applyProtection="0"/>
    <xf numFmtId="169" fontId="25"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25" fillId="53" borderId="36" applyNumberFormat="0" applyFont="0" applyAlignment="0" applyProtection="0"/>
    <xf numFmtId="169" fontId="25" fillId="53" borderId="36" applyNumberFormat="0" applyFont="0" applyAlignment="0" applyProtection="0"/>
    <xf numFmtId="0" fontId="25"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169" fontId="6" fillId="53" borderId="36" applyNumberFormat="0" applyFont="0" applyAlignment="0" applyProtection="0"/>
    <xf numFmtId="169" fontId="25" fillId="53" borderId="36" applyNumberFormat="0" applyFont="0" applyAlignment="0" applyProtection="0"/>
    <xf numFmtId="169" fontId="6" fillId="53" borderId="36" applyNumberFormat="0" applyFont="0" applyAlignment="0" applyProtection="0"/>
    <xf numFmtId="169" fontId="25" fillId="53" borderId="36" applyNumberFormat="0" applyFont="0" applyAlignment="0" applyProtection="0"/>
    <xf numFmtId="0" fontId="25" fillId="53" borderId="36" applyNumberFormat="0" applyFont="0" applyAlignment="0" applyProtection="0"/>
    <xf numFmtId="169" fontId="6" fillId="53" borderId="36" applyNumberFormat="0" applyFont="0" applyAlignment="0" applyProtection="0"/>
    <xf numFmtId="169" fontId="25" fillId="53" borderId="36" applyNumberFormat="0" applyFont="0" applyAlignment="0" applyProtection="0"/>
    <xf numFmtId="0" fontId="25"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169" fontId="25" fillId="53" borderId="36" applyNumberFormat="0" applyFont="0" applyAlignment="0" applyProtection="0"/>
    <xf numFmtId="169" fontId="25"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169" fontId="25" fillId="53" borderId="36" applyNumberFormat="0" applyFont="0" applyAlignment="0" applyProtection="0"/>
    <xf numFmtId="169" fontId="25" fillId="53" borderId="36" applyNumberFormat="0" applyFont="0" applyAlignment="0" applyProtection="0"/>
    <xf numFmtId="0" fontId="25" fillId="53" borderId="36" applyNumberFormat="0" applyFont="0" applyAlignment="0" applyProtection="0"/>
    <xf numFmtId="169" fontId="25"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169" fontId="25" fillId="53" borderId="36" applyNumberFormat="0" applyFont="0" applyAlignment="0" applyProtection="0"/>
    <xf numFmtId="169" fontId="25"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25"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169" fontId="25"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169" fontId="25" fillId="53" borderId="36" applyNumberFormat="0" applyFont="0" applyAlignment="0" applyProtection="0"/>
    <xf numFmtId="0" fontId="25" fillId="53" borderId="36" applyNumberFormat="0" applyFont="0" applyAlignment="0" applyProtection="0"/>
    <xf numFmtId="169" fontId="25"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169" fontId="25" fillId="53" borderId="36" applyNumberFormat="0" applyFont="0" applyAlignment="0" applyProtection="0"/>
    <xf numFmtId="0" fontId="25" fillId="53" borderId="36" applyNumberFormat="0" applyFont="0" applyAlignment="0" applyProtection="0"/>
    <xf numFmtId="169" fontId="25"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6"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169" fontId="25" fillId="53" borderId="36" applyNumberFormat="0" applyFont="0" applyAlignment="0" applyProtection="0"/>
    <xf numFmtId="0" fontId="25" fillId="53" borderId="36" applyNumberFormat="0" applyFont="0" applyAlignment="0" applyProtection="0"/>
    <xf numFmtId="169" fontId="25"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169"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169" fontId="25"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0" fontId="25" fillId="53" borderId="36" applyNumberFormat="0" applyFont="0" applyAlignment="0" applyProtection="0"/>
    <xf numFmtId="169" fontId="25"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64" fillId="53" borderId="36" applyNumberFormat="0" applyFont="0" applyAlignment="0" applyProtection="0"/>
    <xf numFmtId="170" fontId="64" fillId="53" borderId="36" applyNumberFormat="0" applyFont="0" applyAlignment="0" applyProtection="0"/>
    <xf numFmtId="170" fontId="64" fillId="53" borderId="36" applyNumberFormat="0" applyFont="0" applyAlignment="0" applyProtection="0"/>
    <xf numFmtId="170" fontId="64" fillId="53" borderId="36" applyNumberFormat="0" applyFont="0" applyAlignment="0" applyProtection="0"/>
    <xf numFmtId="170" fontId="64" fillId="53" borderId="36" applyNumberFormat="0" applyFont="0" applyAlignment="0" applyProtection="0"/>
    <xf numFmtId="170" fontId="6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64" fillId="53" borderId="36" applyNumberFormat="0" applyFont="0" applyAlignment="0" applyProtection="0"/>
    <xf numFmtId="170" fontId="6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170" fontId="64" fillId="53" borderId="36" applyNumberFormat="0" applyFont="0" applyAlignment="0" applyProtection="0"/>
    <xf numFmtId="170" fontId="64" fillId="53" borderId="36" applyNumberFormat="0" applyFont="0" applyAlignment="0" applyProtection="0"/>
    <xf numFmtId="170" fontId="64" fillId="53" borderId="36" applyNumberFormat="0" applyFont="0" applyAlignment="0" applyProtection="0"/>
    <xf numFmtId="169" fontId="64" fillId="53" borderId="36" applyNumberFormat="0" applyFont="0" applyAlignment="0" applyProtection="0"/>
    <xf numFmtId="169" fontId="64" fillId="53" borderId="36" applyNumberFormat="0" applyFont="0" applyAlignment="0" applyProtection="0"/>
    <xf numFmtId="170" fontId="64" fillId="53" borderId="36" applyNumberFormat="0" applyFont="0" applyAlignment="0" applyProtection="0"/>
    <xf numFmtId="169" fontId="6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64" fillId="53" borderId="36" applyNumberFormat="0" applyFont="0" applyAlignment="0" applyProtection="0"/>
    <xf numFmtId="170" fontId="64" fillId="53" borderId="36" applyNumberFormat="0" applyFont="0" applyAlignment="0" applyProtection="0"/>
    <xf numFmtId="169" fontId="64" fillId="53" borderId="36" applyNumberFormat="0" applyFont="0" applyAlignment="0" applyProtection="0"/>
    <xf numFmtId="169" fontId="6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64" fillId="53" borderId="36" applyNumberFormat="0" applyFont="0" applyAlignment="0" applyProtection="0"/>
    <xf numFmtId="170" fontId="6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170" fontId="64" fillId="53" borderId="36" applyNumberFormat="0" applyFont="0" applyAlignment="0" applyProtection="0"/>
    <xf numFmtId="170" fontId="64" fillId="53" borderId="36" applyNumberFormat="0" applyFont="0" applyAlignment="0" applyProtection="0"/>
    <xf numFmtId="170" fontId="64" fillId="53" borderId="36" applyNumberFormat="0" applyFont="0" applyAlignment="0" applyProtection="0"/>
    <xf numFmtId="169" fontId="64" fillId="53" borderId="36" applyNumberFormat="0" applyFont="0" applyAlignment="0" applyProtection="0"/>
    <xf numFmtId="169" fontId="64" fillId="53" borderId="36" applyNumberFormat="0" applyFont="0" applyAlignment="0" applyProtection="0"/>
    <xf numFmtId="170" fontId="64" fillId="53" borderId="36" applyNumberFormat="0" applyFont="0" applyAlignment="0" applyProtection="0"/>
    <xf numFmtId="169" fontId="6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64" fillId="53" borderId="36" applyNumberFormat="0" applyFont="0" applyAlignment="0" applyProtection="0"/>
    <xf numFmtId="170" fontId="64" fillId="53" borderId="36" applyNumberFormat="0" applyFont="0" applyAlignment="0" applyProtection="0"/>
    <xf numFmtId="169" fontId="64" fillId="53" borderId="36" applyNumberFormat="0" applyFont="0" applyAlignment="0" applyProtection="0"/>
    <xf numFmtId="169" fontId="6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64" fillId="53" borderId="36" applyNumberFormat="0" applyFont="0" applyAlignment="0" applyProtection="0"/>
    <xf numFmtId="170" fontId="6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64" fillId="53" borderId="36" applyNumberFormat="0" applyFont="0" applyAlignment="0" applyProtection="0"/>
    <xf numFmtId="170" fontId="64" fillId="53" borderId="36" applyNumberFormat="0" applyFont="0" applyAlignment="0" applyProtection="0"/>
    <xf numFmtId="170" fontId="64" fillId="53" borderId="36" applyNumberFormat="0" applyFont="0" applyAlignment="0" applyProtection="0"/>
    <xf numFmtId="169" fontId="64" fillId="53" borderId="36" applyNumberFormat="0" applyFont="0" applyAlignment="0" applyProtection="0"/>
    <xf numFmtId="170" fontId="6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170" fontId="64" fillId="53" borderId="36" applyNumberFormat="0" applyFont="0" applyAlignment="0" applyProtection="0"/>
    <xf numFmtId="170" fontId="64" fillId="53" borderId="36" applyNumberFormat="0" applyFont="0" applyAlignment="0" applyProtection="0"/>
    <xf numFmtId="169" fontId="6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0" fontId="6"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7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6"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169" fontId="64" fillId="53" borderId="36" applyNumberFormat="0" applyFont="0" applyAlignment="0" applyProtection="0"/>
    <xf numFmtId="169" fontId="64" fillId="53" borderId="36" applyNumberFormat="0" applyFont="0" applyAlignment="0" applyProtection="0"/>
    <xf numFmtId="0" fontId="64" fillId="53" borderId="36" applyNumberFormat="0" applyFont="0" applyAlignment="0" applyProtection="0"/>
    <xf numFmtId="169" fontId="64" fillId="53" borderId="36" applyNumberFormat="0" applyFont="0" applyAlignment="0" applyProtection="0"/>
    <xf numFmtId="0" fontId="6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169" fontId="6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6"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0" fontId="6"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169" fontId="64" fillId="53" borderId="36" applyNumberFormat="0" applyFont="0" applyAlignment="0" applyProtection="0"/>
    <xf numFmtId="169" fontId="64" fillId="53" borderId="36" applyNumberFormat="0" applyFont="0" applyAlignment="0" applyProtection="0"/>
    <xf numFmtId="0" fontId="64" fillId="53" borderId="36" applyNumberFormat="0" applyFont="0" applyAlignment="0" applyProtection="0"/>
    <xf numFmtId="169" fontId="64" fillId="53" borderId="36" applyNumberFormat="0" applyFont="0" applyAlignment="0" applyProtection="0"/>
    <xf numFmtId="0" fontId="64"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169" fontId="64" fillId="53" borderId="36" applyNumberFormat="0" applyFont="0" applyAlignment="0" applyProtection="0"/>
    <xf numFmtId="169" fontId="6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169" fontId="64" fillId="53" borderId="36" applyNumberFormat="0" applyFont="0" applyAlignment="0" applyProtection="0"/>
    <xf numFmtId="0" fontId="6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169" fontId="2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169" fontId="6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6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169" fontId="6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169" fontId="6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64" fillId="53" borderId="36" applyNumberFormat="0" applyFont="0" applyAlignment="0" applyProtection="0"/>
    <xf numFmtId="0" fontId="24"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55" fillId="0" borderId="0" applyNumberFormat="0" applyFill="0" applyBorder="0" applyAlignment="0" applyProtection="0">
      <alignment vertical="center"/>
    </xf>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71" fontId="55" fillId="0" borderId="0" applyNumberFormat="0" applyFill="0" applyBorder="0" applyAlignment="0" applyProtection="0">
      <alignment vertical="center"/>
    </xf>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169" fontId="195" fillId="53" borderId="36" applyNumberFormat="0" applyFont="0" applyAlignment="0" applyProtection="0"/>
    <xf numFmtId="169" fontId="195" fillId="53" borderId="36" applyNumberFormat="0" applyFont="0" applyAlignment="0" applyProtection="0"/>
    <xf numFmtId="0" fontId="195" fillId="53" borderId="36" applyNumberFormat="0" applyFont="0" applyAlignment="0" applyProtection="0"/>
    <xf numFmtId="169" fontId="195"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169" fontId="195"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169" fontId="86" fillId="53" borderId="36" applyNumberFormat="0" applyFont="0" applyAlignment="0" applyProtection="0"/>
    <xf numFmtId="169"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169" fontId="86" fillId="53" borderId="36" applyNumberFormat="0" applyFont="0" applyAlignment="0" applyProtection="0"/>
    <xf numFmtId="0" fontId="6"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169" fontId="195" fillId="53" borderId="36" applyNumberFormat="0" applyFont="0" applyAlignment="0" applyProtection="0"/>
    <xf numFmtId="169" fontId="195" fillId="53" borderId="36" applyNumberFormat="0" applyFont="0" applyAlignment="0" applyProtection="0"/>
    <xf numFmtId="0" fontId="195" fillId="53" borderId="36" applyNumberFormat="0" applyFont="0" applyAlignment="0" applyProtection="0"/>
    <xf numFmtId="169" fontId="195" fillId="53" borderId="36" applyNumberFormat="0" applyFont="0" applyAlignment="0" applyProtection="0"/>
    <xf numFmtId="0" fontId="195"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169" fontId="195" fillId="53" borderId="36" applyNumberFormat="0" applyFont="0" applyAlignment="0" applyProtection="0"/>
    <xf numFmtId="169" fontId="195"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169"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169" fontId="86"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169" fontId="195"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6" fillId="53" borderId="36" applyNumberFormat="0" applyFont="0" applyAlignment="0" applyProtection="0"/>
    <xf numFmtId="0" fontId="195" fillId="53" borderId="36" applyNumberFormat="0" applyFont="0" applyAlignment="0" applyProtection="0"/>
    <xf numFmtId="0" fontId="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6"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169" fontId="195"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169" fontId="195"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169" fontId="195"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86"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86"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195"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84" fillId="53" borderId="36" applyNumberFormat="0" applyFont="0" applyAlignment="0" applyProtection="0"/>
    <xf numFmtId="171" fontId="55" fillId="0" borderId="0" applyNumberFormat="0" applyFill="0" applyBorder="0" applyAlignment="0" applyProtection="0">
      <alignment vertical="center"/>
    </xf>
    <xf numFmtId="0" fontId="83" fillId="53" borderId="36" applyNumberFormat="0" applyFont="0" applyAlignment="0" applyProtection="0"/>
    <xf numFmtId="0" fontId="83" fillId="53" borderId="36" applyNumberFormat="0" applyFont="0" applyAlignment="0" applyProtection="0"/>
    <xf numFmtId="0" fontId="83" fillId="53" borderId="36" applyNumberFormat="0" applyFont="0" applyAlignment="0" applyProtection="0"/>
    <xf numFmtId="0" fontId="83" fillId="53" borderId="36" applyNumberFormat="0" applyFont="0" applyAlignment="0" applyProtection="0"/>
    <xf numFmtId="0" fontId="6" fillId="53" borderId="36" applyNumberFormat="0" applyFont="0" applyAlignment="0" applyProtection="0"/>
    <xf numFmtId="0" fontId="83" fillId="53" borderId="36" applyNumberFormat="0" applyFont="0" applyAlignment="0" applyProtection="0"/>
    <xf numFmtId="0" fontId="83" fillId="53" borderId="36" applyNumberFormat="0" applyFont="0" applyAlignment="0" applyProtection="0"/>
    <xf numFmtId="169" fontId="83" fillId="53" borderId="36" applyNumberFormat="0" applyFont="0" applyAlignment="0" applyProtection="0"/>
    <xf numFmtId="171" fontId="55" fillId="0" borderId="0" applyNumberFormat="0" applyFill="0" applyBorder="0" applyAlignment="0" applyProtection="0">
      <alignment vertical="center"/>
    </xf>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83" fillId="53" borderId="36" applyNumberFormat="0" applyFont="0" applyAlignment="0" applyProtection="0"/>
    <xf numFmtId="0" fontId="83"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83"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83" fillId="53" borderId="36" applyNumberFormat="0" applyFont="0" applyAlignment="0" applyProtection="0"/>
    <xf numFmtId="169" fontId="83" fillId="53" borderId="36" applyNumberFormat="0" applyFont="0" applyAlignment="0" applyProtection="0"/>
    <xf numFmtId="0" fontId="83"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83" fillId="53" borderId="36" applyNumberFormat="0" applyFont="0" applyAlignment="0" applyProtection="0"/>
    <xf numFmtId="169" fontId="83" fillId="53" borderId="36" applyNumberFormat="0" applyFont="0" applyAlignment="0" applyProtection="0"/>
    <xf numFmtId="0" fontId="83" fillId="53" borderId="36" applyNumberFormat="0" applyFont="0" applyAlignment="0" applyProtection="0"/>
    <xf numFmtId="0" fontId="6" fillId="53" borderId="36" applyNumberFormat="0" applyFont="0" applyAlignment="0" applyProtection="0"/>
    <xf numFmtId="0" fontId="83" fillId="53" borderId="36" applyNumberFormat="0" applyFont="0" applyAlignment="0" applyProtection="0"/>
    <xf numFmtId="0" fontId="83" fillId="53" borderId="36" applyNumberFormat="0" applyFont="0" applyAlignment="0" applyProtection="0"/>
    <xf numFmtId="0" fontId="6" fillId="53" borderId="36" applyNumberFormat="0" applyFont="0" applyAlignment="0" applyProtection="0"/>
    <xf numFmtId="0" fontId="83" fillId="53" borderId="36" applyNumberFormat="0" applyFont="0" applyAlignment="0" applyProtection="0"/>
    <xf numFmtId="0" fontId="83" fillId="53" borderId="36" applyNumberFormat="0" applyFont="0" applyAlignment="0" applyProtection="0"/>
    <xf numFmtId="169" fontId="83"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83"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83" fillId="53" borderId="36" applyNumberFormat="0" applyFont="0" applyAlignment="0" applyProtection="0"/>
    <xf numFmtId="169" fontId="83" fillId="53" borderId="36" applyNumberFormat="0" applyFont="0" applyAlignment="0" applyProtection="0"/>
    <xf numFmtId="0" fontId="83"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83" fillId="53" borderId="36" applyNumberFormat="0" applyFont="0" applyAlignment="0" applyProtection="0"/>
    <xf numFmtId="169" fontId="83" fillId="53" borderId="36" applyNumberFormat="0" applyFont="0" applyAlignment="0" applyProtection="0"/>
    <xf numFmtId="0" fontId="83" fillId="53" borderId="36" applyNumberFormat="0" applyFont="0" applyAlignment="0" applyProtection="0"/>
    <xf numFmtId="0" fontId="5" fillId="13" borderId="17" applyNumberFormat="0" applyFont="0" applyAlignment="0" applyProtection="0"/>
    <xf numFmtId="0" fontId="5" fillId="13" borderId="17" applyNumberFormat="0" applyFont="0" applyAlignment="0" applyProtection="0"/>
    <xf numFmtId="0" fontId="5" fillId="13" borderId="17" applyNumberFormat="0" applyFont="0" applyAlignment="0" applyProtection="0"/>
    <xf numFmtId="169" fontId="83" fillId="53" borderId="36" applyNumberFormat="0" applyFont="0" applyAlignment="0" applyProtection="0"/>
    <xf numFmtId="0" fontId="5" fillId="13" borderId="17" applyNumberFormat="0" applyFont="0" applyAlignment="0" applyProtection="0"/>
    <xf numFmtId="169" fontId="83" fillId="53" borderId="36" applyNumberFormat="0" applyFont="0" applyAlignment="0" applyProtection="0"/>
    <xf numFmtId="0" fontId="83" fillId="53" borderId="36" applyNumberFormat="0" applyFont="0" applyAlignment="0" applyProtection="0"/>
    <xf numFmtId="0" fontId="6" fillId="53" borderId="36" applyNumberFormat="0" applyFont="0" applyAlignment="0" applyProtection="0"/>
    <xf numFmtId="0" fontId="83" fillId="53" borderId="36" applyNumberFormat="0" applyFont="0" applyAlignment="0" applyProtection="0"/>
    <xf numFmtId="0" fontId="83" fillId="53" borderId="36" applyNumberFormat="0" applyFont="0" applyAlignment="0" applyProtection="0"/>
    <xf numFmtId="169" fontId="5" fillId="13" borderId="17" applyNumberFormat="0" applyFont="0" applyAlignment="0" applyProtection="0"/>
    <xf numFmtId="171" fontId="55" fillId="0" borderId="0" applyNumberFormat="0" applyFill="0" applyBorder="0" applyAlignment="0" applyProtection="0">
      <alignment vertical="center"/>
    </xf>
    <xf numFmtId="171" fontId="55" fillId="0" borderId="0" applyNumberFormat="0" applyFill="0" applyBorder="0" applyAlignment="0" applyProtection="0">
      <alignment vertical="center"/>
    </xf>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83" fillId="53" borderId="36" applyNumberFormat="0" applyFont="0" applyAlignment="0" applyProtection="0"/>
    <xf numFmtId="171" fontId="55" fillId="0" borderId="0" applyNumberFormat="0" applyFill="0" applyBorder="0" applyAlignment="0" applyProtection="0">
      <alignment vertical="center"/>
    </xf>
    <xf numFmtId="171" fontId="55" fillId="0" borderId="0" applyNumberFormat="0" applyFill="0" applyBorder="0" applyAlignment="0" applyProtection="0">
      <alignment vertical="center"/>
    </xf>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171" fontId="55" fillId="0" borderId="0" applyNumberFormat="0" applyFill="0" applyBorder="0" applyAlignment="0" applyProtection="0">
      <alignment vertical="center"/>
    </xf>
    <xf numFmtId="171" fontId="55" fillId="0" borderId="0" applyNumberFormat="0" applyFill="0" applyBorder="0" applyAlignment="0" applyProtection="0">
      <alignment vertical="center"/>
    </xf>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5" fillId="13" borderId="17"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5" fillId="13" borderId="17"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171" fontId="55" fillId="0" borderId="0" applyNumberFormat="0" applyFill="0" applyBorder="0" applyAlignment="0" applyProtection="0">
      <alignment vertical="center"/>
    </xf>
    <xf numFmtId="171" fontId="55" fillId="0" borderId="0" applyNumberFormat="0" applyFill="0" applyBorder="0" applyAlignment="0" applyProtection="0">
      <alignment vertical="center"/>
    </xf>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5" fillId="13" borderId="17"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5" fillId="13" borderId="17"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171" fontId="55" fillId="0" borderId="0" applyNumberFormat="0" applyFill="0" applyBorder="0" applyAlignment="0" applyProtection="0">
      <alignment vertical="center"/>
    </xf>
    <xf numFmtId="171" fontId="55" fillId="0" borderId="0" applyNumberFormat="0" applyFill="0" applyBorder="0" applyAlignment="0" applyProtection="0">
      <alignment vertical="center"/>
    </xf>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0" fontId="5" fillId="13" borderId="17" applyNumberFormat="0" applyFont="0" applyAlignment="0" applyProtection="0"/>
    <xf numFmtId="0" fontId="6" fillId="53" borderId="36" applyNumberFormat="0" applyFont="0" applyAlignment="0" applyProtection="0"/>
    <xf numFmtId="0" fontId="6" fillId="53" borderId="36" applyNumberFormat="0" applyFont="0" applyAlignment="0" applyProtection="0"/>
    <xf numFmtId="169" fontId="6"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0" fontId="24" fillId="53" borderId="36" applyNumberFormat="0" applyFont="0" applyAlignment="0" applyProtection="0"/>
    <xf numFmtId="256" fontId="27" fillId="0" borderId="0" applyFont="0" applyFill="0" applyBorder="0" applyAlignment="0" applyProtection="0">
      <alignment vertical="center"/>
    </xf>
    <xf numFmtId="225" fontId="27" fillId="0" borderId="0" applyFont="0" applyFill="0" applyBorder="0" applyAlignment="0" applyProtection="0">
      <alignment vertical="center"/>
    </xf>
    <xf numFmtId="256" fontId="27" fillId="0" borderId="0" applyFont="0" applyFill="0" applyBorder="0" applyAlignment="0" applyProtection="0">
      <alignment vertical="center"/>
    </xf>
    <xf numFmtId="256" fontId="27" fillId="0" borderId="0" applyFont="0" applyFill="0" applyBorder="0" applyAlignment="0" applyProtection="0">
      <alignment vertical="center"/>
    </xf>
    <xf numFmtId="256" fontId="27" fillId="0" borderId="0" applyFont="0" applyFill="0" applyBorder="0" applyAlignment="0" applyProtection="0">
      <alignment vertical="center"/>
    </xf>
    <xf numFmtId="256" fontId="27" fillId="0" borderId="0" applyFont="0" applyFill="0" applyBorder="0" applyAlignment="0" applyProtection="0">
      <alignment vertical="center"/>
    </xf>
    <xf numFmtId="256" fontId="27" fillId="0" borderId="0" applyFont="0" applyFill="0" applyBorder="0" applyAlignment="0" applyProtection="0">
      <alignment vertical="center"/>
    </xf>
    <xf numFmtId="37" fontId="170" fillId="0" borderId="0"/>
    <xf numFmtId="37" fontId="34" fillId="0" borderId="0"/>
    <xf numFmtId="0" fontId="3" fillId="0" borderId="0"/>
    <xf numFmtId="171" fontId="6" fillId="0" borderId="0"/>
    <xf numFmtId="264" fontId="119" fillId="0" borderId="0"/>
    <xf numFmtId="171" fontId="27" fillId="91" borderId="0" applyNumberFormat="0" applyFont="0" applyBorder="0" applyAlignment="0" applyProtection="0">
      <alignment vertical="center"/>
    </xf>
    <xf numFmtId="171" fontId="27" fillId="91" borderId="0" applyNumberFormat="0" applyFont="0" applyBorder="0" applyAlignment="0" applyProtection="0">
      <alignment vertical="center"/>
    </xf>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71" fontId="27" fillId="91" borderId="0" applyNumberFormat="0" applyFont="0" applyBorder="0" applyAlignment="0" applyProtection="0">
      <alignment vertical="center"/>
    </xf>
    <xf numFmtId="171" fontId="27" fillId="91" borderId="0" applyNumberFormat="0" applyFont="0" applyBorder="0" applyAlignment="0" applyProtection="0">
      <alignment vertical="center"/>
    </xf>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71" fontId="27" fillId="91" borderId="0" applyNumberFormat="0" applyFont="0" applyBorder="0" applyAlignment="0" applyProtection="0">
      <alignment vertical="center"/>
    </xf>
    <xf numFmtId="171" fontId="27" fillId="91" borderId="0" applyNumberFormat="0" applyFont="0" applyBorder="0" applyAlignment="0" applyProtection="0">
      <alignment vertical="center"/>
    </xf>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71" fontId="27" fillId="91" borderId="0" applyNumberFormat="0" applyFont="0" applyBorder="0" applyAlignment="0" applyProtection="0">
      <alignment vertical="center"/>
    </xf>
    <xf numFmtId="171" fontId="27" fillId="91" borderId="0" applyNumberFormat="0" applyFont="0" applyBorder="0" applyAlignment="0" applyProtection="0">
      <alignment vertical="center"/>
    </xf>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71" fontId="27" fillId="91" borderId="0" applyNumberFormat="0" applyFont="0" applyBorder="0" applyAlignment="0" applyProtection="0">
      <alignment vertical="center"/>
    </xf>
    <xf numFmtId="171" fontId="27" fillId="91" borderId="0" applyNumberFormat="0" applyFont="0" applyBorder="0" applyAlignment="0" applyProtection="0">
      <alignment vertical="center"/>
    </xf>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71" fontId="27" fillId="91" borderId="0" applyNumberFormat="0" applyFont="0" applyBorder="0" applyAlignment="0" applyProtection="0">
      <alignment vertical="center"/>
    </xf>
    <xf numFmtId="171" fontId="27" fillId="91" borderId="0" applyNumberFormat="0" applyFont="0" applyBorder="0" applyAlignment="0" applyProtection="0">
      <alignment vertical="center"/>
    </xf>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71" fontId="27" fillId="91" borderId="0" applyNumberFormat="0" applyFont="0" applyBorder="0" applyAlignment="0" applyProtection="0">
      <alignment vertical="center"/>
    </xf>
    <xf numFmtId="171" fontId="27" fillId="91" borderId="0" applyNumberFormat="0" applyFont="0" applyBorder="0" applyAlignment="0" applyProtection="0">
      <alignment vertical="center"/>
    </xf>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71" fontId="27" fillId="91" borderId="0" applyNumberFormat="0" applyFont="0" applyBorder="0" applyAlignment="0" applyProtection="0">
      <alignment vertical="center"/>
    </xf>
    <xf numFmtId="171" fontId="27" fillId="91" borderId="0" applyNumberFormat="0" applyFont="0" applyBorder="0" applyAlignment="0" applyProtection="0">
      <alignment vertical="center"/>
    </xf>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71" fontId="94"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27" fillId="91" borderId="0" applyNumberFormat="0" applyFont="0" applyBorder="0" applyAlignment="0" applyProtection="0">
      <alignment vertical="center"/>
    </xf>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169"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71" fontId="27" fillId="91" borderId="0" applyNumberFormat="0" applyFont="0" applyBorder="0" applyAlignment="0" applyProtection="0">
      <alignment vertical="center"/>
    </xf>
    <xf numFmtId="0" fontId="172" fillId="54" borderId="34" applyNumberFormat="0" applyAlignment="0" applyProtection="0"/>
    <xf numFmtId="0" fontId="172" fillId="61" borderId="34" applyNumberFormat="0" applyAlignment="0" applyProtection="0"/>
    <xf numFmtId="169" fontId="172" fillId="54"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61" borderId="34" applyNumberFormat="0" applyAlignment="0" applyProtection="0"/>
    <xf numFmtId="169" fontId="172" fillId="54"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61" borderId="34" applyNumberFormat="0" applyAlignment="0" applyProtection="0"/>
    <xf numFmtId="169" fontId="172" fillId="54"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35" fillId="61"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35"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0" fontId="172" fillId="54" borderId="34" applyNumberFormat="0" applyAlignment="0" applyProtection="0"/>
    <xf numFmtId="0"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54" borderId="34" applyNumberFormat="0" applyAlignment="0" applyProtection="0"/>
    <xf numFmtId="169" fontId="172" fillId="54"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35" fillId="61" borderId="34" applyNumberFormat="0" applyAlignment="0" applyProtection="0"/>
    <xf numFmtId="0" fontId="172" fillId="54" borderId="34" applyNumberFormat="0" applyAlignment="0" applyProtection="0"/>
    <xf numFmtId="169" fontId="172" fillId="61" borderId="34" applyNumberFormat="0" applyAlignment="0" applyProtection="0"/>
    <xf numFmtId="169" fontId="172" fillId="54" borderId="34" applyNumberFormat="0" applyAlignment="0" applyProtection="0"/>
    <xf numFmtId="169" fontId="172" fillId="54"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54"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54" borderId="34" applyNumberFormat="0" applyAlignment="0" applyProtection="0"/>
    <xf numFmtId="0" fontId="172" fillId="54" borderId="34" applyNumberFormat="0" applyAlignment="0" applyProtection="0"/>
    <xf numFmtId="0" fontId="35" fillId="61" borderId="34" applyNumberFormat="0" applyAlignment="0" applyProtection="0"/>
    <xf numFmtId="0" fontId="35" fillId="61" borderId="34" applyNumberFormat="0" applyAlignment="0" applyProtection="0"/>
    <xf numFmtId="169" fontId="35" fillId="61" borderId="34" applyNumberFormat="0" applyAlignment="0" applyProtection="0"/>
    <xf numFmtId="169" fontId="35" fillId="61" borderId="34" applyNumberFormat="0" applyAlignment="0" applyProtection="0"/>
    <xf numFmtId="0" fontId="35" fillId="61" borderId="34" applyNumberFormat="0" applyAlignment="0" applyProtection="0"/>
    <xf numFmtId="169" fontId="35" fillId="61" borderId="34" applyNumberFormat="0" applyAlignment="0" applyProtection="0"/>
    <xf numFmtId="0" fontId="35" fillId="61"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61" borderId="34" applyNumberFormat="0" applyAlignment="0" applyProtection="0"/>
    <xf numFmtId="169" fontId="172" fillId="54"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61" borderId="34" applyNumberFormat="0" applyAlignment="0" applyProtection="0"/>
    <xf numFmtId="169" fontId="172" fillId="54"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61" borderId="34" applyNumberFormat="0" applyAlignment="0" applyProtection="0"/>
    <xf numFmtId="169" fontId="172" fillId="54"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35" fillId="61" borderId="34" applyNumberFormat="0" applyAlignment="0" applyProtection="0"/>
    <xf numFmtId="169" fontId="172" fillId="54" borderId="34" applyNumberFormat="0" applyAlignment="0" applyProtection="0"/>
    <xf numFmtId="169" fontId="35" fillId="61" borderId="34" applyNumberFormat="0" applyAlignment="0" applyProtection="0"/>
    <xf numFmtId="0" fontId="35" fillId="61"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35" fillId="61" borderId="34" applyNumberFormat="0" applyAlignment="0" applyProtection="0"/>
    <xf numFmtId="0" fontId="35" fillId="61" borderId="34" applyNumberFormat="0" applyAlignment="0" applyProtection="0"/>
    <xf numFmtId="169" fontId="35" fillId="61" borderId="34" applyNumberFormat="0" applyAlignment="0" applyProtection="0"/>
    <xf numFmtId="169" fontId="35" fillId="61" borderId="34" applyNumberFormat="0" applyAlignment="0" applyProtection="0"/>
    <xf numFmtId="0" fontId="35" fillId="61" borderId="34" applyNumberFormat="0" applyAlignment="0" applyProtection="0"/>
    <xf numFmtId="169" fontId="35" fillId="61" borderId="34" applyNumberFormat="0" applyAlignment="0" applyProtection="0"/>
    <xf numFmtId="0" fontId="35"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35" fillId="61" borderId="34" applyNumberFormat="0" applyAlignment="0" applyProtection="0"/>
    <xf numFmtId="0" fontId="35" fillId="61" borderId="34" applyNumberFormat="0" applyAlignment="0" applyProtection="0"/>
    <xf numFmtId="169" fontId="35" fillId="61" borderId="34" applyNumberFormat="0" applyAlignment="0" applyProtection="0"/>
    <xf numFmtId="169" fontId="35"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35" fillId="61" borderId="34" applyNumberFormat="0" applyAlignment="0" applyProtection="0"/>
    <xf numFmtId="169" fontId="35" fillId="61" borderId="34" applyNumberFormat="0" applyAlignment="0" applyProtection="0"/>
    <xf numFmtId="0" fontId="35" fillId="61" borderId="34" applyNumberFormat="0" applyAlignment="0" applyProtection="0"/>
    <xf numFmtId="169" fontId="35"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169" fontId="35" fillId="61" borderId="34" applyNumberFormat="0" applyAlignment="0" applyProtection="0"/>
    <xf numFmtId="169" fontId="35" fillId="61" borderId="34" applyNumberFormat="0" applyAlignment="0" applyProtection="0"/>
    <xf numFmtId="0" fontId="35" fillId="61" borderId="34" applyNumberFormat="0" applyAlignment="0" applyProtection="0"/>
    <xf numFmtId="169" fontId="172" fillId="61" borderId="34" applyNumberFormat="0" applyAlignment="0" applyProtection="0"/>
    <xf numFmtId="169" fontId="35" fillId="61" borderId="34" applyNumberFormat="0" applyAlignment="0" applyProtection="0"/>
    <xf numFmtId="0"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35"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35" fillId="61" borderId="34" applyNumberFormat="0" applyAlignment="0" applyProtection="0"/>
    <xf numFmtId="0" fontId="35" fillId="61" borderId="34" applyNumberFormat="0" applyAlignment="0" applyProtection="0"/>
    <xf numFmtId="169" fontId="35"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35" fillId="61" borderId="34" applyNumberFormat="0" applyAlignment="0" applyProtection="0"/>
    <xf numFmtId="0" fontId="35" fillId="61" borderId="34" applyNumberFormat="0" applyAlignment="0" applyProtection="0"/>
    <xf numFmtId="169" fontId="35" fillId="61" borderId="34" applyNumberFormat="0" applyAlignment="0" applyProtection="0"/>
    <xf numFmtId="169" fontId="35" fillId="61" borderId="34" applyNumberFormat="0" applyAlignment="0" applyProtection="0"/>
    <xf numFmtId="0" fontId="35" fillId="61" borderId="34" applyNumberFormat="0" applyAlignment="0" applyProtection="0"/>
    <xf numFmtId="169" fontId="35" fillId="61" borderId="34" applyNumberFormat="0" applyAlignment="0" applyProtection="0"/>
    <xf numFmtId="0" fontId="35"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35" fillId="61" borderId="34" applyNumberFormat="0" applyAlignment="0" applyProtection="0"/>
    <xf numFmtId="0" fontId="35" fillId="61" borderId="34" applyNumberFormat="0" applyAlignment="0" applyProtection="0"/>
    <xf numFmtId="169"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35" fillId="61" borderId="34" applyNumberFormat="0" applyAlignment="0" applyProtection="0"/>
    <xf numFmtId="169" fontId="172" fillId="61" borderId="34" applyNumberFormat="0" applyAlignment="0" applyProtection="0"/>
    <xf numFmtId="169" fontId="35" fillId="61" borderId="34" applyNumberFormat="0" applyAlignment="0" applyProtection="0"/>
    <xf numFmtId="0" fontId="35"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35" fillId="61" borderId="34" applyNumberFormat="0" applyAlignment="0" applyProtection="0"/>
    <xf numFmtId="0" fontId="35" fillId="61" borderId="34" applyNumberFormat="0" applyAlignment="0" applyProtection="0"/>
    <xf numFmtId="169" fontId="35" fillId="61" borderId="34" applyNumberFormat="0" applyAlignment="0" applyProtection="0"/>
    <xf numFmtId="169" fontId="35" fillId="61" borderId="34" applyNumberFormat="0" applyAlignment="0" applyProtection="0"/>
    <xf numFmtId="0" fontId="35" fillId="61" borderId="34" applyNumberFormat="0" applyAlignment="0" applyProtection="0"/>
    <xf numFmtId="169" fontId="35" fillId="61" borderId="34" applyNumberFormat="0" applyAlignment="0" applyProtection="0"/>
    <xf numFmtId="0" fontId="35"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35" fillId="61" borderId="34" applyNumberFormat="0" applyAlignment="0" applyProtection="0"/>
    <xf numFmtId="0" fontId="35" fillId="61" borderId="34" applyNumberFormat="0" applyAlignment="0" applyProtection="0"/>
    <xf numFmtId="169" fontId="35" fillId="61" borderId="34" applyNumberFormat="0" applyAlignment="0" applyProtection="0"/>
    <xf numFmtId="169"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169"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27" fillId="91" borderId="0" applyNumberFormat="0" applyFont="0" applyBorder="0" applyAlignment="0" applyProtection="0">
      <alignment vertical="center"/>
    </xf>
    <xf numFmtId="0" fontId="35" fillId="61" borderId="34" applyNumberFormat="0" applyAlignment="0" applyProtection="0"/>
    <xf numFmtId="0" fontId="35" fillId="61" borderId="34" applyNumberFormat="0" applyAlignment="0" applyProtection="0"/>
    <xf numFmtId="169" fontId="35" fillId="61" borderId="34" applyNumberFormat="0" applyAlignment="0" applyProtection="0"/>
    <xf numFmtId="169"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169"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169" fontId="35" fillId="61" borderId="34" applyNumberFormat="0" applyAlignment="0" applyProtection="0"/>
    <xf numFmtId="169" fontId="35" fillId="61" borderId="34" applyNumberFormat="0" applyAlignment="0" applyProtection="0"/>
    <xf numFmtId="0" fontId="35" fillId="61" borderId="34" applyNumberFormat="0" applyAlignment="0" applyProtection="0"/>
    <xf numFmtId="0" fontId="35" fillId="61" borderId="34" applyNumberFormat="0" applyAlignment="0" applyProtection="0"/>
    <xf numFmtId="169" fontId="35" fillId="61" borderId="34" applyNumberFormat="0" applyAlignment="0" applyProtection="0"/>
    <xf numFmtId="0" fontId="35" fillId="61" borderId="34" applyNumberFormat="0" applyAlignment="0" applyProtection="0"/>
    <xf numFmtId="169" fontId="35"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54" borderId="34" applyNumberFormat="0" applyAlignment="0" applyProtection="0"/>
    <xf numFmtId="0" fontId="172" fillId="54" borderId="34" applyNumberFormat="0" applyAlignment="0" applyProtection="0"/>
    <xf numFmtId="0" fontId="35" fillId="54" borderId="34" applyNumberFormat="0" applyAlignment="0" applyProtection="0"/>
    <xf numFmtId="0" fontId="35" fillId="54" borderId="34" applyNumberFormat="0" applyAlignment="0" applyProtection="0"/>
    <xf numFmtId="169" fontId="35" fillId="54" borderId="34" applyNumberFormat="0" applyAlignment="0" applyProtection="0"/>
    <xf numFmtId="169" fontId="35" fillId="54" borderId="34" applyNumberFormat="0" applyAlignment="0" applyProtection="0"/>
    <xf numFmtId="0" fontId="35" fillId="54" borderId="34" applyNumberFormat="0" applyAlignment="0" applyProtection="0"/>
    <xf numFmtId="0" fontId="35" fillId="54" borderId="34" applyNumberFormat="0" applyAlignment="0" applyProtection="0"/>
    <xf numFmtId="169" fontId="35" fillId="54" borderId="34" applyNumberFormat="0" applyAlignment="0" applyProtection="0"/>
    <xf numFmtId="0" fontId="35" fillId="54" borderId="34" applyNumberFormat="0" applyAlignment="0" applyProtection="0"/>
    <xf numFmtId="0" fontId="35" fillId="54" borderId="34" applyNumberFormat="0" applyAlignment="0" applyProtection="0"/>
    <xf numFmtId="0" fontId="172" fillId="54" borderId="34" applyNumberFormat="0" applyAlignment="0" applyProtection="0"/>
    <xf numFmtId="0" fontId="6" fillId="0" borderId="0"/>
    <xf numFmtId="169" fontId="172" fillId="54" borderId="34" applyNumberFormat="0" applyAlignment="0" applyProtection="0"/>
    <xf numFmtId="169" fontId="6" fillId="0" borderId="0"/>
    <xf numFmtId="0" fontId="6" fillId="0" borderId="0"/>
    <xf numFmtId="169" fontId="6" fillId="0" borderId="0"/>
    <xf numFmtId="0" fontId="35" fillId="54" borderId="34" applyNumberFormat="0" applyAlignment="0" applyProtection="0"/>
    <xf numFmtId="0" fontId="35" fillId="54" borderId="34" applyNumberFormat="0" applyAlignment="0" applyProtection="0"/>
    <xf numFmtId="0" fontId="172" fillId="54" borderId="34" applyNumberFormat="0" applyAlignment="0" applyProtection="0"/>
    <xf numFmtId="0" fontId="6" fillId="0" borderId="0"/>
    <xf numFmtId="169" fontId="172" fillId="54" borderId="34" applyNumberFormat="0" applyAlignment="0" applyProtection="0"/>
    <xf numFmtId="169" fontId="6" fillId="0" borderId="0"/>
    <xf numFmtId="0" fontId="6" fillId="0" borderId="0"/>
    <xf numFmtId="169" fontId="172" fillId="54" borderId="34" applyNumberFormat="0" applyAlignment="0" applyProtection="0"/>
    <xf numFmtId="0" fontId="6" fillId="0" borderId="0"/>
    <xf numFmtId="169" fontId="172" fillId="54" borderId="34" applyNumberFormat="0" applyAlignment="0" applyProtection="0"/>
    <xf numFmtId="0" fontId="172" fillId="54" borderId="34" applyNumberFormat="0" applyAlignment="0" applyProtection="0"/>
    <xf numFmtId="0" fontId="6" fillId="0" borderId="0"/>
    <xf numFmtId="169" fontId="172" fillId="54" borderId="34" applyNumberFormat="0" applyAlignment="0" applyProtection="0"/>
    <xf numFmtId="169" fontId="6" fillId="0" borderId="0"/>
    <xf numFmtId="0" fontId="6" fillId="0" borderId="0"/>
    <xf numFmtId="169" fontId="172" fillId="54" borderId="34" applyNumberFormat="0" applyAlignment="0" applyProtection="0"/>
    <xf numFmtId="0" fontId="6" fillId="0" borderId="0"/>
    <xf numFmtId="169" fontId="172" fillId="54" borderId="34" applyNumberFormat="0" applyAlignment="0" applyProtection="0"/>
    <xf numFmtId="0" fontId="172" fillId="54" borderId="34" applyNumberFormat="0" applyAlignment="0" applyProtection="0"/>
    <xf numFmtId="0" fontId="6" fillId="0" borderId="0"/>
    <xf numFmtId="169" fontId="172" fillId="54" borderId="34" applyNumberFormat="0" applyAlignment="0" applyProtection="0"/>
    <xf numFmtId="169" fontId="6" fillId="0" borderId="0"/>
    <xf numFmtId="0" fontId="6" fillId="0" borderId="0"/>
    <xf numFmtId="169" fontId="172" fillId="54" borderId="34" applyNumberFormat="0" applyAlignment="0" applyProtection="0"/>
    <xf numFmtId="0" fontId="6" fillId="0" borderId="0"/>
    <xf numFmtId="169" fontId="172" fillId="54" borderId="34" applyNumberFormat="0" applyAlignment="0" applyProtection="0"/>
    <xf numFmtId="0" fontId="172" fillId="61" borderId="34" applyNumberFormat="0" applyAlignment="0" applyProtection="0"/>
    <xf numFmtId="0" fontId="6" fillId="0" borderId="0"/>
    <xf numFmtId="169" fontId="172" fillId="61" borderId="34" applyNumberFormat="0" applyAlignment="0" applyProtection="0"/>
    <xf numFmtId="169" fontId="6" fillId="0" borderId="0"/>
    <xf numFmtId="0" fontId="6" fillId="0" borderId="0"/>
    <xf numFmtId="169" fontId="172" fillId="61" borderId="34" applyNumberFormat="0" applyAlignment="0" applyProtection="0"/>
    <xf numFmtId="0" fontId="6" fillId="0" borderId="0"/>
    <xf numFmtId="169" fontId="172" fillId="61" borderId="34" applyNumberFormat="0" applyAlignment="0" applyProtection="0"/>
    <xf numFmtId="0" fontId="6" fillId="0" borderId="0"/>
    <xf numFmtId="0" fontId="6" fillId="0" borderId="0"/>
    <xf numFmtId="169" fontId="172" fillId="54" borderId="34" applyNumberFormat="0" applyAlignment="0" applyProtection="0"/>
    <xf numFmtId="169" fontId="6" fillId="0" borderId="0"/>
    <xf numFmtId="0" fontId="6" fillId="0" borderId="0"/>
    <xf numFmtId="169" fontId="6" fillId="0" borderId="0"/>
    <xf numFmtId="169" fontId="172" fillId="54" borderId="34" applyNumberFormat="0" applyAlignment="0" applyProtection="0"/>
    <xf numFmtId="0" fontId="6" fillId="0" borderId="0"/>
    <xf numFmtId="169" fontId="172" fillId="54" borderId="34" applyNumberFormat="0" applyAlignment="0" applyProtection="0"/>
    <xf numFmtId="0" fontId="6" fillId="0" borderId="0"/>
    <xf numFmtId="169" fontId="172" fillId="54" borderId="34" applyNumberFormat="0" applyAlignment="0" applyProtection="0"/>
    <xf numFmtId="0" fontId="6" fillId="0" borderId="0"/>
    <xf numFmtId="171" fontId="27" fillId="91" borderId="0" applyNumberFormat="0" applyFont="0" applyBorder="0" applyAlignment="0" applyProtection="0">
      <alignment vertical="center"/>
    </xf>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6" fillId="0" borderId="0"/>
    <xf numFmtId="0" fontId="172" fillId="61" borderId="34" applyNumberFormat="0" applyAlignment="0" applyProtection="0"/>
    <xf numFmtId="0" fontId="172" fillId="54" borderId="34" applyNumberFormat="0" applyAlignment="0" applyProtection="0"/>
    <xf numFmtId="169" fontId="172" fillId="54" borderId="34" applyNumberFormat="0" applyAlignment="0" applyProtection="0"/>
    <xf numFmtId="169" fontId="6" fillId="0" borderId="0"/>
    <xf numFmtId="0" fontId="172" fillId="61" borderId="34" applyNumberFormat="0" applyAlignment="0" applyProtection="0"/>
    <xf numFmtId="169" fontId="172" fillId="54" borderId="34" applyNumberFormat="0" applyAlignment="0" applyProtection="0"/>
    <xf numFmtId="169" fontId="6" fillId="0" borderId="0"/>
    <xf numFmtId="0" fontId="6" fillId="0" borderId="0"/>
    <xf numFmtId="0" fontId="6" fillId="0" borderId="0"/>
    <xf numFmtId="169" fontId="172" fillId="54" borderId="34" applyNumberFormat="0" applyAlignment="0" applyProtection="0"/>
    <xf numFmtId="169" fontId="6" fillId="0" borderId="0"/>
    <xf numFmtId="0" fontId="6" fillId="0" borderId="0"/>
    <xf numFmtId="169" fontId="172" fillId="54" borderId="34" applyNumberFormat="0" applyAlignment="0" applyProtection="0"/>
    <xf numFmtId="169" fontId="6" fillId="0" borderId="0"/>
    <xf numFmtId="0"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6" fillId="0" borderId="0"/>
    <xf numFmtId="0" fontId="6" fillId="0" borderId="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169" fontId="6" fillId="0" borderId="0"/>
    <xf numFmtId="0" fontId="6" fillId="0" borderId="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6" fillId="0" borderId="0"/>
    <xf numFmtId="0" fontId="172" fillId="54" borderId="34" applyNumberFormat="0" applyAlignment="0" applyProtection="0"/>
    <xf numFmtId="0" fontId="172" fillId="61" borderId="34" applyNumberFormat="0" applyAlignment="0" applyProtection="0"/>
    <xf numFmtId="0" fontId="6" fillId="0" borderId="0"/>
    <xf numFmtId="169" fontId="172" fillId="61" borderId="34" applyNumberFormat="0" applyAlignment="0" applyProtection="0"/>
    <xf numFmtId="169" fontId="6" fillId="0" borderId="0"/>
    <xf numFmtId="0" fontId="6" fillId="0" borderId="0"/>
    <xf numFmtId="169" fontId="172" fillId="61" borderId="34" applyNumberFormat="0" applyAlignment="0" applyProtection="0"/>
    <xf numFmtId="169" fontId="6" fillId="0" borderId="0"/>
    <xf numFmtId="0" fontId="6" fillId="0" borderId="0"/>
    <xf numFmtId="169" fontId="172" fillId="54" borderId="34" applyNumberFormat="0" applyAlignment="0" applyProtection="0"/>
    <xf numFmtId="169" fontId="172" fillId="61" borderId="34" applyNumberFormat="0" applyAlignment="0" applyProtection="0"/>
    <xf numFmtId="169"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6" fillId="0" borderId="0"/>
    <xf numFmtId="0" fontId="172" fillId="61" borderId="34" applyNumberFormat="0" applyAlignment="0" applyProtection="0"/>
    <xf numFmtId="0" fontId="6" fillId="0" borderId="0"/>
    <xf numFmtId="169" fontId="172" fillId="54"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6" fillId="0" borderId="0"/>
    <xf numFmtId="169" fontId="172" fillId="54"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6" fillId="0" borderId="0"/>
    <xf numFmtId="0" fontId="172" fillId="61" borderId="34" applyNumberFormat="0" applyAlignment="0" applyProtection="0"/>
    <xf numFmtId="169" fontId="172" fillId="54" borderId="34" applyNumberFormat="0" applyAlignment="0" applyProtection="0"/>
    <xf numFmtId="169" fontId="6" fillId="0" borderId="0"/>
    <xf numFmtId="0" fontId="6" fillId="0" borderId="0"/>
    <xf numFmtId="0" fontId="6" fillId="0" borderId="0"/>
    <xf numFmtId="169" fontId="172" fillId="54" borderId="34" applyNumberFormat="0" applyAlignment="0" applyProtection="0"/>
    <xf numFmtId="169" fontId="6" fillId="0" borderId="0"/>
    <xf numFmtId="0" fontId="6" fillId="0" borderId="0"/>
    <xf numFmtId="169" fontId="172" fillId="54" borderId="34" applyNumberFormat="0" applyAlignment="0" applyProtection="0"/>
    <xf numFmtId="169" fontId="6" fillId="0" borderId="0"/>
    <xf numFmtId="0"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6" fillId="0" borderId="0"/>
    <xf numFmtId="0" fontId="6" fillId="0" borderId="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169" fontId="6" fillId="0" borderId="0"/>
    <xf numFmtId="0" fontId="6" fillId="0" borderId="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6" fillId="0" borderId="0"/>
    <xf numFmtId="0" fontId="172" fillId="54" borderId="34" applyNumberFormat="0" applyAlignment="0" applyProtection="0"/>
    <xf numFmtId="0" fontId="6" fillId="0" borderId="0"/>
    <xf numFmtId="0" fontId="6" fillId="0" borderId="0"/>
    <xf numFmtId="169" fontId="172" fillId="54" borderId="34" applyNumberFormat="0" applyAlignment="0" applyProtection="0"/>
    <xf numFmtId="169" fontId="6" fillId="0" borderId="0"/>
    <xf numFmtId="0" fontId="6" fillId="0" borderId="0"/>
    <xf numFmtId="169" fontId="172" fillId="54" borderId="34" applyNumberFormat="0" applyAlignment="0" applyProtection="0"/>
    <xf numFmtId="169" fontId="6" fillId="0" borderId="0"/>
    <xf numFmtId="0"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6" fillId="0" borderId="0"/>
    <xf numFmtId="0" fontId="6" fillId="0" borderId="0"/>
    <xf numFmtId="0" fontId="6" fillId="0" borderId="0"/>
    <xf numFmtId="169" fontId="172" fillId="54" borderId="34" applyNumberFormat="0" applyAlignment="0" applyProtection="0"/>
    <xf numFmtId="169" fontId="6" fillId="0" borderId="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6" fillId="0" borderId="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6" fillId="0" borderId="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6" fillId="0" borderId="0"/>
    <xf numFmtId="169" fontId="172" fillId="54" borderId="34" applyNumberFormat="0" applyAlignment="0" applyProtection="0"/>
    <xf numFmtId="169" fontId="6" fillId="0" borderId="0"/>
    <xf numFmtId="0" fontId="6" fillId="0" borderId="0"/>
    <xf numFmtId="169" fontId="172" fillId="54" borderId="34" applyNumberFormat="0" applyAlignment="0" applyProtection="0"/>
    <xf numFmtId="169" fontId="6" fillId="0" borderId="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6" fillId="0" borderId="0"/>
    <xf numFmtId="0" fontId="172" fillId="61" borderId="34" applyNumberFormat="0" applyAlignment="0" applyProtection="0"/>
    <xf numFmtId="169" fontId="172" fillId="54" borderId="34" applyNumberFormat="0" applyAlignment="0" applyProtection="0"/>
    <xf numFmtId="169" fontId="6" fillId="0" borderId="0"/>
    <xf numFmtId="0" fontId="6" fillId="0" borderId="0"/>
    <xf numFmtId="0" fontId="6" fillId="0" borderId="0"/>
    <xf numFmtId="169" fontId="172" fillId="54" borderId="34" applyNumberFormat="0" applyAlignment="0" applyProtection="0"/>
    <xf numFmtId="169" fontId="6" fillId="0" borderId="0"/>
    <xf numFmtId="0" fontId="6" fillId="0" borderId="0"/>
    <xf numFmtId="169" fontId="172" fillId="54" borderId="34" applyNumberFormat="0" applyAlignment="0" applyProtection="0"/>
    <xf numFmtId="169" fontId="6" fillId="0" borderId="0"/>
    <xf numFmtId="0"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6" fillId="0" borderId="0"/>
    <xf numFmtId="0" fontId="6" fillId="0" borderId="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169" fontId="6" fillId="0" borderId="0"/>
    <xf numFmtId="0" fontId="6" fillId="0" borderId="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6" fillId="0" borderId="0"/>
    <xf numFmtId="0" fontId="172" fillId="54" borderId="34" applyNumberFormat="0" applyAlignment="0" applyProtection="0"/>
    <xf numFmtId="0" fontId="172" fillId="61" borderId="34" applyNumberFormat="0" applyAlignment="0" applyProtection="0"/>
    <xf numFmtId="0" fontId="6" fillId="0" borderId="0"/>
    <xf numFmtId="169" fontId="172" fillId="61" borderId="34" applyNumberFormat="0" applyAlignment="0" applyProtection="0"/>
    <xf numFmtId="169" fontId="6" fillId="0" borderId="0"/>
    <xf numFmtId="0" fontId="6" fillId="0" borderId="0"/>
    <xf numFmtId="169" fontId="172" fillId="61" borderId="34" applyNumberFormat="0" applyAlignment="0" applyProtection="0"/>
    <xf numFmtId="169" fontId="6" fillId="0" borderId="0"/>
    <xf numFmtId="0" fontId="6" fillId="0" borderId="0"/>
    <xf numFmtId="169" fontId="172" fillId="54" borderId="34" applyNumberFormat="0" applyAlignment="0" applyProtection="0"/>
    <xf numFmtId="169" fontId="172" fillId="61" borderId="34" applyNumberFormat="0" applyAlignment="0" applyProtection="0"/>
    <xf numFmtId="169"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6" fillId="0" borderId="0"/>
    <xf numFmtId="0" fontId="172" fillId="61" borderId="34" applyNumberFormat="0" applyAlignment="0" applyProtection="0"/>
    <xf numFmtId="0" fontId="6" fillId="0" borderId="0"/>
    <xf numFmtId="169" fontId="172" fillId="61" borderId="34" applyNumberFormat="0" applyAlignment="0" applyProtection="0"/>
    <xf numFmtId="169" fontId="6" fillId="0" borderId="0"/>
    <xf numFmtId="0" fontId="6" fillId="0" borderId="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6" fillId="0" borderId="0"/>
    <xf numFmtId="169" fontId="172" fillId="54"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6" fillId="0" borderId="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6" fillId="0" borderId="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6" fillId="0" borderId="0"/>
    <xf numFmtId="169" fontId="172" fillId="54" borderId="34" applyNumberFormat="0" applyAlignment="0" applyProtection="0"/>
    <xf numFmtId="169" fontId="6" fillId="0" borderId="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6" fillId="0" borderId="0"/>
    <xf numFmtId="169" fontId="172" fillId="54" borderId="34" applyNumberFormat="0" applyAlignment="0" applyProtection="0"/>
    <xf numFmtId="169" fontId="6" fillId="0" borderId="0"/>
    <xf numFmtId="0" fontId="172" fillId="54" borderId="34" applyNumberFormat="0" applyAlignment="0" applyProtection="0"/>
    <xf numFmtId="169" fontId="172" fillId="54" borderId="34" applyNumberFormat="0" applyAlignment="0" applyProtection="0"/>
    <xf numFmtId="169" fontId="6" fillId="0" borderId="0"/>
    <xf numFmtId="0" fontId="6" fillId="0" borderId="0"/>
    <xf numFmtId="0" fontId="6" fillId="0" borderId="0"/>
    <xf numFmtId="169" fontId="172" fillId="54" borderId="34" applyNumberFormat="0" applyAlignment="0" applyProtection="0"/>
    <xf numFmtId="169" fontId="6" fillId="0" borderId="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6" fillId="0" borderId="0"/>
    <xf numFmtId="0" fontId="6" fillId="0" borderId="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169" fontId="6" fillId="0" borderId="0"/>
    <xf numFmtId="0" fontId="6" fillId="0" borderId="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6" fillId="0" borderId="0"/>
    <xf numFmtId="0" fontId="172" fillId="54" borderId="34" applyNumberFormat="0" applyAlignment="0" applyProtection="0"/>
    <xf numFmtId="0" fontId="172" fillId="54" borderId="34" applyNumberFormat="0" applyAlignment="0" applyProtection="0"/>
    <xf numFmtId="0" fontId="6" fillId="0" borderId="0"/>
    <xf numFmtId="169"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172" fillId="54" borderId="34" applyNumberFormat="0" applyAlignment="0" applyProtection="0"/>
    <xf numFmtId="169" fontId="6" fillId="0" borderId="0"/>
    <xf numFmtId="0" fontId="172" fillId="54" borderId="34" applyNumberFormat="0" applyAlignment="0" applyProtection="0"/>
    <xf numFmtId="0" fontId="6" fillId="0" borderId="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6" fillId="0" borderId="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6" fillId="0" borderId="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61" borderId="34" applyNumberFormat="0" applyAlignment="0" applyProtection="0"/>
    <xf numFmtId="0" fontId="6" fillId="0" borderId="0"/>
    <xf numFmtId="169" fontId="172" fillId="61" borderId="34" applyNumberFormat="0" applyAlignment="0" applyProtection="0"/>
    <xf numFmtId="169" fontId="6" fillId="0" borderId="0"/>
    <xf numFmtId="0" fontId="6" fillId="0" borderId="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6" fillId="0" borderId="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6" fillId="0" borderId="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6" fillId="0" borderId="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6" fillId="0" borderId="0"/>
    <xf numFmtId="169" fontId="172" fillId="54" borderId="34" applyNumberFormat="0" applyAlignment="0" applyProtection="0"/>
    <xf numFmtId="0" fontId="6" fillId="0" borderId="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6" fillId="0" borderId="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6" fillId="0" borderId="0"/>
    <xf numFmtId="169" fontId="172" fillId="54" borderId="34" applyNumberFormat="0" applyAlignment="0" applyProtection="0"/>
    <xf numFmtId="169" fontId="6" fillId="0" borderId="0"/>
    <xf numFmtId="0" fontId="6" fillId="0" borderId="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6" fillId="0" borderId="0"/>
    <xf numFmtId="169" fontId="172" fillId="54" borderId="34" applyNumberFormat="0" applyAlignment="0" applyProtection="0"/>
    <xf numFmtId="169" fontId="6" fillId="0" borderId="0"/>
    <xf numFmtId="0" fontId="6" fillId="0" borderId="0"/>
    <xf numFmtId="169" fontId="172" fillId="54" borderId="34" applyNumberFormat="0" applyAlignment="0" applyProtection="0"/>
    <xf numFmtId="0" fontId="6" fillId="0" borderId="0"/>
    <xf numFmtId="169" fontId="172" fillId="54" borderId="34" applyNumberFormat="0" applyAlignment="0" applyProtection="0"/>
    <xf numFmtId="0" fontId="172" fillId="54" borderId="34" applyNumberFormat="0" applyAlignment="0" applyProtection="0"/>
    <xf numFmtId="0" fontId="6" fillId="0" borderId="0"/>
    <xf numFmtId="169" fontId="172" fillId="54" borderId="34" applyNumberFormat="0" applyAlignment="0" applyProtection="0"/>
    <xf numFmtId="169" fontId="6" fillId="0" borderId="0"/>
    <xf numFmtId="0" fontId="6" fillId="0" borderId="0"/>
    <xf numFmtId="169" fontId="172" fillId="54" borderId="34" applyNumberFormat="0" applyAlignment="0" applyProtection="0"/>
    <xf numFmtId="0" fontId="6" fillId="0" borderId="0"/>
    <xf numFmtId="169" fontId="172" fillId="54" borderId="34" applyNumberFormat="0" applyAlignment="0" applyProtection="0"/>
    <xf numFmtId="0" fontId="172" fillId="54" borderId="34" applyNumberFormat="0" applyAlignment="0" applyProtection="0"/>
    <xf numFmtId="0" fontId="6" fillId="0" borderId="0"/>
    <xf numFmtId="169" fontId="172" fillId="54" borderId="34" applyNumberFormat="0" applyAlignment="0" applyProtection="0"/>
    <xf numFmtId="169" fontId="6" fillId="0" borderId="0"/>
    <xf numFmtId="0" fontId="6" fillId="0" borderId="0"/>
    <xf numFmtId="169" fontId="172" fillId="54" borderId="34" applyNumberFormat="0" applyAlignment="0" applyProtection="0"/>
    <xf numFmtId="0" fontId="6" fillId="0" borderId="0"/>
    <xf numFmtId="169" fontId="172" fillId="54"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1" fillId="61" borderId="34" applyNumberFormat="0" applyAlignment="0" applyProtection="0"/>
    <xf numFmtId="171" fontId="27" fillId="91" borderId="0" applyNumberFormat="0" applyFont="0" applyBorder="0" applyAlignment="0" applyProtection="0">
      <alignment vertical="center"/>
    </xf>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6" fillId="0" borderId="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171" fontId="27" fillId="91" borderId="0" applyNumberFormat="0" applyFont="0" applyBorder="0" applyAlignment="0" applyProtection="0">
      <alignment vertical="center"/>
    </xf>
    <xf numFmtId="0" fontId="172" fillId="61" borderId="34" applyNumberFormat="0" applyAlignment="0" applyProtection="0"/>
    <xf numFmtId="0" fontId="172" fillId="61" borderId="34" applyNumberFormat="0" applyAlignment="0" applyProtection="0"/>
    <xf numFmtId="0" fontId="6" fillId="0" borderId="0"/>
    <xf numFmtId="169" fontId="172" fillId="61" borderId="34" applyNumberFormat="0" applyAlignment="0" applyProtection="0"/>
    <xf numFmtId="0" fontId="6" fillId="0" borderId="0"/>
    <xf numFmtId="169" fontId="172" fillId="61" borderId="34" applyNumberFormat="0" applyAlignment="0" applyProtection="0"/>
    <xf numFmtId="0" fontId="6" fillId="0" borderId="0"/>
    <xf numFmtId="169" fontId="172" fillId="61" borderId="34" applyNumberFormat="0" applyAlignment="0" applyProtection="0"/>
    <xf numFmtId="0" fontId="172" fillId="61" borderId="34" applyNumberFormat="0" applyAlignment="0" applyProtection="0"/>
    <xf numFmtId="0" fontId="6" fillId="0" borderId="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6" fillId="0" borderId="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6" fillId="0" borderId="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6" fillId="0" borderId="0"/>
    <xf numFmtId="169" fontId="172" fillId="61" borderId="34" applyNumberFormat="0" applyAlignment="0" applyProtection="0"/>
    <xf numFmtId="0" fontId="6" fillId="0" borderId="0"/>
    <xf numFmtId="169" fontId="172" fillId="61" borderId="34" applyNumberFormat="0" applyAlignment="0" applyProtection="0"/>
    <xf numFmtId="0" fontId="6" fillId="0" borderId="0"/>
    <xf numFmtId="169" fontId="172" fillId="61" borderId="34" applyNumberFormat="0" applyAlignment="0" applyProtection="0"/>
    <xf numFmtId="0" fontId="6" fillId="0" borderId="0"/>
    <xf numFmtId="169" fontId="172" fillId="61" borderId="34" applyNumberFormat="0" applyAlignment="0" applyProtection="0"/>
    <xf numFmtId="0" fontId="6" fillId="0" borderId="0"/>
    <xf numFmtId="169" fontId="172" fillId="61" borderId="34" applyNumberFormat="0" applyAlignment="0" applyProtection="0"/>
    <xf numFmtId="0" fontId="6" fillId="0" borderId="0"/>
    <xf numFmtId="169" fontId="172" fillId="61" borderId="34" applyNumberFormat="0" applyAlignment="0" applyProtection="0"/>
    <xf numFmtId="169"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61" borderId="34" applyNumberFormat="0" applyAlignment="0" applyProtection="0"/>
    <xf numFmtId="0" fontId="6" fillId="0" borderId="0"/>
    <xf numFmtId="0" fontId="6" fillId="0" borderId="0"/>
    <xf numFmtId="0" fontId="6" fillId="0" borderId="0"/>
    <xf numFmtId="169" fontId="172" fillId="61" borderId="34" applyNumberFormat="0" applyAlignment="0" applyProtection="0"/>
    <xf numFmtId="0" fontId="6" fillId="0" borderId="0"/>
    <xf numFmtId="169" fontId="172" fillId="61" borderId="34" applyNumberFormat="0" applyAlignment="0" applyProtection="0"/>
    <xf numFmtId="0" fontId="6" fillId="0" borderId="0"/>
    <xf numFmtId="169" fontId="172" fillId="61" borderId="34" applyNumberFormat="0" applyAlignment="0" applyProtection="0"/>
    <xf numFmtId="0" fontId="6" fillId="0" borderId="0"/>
    <xf numFmtId="0" fontId="172" fillId="61" borderId="34" applyNumberFormat="0" applyAlignment="0" applyProtection="0"/>
    <xf numFmtId="0" fontId="6" fillId="0" borderId="0"/>
    <xf numFmtId="169" fontId="172" fillId="61" borderId="34" applyNumberFormat="0" applyAlignment="0" applyProtection="0"/>
    <xf numFmtId="0" fontId="6" fillId="0" borderId="0"/>
    <xf numFmtId="169" fontId="172" fillId="61" borderId="34" applyNumberFormat="0" applyAlignment="0" applyProtection="0"/>
    <xf numFmtId="0" fontId="6" fillId="0" borderId="0"/>
    <xf numFmtId="169" fontId="172" fillId="61" borderId="34" applyNumberFormat="0" applyAlignment="0" applyProtection="0"/>
    <xf numFmtId="0" fontId="172" fillId="61" borderId="34" applyNumberFormat="0" applyAlignment="0" applyProtection="0"/>
    <xf numFmtId="0" fontId="6" fillId="0" borderId="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6" fillId="0" borderId="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6" fillId="0" borderId="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61" borderId="34" applyNumberFormat="0" applyAlignment="0" applyProtection="0"/>
    <xf numFmtId="0" fontId="6" fillId="0" borderId="0"/>
    <xf numFmtId="169" fontId="172" fillId="61" borderId="34" applyNumberFormat="0" applyAlignment="0" applyProtection="0"/>
    <xf numFmtId="0" fontId="6" fillId="0" borderId="0"/>
    <xf numFmtId="169" fontId="172" fillId="61" borderId="34" applyNumberFormat="0" applyAlignment="0" applyProtection="0"/>
    <xf numFmtId="0" fontId="6" fillId="0" borderId="0"/>
    <xf numFmtId="169" fontId="172" fillId="61" borderId="34" applyNumberFormat="0" applyAlignment="0" applyProtection="0"/>
    <xf numFmtId="0" fontId="172" fillId="61" borderId="34" applyNumberFormat="0" applyAlignment="0" applyProtection="0"/>
    <xf numFmtId="0" fontId="6" fillId="0" borderId="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6" fillId="0" borderId="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6" fillId="0" borderId="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54" borderId="34" applyNumberFormat="0" applyAlignment="0" applyProtection="0"/>
    <xf numFmtId="0" fontId="6" fillId="0" borderId="0"/>
    <xf numFmtId="169" fontId="172" fillId="61" borderId="34" applyNumberFormat="0" applyAlignment="0" applyProtection="0"/>
    <xf numFmtId="169" fontId="6" fillId="0" borderId="0"/>
    <xf numFmtId="0" fontId="6" fillId="0" borderId="0"/>
    <xf numFmtId="169" fontId="172" fillId="61" borderId="34" applyNumberFormat="0" applyAlignment="0" applyProtection="0"/>
    <xf numFmtId="0" fontId="6" fillId="0" borderId="0"/>
    <xf numFmtId="169" fontId="172" fillId="61" borderId="34" applyNumberFormat="0" applyAlignment="0" applyProtection="0"/>
    <xf numFmtId="169" fontId="172" fillId="54" borderId="34" applyNumberFormat="0" applyAlignment="0" applyProtection="0"/>
    <xf numFmtId="0" fontId="172" fillId="54" borderId="34" applyNumberFormat="0" applyAlignment="0" applyProtection="0"/>
    <xf numFmtId="0" fontId="6" fillId="0" borderId="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6" fillId="0" borderId="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69" fontId="172" fillId="54" borderId="34" applyNumberFormat="0" applyAlignment="0" applyProtection="0"/>
    <xf numFmtId="0" fontId="172" fillId="54" borderId="34" applyNumberFormat="0" applyAlignment="0" applyProtection="0"/>
    <xf numFmtId="0" fontId="172" fillId="54" borderId="34" applyNumberFormat="0" applyAlignment="0" applyProtection="0"/>
    <xf numFmtId="171" fontId="27" fillId="91" borderId="0" applyNumberFormat="0" applyFont="0" applyBorder="0" applyAlignment="0" applyProtection="0">
      <alignment vertical="center"/>
    </xf>
    <xf numFmtId="171" fontId="27" fillId="91" borderId="0" applyNumberFormat="0" applyFont="0" applyBorder="0" applyAlignment="0" applyProtection="0">
      <alignment vertical="center"/>
    </xf>
    <xf numFmtId="0" fontId="172" fillId="61" borderId="34" applyNumberFormat="0" applyAlignment="0" applyProtection="0"/>
    <xf numFmtId="0" fontId="172" fillId="61" borderId="34" applyNumberFormat="0" applyAlignment="0" applyProtection="0"/>
    <xf numFmtId="0" fontId="6" fillId="0" borderId="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6" fillId="0" borderId="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6" fillId="0" borderId="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6" fillId="0" borderId="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6" fillId="0" borderId="0"/>
    <xf numFmtId="169" fontId="172" fillId="61" borderId="34" applyNumberFormat="0" applyAlignment="0" applyProtection="0"/>
    <xf numFmtId="0" fontId="6" fillId="0" borderId="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6" fillId="0" borderId="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6" fillId="0" borderId="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6" fillId="0" borderId="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172" fillId="61" borderId="34" applyNumberFormat="0" applyAlignment="0" applyProtection="0"/>
    <xf numFmtId="0" fontId="6" fillId="0" borderId="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0" fontId="6" fillId="0" borderId="0"/>
    <xf numFmtId="169" fontId="172" fillId="61" borderId="34" applyNumberFormat="0" applyAlignment="0" applyProtection="0"/>
    <xf numFmtId="0" fontId="6" fillId="0" borderId="0"/>
    <xf numFmtId="0" fontId="172" fillId="61" borderId="34" applyNumberFormat="0" applyAlignment="0" applyProtection="0"/>
    <xf numFmtId="169" fontId="172" fillId="61" borderId="34" applyNumberFormat="0" applyAlignment="0" applyProtection="0"/>
    <xf numFmtId="171" fontId="27" fillId="91" borderId="0" applyNumberFormat="0" applyFont="0" applyBorder="0" applyAlignment="0" applyProtection="0">
      <alignment vertical="center"/>
    </xf>
    <xf numFmtId="171" fontId="27" fillId="91" borderId="0" applyNumberFormat="0" applyFont="0" applyBorder="0" applyAlignment="0" applyProtection="0">
      <alignment vertical="center"/>
    </xf>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69" fontId="172" fillId="61" borderId="34" applyNumberFormat="0" applyAlignment="0" applyProtection="0"/>
    <xf numFmtId="171" fontId="27" fillId="91" borderId="0" applyNumberFormat="0" applyFont="0" applyBorder="0" applyAlignment="0" applyProtection="0">
      <alignment vertical="center"/>
    </xf>
    <xf numFmtId="171" fontId="27" fillId="91" borderId="0" applyNumberFormat="0" applyFont="0" applyBorder="0" applyAlignment="0" applyProtection="0">
      <alignment vertical="center"/>
    </xf>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71" fontId="27" fillId="91" borderId="0" applyNumberFormat="0" applyFont="0" applyBorder="0" applyAlignment="0" applyProtection="0">
      <alignment vertical="center"/>
    </xf>
    <xf numFmtId="171" fontId="27" fillId="91" borderId="0" applyNumberFormat="0" applyFont="0" applyBorder="0" applyAlignment="0" applyProtection="0">
      <alignment vertical="center"/>
    </xf>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171" fontId="27" fillId="91" borderId="0" applyNumberFormat="0" applyFont="0" applyBorder="0" applyAlignment="0" applyProtection="0">
      <alignment vertical="center"/>
    </xf>
    <xf numFmtId="171" fontId="27" fillId="91" borderId="0" applyNumberFormat="0" applyFont="0" applyBorder="0" applyAlignment="0" applyProtection="0">
      <alignment vertical="center"/>
    </xf>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172" fillId="61" borderId="34" applyNumberFormat="0" applyAlignment="0" applyProtection="0"/>
    <xf numFmtId="0" fontId="4" fillId="0" borderId="0"/>
    <xf numFmtId="14" fontId="92" fillId="0" borderId="0">
      <alignment horizontal="center" wrapText="1"/>
      <protection locked="0"/>
    </xf>
    <xf numFmtId="265" fontId="6" fillId="0" borderId="0" applyFont="0" applyFill="0" applyBorder="0" applyAlignment="0" applyProtection="0"/>
    <xf numFmtId="10" fontId="24" fillId="0" borderId="0" applyFont="0" applyFill="0" applyBorder="0" applyAlignment="0" applyProtection="0"/>
    <xf numFmtId="0" fontId="55" fillId="0" borderId="0"/>
    <xf numFmtId="0" fontId="6" fillId="0" borderId="0"/>
    <xf numFmtId="9" fontId="6" fillId="0" borderId="0" applyFont="0" applyFill="0" applyBorder="0" applyAlignment="0" applyProtection="0"/>
    <xf numFmtId="169" fontId="6" fillId="0" borderId="0"/>
    <xf numFmtId="0" fontId="6" fillId="0" borderId="0"/>
    <xf numFmtId="9" fontId="6" fillId="0" borderId="0" applyFont="0" applyFill="0" applyBorder="0" applyAlignment="0" applyProtection="0"/>
    <xf numFmtId="169" fontId="6" fillId="0" borderId="0"/>
    <xf numFmtId="9" fontId="6" fillId="0" borderId="0" applyFont="0" applyFill="0" applyBorder="0" applyAlignment="0" applyProtection="0"/>
    <xf numFmtId="9" fontId="6" fillId="0" borderId="0" applyFont="0" applyFill="0" applyBorder="0" applyAlignment="0" applyProtection="0"/>
    <xf numFmtId="9" fontId="83" fillId="0" borderId="0" applyFont="0" applyFill="0" applyBorder="0" applyAlignment="0" applyProtection="0"/>
    <xf numFmtId="9" fontId="82" fillId="0" borderId="0" applyFont="0" applyFill="0" applyBorder="0" applyAlignment="0" applyProtection="0"/>
    <xf numFmtId="9" fontId="82"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83"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9"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169"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169"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169"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169"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169"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169" fontId="6" fillId="0" borderId="0"/>
    <xf numFmtId="9" fontId="6" fillId="0" borderId="0" applyFont="0" applyFill="0" applyBorder="0" applyAlignment="0" applyProtection="0"/>
    <xf numFmtId="0" fontId="6" fillId="0" borderId="0"/>
    <xf numFmtId="169" fontId="6" fillId="0" borderId="0"/>
    <xf numFmtId="9" fontId="6" fillId="0" borderId="0" applyFont="0" applyFill="0" applyBorder="0" applyAlignment="0" applyProtection="0"/>
    <xf numFmtId="0" fontId="6" fillId="0" borderId="0"/>
    <xf numFmtId="169"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9"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169"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169" fontId="6" fillId="0" borderId="0"/>
    <xf numFmtId="9" fontId="24" fillId="0" borderId="0" applyFont="0" applyFill="0" applyBorder="0" applyAlignment="0" applyProtection="0"/>
    <xf numFmtId="0" fontId="6" fillId="0" borderId="0"/>
    <xf numFmtId="9" fontId="24" fillId="0" borderId="0" applyFont="0" applyFill="0" applyBorder="0" applyAlignment="0" applyProtection="0"/>
    <xf numFmtId="0" fontId="6" fillId="0" borderId="0"/>
    <xf numFmtId="9" fontId="24" fillId="0" borderId="0" applyFont="0" applyFill="0" applyBorder="0" applyAlignment="0" applyProtection="0"/>
    <xf numFmtId="0" fontId="6" fillId="0" borderId="0"/>
    <xf numFmtId="9" fontId="24" fillId="0" borderId="0" applyFont="0" applyFill="0" applyBorder="0" applyAlignment="0" applyProtection="0"/>
    <xf numFmtId="0" fontId="6" fillId="0" borderId="0"/>
    <xf numFmtId="9" fontId="2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0" fontId="6" fillId="0" borderId="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6" fillId="0" borderId="0"/>
    <xf numFmtId="9" fontId="6" fillId="0" borderId="0" applyFont="0" applyFill="0" applyBorder="0" applyAlignment="0" applyProtection="0"/>
    <xf numFmtId="9" fontId="24" fillId="0" borderId="0" applyFont="0" applyFill="0" applyBorder="0" applyAlignment="0" applyProtection="0"/>
    <xf numFmtId="0" fontId="6" fillId="0" borderId="0"/>
    <xf numFmtId="9" fontId="24" fillId="0" borderId="0" applyFont="0" applyFill="0" applyBorder="0" applyAlignment="0" applyProtection="0"/>
    <xf numFmtId="0" fontId="6" fillId="0" borderId="0"/>
    <xf numFmtId="0" fontId="6" fillId="0" borderId="0"/>
    <xf numFmtId="0" fontId="6" fillId="0" borderId="0"/>
    <xf numFmtId="9" fontId="24" fillId="0" borderId="0" applyFont="0" applyFill="0" applyBorder="0" applyAlignment="0" applyProtection="0"/>
    <xf numFmtId="0" fontId="6" fillId="0" borderId="0"/>
    <xf numFmtId="9" fontId="24" fillId="0" borderId="0" applyFont="0" applyFill="0" applyBorder="0" applyAlignment="0" applyProtection="0"/>
    <xf numFmtId="0" fontId="6" fillId="0" borderId="0"/>
    <xf numFmtId="9" fontId="24" fillId="0" borderId="0" applyFont="0" applyFill="0" applyBorder="0" applyAlignment="0" applyProtection="0"/>
    <xf numFmtId="0" fontId="6" fillId="0" borderId="0"/>
    <xf numFmtId="9" fontId="24" fillId="0" borderId="0" applyFont="0" applyFill="0" applyBorder="0" applyAlignment="0" applyProtection="0"/>
    <xf numFmtId="0" fontId="6" fillId="0" borderId="0"/>
    <xf numFmtId="9" fontId="24" fillId="0" borderId="0" applyFont="0" applyFill="0" applyBorder="0" applyAlignment="0" applyProtection="0"/>
    <xf numFmtId="0" fontId="6" fillId="0" borderId="0"/>
    <xf numFmtId="9" fontId="24"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9" fontId="6" fillId="0" borderId="0"/>
    <xf numFmtId="9" fontId="6"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0" fontId="6" fillId="0" borderId="0"/>
    <xf numFmtId="169"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24" fillId="0" borderId="0" applyFont="0" applyFill="0" applyBorder="0" applyAlignment="0" applyProtection="0"/>
    <xf numFmtId="9" fontId="24" fillId="0" borderId="0" applyFont="0" applyFill="0" applyBorder="0" applyAlignment="0" applyProtection="0"/>
    <xf numFmtId="0" fontId="6" fillId="0" borderId="0"/>
    <xf numFmtId="9" fontId="24" fillId="0" borderId="0" applyFont="0" applyFill="0" applyBorder="0" applyAlignment="0" applyProtection="0"/>
    <xf numFmtId="9" fontId="24" fillId="0" borderId="0" applyFont="0" applyFill="0" applyBorder="0" applyAlignment="0" applyProtection="0"/>
    <xf numFmtId="0" fontId="6" fillId="0" borderId="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6" fillId="0" borderId="0"/>
    <xf numFmtId="169" fontId="6" fillId="0" borderId="0"/>
    <xf numFmtId="9" fontId="6"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24" fillId="0" borderId="0" applyFont="0" applyFill="0" applyBorder="0" applyAlignment="0" applyProtection="0"/>
    <xf numFmtId="0" fontId="6" fillId="0" borderId="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6" fillId="0" borderId="0"/>
    <xf numFmtId="169" fontId="6" fillId="0" borderId="0"/>
    <xf numFmtId="9" fontId="6"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24" fillId="0" borderId="0" applyFont="0" applyFill="0" applyBorder="0" applyAlignment="0" applyProtection="0"/>
    <xf numFmtId="0" fontId="6" fillId="0" borderId="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6" fillId="0" borderId="0"/>
    <xf numFmtId="169" fontId="6" fillId="0" borderId="0"/>
    <xf numFmtId="9" fontId="6"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24" fillId="0" borderId="0" applyFont="0" applyFill="0" applyBorder="0" applyAlignment="0" applyProtection="0"/>
    <xf numFmtId="0" fontId="6" fillId="0" borderId="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6" fillId="0" borderId="0"/>
    <xf numFmtId="169" fontId="6" fillId="0" borderId="0"/>
    <xf numFmtId="9" fontId="6"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24" fillId="0" borderId="0" applyFont="0" applyFill="0" applyBorder="0" applyAlignment="0" applyProtection="0"/>
    <xf numFmtId="0" fontId="6" fillId="0" borderId="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6" fillId="0" borderId="0"/>
    <xf numFmtId="169" fontId="6" fillId="0" borderId="0"/>
    <xf numFmtId="9" fontId="6"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24" fillId="0" borderId="0" applyFont="0" applyFill="0" applyBorder="0" applyAlignment="0" applyProtection="0"/>
    <xf numFmtId="0" fontId="6" fillId="0" borderId="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6" fillId="0" borderId="0"/>
    <xf numFmtId="169" fontId="6" fillId="0" borderId="0"/>
    <xf numFmtId="9" fontId="6" fillId="0" borderId="0" applyFont="0" applyFill="0" applyBorder="0" applyAlignment="0" applyProtection="0"/>
    <xf numFmtId="0" fontId="6" fillId="0" borderId="0"/>
    <xf numFmtId="169"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9" fontId="24"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9" fontId="24"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9" fontId="24"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9" fontId="24"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9"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9"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9" fontId="6" fillId="0" borderId="0"/>
    <xf numFmtId="9" fontId="6" fillId="0" borderId="0" applyFont="0" applyFill="0" applyBorder="0" applyAlignment="0" applyProtection="0"/>
    <xf numFmtId="9" fontId="6" fillId="0" borderId="0" applyFont="0" applyFill="0" applyBorder="0" applyAlignment="0" applyProtection="0"/>
    <xf numFmtId="169"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9" fontId="6" fillId="0" borderId="0"/>
    <xf numFmtId="9" fontId="6" fillId="0" borderId="0" applyFont="0" applyFill="0" applyBorder="0" applyAlignment="0" applyProtection="0"/>
    <xf numFmtId="9" fontId="6" fillId="0" borderId="0" applyFont="0" applyFill="0" applyBorder="0" applyAlignment="0" applyProtection="0"/>
    <xf numFmtId="169"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169"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169" fontId="6" fillId="0" borderId="0"/>
    <xf numFmtId="9" fontId="6"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0" fontId="6" fillId="0" borderId="0"/>
    <xf numFmtId="169" fontId="6" fillId="0" borderId="0"/>
    <xf numFmtId="9" fontId="5" fillId="0" borderId="0" applyFont="0" applyFill="0" applyBorder="0" applyAlignment="0" applyProtection="0"/>
    <xf numFmtId="169" fontId="6" fillId="0" borderId="0"/>
    <xf numFmtId="0" fontId="6" fillId="0" borderId="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8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0" fontId="6" fillId="0" borderId="0"/>
    <xf numFmtId="169" fontId="6" fillId="0" borderId="0"/>
    <xf numFmtId="9" fontId="5" fillId="0" borderId="0" applyFont="0" applyFill="0" applyBorder="0" applyAlignment="0" applyProtection="0"/>
    <xf numFmtId="169" fontId="6" fillId="0" borderId="0"/>
    <xf numFmtId="0" fontId="6" fillId="0" borderId="0"/>
    <xf numFmtId="169" fontId="6" fillId="0" borderId="0"/>
    <xf numFmtId="0" fontId="6" fillId="0" borderId="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9"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169"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169" fontId="6" fillId="0" borderId="0"/>
    <xf numFmtId="9" fontId="6" fillId="0" borderId="0" applyFont="0" applyFill="0" applyBorder="0" applyAlignment="0" applyProtection="0"/>
    <xf numFmtId="0" fontId="6" fillId="0" borderId="0"/>
    <xf numFmtId="169" fontId="6" fillId="0" borderId="0"/>
    <xf numFmtId="9" fontId="6" fillId="0" borderId="0" applyFont="0" applyFill="0" applyBorder="0" applyAlignment="0" applyProtection="0"/>
    <xf numFmtId="0" fontId="6" fillId="0" borderId="0"/>
    <xf numFmtId="169" fontId="6" fillId="0" borderId="0"/>
    <xf numFmtId="9" fontId="6" fillId="0" borderId="0" applyFont="0" applyFill="0" applyBorder="0" applyAlignment="0" applyProtection="0"/>
    <xf numFmtId="0" fontId="6" fillId="0" borderId="0"/>
    <xf numFmtId="169" fontId="6" fillId="0" borderId="0"/>
    <xf numFmtId="9" fontId="6" fillId="0" borderId="0" applyFont="0" applyFill="0" applyBorder="0" applyAlignment="0" applyProtection="0"/>
    <xf numFmtId="0" fontId="6" fillId="0" borderId="0"/>
    <xf numFmtId="169" fontId="6" fillId="0" borderId="0"/>
    <xf numFmtId="9" fontId="6" fillId="0" borderId="0" applyFont="0" applyFill="0" applyBorder="0" applyAlignment="0" applyProtection="0"/>
    <xf numFmtId="0" fontId="6" fillId="0" borderId="0"/>
    <xf numFmtId="169" fontId="6" fillId="0" borderId="0"/>
    <xf numFmtId="9" fontId="6" fillId="0" borderId="0" applyFont="0" applyFill="0" applyBorder="0" applyAlignment="0" applyProtection="0"/>
    <xf numFmtId="0" fontId="6" fillId="0" borderId="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6" fillId="0" borderId="0" applyFont="0" applyFill="0" applyBorder="0" applyAlignment="0" applyProtection="0"/>
    <xf numFmtId="9" fontId="5" fillId="0" borderId="0" applyFont="0" applyFill="0" applyBorder="0" applyAlignment="0" applyProtection="0"/>
    <xf numFmtId="0" fontId="6" fillId="0" borderId="0"/>
    <xf numFmtId="0" fontId="6" fillId="0" borderId="0"/>
    <xf numFmtId="169" fontId="6" fillId="0" borderId="0"/>
    <xf numFmtId="9" fontId="5" fillId="0" borderId="0" applyFont="0" applyFill="0" applyBorder="0" applyAlignment="0" applyProtection="0"/>
    <xf numFmtId="169" fontId="6" fillId="0" borderId="0"/>
    <xf numFmtId="0" fontId="6" fillId="0" borderId="0"/>
    <xf numFmtId="169" fontId="6" fillId="0" borderId="0"/>
    <xf numFmtId="0" fontId="6" fillId="0" borderId="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0" fontId="6" fillId="0" borderId="0"/>
    <xf numFmtId="169" fontId="6" fillId="0" borderId="0"/>
    <xf numFmtId="9" fontId="6" fillId="0" borderId="0" applyFont="0" applyFill="0" applyBorder="0" applyAlignment="0" applyProtection="0"/>
    <xf numFmtId="9" fontId="6"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9" fontId="6" fillId="0" borderId="0"/>
    <xf numFmtId="0" fontId="6" fillId="0" borderId="0"/>
    <xf numFmtId="0" fontId="6" fillId="0" borderId="0"/>
    <xf numFmtId="9" fontId="6" fillId="0" borderId="0" applyFont="0" applyFill="0" applyBorder="0" applyAlignment="0" applyProtection="0"/>
    <xf numFmtId="0" fontId="6" fillId="0" borderId="0"/>
    <xf numFmtId="169" fontId="6" fillId="0" borderId="0"/>
    <xf numFmtId="0"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9" fontId="6" fillId="0" borderId="0"/>
    <xf numFmtId="9" fontId="5"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9" fontId="5"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5"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9" fontId="6" fillId="0" borderId="0"/>
    <xf numFmtId="9" fontId="5" fillId="0" borderId="0" applyFont="0" applyFill="0" applyBorder="0" applyAlignment="0" applyProtection="0"/>
    <xf numFmtId="0" fontId="6" fillId="0" borderId="0"/>
    <xf numFmtId="0" fontId="6" fillId="0" borderId="0"/>
    <xf numFmtId="169" fontId="6" fillId="0" borderId="0"/>
    <xf numFmtId="9" fontId="5" fillId="0" borderId="0" applyFont="0" applyFill="0" applyBorder="0" applyAlignment="0" applyProtection="0"/>
    <xf numFmtId="169" fontId="6" fillId="0" borderId="0"/>
    <xf numFmtId="0" fontId="6" fillId="0" borderId="0"/>
    <xf numFmtId="0" fontId="6" fillId="0" borderId="0"/>
    <xf numFmtId="169" fontId="6" fillId="0" borderId="0"/>
    <xf numFmtId="0" fontId="6" fillId="0" borderId="0"/>
    <xf numFmtId="169" fontId="6" fillId="0" borderId="0"/>
    <xf numFmtId="0" fontId="6" fillId="0" borderId="0"/>
    <xf numFmtId="169" fontId="6" fillId="0" borderId="0"/>
    <xf numFmtId="265" fontId="6" fillId="0" borderId="0" applyFont="0" applyFill="0" applyBorder="0" applyAlignment="0" applyProtection="0"/>
    <xf numFmtId="0" fontId="55" fillId="0" borderId="0" applyFont="0" applyFill="0" applyBorder="0" applyAlignment="0" applyProtection="0"/>
    <xf numFmtId="266" fontId="27" fillId="0" borderId="0" applyFont="0" applyFill="0" applyBorder="0" applyAlignment="0" applyProtection="0">
      <alignment horizontal="right" vertical="center"/>
    </xf>
    <xf numFmtId="267" fontId="27" fillId="0" borderId="0" applyFont="0" applyFill="0" applyBorder="0" applyAlignment="0" applyProtection="0">
      <alignment vertical="center"/>
    </xf>
    <xf numFmtId="0" fontId="81" fillId="92" borderId="0"/>
    <xf numFmtId="171" fontId="81" fillId="92" borderId="0"/>
    <xf numFmtId="0" fontId="6" fillId="0" borderId="0"/>
    <xf numFmtId="0" fontId="6" fillId="0" borderId="0"/>
    <xf numFmtId="0" fontId="81" fillId="92" borderId="0"/>
    <xf numFmtId="0" fontId="6" fillId="0" borderId="0"/>
    <xf numFmtId="169" fontId="6" fillId="0" borderId="0"/>
    <xf numFmtId="9" fontId="196" fillId="0" borderId="0" applyFont="0" applyFill="0" applyBorder="0" applyAlignment="0" applyProtection="0"/>
    <xf numFmtId="9" fontId="8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71" fontId="177"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7" fillId="0" borderId="60" applyNumberFormat="0" applyFill="0" applyAlignment="0" applyProtection="0"/>
    <xf numFmtId="169" fontId="177" fillId="0" borderId="60" applyNumberFormat="0" applyFill="0" applyAlignment="0" applyProtection="0"/>
    <xf numFmtId="171" fontId="177"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0" fontId="175" fillId="0" borderId="60" applyNumberFormat="0" applyFill="0" applyAlignment="0" applyProtection="0"/>
    <xf numFmtId="171" fontId="115"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5" fillId="67" borderId="40" applyNumberFormat="0" applyAlignment="0" applyProtection="0"/>
    <xf numFmtId="169" fontId="115" fillId="67" borderId="40" applyNumberFormat="0" applyAlignment="0" applyProtection="0"/>
    <xf numFmtId="171" fontId="115"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0" fontId="113" fillId="67" borderId="40" applyNumberFormat="0" applyAlignment="0" applyProtection="0"/>
    <xf numFmtId="265" fontId="197" fillId="0" borderId="0" applyFill="0" applyBorder="0" applyAlignment="0" applyProtection="0"/>
    <xf numFmtId="0" fontId="23" fillId="0" borderId="0" applyNumberFormat="0" applyFont="0" applyFill="0" applyBorder="0" applyAlignment="0" applyProtection="0">
      <alignment horizontal="left"/>
    </xf>
    <xf numFmtId="171" fontId="23" fillId="0" borderId="0" applyNumberFormat="0" applyFont="0" applyFill="0" applyBorder="0" applyAlignment="0" applyProtection="0">
      <alignment horizontal="left"/>
    </xf>
    <xf numFmtId="15" fontId="23" fillId="0" borderId="0" applyFont="0" applyFill="0" applyBorder="0" applyAlignment="0" applyProtection="0"/>
    <xf numFmtId="4" fontId="23" fillId="0" borderId="0" applyFont="0" applyFill="0" applyBorder="0" applyAlignment="0" applyProtection="0"/>
    <xf numFmtId="0" fontId="198" fillId="0" borderId="31">
      <alignment horizontal="center"/>
    </xf>
    <xf numFmtId="171" fontId="198" fillId="0" borderId="31">
      <alignment horizontal="center"/>
    </xf>
    <xf numFmtId="3" fontId="23" fillId="0" borderId="0" applyFont="0" applyFill="0" applyBorder="0" applyAlignment="0" applyProtection="0"/>
    <xf numFmtId="0" fontId="23" fillId="93" borderId="0" applyNumberFormat="0" applyFont="0" applyBorder="0" applyAlignment="0" applyProtection="0"/>
    <xf numFmtId="3" fontId="55" fillId="82" borderId="0"/>
    <xf numFmtId="3" fontId="55" fillId="82" borderId="0"/>
    <xf numFmtId="3" fontId="55" fillId="82" borderId="0"/>
    <xf numFmtId="3" fontId="55" fillId="82" borderId="0"/>
    <xf numFmtId="3" fontId="55" fillId="82" borderId="0"/>
    <xf numFmtId="3" fontId="55" fillId="82" borderId="0"/>
    <xf numFmtId="49" fontId="27" fillId="0" borderId="0">
      <alignment horizontal="right"/>
    </xf>
    <xf numFmtId="209" fontId="199" fillId="0" borderId="0" applyNumberFormat="0" applyFill="0" applyBorder="0" applyAlignment="0" applyProtection="0">
      <alignment horizontal="left"/>
    </xf>
    <xf numFmtId="0" fontId="200" fillId="94" borderId="1" applyNumberFormat="0" applyFont="0" applyBorder="0" applyAlignment="0" applyProtection="0">
      <alignment horizontal="center" vertical="center" wrapText="1"/>
    </xf>
    <xf numFmtId="0" fontId="118" fillId="80" borderId="8" applyNumberFormat="0" applyBorder="0" applyProtection="0">
      <alignment horizontal="left" wrapText="1"/>
    </xf>
    <xf numFmtId="0" fontId="52" fillId="0" borderId="0" applyNumberFormat="0" applyFill="0" applyBorder="0">
      <alignment horizontal="left" vertical="center" wrapText="1"/>
    </xf>
    <xf numFmtId="0" fontId="27" fillId="0" borderId="0" applyNumberFormat="0" applyFill="0" applyBorder="0">
      <alignment horizontal="left" vertical="center" wrapText="1" indent="1"/>
    </xf>
    <xf numFmtId="171" fontId="27" fillId="0" borderId="0" applyNumberFormat="0" applyFill="0" applyBorder="0">
      <alignment horizontal="left" vertical="center" wrapText="1" indent="1"/>
    </xf>
    <xf numFmtId="171" fontId="52" fillId="0" borderId="0" applyNumberFormat="0" applyFill="0" applyBorder="0">
      <alignment horizontal="left" vertical="center" wrapText="1"/>
    </xf>
    <xf numFmtId="4" fontId="201" fillId="47" borderId="64" applyNumberFormat="0" applyProtection="0">
      <alignment vertical="center"/>
    </xf>
    <xf numFmtId="4" fontId="202" fillId="95" borderId="64" applyNumberFormat="0" applyProtection="0">
      <alignment vertical="center"/>
    </xf>
    <xf numFmtId="0" fontId="6" fillId="0" borderId="0"/>
    <xf numFmtId="4" fontId="202" fillId="95" borderId="64" applyNumberFormat="0" applyProtection="0">
      <alignment vertical="center"/>
    </xf>
    <xf numFmtId="0" fontId="6" fillId="0" borderId="0"/>
    <xf numFmtId="4" fontId="202" fillId="95" borderId="64" applyNumberFormat="0" applyProtection="0">
      <alignment vertical="center"/>
    </xf>
    <xf numFmtId="0" fontId="6" fillId="0" borderId="0"/>
    <xf numFmtId="4" fontId="202" fillId="95"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0" fontId="6" fillId="0" borderId="0"/>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0" fontId="6" fillId="0" borderId="0"/>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0" fontId="6" fillId="0" borderId="0"/>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0" fontId="6" fillId="0" borderId="0"/>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0" fontId="6" fillId="0" borderId="0"/>
    <xf numFmtId="4" fontId="201" fillId="47" borderId="64" applyNumberFormat="0" applyProtection="0">
      <alignment vertical="center"/>
    </xf>
    <xf numFmtId="0" fontId="6" fillId="0" borderId="0"/>
    <xf numFmtId="4" fontId="201" fillId="47" borderId="64" applyNumberFormat="0" applyProtection="0">
      <alignment vertical="center"/>
    </xf>
    <xf numFmtId="4" fontId="202" fillId="95" borderId="64" applyNumberFormat="0" applyProtection="0">
      <alignment vertical="center"/>
    </xf>
    <xf numFmtId="0" fontId="6" fillId="0" borderId="0"/>
    <xf numFmtId="4" fontId="202" fillId="95" borderId="64" applyNumberFormat="0" applyProtection="0">
      <alignment vertical="center"/>
    </xf>
    <xf numFmtId="0" fontId="6" fillId="0" borderId="0"/>
    <xf numFmtId="4" fontId="202" fillId="95" borderId="64" applyNumberFormat="0" applyProtection="0">
      <alignment vertical="center"/>
    </xf>
    <xf numFmtId="0" fontId="6" fillId="0" borderId="0"/>
    <xf numFmtId="4" fontId="202" fillId="95"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169" fontId="6" fillId="0" borderId="0"/>
    <xf numFmtId="0" fontId="6" fillId="0" borderId="0"/>
    <xf numFmtId="4" fontId="201" fillId="47" borderId="64" applyNumberFormat="0" applyProtection="0">
      <alignment vertical="center"/>
    </xf>
    <xf numFmtId="0" fontId="6" fillId="0" borderId="0"/>
    <xf numFmtId="0" fontId="6" fillId="0" borderId="0"/>
    <xf numFmtId="4" fontId="201" fillId="47" borderId="64" applyNumberFormat="0" applyProtection="0">
      <alignment vertical="center"/>
    </xf>
    <xf numFmtId="169" fontId="6" fillId="0" borderId="0"/>
    <xf numFmtId="0" fontId="6" fillId="0" borderId="0"/>
    <xf numFmtId="4" fontId="201" fillId="47" borderId="64" applyNumberFormat="0" applyProtection="0">
      <alignment vertical="center"/>
    </xf>
    <xf numFmtId="169"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169" fontId="6" fillId="0" borderId="0"/>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0" fontId="6" fillId="0" borderId="0"/>
    <xf numFmtId="4" fontId="201" fillId="47" borderId="64" applyNumberFormat="0" applyProtection="0">
      <alignment vertical="center"/>
    </xf>
    <xf numFmtId="169" fontId="6" fillId="0" borderId="0"/>
    <xf numFmtId="0" fontId="6" fillId="0" borderId="0"/>
    <xf numFmtId="4" fontId="201" fillId="47" borderId="64" applyNumberFormat="0" applyProtection="0">
      <alignment vertical="center"/>
    </xf>
    <xf numFmtId="169"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169" fontId="6" fillId="0" borderId="0"/>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0" fontId="6" fillId="0" borderId="0"/>
    <xf numFmtId="0" fontId="6" fillId="0" borderId="0"/>
    <xf numFmtId="4" fontId="201" fillId="47" borderId="64" applyNumberFormat="0" applyProtection="0">
      <alignment vertical="center"/>
    </xf>
    <xf numFmtId="169" fontId="6" fillId="0" borderId="0"/>
    <xf numFmtId="0" fontId="6" fillId="0" borderId="0"/>
    <xf numFmtId="4" fontId="201" fillId="47" borderId="64" applyNumberFormat="0" applyProtection="0">
      <alignment vertical="center"/>
    </xf>
    <xf numFmtId="169"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169" fontId="6" fillId="0" borderId="0"/>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169" fontId="6" fillId="0" borderId="0"/>
    <xf numFmtId="0" fontId="6" fillId="0" borderId="0"/>
    <xf numFmtId="4" fontId="201" fillId="47" borderId="64" applyNumberFormat="0" applyProtection="0">
      <alignment vertical="center"/>
    </xf>
    <xf numFmtId="169" fontId="6" fillId="0" borderId="0"/>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169" fontId="6" fillId="0" borderId="0"/>
    <xf numFmtId="4" fontId="201" fillId="47" borderId="64" applyNumberFormat="0" applyProtection="0">
      <alignment vertical="center"/>
    </xf>
    <xf numFmtId="0" fontId="6" fillId="0" borderId="0"/>
    <xf numFmtId="4" fontId="201" fillId="47" borderId="64" applyNumberFormat="0" applyProtection="0">
      <alignment vertical="center"/>
    </xf>
    <xf numFmtId="169" fontId="6" fillId="0" borderId="0"/>
    <xf numFmtId="0" fontId="6" fillId="0" borderId="0"/>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169" fontId="6" fillId="0" borderId="0"/>
    <xf numFmtId="0" fontId="6" fillId="0" borderId="0"/>
    <xf numFmtId="4" fontId="201" fillId="47" borderId="64" applyNumberFormat="0" applyProtection="0">
      <alignment vertical="center"/>
    </xf>
    <xf numFmtId="169"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0" fontId="6" fillId="0" borderId="0"/>
    <xf numFmtId="0" fontId="6" fillId="0" borderId="0"/>
    <xf numFmtId="4" fontId="201" fillId="47" borderId="64" applyNumberFormat="0" applyProtection="0">
      <alignment vertical="center"/>
    </xf>
    <xf numFmtId="169" fontId="6" fillId="0" borderId="0"/>
    <xf numFmtId="0" fontId="6" fillId="0" borderId="0"/>
    <xf numFmtId="4" fontId="201" fillId="47" borderId="64" applyNumberFormat="0" applyProtection="0">
      <alignment vertical="center"/>
    </xf>
    <xf numFmtId="169"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169" fontId="6" fillId="0" borderId="0"/>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0" fontId="6" fillId="0" borderId="0"/>
    <xf numFmtId="0" fontId="6" fillId="0" borderId="0"/>
    <xf numFmtId="4" fontId="201" fillId="47" borderId="64" applyNumberFormat="0" applyProtection="0">
      <alignment vertical="center"/>
    </xf>
    <xf numFmtId="169" fontId="6" fillId="0" borderId="0"/>
    <xf numFmtId="0" fontId="6" fillId="0" borderId="0"/>
    <xf numFmtId="4" fontId="201" fillId="47" borderId="64" applyNumberFormat="0" applyProtection="0">
      <alignment vertical="center"/>
    </xf>
    <xf numFmtId="169"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169" fontId="6" fillId="0" borderId="0"/>
    <xf numFmtId="0" fontId="6" fillId="0" borderId="0"/>
    <xf numFmtId="0" fontId="6" fillId="0" borderId="0"/>
    <xf numFmtId="4" fontId="201" fillId="47" borderId="64" applyNumberFormat="0" applyProtection="0">
      <alignment vertical="center"/>
    </xf>
    <xf numFmtId="169"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169"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169" fontId="6" fillId="0" borderId="0"/>
    <xf numFmtId="4" fontId="201" fillId="47" borderId="64" applyNumberFormat="0" applyProtection="0">
      <alignment vertical="center"/>
    </xf>
    <xf numFmtId="4" fontId="201" fillId="47" borderId="64" applyNumberFormat="0" applyProtection="0">
      <alignment vertical="center"/>
    </xf>
    <xf numFmtId="0" fontId="6" fillId="0" borderId="0"/>
    <xf numFmtId="0" fontId="6" fillId="0" borderId="0"/>
    <xf numFmtId="4" fontId="201" fillId="47" borderId="64" applyNumberFormat="0" applyProtection="0">
      <alignment vertical="center"/>
    </xf>
    <xf numFmtId="169"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169" fontId="6" fillId="0" borderId="0"/>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169" fontId="6" fillId="0" borderId="0"/>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169" fontId="6" fillId="0" borderId="0"/>
    <xf numFmtId="0" fontId="6" fillId="0" borderId="0"/>
    <xf numFmtId="4" fontId="201" fillId="47" borderId="64" applyNumberFormat="0" applyProtection="0">
      <alignment vertical="center"/>
    </xf>
    <xf numFmtId="4" fontId="201" fillId="47" borderId="64" applyNumberFormat="0" applyProtection="0">
      <alignment vertical="center"/>
    </xf>
    <xf numFmtId="0" fontId="6" fillId="0" borderId="0"/>
    <xf numFmtId="4" fontId="202" fillId="95" borderId="64" applyNumberFormat="0" applyProtection="0">
      <alignment vertical="center"/>
    </xf>
    <xf numFmtId="169" fontId="6" fillId="0" borderId="0"/>
    <xf numFmtId="0" fontId="6" fillId="0" borderId="0"/>
    <xf numFmtId="4" fontId="202" fillId="95" borderId="64" applyNumberFormat="0" applyProtection="0">
      <alignment vertical="center"/>
    </xf>
    <xf numFmtId="0" fontId="6" fillId="0" borderId="0"/>
    <xf numFmtId="4" fontId="202" fillId="95" borderId="64" applyNumberFormat="0" applyProtection="0">
      <alignment vertical="center"/>
    </xf>
    <xf numFmtId="0" fontId="6" fillId="0" borderId="0"/>
    <xf numFmtId="0" fontId="6" fillId="0" borderId="0"/>
    <xf numFmtId="4" fontId="201" fillId="47" borderId="64" applyNumberFormat="0" applyProtection="0">
      <alignment vertical="center"/>
    </xf>
    <xf numFmtId="4" fontId="201" fillId="47" borderId="64" applyNumberFormat="0" applyProtection="0">
      <alignment vertical="center"/>
    </xf>
    <xf numFmtId="0" fontId="6" fillId="0" borderId="0"/>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4" fontId="201" fillId="47" borderId="64" applyNumberFormat="0" applyProtection="0">
      <alignment vertical="center"/>
    </xf>
    <xf numFmtId="0" fontId="6" fillId="0" borderId="0"/>
    <xf numFmtId="4" fontId="202" fillId="95" borderId="64" applyNumberFormat="0" applyProtection="0">
      <alignment vertical="center"/>
    </xf>
    <xf numFmtId="169" fontId="6" fillId="0" borderId="0"/>
    <xf numFmtId="0" fontId="6" fillId="0" borderId="0"/>
    <xf numFmtId="4" fontId="202" fillId="95" borderId="64" applyNumberFormat="0" applyProtection="0">
      <alignment vertical="center"/>
    </xf>
    <xf numFmtId="4" fontId="202" fillId="95" borderId="64" applyNumberFormat="0" applyProtection="0">
      <alignment vertical="center"/>
    </xf>
    <xf numFmtId="4" fontId="201" fillId="47" borderId="64" applyNumberFormat="0" applyProtection="0">
      <alignment vertical="center"/>
    </xf>
    <xf numFmtId="0" fontId="6" fillId="0" borderId="0"/>
    <xf numFmtId="4" fontId="202" fillId="95" borderId="64" applyNumberFormat="0" applyProtection="0">
      <alignment vertical="center"/>
    </xf>
    <xf numFmtId="169" fontId="6" fillId="0" borderId="0"/>
    <xf numFmtId="0" fontId="6" fillId="0" borderId="0"/>
    <xf numFmtId="4" fontId="202" fillId="95" borderId="64" applyNumberFormat="0" applyProtection="0">
      <alignment vertical="center"/>
    </xf>
    <xf numFmtId="0" fontId="6" fillId="0" borderId="0"/>
    <xf numFmtId="4" fontId="202" fillId="95" borderId="64" applyNumberFormat="0" applyProtection="0">
      <alignment vertical="center"/>
    </xf>
    <xf numFmtId="4" fontId="201" fillId="47" borderId="64" applyNumberFormat="0" applyProtection="0">
      <alignment vertical="center"/>
    </xf>
    <xf numFmtId="4" fontId="202" fillId="95" borderId="64" applyNumberFormat="0" applyProtection="0">
      <alignment vertical="center"/>
    </xf>
    <xf numFmtId="0" fontId="6" fillId="0" borderId="0"/>
    <xf numFmtId="4" fontId="202" fillId="95" borderId="64" applyNumberFormat="0" applyProtection="0">
      <alignment vertical="center"/>
    </xf>
    <xf numFmtId="169" fontId="6" fillId="0" borderId="0"/>
    <xf numFmtId="0" fontId="6" fillId="0" borderId="0"/>
    <xf numFmtId="4" fontId="202" fillId="95" borderId="64" applyNumberFormat="0" applyProtection="0">
      <alignment vertical="center"/>
    </xf>
    <xf numFmtId="0" fontId="6" fillId="0" borderId="0"/>
    <xf numFmtId="4" fontId="202" fillId="95" borderId="64" applyNumberFormat="0" applyProtection="0">
      <alignment vertical="center"/>
    </xf>
    <xf numFmtId="4" fontId="202" fillId="95" borderId="64" applyNumberFormat="0" applyProtection="0">
      <alignment vertical="center"/>
    </xf>
    <xf numFmtId="0" fontId="6" fillId="0" borderId="0"/>
    <xf numFmtId="4" fontId="202" fillId="95" borderId="64" applyNumberFormat="0" applyProtection="0">
      <alignment vertical="center"/>
    </xf>
    <xf numFmtId="169" fontId="6" fillId="0" borderId="0"/>
    <xf numFmtId="0" fontId="6" fillId="0" borderId="0"/>
    <xf numFmtId="4" fontId="202" fillId="95" borderId="64" applyNumberFormat="0" applyProtection="0">
      <alignment vertical="center"/>
    </xf>
    <xf numFmtId="0" fontId="6" fillId="0" borderId="0"/>
    <xf numFmtId="4" fontId="202" fillId="95" borderId="64" applyNumberFormat="0" applyProtection="0">
      <alignment vertical="center"/>
    </xf>
    <xf numFmtId="4" fontId="203" fillId="95" borderId="64" applyNumberFormat="0" applyProtection="0">
      <alignment vertical="center"/>
    </xf>
    <xf numFmtId="4" fontId="204" fillId="95" borderId="64" applyNumberFormat="0" applyProtection="0">
      <alignment vertical="center"/>
    </xf>
    <xf numFmtId="0" fontId="6" fillId="0" borderId="0"/>
    <xf numFmtId="4" fontId="204" fillId="95" borderId="64" applyNumberFormat="0" applyProtection="0">
      <alignment vertical="center"/>
    </xf>
    <xf numFmtId="0" fontId="6" fillId="0" borderId="0"/>
    <xf numFmtId="4" fontId="204" fillId="95" borderId="64" applyNumberFormat="0" applyProtection="0">
      <alignment vertical="center"/>
    </xf>
    <xf numFmtId="0" fontId="6" fillId="0" borderId="0"/>
    <xf numFmtId="4" fontId="204"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0" fontId="6" fillId="0" borderId="0"/>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0" fontId="6" fillId="0" borderId="0"/>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0" fontId="6" fillId="0" borderId="0"/>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0" fontId="6" fillId="0" borderId="0"/>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0" fontId="6" fillId="0" borderId="0"/>
    <xf numFmtId="4" fontId="203" fillId="95" borderId="64" applyNumberFormat="0" applyProtection="0">
      <alignment vertical="center"/>
    </xf>
    <xf numFmtId="0" fontId="6" fillId="0" borderId="0"/>
    <xf numFmtId="4" fontId="203" fillId="95" borderId="64" applyNumberFormat="0" applyProtection="0">
      <alignment vertical="center"/>
    </xf>
    <xf numFmtId="4" fontId="204" fillId="95" borderId="64" applyNumberFormat="0" applyProtection="0">
      <alignment vertical="center"/>
    </xf>
    <xf numFmtId="0" fontId="6" fillId="0" borderId="0"/>
    <xf numFmtId="4" fontId="204" fillId="95" borderId="64" applyNumberFormat="0" applyProtection="0">
      <alignment vertical="center"/>
    </xf>
    <xf numFmtId="0" fontId="6" fillId="0" borderId="0"/>
    <xf numFmtId="4" fontId="204" fillId="95" borderId="64" applyNumberFormat="0" applyProtection="0">
      <alignment vertical="center"/>
    </xf>
    <xf numFmtId="0" fontId="6" fillId="0" borderId="0"/>
    <xf numFmtId="4" fontId="204"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169" fontId="6" fillId="0" borderId="0"/>
    <xf numFmtId="0" fontId="6" fillId="0" borderId="0"/>
    <xf numFmtId="4" fontId="203" fillId="95" borderId="64" applyNumberFormat="0" applyProtection="0">
      <alignment vertical="center"/>
    </xf>
    <xf numFmtId="0" fontId="6" fillId="0" borderId="0"/>
    <xf numFmtId="0" fontId="6" fillId="0" borderId="0"/>
    <xf numFmtId="4" fontId="203" fillId="95" borderId="64" applyNumberFormat="0" applyProtection="0">
      <alignment vertical="center"/>
    </xf>
    <xf numFmtId="169" fontId="6" fillId="0" borderId="0"/>
    <xf numFmtId="0" fontId="6" fillId="0" borderId="0"/>
    <xf numFmtId="4" fontId="203" fillId="95" borderId="64" applyNumberFormat="0" applyProtection="0">
      <alignment vertical="center"/>
    </xf>
    <xf numFmtId="169"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169" fontId="6" fillId="0" borderId="0"/>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0" fontId="6" fillId="0" borderId="0"/>
    <xf numFmtId="4" fontId="203" fillId="95" borderId="64" applyNumberFormat="0" applyProtection="0">
      <alignment vertical="center"/>
    </xf>
    <xf numFmtId="169" fontId="6" fillId="0" borderId="0"/>
    <xf numFmtId="0" fontId="6" fillId="0" borderId="0"/>
    <xf numFmtId="4" fontId="203" fillId="95" borderId="64" applyNumberFormat="0" applyProtection="0">
      <alignment vertical="center"/>
    </xf>
    <xf numFmtId="169"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169" fontId="6" fillId="0" borderId="0"/>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0" fontId="6" fillId="0" borderId="0"/>
    <xf numFmtId="0" fontId="6" fillId="0" borderId="0"/>
    <xf numFmtId="4" fontId="203" fillId="95" borderId="64" applyNumberFormat="0" applyProtection="0">
      <alignment vertical="center"/>
    </xf>
    <xf numFmtId="169" fontId="6" fillId="0" borderId="0"/>
    <xf numFmtId="0" fontId="6" fillId="0" borderId="0"/>
    <xf numFmtId="4" fontId="203" fillId="95" borderId="64" applyNumberFormat="0" applyProtection="0">
      <alignment vertical="center"/>
    </xf>
    <xf numFmtId="169"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169" fontId="6" fillId="0" borderId="0"/>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169" fontId="6" fillId="0" borderId="0"/>
    <xf numFmtId="0" fontId="6" fillId="0" borderId="0"/>
    <xf numFmtId="4" fontId="203" fillId="95" borderId="64" applyNumberFormat="0" applyProtection="0">
      <alignment vertical="center"/>
    </xf>
    <xf numFmtId="169" fontId="6" fillId="0" borderId="0"/>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169" fontId="6" fillId="0" borderId="0"/>
    <xf numFmtId="4" fontId="203" fillId="95" borderId="64" applyNumberFormat="0" applyProtection="0">
      <alignment vertical="center"/>
    </xf>
    <xf numFmtId="0" fontId="6" fillId="0" borderId="0"/>
    <xf numFmtId="4" fontId="203" fillId="95" borderId="64" applyNumberFormat="0" applyProtection="0">
      <alignment vertical="center"/>
    </xf>
    <xf numFmtId="169" fontId="6" fillId="0" borderId="0"/>
    <xf numFmtId="0" fontId="6" fillId="0" borderId="0"/>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169" fontId="6" fillId="0" borderId="0"/>
    <xf numFmtId="0" fontId="6" fillId="0" borderId="0"/>
    <xf numFmtId="4" fontId="203" fillId="95" borderId="64" applyNumberFormat="0" applyProtection="0">
      <alignment vertical="center"/>
    </xf>
    <xf numFmtId="169"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0" fontId="6" fillId="0" borderId="0"/>
    <xf numFmtId="0" fontId="6" fillId="0" borderId="0"/>
    <xf numFmtId="4" fontId="203" fillId="95" borderId="64" applyNumberFormat="0" applyProtection="0">
      <alignment vertical="center"/>
    </xf>
    <xf numFmtId="169" fontId="6" fillId="0" borderId="0"/>
    <xf numFmtId="0" fontId="6" fillId="0" borderId="0"/>
    <xf numFmtId="4" fontId="203" fillId="95" borderId="64" applyNumberFormat="0" applyProtection="0">
      <alignment vertical="center"/>
    </xf>
    <xf numFmtId="169"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169" fontId="6" fillId="0" borderId="0"/>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0" fontId="6" fillId="0" borderId="0"/>
    <xf numFmtId="0" fontId="6" fillId="0" borderId="0"/>
    <xf numFmtId="4" fontId="203" fillId="95" borderId="64" applyNumberFormat="0" applyProtection="0">
      <alignment vertical="center"/>
    </xf>
    <xf numFmtId="169" fontId="6" fillId="0" borderId="0"/>
    <xf numFmtId="0" fontId="6" fillId="0" borderId="0"/>
    <xf numFmtId="4" fontId="203" fillId="95" borderId="64" applyNumberFormat="0" applyProtection="0">
      <alignment vertical="center"/>
    </xf>
    <xf numFmtId="169"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169" fontId="6" fillId="0" borderId="0"/>
    <xf numFmtId="0" fontId="6" fillId="0" borderId="0"/>
    <xf numFmtId="0" fontId="6" fillId="0" borderId="0"/>
    <xf numFmtId="4" fontId="203" fillId="95" borderId="64" applyNumberFormat="0" applyProtection="0">
      <alignment vertical="center"/>
    </xf>
    <xf numFmtId="169"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169"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169" fontId="6" fillId="0" borderId="0"/>
    <xf numFmtId="4" fontId="203" fillId="95" borderId="64" applyNumberFormat="0" applyProtection="0">
      <alignment vertical="center"/>
    </xf>
    <xf numFmtId="4" fontId="203" fillId="95" borderId="64" applyNumberFormat="0" applyProtection="0">
      <alignment vertical="center"/>
    </xf>
    <xf numFmtId="0" fontId="6" fillId="0" borderId="0"/>
    <xf numFmtId="0" fontId="6" fillId="0" borderId="0"/>
    <xf numFmtId="4" fontId="203" fillId="95" borderId="64" applyNumberFormat="0" applyProtection="0">
      <alignment vertical="center"/>
    </xf>
    <xf numFmtId="169"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169" fontId="6" fillId="0" borderId="0"/>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169" fontId="6" fillId="0" borderId="0"/>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169" fontId="6" fillId="0" borderId="0"/>
    <xf numFmtId="0" fontId="6" fillId="0" borderId="0"/>
    <xf numFmtId="4" fontId="203" fillId="95" borderId="64" applyNumberFormat="0" applyProtection="0">
      <alignment vertical="center"/>
    </xf>
    <xf numFmtId="4" fontId="203" fillId="95" borderId="64" applyNumberFormat="0" applyProtection="0">
      <alignment vertical="center"/>
    </xf>
    <xf numFmtId="0" fontId="6" fillId="0" borderId="0"/>
    <xf numFmtId="4" fontId="204" fillId="95" borderId="64" applyNumberFormat="0" applyProtection="0">
      <alignment vertical="center"/>
    </xf>
    <xf numFmtId="169" fontId="6" fillId="0" borderId="0"/>
    <xf numFmtId="0" fontId="6" fillId="0" borderId="0"/>
    <xf numFmtId="4" fontId="204" fillId="95" borderId="64" applyNumberFormat="0" applyProtection="0">
      <alignment vertical="center"/>
    </xf>
    <xf numFmtId="0" fontId="6" fillId="0" borderId="0"/>
    <xf numFmtId="4" fontId="204" fillId="95" borderId="64" applyNumberFormat="0" applyProtection="0">
      <alignment vertical="center"/>
    </xf>
    <xf numFmtId="0" fontId="6" fillId="0" borderId="0"/>
    <xf numFmtId="0" fontId="6" fillId="0" borderId="0"/>
    <xf numFmtId="4" fontId="203" fillId="95" borderId="64" applyNumberFormat="0" applyProtection="0">
      <alignment vertical="center"/>
    </xf>
    <xf numFmtId="4" fontId="203" fillId="95" borderId="64" applyNumberFormat="0" applyProtection="0">
      <alignment vertical="center"/>
    </xf>
    <xf numFmtId="0" fontId="6" fillId="0" borderId="0"/>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4" fontId="203" fillId="95" borderId="64" applyNumberFormat="0" applyProtection="0">
      <alignment vertical="center"/>
    </xf>
    <xf numFmtId="0" fontId="6" fillId="0" borderId="0"/>
    <xf numFmtId="4" fontId="204" fillId="95" borderId="64" applyNumberFormat="0" applyProtection="0">
      <alignment vertical="center"/>
    </xf>
    <xf numFmtId="169" fontId="6" fillId="0" borderId="0"/>
    <xf numFmtId="0" fontId="6" fillId="0" borderId="0"/>
    <xf numFmtId="4" fontId="204" fillId="95" borderId="64" applyNumberFormat="0" applyProtection="0">
      <alignment vertical="center"/>
    </xf>
    <xf numFmtId="4" fontId="204" fillId="95" borderId="64" applyNumberFormat="0" applyProtection="0">
      <alignment vertical="center"/>
    </xf>
    <xf numFmtId="4" fontId="203" fillId="95" borderId="64" applyNumberFormat="0" applyProtection="0">
      <alignment vertical="center"/>
    </xf>
    <xf numFmtId="0" fontId="6" fillId="0" borderId="0"/>
    <xf numFmtId="4" fontId="204" fillId="95" borderId="64" applyNumberFormat="0" applyProtection="0">
      <alignment vertical="center"/>
    </xf>
    <xf numFmtId="169" fontId="6" fillId="0" borderId="0"/>
    <xf numFmtId="0" fontId="6" fillId="0" borderId="0"/>
    <xf numFmtId="4" fontId="204" fillId="95" borderId="64" applyNumberFormat="0" applyProtection="0">
      <alignment vertical="center"/>
    </xf>
    <xf numFmtId="0" fontId="6" fillId="0" borderId="0"/>
    <xf numFmtId="4" fontId="204" fillId="95" borderId="64" applyNumberFormat="0" applyProtection="0">
      <alignment vertical="center"/>
    </xf>
    <xf numFmtId="4" fontId="203" fillId="95" borderId="64" applyNumberFormat="0" applyProtection="0">
      <alignment vertical="center"/>
    </xf>
    <xf numFmtId="4" fontId="204" fillId="95" borderId="64" applyNumberFormat="0" applyProtection="0">
      <alignment vertical="center"/>
    </xf>
    <xf numFmtId="0" fontId="6" fillId="0" borderId="0"/>
    <xf numFmtId="4" fontId="204" fillId="95" borderId="64" applyNumberFormat="0" applyProtection="0">
      <alignment vertical="center"/>
    </xf>
    <xf numFmtId="169" fontId="6" fillId="0" borderId="0"/>
    <xf numFmtId="0" fontId="6" fillId="0" borderId="0"/>
    <xf numFmtId="4" fontId="204" fillId="95" borderId="64" applyNumberFormat="0" applyProtection="0">
      <alignment vertical="center"/>
    </xf>
    <xf numFmtId="0" fontId="6" fillId="0" borderId="0"/>
    <xf numFmtId="4" fontId="204" fillId="95" borderId="64" applyNumberFormat="0" applyProtection="0">
      <alignment vertical="center"/>
    </xf>
    <xf numFmtId="4" fontId="204" fillId="95" borderId="64" applyNumberFormat="0" applyProtection="0">
      <alignment vertical="center"/>
    </xf>
    <xf numFmtId="0" fontId="6" fillId="0" borderId="0"/>
    <xf numFmtId="4" fontId="204" fillId="95" borderId="64" applyNumberFormat="0" applyProtection="0">
      <alignment vertical="center"/>
    </xf>
    <xf numFmtId="169" fontId="6" fillId="0" borderId="0"/>
    <xf numFmtId="0" fontId="6" fillId="0" borderId="0"/>
    <xf numFmtId="4" fontId="204" fillId="95" borderId="64" applyNumberFormat="0" applyProtection="0">
      <alignment vertical="center"/>
    </xf>
    <xf numFmtId="0" fontId="6" fillId="0" borderId="0"/>
    <xf numFmtId="4" fontId="204" fillId="95" borderId="64" applyNumberFormat="0" applyProtection="0">
      <alignment vertical="center"/>
    </xf>
    <xf numFmtId="4" fontId="201" fillId="95" borderId="64" applyNumberFormat="0" applyProtection="0">
      <alignment horizontal="left" vertical="center" indent="1"/>
    </xf>
    <xf numFmtId="4" fontId="205" fillId="95" borderId="64" applyNumberFormat="0" applyProtection="0">
      <alignment horizontal="left" vertical="center" indent="1"/>
    </xf>
    <xf numFmtId="0" fontId="6" fillId="0" borderId="0"/>
    <xf numFmtId="4" fontId="205" fillId="95" borderId="64" applyNumberFormat="0" applyProtection="0">
      <alignment horizontal="left" vertical="center" indent="1"/>
    </xf>
    <xf numFmtId="0" fontId="6" fillId="0" borderId="0"/>
    <xf numFmtId="4" fontId="205" fillId="95" borderId="64" applyNumberFormat="0" applyProtection="0">
      <alignment horizontal="left" vertical="center" indent="1"/>
    </xf>
    <xf numFmtId="0" fontId="6" fillId="0" borderId="0"/>
    <xf numFmtId="4" fontId="205"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5" fillId="95" borderId="64" applyNumberFormat="0" applyProtection="0">
      <alignment horizontal="left" vertical="center" indent="1"/>
    </xf>
    <xf numFmtId="0" fontId="6" fillId="0" borderId="0"/>
    <xf numFmtId="4" fontId="205" fillId="95" borderId="64" applyNumberFormat="0" applyProtection="0">
      <alignment horizontal="left" vertical="center" indent="1"/>
    </xf>
    <xf numFmtId="0" fontId="6" fillId="0" borderId="0"/>
    <xf numFmtId="4" fontId="205" fillId="95" borderId="64" applyNumberFormat="0" applyProtection="0">
      <alignment horizontal="left" vertical="center" indent="1"/>
    </xf>
    <xf numFmtId="0" fontId="6" fillId="0" borderId="0"/>
    <xf numFmtId="4" fontId="205"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169" fontId="6" fillId="0" borderId="0"/>
    <xf numFmtId="0" fontId="6" fillId="0" borderId="0"/>
    <xf numFmtId="4" fontId="201" fillId="95" borderId="64" applyNumberFormat="0" applyProtection="0">
      <alignment horizontal="left" vertical="center" indent="1"/>
    </xf>
    <xf numFmtId="0" fontId="6" fillId="0" borderId="0"/>
    <xf numFmtId="0" fontId="6" fillId="0" borderId="0"/>
    <xf numFmtId="4" fontId="201" fillId="95" borderId="64" applyNumberFormat="0" applyProtection="0">
      <alignment horizontal="left" vertical="center" indent="1"/>
    </xf>
    <xf numFmtId="169" fontId="6" fillId="0" borderId="0"/>
    <xf numFmtId="0" fontId="6" fillId="0" borderId="0"/>
    <xf numFmtId="4" fontId="201" fillId="95" borderId="64" applyNumberFormat="0" applyProtection="0">
      <alignment horizontal="left" vertical="center" indent="1"/>
    </xf>
    <xf numFmtId="169"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169" fontId="6" fillId="0" borderId="0"/>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0" fontId="6" fillId="0" borderId="0"/>
    <xf numFmtId="4" fontId="201" fillId="95" borderId="64" applyNumberFormat="0" applyProtection="0">
      <alignment horizontal="left" vertical="center" indent="1"/>
    </xf>
    <xf numFmtId="169" fontId="6" fillId="0" borderId="0"/>
    <xf numFmtId="0" fontId="6" fillId="0" borderId="0"/>
    <xf numFmtId="4" fontId="201" fillId="95" borderId="64" applyNumberFormat="0" applyProtection="0">
      <alignment horizontal="left" vertical="center" indent="1"/>
    </xf>
    <xf numFmtId="169"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169" fontId="6" fillId="0" borderId="0"/>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0" fontId="6" fillId="0" borderId="0"/>
    <xf numFmtId="4" fontId="201" fillId="95" borderId="64" applyNumberFormat="0" applyProtection="0">
      <alignment horizontal="left" vertical="center" indent="1"/>
    </xf>
    <xf numFmtId="169" fontId="6" fillId="0" borderId="0"/>
    <xf numFmtId="0" fontId="6" fillId="0" borderId="0"/>
    <xf numFmtId="4" fontId="201" fillId="95" borderId="64" applyNumberFormat="0" applyProtection="0">
      <alignment horizontal="left" vertical="center" indent="1"/>
    </xf>
    <xf numFmtId="169"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169" fontId="6" fillId="0" borderId="0"/>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169" fontId="6" fillId="0" borderId="0"/>
    <xf numFmtId="0" fontId="6" fillId="0" borderId="0"/>
    <xf numFmtId="4" fontId="201" fillId="95" borderId="64" applyNumberFormat="0" applyProtection="0">
      <alignment horizontal="left" vertical="center" indent="1"/>
    </xf>
    <xf numFmtId="169" fontId="6" fillId="0" borderId="0"/>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169" fontId="6" fillId="0" borderId="0"/>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169" fontId="6" fillId="0" borderId="0"/>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169" fontId="6" fillId="0" borderId="0"/>
    <xf numFmtId="0" fontId="6" fillId="0" borderId="0"/>
    <xf numFmtId="4" fontId="201" fillId="95" borderId="64" applyNumberFormat="0" applyProtection="0">
      <alignment horizontal="left" vertical="center" indent="1"/>
    </xf>
    <xf numFmtId="169"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0" fontId="6" fillId="0" borderId="0"/>
    <xf numFmtId="4" fontId="201" fillId="95" borderId="64" applyNumberFormat="0" applyProtection="0">
      <alignment horizontal="left" vertical="center" indent="1"/>
    </xf>
    <xf numFmtId="169" fontId="6" fillId="0" borderId="0"/>
    <xf numFmtId="0" fontId="6" fillId="0" borderId="0"/>
    <xf numFmtId="4" fontId="201" fillId="95" borderId="64" applyNumberFormat="0" applyProtection="0">
      <alignment horizontal="left" vertical="center" indent="1"/>
    </xf>
    <xf numFmtId="169"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169" fontId="6" fillId="0" borderId="0"/>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0" fontId="6" fillId="0" borderId="0"/>
    <xf numFmtId="0" fontId="6" fillId="0" borderId="0"/>
    <xf numFmtId="4" fontId="201" fillId="95" borderId="64" applyNumberFormat="0" applyProtection="0">
      <alignment horizontal="left" vertical="center" indent="1"/>
    </xf>
    <xf numFmtId="169" fontId="6" fillId="0" borderId="0"/>
    <xf numFmtId="0" fontId="6" fillId="0" borderId="0"/>
    <xf numFmtId="4" fontId="201" fillId="95" borderId="64" applyNumberFormat="0" applyProtection="0">
      <alignment horizontal="left" vertical="center" indent="1"/>
    </xf>
    <xf numFmtId="169"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169" fontId="6" fillId="0" borderId="0"/>
    <xf numFmtId="0" fontId="6" fillId="0" borderId="0"/>
    <xf numFmtId="0" fontId="6" fillId="0" borderId="0"/>
    <xf numFmtId="4" fontId="201" fillId="95" borderId="64" applyNumberFormat="0" applyProtection="0">
      <alignment horizontal="left" vertical="center" indent="1"/>
    </xf>
    <xf numFmtId="169"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169"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169"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0" fontId="6" fillId="0" borderId="0"/>
    <xf numFmtId="4" fontId="201" fillId="95" borderId="64" applyNumberFormat="0" applyProtection="0">
      <alignment horizontal="left" vertical="center" indent="1"/>
    </xf>
    <xf numFmtId="169"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169" fontId="6" fillId="0" borderId="0"/>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169" fontId="6" fillId="0" borderId="0"/>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169" fontId="6" fillId="0" borderId="0"/>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5" fillId="95" borderId="64" applyNumberFormat="0" applyProtection="0">
      <alignment horizontal="left" vertical="center" indent="1"/>
    </xf>
    <xf numFmtId="169" fontId="6" fillId="0" borderId="0"/>
    <xf numFmtId="0" fontId="6" fillId="0" borderId="0"/>
    <xf numFmtId="4" fontId="205" fillId="95" borderId="64" applyNumberFormat="0" applyProtection="0">
      <alignment horizontal="left" vertical="center" indent="1"/>
    </xf>
    <xf numFmtId="0" fontId="6" fillId="0" borderId="0"/>
    <xf numFmtId="4" fontId="205" fillId="95" borderId="64" applyNumberFormat="0" applyProtection="0">
      <alignment horizontal="left" vertical="center" indent="1"/>
    </xf>
    <xf numFmtId="0" fontId="6" fillId="0" borderId="0"/>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5" fillId="95" borderId="64" applyNumberFormat="0" applyProtection="0">
      <alignment horizontal="left" vertical="center" indent="1"/>
    </xf>
    <xf numFmtId="169" fontId="6" fillId="0" borderId="0"/>
    <xf numFmtId="0" fontId="6" fillId="0" borderId="0"/>
    <xf numFmtId="4" fontId="205" fillId="95" borderId="64" applyNumberFormat="0" applyProtection="0">
      <alignment horizontal="left" vertical="center" indent="1"/>
    </xf>
    <xf numFmtId="4" fontId="205" fillId="95" borderId="64" applyNumberFormat="0" applyProtection="0">
      <alignment horizontal="left" vertical="center" indent="1"/>
    </xf>
    <xf numFmtId="4" fontId="201" fillId="95" borderId="64" applyNumberFormat="0" applyProtection="0">
      <alignment horizontal="left" vertical="center" indent="1"/>
    </xf>
    <xf numFmtId="0" fontId="6" fillId="0" borderId="0"/>
    <xf numFmtId="4" fontId="205" fillId="95" borderId="64" applyNumberFormat="0" applyProtection="0">
      <alignment horizontal="left" vertical="center" indent="1"/>
    </xf>
    <xf numFmtId="169" fontId="6" fillId="0" borderId="0"/>
    <xf numFmtId="0" fontId="6" fillId="0" borderId="0"/>
    <xf numFmtId="4" fontId="205" fillId="95" borderId="64" applyNumberFormat="0" applyProtection="0">
      <alignment horizontal="left" vertical="center" indent="1"/>
    </xf>
    <xf numFmtId="0" fontId="6" fillId="0" borderId="0"/>
    <xf numFmtId="4" fontId="205" fillId="95" borderId="64" applyNumberFormat="0" applyProtection="0">
      <alignment horizontal="left" vertical="center" indent="1"/>
    </xf>
    <xf numFmtId="4" fontId="201" fillId="95" borderId="64" applyNumberFormat="0" applyProtection="0">
      <alignment horizontal="left" vertical="center" indent="1"/>
    </xf>
    <xf numFmtId="4" fontId="205" fillId="95" borderId="64" applyNumberFormat="0" applyProtection="0">
      <alignment horizontal="left" vertical="center" indent="1"/>
    </xf>
    <xf numFmtId="0" fontId="6" fillId="0" borderId="0"/>
    <xf numFmtId="4" fontId="205" fillId="95" borderId="64" applyNumberFormat="0" applyProtection="0">
      <alignment horizontal="left" vertical="center" indent="1"/>
    </xf>
    <xf numFmtId="169" fontId="6" fillId="0" borderId="0"/>
    <xf numFmtId="0" fontId="6" fillId="0" borderId="0"/>
    <xf numFmtId="4" fontId="205" fillId="95" borderId="64" applyNumberFormat="0" applyProtection="0">
      <alignment horizontal="left" vertical="center" indent="1"/>
    </xf>
    <xf numFmtId="0" fontId="6" fillId="0" borderId="0"/>
    <xf numFmtId="4" fontId="205" fillId="95" borderId="64" applyNumberFormat="0" applyProtection="0">
      <alignment horizontal="left" vertical="center" indent="1"/>
    </xf>
    <xf numFmtId="4" fontId="205" fillId="95" borderId="64" applyNumberFormat="0" applyProtection="0">
      <alignment horizontal="left" vertical="center" indent="1"/>
    </xf>
    <xf numFmtId="0" fontId="6" fillId="0" borderId="0"/>
    <xf numFmtId="4" fontId="205" fillId="95" borderId="64" applyNumberFormat="0" applyProtection="0">
      <alignment horizontal="left" vertical="center" indent="1"/>
    </xf>
    <xf numFmtId="169" fontId="6" fillId="0" borderId="0"/>
    <xf numFmtId="0" fontId="6" fillId="0" borderId="0"/>
    <xf numFmtId="4" fontId="205" fillId="95" borderId="64" applyNumberFormat="0" applyProtection="0">
      <alignment horizontal="left" vertical="center" indent="1"/>
    </xf>
    <xf numFmtId="0" fontId="6" fillId="0" borderId="0"/>
    <xf numFmtId="4" fontId="205" fillId="95" borderId="64" applyNumberFormat="0" applyProtection="0">
      <alignment horizontal="left" vertical="center"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201" fillId="95" borderId="64" applyNumberFormat="0" applyProtection="0">
      <alignment horizontal="left" vertical="top" indent="1"/>
    </xf>
    <xf numFmtId="0" fontId="6" fillId="0" borderId="0"/>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171"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6" fillId="0" borderId="0"/>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169" fontId="6" fillId="0" borderId="0"/>
    <xf numFmtId="0" fontId="6" fillId="0" borderId="0"/>
    <xf numFmtId="169" fontId="201" fillId="95" borderId="64" applyNumberFormat="0" applyProtection="0">
      <alignment horizontal="left" vertical="top" indent="1"/>
    </xf>
    <xf numFmtId="0" fontId="6" fillId="0" borderId="0"/>
    <xf numFmtId="0" fontId="6" fillId="0" borderId="0"/>
    <xf numFmtId="169" fontId="201" fillId="95" borderId="64" applyNumberFormat="0" applyProtection="0">
      <alignment horizontal="left" vertical="top" indent="1"/>
    </xf>
    <xf numFmtId="169" fontId="6" fillId="0" borderId="0"/>
    <xf numFmtId="0" fontId="6" fillId="0" borderId="0"/>
    <xf numFmtId="169" fontId="201" fillId="95" borderId="64" applyNumberFormat="0" applyProtection="0">
      <alignment horizontal="left" vertical="top" indent="1"/>
    </xf>
    <xf numFmtId="169"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6" fillId="0" borderId="0"/>
    <xf numFmtId="0"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6" fillId="0" borderId="0"/>
    <xf numFmtId="0" fontId="6" fillId="0" borderId="0"/>
    <xf numFmtId="169" fontId="201" fillId="95" borderId="64" applyNumberFormat="0" applyProtection="0">
      <alignment horizontal="left" vertical="top" indent="1"/>
    </xf>
    <xf numFmtId="169" fontId="6" fillId="0" borderId="0"/>
    <xf numFmtId="0" fontId="6" fillId="0" borderId="0"/>
    <xf numFmtId="169" fontId="201" fillId="95" borderId="64" applyNumberFormat="0" applyProtection="0">
      <alignment horizontal="left" vertical="top" indent="1"/>
    </xf>
    <xf numFmtId="169"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6" fillId="0" borderId="0"/>
    <xf numFmtId="0"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0" fontId="6" fillId="0" borderId="0"/>
    <xf numFmtId="169" fontId="201" fillId="95" borderId="64" applyNumberFormat="0" applyProtection="0">
      <alignment horizontal="left" vertical="top" indent="1"/>
    </xf>
    <xf numFmtId="169" fontId="6" fillId="0" borderId="0"/>
    <xf numFmtId="0" fontId="6" fillId="0" borderId="0"/>
    <xf numFmtId="169" fontId="201" fillId="95" borderId="64" applyNumberFormat="0" applyProtection="0">
      <alignment horizontal="left" vertical="top" indent="1"/>
    </xf>
    <xf numFmtId="169"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6" fillId="0" borderId="0"/>
    <xf numFmtId="0"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0" fontId="201" fillId="95" borderId="64" applyNumberFormat="0" applyProtection="0">
      <alignment horizontal="left" vertical="top" indent="1"/>
    </xf>
    <xf numFmtId="0"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169" fontId="6" fillId="0" borderId="0"/>
    <xf numFmtId="0" fontId="6" fillId="0" borderId="0"/>
    <xf numFmtId="169" fontId="201" fillId="95" borderId="64" applyNumberFormat="0" applyProtection="0">
      <alignment horizontal="left" vertical="top" indent="1"/>
    </xf>
    <xf numFmtId="169" fontId="6" fillId="0" borderId="0"/>
    <xf numFmtId="0" fontId="6" fillId="0" borderId="0"/>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6" fillId="0" borderId="0"/>
    <xf numFmtId="0"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169" fontId="6" fillId="0" borderId="0"/>
    <xf numFmtId="0"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169" fontId="6" fillId="0" borderId="0"/>
    <xf numFmtId="0" fontId="6" fillId="0" borderId="0"/>
    <xf numFmtId="169" fontId="201" fillId="95" borderId="64" applyNumberFormat="0" applyProtection="0">
      <alignment horizontal="left" vertical="top" indent="1"/>
    </xf>
    <xf numFmtId="169" fontId="6" fillId="0" borderId="0"/>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6" fillId="0" borderId="0"/>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0" fontId="6" fillId="0" borderId="0"/>
    <xf numFmtId="169" fontId="201" fillId="95" borderId="64" applyNumberFormat="0" applyProtection="0">
      <alignment horizontal="left" vertical="top" indent="1"/>
    </xf>
    <xf numFmtId="169" fontId="6" fillId="0" borderId="0"/>
    <xf numFmtId="0" fontId="6" fillId="0" borderId="0"/>
    <xf numFmtId="169" fontId="201" fillId="95" borderId="64" applyNumberFormat="0" applyProtection="0">
      <alignment horizontal="left" vertical="top" indent="1"/>
    </xf>
    <xf numFmtId="169"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6" fillId="0" borderId="0"/>
    <xf numFmtId="0"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0" fontId="201" fillId="95" borderId="64" applyNumberFormat="0" applyProtection="0">
      <alignment horizontal="left" vertical="top" indent="1"/>
    </xf>
    <xf numFmtId="0" fontId="6" fillId="0" borderId="0"/>
    <xf numFmtId="0" fontId="6" fillId="0" borderId="0"/>
    <xf numFmtId="169" fontId="201" fillId="95" borderId="64" applyNumberFormat="0" applyProtection="0">
      <alignment horizontal="left" vertical="top" indent="1"/>
    </xf>
    <xf numFmtId="169" fontId="6" fillId="0" borderId="0"/>
    <xf numFmtId="0" fontId="6" fillId="0" borderId="0"/>
    <xf numFmtId="169" fontId="201" fillId="95" borderId="64" applyNumberFormat="0" applyProtection="0">
      <alignment horizontal="left" vertical="top" indent="1"/>
    </xf>
    <xf numFmtId="169"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6" fillId="0" borderId="0"/>
    <xf numFmtId="0" fontId="6" fillId="0" borderId="0"/>
    <xf numFmtId="0" fontId="6" fillId="0" borderId="0"/>
    <xf numFmtId="169" fontId="201" fillId="95" borderId="64" applyNumberFormat="0" applyProtection="0">
      <alignment horizontal="left" vertical="top" indent="1"/>
    </xf>
    <xf numFmtId="169" fontId="6" fillId="0" borderId="0"/>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169" fontId="6" fillId="0" borderId="0"/>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169"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0" fontId="6" fillId="0" borderId="0"/>
    <xf numFmtId="169" fontId="201" fillId="95" borderId="64" applyNumberFormat="0" applyProtection="0">
      <alignment horizontal="left" vertical="top" indent="1"/>
    </xf>
    <xf numFmtId="169"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6" fillId="0" borderId="0"/>
    <xf numFmtId="0"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0" fontId="201" fillId="95" borderId="64" applyNumberFormat="0" applyProtection="0">
      <alignment horizontal="left" vertical="top" indent="1"/>
    </xf>
    <xf numFmtId="0"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201" fillId="95" borderId="64" applyNumberFormat="0" applyProtection="0">
      <alignment horizontal="left" vertical="top" indent="1"/>
    </xf>
    <xf numFmtId="169" fontId="6" fillId="0" borderId="0"/>
    <xf numFmtId="0"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169" fontId="6" fillId="0" borderId="0"/>
    <xf numFmtId="0"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169" fontId="6" fillId="0" borderId="0"/>
    <xf numFmtId="0" fontId="6" fillId="0" borderId="0"/>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6" fillId="0" borderId="0"/>
    <xf numFmtId="0" fontId="6" fillId="0" borderId="0"/>
    <xf numFmtId="0" fontId="201" fillId="95" borderId="64" applyNumberFormat="0" applyProtection="0">
      <alignment horizontal="left" vertical="top" indent="1"/>
    </xf>
    <xf numFmtId="0"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201" fillId="95" borderId="64" applyNumberFormat="0" applyProtection="0">
      <alignment horizontal="left" vertical="top" indent="1"/>
    </xf>
    <xf numFmtId="0" fontId="201" fillId="95" borderId="64" applyNumberFormat="0" applyProtection="0">
      <alignment horizontal="left" vertical="top" indent="1"/>
    </xf>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169" fontId="6" fillId="0" borderId="0"/>
    <xf numFmtId="0" fontId="6" fillId="0" borderId="0"/>
    <xf numFmtId="0" fontId="201" fillId="95" borderId="64" applyNumberFormat="0" applyProtection="0">
      <alignment horizontal="left" vertical="top" indent="1"/>
    </xf>
    <xf numFmtId="169" fontId="201" fillId="95" borderId="64" applyNumberFormat="0" applyProtection="0">
      <alignment horizontal="left" vertical="top" indent="1"/>
    </xf>
    <xf numFmtId="0"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169" fontId="6" fillId="0" borderId="0"/>
    <xf numFmtId="0" fontId="6" fillId="0" borderId="0"/>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169" fontId="6" fillId="0" borderId="0"/>
    <xf numFmtId="0" fontId="6" fillId="0" borderId="0"/>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0"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169" fontId="6" fillId="0" borderId="0"/>
    <xf numFmtId="0" fontId="6" fillId="0" borderId="0"/>
    <xf numFmtId="169" fontId="201" fillId="95" borderId="64" applyNumberFormat="0" applyProtection="0">
      <alignment horizontal="left" vertical="top" indent="1"/>
    </xf>
    <xf numFmtId="0" fontId="6" fillId="0" borderId="0"/>
    <xf numFmtId="169" fontId="201" fillId="95" borderId="64" applyNumberFormat="0" applyProtection="0">
      <alignment horizontal="left" vertical="top" indent="1"/>
    </xf>
    <xf numFmtId="4" fontId="201" fillId="96"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1" fillId="96" borderId="0" applyNumberFormat="0" applyProtection="0">
      <alignment horizontal="left" vertical="center" indent="1"/>
    </xf>
    <xf numFmtId="4" fontId="205" fillId="97" borderId="0" applyNumberFormat="0" applyProtection="0">
      <alignment horizontal="left" vertical="center" indent="1"/>
    </xf>
    <xf numFmtId="0" fontId="6" fillId="0" borderId="0"/>
    <xf numFmtId="4" fontId="205" fillId="97" borderId="0" applyNumberFormat="0" applyProtection="0">
      <alignment horizontal="left" vertical="center" indent="1"/>
    </xf>
    <xf numFmtId="0" fontId="6" fillId="0" borderId="0"/>
    <xf numFmtId="4" fontId="205" fillId="97" borderId="0" applyNumberFormat="0" applyProtection="0">
      <alignment horizontal="left" vertical="center" indent="1"/>
    </xf>
    <xf numFmtId="0" fontId="6" fillId="0" borderId="0"/>
    <xf numFmtId="4" fontId="205" fillId="97" borderId="0" applyNumberFormat="0" applyProtection="0">
      <alignment horizontal="left" vertical="center" indent="1"/>
    </xf>
    <xf numFmtId="4" fontId="201" fillId="96" borderId="0" applyNumberFormat="0" applyProtection="0">
      <alignment horizontal="left" vertical="center" indent="1"/>
    </xf>
    <xf numFmtId="4" fontId="205" fillId="97" borderId="0" applyNumberFormat="0" applyProtection="0">
      <alignment horizontal="left" vertical="center" indent="1"/>
    </xf>
    <xf numFmtId="0" fontId="6" fillId="0" borderId="0"/>
    <xf numFmtId="4" fontId="205" fillId="97" borderId="0" applyNumberFormat="0" applyProtection="0">
      <alignment horizontal="left" vertical="center" indent="1"/>
    </xf>
    <xf numFmtId="4" fontId="205" fillId="97" borderId="0" applyNumberFormat="0" applyProtection="0">
      <alignment horizontal="left" vertical="center" indent="1"/>
    </xf>
    <xf numFmtId="4" fontId="205" fillId="97" borderId="0" applyNumberFormat="0" applyProtection="0">
      <alignment horizontal="left" vertical="center" indent="1"/>
    </xf>
    <xf numFmtId="4" fontId="189" fillId="57" borderId="64" applyNumberFormat="0" applyProtection="0">
      <alignment horizontal="right" vertical="center"/>
    </xf>
    <xf numFmtId="4" fontId="205" fillId="98" borderId="64" applyNumberFormat="0" applyProtection="0">
      <alignment horizontal="right" vertical="center"/>
    </xf>
    <xf numFmtId="0" fontId="6" fillId="0" borderId="0"/>
    <xf numFmtId="4" fontId="205" fillId="98" borderId="64" applyNumberFormat="0" applyProtection="0">
      <alignment horizontal="right" vertical="center"/>
    </xf>
    <xf numFmtId="0" fontId="6" fillId="0" borderId="0"/>
    <xf numFmtId="4" fontId="205" fillId="98" borderId="64" applyNumberFormat="0" applyProtection="0">
      <alignment horizontal="right" vertical="center"/>
    </xf>
    <xf numFmtId="0" fontId="6" fillId="0" borderId="0"/>
    <xf numFmtId="4" fontId="205" fillId="98"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205" fillId="98" borderId="64" applyNumberFormat="0" applyProtection="0">
      <alignment horizontal="right" vertical="center"/>
    </xf>
    <xf numFmtId="0" fontId="6" fillId="0" borderId="0"/>
    <xf numFmtId="4" fontId="205" fillId="98" borderId="64" applyNumberFormat="0" applyProtection="0">
      <alignment horizontal="right" vertical="center"/>
    </xf>
    <xf numFmtId="0" fontId="6" fillId="0" borderId="0"/>
    <xf numFmtId="4" fontId="205" fillId="98" borderId="64" applyNumberFormat="0" applyProtection="0">
      <alignment horizontal="right" vertical="center"/>
    </xf>
    <xf numFmtId="0" fontId="6" fillId="0" borderId="0"/>
    <xf numFmtId="4" fontId="205" fillId="98"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169" fontId="6" fillId="0" borderId="0"/>
    <xf numFmtId="0" fontId="6" fillId="0" borderId="0"/>
    <xf numFmtId="4" fontId="189" fillId="57" borderId="64" applyNumberFormat="0" applyProtection="0">
      <alignment horizontal="right" vertical="center"/>
    </xf>
    <xf numFmtId="0" fontId="6" fillId="0" borderId="0"/>
    <xf numFmtId="0" fontId="6" fillId="0" borderId="0"/>
    <xf numFmtId="4" fontId="189" fillId="57" borderId="64" applyNumberFormat="0" applyProtection="0">
      <alignment horizontal="right" vertical="center"/>
    </xf>
    <xf numFmtId="169" fontId="6" fillId="0" borderId="0"/>
    <xf numFmtId="0" fontId="6" fillId="0" borderId="0"/>
    <xf numFmtId="4" fontId="189" fillId="57" borderId="64" applyNumberFormat="0" applyProtection="0">
      <alignment horizontal="right" vertical="center"/>
    </xf>
    <xf numFmtId="169"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169" fontId="6" fillId="0" borderId="0"/>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0" fontId="6" fillId="0" borderId="0"/>
    <xf numFmtId="4" fontId="189" fillId="57" borderId="64" applyNumberFormat="0" applyProtection="0">
      <alignment horizontal="right" vertical="center"/>
    </xf>
    <xf numFmtId="169" fontId="6" fillId="0" borderId="0"/>
    <xf numFmtId="0" fontId="6" fillId="0" borderId="0"/>
    <xf numFmtId="4" fontId="189" fillId="57" borderId="64" applyNumberFormat="0" applyProtection="0">
      <alignment horizontal="right" vertical="center"/>
    </xf>
    <xf numFmtId="169"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169" fontId="6" fillId="0" borderId="0"/>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0" fontId="6" fillId="0" borderId="0"/>
    <xf numFmtId="4" fontId="189" fillId="57" borderId="64" applyNumberFormat="0" applyProtection="0">
      <alignment horizontal="right" vertical="center"/>
    </xf>
    <xf numFmtId="169" fontId="6" fillId="0" borderId="0"/>
    <xf numFmtId="0" fontId="6" fillId="0" borderId="0"/>
    <xf numFmtId="4" fontId="189" fillId="57" borderId="64" applyNumberFormat="0" applyProtection="0">
      <alignment horizontal="right" vertical="center"/>
    </xf>
    <xf numFmtId="169"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169" fontId="6" fillId="0" borderId="0"/>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169" fontId="6" fillId="0" borderId="0"/>
    <xf numFmtId="0" fontId="6" fillId="0" borderId="0"/>
    <xf numFmtId="4" fontId="189" fillId="57" borderId="64" applyNumberFormat="0" applyProtection="0">
      <alignment horizontal="right" vertical="center"/>
    </xf>
    <xf numFmtId="169" fontId="6" fillId="0" borderId="0"/>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169" fontId="6" fillId="0" borderId="0"/>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169" fontId="6" fillId="0" borderId="0"/>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169" fontId="6" fillId="0" borderId="0"/>
    <xf numFmtId="0" fontId="6" fillId="0" borderId="0"/>
    <xf numFmtId="4" fontId="189" fillId="57" borderId="64" applyNumberFormat="0" applyProtection="0">
      <alignment horizontal="right" vertical="center"/>
    </xf>
    <xf numFmtId="169"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0" fontId="6" fillId="0" borderId="0"/>
    <xf numFmtId="4" fontId="189" fillId="57" borderId="64" applyNumberFormat="0" applyProtection="0">
      <alignment horizontal="right" vertical="center"/>
    </xf>
    <xf numFmtId="169" fontId="6" fillId="0" borderId="0"/>
    <xf numFmtId="0" fontId="6" fillId="0" borderId="0"/>
    <xf numFmtId="4" fontId="189" fillId="57" borderId="64" applyNumberFormat="0" applyProtection="0">
      <alignment horizontal="right" vertical="center"/>
    </xf>
    <xf numFmtId="169"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169" fontId="6" fillId="0" borderId="0"/>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0" fontId="6" fillId="0" borderId="0"/>
    <xf numFmtId="0" fontId="6" fillId="0" borderId="0"/>
    <xf numFmtId="4" fontId="189" fillId="57" borderId="64" applyNumberFormat="0" applyProtection="0">
      <alignment horizontal="right" vertical="center"/>
    </xf>
    <xf numFmtId="169" fontId="6" fillId="0" borderId="0"/>
    <xf numFmtId="0" fontId="6" fillId="0" borderId="0"/>
    <xf numFmtId="4" fontId="189" fillId="57" borderId="64" applyNumberFormat="0" applyProtection="0">
      <alignment horizontal="right" vertical="center"/>
    </xf>
    <xf numFmtId="169"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169" fontId="6" fillId="0" borderId="0"/>
    <xf numFmtId="0" fontId="6" fillId="0" borderId="0"/>
    <xf numFmtId="0" fontId="6" fillId="0" borderId="0"/>
    <xf numFmtId="4" fontId="189" fillId="57" borderId="64" applyNumberFormat="0" applyProtection="0">
      <alignment horizontal="right" vertical="center"/>
    </xf>
    <xf numFmtId="169"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169"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169"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0" fontId="6" fillId="0" borderId="0"/>
    <xf numFmtId="4" fontId="189" fillId="57" borderId="64" applyNumberFormat="0" applyProtection="0">
      <alignment horizontal="right" vertical="center"/>
    </xf>
    <xf numFmtId="169"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169" fontId="6" fillId="0" borderId="0"/>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169" fontId="6" fillId="0" borderId="0"/>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169" fontId="6" fillId="0" borderId="0"/>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205" fillId="98" borderId="64" applyNumberFormat="0" applyProtection="0">
      <alignment horizontal="right" vertical="center"/>
    </xf>
    <xf numFmtId="169" fontId="6" fillId="0" borderId="0"/>
    <xf numFmtId="0" fontId="6" fillId="0" borderId="0"/>
    <xf numFmtId="4" fontId="205" fillId="98" borderId="64" applyNumberFormat="0" applyProtection="0">
      <alignment horizontal="right" vertical="center"/>
    </xf>
    <xf numFmtId="0" fontId="6" fillId="0" borderId="0"/>
    <xf numFmtId="4" fontId="205" fillId="98" borderId="64" applyNumberFormat="0" applyProtection="0">
      <alignment horizontal="right" vertical="center"/>
    </xf>
    <xf numFmtId="0" fontId="6" fillId="0" borderId="0"/>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4" fontId="189" fillId="57" borderId="64" applyNumberFormat="0" applyProtection="0">
      <alignment horizontal="right" vertical="center"/>
    </xf>
    <xf numFmtId="0" fontId="6" fillId="0" borderId="0"/>
    <xf numFmtId="4" fontId="205" fillId="98" borderId="64" applyNumberFormat="0" applyProtection="0">
      <alignment horizontal="right" vertical="center"/>
    </xf>
    <xf numFmtId="169" fontId="6" fillId="0" borderId="0"/>
    <xf numFmtId="0" fontId="6" fillId="0" borderId="0"/>
    <xf numFmtId="4" fontId="205" fillId="98" borderId="64" applyNumberFormat="0" applyProtection="0">
      <alignment horizontal="right" vertical="center"/>
    </xf>
    <xf numFmtId="4" fontId="205" fillId="98" borderId="64" applyNumberFormat="0" applyProtection="0">
      <alignment horizontal="right" vertical="center"/>
    </xf>
    <xf numFmtId="4" fontId="189" fillId="57" borderId="64" applyNumberFormat="0" applyProtection="0">
      <alignment horizontal="right" vertical="center"/>
    </xf>
    <xf numFmtId="0" fontId="6" fillId="0" borderId="0"/>
    <xf numFmtId="4" fontId="205" fillId="98" borderId="64" applyNumberFormat="0" applyProtection="0">
      <alignment horizontal="right" vertical="center"/>
    </xf>
    <xf numFmtId="169" fontId="6" fillId="0" borderId="0"/>
    <xf numFmtId="0" fontId="6" fillId="0" borderId="0"/>
    <xf numFmtId="4" fontId="205" fillId="98" borderId="64" applyNumberFormat="0" applyProtection="0">
      <alignment horizontal="right" vertical="center"/>
    </xf>
    <xf numFmtId="0" fontId="6" fillId="0" borderId="0"/>
    <xf numFmtId="4" fontId="205" fillId="98" borderId="64" applyNumberFormat="0" applyProtection="0">
      <alignment horizontal="right" vertical="center"/>
    </xf>
    <xf numFmtId="4" fontId="189" fillId="57" borderId="64" applyNumberFormat="0" applyProtection="0">
      <alignment horizontal="right" vertical="center"/>
    </xf>
    <xf numFmtId="4" fontId="205" fillId="98" borderId="64" applyNumberFormat="0" applyProtection="0">
      <alignment horizontal="right" vertical="center"/>
    </xf>
    <xf numFmtId="0" fontId="6" fillId="0" borderId="0"/>
    <xf numFmtId="4" fontId="205" fillId="98" borderId="64" applyNumberFormat="0" applyProtection="0">
      <alignment horizontal="right" vertical="center"/>
    </xf>
    <xf numFmtId="169" fontId="6" fillId="0" borderId="0"/>
    <xf numFmtId="0" fontId="6" fillId="0" borderId="0"/>
    <xf numFmtId="4" fontId="205" fillId="98" borderId="64" applyNumberFormat="0" applyProtection="0">
      <alignment horizontal="right" vertical="center"/>
    </xf>
    <xf numFmtId="0" fontId="6" fillId="0" borderId="0"/>
    <xf numFmtId="4" fontId="205" fillId="98" borderId="64" applyNumberFormat="0" applyProtection="0">
      <alignment horizontal="right" vertical="center"/>
    </xf>
    <xf numFmtId="4" fontId="205" fillId="98" borderId="64" applyNumberFormat="0" applyProtection="0">
      <alignment horizontal="right" vertical="center"/>
    </xf>
    <xf numFmtId="0" fontId="6" fillId="0" borderId="0"/>
    <xf numFmtId="4" fontId="205" fillId="98" borderId="64" applyNumberFormat="0" applyProtection="0">
      <alignment horizontal="right" vertical="center"/>
    </xf>
    <xf numFmtId="169" fontId="6" fillId="0" borderId="0"/>
    <xf numFmtId="0" fontId="6" fillId="0" borderId="0"/>
    <xf numFmtId="4" fontId="205" fillId="98" borderId="64" applyNumberFormat="0" applyProtection="0">
      <alignment horizontal="right" vertical="center"/>
    </xf>
    <xf numFmtId="0" fontId="6" fillId="0" borderId="0"/>
    <xf numFmtId="4" fontId="205" fillId="98" borderId="64" applyNumberFormat="0" applyProtection="0">
      <alignment horizontal="right" vertical="center"/>
    </xf>
    <xf numFmtId="4" fontId="189" fillId="58" borderId="64" applyNumberFormat="0" applyProtection="0">
      <alignment horizontal="right" vertical="center"/>
    </xf>
    <xf numFmtId="4" fontId="205" fillId="99" borderId="64" applyNumberFormat="0" applyProtection="0">
      <alignment horizontal="right" vertical="center"/>
    </xf>
    <xf numFmtId="0" fontId="6" fillId="0" borderId="0"/>
    <xf numFmtId="4" fontId="205" fillId="99" borderId="64" applyNumberFormat="0" applyProtection="0">
      <alignment horizontal="right" vertical="center"/>
    </xf>
    <xf numFmtId="0" fontId="6" fillId="0" borderId="0"/>
    <xf numFmtId="4" fontId="205" fillId="99" borderId="64" applyNumberFormat="0" applyProtection="0">
      <alignment horizontal="right" vertical="center"/>
    </xf>
    <xf numFmtId="0" fontId="6" fillId="0" borderId="0"/>
    <xf numFmtId="4" fontId="205" fillId="99"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205" fillId="99" borderId="64" applyNumberFormat="0" applyProtection="0">
      <alignment horizontal="right" vertical="center"/>
    </xf>
    <xf numFmtId="0" fontId="6" fillId="0" borderId="0"/>
    <xf numFmtId="4" fontId="205" fillId="99" borderId="64" applyNumberFormat="0" applyProtection="0">
      <alignment horizontal="right" vertical="center"/>
    </xf>
    <xf numFmtId="0" fontId="6" fillId="0" borderId="0"/>
    <xf numFmtId="4" fontId="205" fillId="99" borderId="64" applyNumberFormat="0" applyProtection="0">
      <alignment horizontal="right" vertical="center"/>
    </xf>
    <xf numFmtId="0" fontId="6" fillId="0" borderId="0"/>
    <xf numFmtId="4" fontId="205" fillId="99"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169" fontId="6" fillId="0" borderId="0"/>
    <xf numFmtId="0" fontId="6" fillId="0" borderId="0"/>
    <xf numFmtId="4" fontId="189" fillId="58" borderId="64" applyNumberFormat="0" applyProtection="0">
      <alignment horizontal="right" vertical="center"/>
    </xf>
    <xf numFmtId="0" fontId="6" fillId="0" borderId="0"/>
    <xf numFmtId="0" fontId="6" fillId="0" borderId="0"/>
    <xf numFmtId="4" fontId="189" fillId="58" borderId="64" applyNumberFormat="0" applyProtection="0">
      <alignment horizontal="right" vertical="center"/>
    </xf>
    <xf numFmtId="169" fontId="6" fillId="0" borderId="0"/>
    <xf numFmtId="0" fontId="6" fillId="0" borderId="0"/>
    <xf numFmtId="4" fontId="189" fillId="58" borderId="64" applyNumberFormat="0" applyProtection="0">
      <alignment horizontal="right" vertical="center"/>
    </xf>
    <xf numFmtId="169"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169" fontId="6" fillId="0" borderId="0"/>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0" fontId="6" fillId="0" borderId="0"/>
    <xf numFmtId="4" fontId="189" fillId="58" borderId="64" applyNumberFormat="0" applyProtection="0">
      <alignment horizontal="right" vertical="center"/>
    </xf>
    <xf numFmtId="169" fontId="6" fillId="0" borderId="0"/>
    <xf numFmtId="0" fontId="6" fillId="0" borderId="0"/>
    <xf numFmtId="4" fontId="189" fillId="58" borderId="64" applyNumberFormat="0" applyProtection="0">
      <alignment horizontal="right" vertical="center"/>
    </xf>
    <xf numFmtId="169"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169" fontId="6" fillId="0" borderId="0"/>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0" fontId="6" fillId="0" borderId="0"/>
    <xf numFmtId="4" fontId="189" fillId="58" borderId="64" applyNumberFormat="0" applyProtection="0">
      <alignment horizontal="right" vertical="center"/>
    </xf>
    <xf numFmtId="169" fontId="6" fillId="0" borderId="0"/>
    <xf numFmtId="0" fontId="6" fillId="0" borderId="0"/>
    <xf numFmtId="4" fontId="189" fillId="58" borderId="64" applyNumberFormat="0" applyProtection="0">
      <alignment horizontal="right" vertical="center"/>
    </xf>
    <xf numFmtId="169"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169" fontId="6" fillId="0" borderId="0"/>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169" fontId="6" fillId="0" borderId="0"/>
    <xf numFmtId="0" fontId="6" fillId="0" borderId="0"/>
    <xf numFmtId="4" fontId="189" fillId="58" borderId="64" applyNumberFormat="0" applyProtection="0">
      <alignment horizontal="right" vertical="center"/>
    </xf>
    <xf numFmtId="169" fontId="6" fillId="0" borderId="0"/>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169" fontId="6" fillId="0" borderId="0"/>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169" fontId="6" fillId="0" borderId="0"/>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169" fontId="6" fillId="0" borderId="0"/>
    <xf numFmtId="0" fontId="6" fillId="0" borderId="0"/>
    <xf numFmtId="4" fontId="189" fillId="58" borderId="64" applyNumberFormat="0" applyProtection="0">
      <alignment horizontal="right" vertical="center"/>
    </xf>
    <xf numFmtId="169"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0" fontId="6" fillId="0" borderId="0"/>
    <xf numFmtId="4" fontId="189" fillId="58" borderId="64" applyNumberFormat="0" applyProtection="0">
      <alignment horizontal="right" vertical="center"/>
    </xf>
    <xf numFmtId="169" fontId="6" fillId="0" borderId="0"/>
    <xf numFmtId="0" fontId="6" fillId="0" borderId="0"/>
    <xf numFmtId="4" fontId="189" fillId="58" borderId="64" applyNumberFormat="0" applyProtection="0">
      <alignment horizontal="right" vertical="center"/>
    </xf>
    <xf numFmtId="169"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169" fontId="6" fillId="0" borderId="0"/>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0" fontId="6" fillId="0" borderId="0"/>
    <xf numFmtId="0" fontId="6" fillId="0" borderId="0"/>
    <xf numFmtId="4" fontId="189" fillId="58" borderId="64" applyNumberFormat="0" applyProtection="0">
      <alignment horizontal="right" vertical="center"/>
    </xf>
    <xf numFmtId="169" fontId="6" fillId="0" borderId="0"/>
    <xf numFmtId="0" fontId="6" fillId="0" borderId="0"/>
    <xf numFmtId="4" fontId="189" fillId="58" borderId="64" applyNumberFormat="0" applyProtection="0">
      <alignment horizontal="right" vertical="center"/>
    </xf>
    <xf numFmtId="169"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169" fontId="6" fillId="0" borderId="0"/>
    <xf numFmtId="0" fontId="6" fillId="0" borderId="0"/>
    <xf numFmtId="0" fontId="6" fillId="0" borderId="0"/>
    <xf numFmtId="4" fontId="189" fillId="58" borderId="64" applyNumberFormat="0" applyProtection="0">
      <alignment horizontal="right" vertical="center"/>
    </xf>
    <xf numFmtId="169"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169"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169"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0" fontId="6" fillId="0" borderId="0"/>
    <xf numFmtId="4" fontId="189" fillId="58" borderId="64" applyNumberFormat="0" applyProtection="0">
      <alignment horizontal="right" vertical="center"/>
    </xf>
    <xf numFmtId="169"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169" fontId="6" fillId="0" borderId="0"/>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169" fontId="6" fillId="0" borderId="0"/>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169" fontId="6" fillId="0" borderId="0"/>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205" fillId="99" borderId="64" applyNumberFormat="0" applyProtection="0">
      <alignment horizontal="right" vertical="center"/>
    </xf>
    <xf numFmtId="169" fontId="6" fillId="0" borderId="0"/>
    <xf numFmtId="0" fontId="6" fillId="0" borderId="0"/>
    <xf numFmtId="4" fontId="205" fillId="99" borderId="64" applyNumberFormat="0" applyProtection="0">
      <alignment horizontal="right" vertical="center"/>
    </xf>
    <xf numFmtId="0" fontId="6" fillId="0" borderId="0"/>
    <xf numFmtId="4" fontId="205" fillId="99" borderId="64" applyNumberFormat="0" applyProtection="0">
      <alignment horizontal="right" vertical="center"/>
    </xf>
    <xf numFmtId="0" fontId="6" fillId="0" borderId="0"/>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4" fontId="189" fillId="58" borderId="64" applyNumberFormat="0" applyProtection="0">
      <alignment horizontal="right" vertical="center"/>
    </xf>
    <xf numFmtId="0" fontId="6" fillId="0" borderId="0"/>
    <xf numFmtId="4" fontId="205" fillId="99" borderId="64" applyNumberFormat="0" applyProtection="0">
      <alignment horizontal="right" vertical="center"/>
    </xf>
    <xf numFmtId="169" fontId="6" fillId="0" borderId="0"/>
    <xf numFmtId="0" fontId="6" fillId="0" borderId="0"/>
    <xf numFmtId="4" fontId="205" fillId="99" borderId="64" applyNumberFormat="0" applyProtection="0">
      <alignment horizontal="right" vertical="center"/>
    </xf>
    <xf numFmtId="4" fontId="205" fillId="99" borderId="64" applyNumberFormat="0" applyProtection="0">
      <alignment horizontal="right" vertical="center"/>
    </xf>
    <xf numFmtId="4" fontId="189" fillId="58" borderId="64" applyNumberFormat="0" applyProtection="0">
      <alignment horizontal="right" vertical="center"/>
    </xf>
    <xf numFmtId="0" fontId="6" fillId="0" borderId="0"/>
    <xf numFmtId="4" fontId="205" fillId="99" borderId="64" applyNumberFormat="0" applyProtection="0">
      <alignment horizontal="right" vertical="center"/>
    </xf>
    <xf numFmtId="169" fontId="6" fillId="0" borderId="0"/>
    <xf numFmtId="0" fontId="6" fillId="0" borderId="0"/>
    <xf numFmtId="4" fontId="205" fillId="99" borderId="64" applyNumberFormat="0" applyProtection="0">
      <alignment horizontal="right" vertical="center"/>
    </xf>
    <xf numFmtId="0" fontId="6" fillId="0" borderId="0"/>
    <xf numFmtId="4" fontId="205" fillId="99" borderId="64" applyNumberFormat="0" applyProtection="0">
      <alignment horizontal="right" vertical="center"/>
    </xf>
    <xf numFmtId="4" fontId="189" fillId="58" borderId="64" applyNumberFormat="0" applyProtection="0">
      <alignment horizontal="right" vertical="center"/>
    </xf>
    <xf numFmtId="4" fontId="205" fillId="99" borderId="64" applyNumberFormat="0" applyProtection="0">
      <alignment horizontal="right" vertical="center"/>
    </xf>
    <xf numFmtId="0" fontId="6" fillId="0" borderId="0"/>
    <xf numFmtId="4" fontId="205" fillId="99" borderId="64" applyNumberFormat="0" applyProtection="0">
      <alignment horizontal="right" vertical="center"/>
    </xf>
    <xf numFmtId="169" fontId="6" fillId="0" borderId="0"/>
    <xf numFmtId="0" fontId="6" fillId="0" borderId="0"/>
    <xf numFmtId="4" fontId="205" fillId="99" borderId="64" applyNumberFormat="0" applyProtection="0">
      <alignment horizontal="right" vertical="center"/>
    </xf>
    <xf numFmtId="0" fontId="6" fillId="0" borderId="0"/>
    <xf numFmtId="4" fontId="205" fillId="99" borderId="64" applyNumberFormat="0" applyProtection="0">
      <alignment horizontal="right" vertical="center"/>
    </xf>
    <xf numFmtId="4" fontId="205" fillId="99" borderId="64" applyNumberFormat="0" applyProtection="0">
      <alignment horizontal="right" vertical="center"/>
    </xf>
    <xf numFmtId="0" fontId="6" fillId="0" borderId="0"/>
    <xf numFmtId="4" fontId="205" fillId="99" borderId="64" applyNumberFormat="0" applyProtection="0">
      <alignment horizontal="right" vertical="center"/>
    </xf>
    <xf numFmtId="169" fontId="6" fillId="0" borderId="0"/>
    <xf numFmtId="0" fontId="6" fillId="0" borderId="0"/>
    <xf numFmtId="4" fontId="205" fillId="99" borderId="64" applyNumberFormat="0" applyProtection="0">
      <alignment horizontal="right" vertical="center"/>
    </xf>
    <xf numFmtId="0" fontId="6" fillId="0" borderId="0"/>
    <xf numFmtId="4" fontId="205" fillId="99" borderId="64" applyNumberFormat="0" applyProtection="0">
      <alignment horizontal="right" vertical="center"/>
    </xf>
    <xf numFmtId="4" fontId="189" fillId="75" borderId="64" applyNumberFormat="0" applyProtection="0">
      <alignment horizontal="right" vertical="center"/>
    </xf>
    <xf numFmtId="4" fontId="205" fillId="100" borderId="64" applyNumberFormat="0" applyProtection="0">
      <alignment horizontal="right" vertical="center"/>
    </xf>
    <xf numFmtId="0" fontId="6" fillId="0" borderId="0"/>
    <xf numFmtId="4" fontId="205" fillId="100" borderId="64" applyNumberFormat="0" applyProtection="0">
      <alignment horizontal="right" vertical="center"/>
    </xf>
    <xf numFmtId="0" fontId="6" fillId="0" borderId="0"/>
    <xf numFmtId="4" fontId="205" fillId="100" borderId="64" applyNumberFormat="0" applyProtection="0">
      <alignment horizontal="right" vertical="center"/>
    </xf>
    <xf numFmtId="0" fontId="6" fillId="0" borderId="0"/>
    <xf numFmtId="4" fontId="205" fillId="100"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205" fillId="100" borderId="64" applyNumberFormat="0" applyProtection="0">
      <alignment horizontal="right" vertical="center"/>
    </xf>
    <xf numFmtId="0" fontId="6" fillId="0" borderId="0"/>
    <xf numFmtId="4" fontId="205" fillId="100" borderId="64" applyNumberFormat="0" applyProtection="0">
      <alignment horizontal="right" vertical="center"/>
    </xf>
    <xf numFmtId="0" fontId="6" fillId="0" borderId="0"/>
    <xf numFmtId="4" fontId="205" fillId="100" borderId="64" applyNumberFormat="0" applyProtection="0">
      <alignment horizontal="right" vertical="center"/>
    </xf>
    <xf numFmtId="0" fontId="6" fillId="0" borderId="0"/>
    <xf numFmtId="4" fontId="205" fillId="100"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169" fontId="6" fillId="0" borderId="0"/>
    <xf numFmtId="0" fontId="6" fillId="0" borderId="0"/>
    <xf numFmtId="4" fontId="189" fillId="75" borderId="64" applyNumberFormat="0" applyProtection="0">
      <alignment horizontal="right" vertical="center"/>
    </xf>
    <xf numFmtId="0" fontId="6" fillId="0" borderId="0"/>
    <xf numFmtId="0" fontId="6" fillId="0" borderId="0"/>
    <xf numFmtId="4" fontId="189" fillId="75" borderId="64" applyNumberFormat="0" applyProtection="0">
      <alignment horizontal="right" vertical="center"/>
    </xf>
    <xf numFmtId="169" fontId="6" fillId="0" borderId="0"/>
    <xf numFmtId="0" fontId="6" fillId="0" borderId="0"/>
    <xf numFmtId="4" fontId="189" fillId="75" borderId="64" applyNumberFormat="0" applyProtection="0">
      <alignment horizontal="right" vertical="center"/>
    </xf>
    <xf numFmtId="169"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169" fontId="6" fillId="0" borderId="0"/>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0" fontId="6" fillId="0" borderId="0"/>
    <xf numFmtId="4" fontId="189" fillId="75" borderId="64" applyNumberFormat="0" applyProtection="0">
      <alignment horizontal="right" vertical="center"/>
    </xf>
    <xf numFmtId="169" fontId="6" fillId="0" borderId="0"/>
    <xf numFmtId="0" fontId="6" fillId="0" borderId="0"/>
    <xf numFmtId="4" fontId="189" fillId="75" borderId="64" applyNumberFormat="0" applyProtection="0">
      <alignment horizontal="right" vertical="center"/>
    </xf>
    <xf numFmtId="169"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169" fontId="6" fillId="0" borderId="0"/>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0" fontId="6" fillId="0" borderId="0"/>
    <xf numFmtId="4" fontId="189" fillId="75" borderId="64" applyNumberFormat="0" applyProtection="0">
      <alignment horizontal="right" vertical="center"/>
    </xf>
    <xf numFmtId="169" fontId="6" fillId="0" borderId="0"/>
    <xf numFmtId="0" fontId="6" fillId="0" borderId="0"/>
    <xf numFmtId="4" fontId="189" fillId="75" borderId="64" applyNumberFormat="0" applyProtection="0">
      <alignment horizontal="right" vertical="center"/>
    </xf>
    <xf numFmtId="169"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169" fontId="6" fillId="0" borderId="0"/>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169" fontId="6" fillId="0" borderId="0"/>
    <xf numFmtId="0" fontId="6" fillId="0" borderId="0"/>
    <xf numFmtId="4" fontId="189" fillId="75" borderId="64" applyNumberFormat="0" applyProtection="0">
      <alignment horizontal="right" vertical="center"/>
    </xf>
    <xf numFmtId="169" fontId="6" fillId="0" borderId="0"/>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169" fontId="6" fillId="0" borderId="0"/>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169" fontId="6" fillId="0" borderId="0"/>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169" fontId="6" fillId="0" borderId="0"/>
    <xf numFmtId="0" fontId="6" fillId="0" borderId="0"/>
    <xf numFmtId="4" fontId="189" fillId="75" borderId="64" applyNumberFormat="0" applyProtection="0">
      <alignment horizontal="right" vertical="center"/>
    </xf>
    <xf numFmtId="169"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0" fontId="6" fillId="0" borderId="0"/>
    <xf numFmtId="4" fontId="189" fillId="75" borderId="64" applyNumberFormat="0" applyProtection="0">
      <alignment horizontal="right" vertical="center"/>
    </xf>
    <xf numFmtId="169" fontId="6" fillId="0" borderId="0"/>
    <xf numFmtId="0" fontId="6" fillId="0" borderId="0"/>
    <xf numFmtId="4" fontId="189" fillId="75" borderId="64" applyNumberFormat="0" applyProtection="0">
      <alignment horizontal="right" vertical="center"/>
    </xf>
    <xf numFmtId="169"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169" fontId="6" fillId="0" borderId="0"/>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0" fontId="6" fillId="0" borderId="0"/>
    <xf numFmtId="0" fontId="6" fillId="0" borderId="0"/>
    <xf numFmtId="4" fontId="189" fillId="75" borderId="64" applyNumberFormat="0" applyProtection="0">
      <alignment horizontal="right" vertical="center"/>
    </xf>
    <xf numFmtId="169" fontId="6" fillId="0" borderId="0"/>
    <xf numFmtId="0" fontId="6" fillId="0" borderId="0"/>
    <xf numFmtId="4" fontId="189" fillId="75" borderId="64" applyNumberFormat="0" applyProtection="0">
      <alignment horizontal="right" vertical="center"/>
    </xf>
    <xf numFmtId="169"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169" fontId="6" fillId="0" borderId="0"/>
    <xf numFmtId="0" fontId="6" fillId="0" borderId="0"/>
    <xf numFmtId="0" fontId="6" fillId="0" borderId="0"/>
    <xf numFmtId="4" fontId="189" fillId="75" borderId="64" applyNumberFormat="0" applyProtection="0">
      <alignment horizontal="right" vertical="center"/>
    </xf>
    <xf numFmtId="169"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169"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169"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0" fontId="6" fillId="0" borderId="0"/>
    <xf numFmtId="4" fontId="189" fillId="75" borderId="64" applyNumberFormat="0" applyProtection="0">
      <alignment horizontal="right" vertical="center"/>
    </xf>
    <xf numFmtId="169"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169" fontId="6" fillId="0" borderId="0"/>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169" fontId="6" fillId="0" borderId="0"/>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169" fontId="6" fillId="0" borderId="0"/>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205" fillId="100" borderId="64" applyNumberFormat="0" applyProtection="0">
      <alignment horizontal="right" vertical="center"/>
    </xf>
    <xf numFmtId="169" fontId="6" fillId="0" borderId="0"/>
    <xf numFmtId="0" fontId="6" fillId="0" borderId="0"/>
    <xf numFmtId="4" fontId="205" fillId="100" borderId="64" applyNumberFormat="0" applyProtection="0">
      <alignment horizontal="right" vertical="center"/>
    </xf>
    <xf numFmtId="0" fontId="6" fillId="0" borderId="0"/>
    <xf numFmtId="4" fontId="205" fillId="100" borderId="64" applyNumberFormat="0" applyProtection="0">
      <alignment horizontal="right" vertical="center"/>
    </xf>
    <xf numFmtId="0" fontId="6" fillId="0" borderId="0"/>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4" fontId="189" fillId="75" borderId="64" applyNumberFormat="0" applyProtection="0">
      <alignment horizontal="right" vertical="center"/>
    </xf>
    <xf numFmtId="0" fontId="6" fillId="0" borderId="0"/>
    <xf numFmtId="4" fontId="205" fillId="100" borderId="64" applyNumberFormat="0" applyProtection="0">
      <alignment horizontal="right" vertical="center"/>
    </xf>
    <xf numFmtId="169" fontId="6" fillId="0" borderId="0"/>
    <xf numFmtId="0" fontId="6" fillId="0" borderId="0"/>
    <xf numFmtId="4" fontId="205" fillId="100" borderId="64" applyNumberFormat="0" applyProtection="0">
      <alignment horizontal="right" vertical="center"/>
    </xf>
    <xf numFmtId="4" fontId="205" fillId="100" borderId="64" applyNumberFormat="0" applyProtection="0">
      <alignment horizontal="right" vertical="center"/>
    </xf>
    <xf numFmtId="4" fontId="189" fillId="75" borderId="64" applyNumberFormat="0" applyProtection="0">
      <alignment horizontal="right" vertical="center"/>
    </xf>
    <xf numFmtId="0" fontId="6" fillId="0" borderId="0"/>
    <xf numFmtId="4" fontId="205" fillId="100" borderId="64" applyNumberFormat="0" applyProtection="0">
      <alignment horizontal="right" vertical="center"/>
    </xf>
    <xf numFmtId="169" fontId="6" fillId="0" borderId="0"/>
    <xf numFmtId="0" fontId="6" fillId="0" borderId="0"/>
    <xf numFmtId="4" fontId="205" fillId="100" borderId="64" applyNumberFormat="0" applyProtection="0">
      <alignment horizontal="right" vertical="center"/>
    </xf>
    <xf numFmtId="0" fontId="6" fillId="0" borderId="0"/>
    <xf numFmtId="4" fontId="205" fillId="100" borderId="64" applyNumberFormat="0" applyProtection="0">
      <alignment horizontal="right" vertical="center"/>
    </xf>
    <xf numFmtId="4" fontId="189" fillId="75" borderId="64" applyNumberFormat="0" applyProtection="0">
      <alignment horizontal="right" vertical="center"/>
    </xf>
    <xf numFmtId="4" fontId="205" fillId="100" borderId="64" applyNumberFormat="0" applyProtection="0">
      <alignment horizontal="right" vertical="center"/>
    </xf>
    <xf numFmtId="0" fontId="6" fillId="0" borderId="0"/>
    <xf numFmtId="4" fontId="205" fillId="100" borderId="64" applyNumberFormat="0" applyProtection="0">
      <alignment horizontal="right" vertical="center"/>
    </xf>
    <xf numFmtId="169" fontId="6" fillId="0" borderId="0"/>
    <xf numFmtId="0" fontId="6" fillId="0" borderId="0"/>
    <xf numFmtId="4" fontId="205" fillId="100" borderId="64" applyNumberFormat="0" applyProtection="0">
      <alignment horizontal="right" vertical="center"/>
    </xf>
    <xf numFmtId="0" fontId="6" fillId="0" borderId="0"/>
    <xf numFmtId="4" fontId="205" fillId="100" borderId="64" applyNumberFormat="0" applyProtection="0">
      <alignment horizontal="right" vertical="center"/>
    </xf>
    <xf numFmtId="4" fontId="205" fillId="100" borderId="64" applyNumberFormat="0" applyProtection="0">
      <alignment horizontal="right" vertical="center"/>
    </xf>
    <xf numFmtId="0" fontId="6" fillId="0" borderId="0"/>
    <xf numFmtId="4" fontId="205" fillId="100" borderId="64" applyNumberFormat="0" applyProtection="0">
      <alignment horizontal="right" vertical="center"/>
    </xf>
    <xf numFmtId="169" fontId="6" fillId="0" borderId="0"/>
    <xf numFmtId="0" fontId="6" fillId="0" borderId="0"/>
    <xf numFmtId="4" fontId="205" fillId="100" borderId="64" applyNumberFormat="0" applyProtection="0">
      <alignment horizontal="right" vertical="center"/>
    </xf>
    <xf numFmtId="0" fontId="6" fillId="0" borderId="0"/>
    <xf numFmtId="4" fontId="205" fillId="100" borderId="64" applyNumberFormat="0" applyProtection="0">
      <alignment horizontal="right" vertical="center"/>
    </xf>
    <xf numFmtId="4" fontId="189" fillId="68" borderId="64" applyNumberFormat="0" applyProtection="0">
      <alignment horizontal="right" vertical="center"/>
    </xf>
    <xf numFmtId="4" fontId="205" fillId="85" borderId="64" applyNumberFormat="0" applyProtection="0">
      <alignment horizontal="right" vertical="center"/>
    </xf>
    <xf numFmtId="0" fontId="6" fillId="0" borderId="0"/>
    <xf numFmtId="4" fontId="205" fillId="85" borderId="64" applyNumberFormat="0" applyProtection="0">
      <alignment horizontal="right" vertical="center"/>
    </xf>
    <xf numFmtId="0" fontId="6" fillId="0" borderId="0"/>
    <xf numFmtId="4" fontId="205" fillId="85" borderId="64" applyNumberFormat="0" applyProtection="0">
      <alignment horizontal="right" vertical="center"/>
    </xf>
    <xf numFmtId="0" fontId="6" fillId="0" borderId="0"/>
    <xf numFmtId="4" fontId="205" fillId="85"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205" fillId="85" borderId="64" applyNumberFormat="0" applyProtection="0">
      <alignment horizontal="right" vertical="center"/>
    </xf>
    <xf numFmtId="0" fontId="6" fillId="0" borderId="0"/>
    <xf numFmtId="4" fontId="205" fillId="85" borderId="64" applyNumberFormat="0" applyProtection="0">
      <alignment horizontal="right" vertical="center"/>
    </xf>
    <xf numFmtId="0" fontId="6" fillId="0" borderId="0"/>
    <xf numFmtId="4" fontId="205" fillId="85" borderId="64" applyNumberFormat="0" applyProtection="0">
      <alignment horizontal="right" vertical="center"/>
    </xf>
    <xf numFmtId="0" fontId="6" fillId="0" borderId="0"/>
    <xf numFmtId="4" fontId="205" fillId="85"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169" fontId="6" fillId="0" borderId="0"/>
    <xf numFmtId="0" fontId="6" fillId="0" borderId="0"/>
    <xf numFmtId="4" fontId="189" fillId="68" borderId="64" applyNumberFormat="0" applyProtection="0">
      <alignment horizontal="right" vertical="center"/>
    </xf>
    <xf numFmtId="0" fontId="6" fillId="0" borderId="0"/>
    <xf numFmtId="0" fontId="6" fillId="0" borderId="0"/>
    <xf numFmtId="4" fontId="189" fillId="68" borderId="64" applyNumberFormat="0" applyProtection="0">
      <alignment horizontal="right" vertical="center"/>
    </xf>
    <xf numFmtId="169" fontId="6" fillId="0" borderId="0"/>
    <xf numFmtId="0" fontId="6" fillId="0" borderId="0"/>
    <xf numFmtId="4" fontId="189" fillId="68" borderId="64" applyNumberFormat="0" applyProtection="0">
      <alignment horizontal="right" vertical="center"/>
    </xf>
    <xf numFmtId="169"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169" fontId="6" fillId="0" borderId="0"/>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0" fontId="6" fillId="0" borderId="0"/>
    <xf numFmtId="4" fontId="189" fillId="68" borderId="64" applyNumberFormat="0" applyProtection="0">
      <alignment horizontal="right" vertical="center"/>
    </xf>
    <xf numFmtId="169" fontId="6" fillId="0" borderId="0"/>
    <xf numFmtId="0" fontId="6" fillId="0" borderId="0"/>
    <xf numFmtId="4" fontId="189" fillId="68" borderId="64" applyNumberFormat="0" applyProtection="0">
      <alignment horizontal="right" vertical="center"/>
    </xf>
    <xf numFmtId="169"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169" fontId="6" fillId="0" borderId="0"/>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0" fontId="6" fillId="0" borderId="0"/>
    <xf numFmtId="4" fontId="189" fillId="68" borderId="64" applyNumberFormat="0" applyProtection="0">
      <alignment horizontal="right" vertical="center"/>
    </xf>
    <xf numFmtId="169" fontId="6" fillId="0" borderId="0"/>
    <xf numFmtId="0" fontId="6" fillId="0" borderId="0"/>
    <xf numFmtId="4" fontId="189" fillId="68" borderId="64" applyNumberFormat="0" applyProtection="0">
      <alignment horizontal="right" vertical="center"/>
    </xf>
    <xf numFmtId="169"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169" fontId="6" fillId="0" borderId="0"/>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169" fontId="6" fillId="0" borderId="0"/>
    <xf numFmtId="0" fontId="6" fillId="0" borderId="0"/>
    <xf numFmtId="4" fontId="189" fillId="68" borderId="64" applyNumberFormat="0" applyProtection="0">
      <alignment horizontal="right" vertical="center"/>
    </xf>
    <xf numFmtId="169" fontId="6" fillId="0" borderId="0"/>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169" fontId="6" fillId="0" borderId="0"/>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169" fontId="6" fillId="0" borderId="0"/>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169" fontId="6" fillId="0" borderId="0"/>
    <xf numFmtId="0" fontId="6" fillId="0" borderId="0"/>
    <xf numFmtId="4" fontId="189" fillId="68" borderId="64" applyNumberFormat="0" applyProtection="0">
      <alignment horizontal="right" vertical="center"/>
    </xf>
    <xf numFmtId="169"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0" fontId="6" fillId="0" borderId="0"/>
    <xf numFmtId="4" fontId="189" fillId="68" borderId="64" applyNumberFormat="0" applyProtection="0">
      <alignment horizontal="right" vertical="center"/>
    </xf>
    <xf numFmtId="169" fontId="6" fillId="0" borderId="0"/>
    <xf numFmtId="0" fontId="6" fillId="0" borderId="0"/>
    <xf numFmtId="4" fontId="189" fillId="68" borderId="64" applyNumberFormat="0" applyProtection="0">
      <alignment horizontal="right" vertical="center"/>
    </xf>
    <xf numFmtId="169"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169" fontId="6" fillId="0" borderId="0"/>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0" fontId="6" fillId="0" borderId="0"/>
    <xf numFmtId="0" fontId="6" fillId="0" borderId="0"/>
    <xf numFmtId="4" fontId="189" fillId="68" borderId="64" applyNumberFormat="0" applyProtection="0">
      <alignment horizontal="right" vertical="center"/>
    </xf>
    <xf numFmtId="169" fontId="6" fillId="0" borderId="0"/>
    <xf numFmtId="0" fontId="6" fillId="0" borderId="0"/>
    <xf numFmtId="4" fontId="189" fillId="68" borderId="64" applyNumberFormat="0" applyProtection="0">
      <alignment horizontal="right" vertical="center"/>
    </xf>
    <xf numFmtId="169"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169" fontId="6" fillId="0" borderId="0"/>
    <xf numFmtId="0" fontId="6" fillId="0" borderId="0"/>
    <xf numFmtId="0" fontId="6" fillId="0" borderId="0"/>
    <xf numFmtId="4" fontId="189" fillId="68" borderId="64" applyNumberFormat="0" applyProtection="0">
      <alignment horizontal="right" vertical="center"/>
    </xf>
    <xf numFmtId="169"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169"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169"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0" fontId="6" fillId="0" borderId="0"/>
    <xf numFmtId="4" fontId="189" fillId="68" borderId="64" applyNumberFormat="0" applyProtection="0">
      <alignment horizontal="right" vertical="center"/>
    </xf>
    <xf numFmtId="169"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169" fontId="6" fillId="0" borderId="0"/>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169" fontId="6" fillId="0" borderId="0"/>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169" fontId="6" fillId="0" borderId="0"/>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205" fillId="85" borderId="64" applyNumberFormat="0" applyProtection="0">
      <alignment horizontal="right" vertical="center"/>
    </xf>
    <xf numFmtId="169" fontId="6" fillId="0" borderId="0"/>
    <xf numFmtId="0" fontId="6" fillId="0" borderId="0"/>
    <xf numFmtId="4" fontId="205" fillId="85" borderId="64" applyNumberFormat="0" applyProtection="0">
      <alignment horizontal="right" vertical="center"/>
    </xf>
    <xf numFmtId="0" fontId="6" fillId="0" borderId="0"/>
    <xf numFmtId="4" fontId="205" fillId="85" borderId="64" applyNumberFormat="0" applyProtection="0">
      <alignment horizontal="right" vertical="center"/>
    </xf>
    <xf numFmtId="0" fontId="6" fillId="0" borderId="0"/>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4" fontId="189" fillId="68" borderId="64" applyNumberFormat="0" applyProtection="0">
      <alignment horizontal="right" vertical="center"/>
    </xf>
    <xf numFmtId="0" fontId="6" fillId="0" borderId="0"/>
    <xf numFmtId="4" fontId="205" fillId="85" borderId="64" applyNumberFormat="0" applyProtection="0">
      <alignment horizontal="right" vertical="center"/>
    </xf>
    <xf numFmtId="169" fontId="6" fillId="0" borderId="0"/>
    <xf numFmtId="0" fontId="6" fillId="0" borderId="0"/>
    <xf numFmtId="4" fontId="205" fillId="85" borderId="64" applyNumberFormat="0" applyProtection="0">
      <alignment horizontal="right" vertical="center"/>
    </xf>
    <xf numFmtId="4" fontId="205" fillId="85" borderId="64" applyNumberFormat="0" applyProtection="0">
      <alignment horizontal="right" vertical="center"/>
    </xf>
    <xf numFmtId="4" fontId="189" fillId="68" borderId="64" applyNumberFormat="0" applyProtection="0">
      <alignment horizontal="right" vertical="center"/>
    </xf>
    <xf numFmtId="0" fontId="6" fillId="0" borderId="0"/>
    <xf numFmtId="4" fontId="205" fillId="85" borderId="64" applyNumberFormat="0" applyProtection="0">
      <alignment horizontal="right" vertical="center"/>
    </xf>
    <xf numFmtId="169" fontId="6" fillId="0" borderId="0"/>
    <xf numFmtId="0" fontId="6" fillId="0" borderId="0"/>
    <xf numFmtId="4" fontId="205" fillId="85" borderId="64" applyNumberFormat="0" applyProtection="0">
      <alignment horizontal="right" vertical="center"/>
    </xf>
    <xf numFmtId="0" fontId="6" fillId="0" borderId="0"/>
    <xf numFmtId="4" fontId="205" fillId="85" borderId="64" applyNumberFormat="0" applyProtection="0">
      <alignment horizontal="right" vertical="center"/>
    </xf>
    <xf numFmtId="4" fontId="189" fillId="68" borderId="64" applyNumberFormat="0" applyProtection="0">
      <alignment horizontal="right" vertical="center"/>
    </xf>
    <xf numFmtId="4" fontId="205" fillId="85" borderId="64" applyNumberFormat="0" applyProtection="0">
      <alignment horizontal="right" vertical="center"/>
    </xf>
    <xf numFmtId="0" fontId="6" fillId="0" borderId="0"/>
    <xf numFmtId="4" fontId="205" fillId="85" borderId="64" applyNumberFormat="0" applyProtection="0">
      <alignment horizontal="right" vertical="center"/>
    </xf>
    <xf numFmtId="169" fontId="6" fillId="0" borderId="0"/>
    <xf numFmtId="0" fontId="6" fillId="0" borderId="0"/>
    <xf numFmtId="4" fontId="205" fillId="85" borderId="64" applyNumberFormat="0" applyProtection="0">
      <alignment horizontal="right" vertical="center"/>
    </xf>
    <xf numFmtId="0" fontId="6" fillId="0" borderId="0"/>
    <xf numFmtId="4" fontId="205" fillId="85" borderId="64" applyNumberFormat="0" applyProtection="0">
      <alignment horizontal="right" vertical="center"/>
    </xf>
    <xf numFmtId="4" fontId="205" fillId="85" borderId="64" applyNumberFormat="0" applyProtection="0">
      <alignment horizontal="right" vertical="center"/>
    </xf>
    <xf numFmtId="0" fontId="6" fillId="0" borderId="0"/>
    <xf numFmtId="4" fontId="205" fillId="85" borderId="64" applyNumberFormat="0" applyProtection="0">
      <alignment horizontal="right" vertical="center"/>
    </xf>
    <xf numFmtId="169" fontId="6" fillId="0" borderId="0"/>
    <xf numFmtId="0" fontId="6" fillId="0" borderId="0"/>
    <xf numFmtId="4" fontId="205" fillId="85" borderId="64" applyNumberFormat="0" applyProtection="0">
      <alignment horizontal="right" vertical="center"/>
    </xf>
    <xf numFmtId="0" fontId="6" fillId="0" borderId="0"/>
    <xf numFmtId="4" fontId="205" fillId="85" borderId="64" applyNumberFormat="0" applyProtection="0">
      <alignment horizontal="right" vertical="center"/>
    </xf>
    <xf numFmtId="4" fontId="189" fillId="72" borderId="64" applyNumberFormat="0" applyProtection="0">
      <alignment horizontal="right" vertical="center"/>
    </xf>
    <xf numFmtId="4" fontId="205" fillId="91" borderId="64" applyNumberFormat="0" applyProtection="0">
      <alignment horizontal="right" vertical="center"/>
    </xf>
    <xf numFmtId="0" fontId="6" fillId="0" borderId="0"/>
    <xf numFmtId="4" fontId="205" fillId="91" borderId="64" applyNumberFormat="0" applyProtection="0">
      <alignment horizontal="right" vertical="center"/>
    </xf>
    <xf numFmtId="0" fontId="6" fillId="0" borderId="0"/>
    <xf numFmtId="4" fontId="205" fillId="91" borderId="64" applyNumberFormat="0" applyProtection="0">
      <alignment horizontal="right" vertical="center"/>
    </xf>
    <xf numFmtId="0" fontId="6" fillId="0" borderId="0"/>
    <xf numFmtId="4" fontId="205" fillId="91"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205" fillId="91" borderId="64" applyNumberFormat="0" applyProtection="0">
      <alignment horizontal="right" vertical="center"/>
    </xf>
    <xf numFmtId="0" fontId="6" fillId="0" borderId="0"/>
    <xf numFmtId="4" fontId="205" fillId="91" borderId="64" applyNumberFormat="0" applyProtection="0">
      <alignment horizontal="right" vertical="center"/>
    </xf>
    <xf numFmtId="0" fontId="6" fillId="0" borderId="0"/>
    <xf numFmtId="4" fontId="205" fillId="91" borderId="64" applyNumberFormat="0" applyProtection="0">
      <alignment horizontal="right" vertical="center"/>
    </xf>
    <xf numFmtId="0" fontId="6" fillId="0" borderId="0"/>
    <xf numFmtId="4" fontId="205" fillId="91"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169" fontId="6" fillId="0" borderId="0"/>
    <xf numFmtId="0" fontId="6" fillId="0" borderId="0"/>
    <xf numFmtId="4" fontId="189" fillId="72" borderId="64" applyNumberFormat="0" applyProtection="0">
      <alignment horizontal="right" vertical="center"/>
    </xf>
    <xf numFmtId="0" fontId="6" fillId="0" borderId="0"/>
    <xf numFmtId="0" fontId="6" fillId="0" borderId="0"/>
    <xf numFmtId="4" fontId="189" fillId="72" borderId="64" applyNumberFormat="0" applyProtection="0">
      <alignment horizontal="right" vertical="center"/>
    </xf>
    <xf numFmtId="169" fontId="6" fillId="0" borderId="0"/>
    <xf numFmtId="0" fontId="6" fillId="0" borderId="0"/>
    <xf numFmtId="4" fontId="189" fillId="72" borderId="64" applyNumberFormat="0" applyProtection="0">
      <alignment horizontal="right" vertical="center"/>
    </xf>
    <xf numFmtId="169"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169" fontId="6" fillId="0" borderId="0"/>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0" fontId="6" fillId="0" borderId="0"/>
    <xf numFmtId="4" fontId="189" fillId="72" borderId="64" applyNumberFormat="0" applyProtection="0">
      <alignment horizontal="right" vertical="center"/>
    </xf>
    <xf numFmtId="169" fontId="6" fillId="0" borderId="0"/>
    <xf numFmtId="0" fontId="6" fillId="0" borderId="0"/>
    <xf numFmtId="4" fontId="189" fillId="72" borderId="64" applyNumberFormat="0" applyProtection="0">
      <alignment horizontal="right" vertical="center"/>
    </xf>
    <xf numFmtId="169"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169" fontId="6" fillId="0" borderId="0"/>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0" fontId="6" fillId="0" borderId="0"/>
    <xf numFmtId="4" fontId="189" fillId="72" borderId="64" applyNumberFormat="0" applyProtection="0">
      <alignment horizontal="right" vertical="center"/>
    </xf>
    <xf numFmtId="169" fontId="6" fillId="0" borderId="0"/>
    <xf numFmtId="0" fontId="6" fillId="0" borderId="0"/>
    <xf numFmtId="4" fontId="189" fillId="72" borderId="64" applyNumberFormat="0" applyProtection="0">
      <alignment horizontal="right" vertical="center"/>
    </xf>
    <xf numFmtId="169"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169" fontId="6" fillId="0" borderId="0"/>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169" fontId="6" fillId="0" borderId="0"/>
    <xf numFmtId="0" fontId="6" fillId="0" borderId="0"/>
    <xf numFmtId="4" fontId="189" fillId="72" borderId="64" applyNumberFormat="0" applyProtection="0">
      <alignment horizontal="right" vertical="center"/>
    </xf>
    <xf numFmtId="169" fontId="6" fillId="0" borderId="0"/>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169" fontId="6" fillId="0" borderId="0"/>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169" fontId="6" fillId="0" borderId="0"/>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169" fontId="6" fillId="0" borderId="0"/>
    <xf numFmtId="0" fontId="6" fillId="0" borderId="0"/>
    <xf numFmtId="4" fontId="189" fillId="72" borderId="64" applyNumberFormat="0" applyProtection="0">
      <alignment horizontal="right" vertical="center"/>
    </xf>
    <xf numFmtId="169"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0" fontId="6" fillId="0" borderId="0"/>
    <xf numFmtId="4" fontId="189" fillId="72" borderId="64" applyNumberFormat="0" applyProtection="0">
      <alignment horizontal="right" vertical="center"/>
    </xf>
    <xf numFmtId="169" fontId="6" fillId="0" borderId="0"/>
    <xf numFmtId="0" fontId="6" fillId="0" borderId="0"/>
    <xf numFmtId="4" fontId="189" fillId="72" borderId="64" applyNumberFormat="0" applyProtection="0">
      <alignment horizontal="right" vertical="center"/>
    </xf>
    <xf numFmtId="169"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169" fontId="6" fillId="0" borderId="0"/>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0" fontId="6" fillId="0" borderId="0"/>
    <xf numFmtId="0" fontId="6" fillId="0" borderId="0"/>
    <xf numFmtId="4" fontId="189" fillId="72" borderId="64" applyNumberFormat="0" applyProtection="0">
      <alignment horizontal="right" vertical="center"/>
    </xf>
    <xf numFmtId="169" fontId="6" fillId="0" borderId="0"/>
    <xf numFmtId="0" fontId="6" fillId="0" borderId="0"/>
    <xf numFmtId="4" fontId="189" fillId="72" borderId="64" applyNumberFormat="0" applyProtection="0">
      <alignment horizontal="right" vertical="center"/>
    </xf>
    <xf numFmtId="169"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169" fontId="6" fillId="0" borderId="0"/>
    <xf numFmtId="0" fontId="6" fillId="0" borderId="0"/>
    <xf numFmtId="0" fontId="6" fillId="0" borderId="0"/>
    <xf numFmtId="4" fontId="189" fillId="72" borderId="64" applyNumberFormat="0" applyProtection="0">
      <alignment horizontal="right" vertical="center"/>
    </xf>
    <xf numFmtId="169"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169"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169"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0" fontId="6" fillId="0" borderId="0"/>
    <xf numFmtId="4" fontId="189" fillId="72" borderId="64" applyNumberFormat="0" applyProtection="0">
      <alignment horizontal="right" vertical="center"/>
    </xf>
    <xf numFmtId="169"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169" fontId="6" fillId="0" borderId="0"/>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169" fontId="6" fillId="0" borderId="0"/>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169" fontId="6" fillId="0" borderId="0"/>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205" fillId="91" borderId="64" applyNumberFormat="0" applyProtection="0">
      <alignment horizontal="right" vertical="center"/>
    </xf>
    <xf numFmtId="169" fontId="6" fillId="0" borderId="0"/>
    <xf numFmtId="0" fontId="6" fillId="0" borderId="0"/>
    <xf numFmtId="4" fontId="205" fillId="91" borderId="64" applyNumberFormat="0" applyProtection="0">
      <alignment horizontal="right" vertical="center"/>
    </xf>
    <xf numFmtId="0" fontId="6" fillId="0" borderId="0"/>
    <xf numFmtId="4" fontId="205" fillId="91" borderId="64" applyNumberFormat="0" applyProtection="0">
      <alignment horizontal="right" vertical="center"/>
    </xf>
    <xf numFmtId="0" fontId="6" fillId="0" borderId="0"/>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4" fontId="189" fillId="72" borderId="64" applyNumberFormat="0" applyProtection="0">
      <alignment horizontal="right" vertical="center"/>
    </xf>
    <xf numFmtId="0" fontId="6" fillId="0" borderId="0"/>
    <xf numFmtId="4" fontId="205" fillId="91" borderId="64" applyNumberFormat="0" applyProtection="0">
      <alignment horizontal="right" vertical="center"/>
    </xf>
    <xf numFmtId="169" fontId="6" fillId="0" borderId="0"/>
    <xf numFmtId="0" fontId="6" fillId="0" borderId="0"/>
    <xf numFmtId="4" fontId="205" fillId="91" borderId="64" applyNumberFormat="0" applyProtection="0">
      <alignment horizontal="right" vertical="center"/>
    </xf>
    <xf numFmtId="4" fontId="205" fillId="91" borderId="64" applyNumberFormat="0" applyProtection="0">
      <alignment horizontal="right" vertical="center"/>
    </xf>
    <xf numFmtId="4" fontId="189" fillId="72" borderId="64" applyNumberFormat="0" applyProtection="0">
      <alignment horizontal="right" vertical="center"/>
    </xf>
    <xf numFmtId="0" fontId="6" fillId="0" borderId="0"/>
    <xf numFmtId="4" fontId="205" fillId="91" borderId="64" applyNumberFormat="0" applyProtection="0">
      <alignment horizontal="right" vertical="center"/>
    </xf>
    <xf numFmtId="169" fontId="6" fillId="0" borderId="0"/>
    <xf numFmtId="0" fontId="6" fillId="0" borderId="0"/>
    <xf numFmtId="4" fontId="205" fillId="91" borderId="64" applyNumberFormat="0" applyProtection="0">
      <alignment horizontal="right" vertical="center"/>
    </xf>
    <xf numFmtId="0" fontId="6" fillId="0" borderId="0"/>
    <xf numFmtId="4" fontId="205" fillId="91" borderId="64" applyNumberFormat="0" applyProtection="0">
      <alignment horizontal="right" vertical="center"/>
    </xf>
    <xf numFmtId="4" fontId="189" fillId="72" borderId="64" applyNumberFormat="0" applyProtection="0">
      <alignment horizontal="right" vertical="center"/>
    </xf>
    <xf numFmtId="4" fontId="205" fillId="91" borderId="64" applyNumberFormat="0" applyProtection="0">
      <alignment horizontal="right" vertical="center"/>
    </xf>
    <xf numFmtId="0" fontId="6" fillId="0" borderId="0"/>
    <xf numFmtId="4" fontId="205" fillId="91" borderId="64" applyNumberFormat="0" applyProtection="0">
      <alignment horizontal="right" vertical="center"/>
    </xf>
    <xf numFmtId="169" fontId="6" fillId="0" borderId="0"/>
    <xf numFmtId="0" fontId="6" fillId="0" borderId="0"/>
    <xf numFmtId="4" fontId="205" fillId="91" borderId="64" applyNumberFormat="0" applyProtection="0">
      <alignment horizontal="right" vertical="center"/>
    </xf>
    <xf numFmtId="0" fontId="6" fillId="0" borderId="0"/>
    <xf numFmtId="4" fontId="205" fillId="91" borderId="64" applyNumberFormat="0" applyProtection="0">
      <alignment horizontal="right" vertical="center"/>
    </xf>
    <xf numFmtId="4" fontId="205" fillId="91" borderId="64" applyNumberFormat="0" applyProtection="0">
      <alignment horizontal="right" vertical="center"/>
    </xf>
    <xf numFmtId="0" fontId="6" fillId="0" borderId="0"/>
    <xf numFmtId="4" fontId="205" fillId="91" borderId="64" applyNumberFormat="0" applyProtection="0">
      <alignment horizontal="right" vertical="center"/>
    </xf>
    <xf numFmtId="169" fontId="6" fillId="0" borderId="0"/>
    <xf numFmtId="0" fontId="6" fillId="0" borderId="0"/>
    <xf numFmtId="4" fontId="205" fillId="91" borderId="64" applyNumberFormat="0" applyProtection="0">
      <alignment horizontal="right" vertical="center"/>
    </xf>
    <xf numFmtId="0" fontId="6" fillId="0" borderId="0"/>
    <xf numFmtId="4" fontId="205" fillId="91" borderId="64" applyNumberFormat="0" applyProtection="0">
      <alignment horizontal="right" vertical="center"/>
    </xf>
    <xf numFmtId="4" fontId="189" fillId="78" borderId="64" applyNumberFormat="0" applyProtection="0">
      <alignment horizontal="right" vertical="center"/>
    </xf>
    <xf numFmtId="4" fontId="205" fillId="50" borderId="64" applyNumberFormat="0" applyProtection="0">
      <alignment horizontal="right" vertical="center"/>
    </xf>
    <xf numFmtId="0" fontId="6" fillId="0" borderId="0"/>
    <xf numFmtId="4" fontId="205" fillId="50" borderId="64" applyNumberFormat="0" applyProtection="0">
      <alignment horizontal="right" vertical="center"/>
    </xf>
    <xf numFmtId="0" fontId="6" fillId="0" borderId="0"/>
    <xf numFmtId="4" fontId="205" fillId="50" borderId="64" applyNumberFormat="0" applyProtection="0">
      <alignment horizontal="right" vertical="center"/>
    </xf>
    <xf numFmtId="0" fontId="6" fillId="0" borderId="0"/>
    <xf numFmtId="4" fontId="205" fillId="50"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205" fillId="50" borderId="64" applyNumberFormat="0" applyProtection="0">
      <alignment horizontal="right" vertical="center"/>
    </xf>
    <xf numFmtId="0" fontId="6" fillId="0" borderId="0"/>
    <xf numFmtId="4" fontId="205" fillId="50" borderId="64" applyNumberFormat="0" applyProtection="0">
      <alignment horizontal="right" vertical="center"/>
    </xf>
    <xf numFmtId="0" fontId="6" fillId="0" borderId="0"/>
    <xf numFmtId="4" fontId="205" fillId="50" borderId="64" applyNumberFormat="0" applyProtection="0">
      <alignment horizontal="right" vertical="center"/>
    </xf>
    <xf numFmtId="0" fontId="6" fillId="0" borderId="0"/>
    <xf numFmtId="4" fontId="205" fillId="50"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169" fontId="6" fillId="0" borderId="0"/>
    <xf numFmtId="0" fontId="6" fillId="0" borderId="0"/>
    <xf numFmtId="4" fontId="189" fillId="78" borderId="64" applyNumberFormat="0" applyProtection="0">
      <alignment horizontal="right" vertical="center"/>
    </xf>
    <xf numFmtId="0" fontId="6" fillId="0" borderId="0"/>
    <xf numFmtId="0" fontId="6" fillId="0" borderId="0"/>
    <xf numFmtId="4" fontId="189" fillId="78" borderId="64" applyNumberFormat="0" applyProtection="0">
      <alignment horizontal="right" vertical="center"/>
    </xf>
    <xf numFmtId="169" fontId="6" fillId="0" borderId="0"/>
    <xf numFmtId="0" fontId="6" fillId="0" borderId="0"/>
    <xf numFmtId="4" fontId="189" fillId="78" borderId="64" applyNumberFormat="0" applyProtection="0">
      <alignment horizontal="right" vertical="center"/>
    </xf>
    <xf numFmtId="169"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169" fontId="6" fillId="0" borderId="0"/>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0" fontId="6" fillId="0" borderId="0"/>
    <xf numFmtId="4" fontId="189" fillId="78" borderId="64" applyNumberFormat="0" applyProtection="0">
      <alignment horizontal="right" vertical="center"/>
    </xf>
    <xf numFmtId="169" fontId="6" fillId="0" borderId="0"/>
    <xf numFmtId="0" fontId="6" fillId="0" borderId="0"/>
    <xf numFmtId="4" fontId="189" fillId="78" borderId="64" applyNumberFormat="0" applyProtection="0">
      <alignment horizontal="right" vertical="center"/>
    </xf>
    <xf numFmtId="169"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169" fontId="6" fillId="0" borderId="0"/>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0" fontId="6" fillId="0" borderId="0"/>
    <xf numFmtId="4" fontId="189" fillId="78" borderId="64" applyNumberFormat="0" applyProtection="0">
      <alignment horizontal="right" vertical="center"/>
    </xf>
    <xf numFmtId="169" fontId="6" fillId="0" borderId="0"/>
    <xf numFmtId="0" fontId="6" fillId="0" borderId="0"/>
    <xf numFmtId="4" fontId="189" fillId="78" borderId="64" applyNumberFormat="0" applyProtection="0">
      <alignment horizontal="right" vertical="center"/>
    </xf>
    <xf numFmtId="169"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169" fontId="6" fillId="0" borderId="0"/>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169" fontId="6" fillId="0" borderId="0"/>
    <xf numFmtId="0" fontId="6" fillId="0" borderId="0"/>
    <xf numFmtId="4" fontId="189" fillId="78" borderId="64" applyNumberFormat="0" applyProtection="0">
      <alignment horizontal="right" vertical="center"/>
    </xf>
    <xf numFmtId="169" fontId="6" fillId="0" borderId="0"/>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169" fontId="6" fillId="0" borderId="0"/>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169" fontId="6" fillId="0" borderId="0"/>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169" fontId="6" fillId="0" borderId="0"/>
    <xf numFmtId="0" fontId="6" fillId="0" borderId="0"/>
    <xf numFmtId="4" fontId="189" fillId="78" borderId="64" applyNumberFormat="0" applyProtection="0">
      <alignment horizontal="right" vertical="center"/>
    </xf>
    <xf numFmtId="169"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0" fontId="6" fillId="0" borderId="0"/>
    <xf numFmtId="4" fontId="189" fillId="78" borderId="64" applyNumberFormat="0" applyProtection="0">
      <alignment horizontal="right" vertical="center"/>
    </xf>
    <xf numFmtId="169" fontId="6" fillId="0" borderId="0"/>
    <xf numFmtId="0" fontId="6" fillId="0" borderId="0"/>
    <xf numFmtId="4" fontId="189" fillId="78" borderId="64" applyNumberFormat="0" applyProtection="0">
      <alignment horizontal="right" vertical="center"/>
    </xf>
    <xf numFmtId="169"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169" fontId="6" fillId="0" borderId="0"/>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0" fontId="6" fillId="0" borderId="0"/>
    <xf numFmtId="0" fontId="6" fillId="0" borderId="0"/>
    <xf numFmtId="4" fontId="189" fillId="78" borderId="64" applyNumberFormat="0" applyProtection="0">
      <alignment horizontal="right" vertical="center"/>
    </xf>
    <xf numFmtId="169" fontId="6" fillId="0" borderId="0"/>
    <xf numFmtId="0" fontId="6" fillId="0" borderId="0"/>
    <xf numFmtId="4" fontId="189" fillId="78" borderId="64" applyNumberFormat="0" applyProtection="0">
      <alignment horizontal="right" vertical="center"/>
    </xf>
    <xf numFmtId="169"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169" fontId="6" fillId="0" borderId="0"/>
    <xf numFmtId="0" fontId="6" fillId="0" borderId="0"/>
    <xf numFmtId="0" fontId="6" fillId="0" borderId="0"/>
    <xf numFmtId="4" fontId="189" fillId="78" borderId="64" applyNumberFormat="0" applyProtection="0">
      <alignment horizontal="right" vertical="center"/>
    </xf>
    <xf numFmtId="169"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169"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169"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0" fontId="6" fillId="0" borderId="0"/>
    <xf numFmtId="4" fontId="189" fillId="78" borderId="64" applyNumberFormat="0" applyProtection="0">
      <alignment horizontal="right" vertical="center"/>
    </xf>
    <xf numFmtId="169"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169" fontId="6" fillId="0" borderId="0"/>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169" fontId="6" fillId="0" borderId="0"/>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169" fontId="6" fillId="0" borderId="0"/>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205" fillId="50" borderId="64" applyNumberFormat="0" applyProtection="0">
      <alignment horizontal="right" vertical="center"/>
    </xf>
    <xf numFmtId="169" fontId="6" fillId="0" borderId="0"/>
    <xf numFmtId="0" fontId="6" fillId="0" borderId="0"/>
    <xf numFmtId="4" fontId="205" fillId="50" borderId="64" applyNumberFormat="0" applyProtection="0">
      <alignment horizontal="right" vertical="center"/>
    </xf>
    <xf numFmtId="0" fontId="6" fillId="0" borderId="0"/>
    <xf numFmtId="4" fontId="205" fillId="50" borderId="64" applyNumberFormat="0" applyProtection="0">
      <alignment horizontal="right" vertical="center"/>
    </xf>
    <xf numFmtId="0" fontId="6" fillId="0" borderId="0"/>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4" fontId="189" fillId="78" borderId="64" applyNumberFormat="0" applyProtection="0">
      <alignment horizontal="right" vertical="center"/>
    </xf>
    <xf numFmtId="0" fontId="6" fillId="0" borderId="0"/>
    <xf numFmtId="4" fontId="205" fillId="50" borderId="64" applyNumberFormat="0" applyProtection="0">
      <alignment horizontal="right" vertical="center"/>
    </xf>
    <xf numFmtId="169" fontId="6" fillId="0" borderId="0"/>
    <xf numFmtId="0" fontId="6" fillId="0" borderId="0"/>
    <xf numFmtId="4" fontId="205" fillId="50" borderId="64" applyNumberFormat="0" applyProtection="0">
      <alignment horizontal="right" vertical="center"/>
    </xf>
    <xf numFmtId="4" fontId="205" fillId="50" borderId="64" applyNumberFormat="0" applyProtection="0">
      <alignment horizontal="right" vertical="center"/>
    </xf>
    <xf numFmtId="4" fontId="189" fillId="78" borderId="64" applyNumberFormat="0" applyProtection="0">
      <alignment horizontal="right" vertical="center"/>
    </xf>
    <xf numFmtId="0" fontId="6" fillId="0" borderId="0"/>
    <xf numFmtId="4" fontId="205" fillId="50" borderId="64" applyNumberFormat="0" applyProtection="0">
      <alignment horizontal="right" vertical="center"/>
    </xf>
    <xf numFmtId="169" fontId="6" fillId="0" borderId="0"/>
    <xf numFmtId="0" fontId="6" fillId="0" borderId="0"/>
    <xf numFmtId="4" fontId="205" fillId="50" borderId="64" applyNumberFormat="0" applyProtection="0">
      <alignment horizontal="right" vertical="center"/>
    </xf>
    <xf numFmtId="0" fontId="6" fillId="0" borderId="0"/>
    <xf numFmtId="4" fontId="205" fillId="50" borderId="64" applyNumberFormat="0" applyProtection="0">
      <alignment horizontal="right" vertical="center"/>
    </xf>
    <xf numFmtId="4" fontId="189" fillId="78" borderId="64" applyNumberFormat="0" applyProtection="0">
      <alignment horizontal="right" vertical="center"/>
    </xf>
    <xf numFmtId="4" fontId="205" fillId="50" borderId="64" applyNumberFormat="0" applyProtection="0">
      <alignment horizontal="right" vertical="center"/>
    </xf>
    <xf numFmtId="0" fontId="6" fillId="0" borderId="0"/>
    <xf numFmtId="4" fontId="205" fillId="50" borderId="64" applyNumberFormat="0" applyProtection="0">
      <alignment horizontal="right" vertical="center"/>
    </xf>
    <xf numFmtId="169" fontId="6" fillId="0" borderId="0"/>
    <xf numFmtId="0" fontId="6" fillId="0" borderId="0"/>
    <xf numFmtId="4" fontId="205" fillId="50" borderId="64" applyNumberFormat="0" applyProtection="0">
      <alignment horizontal="right" vertical="center"/>
    </xf>
    <xf numFmtId="0" fontId="6" fillId="0" borderId="0"/>
    <xf numFmtId="4" fontId="205" fillId="50" borderId="64" applyNumberFormat="0" applyProtection="0">
      <alignment horizontal="right" vertical="center"/>
    </xf>
    <xf numFmtId="4" fontId="205" fillId="50" borderId="64" applyNumberFormat="0" applyProtection="0">
      <alignment horizontal="right" vertical="center"/>
    </xf>
    <xf numFmtId="0" fontId="6" fillId="0" borderId="0"/>
    <xf numFmtId="4" fontId="205" fillId="50" borderId="64" applyNumberFormat="0" applyProtection="0">
      <alignment horizontal="right" vertical="center"/>
    </xf>
    <xf numFmtId="169" fontId="6" fillId="0" borderId="0"/>
    <xf numFmtId="0" fontId="6" fillId="0" borderId="0"/>
    <xf numFmtId="4" fontId="205" fillId="50" borderId="64" applyNumberFormat="0" applyProtection="0">
      <alignment horizontal="right" vertical="center"/>
    </xf>
    <xf numFmtId="0" fontId="6" fillId="0" borderId="0"/>
    <xf numFmtId="4" fontId="205" fillId="50" borderId="64" applyNumberFormat="0" applyProtection="0">
      <alignment horizontal="right" vertical="center"/>
    </xf>
    <xf numFmtId="4" fontId="189" fillId="76" borderId="64" applyNumberFormat="0" applyProtection="0">
      <alignment horizontal="right" vertical="center"/>
    </xf>
    <xf numFmtId="4" fontId="205" fillId="101" borderId="64" applyNumberFormat="0" applyProtection="0">
      <alignment horizontal="right" vertical="center"/>
    </xf>
    <xf numFmtId="0" fontId="6" fillId="0" borderId="0"/>
    <xf numFmtId="4" fontId="205" fillId="101" borderId="64" applyNumberFormat="0" applyProtection="0">
      <alignment horizontal="right" vertical="center"/>
    </xf>
    <xf numFmtId="0" fontId="6" fillId="0" borderId="0"/>
    <xf numFmtId="4" fontId="205" fillId="101" borderId="64" applyNumberFormat="0" applyProtection="0">
      <alignment horizontal="right" vertical="center"/>
    </xf>
    <xf numFmtId="0" fontId="6" fillId="0" borderId="0"/>
    <xf numFmtId="4" fontId="205" fillId="101"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205" fillId="101" borderId="64" applyNumberFormat="0" applyProtection="0">
      <alignment horizontal="right" vertical="center"/>
    </xf>
    <xf numFmtId="0" fontId="6" fillId="0" borderId="0"/>
    <xf numFmtId="4" fontId="205" fillId="101" borderId="64" applyNumberFormat="0" applyProtection="0">
      <alignment horizontal="right" vertical="center"/>
    </xf>
    <xf numFmtId="0" fontId="6" fillId="0" borderId="0"/>
    <xf numFmtId="4" fontId="205" fillId="101" borderId="64" applyNumberFormat="0" applyProtection="0">
      <alignment horizontal="right" vertical="center"/>
    </xf>
    <xf numFmtId="0" fontId="6" fillId="0" borderId="0"/>
    <xf numFmtId="4" fontId="205" fillId="101"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169" fontId="6" fillId="0" borderId="0"/>
    <xf numFmtId="0" fontId="6" fillId="0" borderId="0"/>
    <xf numFmtId="4" fontId="189" fillId="76" borderId="64" applyNumberFormat="0" applyProtection="0">
      <alignment horizontal="right" vertical="center"/>
    </xf>
    <xf numFmtId="0" fontId="6" fillId="0" borderId="0"/>
    <xf numFmtId="0" fontId="6" fillId="0" borderId="0"/>
    <xf numFmtId="4" fontId="189" fillId="76" borderId="64" applyNumberFormat="0" applyProtection="0">
      <alignment horizontal="right" vertical="center"/>
    </xf>
    <xf numFmtId="169" fontId="6" fillId="0" borderId="0"/>
    <xf numFmtId="0" fontId="6" fillId="0" borderId="0"/>
    <xf numFmtId="4" fontId="189" fillId="76" borderId="64" applyNumberFormat="0" applyProtection="0">
      <alignment horizontal="right" vertical="center"/>
    </xf>
    <xf numFmtId="169"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169" fontId="6" fillId="0" borderId="0"/>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0" fontId="6" fillId="0" borderId="0"/>
    <xf numFmtId="4" fontId="189" fillId="76" borderId="64" applyNumberFormat="0" applyProtection="0">
      <alignment horizontal="right" vertical="center"/>
    </xf>
    <xf numFmtId="169" fontId="6" fillId="0" borderId="0"/>
    <xf numFmtId="0" fontId="6" fillId="0" borderId="0"/>
    <xf numFmtId="4" fontId="189" fillId="76" borderId="64" applyNumberFormat="0" applyProtection="0">
      <alignment horizontal="right" vertical="center"/>
    </xf>
    <xf numFmtId="169"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169" fontId="6" fillId="0" borderId="0"/>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0" fontId="6" fillId="0" borderId="0"/>
    <xf numFmtId="4" fontId="189" fillId="76" borderId="64" applyNumberFormat="0" applyProtection="0">
      <alignment horizontal="right" vertical="center"/>
    </xf>
    <xf numFmtId="169" fontId="6" fillId="0" borderId="0"/>
    <xf numFmtId="0" fontId="6" fillId="0" borderId="0"/>
    <xf numFmtId="4" fontId="189" fillId="76" borderId="64" applyNumberFormat="0" applyProtection="0">
      <alignment horizontal="right" vertical="center"/>
    </xf>
    <xf numFmtId="169"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169" fontId="6" fillId="0" borderId="0"/>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169" fontId="6" fillId="0" borderId="0"/>
    <xf numFmtId="0" fontId="6" fillId="0" borderId="0"/>
    <xf numFmtId="4" fontId="189" fillId="76" borderId="64" applyNumberFormat="0" applyProtection="0">
      <alignment horizontal="right" vertical="center"/>
    </xf>
    <xf numFmtId="169" fontId="6" fillId="0" borderId="0"/>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169" fontId="6" fillId="0" borderId="0"/>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169" fontId="6" fillId="0" borderId="0"/>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169" fontId="6" fillId="0" borderId="0"/>
    <xf numFmtId="0" fontId="6" fillId="0" borderId="0"/>
    <xf numFmtId="4" fontId="189" fillId="76" borderId="64" applyNumberFormat="0" applyProtection="0">
      <alignment horizontal="right" vertical="center"/>
    </xf>
    <xf numFmtId="169"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0" fontId="6" fillId="0" borderId="0"/>
    <xf numFmtId="4" fontId="189" fillId="76" borderId="64" applyNumberFormat="0" applyProtection="0">
      <alignment horizontal="right" vertical="center"/>
    </xf>
    <xf numFmtId="169" fontId="6" fillId="0" borderId="0"/>
    <xf numFmtId="0" fontId="6" fillId="0" borderId="0"/>
    <xf numFmtId="4" fontId="189" fillId="76" borderId="64" applyNumberFormat="0" applyProtection="0">
      <alignment horizontal="right" vertical="center"/>
    </xf>
    <xf numFmtId="169"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169" fontId="6" fillId="0" borderId="0"/>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0" fontId="6" fillId="0" borderId="0"/>
    <xf numFmtId="0" fontId="6" fillId="0" borderId="0"/>
    <xf numFmtId="4" fontId="189" fillId="76" borderId="64" applyNumberFormat="0" applyProtection="0">
      <alignment horizontal="right" vertical="center"/>
    </xf>
    <xf numFmtId="169" fontId="6" fillId="0" borderId="0"/>
    <xf numFmtId="0" fontId="6" fillId="0" borderId="0"/>
    <xf numFmtId="4" fontId="189" fillId="76" borderId="64" applyNumberFormat="0" applyProtection="0">
      <alignment horizontal="right" vertical="center"/>
    </xf>
    <xf numFmtId="169"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169" fontId="6" fillId="0" borderId="0"/>
    <xf numFmtId="0" fontId="6" fillId="0" borderId="0"/>
    <xf numFmtId="0" fontId="6" fillId="0" borderId="0"/>
    <xf numFmtId="4" fontId="189" fillId="76" borderId="64" applyNumberFormat="0" applyProtection="0">
      <alignment horizontal="right" vertical="center"/>
    </xf>
    <xf numFmtId="169"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169"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169"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0" fontId="6" fillId="0" borderId="0"/>
    <xf numFmtId="4" fontId="189" fillId="76" borderId="64" applyNumberFormat="0" applyProtection="0">
      <alignment horizontal="right" vertical="center"/>
    </xf>
    <xf numFmtId="169"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169" fontId="6" fillId="0" borderId="0"/>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169" fontId="6" fillId="0" borderId="0"/>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169" fontId="6" fillId="0" borderId="0"/>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205" fillId="101" borderId="64" applyNumberFormat="0" applyProtection="0">
      <alignment horizontal="right" vertical="center"/>
    </xf>
    <xf numFmtId="169" fontId="6" fillId="0" borderId="0"/>
    <xf numFmtId="0" fontId="6" fillId="0" borderId="0"/>
    <xf numFmtId="4" fontId="205" fillId="101" borderId="64" applyNumberFormat="0" applyProtection="0">
      <alignment horizontal="right" vertical="center"/>
    </xf>
    <xf numFmtId="0" fontId="6" fillId="0" borderId="0"/>
    <xf numFmtId="4" fontId="205" fillId="101" borderId="64" applyNumberFormat="0" applyProtection="0">
      <alignment horizontal="right" vertical="center"/>
    </xf>
    <xf numFmtId="0" fontId="6" fillId="0" borderId="0"/>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4" fontId="189" fillId="76" borderId="64" applyNumberFormat="0" applyProtection="0">
      <alignment horizontal="right" vertical="center"/>
    </xf>
    <xf numFmtId="0" fontId="6" fillId="0" borderId="0"/>
    <xf numFmtId="4" fontId="205" fillId="101" borderId="64" applyNumberFormat="0" applyProtection="0">
      <alignment horizontal="right" vertical="center"/>
    </xf>
    <xf numFmtId="169" fontId="6" fillId="0" borderId="0"/>
    <xf numFmtId="0" fontId="6" fillId="0" borderId="0"/>
    <xf numFmtId="4" fontId="205" fillId="101" borderId="64" applyNumberFormat="0" applyProtection="0">
      <alignment horizontal="right" vertical="center"/>
    </xf>
    <xf numFmtId="4" fontId="205" fillId="101" borderId="64" applyNumberFormat="0" applyProtection="0">
      <alignment horizontal="right" vertical="center"/>
    </xf>
    <xf numFmtId="4" fontId="189" fillId="76" borderId="64" applyNumberFormat="0" applyProtection="0">
      <alignment horizontal="right" vertical="center"/>
    </xf>
    <xf numFmtId="0" fontId="6" fillId="0" borderId="0"/>
    <xf numFmtId="4" fontId="205" fillId="101" borderId="64" applyNumberFormat="0" applyProtection="0">
      <alignment horizontal="right" vertical="center"/>
    </xf>
    <xf numFmtId="169" fontId="6" fillId="0" borderId="0"/>
    <xf numFmtId="0" fontId="6" fillId="0" borderId="0"/>
    <xf numFmtId="4" fontId="205" fillId="101" borderId="64" applyNumberFormat="0" applyProtection="0">
      <alignment horizontal="right" vertical="center"/>
    </xf>
    <xf numFmtId="0" fontId="6" fillId="0" borderId="0"/>
    <xf numFmtId="4" fontId="205" fillId="101" borderId="64" applyNumberFormat="0" applyProtection="0">
      <alignment horizontal="right" vertical="center"/>
    </xf>
    <xf numFmtId="4" fontId="189" fillId="76" borderId="64" applyNumberFormat="0" applyProtection="0">
      <alignment horizontal="right" vertical="center"/>
    </xf>
    <xf numFmtId="4" fontId="205" fillId="101" borderId="64" applyNumberFormat="0" applyProtection="0">
      <alignment horizontal="right" vertical="center"/>
    </xf>
    <xf numFmtId="0" fontId="6" fillId="0" borderId="0"/>
    <xf numFmtId="4" fontId="205" fillId="101" borderId="64" applyNumberFormat="0" applyProtection="0">
      <alignment horizontal="right" vertical="center"/>
    </xf>
    <xf numFmtId="169" fontId="6" fillId="0" borderId="0"/>
    <xf numFmtId="0" fontId="6" fillId="0" borderId="0"/>
    <xf numFmtId="4" fontId="205" fillId="101" borderId="64" applyNumberFormat="0" applyProtection="0">
      <alignment horizontal="right" vertical="center"/>
    </xf>
    <xf numFmtId="0" fontId="6" fillId="0" borderId="0"/>
    <xf numFmtId="4" fontId="205" fillId="101" borderId="64" applyNumberFormat="0" applyProtection="0">
      <alignment horizontal="right" vertical="center"/>
    </xf>
    <xf numFmtId="4" fontId="205" fillId="101" borderId="64" applyNumberFormat="0" applyProtection="0">
      <alignment horizontal="right" vertical="center"/>
    </xf>
    <xf numFmtId="0" fontId="6" fillId="0" borderId="0"/>
    <xf numFmtId="4" fontId="205" fillId="101" borderId="64" applyNumberFormat="0" applyProtection="0">
      <alignment horizontal="right" vertical="center"/>
    </xf>
    <xf numFmtId="169" fontId="6" fillId="0" borderId="0"/>
    <xf numFmtId="0" fontId="6" fillId="0" borderId="0"/>
    <xf numFmtId="4" fontId="205" fillId="101" borderId="64" applyNumberFormat="0" applyProtection="0">
      <alignment horizontal="right" vertical="center"/>
    </xf>
    <xf numFmtId="0" fontId="6" fillId="0" borderId="0"/>
    <xf numFmtId="4" fontId="205" fillId="101" borderId="64" applyNumberFormat="0" applyProtection="0">
      <alignment horizontal="right" vertical="center"/>
    </xf>
    <xf numFmtId="4" fontId="189" fillId="102" borderId="64" applyNumberFormat="0" applyProtection="0">
      <alignment horizontal="right" vertical="center"/>
    </xf>
    <xf numFmtId="4" fontId="205" fillId="103" borderId="64" applyNumberFormat="0" applyProtection="0">
      <alignment horizontal="right" vertical="center"/>
    </xf>
    <xf numFmtId="0" fontId="6" fillId="0" borderId="0"/>
    <xf numFmtId="4" fontId="205" fillId="103" borderId="64" applyNumberFormat="0" applyProtection="0">
      <alignment horizontal="right" vertical="center"/>
    </xf>
    <xf numFmtId="0" fontId="6" fillId="0" borderId="0"/>
    <xf numFmtId="4" fontId="205" fillId="103" borderId="64" applyNumberFormat="0" applyProtection="0">
      <alignment horizontal="right" vertical="center"/>
    </xf>
    <xf numFmtId="0" fontId="6" fillId="0" borderId="0"/>
    <xf numFmtId="4" fontId="205" fillId="103"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205" fillId="103" borderId="64" applyNumberFormat="0" applyProtection="0">
      <alignment horizontal="right" vertical="center"/>
    </xf>
    <xf numFmtId="0" fontId="6" fillId="0" borderId="0"/>
    <xf numFmtId="4" fontId="205" fillId="103" borderId="64" applyNumberFormat="0" applyProtection="0">
      <alignment horizontal="right" vertical="center"/>
    </xf>
    <xf numFmtId="0" fontId="6" fillId="0" borderId="0"/>
    <xf numFmtId="4" fontId="205" fillId="103" borderId="64" applyNumberFormat="0" applyProtection="0">
      <alignment horizontal="right" vertical="center"/>
    </xf>
    <xf numFmtId="0" fontId="6" fillId="0" borderId="0"/>
    <xf numFmtId="4" fontId="205" fillId="103"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169" fontId="6" fillId="0" borderId="0"/>
    <xf numFmtId="0" fontId="6" fillId="0" borderId="0"/>
    <xf numFmtId="4" fontId="189" fillId="102" borderId="64" applyNumberFormat="0" applyProtection="0">
      <alignment horizontal="right" vertical="center"/>
    </xf>
    <xf numFmtId="0" fontId="6" fillId="0" borderId="0"/>
    <xf numFmtId="0" fontId="6" fillId="0" borderId="0"/>
    <xf numFmtId="4" fontId="189" fillId="102" borderId="64" applyNumberFormat="0" applyProtection="0">
      <alignment horizontal="right" vertical="center"/>
    </xf>
    <xf numFmtId="169" fontId="6" fillId="0" borderId="0"/>
    <xf numFmtId="0" fontId="6" fillId="0" borderId="0"/>
    <xf numFmtId="4" fontId="189" fillId="102" borderId="64" applyNumberFormat="0" applyProtection="0">
      <alignment horizontal="right" vertical="center"/>
    </xf>
    <xf numFmtId="169"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169" fontId="6" fillId="0" borderId="0"/>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0" fontId="6" fillId="0" borderId="0"/>
    <xf numFmtId="4" fontId="189" fillId="102" borderId="64" applyNumberFormat="0" applyProtection="0">
      <alignment horizontal="right" vertical="center"/>
    </xf>
    <xf numFmtId="169" fontId="6" fillId="0" borderId="0"/>
    <xf numFmtId="0" fontId="6" fillId="0" borderId="0"/>
    <xf numFmtId="4" fontId="189" fillId="102" borderId="64" applyNumberFormat="0" applyProtection="0">
      <alignment horizontal="right" vertical="center"/>
    </xf>
    <xf numFmtId="169"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169" fontId="6" fillId="0" borderId="0"/>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0" fontId="6" fillId="0" borderId="0"/>
    <xf numFmtId="4" fontId="189" fillId="102" borderId="64" applyNumberFormat="0" applyProtection="0">
      <alignment horizontal="right" vertical="center"/>
    </xf>
    <xf numFmtId="169" fontId="6" fillId="0" borderId="0"/>
    <xf numFmtId="0" fontId="6" fillId="0" borderId="0"/>
    <xf numFmtId="4" fontId="189" fillId="102" borderId="64" applyNumberFormat="0" applyProtection="0">
      <alignment horizontal="right" vertical="center"/>
    </xf>
    <xf numFmtId="169"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169" fontId="6" fillId="0" borderId="0"/>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169" fontId="6" fillId="0" borderId="0"/>
    <xf numFmtId="0" fontId="6" fillId="0" borderId="0"/>
    <xf numFmtId="4" fontId="189" fillId="102" borderId="64" applyNumberFormat="0" applyProtection="0">
      <alignment horizontal="right" vertical="center"/>
    </xf>
    <xf numFmtId="169" fontId="6" fillId="0" borderId="0"/>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169" fontId="6" fillId="0" borderId="0"/>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169" fontId="6" fillId="0" borderId="0"/>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169" fontId="6" fillId="0" borderId="0"/>
    <xf numFmtId="0" fontId="6" fillId="0" borderId="0"/>
    <xf numFmtId="4" fontId="189" fillId="102" borderId="64" applyNumberFormat="0" applyProtection="0">
      <alignment horizontal="right" vertical="center"/>
    </xf>
    <xf numFmtId="169"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0" fontId="6" fillId="0" borderId="0"/>
    <xf numFmtId="4" fontId="189" fillId="102" borderId="64" applyNumberFormat="0" applyProtection="0">
      <alignment horizontal="right" vertical="center"/>
    </xf>
    <xf numFmtId="169" fontId="6" fillId="0" borderId="0"/>
    <xf numFmtId="0" fontId="6" fillId="0" borderId="0"/>
    <xf numFmtId="4" fontId="189" fillId="102" borderId="64" applyNumberFormat="0" applyProtection="0">
      <alignment horizontal="right" vertical="center"/>
    </xf>
    <xf numFmtId="169"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169" fontId="6" fillId="0" borderId="0"/>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0" fontId="6" fillId="0" borderId="0"/>
    <xf numFmtId="0" fontId="6" fillId="0" borderId="0"/>
    <xf numFmtId="4" fontId="189" fillId="102" borderId="64" applyNumberFormat="0" applyProtection="0">
      <alignment horizontal="right" vertical="center"/>
    </xf>
    <xf numFmtId="169" fontId="6" fillId="0" borderId="0"/>
    <xf numFmtId="0" fontId="6" fillId="0" borderId="0"/>
    <xf numFmtId="4" fontId="189" fillId="102" borderId="64" applyNumberFormat="0" applyProtection="0">
      <alignment horizontal="right" vertical="center"/>
    </xf>
    <xf numFmtId="169"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169" fontId="6" fillId="0" borderId="0"/>
    <xf numFmtId="0" fontId="6" fillId="0" borderId="0"/>
    <xf numFmtId="0" fontId="6" fillId="0" borderId="0"/>
    <xf numFmtId="4" fontId="189" fillId="102" borderId="64" applyNumberFormat="0" applyProtection="0">
      <alignment horizontal="right" vertical="center"/>
    </xf>
    <xf numFmtId="169"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169"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169"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0" fontId="6" fillId="0" borderId="0"/>
    <xf numFmtId="4" fontId="189" fillId="102" borderId="64" applyNumberFormat="0" applyProtection="0">
      <alignment horizontal="right" vertical="center"/>
    </xf>
    <xf numFmtId="169"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169" fontId="6" fillId="0" borderId="0"/>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169" fontId="6" fillId="0" borderId="0"/>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169" fontId="6" fillId="0" borderId="0"/>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205" fillId="103" borderId="64" applyNumberFormat="0" applyProtection="0">
      <alignment horizontal="right" vertical="center"/>
    </xf>
    <xf numFmtId="169" fontId="6" fillId="0" borderId="0"/>
    <xf numFmtId="0" fontId="6" fillId="0" borderId="0"/>
    <xf numFmtId="4" fontId="205" fillId="103" borderId="64" applyNumberFormat="0" applyProtection="0">
      <alignment horizontal="right" vertical="center"/>
    </xf>
    <xf numFmtId="0" fontId="6" fillId="0" borderId="0"/>
    <xf numFmtId="4" fontId="205" fillId="103" borderId="64" applyNumberFormat="0" applyProtection="0">
      <alignment horizontal="right" vertical="center"/>
    </xf>
    <xf numFmtId="0" fontId="6" fillId="0" borderId="0"/>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4" fontId="189" fillId="102" borderId="64" applyNumberFormat="0" applyProtection="0">
      <alignment horizontal="right" vertical="center"/>
    </xf>
    <xf numFmtId="0" fontId="6" fillId="0" borderId="0"/>
    <xf numFmtId="4" fontId="205" fillId="103" borderId="64" applyNumberFormat="0" applyProtection="0">
      <alignment horizontal="right" vertical="center"/>
    </xf>
    <xf numFmtId="169" fontId="6" fillId="0" borderId="0"/>
    <xf numFmtId="0" fontId="6" fillId="0" borderId="0"/>
    <xf numFmtId="4" fontId="205" fillId="103" borderId="64" applyNumberFormat="0" applyProtection="0">
      <alignment horizontal="right" vertical="center"/>
    </xf>
    <xf numFmtId="4" fontId="205" fillId="103" borderId="64" applyNumberFormat="0" applyProtection="0">
      <alignment horizontal="right" vertical="center"/>
    </xf>
    <xf numFmtId="4" fontId="189" fillId="102" borderId="64" applyNumberFormat="0" applyProtection="0">
      <alignment horizontal="right" vertical="center"/>
    </xf>
    <xf numFmtId="0" fontId="6" fillId="0" borderId="0"/>
    <xf numFmtId="4" fontId="205" fillId="103" borderId="64" applyNumberFormat="0" applyProtection="0">
      <alignment horizontal="right" vertical="center"/>
    </xf>
    <xf numFmtId="169" fontId="6" fillId="0" borderId="0"/>
    <xf numFmtId="0" fontId="6" fillId="0" borderId="0"/>
    <xf numFmtId="4" fontId="205" fillId="103" borderId="64" applyNumberFormat="0" applyProtection="0">
      <alignment horizontal="right" vertical="center"/>
    </xf>
    <xf numFmtId="0" fontId="6" fillId="0" borderId="0"/>
    <xf numFmtId="4" fontId="205" fillId="103" borderId="64" applyNumberFormat="0" applyProtection="0">
      <alignment horizontal="right" vertical="center"/>
    </xf>
    <xf numFmtId="4" fontId="189" fillId="102" borderId="64" applyNumberFormat="0" applyProtection="0">
      <alignment horizontal="right" vertical="center"/>
    </xf>
    <xf numFmtId="4" fontId="205" fillId="103" borderId="64" applyNumberFormat="0" applyProtection="0">
      <alignment horizontal="right" vertical="center"/>
    </xf>
    <xf numFmtId="0" fontId="6" fillId="0" borderId="0"/>
    <xf numFmtId="4" fontId="205" fillId="103" borderId="64" applyNumberFormat="0" applyProtection="0">
      <alignment horizontal="right" vertical="center"/>
    </xf>
    <xf numFmtId="169" fontId="6" fillId="0" borderId="0"/>
    <xf numFmtId="0" fontId="6" fillId="0" borderId="0"/>
    <xf numFmtId="4" fontId="205" fillId="103" borderId="64" applyNumberFormat="0" applyProtection="0">
      <alignment horizontal="right" vertical="center"/>
    </xf>
    <xf numFmtId="0" fontId="6" fillId="0" borderId="0"/>
    <xf numFmtId="4" fontId="205" fillId="103" borderId="64" applyNumberFormat="0" applyProtection="0">
      <alignment horizontal="right" vertical="center"/>
    </xf>
    <xf numFmtId="4" fontId="205" fillId="103" borderId="64" applyNumberFormat="0" applyProtection="0">
      <alignment horizontal="right" vertical="center"/>
    </xf>
    <xf numFmtId="0" fontId="6" fillId="0" borderId="0"/>
    <xf numFmtId="4" fontId="205" fillId="103" borderId="64" applyNumberFormat="0" applyProtection="0">
      <alignment horizontal="right" vertical="center"/>
    </xf>
    <xf numFmtId="169" fontId="6" fillId="0" borderId="0"/>
    <xf numFmtId="0" fontId="6" fillId="0" borderId="0"/>
    <xf numFmtId="4" fontId="205" fillId="103" borderId="64" applyNumberFormat="0" applyProtection="0">
      <alignment horizontal="right" vertical="center"/>
    </xf>
    <xf numFmtId="0" fontId="6" fillId="0" borderId="0"/>
    <xf numFmtId="4" fontId="205" fillId="103" borderId="64" applyNumberFormat="0" applyProtection="0">
      <alignment horizontal="right" vertical="center"/>
    </xf>
    <xf numFmtId="4" fontId="189" fillId="66" borderId="64" applyNumberFormat="0" applyProtection="0">
      <alignment horizontal="right" vertical="center"/>
    </xf>
    <xf numFmtId="4" fontId="205" fillId="104" borderId="64" applyNumberFormat="0" applyProtection="0">
      <alignment horizontal="right" vertical="center"/>
    </xf>
    <xf numFmtId="0" fontId="6" fillId="0" borderId="0"/>
    <xf numFmtId="4" fontId="205" fillId="104" borderId="64" applyNumberFormat="0" applyProtection="0">
      <alignment horizontal="right" vertical="center"/>
    </xf>
    <xf numFmtId="0" fontId="6" fillId="0" borderId="0"/>
    <xf numFmtId="4" fontId="205" fillId="104" borderId="64" applyNumberFormat="0" applyProtection="0">
      <alignment horizontal="right" vertical="center"/>
    </xf>
    <xf numFmtId="0" fontId="6" fillId="0" borderId="0"/>
    <xf numFmtId="4" fontId="205" fillId="104"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205" fillId="104" borderId="64" applyNumberFormat="0" applyProtection="0">
      <alignment horizontal="right" vertical="center"/>
    </xf>
    <xf numFmtId="0" fontId="6" fillId="0" borderId="0"/>
    <xf numFmtId="4" fontId="205" fillId="104" borderId="64" applyNumberFormat="0" applyProtection="0">
      <alignment horizontal="right" vertical="center"/>
    </xf>
    <xf numFmtId="0" fontId="6" fillId="0" borderId="0"/>
    <xf numFmtId="4" fontId="205" fillId="104" borderId="64" applyNumberFormat="0" applyProtection="0">
      <alignment horizontal="right" vertical="center"/>
    </xf>
    <xf numFmtId="0" fontId="6" fillId="0" borderId="0"/>
    <xf numFmtId="4" fontId="205" fillId="104"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169" fontId="6" fillId="0" borderId="0"/>
    <xf numFmtId="0" fontId="6" fillId="0" borderId="0"/>
    <xf numFmtId="4" fontId="189" fillId="66" borderId="64" applyNumberFormat="0" applyProtection="0">
      <alignment horizontal="right" vertical="center"/>
    </xf>
    <xf numFmtId="0" fontId="6" fillId="0" borderId="0"/>
    <xf numFmtId="0" fontId="6" fillId="0" borderId="0"/>
    <xf numFmtId="4" fontId="189" fillId="66" borderId="64" applyNumberFormat="0" applyProtection="0">
      <alignment horizontal="right" vertical="center"/>
    </xf>
    <xf numFmtId="169" fontId="6" fillId="0" borderId="0"/>
    <xf numFmtId="0" fontId="6" fillId="0" borderId="0"/>
    <xf numFmtId="4" fontId="189" fillId="66" borderId="64" applyNumberFormat="0" applyProtection="0">
      <alignment horizontal="right" vertical="center"/>
    </xf>
    <xf numFmtId="169"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169" fontId="6" fillId="0" borderId="0"/>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0" fontId="6" fillId="0" borderId="0"/>
    <xf numFmtId="4" fontId="189" fillId="66" borderId="64" applyNumberFormat="0" applyProtection="0">
      <alignment horizontal="right" vertical="center"/>
    </xf>
    <xf numFmtId="169" fontId="6" fillId="0" borderId="0"/>
    <xf numFmtId="0" fontId="6" fillId="0" borderId="0"/>
    <xf numFmtId="4" fontId="189" fillId="66" borderId="64" applyNumberFormat="0" applyProtection="0">
      <alignment horizontal="right" vertical="center"/>
    </xf>
    <xf numFmtId="169"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169" fontId="6" fillId="0" borderId="0"/>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0" fontId="6" fillId="0" borderId="0"/>
    <xf numFmtId="4" fontId="189" fillId="66" borderId="64" applyNumberFormat="0" applyProtection="0">
      <alignment horizontal="right" vertical="center"/>
    </xf>
    <xf numFmtId="169" fontId="6" fillId="0" borderId="0"/>
    <xf numFmtId="0" fontId="6" fillId="0" borderId="0"/>
    <xf numFmtId="4" fontId="189" fillId="66" borderId="64" applyNumberFormat="0" applyProtection="0">
      <alignment horizontal="right" vertical="center"/>
    </xf>
    <xf numFmtId="169"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169" fontId="6" fillId="0" borderId="0"/>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169" fontId="6" fillId="0" borderId="0"/>
    <xf numFmtId="0" fontId="6" fillId="0" borderId="0"/>
    <xf numFmtId="4" fontId="189" fillId="66" borderId="64" applyNumberFormat="0" applyProtection="0">
      <alignment horizontal="right" vertical="center"/>
    </xf>
    <xf numFmtId="169" fontId="6" fillId="0" borderId="0"/>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169" fontId="6" fillId="0" borderId="0"/>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169" fontId="6" fillId="0" borderId="0"/>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169" fontId="6" fillId="0" borderId="0"/>
    <xf numFmtId="0" fontId="6" fillId="0" borderId="0"/>
    <xf numFmtId="4" fontId="189" fillId="66" borderId="64" applyNumberFormat="0" applyProtection="0">
      <alignment horizontal="right" vertical="center"/>
    </xf>
    <xf numFmtId="169"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0" fontId="6" fillId="0" borderId="0"/>
    <xf numFmtId="4" fontId="189" fillId="66" borderId="64" applyNumberFormat="0" applyProtection="0">
      <alignment horizontal="right" vertical="center"/>
    </xf>
    <xf numFmtId="169" fontId="6" fillId="0" borderId="0"/>
    <xf numFmtId="0" fontId="6" fillId="0" borderId="0"/>
    <xf numFmtId="4" fontId="189" fillId="66" borderId="64" applyNumberFormat="0" applyProtection="0">
      <alignment horizontal="right" vertical="center"/>
    </xf>
    <xf numFmtId="169"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169" fontId="6" fillId="0" borderId="0"/>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0" fontId="6" fillId="0" borderId="0"/>
    <xf numFmtId="0" fontId="6" fillId="0" borderId="0"/>
    <xf numFmtId="4" fontId="189" fillId="66" borderId="64" applyNumberFormat="0" applyProtection="0">
      <alignment horizontal="right" vertical="center"/>
    </xf>
    <xf numFmtId="169" fontId="6" fillId="0" borderId="0"/>
    <xf numFmtId="0" fontId="6" fillId="0" borderId="0"/>
    <xf numFmtId="4" fontId="189" fillId="66" borderId="64" applyNumberFormat="0" applyProtection="0">
      <alignment horizontal="right" vertical="center"/>
    </xf>
    <xf numFmtId="169"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169" fontId="6" fillId="0" borderId="0"/>
    <xf numFmtId="0" fontId="6" fillId="0" borderId="0"/>
    <xf numFmtId="0" fontId="6" fillId="0" borderId="0"/>
    <xf numFmtId="4" fontId="189" fillId="66" borderId="64" applyNumberFormat="0" applyProtection="0">
      <alignment horizontal="right" vertical="center"/>
    </xf>
    <xf numFmtId="169"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169"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169"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0" fontId="6" fillId="0" borderId="0"/>
    <xf numFmtId="4" fontId="189" fillId="66" borderId="64" applyNumberFormat="0" applyProtection="0">
      <alignment horizontal="right" vertical="center"/>
    </xf>
    <xf numFmtId="169"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169" fontId="6" fillId="0" borderId="0"/>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169" fontId="6" fillId="0" borderId="0"/>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169" fontId="6" fillId="0" borderId="0"/>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205" fillId="104" borderId="64" applyNumberFormat="0" applyProtection="0">
      <alignment horizontal="right" vertical="center"/>
    </xf>
    <xf numFmtId="169" fontId="6" fillId="0" borderId="0"/>
    <xf numFmtId="0" fontId="6" fillId="0" borderId="0"/>
    <xf numFmtId="4" fontId="205" fillId="104" borderId="64" applyNumberFormat="0" applyProtection="0">
      <alignment horizontal="right" vertical="center"/>
    </xf>
    <xf numFmtId="0" fontId="6" fillId="0" borderId="0"/>
    <xf numFmtId="4" fontId="205" fillId="104" borderId="64" applyNumberFormat="0" applyProtection="0">
      <alignment horizontal="right" vertical="center"/>
    </xf>
    <xf numFmtId="0" fontId="6" fillId="0" borderId="0"/>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4" fontId="189" fillId="66" borderId="64" applyNumberFormat="0" applyProtection="0">
      <alignment horizontal="right" vertical="center"/>
    </xf>
    <xf numFmtId="0" fontId="6" fillId="0" borderId="0"/>
    <xf numFmtId="4" fontId="205" fillId="104" borderId="64" applyNumberFormat="0" applyProtection="0">
      <alignment horizontal="right" vertical="center"/>
    </xf>
    <xf numFmtId="169" fontId="6" fillId="0" borderId="0"/>
    <xf numFmtId="0" fontId="6" fillId="0" borderId="0"/>
    <xf numFmtId="4" fontId="205" fillId="104" borderId="64" applyNumberFormat="0" applyProtection="0">
      <alignment horizontal="right" vertical="center"/>
    </xf>
    <xf numFmtId="4" fontId="205" fillId="104" borderId="64" applyNumberFormat="0" applyProtection="0">
      <alignment horizontal="right" vertical="center"/>
    </xf>
    <xf numFmtId="4" fontId="189" fillId="66" borderId="64" applyNumberFormat="0" applyProtection="0">
      <alignment horizontal="right" vertical="center"/>
    </xf>
    <xf numFmtId="0" fontId="6" fillId="0" borderId="0"/>
    <xf numFmtId="4" fontId="205" fillId="104" borderId="64" applyNumberFormat="0" applyProtection="0">
      <alignment horizontal="right" vertical="center"/>
    </xf>
    <xf numFmtId="169" fontId="6" fillId="0" borderId="0"/>
    <xf numFmtId="0" fontId="6" fillId="0" borderId="0"/>
    <xf numFmtId="4" fontId="205" fillId="104" borderId="64" applyNumberFormat="0" applyProtection="0">
      <alignment horizontal="right" vertical="center"/>
    </xf>
    <xf numFmtId="0" fontId="6" fillId="0" borderId="0"/>
    <xf numFmtId="4" fontId="205" fillId="104" borderId="64" applyNumberFormat="0" applyProtection="0">
      <alignment horizontal="right" vertical="center"/>
    </xf>
    <xf numFmtId="4" fontId="189" fillId="66" borderId="64" applyNumberFormat="0" applyProtection="0">
      <alignment horizontal="right" vertical="center"/>
    </xf>
    <xf numFmtId="4" fontId="205" fillId="104" borderId="64" applyNumberFormat="0" applyProtection="0">
      <alignment horizontal="right" vertical="center"/>
    </xf>
    <xf numFmtId="0" fontId="6" fillId="0" borderId="0"/>
    <xf numFmtId="4" fontId="205" fillId="104" borderId="64" applyNumberFormat="0" applyProtection="0">
      <alignment horizontal="right" vertical="center"/>
    </xf>
    <xf numFmtId="169" fontId="6" fillId="0" borderId="0"/>
    <xf numFmtId="0" fontId="6" fillId="0" borderId="0"/>
    <xf numFmtId="4" fontId="205" fillId="104" borderId="64" applyNumberFormat="0" applyProtection="0">
      <alignment horizontal="right" vertical="center"/>
    </xf>
    <xf numFmtId="0" fontId="6" fillId="0" borderId="0"/>
    <xf numFmtId="4" fontId="205" fillId="104" borderId="64" applyNumberFormat="0" applyProtection="0">
      <alignment horizontal="right" vertical="center"/>
    </xf>
    <xf numFmtId="4" fontId="205" fillId="104" borderId="64" applyNumberFormat="0" applyProtection="0">
      <alignment horizontal="right" vertical="center"/>
    </xf>
    <xf numFmtId="0" fontId="6" fillId="0" borderId="0"/>
    <xf numFmtId="4" fontId="205" fillId="104" borderId="64" applyNumberFormat="0" applyProtection="0">
      <alignment horizontal="right" vertical="center"/>
    </xf>
    <xf numFmtId="169" fontId="6" fillId="0" borderId="0"/>
    <xf numFmtId="0" fontId="6" fillId="0" borderId="0"/>
    <xf numFmtId="4" fontId="205" fillId="104" borderId="64" applyNumberFormat="0" applyProtection="0">
      <alignment horizontal="right" vertical="center"/>
    </xf>
    <xf numFmtId="0" fontId="6" fillId="0" borderId="0"/>
    <xf numFmtId="4" fontId="205" fillId="104" borderId="64" applyNumberFormat="0" applyProtection="0">
      <alignment horizontal="right" vertical="center"/>
    </xf>
    <xf numFmtId="4" fontId="201" fillId="105" borderId="34" applyNumberFormat="0" applyProtection="0">
      <alignment horizontal="left" vertical="center" indent="1"/>
    </xf>
    <xf numFmtId="4" fontId="202" fillId="106" borderId="65" applyNumberFormat="0" applyProtection="0">
      <alignment horizontal="left" vertical="center" indent="1"/>
    </xf>
    <xf numFmtId="0" fontId="6" fillId="0" borderId="0"/>
    <xf numFmtId="0" fontId="6" fillId="0" borderId="0"/>
    <xf numFmtId="0" fontId="6" fillId="0" borderId="0"/>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2" fillId="106" borderId="65" applyNumberFormat="0" applyProtection="0">
      <alignment horizontal="left" vertical="center" indent="1"/>
    </xf>
    <xf numFmtId="0" fontId="6" fillId="0" borderId="0"/>
    <xf numFmtId="0" fontId="6" fillId="0" borderId="0"/>
    <xf numFmtId="0" fontId="6" fillId="0" borderId="0"/>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169" fontId="6" fillId="0" borderId="0"/>
    <xf numFmtId="0" fontId="6" fillId="0" borderId="0"/>
    <xf numFmtId="4" fontId="201" fillId="105" borderId="34" applyNumberFormat="0" applyProtection="0">
      <alignment horizontal="left" vertical="center" indent="1"/>
    </xf>
    <xf numFmtId="169" fontId="6" fillId="0" borderId="0"/>
    <xf numFmtId="0" fontId="6" fillId="0" borderId="0"/>
    <xf numFmtId="0" fontId="6" fillId="0" borderId="0"/>
    <xf numFmtId="4" fontId="201" fillId="105" borderId="34" applyNumberFormat="0" applyProtection="0">
      <alignment horizontal="left" vertical="center" indent="1"/>
    </xf>
    <xf numFmtId="169" fontId="6" fillId="0" borderId="0"/>
    <xf numFmtId="0" fontId="6" fillId="0" borderId="0"/>
    <xf numFmtId="4" fontId="201" fillId="105" borderId="34" applyNumberFormat="0" applyProtection="0">
      <alignment horizontal="left" vertical="center" indent="1"/>
    </xf>
    <xf numFmtId="169"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169" fontId="6" fillId="0" borderId="0"/>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169" fontId="6" fillId="0" borderId="0"/>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0" fontId="6" fillId="0" borderId="0"/>
    <xf numFmtId="4" fontId="201" fillId="105" borderId="34" applyNumberFormat="0" applyProtection="0">
      <alignment horizontal="left" vertical="center" indent="1"/>
    </xf>
    <xf numFmtId="169" fontId="6" fillId="0" borderId="0"/>
    <xf numFmtId="0" fontId="6" fillId="0" borderId="0"/>
    <xf numFmtId="4" fontId="201" fillId="105" borderId="34" applyNumberFormat="0" applyProtection="0">
      <alignment horizontal="left" vertical="center" indent="1"/>
    </xf>
    <xf numFmtId="169"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169" fontId="6" fillId="0" borderId="0"/>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169" fontId="6" fillId="0" borderId="0"/>
    <xf numFmtId="0" fontId="6" fillId="0" borderId="0"/>
    <xf numFmtId="0" fontId="6" fillId="0" borderId="0"/>
    <xf numFmtId="4" fontId="201" fillId="105" borderId="34" applyNumberFormat="0" applyProtection="0">
      <alignment horizontal="left" vertical="center" indent="1"/>
    </xf>
    <xf numFmtId="169" fontId="6" fillId="0" borderId="0"/>
    <xf numFmtId="0" fontId="6" fillId="0" borderId="0"/>
    <xf numFmtId="4" fontId="201" fillId="105" borderId="34" applyNumberFormat="0" applyProtection="0">
      <alignment horizontal="left" vertical="center" indent="1"/>
    </xf>
    <xf numFmtId="169"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169" fontId="6" fillId="0" borderId="0"/>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169" fontId="6" fillId="0" borderId="0"/>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169" fontId="6" fillId="0" borderId="0"/>
    <xf numFmtId="0" fontId="6" fillId="0" borderId="0"/>
    <xf numFmtId="4" fontId="201" fillId="105" borderId="34" applyNumberFormat="0" applyProtection="0">
      <alignment horizontal="left" vertical="center" indent="1"/>
    </xf>
    <xf numFmtId="169" fontId="6" fillId="0" borderId="0"/>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169" fontId="6" fillId="0" borderId="0"/>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169" fontId="6" fillId="0" borderId="0"/>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169" fontId="6" fillId="0" borderId="0"/>
    <xf numFmtId="0" fontId="6" fillId="0" borderId="0"/>
    <xf numFmtId="4" fontId="201" fillId="105" borderId="34" applyNumberFormat="0" applyProtection="0">
      <alignment horizontal="left" vertical="center" indent="1"/>
    </xf>
    <xf numFmtId="169"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169" fontId="6" fillId="0" borderId="0"/>
    <xf numFmtId="0" fontId="6" fillId="0" borderId="0"/>
    <xf numFmtId="0" fontId="6" fillId="0" borderId="0"/>
    <xf numFmtId="4" fontId="201" fillId="105" borderId="34" applyNumberFormat="0" applyProtection="0">
      <alignment horizontal="left" vertical="center" indent="1"/>
    </xf>
    <xf numFmtId="169" fontId="6" fillId="0" borderId="0"/>
    <xf numFmtId="0" fontId="6" fillId="0" borderId="0"/>
    <xf numFmtId="4" fontId="201" fillId="105" borderId="34" applyNumberFormat="0" applyProtection="0">
      <alignment horizontal="left" vertical="center" indent="1"/>
    </xf>
    <xf numFmtId="169"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169" fontId="6" fillId="0" borderId="0"/>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169" fontId="6" fillId="0" borderId="0"/>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0" fontId="6" fillId="0" borderId="0"/>
    <xf numFmtId="0" fontId="6" fillId="0" borderId="0"/>
    <xf numFmtId="4" fontId="201" fillId="105" borderId="34" applyNumberFormat="0" applyProtection="0">
      <alignment horizontal="left" vertical="center" indent="1"/>
    </xf>
    <xf numFmtId="169" fontId="6" fillId="0" borderId="0"/>
    <xf numFmtId="0" fontId="6" fillId="0" borderId="0"/>
    <xf numFmtId="4" fontId="201" fillId="105" borderId="34" applyNumberFormat="0" applyProtection="0">
      <alignment horizontal="left" vertical="center" indent="1"/>
    </xf>
    <xf numFmtId="169"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169" fontId="6" fillId="0" borderId="0"/>
    <xf numFmtId="0" fontId="6" fillId="0" borderId="0"/>
    <xf numFmtId="0" fontId="6" fillId="0" borderId="0"/>
    <xf numFmtId="4" fontId="201" fillId="105" borderId="34" applyNumberFormat="0" applyProtection="0">
      <alignment horizontal="left" vertical="center" indent="1"/>
    </xf>
    <xf numFmtId="169"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169"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169"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169" fontId="6" fillId="0" borderId="0"/>
    <xf numFmtId="0" fontId="6" fillId="0" borderId="0"/>
    <xf numFmtId="0" fontId="6" fillId="0" borderId="0"/>
    <xf numFmtId="4" fontId="201" fillId="105" borderId="34" applyNumberFormat="0" applyProtection="0">
      <alignment horizontal="left" vertical="center" indent="1"/>
    </xf>
    <xf numFmtId="169"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169" fontId="6" fillId="0" borderId="0"/>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169" fontId="6" fillId="0" borderId="0"/>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169" fontId="6" fillId="0" borderId="0"/>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169" fontId="6" fillId="0" borderId="0"/>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169" fontId="6" fillId="0" borderId="0"/>
    <xf numFmtId="0" fontId="6" fillId="0" borderId="0"/>
    <xf numFmtId="169" fontId="6" fillId="0" borderId="0"/>
    <xf numFmtId="4" fontId="201" fillId="105" borderId="34" applyNumberFormat="0" applyProtection="0">
      <alignment horizontal="left" vertical="center" indent="1"/>
    </xf>
    <xf numFmtId="0" fontId="6" fillId="0" borderId="0"/>
    <xf numFmtId="4" fontId="201" fillId="105" borderId="34" applyNumberFormat="0" applyProtection="0">
      <alignment horizontal="left" vertical="center" indent="1"/>
    </xf>
    <xf numFmtId="169" fontId="6" fillId="0" borderId="0"/>
    <xf numFmtId="0" fontId="6" fillId="0" borderId="0"/>
    <xf numFmtId="169" fontId="6" fillId="0" borderId="0"/>
    <xf numFmtId="0" fontId="6" fillId="0" borderId="0"/>
    <xf numFmtId="4" fontId="201" fillId="105" borderId="34" applyNumberFormat="0" applyProtection="0">
      <alignment horizontal="left" vertical="center" indent="1"/>
    </xf>
    <xf numFmtId="4" fontId="202" fillId="106" borderId="65" applyNumberFormat="0" applyProtection="0">
      <alignment horizontal="left" vertical="center" indent="1"/>
    </xf>
    <xf numFmtId="0" fontId="6" fillId="0" borderId="0"/>
    <xf numFmtId="4" fontId="201" fillId="105" borderId="34" applyNumberFormat="0" applyProtection="0">
      <alignment horizontal="left" vertical="center" indent="1"/>
    </xf>
    <xf numFmtId="169" fontId="6" fillId="0" borderId="0"/>
    <xf numFmtId="0" fontId="6" fillId="0" borderId="0"/>
    <xf numFmtId="169" fontId="6" fillId="0" borderId="0"/>
    <xf numFmtId="0" fontId="6" fillId="0" borderId="0"/>
    <xf numFmtId="4" fontId="202" fillId="106" borderId="65" applyNumberFormat="0" applyProtection="0">
      <alignment horizontal="left" vertical="center" indent="1"/>
    </xf>
    <xf numFmtId="0" fontId="6" fillId="0" borderId="0"/>
    <xf numFmtId="4" fontId="201" fillId="105" borderId="34" applyNumberFormat="0" applyProtection="0">
      <alignment horizontal="left" vertical="center" indent="1"/>
    </xf>
    <xf numFmtId="169" fontId="6" fillId="0" borderId="0"/>
    <xf numFmtId="0" fontId="6" fillId="0" borderId="0"/>
    <xf numFmtId="169" fontId="6" fillId="0" borderId="0"/>
    <xf numFmtId="0" fontId="6" fillId="0" borderId="0"/>
    <xf numFmtId="4" fontId="189" fillId="107" borderId="66" applyNumberFormat="0" applyProtection="0">
      <alignment horizontal="left" vertical="center" indent="1"/>
    </xf>
    <xf numFmtId="4" fontId="202" fillId="44" borderId="0" applyNumberFormat="0" applyProtection="0">
      <alignment horizontal="left" vertical="center" indent="1"/>
    </xf>
    <xf numFmtId="0" fontId="6" fillId="0" borderId="0"/>
    <xf numFmtId="0" fontId="6" fillId="0" borderId="0"/>
    <xf numFmtId="4" fontId="202" fillId="44" borderId="0" applyNumberFormat="0" applyProtection="0">
      <alignment horizontal="left" vertical="center" indent="1"/>
    </xf>
    <xf numFmtId="0" fontId="6" fillId="0" borderId="0"/>
    <xf numFmtId="0" fontId="6" fillId="0" borderId="0"/>
    <xf numFmtId="4" fontId="189" fillId="107" borderId="66" applyNumberFormat="0" applyProtection="0">
      <alignment horizontal="left" vertical="center" indent="1"/>
    </xf>
    <xf numFmtId="4" fontId="189" fillId="107" borderId="66" applyNumberFormat="0" applyProtection="0">
      <alignment horizontal="left" vertical="center" indent="1"/>
    </xf>
    <xf numFmtId="4" fontId="189" fillId="107" borderId="66" applyNumberFormat="0" applyProtection="0">
      <alignment horizontal="left" vertical="center" indent="1"/>
    </xf>
    <xf numFmtId="0" fontId="6" fillId="0" borderId="0"/>
    <xf numFmtId="169" fontId="6" fillId="0" borderId="0"/>
    <xf numFmtId="4" fontId="189" fillId="107" borderId="66" applyNumberFormat="0" applyProtection="0">
      <alignment horizontal="left" vertical="center" indent="1"/>
    </xf>
    <xf numFmtId="0" fontId="6" fillId="0" borderId="0"/>
    <xf numFmtId="0" fontId="6" fillId="0" borderId="0"/>
    <xf numFmtId="4" fontId="189" fillId="107" borderId="66" applyNumberFormat="0" applyProtection="0">
      <alignment horizontal="left" vertical="center" indent="1"/>
    </xf>
    <xf numFmtId="4" fontId="189" fillId="107" borderId="66" applyNumberFormat="0" applyProtection="0">
      <alignment horizontal="left" vertical="center" indent="1"/>
    </xf>
    <xf numFmtId="4" fontId="189" fillId="107" borderId="66" applyNumberFormat="0" applyProtection="0">
      <alignment horizontal="left" vertical="center" indent="1"/>
    </xf>
    <xf numFmtId="169" fontId="6" fillId="0" borderId="0"/>
    <xf numFmtId="4" fontId="189" fillId="107" borderId="66" applyNumberFormat="0" applyProtection="0">
      <alignment horizontal="left" vertical="center" indent="1"/>
    </xf>
    <xf numFmtId="4" fontId="189" fillId="107" borderId="66" applyNumberFormat="0" applyProtection="0">
      <alignment horizontal="left" vertical="center" indent="1"/>
    </xf>
    <xf numFmtId="4" fontId="189" fillId="107" borderId="66" applyNumberFormat="0" applyProtection="0">
      <alignment horizontal="left" vertical="center" indent="1"/>
    </xf>
    <xf numFmtId="4" fontId="189" fillId="107" borderId="66" applyNumberFormat="0" applyProtection="0">
      <alignment horizontal="left" vertical="center" indent="1"/>
    </xf>
    <xf numFmtId="4" fontId="189" fillId="107" borderId="66" applyNumberFormat="0" applyProtection="0">
      <alignment horizontal="left" vertical="center" indent="1"/>
    </xf>
    <xf numFmtId="4" fontId="189" fillId="107" borderId="66" applyNumberFormat="0" applyProtection="0">
      <alignment horizontal="left" vertical="center" indent="1"/>
    </xf>
    <xf numFmtId="4" fontId="189" fillId="107" borderId="66" applyNumberFormat="0" applyProtection="0">
      <alignment horizontal="left" vertical="center" indent="1"/>
    </xf>
    <xf numFmtId="4" fontId="189" fillId="107" borderId="66" applyNumberFormat="0" applyProtection="0">
      <alignment horizontal="left" vertical="center" indent="1"/>
    </xf>
    <xf numFmtId="4" fontId="189" fillId="107" borderId="66" applyNumberFormat="0" applyProtection="0">
      <alignment horizontal="left" vertical="center" indent="1"/>
    </xf>
    <xf numFmtId="4" fontId="189" fillId="107" borderId="66" applyNumberFormat="0" applyProtection="0">
      <alignment horizontal="left" vertical="center" indent="1"/>
    </xf>
    <xf numFmtId="4" fontId="189" fillId="107" borderId="66" applyNumberFormat="0" applyProtection="0">
      <alignment horizontal="left" vertical="center" indent="1"/>
    </xf>
    <xf numFmtId="169" fontId="6" fillId="0" borderId="0"/>
    <xf numFmtId="0" fontId="6" fillId="0" borderId="0"/>
    <xf numFmtId="4" fontId="189" fillId="107" borderId="66" applyNumberFormat="0" applyProtection="0">
      <alignment horizontal="left" vertical="center" indent="1"/>
    </xf>
    <xf numFmtId="4" fontId="189" fillId="107" borderId="66" applyNumberFormat="0" applyProtection="0">
      <alignment horizontal="left" vertical="center" indent="1"/>
    </xf>
    <xf numFmtId="4" fontId="189" fillId="107" borderId="66" applyNumberFormat="0" applyProtection="0">
      <alignment horizontal="left" vertical="center" indent="1"/>
    </xf>
    <xf numFmtId="169" fontId="6" fillId="0" borderId="0"/>
    <xf numFmtId="0" fontId="6" fillId="0" borderId="0"/>
    <xf numFmtId="4" fontId="189" fillId="107" borderId="66" applyNumberFormat="0" applyProtection="0">
      <alignment horizontal="left" vertical="center" indent="1"/>
    </xf>
    <xf numFmtId="4" fontId="189" fillId="107" borderId="66" applyNumberFormat="0" applyProtection="0">
      <alignment horizontal="left" vertical="center" indent="1"/>
    </xf>
    <xf numFmtId="169" fontId="6" fillId="0" borderId="0"/>
    <xf numFmtId="4" fontId="189" fillId="107" borderId="66" applyNumberFormat="0" applyProtection="0">
      <alignment horizontal="left" vertical="center" indent="1"/>
    </xf>
    <xf numFmtId="4" fontId="189" fillId="107" borderId="66" applyNumberFormat="0" applyProtection="0">
      <alignment horizontal="left" vertical="center" indent="1"/>
    </xf>
    <xf numFmtId="4" fontId="189" fillId="107" borderId="66" applyNumberFormat="0" applyProtection="0">
      <alignment horizontal="left" vertical="center" indent="1"/>
    </xf>
    <xf numFmtId="4" fontId="189" fillId="107" borderId="66" applyNumberFormat="0" applyProtection="0">
      <alignment horizontal="left" vertical="center" indent="1"/>
    </xf>
    <xf numFmtId="4" fontId="189" fillId="107" borderId="66" applyNumberFormat="0" applyProtection="0">
      <alignment horizontal="left" vertical="center" indent="1"/>
    </xf>
    <xf numFmtId="4" fontId="189" fillId="107" borderId="66" applyNumberFormat="0" applyProtection="0">
      <alignment horizontal="left" vertical="center" indent="1"/>
    </xf>
    <xf numFmtId="0" fontId="6" fillId="0" borderId="0"/>
    <xf numFmtId="4" fontId="189" fillId="107" borderId="66" applyNumberFormat="0" applyProtection="0">
      <alignment horizontal="left" vertical="center" indent="1"/>
    </xf>
    <xf numFmtId="169" fontId="6" fillId="0" borderId="0"/>
    <xf numFmtId="4" fontId="189" fillId="107" borderId="66" applyNumberFormat="0" applyProtection="0">
      <alignment horizontal="left" vertical="center" indent="1"/>
    </xf>
    <xf numFmtId="0"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4" fontId="202" fillId="44" borderId="0" applyNumberFormat="0" applyProtection="0">
      <alignment horizontal="left" vertical="center" indent="1"/>
    </xf>
    <xf numFmtId="0" fontId="6" fillId="0" borderId="0"/>
    <xf numFmtId="0" fontId="6" fillId="0" borderId="0"/>
    <xf numFmtId="169" fontId="6" fillId="0" borderId="0"/>
    <xf numFmtId="0" fontId="6" fillId="0" borderId="0"/>
    <xf numFmtId="0" fontId="6" fillId="0" borderId="0"/>
    <xf numFmtId="0" fontId="6" fillId="0" borderId="0"/>
    <xf numFmtId="4" fontId="202" fillId="44" borderId="0"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4" fontId="202" fillId="44" borderId="0" applyNumberFormat="0" applyProtection="0">
      <alignment horizontal="left" vertical="center" indent="1"/>
    </xf>
    <xf numFmtId="0" fontId="6" fillId="0" borderId="0"/>
    <xf numFmtId="0" fontId="6" fillId="0" borderId="0"/>
    <xf numFmtId="0" fontId="6" fillId="0" borderId="0"/>
    <xf numFmtId="4" fontId="202" fillId="44" borderId="0" applyNumberFormat="0" applyProtection="0">
      <alignment horizontal="left" vertical="center" indent="1"/>
    </xf>
    <xf numFmtId="0" fontId="6" fillId="0" borderId="0"/>
    <xf numFmtId="0" fontId="6" fillId="0" borderId="0"/>
    <xf numFmtId="4" fontId="202" fillId="44" borderId="0" applyNumberFormat="0" applyProtection="0">
      <alignment horizontal="left" vertical="center" indent="1"/>
    </xf>
    <xf numFmtId="0" fontId="6" fillId="0" borderId="0"/>
    <xf numFmtId="0" fontId="6" fillId="0" borderId="0"/>
    <xf numFmtId="4" fontId="202" fillId="44" borderId="0" applyNumberFormat="0" applyProtection="0">
      <alignment horizontal="left" vertical="center" indent="1"/>
    </xf>
    <xf numFmtId="0" fontId="6" fillId="0" borderId="0"/>
    <xf numFmtId="0" fontId="6" fillId="0" borderId="0"/>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202" fillId="97" borderId="0" applyNumberFormat="0" applyProtection="0">
      <alignment horizontal="left" vertical="center" indent="1"/>
    </xf>
    <xf numFmtId="4" fontId="189" fillId="108" borderId="64" applyNumberFormat="0" applyProtection="0">
      <alignment horizontal="right" vertical="center"/>
    </xf>
    <xf numFmtId="4" fontId="205" fillId="44" borderId="64" applyNumberFormat="0" applyProtection="0">
      <alignment horizontal="right" vertical="center"/>
    </xf>
    <xf numFmtId="0" fontId="6" fillId="0" borderId="0"/>
    <xf numFmtId="4" fontId="205" fillId="44" borderId="64" applyNumberFormat="0" applyProtection="0">
      <alignment horizontal="right" vertical="center"/>
    </xf>
    <xf numFmtId="0" fontId="6" fillId="0" borderId="0"/>
    <xf numFmtId="4" fontId="205" fillId="44" borderId="64" applyNumberFormat="0" applyProtection="0">
      <alignment horizontal="right" vertical="center"/>
    </xf>
    <xf numFmtId="0" fontId="6" fillId="0" borderId="0"/>
    <xf numFmtId="4" fontId="205" fillId="44"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205" fillId="44" borderId="64" applyNumberFormat="0" applyProtection="0">
      <alignment horizontal="right" vertical="center"/>
    </xf>
    <xf numFmtId="0" fontId="6" fillId="0" borderId="0"/>
    <xf numFmtId="4" fontId="205" fillId="44" borderId="64" applyNumberFormat="0" applyProtection="0">
      <alignment horizontal="right" vertical="center"/>
    </xf>
    <xf numFmtId="0" fontId="6" fillId="0" borderId="0"/>
    <xf numFmtId="4" fontId="205" fillId="44" borderId="64" applyNumberFormat="0" applyProtection="0">
      <alignment horizontal="right" vertical="center"/>
    </xf>
    <xf numFmtId="0" fontId="6" fillId="0" borderId="0"/>
    <xf numFmtId="4" fontId="205" fillId="44"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169" fontId="6" fillId="0" borderId="0"/>
    <xf numFmtId="0" fontId="6" fillId="0" borderId="0"/>
    <xf numFmtId="4" fontId="189" fillId="108" borderId="64" applyNumberFormat="0" applyProtection="0">
      <alignment horizontal="right" vertical="center"/>
    </xf>
    <xf numFmtId="0" fontId="6" fillId="0" borderId="0"/>
    <xf numFmtId="0" fontId="6" fillId="0" borderId="0"/>
    <xf numFmtId="4" fontId="189" fillId="108" borderId="64" applyNumberFormat="0" applyProtection="0">
      <alignment horizontal="right" vertical="center"/>
    </xf>
    <xf numFmtId="169" fontId="6" fillId="0" borderId="0"/>
    <xf numFmtId="0" fontId="6" fillId="0" borderId="0"/>
    <xf numFmtId="4" fontId="189" fillId="108" borderId="64" applyNumberFormat="0" applyProtection="0">
      <alignment horizontal="right" vertical="center"/>
    </xf>
    <xf numFmtId="169"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169" fontId="6" fillId="0" borderId="0"/>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0" fontId="6" fillId="0" borderId="0"/>
    <xf numFmtId="4" fontId="189" fillId="108" borderId="64" applyNumberFormat="0" applyProtection="0">
      <alignment horizontal="right" vertical="center"/>
    </xf>
    <xf numFmtId="169" fontId="6" fillId="0" borderId="0"/>
    <xf numFmtId="0" fontId="6" fillId="0" borderId="0"/>
    <xf numFmtId="4" fontId="189" fillId="108" borderId="64" applyNumberFormat="0" applyProtection="0">
      <alignment horizontal="right" vertical="center"/>
    </xf>
    <xf numFmtId="169"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169" fontId="6" fillId="0" borderId="0"/>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0" fontId="6" fillId="0" borderId="0"/>
    <xf numFmtId="4" fontId="189" fillId="108" borderId="64" applyNumberFormat="0" applyProtection="0">
      <alignment horizontal="right" vertical="center"/>
    </xf>
    <xf numFmtId="169" fontId="6" fillId="0" borderId="0"/>
    <xf numFmtId="0" fontId="6" fillId="0" borderId="0"/>
    <xf numFmtId="4" fontId="189" fillId="108" borderId="64" applyNumberFormat="0" applyProtection="0">
      <alignment horizontal="right" vertical="center"/>
    </xf>
    <xf numFmtId="169"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169" fontId="6" fillId="0" borderId="0"/>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169" fontId="6" fillId="0" borderId="0"/>
    <xf numFmtId="0" fontId="6" fillId="0" borderId="0"/>
    <xf numFmtId="4" fontId="189" fillId="108" borderId="64" applyNumberFormat="0" applyProtection="0">
      <alignment horizontal="right" vertical="center"/>
    </xf>
    <xf numFmtId="169" fontId="6" fillId="0" borderId="0"/>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169" fontId="6" fillId="0" borderId="0"/>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169" fontId="6" fillId="0" borderId="0"/>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169" fontId="6" fillId="0" borderId="0"/>
    <xf numFmtId="0" fontId="6" fillId="0" borderId="0"/>
    <xf numFmtId="4" fontId="189" fillId="108" borderId="64" applyNumberFormat="0" applyProtection="0">
      <alignment horizontal="right" vertical="center"/>
    </xf>
    <xf numFmtId="169"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0" fontId="6" fillId="0" borderId="0"/>
    <xf numFmtId="4" fontId="189" fillId="108" borderId="64" applyNumberFormat="0" applyProtection="0">
      <alignment horizontal="right" vertical="center"/>
    </xf>
    <xf numFmtId="169" fontId="6" fillId="0" borderId="0"/>
    <xf numFmtId="0" fontId="6" fillId="0" borderId="0"/>
    <xf numFmtId="4" fontId="189" fillId="108" borderId="64" applyNumberFormat="0" applyProtection="0">
      <alignment horizontal="right" vertical="center"/>
    </xf>
    <xf numFmtId="169"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169" fontId="6" fillId="0" borderId="0"/>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0" fontId="6" fillId="0" borderId="0"/>
    <xf numFmtId="0" fontId="6" fillId="0" borderId="0"/>
    <xf numFmtId="4" fontId="189" fillId="108" borderId="64" applyNumberFormat="0" applyProtection="0">
      <alignment horizontal="right" vertical="center"/>
    </xf>
    <xf numFmtId="169" fontId="6" fillId="0" borderId="0"/>
    <xf numFmtId="0" fontId="6" fillId="0" borderId="0"/>
    <xf numFmtId="4" fontId="189" fillId="108" borderId="64" applyNumberFormat="0" applyProtection="0">
      <alignment horizontal="right" vertical="center"/>
    </xf>
    <xf numFmtId="169"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169" fontId="6" fillId="0" borderId="0"/>
    <xf numFmtId="0" fontId="6" fillId="0" borderId="0"/>
    <xf numFmtId="0" fontId="6" fillId="0" borderId="0"/>
    <xf numFmtId="4" fontId="189" fillId="108" borderId="64" applyNumberFormat="0" applyProtection="0">
      <alignment horizontal="right" vertical="center"/>
    </xf>
    <xf numFmtId="169"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169"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169"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0" fontId="6" fillId="0" borderId="0"/>
    <xf numFmtId="4" fontId="189" fillId="108" borderId="64" applyNumberFormat="0" applyProtection="0">
      <alignment horizontal="right" vertical="center"/>
    </xf>
    <xf numFmtId="169"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169" fontId="6" fillId="0" borderId="0"/>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169" fontId="6" fillId="0" borderId="0"/>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169" fontId="6" fillId="0" borderId="0"/>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205" fillId="44" borderId="64" applyNumberFormat="0" applyProtection="0">
      <alignment horizontal="right" vertical="center"/>
    </xf>
    <xf numFmtId="169" fontId="6" fillId="0" borderId="0"/>
    <xf numFmtId="0" fontId="6" fillId="0" borderId="0"/>
    <xf numFmtId="4" fontId="205" fillId="44" borderId="64" applyNumberFormat="0" applyProtection="0">
      <alignment horizontal="right" vertical="center"/>
    </xf>
    <xf numFmtId="0" fontId="6" fillId="0" borderId="0"/>
    <xf numFmtId="4" fontId="205" fillId="44" borderId="64" applyNumberFormat="0" applyProtection="0">
      <alignment horizontal="right" vertical="center"/>
    </xf>
    <xf numFmtId="0" fontId="6" fillId="0" borderId="0"/>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4" fontId="189" fillId="108" borderId="64" applyNumberFormat="0" applyProtection="0">
      <alignment horizontal="right" vertical="center"/>
    </xf>
    <xf numFmtId="0" fontId="6" fillId="0" borderId="0"/>
    <xf numFmtId="4" fontId="205" fillId="44" borderId="64" applyNumberFormat="0" applyProtection="0">
      <alignment horizontal="right" vertical="center"/>
    </xf>
    <xf numFmtId="169" fontId="6" fillId="0" borderId="0"/>
    <xf numFmtId="0" fontId="6" fillId="0" borderId="0"/>
    <xf numFmtId="4" fontId="205" fillId="44" borderId="64" applyNumberFormat="0" applyProtection="0">
      <alignment horizontal="right" vertical="center"/>
    </xf>
    <xf numFmtId="4" fontId="205" fillId="44" borderId="64" applyNumberFormat="0" applyProtection="0">
      <alignment horizontal="right" vertical="center"/>
    </xf>
    <xf numFmtId="4" fontId="189" fillId="108" borderId="64" applyNumberFormat="0" applyProtection="0">
      <alignment horizontal="right" vertical="center"/>
    </xf>
    <xf numFmtId="0" fontId="6" fillId="0" borderId="0"/>
    <xf numFmtId="4" fontId="205" fillId="44" borderId="64" applyNumberFormat="0" applyProtection="0">
      <alignment horizontal="right" vertical="center"/>
    </xf>
    <xf numFmtId="169" fontId="6" fillId="0" borderId="0"/>
    <xf numFmtId="0" fontId="6" fillId="0" borderId="0"/>
    <xf numFmtId="4" fontId="205" fillId="44" borderId="64" applyNumberFormat="0" applyProtection="0">
      <alignment horizontal="right" vertical="center"/>
    </xf>
    <xf numFmtId="0" fontId="6" fillId="0" borderId="0"/>
    <xf numFmtId="4" fontId="205" fillId="44" borderId="64" applyNumberFormat="0" applyProtection="0">
      <alignment horizontal="right" vertical="center"/>
    </xf>
    <xf numFmtId="4" fontId="189" fillId="108" borderId="64" applyNumberFormat="0" applyProtection="0">
      <alignment horizontal="right" vertical="center"/>
    </xf>
    <xf numFmtId="4" fontId="205" fillId="44" borderId="64" applyNumberFormat="0" applyProtection="0">
      <alignment horizontal="right" vertical="center"/>
    </xf>
    <xf numFmtId="0" fontId="6" fillId="0" borderId="0"/>
    <xf numFmtId="4" fontId="205" fillId="44" borderId="64" applyNumberFormat="0" applyProtection="0">
      <alignment horizontal="right" vertical="center"/>
    </xf>
    <xf numFmtId="169" fontId="6" fillId="0" borderId="0"/>
    <xf numFmtId="0" fontId="6" fillId="0" borderId="0"/>
    <xf numFmtId="4" fontId="205" fillId="44" borderId="64" applyNumberFormat="0" applyProtection="0">
      <alignment horizontal="right" vertical="center"/>
    </xf>
    <xf numFmtId="0" fontId="6" fillId="0" borderId="0"/>
    <xf numFmtId="4" fontId="205" fillId="44" borderId="64" applyNumberFormat="0" applyProtection="0">
      <alignment horizontal="right" vertical="center"/>
    </xf>
    <xf numFmtId="4" fontId="205" fillId="44" borderId="64" applyNumberFormat="0" applyProtection="0">
      <alignment horizontal="right" vertical="center"/>
    </xf>
    <xf numFmtId="0" fontId="6" fillId="0" borderId="0"/>
    <xf numFmtId="4" fontId="205" fillId="44" borderId="64" applyNumberFormat="0" applyProtection="0">
      <alignment horizontal="right" vertical="center"/>
    </xf>
    <xf numFmtId="169" fontId="6" fillId="0" borderId="0"/>
    <xf numFmtId="0" fontId="6" fillId="0" borderId="0"/>
    <xf numFmtId="4" fontId="205" fillId="44" borderId="64" applyNumberFormat="0" applyProtection="0">
      <alignment horizontal="right" vertical="center"/>
    </xf>
    <xf numFmtId="0" fontId="6" fillId="0" borderId="0"/>
    <xf numFmtId="4" fontId="205" fillId="44" borderId="64" applyNumberFormat="0" applyProtection="0">
      <alignment horizontal="right" vertical="center"/>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44" borderId="0" applyNumberFormat="0" applyProtection="0">
      <alignment horizontal="left" vertical="center" indent="1"/>
    </xf>
    <xf numFmtId="0" fontId="6" fillId="0" borderId="0"/>
    <xf numFmtId="0" fontId="6" fillId="0" borderId="0"/>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0" fontId="6" fillId="0" borderId="0"/>
    <xf numFmtId="0" fontId="6" fillId="0" borderId="0"/>
    <xf numFmtId="4" fontId="84" fillId="107" borderId="34"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169" fontId="6" fillId="0" borderId="0"/>
    <xf numFmtId="4" fontId="84" fillId="107" borderId="34" applyNumberFormat="0" applyProtection="0">
      <alignment horizontal="left" vertical="center" indent="1"/>
    </xf>
    <xf numFmtId="0"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169"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169"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0" fontId="6" fillId="0" borderId="0"/>
    <xf numFmtId="4" fontId="84" fillId="107" borderId="34" applyNumberFormat="0" applyProtection="0">
      <alignment horizontal="left" vertical="center" indent="1"/>
    </xf>
    <xf numFmtId="169"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0" fontId="6" fillId="0" borderId="0"/>
    <xf numFmtId="169" fontId="6" fillId="0" borderId="0"/>
    <xf numFmtId="4" fontId="84" fillId="107" borderId="34" applyNumberFormat="0" applyProtection="0">
      <alignment horizontal="left" vertical="center" indent="1"/>
    </xf>
    <xf numFmtId="0" fontId="6" fillId="0" borderId="0"/>
    <xf numFmtId="4" fontId="84" fillId="107" borderId="34" applyNumberFormat="0" applyProtection="0">
      <alignment horizontal="left" vertical="center" indent="1"/>
    </xf>
    <xf numFmtId="169" fontId="6" fillId="0" borderId="0"/>
    <xf numFmtId="0" fontId="6" fillId="0" borderId="0"/>
    <xf numFmtId="169" fontId="6" fillId="0" borderId="0"/>
    <xf numFmtId="0" fontId="6" fillId="0" borderId="0"/>
    <xf numFmtId="4" fontId="84" fillId="107" borderId="34" applyNumberFormat="0" applyProtection="0">
      <alignment horizontal="left" vertical="center" indent="1"/>
    </xf>
    <xf numFmtId="4" fontId="84" fillId="107"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97" borderId="0" applyNumberFormat="0" applyProtection="0">
      <alignment horizontal="left" vertical="center" indent="1"/>
    </xf>
    <xf numFmtId="0" fontId="6" fillId="0" borderId="0"/>
    <xf numFmtId="0" fontId="6" fillId="0" borderId="0"/>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0" fontId="6" fillId="0" borderId="0"/>
    <xf numFmtId="0" fontId="6" fillId="0" borderId="0"/>
    <xf numFmtId="4" fontId="84" fillId="109" borderId="34" applyNumberFormat="0" applyProtection="0">
      <alignment horizontal="left" vertical="center" indent="1"/>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169" fontId="6" fillId="0" borderId="0"/>
    <xf numFmtId="4" fontId="84" fillId="109" borderId="34" applyNumberFormat="0" applyProtection="0">
      <alignment horizontal="left" vertical="center" indent="1"/>
    </xf>
    <xf numFmtId="0"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169"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169"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0" fontId="6" fillId="0" borderId="0"/>
    <xf numFmtId="4" fontId="84" fillId="109" borderId="34" applyNumberFormat="0" applyProtection="0">
      <alignment horizontal="left" vertical="center" indent="1"/>
    </xf>
    <xf numFmtId="169"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0" fontId="6" fillId="0" borderId="0"/>
    <xf numFmtId="169" fontId="6" fillId="0" borderId="0"/>
    <xf numFmtId="0" fontId="6" fillId="0" borderId="0"/>
    <xf numFmtId="169" fontId="6" fillId="0" borderId="0"/>
    <xf numFmtId="0" fontId="6" fillId="0" borderId="0"/>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0" fontId="6" fillId="0" borderId="0"/>
    <xf numFmtId="169" fontId="6" fillId="0" borderId="0"/>
    <xf numFmtId="4" fontId="84" fillId="109" borderId="34" applyNumberFormat="0" applyProtection="0">
      <alignment horizontal="left" vertical="center" indent="1"/>
    </xf>
    <xf numFmtId="0" fontId="6" fillId="0" borderId="0"/>
    <xf numFmtId="4" fontId="84" fillId="109" borderId="34" applyNumberFormat="0" applyProtection="0">
      <alignment horizontal="left" vertical="center" indent="1"/>
    </xf>
    <xf numFmtId="169" fontId="6" fillId="0" borderId="0"/>
    <xf numFmtId="0" fontId="6" fillId="0" borderId="0"/>
    <xf numFmtId="169" fontId="6" fillId="0" borderId="0"/>
    <xf numFmtId="0" fontId="6" fillId="0" borderId="0"/>
    <xf numFmtId="4" fontId="84" fillId="109" borderId="34" applyNumberFormat="0" applyProtection="0">
      <alignment horizontal="left" vertical="center" indent="1"/>
    </xf>
    <xf numFmtId="4" fontId="84" fillId="109" borderId="34" applyNumberFormat="0" applyProtection="0">
      <alignment horizontal="left" vertical="center" indent="1"/>
    </xf>
    <xf numFmtId="0" fontId="6" fillId="109" borderId="34" applyNumberFormat="0" applyProtection="0">
      <alignment horizontal="left" vertical="center" indent="1"/>
    </xf>
    <xf numFmtId="171" fontId="6" fillId="109" borderId="34" applyNumberFormat="0" applyProtection="0">
      <alignment horizontal="left" vertical="center" indent="1"/>
    </xf>
    <xf numFmtId="171" fontId="6" fillId="109" borderId="34" applyNumberFormat="0" applyProtection="0">
      <alignment horizontal="left" vertical="center" indent="1"/>
    </xf>
    <xf numFmtId="169"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171" fontId="6" fillId="109" borderId="34" applyNumberFormat="0" applyProtection="0">
      <alignment horizontal="left" vertical="center" indent="1"/>
    </xf>
    <xf numFmtId="171" fontId="6" fillId="109" borderId="34" applyNumberFormat="0" applyProtection="0">
      <alignment horizontal="left" vertical="center" indent="1"/>
    </xf>
    <xf numFmtId="169"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171"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171"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0" borderId="0"/>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171"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0" borderId="0"/>
    <xf numFmtId="171"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0" fontId="6" fillId="0" borderId="0"/>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169" fontId="6" fillId="109" borderId="34" applyNumberFormat="0" applyProtection="0">
      <alignment horizontal="left" vertical="center" indent="1"/>
    </xf>
    <xf numFmtId="169"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0" borderId="0"/>
    <xf numFmtId="169" fontId="6" fillId="0" borderId="0"/>
    <xf numFmtId="0" fontId="6" fillId="0" borderId="0"/>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169" fontId="6" fillId="109" borderId="34" applyNumberFormat="0" applyProtection="0">
      <alignment horizontal="left" vertical="center" indent="1"/>
    </xf>
    <xf numFmtId="169"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0"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171"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0" fontId="6" fillId="0" borderId="0"/>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169" fontId="6" fillId="109" borderId="34" applyNumberFormat="0" applyProtection="0">
      <alignment horizontal="left" vertical="center" indent="1"/>
    </xf>
    <xf numFmtId="169"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0" borderId="0"/>
    <xf numFmtId="0" fontId="6" fillId="0" borderId="0"/>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169" fontId="6" fillId="109" borderId="34" applyNumberFormat="0" applyProtection="0">
      <alignment horizontal="left" vertical="center" indent="1"/>
    </xf>
    <xf numFmtId="169" fontId="6" fillId="0" borderId="0"/>
    <xf numFmtId="0" fontId="6" fillId="0" borderId="0"/>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0" borderId="0"/>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169" fontId="6" fillId="0" borderId="0"/>
    <xf numFmtId="0" fontId="6" fillId="0" borderId="0"/>
    <xf numFmtId="169" fontId="6" fillId="109" borderId="34" applyNumberFormat="0" applyProtection="0">
      <alignment horizontal="left" vertical="center" indent="1"/>
    </xf>
    <xf numFmtId="169" fontId="6" fillId="0" borderId="0"/>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0" borderId="0"/>
    <xf numFmtId="0" fontId="6" fillId="0" borderId="0"/>
    <xf numFmtId="0" fontId="6" fillId="109" borderId="34" applyNumberFormat="0" applyProtection="0">
      <alignment horizontal="left" vertical="center" indent="1"/>
    </xf>
    <xf numFmtId="0" fontId="6" fillId="109" borderId="34" applyNumberFormat="0" applyProtection="0">
      <alignment horizontal="left" vertical="center" indent="1"/>
    </xf>
    <xf numFmtId="171"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0" borderId="0"/>
    <xf numFmtId="169" fontId="6" fillId="0" borderId="0"/>
    <xf numFmtId="171"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0" fontId="6" fillId="0" borderId="0"/>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169" fontId="6" fillId="109" borderId="34" applyNumberFormat="0" applyProtection="0">
      <alignment horizontal="left" vertical="center" indent="1"/>
    </xf>
    <xf numFmtId="169"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0" fontId="6" fillId="109" borderId="34" applyNumberFormat="0" applyProtection="0">
      <alignment horizontal="left" vertical="center" indent="1"/>
    </xf>
    <xf numFmtId="171" fontId="6" fillId="109" borderId="34" applyNumberFormat="0" applyProtection="0">
      <alignment horizontal="left" vertical="center" indent="1"/>
    </xf>
    <xf numFmtId="169" fontId="6" fillId="0" borderId="0"/>
    <xf numFmtId="0" fontId="6" fillId="0" borderId="0"/>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169" fontId="6" fillId="109" borderId="34" applyNumberFormat="0" applyProtection="0">
      <alignment horizontal="left" vertical="center" indent="1"/>
    </xf>
    <xf numFmtId="169"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0" fontId="6" fillId="0" borderId="0"/>
    <xf numFmtId="0" fontId="6" fillId="0" borderId="0"/>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0" borderId="0"/>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0" borderId="0"/>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169" fontId="6" fillId="0" borderId="0"/>
    <xf numFmtId="0" fontId="6" fillId="109" borderId="34" applyNumberFormat="0" applyProtection="0">
      <alignment horizontal="left" vertical="center" indent="1"/>
    </xf>
    <xf numFmtId="0" fontId="6" fillId="109" borderId="34" applyNumberFormat="0" applyProtection="0">
      <alignment horizontal="left" vertical="center" indent="1"/>
    </xf>
    <xf numFmtId="171"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171"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0" fontId="6" fillId="0" borderId="0"/>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0" fontId="6" fillId="109" borderId="34" applyNumberFormat="0" applyProtection="0">
      <alignment horizontal="left" vertical="center" indent="1"/>
    </xf>
    <xf numFmtId="171" fontId="6" fillId="109" borderId="34" applyNumberFormat="0" applyProtection="0">
      <alignment horizontal="left" vertical="center" indent="1"/>
    </xf>
    <xf numFmtId="169"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0"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0" borderId="0"/>
    <xf numFmtId="0"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0" borderId="0"/>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0" fontId="6" fillId="109" borderId="34" applyNumberFormat="0" applyProtection="0">
      <alignment horizontal="left" vertical="center" indent="1"/>
    </xf>
    <xf numFmtId="171" fontId="6" fillId="109" borderId="34" applyNumberFormat="0" applyProtection="0">
      <alignment horizontal="left" vertical="center" indent="1"/>
    </xf>
    <xf numFmtId="171"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171"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169" fontId="6" fillId="109" borderId="34" applyNumberFormat="0" applyProtection="0">
      <alignment horizontal="left" vertical="center" indent="1"/>
    </xf>
    <xf numFmtId="169" fontId="6" fillId="0" borderId="0"/>
    <xf numFmtId="0" fontId="6" fillId="0" borderId="0"/>
    <xf numFmtId="169" fontId="6" fillId="109" borderId="34" applyNumberFormat="0" applyProtection="0">
      <alignment horizontal="left" vertical="center" indent="1"/>
    </xf>
    <xf numFmtId="0" fontId="6" fillId="0" borderId="0"/>
    <xf numFmtId="169" fontId="6" fillId="0" borderId="0"/>
    <xf numFmtId="0" fontId="6" fillId="0" borderId="0"/>
    <xf numFmtId="169" fontId="6" fillId="0" borderId="0"/>
    <xf numFmtId="171" fontId="6" fillId="109" borderId="34" applyNumberFormat="0" applyProtection="0">
      <alignment horizontal="left" vertical="center" indent="1"/>
    </xf>
    <xf numFmtId="171" fontId="6" fillId="109" borderId="34" applyNumberFormat="0" applyProtection="0">
      <alignment horizontal="left" vertical="center" indent="1"/>
    </xf>
    <xf numFmtId="0" fontId="6" fillId="0" borderId="0"/>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171"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169" fontId="6" fillId="109" borderId="34" applyNumberFormat="0" applyProtection="0">
      <alignment horizontal="left" vertical="center" indent="1"/>
    </xf>
    <xf numFmtId="0" fontId="6" fillId="109" borderId="34" applyNumberFormat="0" applyProtection="0">
      <alignment horizontal="left" vertical="center" indent="1"/>
    </xf>
    <xf numFmtId="169" fontId="6" fillId="109" borderId="34" applyNumberFormat="0" applyProtection="0">
      <alignment horizontal="left" vertical="center" indent="1"/>
    </xf>
    <xf numFmtId="171" fontId="6" fillId="109" borderId="34" applyNumberFormat="0" applyProtection="0">
      <alignment horizontal="left" vertical="center" indent="1"/>
    </xf>
    <xf numFmtId="171"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169" fontId="6" fillId="109" borderId="34" applyNumberFormat="0" applyProtection="0">
      <alignment horizontal="left" vertical="center" indent="1"/>
    </xf>
    <xf numFmtId="169" fontId="6" fillId="0" borderId="0"/>
    <xf numFmtId="0" fontId="6" fillId="0" borderId="0"/>
    <xf numFmtId="169" fontId="6" fillId="109" borderId="34" applyNumberFormat="0" applyProtection="0">
      <alignment horizontal="left" vertical="center" indent="1"/>
    </xf>
    <xf numFmtId="171" fontId="6" fillId="109" borderId="34" applyNumberFormat="0" applyProtection="0">
      <alignment horizontal="left" vertical="center" indent="1"/>
    </xf>
    <xf numFmtId="171"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171"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169" fontId="6" fillId="109" borderId="34" applyNumberFormat="0" applyProtection="0">
      <alignment horizontal="left" vertical="center" indent="1"/>
    </xf>
    <xf numFmtId="171" fontId="6" fillId="109" borderId="34" applyNumberFormat="0" applyProtection="0">
      <alignment horizontal="left" vertical="center" indent="1"/>
    </xf>
    <xf numFmtId="171"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171" fontId="6" fillId="109" borderId="34" applyNumberFormat="0" applyProtection="0">
      <alignment horizontal="left" vertical="center" indent="1"/>
    </xf>
    <xf numFmtId="169" fontId="6" fillId="109" borderId="34" applyNumberFormat="0" applyProtection="0">
      <alignment horizontal="left" vertical="center" indent="1"/>
    </xf>
    <xf numFmtId="169" fontId="6" fillId="0" borderId="0"/>
    <xf numFmtId="0" fontId="6" fillId="0" borderId="0"/>
    <xf numFmtId="169" fontId="6" fillId="109" borderId="34" applyNumberFormat="0" applyProtection="0">
      <alignment horizontal="left" vertical="center" indent="1"/>
    </xf>
    <xf numFmtId="0" fontId="6" fillId="97" borderId="64" applyNumberFormat="0" applyProtection="0">
      <alignment horizontal="left" vertical="top" indent="1"/>
    </xf>
    <xf numFmtId="171" fontId="6" fillId="97" borderId="64" applyNumberFormat="0" applyProtection="0">
      <alignment horizontal="left" vertical="top" indent="1"/>
    </xf>
    <xf numFmtId="171" fontId="6" fillId="97" borderId="64" applyNumberFormat="0" applyProtection="0">
      <alignment horizontal="left" vertical="top" indent="1"/>
    </xf>
    <xf numFmtId="169"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171" fontId="6" fillId="97" borderId="64" applyNumberFormat="0" applyProtection="0">
      <alignment horizontal="left" vertical="top" indent="1"/>
    </xf>
    <xf numFmtId="171" fontId="6" fillId="97" borderId="64" applyNumberFormat="0" applyProtection="0">
      <alignment horizontal="left" vertical="top" indent="1"/>
    </xf>
    <xf numFmtId="169"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171"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171"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0" borderId="0"/>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171"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0" borderId="0"/>
    <xf numFmtId="171"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169" fontId="6" fillId="97" borderId="64" applyNumberFormat="0" applyProtection="0">
      <alignment horizontal="left" vertical="top" indent="1"/>
    </xf>
    <xf numFmtId="169" fontId="6" fillId="0" borderId="0"/>
    <xf numFmtId="0" fontId="6" fillId="0" borderId="0"/>
    <xf numFmtId="0" fontId="6" fillId="0" borderId="0"/>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169" fontId="6" fillId="97" borderId="64" applyNumberFormat="0" applyProtection="0">
      <alignment horizontal="left" vertical="top" indent="1"/>
    </xf>
    <xf numFmtId="169" fontId="6" fillId="0" borderId="0"/>
    <xf numFmtId="0"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0"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0" borderId="0"/>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0" borderId="0"/>
    <xf numFmtId="0" fontId="6" fillId="0" borderId="0"/>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169" fontId="6" fillId="97" borderId="64" applyNumberFormat="0" applyProtection="0">
      <alignment horizontal="left" vertical="top" indent="1"/>
    </xf>
    <xf numFmtId="169" fontId="6" fillId="0" borderId="0"/>
    <xf numFmtId="0"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0"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0" borderId="0"/>
    <xf numFmtId="0"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171"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0" fontId="6" fillId="0" borderId="0"/>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169" fontId="6" fillId="97" borderId="64" applyNumberFormat="0" applyProtection="0">
      <alignment horizontal="left" vertical="top" indent="1"/>
    </xf>
    <xf numFmtId="169" fontId="6" fillId="0" borderId="0"/>
    <xf numFmtId="0"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0"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0" borderId="0"/>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169" fontId="6" fillId="97" borderId="64" applyNumberFormat="0" applyProtection="0">
      <alignment horizontal="left" vertical="top" indent="1"/>
    </xf>
    <xf numFmtId="169" fontId="6" fillId="0" borderId="0"/>
    <xf numFmtId="0" fontId="6" fillId="0" borderId="0"/>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0" borderId="0"/>
    <xf numFmtId="0"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0" borderId="0"/>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169" fontId="6" fillId="0" borderId="0"/>
    <xf numFmtId="0" fontId="6" fillId="0" borderId="0"/>
    <xf numFmtId="169" fontId="6" fillId="97" borderId="64" applyNumberFormat="0" applyProtection="0">
      <alignment horizontal="left" vertical="top" indent="1"/>
    </xf>
    <xf numFmtId="169" fontId="6" fillId="0" borderId="0"/>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0" borderId="0"/>
    <xf numFmtId="0" fontId="6" fillId="0" borderId="0"/>
    <xf numFmtId="0" fontId="6" fillId="97" borderId="64" applyNumberFormat="0" applyProtection="0">
      <alignment horizontal="left" vertical="top" indent="1"/>
    </xf>
    <xf numFmtId="0" fontId="6" fillId="97" borderId="64" applyNumberFormat="0" applyProtection="0">
      <alignment horizontal="left" vertical="top" indent="1"/>
    </xf>
    <xf numFmtId="171"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0" borderId="0"/>
    <xf numFmtId="169" fontId="6" fillId="0" borderId="0"/>
    <xf numFmtId="171"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0" fontId="6" fillId="0" borderId="0"/>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169" fontId="6" fillId="97" borderId="64" applyNumberFormat="0" applyProtection="0">
      <alignment horizontal="left" vertical="top" indent="1"/>
    </xf>
    <xf numFmtId="169" fontId="6" fillId="0" borderId="0"/>
    <xf numFmtId="0"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0"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0" borderId="0"/>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0" fontId="6" fillId="97" borderId="64" applyNumberFormat="0" applyProtection="0">
      <alignment horizontal="left" vertical="top" indent="1"/>
    </xf>
    <xf numFmtId="171"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169" fontId="6" fillId="97" borderId="64" applyNumberFormat="0" applyProtection="0">
      <alignment horizontal="left" vertical="top" indent="1"/>
    </xf>
    <xf numFmtId="169" fontId="6" fillId="0" borderId="0"/>
    <xf numFmtId="0"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0" fontId="6" fillId="0" borderId="0"/>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0" borderId="0"/>
    <xf numFmtId="0"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0" borderId="0"/>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0" borderId="0"/>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169" fontId="6" fillId="0" borderId="0"/>
    <xf numFmtId="0" fontId="6" fillId="97" borderId="64" applyNumberFormat="0" applyProtection="0">
      <alignment horizontal="left" vertical="top" indent="1"/>
    </xf>
    <xf numFmtId="0" fontId="6" fillId="97" borderId="64" applyNumberFormat="0" applyProtection="0">
      <alignment horizontal="left" vertical="top" indent="1"/>
    </xf>
    <xf numFmtId="171"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171"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0" fontId="6" fillId="0" borderId="0"/>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0"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0" borderId="0"/>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0" fontId="6" fillId="97" borderId="64" applyNumberFormat="0" applyProtection="0">
      <alignment horizontal="left" vertical="top" indent="1"/>
    </xf>
    <xf numFmtId="171"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0"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0" borderId="0"/>
    <xf numFmtId="0"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0" borderId="0"/>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0" fontId="6" fillId="97" borderId="64" applyNumberFormat="0" applyProtection="0">
      <alignment horizontal="left" vertical="top" indent="1"/>
    </xf>
    <xf numFmtId="171" fontId="6" fillId="97" borderId="64" applyNumberFormat="0" applyProtection="0">
      <alignment horizontal="left" vertical="top" indent="1"/>
    </xf>
    <xf numFmtId="171"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171"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169" fontId="6" fillId="97" borderId="64" applyNumberFormat="0" applyProtection="0">
      <alignment horizontal="left" vertical="top" indent="1"/>
    </xf>
    <xf numFmtId="169" fontId="6" fillId="0" borderId="0"/>
    <xf numFmtId="0" fontId="6" fillId="0" borderId="0"/>
    <xf numFmtId="169" fontId="6" fillId="97" borderId="64" applyNumberFormat="0" applyProtection="0">
      <alignment horizontal="left" vertical="top" indent="1"/>
    </xf>
    <xf numFmtId="0" fontId="6" fillId="0" borderId="0"/>
    <xf numFmtId="0" fontId="6" fillId="0" borderId="0"/>
    <xf numFmtId="171" fontId="6" fillId="97" borderId="64" applyNumberFormat="0" applyProtection="0">
      <alignment horizontal="left" vertical="top" indent="1"/>
    </xf>
    <xf numFmtId="171" fontId="6" fillId="97" borderId="64" applyNumberFormat="0" applyProtection="0">
      <alignment horizontal="left" vertical="top" indent="1"/>
    </xf>
    <xf numFmtId="0" fontId="6" fillId="0" borderId="0"/>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171"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169" fontId="6" fillId="97" borderId="64" applyNumberFormat="0" applyProtection="0">
      <alignment horizontal="left" vertical="top" indent="1"/>
    </xf>
    <xf numFmtId="0" fontId="6" fillId="97" borderId="64" applyNumberFormat="0" applyProtection="0">
      <alignment horizontal="left" vertical="top" indent="1"/>
    </xf>
    <xf numFmtId="169" fontId="6" fillId="97" borderId="64" applyNumberFormat="0" applyProtection="0">
      <alignment horizontal="left" vertical="top" indent="1"/>
    </xf>
    <xf numFmtId="171" fontId="6" fillId="97" borderId="64" applyNumberFormat="0" applyProtection="0">
      <alignment horizontal="left" vertical="top" indent="1"/>
    </xf>
    <xf numFmtId="171"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169" fontId="6" fillId="97" borderId="64" applyNumberFormat="0" applyProtection="0">
      <alignment horizontal="left" vertical="top" indent="1"/>
    </xf>
    <xf numFmtId="169" fontId="6" fillId="0" borderId="0"/>
    <xf numFmtId="0" fontId="6" fillId="0" borderId="0"/>
    <xf numFmtId="169" fontId="6" fillId="97" borderId="64" applyNumberFormat="0" applyProtection="0">
      <alignment horizontal="left" vertical="top" indent="1"/>
    </xf>
    <xf numFmtId="171" fontId="6" fillId="97" borderId="64" applyNumberFormat="0" applyProtection="0">
      <alignment horizontal="left" vertical="top" indent="1"/>
    </xf>
    <xf numFmtId="171"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171"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169" fontId="6" fillId="97" borderId="64" applyNumberFormat="0" applyProtection="0">
      <alignment horizontal="left" vertical="top" indent="1"/>
    </xf>
    <xf numFmtId="171" fontId="6" fillId="97" borderId="64" applyNumberFormat="0" applyProtection="0">
      <alignment horizontal="left" vertical="top" indent="1"/>
    </xf>
    <xf numFmtId="171"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171" fontId="6" fillId="97" borderId="64" applyNumberFormat="0" applyProtection="0">
      <alignment horizontal="left" vertical="top" indent="1"/>
    </xf>
    <xf numFmtId="169" fontId="6" fillId="97" borderId="64" applyNumberFormat="0" applyProtection="0">
      <alignment horizontal="left" vertical="top" indent="1"/>
    </xf>
    <xf numFmtId="169" fontId="6" fillId="0" borderId="0"/>
    <xf numFmtId="0" fontId="6" fillId="0" borderId="0"/>
    <xf numFmtId="169" fontId="6" fillId="97" borderId="64" applyNumberFormat="0" applyProtection="0">
      <alignment horizontal="left" vertical="top" indent="1"/>
    </xf>
    <xf numFmtId="0" fontId="6" fillId="110" borderId="34" applyNumberFormat="0" applyProtection="0">
      <alignment horizontal="left" vertical="center" indent="1"/>
    </xf>
    <xf numFmtId="171" fontId="6" fillId="110" borderId="34" applyNumberFormat="0" applyProtection="0">
      <alignment horizontal="left" vertical="center" indent="1"/>
    </xf>
    <xf numFmtId="171" fontId="6" fillId="110" borderId="34" applyNumberFormat="0" applyProtection="0">
      <alignment horizontal="left" vertical="center" indent="1"/>
    </xf>
    <xf numFmtId="169"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171" fontId="6" fillId="110" borderId="34" applyNumberFormat="0" applyProtection="0">
      <alignment horizontal="left" vertical="center" indent="1"/>
    </xf>
    <xf numFmtId="171" fontId="6" fillId="110" borderId="34" applyNumberFormat="0" applyProtection="0">
      <alignment horizontal="left" vertical="center" indent="1"/>
    </xf>
    <xf numFmtId="169"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171"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171"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0" borderId="0"/>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171"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0" borderId="0"/>
    <xf numFmtId="171"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0" fontId="6" fillId="0" borderId="0"/>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169" fontId="6" fillId="110" borderId="34" applyNumberFormat="0" applyProtection="0">
      <alignment horizontal="left" vertical="center" indent="1"/>
    </xf>
    <xf numFmtId="169"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0" borderId="0"/>
    <xf numFmtId="169" fontId="6" fillId="0" borderId="0"/>
    <xf numFmtId="0" fontId="6" fillId="0" borderId="0"/>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169" fontId="6" fillId="110" borderId="34" applyNumberFormat="0" applyProtection="0">
      <alignment horizontal="left" vertical="center" indent="1"/>
    </xf>
    <xf numFmtId="169"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0"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171"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0" fontId="6" fillId="0" borderId="0"/>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169" fontId="6" fillId="110" borderId="34" applyNumberFormat="0" applyProtection="0">
      <alignment horizontal="left" vertical="center" indent="1"/>
    </xf>
    <xf numFmtId="169"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0" borderId="0"/>
    <xf numFmtId="0" fontId="6" fillId="0" borderId="0"/>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169" fontId="6" fillId="110" borderId="34" applyNumberFormat="0" applyProtection="0">
      <alignment horizontal="left" vertical="center" indent="1"/>
    </xf>
    <xf numFmtId="169" fontId="6" fillId="0" borderId="0"/>
    <xf numFmtId="0" fontId="6" fillId="0" borderId="0"/>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0" borderId="0"/>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169" fontId="6" fillId="0" borderId="0"/>
    <xf numFmtId="0" fontId="6" fillId="0" borderId="0"/>
    <xf numFmtId="169" fontId="6" fillId="110" borderId="34" applyNumberFormat="0" applyProtection="0">
      <alignment horizontal="left" vertical="center" indent="1"/>
    </xf>
    <xf numFmtId="169" fontId="6" fillId="0" borderId="0"/>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0" borderId="0"/>
    <xf numFmtId="0" fontId="6" fillId="0" borderId="0"/>
    <xf numFmtId="0" fontId="6" fillId="110" borderId="34" applyNumberFormat="0" applyProtection="0">
      <alignment horizontal="left" vertical="center" indent="1"/>
    </xf>
    <xf numFmtId="0" fontId="6" fillId="110" borderId="34" applyNumberFormat="0" applyProtection="0">
      <alignment horizontal="left" vertical="center" indent="1"/>
    </xf>
    <xf numFmtId="171"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0" borderId="0"/>
    <xf numFmtId="169" fontId="6" fillId="0" borderId="0"/>
    <xf numFmtId="171"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0" fontId="6" fillId="0" borderId="0"/>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169" fontId="6" fillId="110" borderId="34" applyNumberFormat="0" applyProtection="0">
      <alignment horizontal="left" vertical="center" indent="1"/>
    </xf>
    <xf numFmtId="169"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0" fontId="6" fillId="110" borderId="34" applyNumberFormat="0" applyProtection="0">
      <alignment horizontal="left" vertical="center" indent="1"/>
    </xf>
    <xf numFmtId="171" fontId="6" fillId="110" borderId="34" applyNumberFormat="0" applyProtection="0">
      <alignment horizontal="left" vertical="center" indent="1"/>
    </xf>
    <xf numFmtId="169" fontId="6" fillId="0" borderId="0"/>
    <xf numFmtId="0" fontId="6" fillId="0" borderId="0"/>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169" fontId="6" fillId="110" borderId="34" applyNumberFormat="0" applyProtection="0">
      <alignment horizontal="left" vertical="center" indent="1"/>
    </xf>
    <xf numFmtId="169"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0" fontId="6" fillId="0" borderId="0"/>
    <xf numFmtId="0" fontId="6" fillId="0" borderId="0"/>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0" borderId="0"/>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0" borderId="0"/>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169" fontId="6" fillId="0" borderId="0"/>
    <xf numFmtId="0" fontId="6" fillId="110" borderId="34" applyNumberFormat="0" applyProtection="0">
      <alignment horizontal="left" vertical="center" indent="1"/>
    </xf>
    <xf numFmtId="0" fontId="6" fillId="110" borderId="34" applyNumberFormat="0" applyProtection="0">
      <alignment horizontal="left" vertical="center" indent="1"/>
    </xf>
    <xf numFmtId="171"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171"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0" fontId="6" fillId="0" borderId="0"/>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0" fontId="6" fillId="110" borderId="34" applyNumberFormat="0" applyProtection="0">
      <alignment horizontal="left" vertical="center" indent="1"/>
    </xf>
    <xf numFmtId="171" fontId="6" fillId="110" borderId="34" applyNumberFormat="0" applyProtection="0">
      <alignment horizontal="left" vertical="center" indent="1"/>
    </xf>
    <xf numFmtId="169"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0"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0" borderId="0"/>
    <xf numFmtId="0"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0" borderId="0"/>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0" fontId="6" fillId="110" borderId="34" applyNumberFormat="0" applyProtection="0">
      <alignment horizontal="left" vertical="center" indent="1"/>
    </xf>
    <xf numFmtId="171" fontId="6" fillId="110" borderId="34" applyNumberFormat="0" applyProtection="0">
      <alignment horizontal="left" vertical="center" indent="1"/>
    </xf>
    <xf numFmtId="171"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171"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169" fontId="6" fillId="110" borderId="34" applyNumberFormat="0" applyProtection="0">
      <alignment horizontal="left" vertical="center" indent="1"/>
    </xf>
    <xf numFmtId="169" fontId="6" fillId="0" borderId="0"/>
    <xf numFmtId="0" fontId="6" fillId="0" borderId="0"/>
    <xf numFmtId="169" fontId="6" fillId="110" borderId="34" applyNumberFormat="0" applyProtection="0">
      <alignment horizontal="left" vertical="center" indent="1"/>
    </xf>
    <xf numFmtId="0" fontId="6" fillId="0" borderId="0"/>
    <xf numFmtId="169" fontId="6" fillId="0" borderId="0"/>
    <xf numFmtId="0" fontId="6" fillId="0" borderId="0"/>
    <xf numFmtId="169" fontId="6" fillId="0" borderId="0"/>
    <xf numFmtId="171" fontId="6" fillId="110" borderId="34" applyNumberFormat="0" applyProtection="0">
      <alignment horizontal="left" vertical="center" indent="1"/>
    </xf>
    <xf numFmtId="171" fontId="6" fillId="110" borderId="34" applyNumberFormat="0" applyProtection="0">
      <alignment horizontal="left" vertical="center" indent="1"/>
    </xf>
    <xf numFmtId="0" fontId="6" fillId="0" borderId="0"/>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171"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169" fontId="6" fillId="110" borderId="34" applyNumberFormat="0" applyProtection="0">
      <alignment horizontal="left" vertical="center" indent="1"/>
    </xf>
    <xf numFmtId="0" fontId="6" fillId="110" borderId="34" applyNumberFormat="0" applyProtection="0">
      <alignment horizontal="left" vertical="center" indent="1"/>
    </xf>
    <xf numFmtId="169" fontId="6" fillId="110" borderId="34" applyNumberFormat="0" applyProtection="0">
      <alignment horizontal="left" vertical="center" indent="1"/>
    </xf>
    <xf numFmtId="171" fontId="6" fillId="110" borderId="34" applyNumberFormat="0" applyProtection="0">
      <alignment horizontal="left" vertical="center" indent="1"/>
    </xf>
    <xf numFmtId="171"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169" fontId="6" fillId="110" borderId="34" applyNumberFormat="0" applyProtection="0">
      <alignment horizontal="left" vertical="center" indent="1"/>
    </xf>
    <xf numFmtId="169" fontId="6" fillId="0" borderId="0"/>
    <xf numFmtId="0" fontId="6" fillId="0" borderId="0"/>
    <xf numFmtId="169" fontId="6" fillId="110" borderId="34" applyNumberFormat="0" applyProtection="0">
      <alignment horizontal="left" vertical="center" indent="1"/>
    </xf>
    <xf numFmtId="171" fontId="6" fillId="110" borderId="34" applyNumberFormat="0" applyProtection="0">
      <alignment horizontal="left" vertical="center" indent="1"/>
    </xf>
    <xf numFmtId="171"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171"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169" fontId="6" fillId="110" borderId="34" applyNumberFormat="0" applyProtection="0">
      <alignment horizontal="left" vertical="center" indent="1"/>
    </xf>
    <xf numFmtId="171" fontId="6" fillId="110" borderId="34" applyNumberFormat="0" applyProtection="0">
      <alignment horizontal="left" vertical="center" indent="1"/>
    </xf>
    <xf numFmtId="171"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171" fontId="6" fillId="110" borderId="34" applyNumberFormat="0" applyProtection="0">
      <alignment horizontal="left" vertical="center" indent="1"/>
    </xf>
    <xf numFmtId="169" fontId="6" fillId="110" borderId="34" applyNumberFormat="0" applyProtection="0">
      <alignment horizontal="left" vertical="center" indent="1"/>
    </xf>
    <xf numFmtId="169" fontId="6" fillId="0" borderId="0"/>
    <xf numFmtId="0" fontId="6" fillId="0" borderId="0"/>
    <xf numFmtId="169" fontId="6" fillId="110" borderId="34" applyNumberFormat="0" applyProtection="0">
      <alignment horizontal="left" vertical="center" indent="1"/>
    </xf>
    <xf numFmtId="0" fontId="6" fillId="96" borderId="64" applyNumberFormat="0" applyProtection="0">
      <alignment horizontal="left" vertical="top" indent="1"/>
    </xf>
    <xf numFmtId="171" fontId="6" fillId="96" borderId="64" applyNumberFormat="0" applyProtection="0">
      <alignment horizontal="left" vertical="top" indent="1"/>
    </xf>
    <xf numFmtId="171" fontId="6" fillId="96" borderId="64" applyNumberFormat="0" applyProtection="0">
      <alignment horizontal="left" vertical="top" indent="1"/>
    </xf>
    <xf numFmtId="169"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171" fontId="6" fillId="96" borderId="64" applyNumberFormat="0" applyProtection="0">
      <alignment horizontal="left" vertical="top" indent="1"/>
    </xf>
    <xf numFmtId="171" fontId="6" fillId="96" borderId="64" applyNumberFormat="0" applyProtection="0">
      <alignment horizontal="left" vertical="top" indent="1"/>
    </xf>
    <xf numFmtId="169"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171"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171"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0" borderId="0"/>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171"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0" borderId="0"/>
    <xf numFmtId="171"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169" fontId="6" fillId="96" borderId="64" applyNumberFormat="0" applyProtection="0">
      <alignment horizontal="left" vertical="top" indent="1"/>
    </xf>
    <xf numFmtId="169" fontId="6" fillId="0" borderId="0"/>
    <xf numFmtId="0" fontId="6" fillId="0" borderId="0"/>
    <xf numFmtId="0" fontId="6" fillId="0" borderId="0"/>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169" fontId="6" fillId="96" borderId="64" applyNumberFormat="0" applyProtection="0">
      <alignment horizontal="left" vertical="top" indent="1"/>
    </xf>
    <xf numFmtId="169" fontId="6" fillId="0" borderId="0"/>
    <xf numFmtId="0"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0"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0" borderId="0"/>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0" borderId="0"/>
    <xf numFmtId="0" fontId="6" fillId="0" borderId="0"/>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169" fontId="6" fillId="96" borderId="64" applyNumberFormat="0" applyProtection="0">
      <alignment horizontal="left" vertical="top" indent="1"/>
    </xf>
    <xf numFmtId="169" fontId="6" fillId="0" borderId="0"/>
    <xf numFmtId="0"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0"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0" borderId="0"/>
    <xf numFmtId="0"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171"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0" fontId="6" fillId="0" borderId="0"/>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169" fontId="6" fillId="96" borderId="64" applyNumberFormat="0" applyProtection="0">
      <alignment horizontal="left" vertical="top" indent="1"/>
    </xf>
    <xf numFmtId="169" fontId="6" fillId="0" borderId="0"/>
    <xf numFmtId="0"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0"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0" borderId="0"/>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169" fontId="6" fillId="96" borderId="64" applyNumberFormat="0" applyProtection="0">
      <alignment horizontal="left" vertical="top" indent="1"/>
    </xf>
    <xf numFmtId="169" fontId="6" fillId="0" borderId="0"/>
    <xf numFmtId="0" fontId="6" fillId="0" borderId="0"/>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0" borderId="0"/>
    <xf numFmtId="0"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0" borderId="0"/>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169" fontId="6" fillId="0" borderId="0"/>
    <xf numFmtId="0" fontId="6" fillId="0" borderId="0"/>
    <xf numFmtId="169" fontId="6" fillId="96" borderId="64" applyNumberFormat="0" applyProtection="0">
      <alignment horizontal="left" vertical="top" indent="1"/>
    </xf>
    <xf numFmtId="169" fontId="6" fillId="0" borderId="0"/>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0" borderId="0"/>
    <xf numFmtId="0" fontId="6" fillId="0" borderId="0"/>
    <xf numFmtId="0" fontId="6" fillId="96" borderId="64" applyNumberFormat="0" applyProtection="0">
      <alignment horizontal="left" vertical="top" indent="1"/>
    </xf>
    <xf numFmtId="0" fontId="6" fillId="96" borderId="64" applyNumberFormat="0" applyProtection="0">
      <alignment horizontal="left" vertical="top" indent="1"/>
    </xf>
    <xf numFmtId="171"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0" borderId="0"/>
    <xf numFmtId="169" fontId="6" fillId="0" borderId="0"/>
    <xf numFmtId="171"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0" fontId="6" fillId="0" borderId="0"/>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169" fontId="6" fillId="96" borderId="64" applyNumberFormat="0" applyProtection="0">
      <alignment horizontal="left" vertical="top" indent="1"/>
    </xf>
    <xf numFmtId="169" fontId="6" fillId="0" borderId="0"/>
    <xf numFmtId="0"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0"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0" borderId="0"/>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0" fontId="6" fillId="96" borderId="64" applyNumberFormat="0" applyProtection="0">
      <alignment horizontal="left" vertical="top" indent="1"/>
    </xf>
    <xf numFmtId="171"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169" fontId="6" fillId="96" borderId="64" applyNumberFormat="0" applyProtection="0">
      <alignment horizontal="left" vertical="top" indent="1"/>
    </xf>
    <xf numFmtId="169" fontId="6" fillId="0" borderId="0"/>
    <xf numFmtId="0"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0" fontId="6" fillId="0" borderId="0"/>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0" borderId="0"/>
    <xf numFmtId="0"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0" borderId="0"/>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0" borderId="0"/>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169" fontId="6" fillId="0" borderId="0"/>
    <xf numFmtId="0" fontId="6" fillId="96" borderId="64" applyNumberFormat="0" applyProtection="0">
      <alignment horizontal="left" vertical="top" indent="1"/>
    </xf>
    <xf numFmtId="0" fontId="6" fillId="96" borderId="64" applyNumberFormat="0" applyProtection="0">
      <alignment horizontal="left" vertical="top" indent="1"/>
    </xf>
    <xf numFmtId="171"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171"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0" fontId="6" fillId="0" borderId="0"/>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0"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0" borderId="0"/>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0" fontId="6" fillId="96" borderId="64" applyNumberFormat="0" applyProtection="0">
      <alignment horizontal="left" vertical="top" indent="1"/>
    </xf>
    <xf numFmtId="171"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0"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0" borderId="0"/>
    <xf numFmtId="0"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0" borderId="0"/>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0" fontId="6" fillId="96" borderId="64" applyNumberFormat="0" applyProtection="0">
      <alignment horizontal="left" vertical="top" indent="1"/>
    </xf>
    <xf numFmtId="171" fontId="6" fillId="96" borderId="64" applyNumberFormat="0" applyProtection="0">
      <alignment horizontal="left" vertical="top" indent="1"/>
    </xf>
    <xf numFmtId="171"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171"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169" fontId="6" fillId="96" borderId="64" applyNumberFormat="0" applyProtection="0">
      <alignment horizontal="left" vertical="top" indent="1"/>
    </xf>
    <xf numFmtId="169" fontId="6" fillId="0" borderId="0"/>
    <xf numFmtId="0" fontId="6" fillId="0" borderId="0"/>
    <xf numFmtId="169" fontId="6" fillId="96" borderId="64" applyNumberFormat="0" applyProtection="0">
      <alignment horizontal="left" vertical="top" indent="1"/>
    </xf>
    <xf numFmtId="0" fontId="6" fillId="0" borderId="0"/>
    <xf numFmtId="0" fontId="6" fillId="0" borderId="0"/>
    <xf numFmtId="171" fontId="6" fillId="96" borderId="64" applyNumberFormat="0" applyProtection="0">
      <alignment horizontal="left" vertical="top" indent="1"/>
    </xf>
    <xf numFmtId="171" fontId="6" fillId="96" borderId="64" applyNumberFormat="0" applyProtection="0">
      <alignment horizontal="left" vertical="top" indent="1"/>
    </xf>
    <xf numFmtId="0" fontId="6" fillId="0" borderId="0"/>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171"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169" fontId="6" fillId="96" borderId="64" applyNumberFormat="0" applyProtection="0">
      <alignment horizontal="left" vertical="top" indent="1"/>
    </xf>
    <xf numFmtId="0" fontId="6" fillId="96" borderId="64" applyNumberFormat="0" applyProtection="0">
      <alignment horizontal="left" vertical="top" indent="1"/>
    </xf>
    <xf numFmtId="169" fontId="6" fillId="96" borderId="64" applyNumberFormat="0" applyProtection="0">
      <alignment horizontal="left" vertical="top" indent="1"/>
    </xf>
    <xf numFmtId="171" fontId="6" fillId="96" borderId="64" applyNumberFormat="0" applyProtection="0">
      <alignment horizontal="left" vertical="top" indent="1"/>
    </xf>
    <xf numFmtId="171"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169" fontId="6" fillId="96" borderId="64" applyNumberFormat="0" applyProtection="0">
      <alignment horizontal="left" vertical="top" indent="1"/>
    </xf>
    <xf numFmtId="169" fontId="6" fillId="0" borderId="0"/>
    <xf numFmtId="0" fontId="6" fillId="0" borderId="0"/>
    <xf numFmtId="169" fontId="6" fillId="96" borderId="64" applyNumberFormat="0" applyProtection="0">
      <alignment horizontal="left" vertical="top" indent="1"/>
    </xf>
    <xf numFmtId="171" fontId="6" fillId="96" borderId="64" applyNumberFormat="0" applyProtection="0">
      <alignment horizontal="left" vertical="top" indent="1"/>
    </xf>
    <xf numFmtId="171"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171"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169" fontId="6" fillId="96" borderId="64" applyNumberFormat="0" applyProtection="0">
      <alignment horizontal="left" vertical="top" indent="1"/>
    </xf>
    <xf numFmtId="171" fontId="6" fillId="96" borderId="64" applyNumberFormat="0" applyProtection="0">
      <alignment horizontal="left" vertical="top" indent="1"/>
    </xf>
    <xf numFmtId="171"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171" fontId="6" fillId="96" borderId="64" applyNumberFormat="0" applyProtection="0">
      <alignment horizontal="left" vertical="top" indent="1"/>
    </xf>
    <xf numFmtId="169" fontId="6" fillId="96" borderId="64" applyNumberFormat="0" applyProtection="0">
      <alignment horizontal="left" vertical="top" indent="1"/>
    </xf>
    <xf numFmtId="169" fontId="6" fillId="0" borderId="0"/>
    <xf numFmtId="0" fontId="6" fillId="0" borderId="0"/>
    <xf numFmtId="169" fontId="6" fillId="96" borderId="64" applyNumberFormat="0" applyProtection="0">
      <alignment horizontal="left" vertical="top" indent="1"/>
    </xf>
    <xf numFmtId="0" fontId="6" fillId="44" borderId="64" applyNumberFormat="0" applyProtection="0">
      <alignment horizontal="left" vertical="center" indent="1"/>
    </xf>
    <xf numFmtId="171" fontId="6" fillId="44" borderId="64" applyNumberFormat="0" applyProtection="0">
      <alignment horizontal="left" vertical="center" indent="1"/>
    </xf>
    <xf numFmtId="171" fontId="6" fillId="44" borderId="64" applyNumberFormat="0" applyProtection="0">
      <alignment horizontal="left" vertical="center" indent="1"/>
    </xf>
    <xf numFmtId="169"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171" fontId="6" fillId="44" borderId="64" applyNumberFormat="0" applyProtection="0">
      <alignment horizontal="left" vertical="center" indent="1"/>
    </xf>
    <xf numFmtId="171" fontId="6" fillId="44" borderId="64" applyNumberFormat="0" applyProtection="0">
      <alignment horizontal="left" vertical="center" indent="1"/>
    </xf>
    <xf numFmtId="169"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171"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171"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0" borderId="0"/>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171"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0" borderId="0"/>
    <xf numFmtId="171"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169" fontId="6" fillId="44" borderId="64" applyNumberFormat="0" applyProtection="0">
      <alignment horizontal="left" vertical="center" indent="1"/>
    </xf>
    <xf numFmtId="169" fontId="6" fillId="0" borderId="0"/>
    <xf numFmtId="0" fontId="6" fillId="0" borderId="0"/>
    <xf numFmtId="0" fontId="6" fillId="0" borderId="0"/>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169" fontId="6" fillId="44" borderId="64" applyNumberFormat="0" applyProtection="0">
      <alignment horizontal="left" vertical="center" indent="1"/>
    </xf>
    <xf numFmtId="169" fontId="6" fillId="0" borderId="0"/>
    <xf numFmtId="0"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0"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0" borderId="0"/>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0" borderId="0"/>
    <xf numFmtId="0" fontId="6" fillId="0" borderId="0"/>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169" fontId="6" fillId="44" borderId="64" applyNumberFormat="0" applyProtection="0">
      <alignment horizontal="left" vertical="center" indent="1"/>
    </xf>
    <xf numFmtId="169" fontId="6" fillId="0" borderId="0"/>
    <xf numFmtId="0"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0"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0" borderId="0"/>
    <xf numFmtId="0"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171"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0" fontId="6" fillId="0" borderId="0"/>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169" fontId="6" fillId="44" borderId="64" applyNumberFormat="0" applyProtection="0">
      <alignment horizontal="left" vertical="center" indent="1"/>
    </xf>
    <xf numFmtId="169" fontId="6" fillId="0" borderId="0"/>
    <xf numFmtId="0"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0"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0" borderId="0"/>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169" fontId="6" fillId="44" borderId="64" applyNumberFormat="0" applyProtection="0">
      <alignment horizontal="left" vertical="center" indent="1"/>
    </xf>
    <xf numFmtId="169" fontId="6" fillId="0" borderId="0"/>
    <xf numFmtId="0" fontId="6" fillId="0" borderId="0"/>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0" borderId="0"/>
    <xf numFmtId="0"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0" borderId="0"/>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169" fontId="6" fillId="0" borderId="0"/>
    <xf numFmtId="0" fontId="6" fillId="0" borderId="0"/>
    <xf numFmtId="169" fontId="6" fillId="44" borderId="64" applyNumberFormat="0" applyProtection="0">
      <alignment horizontal="left" vertical="center" indent="1"/>
    </xf>
    <xf numFmtId="169" fontId="6" fillId="0" borderId="0"/>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0" borderId="0"/>
    <xf numFmtId="0" fontId="6" fillId="0" borderId="0"/>
    <xf numFmtId="0" fontId="6" fillId="44" borderId="64" applyNumberFormat="0" applyProtection="0">
      <alignment horizontal="left" vertical="center" indent="1"/>
    </xf>
    <xf numFmtId="0" fontId="6" fillId="44" borderId="64" applyNumberFormat="0" applyProtection="0">
      <alignment horizontal="left" vertical="center" indent="1"/>
    </xf>
    <xf numFmtId="171"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0" borderId="0"/>
    <xf numFmtId="169" fontId="6" fillId="0" borderId="0"/>
    <xf numFmtId="171"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0" fontId="6" fillId="0" borderId="0"/>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169" fontId="6" fillId="44" borderId="64" applyNumberFormat="0" applyProtection="0">
      <alignment horizontal="left" vertical="center" indent="1"/>
    </xf>
    <xf numFmtId="169" fontId="6" fillId="0" borderId="0"/>
    <xf numFmtId="0"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0"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0" borderId="0"/>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0" fontId="6" fillId="44" borderId="64" applyNumberFormat="0" applyProtection="0">
      <alignment horizontal="left" vertical="center" indent="1"/>
    </xf>
    <xf numFmtId="171"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169" fontId="6" fillId="44" borderId="64" applyNumberFormat="0" applyProtection="0">
      <alignment horizontal="left" vertical="center" indent="1"/>
    </xf>
    <xf numFmtId="169" fontId="6" fillId="0" borderId="0"/>
    <xf numFmtId="0"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0" fontId="6" fillId="0" borderId="0"/>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0" borderId="0"/>
    <xf numFmtId="0"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0" borderId="0"/>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0" borderId="0"/>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169" fontId="6" fillId="0" borderId="0"/>
    <xf numFmtId="0" fontId="6" fillId="44" borderId="64" applyNumberFormat="0" applyProtection="0">
      <alignment horizontal="left" vertical="center" indent="1"/>
    </xf>
    <xf numFmtId="0" fontId="6" fillId="44" borderId="64" applyNumberFormat="0" applyProtection="0">
      <alignment horizontal="left" vertical="center" indent="1"/>
    </xf>
    <xf numFmtId="171"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171"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0" fontId="6" fillId="0" borderId="0"/>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0"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0" borderId="0"/>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0" fontId="6" fillId="44" borderId="64" applyNumberFormat="0" applyProtection="0">
      <alignment horizontal="left" vertical="center" indent="1"/>
    </xf>
    <xf numFmtId="171"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0"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0" borderId="0"/>
    <xf numFmtId="0"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0" borderId="0"/>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0" fontId="6" fillId="44" borderId="64" applyNumberFormat="0" applyProtection="0">
      <alignment horizontal="left" vertical="center" indent="1"/>
    </xf>
    <xf numFmtId="171" fontId="6" fillId="44" borderId="64" applyNumberFormat="0" applyProtection="0">
      <alignment horizontal="left" vertical="center" indent="1"/>
    </xf>
    <xf numFmtId="171"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171"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169" fontId="6" fillId="44" borderId="64" applyNumberFormat="0" applyProtection="0">
      <alignment horizontal="left" vertical="center" indent="1"/>
    </xf>
    <xf numFmtId="169" fontId="6" fillId="0" borderId="0"/>
    <xf numFmtId="0" fontId="6" fillId="0" borderId="0"/>
    <xf numFmtId="169" fontId="6" fillId="44" borderId="64" applyNumberFormat="0" applyProtection="0">
      <alignment horizontal="left" vertical="center" indent="1"/>
    </xf>
    <xf numFmtId="0" fontId="6" fillId="0" borderId="0"/>
    <xf numFmtId="0" fontId="6" fillId="0" borderId="0"/>
    <xf numFmtId="171" fontId="6" fillId="44" borderId="64" applyNumberFormat="0" applyProtection="0">
      <alignment horizontal="left" vertical="center" indent="1"/>
    </xf>
    <xf numFmtId="171" fontId="6" fillId="44" borderId="64" applyNumberFormat="0" applyProtection="0">
      <alignment horizontal="left" vertical="center" indent="1"/>
    </xf>
    <xf numFmtId="0" fontId="6" fillId="0" borderId="0"/>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171"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169" fontId="6" fillId="44" borderId="64" applyNumberFormat="0" applyProtection="0">
      <alignment horizontal="left" vertical="center" indent="1"/>
    </xf>
    <xf numFmtId="0" fontId="6" fillId="44" borderId="64" applyNumberFormat="0" applyProtection="0">
      <alignment horizontal="left" vertical="center" indent="1"/>
    </xf>
    <xf numFmtId="169" fontId="6" fillId="44" borderId="64" applyNumberFormat="0" applyProtection="0">
      <alignment horizontal="left" vertical="center" indent="1"/>
    </xf>
    <xf numFmtId="171" fontId="6" fillId="44" borderId="64" applyNumberFormat="0" applyProtection="0">
      <alignment horizontal="left" vertical="center" indent="1"/>
    </xf>
    <xf numFmtId="171"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169" fontId="6" fillId="44" borderId="64" applyNumberFormat="0" applyProtection="0">
      <alignment horizontal="left" vertical="center" indent="1"/>
    </xf>
    <xf numFmtId="169" fontId="6" fillId="0" borderId="0"/>
    <xf numFmtId="0" fontId="6" fillId="0" borderId="0"/>
    <xf numFmtId="169" fontId="6" fillId="44" borderId="64" applyNumberFormat="0" applyProtection="0">
      <alignment horizontal="left" vertical="center" indent="1"/>
    </xf>
    <xf numFmtId="171" fontId="6" fillId="44" borderId="64" applyNumberFormat="0" applyProtection="0">
      <alignment horizontal="left" vertical="center" indent="1"/>
    </xf>
    <xf numFmtId="171"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171"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169" fontId="6" fillId="44" borderId="64" applyNumberFormat="0" applyProtection="0">
      <alignment horizontal="left" vertical="center" indent="1"/>
    </xf>
    <xf numFmtId="171" fontId="6" fillId="44" borderId="64" applyNumberFormat="0" applyProtection="0">
      <alignment horizontal="left" vertical="center" indent="1"/>
    </xf>
    <xf numFmtId="171"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171" fontId="6" fillId="44" borderId="64" applyNumberFormat="0" applyProtection="0">
      <alignment horizontal="left" vertical="center" indent="1"/>
    </xf>
    <xf numFmtId="169" fontId="6" fillId="44" borderId="64" applyNumberFormat="0" applyProtection="0">
      <alignment horizontal="left" vertical="center" indent="1"/>
    </xf>
    <xf numFmtId="169" fontId="6" fillId="0" borderId="0"/>
    <xf numFmtId="0" fontId="6" fillId="0" borderId="0"/>
    <xf numFmtId="169" fontId="6" fillId="44" borderId="64" applyNumberFormat="0" applyProtection="0">
      <alignment horizontal="left" vertical="center" indent="1"/>
    </xf>
    <xf numFmtId="0" fontId="6" fillId="44" borderId="64" applyNumberFormat="0" applyProtection="0">
      <alignment horizontal="left" vertical="top" indent="1"/>
    </xf>
    <xf numFmtId="171" fontId="6" fillId="44" borderId="64" applyNumberFormat="0" applyProtection="0">
      <alignment horizontal="left" vertical="top" indent="1"/>
    </xf>
    <xf numFmtId="171" fontId="6" fillId="44" borderId="64" applyNumberFormat="0" applyProtection="0">
      <alignment horizontal="left" vertical="top" indent="1"/>
    </xf>
    <xf numFmtId="169"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171" fontId="6" fillId="44" borderId="64" applyNumberFormat="0" applyProtection="0">
      <alignment horizontal="left" vertical="top" indent="1"/>
    </xf>
    <xf numFmtId="171" fontId="6" fillId="44" borderId="64" applyNumberFormat="0" applyProtection="0">
      <alignment horizontal="left" vertical="top" indent="1"/>
    </xf>
    <xf numFmtId="169"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171"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171"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0" borderId="0"/>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171"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0" borderId="0"/>
    <xf numFmtId="171"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169" fontId="6" fillId="44" borderId="64" applyNumberFormat="0" applyProtection="0">
      <alignment horizontal="left" vertical="top" indent="1"/>
    </xf>
    <xf numFmtId="169" fontId="6" fillId="0" borderId="0"/>
    <xf numFmtId="0" fontId="6" fillId="0" borderId="0"/>
    <xf numFmtId="0" fontId="6" fillId="0" borderId="0"/>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169" fontId="6" fillId="44" borderId="64" applyNumberFormat="0" applyProtection="0">
      <alignment horizontal="left" vertical="top" indent="1"/>
    </xf>
    <xf numFmtId="169" fontId="6" fillId="0" borderId="0"/>
    <xf numFmtId="0"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0"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0" borderId="0"/>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0" borderId="0"/>
    <xf numFmtId="0" fontId="6" fillId="0" borderId="0"/>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169" fontId="6" fillId="44" borderId="64" applyNumberFormat="0" applyProtection="0">
      <alignment horizontal="left" vertical="top" indent="1"/>
    </xf>
    <xf numFmtId="169" fontId="6" fillId="0" borderId="0"/>
    <xf numFmtId="0"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0"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0" borderId="0"/>
    <xf numFmtId="0"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171"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0" fontId="6" fillId="0" borderId="0"/>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169" fontId="6" fillId="44" borderId="64" applyNumberFormat="0" applyProtection="0">
      <alignment horizontal="left" vertical="top" indent="1"/>
    </xf>
    <xf numFmtId="169" fontId="6" fillId="0" borderId="0"/>
    <xf numFmtId="0"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0"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0" borderId="0"/>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169" fontId="6" fillId="44" borderId="64" applyNumberFormat="0" applyProtection="0">
      <alignment horizontal="left" vertical="top" indent="1"/>
    </xf>
    <xf numFmtId="169" fontId="6" fillId="0" borderId="0"/>
    <xf numFmtId="0" fontId="6" fillId="0" borderId="0"/>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0" borderId="0"/>
    <xf numFmtId="0"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0" borderId="0"/>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169" fontId="6" fillId="0" borderId="0"/>
    <xf numFmtId="0" fontId="6" fillId="0" borderId="0"/>
    <xf numFmtId="169" fontId="6" fillId="44" borderId="64" applyNumberFormat="0" applyProtection="0">
      <alignment horizontal="left" vertical="top" indent="1"/>
    </xf>
    <xf numFmtId="169" fontId="6" fillId="0" borderId="0"/>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0" borderId="0"/>
    <xf numFmtId="0" fontId="6" fillId="0" borderId="0"/>
    <xf numFmtId="0" fontId="6" fillId="44" borderId="64" applyNumberFormat="0" applyProtection="0">
      <alignment horizontal="left" vertical="top" indent="1"/>
    </xf>
    <xf numFmtId="0" fontId="6" fillId="44" borderId="64" applyNumberFormat="0" applyProtection="0">
      <alignment horizontal="left" vertical="top" indent="1"/>
    </xf>
    <xf numFmtId="171"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0" borderId="0"/>
    <xf numFmtId="169" fontId="6" fillId="0" borderId="0"/>
    <xf numFmtId="171"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0" fontId="6" fillId="0" borderId="0"/>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169" fontId="6" fillId="44" borderId="64" applyNumberFormat="0" applyProtection="0">
      <alignment horizontal="left" vertical="top" indent="1"/>
    </xf>
    <xf numFmtId="169" fontId="6" fillId="0" borderId="0"/>
    <xf numFmtId="0"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0"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0" borderId="0"/>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0" fontId="6" fillId="44" borderId="64" applyNumberFormat="0" applyProtection="0">
      <alignment horizontal="left" vertical="top" indent="1"/>
    </xf>
    <xf numFmtId="171"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169" fontId="6" fillId="44" borderId="64" applyNumberFormat="0" applyProtection="0">
      <alignment horizontal="left" vertical="top" indent="1"/>
    </xf>
    <xf numFmtId="169" fontId="6" fillId="0" borderId="0"/>
    <xf numFmtId="0"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0" fontId="6" fillId="0" borderId="0"/>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0" borderId="0"/>
    <xf numFmtId="0"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0" borderId="0"/>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0" borderId="0"/>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169" fontId="6" fillId="0" borderId="0"/>
    <xf numFmtId="0" fontId="6" fillId="44" borderId="64" applyNumberFormat="0" applyProtection="0">
      <alignment horizontal="left" vertical="top" indent="1"/>
    </xf>
    <xf numFmtId="0" fontId="6" fillId="44" borderId="64" applyNumberFormat="0" applyProtection="0">
      <alignment horizontal="left" vertical="top" indent="1"/>
    </xf>
    <xf numFmtId="171"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171"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0" fontId="6" fillId="0" borderId="0"/>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0"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0" borderId="0"/>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0" fontId="6" fillId="44" borderId="64" applyNumberFormat="0" applyProtection="0">
      <alignment horizontal="left" vertical="top" indent="1"/>
    </xf>
    <xf numFmtId="171"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0"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0" borderId="0"/>
    <xf numFmtId="0"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0" borderId="0"/>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0" fontId="6" fillId="44" borderId="64" applyNumberFormat="0" applyProtection="0">
      <alignment horizontal="left" vertical="top" indent="1"/>
    </xf>
    <xf numFmtId="171" fontId="6" fillId="44" borderId="64" applyNumberFormat="0" applyProtection="0">
      <alignment horizontal="left" vertical="top" indent="1"/>
    </xf>
    <xf numFmtId="171"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171"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169" fontId="6" fillId="44" borderId="64" applyNumberFormat="0" applyProtection="0">
      <alignment horizontal="left" vertical="top" indent="1"/>
    </xf>
    <xf numFmtId="169" fontId="6" fillId="0" borderId="0"/>
    <xf numFmtId="0" fontId="6" fillId="0" borderId="0"/>
    <xf numFmtId="169" fontId="6" fillId="44" borderId="64" applyNumberFormat="0" applyProtection="0">
      <alignment horizontal="left" vertical="top" indent="1"/>
    </xf>
    <xf numFmtId="0" fontId="6" fillId="0" borderId="0"/>
    <xf numFmtId="0" fontId="6" fillId="0" borderId="0"/>
    <xf numFmtId="171" fontId="6" fillId="44" borderId="64" applyNumberFormat="0" applyProtection="0">
      <alignment horizontal="left" vertical="top" indent="1"/>
    </xf>
    <xf numFmtId="171" fontId="6" fillId="44" borderId="64" applyNumberFormat="0" applyProtection="0">
      <alignment horizontal="left" vertical="top" indent="1"/>
    </xf>
    <xf numFmtId="0" fontId="6" fillId="0" borderId="0"/>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171"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169" fontId="6" fillId="44" borderId="64" applyNumberFormat="0" applyProtection="0">
      <alignment horizontal="left" vertical="top" indent="1"/>
    </xf>
    <xf numFmtId="0" fontId="6" fillId="44" borderId="64" applyNumberFormat="0" applyProtection="0">
      <alignment horizontal="left" vertical="top" indent="1"/>
    </xf>
    <xf numFmtId="169" fontId="6" fillId="44" borderId="64" applyNumberFormat="0" applyProtection="0">
      <alignment horizontal="left" vertical="top" indent="1"/>
    </xf>
    <xf numFmtId="171" fontId="6" fillId="44" borderId="64" applyNumberFormat="0" applyProtection="0">
      <alignment horizontal="left" vertical="top" indent="1"/>
    </xf>
    <xf numFmtId="171"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169" fontId="6" fillId="44" borderId="64" applyNumberFormat="0" applyProtection="0">
      <alignment horizontal="left" vertical="top" indent="1"/>
    </xf>
    <xf numFmtId="169" fontId="6" fillId="0" borderId="0"/>
    <xf numFmtId="0" fontId="6" fillId="0" borderId="0"/>
    <xf numFmtId="169" fontId="6" fillId="44" borderId="64" applyNumberFormat="0" applyProtection="0">
      <alignment horizontal="left" vertical="top" indent="1"/>
    </xf>
    <xf numFmtId="171" fontId="6" fillId="44" borderId="64" applyNumberFormat="0" applyProtection="0">
      <alignment horizontal="left" vertical="top" indent="1"/>
    </xf>
    <xf numFmtId="171"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171"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169" fontId="6" fillId="44" borderId="64" applyNumberFormat="0" applyProtection="0">
      <alignment horizontal="left" vertical="top" indent="1"/>
    </xf>
    <xf numFmtId="171" fontId="6" fillId="44" borderId="64" applyNumberFormat="0" applyProtection="0">
      <alignment horizontal="left" vertical="top" indent="1"/>
    </xf>
    <xf numFmtId="171"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171" fontId="6" fillId="44" borderId="64" applyNumberFormat="0" applyProtection="0">
      <alignment horizontal="left" vertical="top" indent="1"/>
    </xf>
    <xf numFmtId="169" fontId="6" fillId="44" borderId="64" applyNumberFormat="0" applyProtection="0">
      <alignment horizontal="left" vertical="top" indent="1"/>
    </xf>
    <xf numFmtId="169" fontId="6" fillId="0" borderId="0"/>
    <xf numFmtId="0" fontId="6" fillId="0" borderId="0"/>
    <xf numFmtId="169" fontId="6" fillId="44" borderId="64" applyNumberFormat="0" applyProtection="0">
      <alignment horizontal="left" vertical="top" indent="1"/>
    </xf>
    <xf numFmtId="0" fontId="6" fillId="81" borderId="64" applyNumberFormat="0" applyProtection="0">
      <alignment horizontal="left" vertical="center" indent="1"/>
    </xf>
    <xf numFmtId="171" fontId="6" fillId="81" borderId="64" applyNumberFormat="0" applyProtection="0">
      <alignment horizontal="left" vertical="center" indent="1"/>
    </xf>
    <xf numFmtId="171" fontId="6" fillId="81" borderId="64" applyNumberFormat="0" applyProtection="0">
      <alignment horizontal="left" vertical="center" indent="1"/>
    </xf>
    <xf numFmtId="169"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171" fontId="6" fillId="81" borderId="64" applyNumberFormat="0" applyProtection="0">
      <alignment horizontal="left" vertical="center" indent="1"/>
    </xf>
    <xf numFmtId="171" fontId="6" fillId="81" borderId="64" applyNumberFormat="0" applyProtection="0">
      <alignment horizontal="left" vertical="center" indent="1"/>
    </xf>
    <xf numFmtId="169"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171"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171"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0" borderId="0"/>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171"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0" borderId="0"/>
    <xf numFmtId="171"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169" fontId="6" fillId="81" borderId="64" applyNumberFormat="0" applyProtection="0">
      <alignment horizontal="left" vertical="center" indent="1"/>
    </xf>
    <xf numFmtId="169" fontId="6" fillId="0" borderId="0"/>
    <xf numFmtId="0" fontId="6" fillId="0" borderId="0"/>
    <xf numFmtId="0" fontId="6" fillId="0" borderId="0"/>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169" fontId="6" fillId="81" borderId="64" applyNumberFormat="0" applyProtection="0">
      <alignment horizontal="left" vertical="center" indent="1"/>
    </xf>
    <xf numFmtId="169" fontId="6" fillId="0" borderId="0"/>
    <xf numFmtId="0"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0"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0" borderId="0"/>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0" borderId="0"/>
    <xf numFmtId="0" fontId="6" fillId="0" borderId="0"/>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169" fontId="6" fillId="81" borderId="64" applyNumberFormat="0" applyProtection="0">
      <alignment horizontal="left" vertical="center" indent="1"/>
    </xf>
    <xf numFmtId="169" fontId="6" fillId="0" borderId="0"/>
    <xf numFmtId="0"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0"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0" borderId="0"/>
    <xf numFmtId="0"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171"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0" fontId="6" fillId="0" borderId="0"/>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169" fontId="6" fillId="81" borderId="64" applyNumberFormat="0" applyProtection="0">
      <alignment horizontal="left" vertical="center" indent="1"/>
    </xf>
    <xf numFmtId="169" fontId="6" fillId="0" borderId="0"/>
    <xf numFmtId="0"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0"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0" borderId="0"/>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169" fontId="6" fillId="81" borderId="64" applyNumberFormat="0" applyProtection="0">
      <alignment horizontal="left" vertical="center" indent="1"/>
    </xf>
    <xf numFmtId="169" fontId="6" fillId="0" borderId="0"/>
    <xf numFmtId="0" fontId="6" fillId="0" borderId="0"/>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0" borderId="0"/>
    <xf numFmtId="0"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0" borderId="0"/>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169" fontId="6" fillId="0" borderId="0"/>
    <xf numFmtId="0" fontId="6" fillId="0" borderId="0"/>
    <xf numFmtId="169" fontId="6" fillId="81" borderId="64" applyNumberFormat="0" applyProtection="0">
      <alignment horizontal="left" vertical="center" indent="1"/>
    </xf>
    <xf numFmtId="169" fontId="6" fillId="0" borderId="0"/>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0" borderId="0"/>
    <xf numFmtId="0" fontId="6" fillId="0" borderId="0"/>
    <xf numFmtId="0" fontId="6" fillId="81" borderId="64" applyNumberFormat="0" applyProtection="0">
      <alignment horizontal="left" vertical="center" indent="1"/>
    </xf>
    <xf numFmtId="0" fontId="6" fillId="81" borderId="64" applyNumberFormat="0" applyProtection="0">
      <alignment horizontal="left" vertical="center" indent="1"/>
    </xf>
    <xf numFmtId="171"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0" borderId="0"/>
    <xf numFmtId="169" fontId="6" fillId="0" borderId="0"/>
    <xf numFmtId="171"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0" fontId="6" fillId="0" borderId="0"/>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169" fontId="6" fillId="81" borderId="64" applyNumberFormat="0" applyProtection="0">
      <alignment horizontal="left" vertical="center" indent="1"/>
    </xf>
    <xf numFmtId="169" fontId="6" fillId="0" borderId="0"/>
    <xf numFmtId="0"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0"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0" borderId="0"/>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0" fontId="6" fillId="81" borderId="64" applyNumberFormat="0" applyProtection="0">
      <alignment horizontal="left" vertical="center" indent="1"/>
    </xf>
    <xf numFmtId="171"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169" fontId="6" fillId="81" borderId="64" applyNumberFormat="0" applyProtection="0">
      <alignment horizontal="left" vertical="center" indent="1"/>
    </xf>
    <xf numFmtId="169" fontId="6" fillId="0" borderId="0"/>
    <xf numFmtId="0"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0" fontId="6" fillId="0" borderId="0"/>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0" borderId="0"/>
    <xf numFmtId="0"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0" borderId="0"/>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0" borderId="0"/>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169" fontId="6" fillId="0" borderId="0"/>
    <xf numFmtId="0" fontId="6" fillId="81" borderId="64" applyNumberFormat="0" applyProtection="0">
      <alignment horizontal="left" vertical="center" indent="1"/>
    </xf>
    <xf numFmtId="0" fontId="6" fillId="81" borderId="64" applyNumberFormat="0" applyProtection="0">
      <alignment horizontal="left" vertical="center" indent="1"/>
    </xf>
    <xf numFmtId="171"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171"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0" fontId="6" fillId="0" borderId="0"/>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0"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0" borderId="0"/>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0" fontId="6" fillId="81" borderId="64" applyNumberFormat="0" applyProtection="0">
      <alignment horizontal="left" vertical="center" indent="1"/>
    </xf>
    <xf numFmtId="171"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0"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0" borderId="0"/>
    <xf numFmtId="0"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0" borderId="0"/>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0" fontId="6" fillId="81" borderId="64" applyNumberFormat="0" applyProtection="0">
      <alignment horizontal="left" vertical="center" indent="1"/>
    </xf>
    <xf numFmtId="171" fontId="6" fillId="81" borderId="64" applyNumberFormat="0" applyProtection="0">
      <alignment horizontal="left" vertical="center" indent="1"/>
    </xf>
    <xf numFmtId="171"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171"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169" fontId="6" fillId="81" borderId="64" applyNumberFormat="0" applyProtection="0">
      <alignment horizontal="left" vertical="center" indent="1"/>
    </xf>
    <xf numFmtId="169" fontId="6" fillId="0" borderId="0"/>
    <xf numFmtId="0" fontId="6" fillId="0" borderId="0"/>
    <xf numFmtId="169" fontId="6" fillId="81" borderId="64" applyNumberFormat="0" applyProtection="0">
      <alignment horizontal="left" vertical="center" indent="1"/>
    </xf>
    <xf numFmtId="0" fontId="6" fillId="0" borderId="0"/>
    <xf numFmtId="0" fontId="6" fillId="0" borderId="0"/>
    <xf numFmtId="171" fontId="6" fillId="81" borderId="64" applyNumberFormat="0" applyProtection="0">
      <alignment horizontal="left" vertical="center" indent="1"/>
    </xf>
    <xf numFmtId="171" fontId="6" fillId="81" borderId="64" applyNumberFormat="0" applyProtection="0">
      <alignment horizontal="left" vertical="center" indent="1"/>
    </xf>
    <xf numFmtId="0" fontId="6" fillId="0" borderId="0"/>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171"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169" fontId="6" fillId="81" borderId="64" applyNumberFormat="0" applyProtection="0">
      <alignment horizontal="left" vertical="center" indent="1"/>
    </xf>
    <xf numFmtId="0" fontId="6" fillId="81" borderId="64" applyNumberFormat="0" applyProtection="0">
      <alignment horizontal="left" vertical="center" indent="1"/>
    </xf>
    <xf numFmtId="169" fontId="6" fillId="81" borderId="64" applyNumberFormat="0" applyProtection="0">
      <alignment horizontal="left" vertical="center" indent="1"/>
    </xf>
    <xf numFmtId="171" fontId="6" fillId="81" borderId="64" applyNumberFormat="0" applyProtection="0">
      <alignment horizontal="left" vertical="center" indent="1"/>
    </xf>
    <xf numFmtId="171"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169" fontId="6" fillId="81" borderId="64" applyNumberFormat="0" applyProtection="0">
      <alignment horizontal="left" vertical="center" indent="1"/>
    </xf>
    <xf numFmtId="169" fontId="6" fillId="0" borderId="0"/>
    <xf numFmtId="0" fontId="6" fillId="0" borderId="0"/>
    <xf numFmtId="169" fontId="6" fillId="81" borderId="64" applyNumberFormat="0" applyProtection="0">
      <alignment horizontal="left" vertical="center" indent="1"/>
    </xf>
    <xf numFmtId="171" fontId="6" fillId="81" borderId="64" applyNumberFormat="0" applyProtection="0">
      <alignment horizontal="left" vertical="center" indent="1"/>
    </xf>
    <xf numFmtId="171"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171"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169" fontId="6" fillId="81" borderId="64" applyNumberFormat="0" applyProtection="0">
      <alignment horizontal="left" vertical="center" indent="1"/>
    </xf>
    <xf numFmtId="171" fontId="6" fillId="81" borderId="64" applyNumberFormat="0" applyProtection="0">
      <alignment horizontal="left" vertical="center" indent="1"/>
    </xf>
    <xf numFmtId="171"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171" fontId="6" fillId="81" borderId="64" applyNumberFormat="0" applyProtection="0">
      <alignment horizontal="left" vertical="center" indent="1"/>
    </xf>
    <xf numFmtId="169" fontId="6" fillId="81" borderId="64" applyNumberFormat="0" applyProtection="0">
      <alignment horizontal="left" vertical="center" indent="1"/>
    </xf>
    <xf numFmtId="169" fontId="6" fillId="0" borderId="0"/>
    <xf numFmtId="0" fontId="6" fillId="0" borderId="0"/>
    <xf numFmtId="169" fontId="6" fillId="81" borderId="64" applyNumberFormat="0" applyProtection="0">
      <alignment horizontal="left" vertical="center" indent="1"/>
    </xf>
    <xf numFmtId="0" fontId="6" fillId="81" borderId="64" applyNumberFormat="0" applyProtection="0">
      <alignment horizontal="left" vertical="top" indent="1"/>
    </xf>
    <xf numFmtId="171" fontId="6" fillId="81" borderId="64" applyNumberFormat="0" applyProtection="0">
      <alignment horizontal="left" vertical="top" indent="1"/>
    </xf>
    <xf numFmtId="171" fontId="6" fillId="81" borderId="64" applyNumberFormat="0" applyProtection="0">
      <alignment horizontal="left" vertical="top" indent="1"/>
    </xf>
    <xf numFmtId="169"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171" fontId="6" fillId="81" borderId="64" applyNumberFormat="0" applyProtection="0">
      <alignment horizontal="left" vertical="top" indent="1"/>
    </xf>
    <xf numFmtId="171" fontId="6" fillId="81" borderId="64" applyNumberFormat="0" applyProtection="0">
      <alignment horizontal="left" vertical="top" indent="1"/>
    </xf>
    <xf numFmtId="169"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171"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171"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0" borderId="0"/>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171"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0" borderId="0"/>
    <xf numFmtId="171"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169" fontId="6" fillId="81" borderId="64" applyNumberFormat="0" applyProtection="0">
      <alignment horizontal="left" vertical="top" indent="1"/>
    </xf>
    <xf numFmtId="169" fontId="6" fillId="0" borderId="0"/>
    <xf numFmtId="0" fontId="6" fillId="0" borderId="0"/>
    <xf numFmtId="0" fontId="6" fillId="0" borderId="0"/>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169" fontId="6" fillId="81" borderId="64" applyNumberFormat="0" applyProtection="0">
      <alignment horizontal="left" vertical="top" indent="1"/>
    </xf>
    <xf numFmtId="169" fontId="6" fillId="0" borderId="0"/>
    <xf numFmtId="0"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0"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0" borderId="0"/>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0" borderId="0"/>
    <xf numFmtId="0" fontId="6" fillId="0" borderId="0"/>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169" fontId="6" fillId="81" borderId="64" applyNumberFormat="0" applyProtection="0">
      <alignment horizontal="left" vertical="top" indent="1"/>
    </xf>
    <xf numFmtId="169" fontId="6" fillId="0" borderId="0"/>
    <xf numFmtId="0"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0"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0" borderId="0"/>
    <xf numFmtId="0"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171"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0" fontId="6" fillId="0" borderId="0"/>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169" fontId="6" fillId="81" borderId="64" applyNumberFormat="0" applyProtection="0">
      <alignment horizontal="left" vertical="top" indent="1"/>
    </xf>
    <xf numFmtId="169" fontId="6" fillId="0" borderId="0"/>
    <xf numFmtId="0"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0"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0" borderId="0"/>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169" fontId="6" fillId="81" borderId="64" applyNumberFormat="0" applyProtection="0">
      <alignment horizontal="left" vertical="top" indent="1"/>
    </xf>
    <xf numFmtId="169" fontId="6" fillId="0" borderId="0"/>
    <xf numFmtId="0" fontId="6" fillId="0" borderId="0"/>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0" borderId="0"/>
    <xf numFmtId="0"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0" borderId="0"/>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169" fontId="6" fillId="0" borderId="0"/>
    <xf numFmtId="0" fontId="6" fillId="0" borderId="0"/>
    <xf numFmtId="169" fontId="6" fillId="81" borderId="64" applyNumberFormat="0" applyProtection="0">
      <alignment horizontal="left" vertical="top" indent="1"/>
    </xf>
    <xf numFmtId="169" fontId="6" fillId="0" borderId="0"/>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0" borderId="0"/>
    <xf numFmtId="0" fontId="6" fillId="0" borderId="0"/>
    <xf numFmtId="0" fontId="6" fillId="81" borderId="64" applyNumberFormat="0" applyProtection="0">
      <alignment horizontal="left" vertical="top" indent="1"/>
    </xf>
    <xf numFmtId="0" fontId="6" fillId="81" borderId="64" applyNumberFormat="0" applyProtection="0">
      <alignment horizontal="left" vertical="top" indent="1"/>
    </xf>
    <xf numFmtId="171"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0" borderId="0"/>
    <xf numFmtId="169" fontId="6" fillId="0" borderId="0"/>
    <xf numFmtId="171"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0" fontId="6" fillId="0" borderId="0"/>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169" fontId="6" fillId="81" borderId="64" applyNumberFormat="0" applyProtection="0">
      <alignment horizontal="left" vertical="top" indent="1"/>
    </xf>
    <xf numFmtId="169" fontId="6" fillId="0" borderId="0"/>
    <xf numFmtId="0"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0"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0" borderId="0"/>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0" fontId="6" fillId="81" borderId="64" applyNumberFormat="0" applyProtection="0">
      <alignment horizontal="left" vertical="top" indent="1"/>
    </xf>
    <xf numFmtId="171"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169" fontId="6" fillId="81" borderId="64" applyNumberFormat="0" applyProtection="0">
      <alignment horizontal="left" vertical="top" indent="1"/>
    </xf>
    <xf numFmtId="169" fontId="6" fillId="0" borderId="0"/>
    <xf numFmtId="0"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0" fontId="6" fillId="0" borderId="0"/>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0" borderId="0"/>
    <xf numFmtId="0"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0" borderId="0"/>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0" borderId="0"/>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169" fontId="6" fillId="0" borderId="0"/>
    <xf numFmtId="0" fontId="6" fillId="81" borderId="64" applyNumberFormat="0" applyProtection="0">
      <alignment horizontal="left" vertical="top" indent="1"/>
    </xf>
    <xf numFmtId="0" fontId="6" fillId="81" borderId="64" applyNumberFormat="0" applyProtection="0">
      <alignment horizontal="left" vertical="top" indent="1"/>
    </xf>
    <xf numFmtId="171"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171"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0" fontId="6" fillId="0" borderId="0"/>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0"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0" borderId="0"/>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0" fontId="6" fillId="81" borderId="64" applyNumberFormat="0" applyProtection="0">
      <alignment horizontal="left" vertical="top" indent="1"/>
    </xf>
    <xf numFmtId="171"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0"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0" borderId="0"/>
    <xf numFmtId="0"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0" borderId="0"/>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0" fontId="6" fillId="81" borderId="64" applyNumberFormat="0" applyProtection="0">
      <alignment horizontal="left" vertical="top" indent="1"/>
    </xf>
    <xf numFmtId="171" fontId="6" fillId="81" borderId="64" applyNumberFormat="0" applyProtection="0">
      <alignment horizontal="left" vertical="top" indent="1"/>
    </xf>
    <xf numFmtId="171"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171"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169" fontId="6" fillId="81" borderId="64" applyNumberFormat="0" applyProtection="0">
      <alignment horizontal="left" vertical="top" indent="1"/>
    </xf>
    <xf numFmtId="169" fontId="6" fillId="0" borderId="0"/>
    <xf numFmtId="0" fontId="6" fillId="0" borderId="0"/>
    <xf numFmtId="169" fontId="6" fillId="81" borderId="64" applyNumberFormat="0" applyProtection="0">
      <alignment horizontal="left" vertical="top" indent="1"/>
    </xf>
    <xf numFmtId="0" fontId="6" fillId="0" borderId="0"/>
    <xf numFmtId="0" fontId="6" fillId="0" borderId="0"/>
    <xf numFmtId="171" fontId="6" fillId="81" borderId="64" applyNumberFormat="0" applyProtection="0">
      <alignment horizontal="left" vertical="top" indent="1"/>
    </xf>
    <xf numFmtId="171" fontId="6" fillId="81" borderId="64" applyNumberFormat="0" applyProtection="0">
      <alignment horizontal="left" vertical="top" indent="1"/>
    </xf>
    <xf numFmtId="0" fontId="6" fillId="0" borderId="0"/>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171"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169" fontId="6" fillId="81" borderId="64" applyNumberFormat="0" applyProtection="0">
      <alignment horizontal="left" vertical="top" indent="1"/>
    </xf>
    <xf numFmtId="0" fontId="6" fillId="81" borderId="64" applyNumberFormat="0" applyProtection="0">
      <alignment horizontal="left" vertical="top" indent="1"/>
    </xf>
    <xf numFmtId="169" fontId="6" fillId="81" borderId="64" applyNumberFormat="0" applyProtection="0">
      <alignment horizontal="left" vertical="top" indent="1"/>
    </xf>
    <xf numFmtId="171" fontId="6" fillId="81" borderId="64" applyNumberFormat="0" applyProtection="0">
      <alignment horizontal="left" vertical="top" indent="1"/>
    </xf>
    <xf numFmtId="171"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169" fontId="6" fillId="81" borderId="64" applyNumberFormat="0" applyProtection="0">
      <alignment horizontal="left" vertical="top" indent="1"/>
    </xf>
    <xf numFmtId="169" fontId="6" fillId="0" borderId="0"/>
    <xf numFmtId="0" fontId="6" fillId="0" borderId="0"/>
    <xf numFmtId="169" fontId="6" fillId="81" borderId="64" applyNumberFormat="0" applyProtection="0">
      <alignment horizontal="left" vertical="top" indent="1"/>
    </xf>
    <xf numFmtId="171" fontId="6" fillId="81" borderId="64" applyNumberFormat="0" applyProtection="0">
      <alignment horizontal="left" vertical="top" indent="1"/>
    </xf>
    <xf numFmtId="171"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171"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169" fontId="6" fillId="81" borderId="64" applyNumberFormat="0" applyProtection="0">
      <alignment horizontal="left" vertical="top" indent="1"/>
    </xf>
    <xf numFmtId="171" fontId="6" fillId="81" borderId="64" applyNumberFormat="0" applyProtection="0">
      <alignment horizontal="left" vertical="top" indent="1"/>
    </xf>
    <xf numFmtId="171"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171" fontId="6" fillId="81" borderId="64" applyNumberFormat="0" applyProtection="0">
      <alignment horizontal="left" vertical="top" indent="1"/>
    </xf>
    <xf numFmtId="169" fontId="6" fillId="81" borderId="64" applyNumberFormat="0" applyProtection="0">
      <alignment horizontal="left" vertical="top" indent="1"/>
    </xf>
    <xf numFmtId="169" fontId="6" fillId="0" borderId="0"/>
    <xf numFmtId="0" fontId="6" fillId="0" borderId="0"/>
    <xf numFmtId="169" fontId="6" fillId="81" borderId="64" applyNumberFormat="0" applyProtection="0">
      <alignment horizontal="left" vertical="top" indent="1"/>
    </xf>
    <xf numFmtId="4" fontId="189" fillId="45" borderId="64" applyNumberFormat="0" applyProtection="0">
      <alignment vertical="center"/>
    </xf>
    <xf numFmtId="4" fontId="205" fillId="81" borderId="64" applyNumberFormat="0" applyProtection="0">
      <alignment vertical="center"/>
    </xf>
    <xf numFmtId="0" fontId="6" fillId="0" borderId="0"/>
    <xf numFmtId="4" fontId="205" fillId="81" borderId="64" applyNumberFormat="0" applyProtection="0">
      <alignment vertical="center"/>
    </xf>
    <xf numFmtId="0" fontId="6" fillId="0" borderId="0"/>
    <xf numFmtId="4" fontId="205" fillId="81" borderId="64" applyNumberFormat="0" applyProtection="0">
      <alignment vertical="center"/>
    </xf>
    <xf numFmtId="0" fontId="6" fillId="0" borderId="0"/>
    <xf numFmtId="4" fontId="205" fillId="81"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0" fontId="6" fillId="0" borderId="0"/>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0" fontId="6" fillId="0" borderId="0"/>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0" fontId="6" fillId="0" borderId="0"/>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0" fontId="6" fillId="0" borderId="0"/>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0" fontId="6" fillId="0" borderId="0"/>
    <xf numFmtId="4" fontId="189" fillId="45" borderId="64" applyNumberFormat="0" applyProtection="0">
      <alignment vertical="center"/>
    </xf>
    <xf numFmtId="0" fontId="6" fillId="0" borderId="0"/>
    <xf numFmtId="4" fontId="189" fillId="45" borderId="64" applyNumberFormat="0" applyProtection="0">
      <alignment vertical="center"/>
    </xf>
    <xf numFmtId="4" fontId="205" fillId="81" borderId="64" applyNumberFormat="0" applyProtection="0">
      <alignment vertical="center"/>
    </xf>
    <xf numFmtId="0" fontId="6" fillId="0" borderId="0"/>
    <xf numFmtId="4" fontId="205" fillId="81" borderId="64" applyNumberFormat="0" applyProtection="0">
      <alignment vertical="center"/>
    </xf>
    <xf numFmtId="0" fontId="6" fillId="0" borderId="0"/>
    <xf numFmtId="4" fontId="205" fillId="81" borderId="64" applyNumberFormat="0" applyProtection="0">
      <alignment vertical="center"/>
    </xf>
    <xf numFmtId="0" fontId="6" fillId="0" borderId="0"/>
    <xf numFmtId="4" fontId="205" fillId="81"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169" fontId="6" fillId="0" borderId="0"/>
    <xf numFmtId="0" fontId="6" fillId="0" borderId="0"/>
    <xf numFmtId="4" fontId="189" fillId="45" borderId="64" applyNumberFormat="0" applyProtection="0">
      <alignment vertical="center"/>
    </xf>
    <xf numFmtId="0" fontId="6" fillId="0" borderId="0"/>
    <xf numFmtId="0" fontId="6" fillId="0" borderId="0"/>
    <xf numFmtId="4" fontId="189" fillId="45" borderId="64" applyNumberFormat="0" applyProtection="0">
      <alignment vertical="center"/>
    </xf>
    <xf numFmtId="169" fontId="6" fillId="0" borderId="0"/>
    <xf numFmtId="0" fontId="6" fillId="0" borderId="0"/>
    <xf numFmtId="4" fontId="189" fillId="45" borderId="64" applyNumberFormat="0" applyProtection="0">
      <alignment vertical="center"/>
    </xf>
    <xf numFmtId="169"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169" fontId="6" fillId="0" borderId="0"/>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0" fontId="6" fillId="0" borderId="0"/>
    <xf numFmtId="4" fontId="189" fillId="45" borderId="64" applyNumberFormat="0" applyProtection="0">
      <alignment vertical="center"/>
    </xf>
    <xf numFmtId="169" fontId="6" fillId="0" borderId="0"/>
    <xf numFmtId="0" fontId="6" fillId="0" borderId="0"/>
    <xf numFmtId="4" fontId="189" fillId="45" borderId="64" applyNumberFormat="0" applyProtection="0">
      <alignment vertical="center"/>
    </xf>
    <xf numFmtId="169"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169" fontId="6" fillId="0" borderId="0"/>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0" fontId="6" fillId="0" borderId="0"/>
    <xf numFmtId="0" fontId="6" fillId="0" borderId="0"/>
    <xf numFmtId="4" fontId="189" fillId="45" borderId="64" applyNumberFormat="0" applyProtection="0">
      <alignment vertical="center"/>
    </xf>
    <xf numFmtId="169" fontId="6" fillId="0" borderId="0"/>
    <xf numFmtId="0" fontId="6" fillId="0" borderId="0"/>
    <xf numFmtId="4" fontId="189" fillId="45" borderId="64" applyNumberFormat="0" applyProtection="0">
      <alignment vertical="center"/>
    </xf>
    <xf numFmtId="169"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169" fontId="6" fillId="0" borderId="0"/>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169" fontId="6" fillId="0" borderId="0"/>
    <xf numFmtId="0" fontId="6" fillId="0" borderId="0"/>
    <xf numFmtId="4" fontId="189" fillId="45" borderId="64" applyNumberFormat="0" applyProtection="0">
      <alignment vertical="center"/>
    </xf>
    <xf numFmtId="169" fontId="6" fillId="0" borderId="0"/>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169" fontId="6" fillId="0" borderId="0"/>
    <xf numFmtId="4" fontId="189" fillId="45" borderId="64" applyNumberFormat="0" applyProtection="0">
      <alignment vertical="center"/>
    </xf>
    <xf numFmtId="0" fontId="6" fillId="0" borderId="0"/>
    <xf numFmtId="4" fontId="189" fillId="45" borderId="64" applyNumberFormat="0" applyProtection="0">
      <alignment vertical="center"/>
    </xf>
    <xf numFmtId="169" fontId="6" fillId="0" borderId="0"/>
    <xf numFmtId="0" fontId="6" fillId="0" borderId="0"/>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169" fontId="6" fillId="0" borderId="0"/>
    <xf numFmtId="0" fontId="6" fillId="0" borderId="0"/>
    <xf numFmtId="4" fontId="189" fillId="45" borderId="64" applyNumberFormat="0" applyProtection="0">
      <alignment vertical="center"/>
    </xf>
    <xf numFmtId="169"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0" fontId="6" fillId="0" borderId="0"/>
    <xf numFmtId="0" fontId="6" fillId="0" borderId="0"/>
    <xf numFmtId="4" fontId="189" fillId="45" borderId="64" applyNumberFormat="0" applyProtection="0">
      <alignment vertical="center"/>
    </xf>
    <xf numFmtId="169" fontId="6" fillId="0" borderId="0"/>
    <xf numFmtId="0" fontId="6" fillId="0" borderId="0"/>
    <xf numFmtId="4" fontId="189" fillId="45" borderId="64" applyNumberFormat="0" applyProtection="0">
      <alignment vertical="center"/>
    </xf>
    <xf numFmtId="169"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169" fontId="6" fillId="0" borderId="0"/>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0" fontId="6" fillId="0" borderId="0"/>
    <xf numFmtId="0" fontId="6" fillId="0" borderId="0"/>
    <xf numFmtId="4" fontId="189" fillId="45" borderId="64" applyNumberFormat="0" applyProtection="0">
      <alignment vertical="center"/>
    </xf>
    <xf numFmtId="169" fontId="6" fillId="0" borderId="0"/>
    <xf numFmtId="0" fontId="6" fillId="0" borderId="0"/>
    <xf numFmtId="4" fontId="189" fillId="45" borderId="64" applyNumberFormat="0" applyProtection="0">
      <alignment vertical="center"/>
    </xf>
    <xf numFmtId="169"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169" fontId="6" fillId="0" borderId="0"/>
    <xf numFmtId="0" fontId="6" fillId="0" borderId="0"/>
    <xf numFmtId="0" fontId="6" fillId="0" borderId="0"/>
    <xf numFmtId="4" fontId="189" fillId="45" borderId="64" applyNumberFormat="0" applyProtection="0">
      <alignment vertical="center"/>
    </xf>
    <xf numFmtId="169"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169"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169" fontId="6" fillId="0" borderId="0"/>
    <xf numFmtId="4" fontId="189" fillId="45" borderId="64" applyNumberFormat="0" applyProtection="0">
      <alignment vertical="center"/>
    </xf>
    <xf numFmtId="4" fontId="189" fillId="45" borderId="64" applyNumberFormat="0" applyProtection="0">
      <alignment vertical="center"/>
    </xf>
    <xf numFmtId="0" fontId="6" fillId="0" borderId="0"/>
    <xf numFmtId="0" fontId="6" fillId="0" borderId="0"/>
    <xf numFmtId="4" fontId="189" fillId="45" borderId="64" applyNumberFormat="0" applyProtection="0">
      <alignment vertical="center"/>
    </xf>
    <xf numFmtId="169"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169" fontId="6" fillId="0" borderId="0"/>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169" fontId="6" fillId="0" borderId="0"/>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169" fontId="6" fillId="0" borderId="0"/>
    <xf numFmtId="0" fontId="6" fillId="0" borderId="0"/>
    <xf numFmtId="4" fontId="189" fillId="45" borderId="64" applyNumberFormat="0" applyProtection="0">
      <alignment vertical="center"/>
    </xf>
    <xf numFmtId="4" fontId="189" fillId="45" borderId="64" applyNumberFormat="0" applyProtection="0">
      <alignment vertical="center"/>
    </xf>
    <xf numFmtId="0" fontId="6" fillId="0" borderId="0"/>
    <xf numFmtId="4" fontId="205" fillId="81" borderId="64" applyNumberFormat="0" applyProtection="0">
      <alignment vertical="center"/>
    </xf>
    <xf numFmtId="169" fontId="6" fillId="0" borderId="0"/>
    <xf numFmtId="0" fontId="6" fillId="0" borderId="0"/>
    <xf numFmtId="4" fontId="205" fillId="81" borderId="64" applyNumberFormat="0" applyProtection="0">
      <alignment vertical="center"/>
    </xf>
    <xf numFmtId="0" fontId="6" fillId="0" borderId="0"/>
    <xf numFmtId="4" fontId="205" fillId="81" borderId="64" applyNumberFormat="0" applyProtection="0">
      <alignment vertical="center"/>
    </xf>
    <xf numFmtId="0" fontId="6" fillId="0" borderId="0"/>
    <xf numFmtId="0" fontId="6" fillId="0" borderId="0"/>
    <xf numFmtId="4" fontId="189" fillId="45" borderId="64" applyNumberFormat="0" applyProtection="0">
      <alignment vertical="center"/>
    </xf>
    <xf numFmtId="4" fontId="189" fillId="45" borderId="64" applyNumberFormat="0" applyProtection="0">
      <alignment vertical="center"/>
    </xf>
    <xf numFmtId="0" fontId="6" fillId="0" borderId="0"/>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4" fontId="189" fillId="45" borderId="64" applyNumberFormat="0" applyProtection="0">
      <alignment vertical="center"/>
    </xf>
    <xf numFmtId="0" fontId="6" fillId="0" borderId="0"/>
    <xf numFmtId="4" fontId="205" fillId="81" borderId="64" applyNumberFormat="0" applyProtection="0">
      <alignment vertical="center"/>
    </xf>
    <xf numFmtId="169" fontId="6" fillId="0" borderId="0"/>
    <xf numFmtId="0" fontId="6" fillId="0" borderId="0"/>
    <xf numFmtId="4" fontId="205" fillId="81" borderId="64" applyNumberFormat="0" applyProtection="0">
      <alignment vertical="center"/>
    </xf>
    <xf numFmtId="4" fontId="205" fillId="81" borderId="64" applyNumberFormat="0" applyProtection="0">
      <alignment vertical="center"/>
    </xf>
    <xf numFmtId="4" fontId="189" fillId="45" borderId="64" applyNumberFormat="0" applyProtection="0">
      <alignment vertical="center"/>
    </xf>
    <xf numFmtId="0" fontId="6" fillId="0" borderId="0"/>
    <xf numFmtId="4" fontId="205" fillId="81" borderId="64" applyNumberFormat="0" applyProtection="0">
      <alignment vertical="center"/>
    </xf>
    <xf numFmtId="169" fontId="6" fillId="0" borderId="0"/>
    <xf numFmtId="0" fontId="6" fillId="0" borderId="0"/>
    <xf numFmtId="4" fontId="205" fillId="81" borderId="64" applyNumberFormat="0" applyProtection="0">
      <alignment vertical="center"/>
    </xf>
    <xf numFmtId="0" fontId="6" fillId="0" borderId="0"/>
    <xf numFmtId="4" fontId="205" fillId="81" borderId="64" applyNumberFormat="0" applyProtection="0">
      <alignment vertical="center"/>
    </xf>
    <xf numFmtId="4" fontId="189" fillId="45" borderId="64" applyNumberFormat="0" applyProtection="0">
      <alignment vertical="center"/>
    </xf>
    <xf numFmtId="4" fontId="205" fillId="81" borderId="64" applyNumberFormat="0" applyProtection="0">
      <alignment vertical="center"/>
    </xf>
    <xf numFmtId="0" fontId="6" fillId="0" borderId="0"/>
    <xf numFmtId="4" fontId="205" fillId="81" borderId="64" applyNumberFormat="0" applyProtection="0">
      <alignment vertical="center"/>
    </xf>
    <xf numFmtId="169" fontId="6" fillId="0" borderId="0"/>
    <xf numFmtId="0" fontId="6" fillId="0" borderId="0"/>
    <xf numFmtId="4" fontId="205" fillId="81" borderId="64" applyNumberFormat="0" applyProtection="0">
      <alignment vertical="center"/>
    </xf>
    <xf numFmtId="0" fontId="6" fillId="0" borderId="0"/>
    <xf numFmtId="4" fontId="205" fillId="81" borderId="64" applyNumberFormat="0" applyProtection="0">
      <alignment vertical="center"/>
    </xf>
    <xf numFmtId="4" fontId="205" fillId="81" borderId="64" applyNumberFormat="0" applyProtection="0">
      <alignment vertical="center"/>
    </xf>
    <xf numFmtId="0" fontId="6" fillId="0" borderId="0"/>
    <xf numFmtId="4" fontId="205" fillId="81" borderId="64" applyNumberFormat="0" applyProtection="0">
      <alignment vertical="center"/>
    </xf>
    <xf numFmtId="169" fontId="6" fillId="0" borderId="0"/>
    <xf numFmtId="0" fontId="6" fillId="0" borderId="0"/>
    <xf numFmtId="4" fontId="205" fillId="81" borderId="64" applyNumberFormat="0" applyProtection="0">
      <alignment vertical="center"/>
    </xf>
    <xf numFmtId="0" fontId="6" fillId="0" borderId="0"/>
    <xf numFmtId="4" fontId="205" fillId="81" borderId="64" applyNumberFormat="0" applyProtection="0">
      <alignment vertical="center"/>
    </xf>
    <xf numFmtId="4" fontId="206" fillId="45" borderId="64" applyNumberFormat="0" applyProtection="0">
      <alignment vertical="center"/>
    </xf>
    <xf numFmtId="4" fontId="207" fillId="81" borderId="64" applyNumberFormat="0" applyProtection="0">
      <alignment vertical="center"/>
    </xf>
    <xf numFmtId="0" fontId="6" fillId="0" borderId="0"/>
    <xf numFmtId="4" fontId="207" fillId="81" borderId="64" applyNumberFormat="0" applyProtection="0">
      <alignment vertical="center"/>
    </xf>
    <xf numFmtId="0" fontId="6" fillId="0" borderId="0"/>
    <xf numFmtId="4" fontId="207" fillId="81" borderId="64" applyNumberFormat="0" applyProtection="0">
      <alignment vertical="center"/>
    </xf>
    <xf numFmtId="0" fontId="6" fillId="0" borderId="0"/>
    <xf numFmtId="4" fontId="207" fillId="81"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0" fontId="6" fillId="0" borderId="0"/>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0" fontId="6" fillId="0" borderId="0"/>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0" fontId="6" fillId="0" borderId="0"/>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0" fontId="6" fillId="0" borderId="0"/>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0" fontId="6" fillId="0" borderId="0"/>
    <xf numFmtId="4" fontId="206" fillId="45" borderId="64" applyNumberFormat="0" applyProtection="0">
      <alignment vertical="center"/>
    </xf>
    <xf numFmtId="0" fontId="6" fillId="0" borderId="0"/>
    <xf numFmtId="4" fontId="206" fillId="45" borderId="64" applyNumberFormat="0" applyProtection="0">
      <alignment vertical="center"/>
    </xf>
    <xf numFmtId="4" fontId="207" fillId="81" borderId="64" applyNumberFormat="0" applyProtection="0">
      <alignment vertical="center"/>
    </xf>
    <xf numFmtId="0" fontId="6" fillId="0" borderId="0"/>
    <xf numFmtId="4" fontId="207" fillId="81" borderId="64" applyNumberFormat="0" applyProtection="0">
      <alignment vertical="center"/>
    </xf>
    <xf numFmtId="0" fontId="6" fillId="0" borderId="0"/>
    <xf numFmtId="4" fontId="207" fillId="81" borderId="64" applyNumberFormat="0" applyProtection="0">
      <alignment vertical="center"/>
    </xf>
    <xf numFmtId="0" fontId="6" fillId="0" borderId="0"/>
    <xf numFmtId="4" fontId="207" fillId="81"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169" fontId="6" fillId="0" borderId="0"/>
    <xf numFmtId="0" fontId="6" fillId="0" borderId="0"/>
    <xf numFmtId="4" fontId="206" fillId="45" borderId="64" applyNumberFormat="0" applyProtection="0">
      <alignment vertical="center"/>
    </xf>
    <xf numFmtId="0" fontId="6" fillId="0" borderId="0"/>
    <xf numFmtId="0" fontId="6" fillId="0" borderId="0"/>
    <xf numFmtId="4" fontId="206" fillId="45" borderId="64" applyNumberFormat="0" applyProtection="0">
      <alignment vertical="center"/>
    </xf>
    <xf numFmtId="169" fontId="6" fillId="0" borderId="0"/>
    <xf numFmtId="0" fontId="6" fillId="0" borderId="0"/>
    <xf numFmtId="4" fontId="206" fillId="45" borderId="64" applyNumberFormat="0" applyProtection="0">
      <alignment vertical="center"/>
    </xf>
    <xf numFmtId="169"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169" fontId="6" fillId="0" borderId="0"/>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0" fontId="6" fillId="0" borderId="0"/>
    <xf numFmtId="4" fontId="206" fillId="45" borderId="64" applyNumberFormat="0" applyProtection="0">
      <alignment vertical="center"/>
    </xf>
    <xf numFmtId="169" fontId="6" fillId="0" borderId="0"/>
    <xf numFmtId="0" fontId="6" fillId="0" borderId="0"/>
    <xf numFmtId="4" fontId="206" fillId="45" borderId="64" applyNumberFormat="0" applyProtection="0">
      <alignment vertical="center"/>
    </xf>
    <xf numFmtId="169"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169" fontId="6" fillId="0" borderId="0"/>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0" fontId="6" fillId="0" borderId="0"/>
    <xf numFmtId="0" fontId="6" fillId="0" borderId="0"/>
    <xf numFmtId="4" fontId="206" fillId="45" borderId="64" applyNumberFormat="0" applyProtection="0">
      <alignment vertical="center"/>
    </xf>
    <xf numFmtId="169" fontId="6" fillId="0" borderId="0"/>
    <xf numFmtId="0" fontId="6" fillId="0" borderId="0"/>
    <xf numFmtId="4" fontId="206" fillId="45" borderId="64" applyNumberFormat="0" applyProtection="0">
      <alignment vertical="center"/>
    </xf>
    <xf numFmtId="169"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169" fontId="6" fillId="0" borderId="0"/>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169" fontId="6" fillId="0" borderId="0"/>
    <xf numFmtId="0" fontId="6" fillId="0" borderId="0"/>
    <xf numFmtId="4" fontId="206" fillId="45" borderId="64" applyNumberFormat="0" applyProtection="0">
      <alignment vertical="center"/>
    </xf>
    <xf numFmtId="169" fontId="6" fillId="0" borderId="0"/>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169" fontId="6" fillId="0" borderId="0"/>
    <xf numFmtId="4" fontId="206" fillId="45" borderId="64" applyNumberFormat="0" applyProtection="0">
      <alignment vertical="center"/>
    </xf>
    <xf numFmtId="0" fontId="6" fillId="0" borderId="0"/>
    <xf numFmtId="4" fontId="206" fillId="45" borderId="64" applyNumberFormat="0" applyProtection="0">
      <alignment vertical="center"/>
    </xf>
    <xf numFmtId="169" fontId="6" fillId="0" borderId="0"/>
    <xf numFmtId="0" fontId="6" fillId="0" borderId="0"/>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169" fontId="6" fillId="0" borderId="0"/>
    <xf numFmtId="0" fontId="6" fillId="0" borderId="0"/>
    <xf numFmtId="4" fontId="206" fillId="45" borderId="64" applyNumberFormat="0" applyProtection="0">
      <alignment vertical="center"/>
    </xf>
    <xf numFmtId="169"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0" fontId="6" fillId="0" borderId="0"/>
    <xf numFmtId="0" fontId="6" fillId="0" borderId="0"/>
    <xf numFmtId="4" fontId="206" fillId="45" borderId="64" applyNumberFormat="0" applyProtection="0">
      <alignment vertical="center"/>
    </xf>
    <xf numFmtId="169" fontId="6" fillId="0" borderId="0"/>
    <xf numFmtId="0" fontId="6" fillId="0" borderId="0"/>
    <xf numFmtId="4" fontId="206" fillId="45" borderId="64" applyNumberFormat="0" applyProtection="0">
      <alignment vertical="center"/>
    </xf>
    <xf numFmtId="169"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169" fontId="6" fillId="0" borderId="0"/>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0" fontId="6" fillId="0" borderId="0"/>
    <xf numFmtId="0" fontId="6" fillId="0" borderId="0"/>
    <xf numFmtId="4" fontId="206" fillId="45" borderId="64" applyNumberFormat="0" applyProtection="0">
      <alignment vertical="center"/>
    </xf>
    <xf numFmtId="169" fontId="6" fillId="0" borderId="0"/>
    <xf numFmtId="0" fontId="6" fillId="0" borderId="0"/>
    <xf numFmtId="4" fontId="206" fillId="45" borderId="64" applyNumberFormat="0" applyProtection="0">
      <alignment vertical="center"/>
    </xf>
    <xf numFmtId="169"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169" fontId="6" fillId="0" borderId="0"/>
    <xf numFmtId="0" fontId="6" fillId="0" borderId="0"/>
    <xf numFmtId="0" fontId="6" fillId="0" borderId="0"/>
    <xf numFmtId="4" fontId="206" fillId="45" borderId="64" applyNumberFormat="0" applyProtection="0">
      <alignment vertical="center"/>
    </xf>
    <xf numFmtId="169"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169"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169" fontId="6" fillId="0" borderId="0"/>
    <xf numFmtId="4" fontId="206" fillId="45" borderId="64" applyNumberFormat="0" applyProtection="0">
      <alignment vertical="center"/>
    </xf>
    <xf numFmtId="4" fontId="206" fillId="45" borderId="64" applyNumberFormat="0" applyProtection="0">
      <alignment vertical="center"/>
    </xf>
    <xf numFmtId="0" fontId="6" fillId="0" borderId="0"/>
    <xf numFmtId="0" fontId="6" fillId="0" borderId="0"/>
    <xf numFmtId="4" fontId="206" fillId="45" borderId="64" applyNumberFormat="0" applyProtection="0">
      <alignment vertical="center"/>
    </xf>
    <xf numFmtId="169"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169" fontId="6" fillId="0" borderId="0"/>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169" fontId="6" fillId="0" borderId="0"/>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169" fontId="6" fillId="0" borderId="0"/>
    <xf numFmtId="0" fontId="6" fillId="0" borderId="0"/>
    <xf numFmtId="4" fontId="206" fillId="45" borderId="64" applyNumberFormat="0" applyProtection="0">
      <alignment vertical="center"/>
    </xf>
    <xf numFmtId="4" fontId="206" fillId="45" borderId="64" applyNumberFormat="0" applyProtection="0">
      <alignment vertical="center"/>
    </xf>
    <xf numFmtId="0" fontId="6" fillId="0" borderId="0"/>
    <xf numFmtId="4" fontId="207" fillId="81" borderId="64" applyNumberFormat="0" applyProtection="0">
      <alignment vertical="center"/>
    </xf>
    <xf numFmtId="169" fontId="6" fillId="0" borderId="0"/>
    <xf numFmtId="0" fontId="6" fillId="0" borderId="0"/>
    <xf numFmtId="4" fontId="207" fillId="81" borderId="64" applyNumberFormat="0" applyProtection="0">
      <alignment vertical="center"/>
    </xf>
    <xf numFmtId="0" fontId="6" fillId="0" borderId="0"/>
    <xf numFmtId="4" fontId="207" fillId="81" borderId="64" applyNumberFormat="0" applyProtection="0">
      <alignment vertical="center"/>
    </xf>
    <xf numFmtId="0" fontId="6" fillId="0" borderId="0"/>
    <xf numFmtId="0" fontId="6" fillId="0" borderId="0"/>
    <xf numFmtId="4" fontId="206" fillId="45" borderId="64" applyNumberFormat="0" applyProtection="0">
      <alignment vertical="center"/>
    </xf>
    <xf numFmtId="4" fontId="206" fillId="45" borderId="64" applyNumberFormat="0" applyProtection="0">
      <alignment vertical="center"/>
    </xf>
    <xf numFmtId="0" fontId="6" fillId="0" borderId="0"/>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4" fontId="206" fillId="45" borderId="64" applyNumberFormat="0" applyProtection="0">
      <alignment vertical="center"/>
    </xf>
    <xf numFmtId="0" fontId="6" fillId="0" borderId="0"/>
    <xf numFmtId="4" fontId="207" fillId="81" borderId="64" applyNumberFormat="0" applyProtection="0">
      <alignment vertical="center"/>
    </xf>
    <xf numFmtId="169" fontId="6" fillId="0" borderId="0"/>
    <xf numFmtId="0" fontId="6" fillId="0" borderId="0"/>
    <xf numFmtId="4" fontId="207" fillId="81" borderId="64" applyNumberFormat="0" applyProtection="0">
      <alignment vertical="center"/>
    </xf>
    <xf numFmtId="4" fontId="207" fillId="81" borderId="64" applyNumberFormat="0" applyProtection="0">
      <alignment vertical="center"/>
    </xf>
    <xf numFmtId="4" fontId="206" fillId="45" borderId="64" applyNumberFormat="0" applyProtection="0">
      <alignment vertical="center"/>
    </xf>
    <xf numFmtId="0" fontId="6" fillId="0" borderId="0"/>
    <xf numFmtId="4" fontId="207" fillId="81" borderId="64" applyNumberFormat="0" applyProtection="0">
      <alignment vertical="center"/>
    </xf>
    <xf numFmtId="169" fontId="6" fillId="0" borderId="0"/>
    <xf numFmtId="0" fontId="6" fillId="0" borderId="0"/>
    <xf numFmtId="4" fontId="207" fillId="81" borderId="64" applyNumberFormat="0" applyProtection="0">
      <alignment vertical="center"/>
    </xf>
    <xf numFmtId="0" fontId="6" fillId="0" borderId="0"/>
    <xf numFmtId="4" fontId="207" fillId="81" borderId="64" applyNumberFormat="0" applyProtection="0">
      <alignment vertical="center"/>
    </xf>
    <xf numFmtId="4" fontId="206" fillId="45" borderId="64" applyNumberFormat="0" applyProtection="0">
      <alignment vertical="center"/>
    </xf>
    <xf numFmtId="4" fontId="207" fillId="81" borderId="64" applyNumberFormat="0" applyProtection="0">
      <alignment vertical="center"/>
    </xf>
    <xf numFmtId="0" fontId="6" fillId="0" borderId="0"/>
    <xf numFmtId="4" fontId="207" fillId="81" borderId="64" applyNumberFormat="0" applyProtection="0">
      <alignment vertical="center"/>
    </xf>
    <xf numFmtId="169" fontId="6" fillId="0" borderId="0"/>
    <xf numFmtId="0" fontId="6" fillId="0" borderId="0"/>
    <xf numFmtId="4" fontId="207" fillId="81" borderId="64" applyNumberFormat="0" applyProtection="0">
      <alignment vertical="center"/>
    </xf>
    <xf numFmtId="0" fontId="6" fillId="0" borderId="0"/>
    <xf numFmtId="4" fontId="207" fillId="81" borderId="64" applyNumberFormat="0" applyProtection="0">
      <alignment vertical="center"/>
    </xf>
    <xf numFmtId="4" fontId="207" fillId="81" borderId="64" applyNumberFormat="0" applyProtection="0">
      <alignment vertical="center"/>
    </xf>
    <xf numFmtId="0" fontId="6" fillId="0" borderId="0"/>
    <xf numFmtId="4" fontId="207" fillId="81" borderId="64" applyNumberFormat="0" applyProtection="0">
      <alignment vertical="center"/>
    </xf>
    <xf numFmtId="169" fontId="6" fillId="0" borderId="0"/>
    <xf numFmtId="0" fontId="6" fillId="0" borderId="0"/>
    <xf numFmtId="4" fontId="207" fillId="81" borderId="64" applyNumberFormat="0" applyProtection="0">
      <alignment vertical="center"/>
    </xf>
    <xf numFmtId="0" fontId="6" fillId="0" borderId="0"/>
    <xf numFmtId="4" fontId="207" fillId="81" borderId="64" applyNumberFormat="0" applyProtection="0">
      <alignment vertical="center"/>
    </xf>
    <xf numFmtId="4" fontId="189" fillId="45" borderId="64" applyNumberFormat="0" applyProtection="0">
      <alignment horizontal="left" vertical="center" indent="1"/>
    </xf>
    <xf numFmtId="4" fontId="202" fillId="44" borderId="67" applyNumberFormat="0" applyProtection="0">
      <alignment horizontal="left" vertical="center" indent="1"/>
    </xf>
    <xf numFmtId="0" fontId="6" fillId="0" borderId="0"/>
    <xf numFmtId="4" fontId="202" fillId="44" borderId="67" applyNumberFormat="0" applyProtection="0">
      <alignment horizontal="left" vertical="center" indent="1"/>
    </xf>
    <xf numFmtId="0" fontId="6" fillId="0" borderId="0"/>
    <xf numFmtId="4" fontId="202" fillId="44" borderId="67" applyNumberFormat="0" applyProtection="0">
      <alignment horizontal="left" vertical="center" indent="1"/>
    </xf>
    <xf numFmtId="0" fontId="6" fillId="0" borderId="0"/>
    <xf numFmtId="4" fontId="202" fillId="44" borderId="67" applyNumberFormat="0" applyProtection="0">
      <alignment horizontal="left" vertical="center" indent="1"/>
    </xf>
    <xf numFmtId="4" fontId="202" fillId="44" borderId="67"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202" fillId="44" borderId="67" applyNumberFormat="0" applyProtection="0">
      <alignment horizontal="left" vertical="center" indent="1"/>
    </xf>
    <xf numFmtId="0" fontId="6" fillId="0" borderId="0"/>
    <xf numFmtId="4" fontId="202" fillId="44" borderId="67" applyNumberFormat="0" applyProtection="0">
      <alignment horizontal="left" vertical="center" indent="1"/>
    </xf>
    <xf numFmtId="0" fontId="6" fillId="0" borderId="0"/>
    <xf numFmtId="4" fontId="202" fillId="44" borderId="67" applyNumberFormat="0" applyProtection="0">
      <alignment horizontal="left" vertical="center" indent="1"/>
    </xf>
    <xf numFmtId="0" fontId="6" fillId="0" borderId="0"/>
    <xf numFmtId="4" fontId="202" fillId="44" borderId="67" applyNumberFormat="0" applyProtection="0">
      <alignment horizontal="left" vertical="center" indent="1"/>
    </xf>
    <xf numFmtId="4" fontId="202" fillId="44" borderId="67"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169" fontId="6" fillId="0" borderId="0"/>
    <xf numFmtId="0" fontId="6" fillId="0" borderId="0"/>
    <xf numFmtId="4" fontId="189" fillId="45" borderId="64" applyNumberFormat="0" applyProtection="0">
      <alignment horizontal="left" vertical="center" indent="1"/>
    </xf>
    <xf numFmtId="0" fontId="6" fillId="0" borderId="0"/>
    <xf numFmtId="0" fontId="6" fillId="0" borderId="0"/>
    <xf numFmtId="4" fontId="189" fillId="45" borderId="64" applyNumberFormat="0" applyProtection="0">
      <alignment horizontal="left" vertical="center" indent="1"/>
    </xf>
    <xf numFmtId="169" fontId="6" fillId="0" borderId="0"/>
    <xf numFmtId="0" fontId="6" fillId="0" borderId="0"/>
    <xf numFmtId="4" fontId="189" fillId="45" borderId="64" applyNumberFormat="0" applyProtection="0">
      <alignment horizontal="left" vertical="center" indent="1"/>
    </xf>
    <xf numFmtId="169"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169" fontId="6" fillId="0" borderId="0"/>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0" fontId="6" fillId="0" borderId="0"/>
    <xf numFmtId="4" fontId="189" fillId="45" borderId="64" applyNumberFormat="0" applyProtection="0">
      <alignment horizontal="left" vertical="center" indent="1"/>
    </xf>
    <xf numFmtId="169" fontId="6" fillId="0" borderId="0"/>
    <xf numFmtId="0" fontId="6" fillId="0" borderId="0"/>
    <xf numFmtId="4" fontId="189" fillId="45" borderId="64" applyNumberFormat="0" applyProtection="0">
      <alignment horizontal="left" vertical="center" indent="1"/>
    </xf>
    <xf numFmtId="169"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169" fontId="6" fillId="0" borderId="0"/>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0" fontId="6" fillId="0" borderId="0"/>
    <xf numFmtId="4" fontId="189" fillId="45" borderId="64" applyNumberFormat="0" applyProtection="0">
      <alignment horizontal="left" vertical="center" indent="1"/>
    </xf>
    <xf numFmtId="169" fontId="6" fillId="0" borderId="0"/>
    <xf numFmtId="0" fontId="6" fillId="0" borderId="0"/>
    <xf numFmtId="4" fontId="189" fillId="45" borderId="64" applyNumberFormat="0" applyProtection="0">
      <alignment horizontal="left" vertical="center" indent="1"/>
    </xf>
    <xf numFmtId="169"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169" fontId="6" fillId="0" borderId="0"/>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169" fontId="6" fillId="0" borderId="0"/>
    <xf numFmtId="0" fontId="6" fillId="0" borderId="0"/>
    <xf numFmtId="4" fontId="189" fillId="45" borderId="64" applyNumberFormat="0" applyProtection="0">
      <alignment horizontal="left" vertical="center" indent="1"/>
    </xf>
    <xf numFmtId="169" fontId="6" fillId="0" borderId="0"/>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169" fontId="6" fillId="0" borderId="0"/>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169" fontId="6" fillId="0" borderId="0"/>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169" fontId="6" fillId="0" borderId="0"/>
    <xf numFmtId="0" fontId="6" fillId="0" borderId="0"/>
    <xf numFmtId="4" fontId="189" fillId="45" borderId="64" applyNumberFormat="0" applyProtection="0">
      <alignment horizontal="left" vertical="center" indent="1"/>
    </xf>
    <xf numFmtId="169"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0" fontId="6" fillId="0" borderId="0"/>
    <xf numFmtId="4" fontId="189" fillId="45" borderId="64" applyNumberFormat="0" applyProtection="0">
      <alignment horizontal="left" vertical="center" indent="1"/>
    </xf>
    <xf numFmtId="169" fontId="6" fillId="0" borderId="0"/>
    <xf numFmtId="0" fontId="6" fillId="0" borderId="0"/>
    <xf numFmtId="4" fontId="189" fillId="45" borderId="64" applyNumberFormat="0" applyProtection="0">
      <alignment horizontal="left" vertical="center" indent="1"/>
    </xf>
    <xf numFmtId="169"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169" fontId="6" fillId="0" borderId="0"/>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0" fontId="6" fillId="0" borderId="0"/>
    <xf numFmtId="0" fontId="6" fillId="0" borderId="0"/>
    <xf numFmtId="4" fontId="189" fillId="45" borderId="64" applyNumberFormat="0" applyProtection="0">
      <alignment horizontal="left" vertical="center" indent="1"/>
    </xf>
    <xf numFmtId="169" fontId="6" fillId="0" borderId="0"/>
    <xf numFmtId="0" fontId="6" fillId="0" borderId="0"/>
    <xf numFmtId="4" fontId="189" fillId="45" borderId="64" applyNumberFormat="0" applyProtection="0">
      <alignment horizontal="left" vertical="center" indent="1"/>
    </xf>
    <xf numFmtId="169"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169" fontId="6" fillId="0" borderId="0"/>
    <xf numFmtId="0" fontId="6" fillId="0" borderId="0"/>
    <xf numFmtId="0" fontId="6" fillId="0" borderId="0"/>
    <xf numFmtId="4" fontId="189" fillId="45" borderId="64" applyNumberFormat="0" applyProtection="0">
      <alignment horizontal="left" vertical="center" indent="1"/>
    </xf>
    <xf numFmtId="169"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169"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169"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0" fontId="6" fillId="0" borderId="0"/>
    <xf numFmtId="4" fontId="189" fillId="45" borderId="64" applyNumberFormat="0" applyProtection="0">
      <alignment horizontal="left" vertical="center" indent="1"/>
    </xf>
    <xf numFmtId="169"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169" fontId="6" fillId="0" borderId="0"/>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169" fontId="6" fillId="0" borderId="0"/>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169" fontId="6" fillId="0" borderId="0"/>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202" fillId="44" borderId="67" applyNumberFormat="0" applyProtection="0">
      <alignment horizontal="left" vertical="center" indent="1"/>
    </xf>
    <xf numFmtId="169" fontId="6" fillId="0" borderId="0"/>
    <xf numFmtId="0" fontId="6" fillId="0" borderId="0"/>
    <xf numFmtId="4" fontId="202" fillId="44" borderId="67" applyNumberFormat="0" applyProtection="0">
      <alignment horizontal="left" vertical="center" indent="1"/>
    </xf>
    <xf numFmtId="0" fontId="6" fillId="0" borderId="0"/>
    <xf numFmtId="4" fontId="202" fillId="44" borderId="67" applyNumberFormat="0" applyProtection="0">
      <alignment horizontal="left" vertical="center" indent="1"/>
    </xf>
    <xf numFmtId="0" fontId="6" fillId="0" borderId="0"/>
    <xf numFmtId="4" fontId="202" fillId="44" borderId="67"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4" fontId="189" fillId="45" borderId="64" applyNumberFormat="0" applyProtection="0">
      <alignment horizontal="left" vertical="center" indent="1"/>
    </xf>
    <xf numFmtId="0" fontId="6" fillId="0" borderId="0"/>
    <xf numFmtId="4" fontId="202" fillId="44" borderId="67" applyNumberFormat="0" applyProtection="0">
      <alignment horizontal="left" vertical="center" indent="1"/>
    </xf>
    <xf numFmtId="169" fontId="6" fillId="0" borderId="0"/>
    <xf numFmtId="0" fontId="6" fillId="0" borderId="0"/>
    <xf numFmtId="4" fontId="202" fillId="44" borderId="67" applyNumberFormat="0" applyProtection="0">
      <alignment horizontal="left" vertical="center" indent="1"/>
    </xf>
    <xf numFmtId="4" fontId="202" fillId="44" borderId="67" applyNumberFormat="0" applyProtection="0">
      <alignment horizontal="left" vertical="center" indent="1"/>
    </xf>
    <xf numFmtId="4" fontId="202" fillId="44" borderId="67" applyNumberFormat="0" applyProtection="0">
      <alignment horizontal="left" vertical="center" indent="1"/>
    </xf>
    <xf numFmtId="4" fontId="189" fillId="45" borderId="64" applyNumberFormat="0" applyProtection="0">
      <alignment horizontal="left" vertical="center" indent="1"/>
    </xf>
    <xf numFmtId="0" fontId="6" fillId="0" borderId="0"/>
    <xf numFmtId="4" fontId="202" fillId="44" borderId="67" applyNumberFormat="0" applyProtection="0">
      <alignment horizontal="left" vertical="center" indent="1"/>
    </xf>
    <xf numFmtId="169" fontId="6" fillId="0" borderId="0"/>
    <xf numFmtId="0" fontId="6" fillId="0" borderId="0"/>
    <xf numFmtId="4" fontId="202" fillId="44" borderId="67" applyNumberFormat="0" applyProtection="0">
      <alignment horizontal="left" vertical="center" indent="1"/>
    </xf>
    <xf numFmtId="0" fontId="6" fillId="0" borderId="0"/>
    <xf numFmtId="4" fontId="202" fillId="44" borderId="67" applyNumberFormat="0" applyProtection="0">
      <alignment horizontal="left" vertical="center" indent="1"/>
    </xf>
    <xf numFmtId="4" fontId="202" fillId="44" borderId="67" applyNumberFormat="0" applyProtection="0">
      <alignment horizontal="left" vertical="center" indent="1"/>
    </xf>
    <xf numFmtId="4" fontId="189" fillId="45" borderId="64" applyNumberFormat="0" applyProtection="0">
      <alignment horizontal="left" vertical="center" indent="1"/>
    </xf>
    <xf numFmtId="4" fontId="202" fillId="44" borderId="67" applyNumberFormat="0" applyProtection="0">
      <alignment horizontal="left" vertical="center" indent="1"/>
    </xf>
    <xf numFmtId="0" fontId="6" fillId="0" borderId="0"/>
    <xf numFmtId="4" fontId="202" fillId="44" borderId="67" applyNumberFormat="0" applyProtection="0">
      <alignment horizontal="left" vertical="center" indent="1"/>
    </xf>
    <xf numFmtId="169" fontId="6" fillId="0" borderId="0"/>
    <xf numFmtId="0" fontId="6" fillId="0" borderId="0"/>
    <xf numFmtId="4" fontId="202" fillId="44" borderId="67" applyNumberFormat="0" applyProtection="0">
      <alignment horizontal="left" vertical="center" indent="1"/>
    </xf>
    <xf numFmtId="0" fontId="6" fillId="0" borderId="0"/>
    <xf numFmtId="4" fontId="202" fillId="44" borderId="67" applyNumberFormat="0" applyProtection="0">
      <alignment horizontal="left" vertical="center" indent="1"/>
    </xf>
    <xf numFmtId="4" fontId="202" fillId="44" borderId="67" applyNumberFormat="0" applyProtection="0">
      <alignment horizontal="left" vertical="center" indent="1"/>
    </xf>
    <xf numFmtId="4" fontId="202" fillId="44" borderId="67" applyNumberFormat="0" applyProtection="0">
      <alignment horizontal="left" vertical="center" indent="1"/>
    </xf>
    <xf numFmtId="0" fontId="6" fillId="0" borderId="0"/>
    <xf numFmtId="4" fontId="202" fillId="44" borderId="67" applyNumberFormat="0" applyProtection="0">
      <alignment horizontal="left" vertical="center" indent="1"/>
    </xf>
    <xf numFmtId="169" fontId="6" fillId="0" borderId="0"/>
    <xf numFmtId="0" fontId="6" fillId="0" borderId="0"/>
    <xf numFmtId="4" fontId="202" fillId="44" borderId="67" applyNumberFormat="0" applyProtection="0">
      <alignment horizontal="left" vertical="center" indent="1"/>
    </xf>
    <xf numFmtId="0" fontId="6" fillId="0" borderId="0"/>
    <xf numFmtId="4" fontId="202" fillId="44" borderId="67" applyNumberFormat="0" applyProtection="0">
      <alignment horizontal="left" vertical="center" indent="1"/>
    </xf>
    <xf numFmtId="4" fontId="202" fillId="44" borderId="67" applyNumberFormat="0" applyProtection="0">
      <alignment horizontal="left" vertical="center"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189" fillId="45" borderId="64" applyNumberFormat="0" applyProtection="0">
      <alignment horizontal="left" vertical="top" indent="1"/>
    </xf>
    <xf numFmtId="0" fontId="6" fillId="0" borderId="0"/>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171"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6" fillId="0" borderId="0"/>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169" fontId="6" fillId="0" borderId="0"/>
    <xf numFmtId="0" fontId="6" fillId="0" borderId="0"/>
    <xf numFmtId="169" fontId="189" fillId="45" borderId="64" applyNumberFormat="0" applyProtection="0">
      <alignment horizontal="left" vertical="top" indent="1"/>
    </xf>
    <xf numFmtId="0" fontId="6" fillId="0" borderId="0"/>
    <xf numFmtId="0" fontId="6" fillId="0" borderId="0"/>
    <xf numFmtId="169" fontId="189" fillId="45" borderId="64" applyNumberFormat="0" applyProtection="0">
      <alignment horizontal="left" vertical="top" indent="1"/>
    </xf>
    <xf numFmtId="169" fontId="6" fillId="0" borderId="0"/>
    <xf numFmtId="0" fontId="6" fillId="0" borderId="0"/>
    <xf numFmtId="169" fontId="189" fillId="45" borderId="64" applyNumberFormat="0" applyProtection="0">
      <alignment horizontal="left" vertical="top" indent="1"/>
    </xf>
    <xf numFmtId="169"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6" fillId="0" borderId="0"/>
    <xf numFmtId="0"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6" fillId="0" borderId="0"/>
    <xf numFmtId="0" fontId="6" fillId="0" borderId="0"/>
    <xf numFmtId="169" fontId="189" fillId="45" borderId="64" applyNumberFormat="0" applyProtection="0">
      <alignment horizontal="left" vertical="top" indent="1"/>
    </xf>
    <xf numFmtId="169" fontId="6" fillId="0" borderId="0"/>
    <xf numFmtId="0" fontId="6" fillId="0" borderId="0"/>
    <xf numFmtId="169" fontId="189" fillId="45" borderId="64" applyNumberFormat="0" applyProtection="0">
      <alignment horizontal="left" vertical="top" indent="1"/>
    </xf>
    <xf numFmtId="169"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6" fillId="0" borderId="0"/>
    <xf numFmtId="0"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0" fontId="6" fillId="0" borderId="0"/>
    <xf numFmtId="169" fontId="189" fillId="45" borderId="64" applyNumberFormat="0" applyProtection="0">
      <alignment horizontal="left" vertical="top" indent="1"/>
    </xf>
    <xf numFmtId="169" fontId="6" fillId="0" borderId="0"/>
    <xf numFmtId="0" fontId="6" fillId="0" borderId="0"/>
    <xf numFmtId="169" fontId="189" fillId="45" borderId="64" applyNumberFormat="0" applyProtection="0">
      <alignment horizontal="left" vertical="top" indent="1"/>
    </xf>
    <xf numFmtId="169"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6" fillId="0" borderId="0"/>
    <xf numFmtId="0"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0" fontId="189" fillId="45" borderId="64" applyNumberFormat="0" applyProtection="0">
      <alignment horizontal="left" vertical="top" indent="1"/>
    </xf>
    <xf numFmtId="0"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169" fontId="6" fillId="0" borderId="0"/>
    <xf numFmtId="0" fontId="6" fillId="0" borderId="0"/>
    <xf numFmtId="169" fontId="189" fillId="45" borderId="64" applyNumberFormat="0" applyProtection="0">
      <alignment horizontal="left" vertical="top" indent="1"/>
    </xf>
    <xf numFmtId="169" fontId="6" fillId="0" borderId="0"/>
    <xf numFmtId="0" fontId="6" fillId="0" borderId="0"/>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6" fillId="0" borderId="0"/>
    <xf numFmtId="0"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169" fontId="6" fillId="0" borderId="0"/>
    <xf numFmtId="0"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169" fontId="6" fillId="0" borderId="0"/>
    <xf numFmtId="0" fontId="6" fillId="0" borderId="0"/>
    <xf numFmtId="169" fontId="189" fillId="45" borderId="64" applyNumberFormat="0" applyProtection="0">
      <alignment horizontal="left" vertical="top" indent="1"/>
    </xf>
    <xf numFmtId="169" fontId="6" fillId="0" borderId="0"/>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6" fillId="0" borderId="0"/>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0" fontId="6" fillId="0" borderId="0"/>
    <xf numFmtId="169" fontId="189" fillId="45" borderId="64" applyNumberFormat="0" applyProtection="0">
      <alignment horizontal="left" vertical="top" indent="1"/>
    </xf>
    <xf numFmtId="169" fontId="6" fillId="0" borderId="0"/>
    <xf numFmtId="0" fontId="6" fillId="0" borderId="0"/>
    <xf numFmtId="169" fontId="189" fillId="45" borderId="64" applyNumberFormat="0" applyProtection="0">
      <alignment horizontal="left" vertical="top" indent="1"/>
    </xf>
    <xf numFmtId="169"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6" fillId="0" borderId="0"/>
    <xf numFmtId="0"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0" fontId="189" fillId="45" borderId="64" applyNumberFormat="0" applyProtection="0">
      <alignment horizontal="left" vertical="top" indent="1"/>
    </xf>
    <xf numFmtId="0" fontId="6" fillId="0" borderId="0"/>
    <xf numFmtId="0" fontId="6" fillId="0" borderId="0"/>
    <xf numFmtId="169" fontId="189" fillId="45" borderId="64" applyNumberFormat="0" applyProtection="0">
      <alignment horizontal="left" vertical="top" indent="1"/>
    </xf>
    <xf numFmtId="169" fontId="6" fillId="0" borderId="0"/>
    <xf numFmtId="0" fontId="6" fillId="0" borderId="0"/>
    <xf numFmtId="169" fontId="189" fillId="45" borderId="64" applyNumberFormat="0" applyProtection="0">
      <alignment horizontal="left" vertical="top" indent="1"/>
    </xf>
    <xf numFmtId="169"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6" fillId="0" borderId="0"/>
    <xf numFmtId="0" fontId="6" fillId="0" borderId="0"/>
    <xf numFmtId="0" fontId="6" fillId="0" borderId="0"/>
    <xf numFmtId="169" fontId="189" fillId="45" borderId="64" applyNumberFormat="0" applyProtection="0">
      <alignment horizontal="left" vertical="top" indent="1"/>
    </xf>
    <xf numFmtId="169" fontId="6" fillId="0" borderId="0"/>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169" fontId="6" fillId="0" borderId="0"/>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169"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0" fontId="6" fillId="0" borderId="0"/>
    <xf numFmtId="169" fontId="189" fillId="45" borderId="64" applyNumberFormat="0" applyProtection="0">
      <alignment horizontal="left" vertical="top" indent="1"/>
    </xf>
    <xf numFmtId="169"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6" fillId="0" borderId="0"/>
    <xf numFmtId="0"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0" fontId="189" fillId="45" borderId="64" applyNumberFormat="0" applyProtection="0">
      <alignment horizontal="left" vertical="top" indent="1"/>
    </xf>
    <xf numFmtId="0"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189" fillId="45" borderId="64" applyNumberFormat="0" applyProtection="0">
      <alignment horizontal="left" vertical="top" indent="1"/>
    </xf>
    <xf numFmtId="169" fontId="6" fillId="0" borderId="0"/>
    <xf numFmtId="0"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169" fontId="6" fillId="0" borderId="0"/>
    <xf numFmtId="0"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169" fontId="6" fillId="0" borderId="0"/>
    <xf numFmtId="0" fontId="6" fillId="0" borderId="0"/>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6" fillId="0" borderId="0"/>
    <xf numFmtId="0" fontId="6" fillId="0" borderId="0"/>
    <xf numFmtId="0" fontId="189" fillId="45" borderId="64" applyNumberFormat="0" applyProtection="0">
      <alignment horizontal="left" vertical="top" indent="1"/>
    </xf>
    <xf numFmtId="0"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189" fillId="45" borderId="64" applyNumberFormat="0" applyProtection="0">
      <alignment horizontal="left" vertical="top" indent="1"/>
    </xf>
    <xf numFmtId="0" fontId="189" fillId="45" borderId="64" applyNumberFormat="0" applyProtection="0">
      <alignment horizontal="left" vertical="top" indent="1"/>
    </xf>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169" fontId="6" fillId="0" borderId="0"/>
    <xf numFmtId="0" fontId="6" fillId="0" borderId="0"/>
    <xf numFmtId="0" fontId="189" fillId="45" borderId="64" applyNumberFormat="0" applyProtection="0">
      <alignment horizontal="left" vertical="top" indent="1"/>
    </xf>
    <xf numFmtId="169" fontId="189" fillId="45" borderId="64" applyNumberFormat="0" applyProtection="0">
      <alignment horizontal="left" vertical="top" indent="1"/>
    </xf>
    <xf numFmtId="0"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169" fontId="6" fillId="0" borderId="0"/>
    <xf numFmtId="0" fontId="6" fillId="0" borderId="0"/>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169" fontId="6" fillId="0" borderId="0"/>
    <xf numFmtId="0" fontId="6" fillId="0" borderId="0"/>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0"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169" fontId="6" fillId="0" borderId="0"/>
    <xf numFmtId="0" fontId="6" fillId="0" borderId="0"/>
    <xf numFmtId="169" fontId="189" fillId="45" borderId="64" applyNumberFormat="0" applyProtection="0">
      <alignment horizontal="left" vertical="top" indent="1"/>
    </xf>
    <xf numFmtId="0" fontId="6" fillId="0" borderId="0"/>
    <xf numFmtId="169" fontId="189" fillId="45" borderId="64" applyNumberFormat="0" applyProtection="0">
      <alignment horizontal="left" vertical="top" indent="1"/>
    </xf>
    <xf numFmtId="4" fontId="189" fillId="63" borderId="64" applyNumberFormat="0" applyProtection="0">
      <alignment horizontal="right" vertical="center"/>
    </xf>
    <xf numFmtId="4" fontId="205" fillId="81" borderId="64" applyNumberFormat="0" applyProtection="0">
      <alignment horizontal="right" vertical="center"/>
    </xf>
    <xf numFmtId="0" fontId="6" fillId="0" borderId="0"/>
    <xf numFmtId="4" fontId="205" fillId="81" borderId="64" applyNumberFormat="0" applyProtection="0">
      <alignment horizontal="right" vertical="center"/>
    </xf>
    <xf numFmtId="0" fontId="6" fillId="0" borderId="0"/>
    <xf numFmtId="4" fontId="205" fillId="81" borderId="64" applyNumberFormat="0" applyProtection="0">
      <alignment horizontal="right" vertical="center"/>
    </xf>
    <xf numFmtId="0" fontId="6" fillId="0" borderId="0"/>
    <xf numFmtId="4" fontId="205" fillId="81"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205" fillId="81" borderId="64" applyNumberFormat="0" applyProtection="0">
      <alignment horizontal="right" vertical="center"/>
    </xf>
    <xf numFmtId="0" fontId="6" fillId="0" borderId="0"/>
    <xf numFmtId="4" fontId="205" fillId="81" borderId="64" applyNumberFormat="0" applyProtection="0">
      <alignment horizontal="right" vertical="center"/>
    </xf>
    <xf numFmtId="0" fontId="6" fillId="0" borderId="0"/>
    <xf numFmtId="4" fontId="205" fillId="81" borderId="64" applyNumberFormat="0" applyProtection="0">
      <alignment horizontal="right" vertical="center"/>
    </xf>
    <xf numFmtId="0" fontId="6" fillId="0" borderId="0"/>
    <xf numFmtId="4" fontId="205" fillId="81"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107" borderId="34" applyNumberFormat="0" applyProtection="0">
      <alignment horizontal="right" vertical="center"/>
    </xf>
    <xf numFmtId="0" fontId="6" fillId="0" borderId="0"/>
    <xf numFmtId="4" fontId="189" fillId="107" borderId="34" applyNumberFormat="0" applyProtection="0">
      <alignment horizontal="right" vertical="center"/>
    </xf>
    <xf numFmtId="4" fontId="189" fillId="107" borderId="34" applyNumberFormat="0" applyProtection="0">
      <alignment horizontal="right" vertical="center"/>
    </xf>
    <xf numFmtId="4" fontId="189" fillId="107" borderId="3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169" fontId="6" fillId="0" borderId="0"/>
    <xf numFmtId="0" fontId="6" fillId="0" borderId="0"/>
    <xf numFmtId="4" fontId="189" fillId="63" borderId="64" applyNumberFormat="0" applyProtection="0">
      <alignment horizontal="right" vertical="center"/>
    </xf>
    <xf numFmtId="0" fontId="6" fillId="0" borderId="0"/>
    <xf numFmtId="0" fontId="6" fillId="0" borderId="0"/>
    <xf numFmtId="4" fontId="189" fillId="63" borderId="64" applyNumberFormat="0" applyProtection="0">
      <alignment horizontal="right" vertical="center"/>
    </xf>
    <xf numFmtId="169" fontId="6" fillId="0" borderId="0"/>
    <xf numFmtId="0" fontId="6" fillId="0" borderId="0"/>
    <xf numFmtId="4" fontId="189" fillId="63" borderId="64" applyNumberFormat="0" applyProtection="0">
      <alignment horizontal="right" vertical="center"/>
    </xf>
    <xf numFmtId="169"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169" fontId="6" fillId="0" borderId="0"/>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0" fontId="6" fillId="0" borderId="0"/>
    <xf numFmtId="4" fontId="189" fillId="63" borderId="64" applyNumberFormat="0" applyProtection="0">
      <alignment horizontal="right" vertical="center"/>
    </xf>
    <xf numFmtId="169" fontId="6" fillId="0" borderId="0"/>
    <xf numFmtId="0" fontId="6" fillId="0" borderId="0"/>
    <xf numFmtId="4" fontId="189" fillId="63" borderId="64" applyNumberFormat="0" applyProtection="0">
      <alignment horizontal="right" vertical="center"/>
    </xf>
    <xf numFmtId="169"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169" fontId="6" fillId="0" borderId="0"/>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0" fontId="6" fillId="0" borderId="0"/>
    <xf numFmtId="4" fontId="189" fillId="63" borderId="64" applyNumberFormat="0" applyProtection="0">
      <alignment horizontal="right" vertical="center"/>
    </xf>
    <xf numFmtId="169" fontId="6" fillId="0" borderId="0"/>
    <xf numFmtId="0" fontId="6" fillId="0" borderId="0"/>
    <xf numFmtId="4" fontId="189" fillId="63" borderId="64" applyNumberFormat="0" applyProtection="0">
      <alignment horizontal="right" vertical="center"/>
    </xf>
    <xf numFmtId="169"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169" fontId="6" fillId="0" borderId="0"/>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169" fontId="6" fillId="0" borderId="0"/>
    <xf numFmtId="0" fontId="6" fillId="0" borderId="0"/>
    <xf numFmtId="4" fontId="189" fillId="63" borderId="64" applyNumberFormat="0" applyProtection="0">
      <alignment horizontal="right" vertical="center"/>
    </xf>
    <xf numFmtId="169" fontId="6" fillId="0" borderId="0"/>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169" fontId="6" fillId="0" borderId="0"/>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169" fontId="6" fillId="0" borderId="0"/>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169" fontId="6" fillId="0" borderId="0"/>
    <xf numFmtId="0" fontId="6" fillId="0" borderId="0"/>
    <xf numFmtId="4" fontId="189" fillId="63" borderId="64" applyNumberFormat="0" applyProtection="0">
      <alignment horizontal="right" vertical="center"/>
    </xf>
    <xf numFmtId="169"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0" fontId="6" fillId="0" borderId="0"/>
    <xf numFmtId="4" fontId="189" fillId="63" borderId="64" applyNumberFormat="0" applyProtection="0">
      <alignment horizontal="right" vertical="center"/>
    </xf>
    <xf numFmtId="169" fontId="6" fillId="0" borderId="0"/>
    <xf numFmtId="0" fontId="6" fillId="0" borderId="0"/>
    <xf numFmtId="4" fontId="189" fillId="63" borderId="64" applyNumberFormat="0" applyProtection="0">
      <alignment horizontal="right" vertical="center"/>
    </xf>
    <xf numFmtId="169"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169" fontId="6" fillId="0" borderId="0"/>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0" fontId="6" fillId="0" borderId="0"/>
    <xf numFmtId="0" fontId="6" fillId="0" borderId="0"/>
    <xf numFmtId="4" fontId="189" fillId="63" borderId="64" applyNumberFormat="0" applyProtection="0">
      <alignment horizontal="right" vertical="center"/>
    </xf>
    <xf numFmtId="169" fontId="6" fillId="0" borderId="0"/>
    <xf numFmtId="0" fontId="6" fillId="0" borderId="0"/>
    <xf numFmtId="4" fontId="189" fillId="63" borderId="64" applyNumberFormat="0" applyProtection="0">
      <alignment horizontal="right" vertical="center"/>
    </xf>
    <xf numFmtId="169"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169" fontId="6" fillId="0" borderId="0"/>
    <xf numFmtId="0" fontId="6" fillId="0" borderId="0"/>
    <xf numFmtId="0" fontId="6" fillId="0" borderId="0"/>
    <xf numFmtId="4" fontId="189" fillId="63" borderId="64" applyNumberFormat="0" applyProtection="0">
      <alignment horizontal="right" vertical="center"/>
    </xf>
    <xf numFmtId="169"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169"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169"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0" fontId="6" fillId="0" borderId="0"/>
    <xf numFmtId="4" fontId="189" fillId="63" borderId="64" applyNumberFormat="0" applyProtection="0">
      <alignment horizontal="right" vertical="center"/>
    </xf>
    <xf numFmtId="169"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169" fontId="6" fillId="0" borderId="0"/>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169" fontId="6" fillId="0" borderId="0"/>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169" fontId="6" fillId="0" borderId="0"/>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205" fillId="81" borderId="64" applyNumberFormat="0" applyProtection="0">
      <alignment horizontal="right" vertical="center"/>
    </xf>
    <xf numFmtId="169" fontId="6" fillId="0" borderId="0"/>
    <xf numFmtId="0" fontId="6" fillId="0" borderId="0"/>
    <xf numFmtId="4" fontId="205" fillId="81" borderId="64" applyNumberFormat="0" applyProtection="0">
      <alignment horizontal="right" vertical="center"/>
    </xf>
    <xf numFmtId="0" fontId="6" fillId="0" borderId="0"/>
    <xf numFmtId="4" fontId="205" fillId="81" borderId="64" applyNumberFormat="0" applyProtection="0">
      <alignment horizontal="right" vertical="center"/>
    </xf>
    <xf numFmtId="0" fontId="6" fillId="0" borderId="0"/>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4" fontId="189" fillId="63" borderId="64" applyNumberFormat="0" applyProtection="0">
      <alignment horizontal="right" vertical="center"/>
    </xf>
    <xf numFmtId="0" fontId="6" fillId="0" borderId="0"/>
    <xf numFmtId="4" fontId="205" fillId="81" borderId="64" applyNumberFormat="0" applyProtection="0">
      <alignment horizontal="right" vertical="center"/>
    </xf>
    <xf numFmtId="169" fontId="6" fillId="0" borderId="0"/>
    <xf numFmtId="0" fontId="6" fillId="0" borderId="0"/>
    <xf numFmtId="4" fontId="205" fillId="81" borderId="64" applyNumberFormat="0" applyProtection="0">
      <alignment horizontal="right" vertical="center"/>
    </xf>
    <xf numFmtId="4" fontId="205" fillId="81" borderId="64" applyNumberFormat="0" applyProtection="0">
      <alignment horizontal="right" vertical="center"/>
    </xf>
    <xf numFmtId="4" fontId="189" fillId="63" borderId="64" applyNumberFormat="0" applyProtection="0">
      <alignment horizontal="right" vertical="center"/>
    </xf>
    <xf numFmtId="0" fontId="6" fillId="0" borderId="0"/>
    <xf numFmtId="4" fontId="205" fillId="81" borderId="64" applyNumberFormat="0" applyProtection="0">
      <alignment horizontal="right" vertical="center"/>
    </xf>
    <xf numFmtId="169" fontId="6" fillId="0" borderId="0"/>
    <xf numFmtId="0" fontId="6" fillId="0" borderId="0"/>
    <xf numFmtId="4" fontId="205" fillId="81" borderId="64" applyNumberFormat="0" applyProtection="0">
      <alignment horizontal="right" vertical="center"/>
    </xf>
    <xf numFmtId="0" fontId="6" fillId="0" borderId="0"/>
    <xf numFmtId="4" fontId="205" fillId="81" borderId="64" applyNumberFormat="0" applyProtection="0">
      <alignment horizontal="right" vertical="center"/>
    </xf>
    <xf numFmtId="4" fontId="189" fillId="63" borderId="64" applyNumberFormat="0" applyProtection="0">
      <alignment horizontal="right" vertical="center"/>
    </xf>
    <xf numFmtId="4" fontId="205" fillId="81" borderId="64" applyNumberFormat="0" applyProtection="0">
      <alignment horizontal="right" vertical="center"/>
    </xf>
    <xf numFmtId="0" fontId="6" fillId="0" borderId="0"/>
    <xf numFmtId="4" fontId="205" fillId="81" borderId="64" applyNumberFormat="0" applyProtection="0">
      <alignment horizontal="right" vertical="center"/>
    </xf>
    <xf numFmtId="169" fontId="6" fillId="0" borderId="0"/>
    <xf numFmtId="0" fontId="6" fillId="0" borderId="0"/>
    <xf numFmtId="4" fontId="205" fillId="81" borderId="64" applyNumberFormat="0" applyProtection="0">
      <alignment horizontal="right" vertical="center"/>
    </xf>
    <xf numFmtId="0" fontId="6" fillId="0" borderId="0"/>
    <xf numFmtId="4" fontId="205" fillId="81" borderId="64" applyNumberFormat="0" applyProtection="0">
      <alignment horizontal="right" vertical="center"/>
    </xf>
    <xf numFmtId="4" fontId="205" fillId="81" borderId="64" applyNumberFormat="0" applyProtection="0">
      <alignment horizontal="right" vertical="center"/>
    </xf>
    <xf numFmtId="0" fontId="6" fillId="0" borderId="0"/>
    <xf numFmtId="4" fontId="205" fillId="81" borderId="64" applyNumberFormat="0" applyProtection="0">
      <alignment horizontal="right" vertical="center"/>
    </xf>
    <xf numFmtId="169" fontId="6" fillId="0" borderId="0"/>
    <xf numFmtId="0" fontId="6" fillId="0" borderId="0"/>
    <xf numFmtId="4" fontId="205" fillId="81" borderId="64" applyNumberFormat="0" applyProtection="0">
      <alignment horizontal="right" vertical="center"/>
    </xf>
    <xf numFmtId="0" fontId="6" fillId="0" borderId="0"/>
    <xf numFmtId="4" fontId="205" fillId="81" borderId="64" applyNumberFormat="0" applyProtection="0">
      <alignment horizontal="right" vertical="center"/>
    </xf>
    <xf numFmtId="4" fontId="206" fillId="107" borderId="34" applyNumberFormat="0" applyProtection="0">
      <alignment horizontal="right" vertical="center"/>
    </xf>
    <xf numFmtId="4" fontId="207" fillId="81" borderId="64" applyNumberFormat="0" applyProtection="0">
      <alignment horizontal="right" vertical="center"/>
    </xf>
    <xf numFmtId="0" fontId="6" fillId="0" borderId="0"/>
    <xf numFmtId="4" fontId="207" fillId="81" borderId="64" applyNumberFormat="0" applyProtection="0">
      <alignment horizontal="right" vertical="center"/>
    </xf>
    <xf numFmtId="0" fontId="6" fillId="0" borderId="0"/>
    <xf numFmtId="4" fontId="207" fillId="81" borderId="64" applyNumberFormat="0" applyProtection="0">
      <alignment horizontal="right" vertical="center"/>
    </xf>
    <xf numFmtId="0" fontId="6" fillId="0" borderId="0"/>
    <xf numFmtId="4" fontId="207" fillId="81" borderId="6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7" fillId="81" borderId="64" applyNumberFormat="0" applyProtection="0">
      <alignment horizontal="right" vertical="center"/>
    </xf>
    <xf numFmtId="0" fontId="6" fillId="0" borderId="0"/>
    <xf numFmtId="4" fontId="207" fillId="81" borderId="64" applyNumberFormat="0" applyProtection="0">
      <alignment horizontal="right" vertical="center"/>
    </xf>
    <xf numFmtId="0" fontId="6" fillId="0" borderId="0"/>
    <xf numFmtId="4" fontId="207" fillId="81" borderId="64" applyNumberFormat="0" applyProtection="0">
      <alignment horizontal="right" vertical="center"/>
    </xf>
    <xf numFmtId="0" fontId="6" fillId="0" borderId="0"/>
    <xf numFmtId="4" fontId="207" fillId="81" borderId="6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169" fontId="6" fillId="0" borderId="0"/>
    <xf numFmtId="0" fontId="6" fillId="0" borderId="0"/>
    <xf numFmtId="4" fontId="206" fillId="107" borderId="34" applyNumberFormat="0" applyProtection="0">
      <alignment horizontal="right" vertical="center"/>
    </xf>
    <xf numFmtId="169" fontId="6" fillId="0" borderId="0"/>
    <xf numFmtId="0" fontId="6" fillId="0" borderId="0"/>
    <xf numFmtId="0" fontId="6" fillId="0" borderId="0"/>
    <xf numFmtId="4" fontId="206" fillId="107" borderId="34" applyNumberFormat="0" applyProtection="0">
      <alignment horizontal="right" vertical="center"/>
    </xf>
    <xf numFmtId="169" fontId="6" fillId="0" borderId="0"/>
    <xf numFmtId="0" fontId="6" fillId="0" borderId="0"/>
    <xf numFmtId="4" fontId="206" fillId="107" borderId="34" applyNumberFormat="0" applyProtection="0">
      <alignment horizontal="right" vertical="center"/>
    </xf>
    <xf numFmtId="169"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169" fontId="6" fillId="0" borderId="0"/>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169" fontId="6" fillId="0" borderId="0"/>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0" fontId="6" fillId="0" borderId="0"/>
    <xf numFmtId="4" fontId="206" fillId="107" borderId="34" applyNumberFormat="0" applyProtection="0">
      <alignment horizontal="right" vertical="center"/>
    </xf>
    <xf numFmtId="169" fontId="6" fillId="0" borderId="0"/>
    <xf numFmtId="0" fontId="6" fillId="0" borderId="0"/>
    <xf numFmtId="4" fontId="206" fillId="107" borderId="34" applyNumberFormat="0" applyProtection="0">
      <alignment horizontal="right" vertical="center"/>
    </xf>
    <xf numFmtId="169"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169" fontId="6" fillId="0" borderId="0"/>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169" fontId="6" fillId="0" borderId="0"/>
    <xf numFmtId="0" fontId="6" fillId="0" borderId="0"/>
    <xf numFmtId="0" fontId="6" fillId="0" borderId="0"/>
    <xf numFmtId="4" fontId="206" fillId="107" borderId="34" applyNumberFormat="0" applyProtection="0">
      <alignment horizontal="right" vertical="center"/>
    </xf>
    <xf numFmtId="169" fontId="6" fillId="0" borderId="0"/>
    <xf numFmtId="0" fontId="6" fillId="0" borderId="0"/>
    <xf numFmtId="4" fontId="206" fillId="107" borderId="34" applyNumberFormat="0" applyProtection="0">
      <alignment horizontal="right" vertical="center"/>
    </xf>
    <xf numFmtId="169"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169" fontId="6" fillId="0" borderId="0"/>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169" fontId="6" fillId="0" borderId="0"/>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169" fontId="6" fillId="0" borderId="0"/>
    <xf numFmtId="0" fontId="6" fillId="0" borderId="0"/>
    <xf numFmtId="4" fontId="206" fillId="107" borderId="34" applyNumberFormat="0" applyProtection="0">
      <alignment horizontal="right" vertical="center"/>
    </xf>
    <xf numFmtId="169" fontId="6" fillId="0" borderId="0"/>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169" fontId="6" fillId="0" borderId="0"/>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169" fontId="6" fillId="0" borderId="0"/>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169" fontId="6" fillId="0" borderId="0"/>
    <xf numFmtId="0" fontId="6" fillId="0" borderId="0"/>
    <xf numFmtId="4" fontId="206" fillId="107" borderId="34" applyNumberFormat="0" applyProtection="0">
      <alignment horizontal="right" vertical="center"/>
    </xf>
    <xf numFmtId="169"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169" fontId="6" fillId="0" borderId="0"/>
    <xf numFmtId="0" fontId="6" fillId="0" borderId="0"/>
    <xf numFmtId="0" fontId="6" fillId="0" borderId="0"/>
    <xf numFmtId="4" fontId="206" fillId="107" borderId="34" applyNumberFormat="0" applyProtection="0">
      <alignment horizontal="right" vertical="center"/>
    </xf>
    <xf numFmtId="169" fontId="6" fillId="0" borderId="0"/>
    <xf numFmtId="0" fontId="6" fillId="0" borderId="0"/>
    <xf numFmtId="4" fontId="206" fillId="107" borderId="34" applyNumberFormat="0" applyProtection="0">
      <alignment horizontal="right" vertical="center"/>
    </xf>
    <xf numFmtId="169"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169" fontId="6" fillId="0" borderId="0"/>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169" fontId="6" fillId="0" borderId="0"/>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0" fontId="6" fillId="0" borderId="0"/>
    <xf numFmtId="0" fontId="6" fillId="0" borderId="0"/>
    <xf numFmtId="4" fontId="206" fillId="107" borderId="34" applyNumberFormat="0" applyProtection="0">
      <alignment horizontal="right" vertical="center"/>
    </xf>
    <xf numFmtId="169" fontId="6" fillId="0" borderId="0"/>
    <xf numFmtId="0" fontId="6" fillId="0" borderId="0"/>
    <xf numFmtId="4" fontId="206" fillId="107" borderId="34" applyNumberFormat="0" applyProtection="0">
      <alignment horizontal="right" vertical="center"/>
    </xf>
    <xf numFmtId="169"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169" fontId="6" fillId="0" borderId="0"/>
    <xf numFmtId="0" fontId="6" fillId="0" borderId="0"/>
    <xf numFmtId="0" fontId="6" fillId="0" borderId="0"/>
    <xf numFmtId="4" fontId="206" fillId="107" borderId="34" applyNumberFormat="0" applyProtection="0">
      <alignment horizontal="right" vertical="center"/>
    </xf>
    <xf numFmtId="169"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169"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169"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169" fontId="6" fillId="0" borderId="0"/>
    <xf numFmtId="0" fontId="6" fillId="0" borderId="0"/>
    <xf numFmtId="0" fontId="6" fillId="0" borderId="0"/>
    <xf numFmtId="4" fontId="206" fillId="107" borderId="34" applyNumberFormat="0" applyProtection="0">
      <alignment horizontal="right" vertical="center"/>
    </xf>
    <xf numFmtId="169"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169" fontId="6" fillId="0" borderId="0"/>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169" fontId="6" fillId="0" borderId="0"/>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169" fontId="6" fillId="0" borderId="0"/>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169" fontId="6" fillId="0" borderId="0"/>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7" fillId="81" borderId="64" applyNumberFormat="0" applyProtection="0">
      <alignment horizontal="right" vertical="center"/>
    </xf>
    <xf numFmtId="169" fontId="6" fillId="0" borderId="0"/>
    <xf numFmtId="0" fontId="6" fillId="0" borderId="0"/>
    <xf numFmtId="4" fontId="207" fillId="81" borderId="64" applyNumberFormat="0" applyProtection="0">
      <alignment horizontal="right" vertical="center"/>
    </xf>
    <xf numFmtId="0" fontId="6" fillId="0" borderId="0"/>
    <xf numFmtId="4" fontId="207" fillId="81" borderId="64" applyNumberFormat="0" applyProtection="0">
      <alignment horizontal="right" vertical="center"/>
    </xf>
    <xf numFmtId="0" fontId="6" fillId="0" borderId="0"/>
    <xf numFmtId="169" fontId="6" fillId="0" borderId="0"/>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4" fontId="206" fillId="107" borderId="34" applyNumberFormat="0" applyProtection="0">
      <alignment horizontal="right" vertical="center"/>
    </xf>
    <xf numFmtId="0" fontId="6" fillId="0" borderId="0"/>
    <xf numFmtId="4" fontId="207" fillId="81" borderId="64" applyNumberFormat="0" applyProtection="0">
      <alignment horizontal="right" vertical="center"/>
    </xf>
    <xf numFmtId="169" fontId="6" fillId="0" borderId="0"/>
    <xf numFmtId="0" fontId="6" fillId="0" borderId="0"/>
    <xf numFmtId="4" fontId="207" fillId="81" borderId="64" applyNumberFormat="0" applyProtection="0">
      <alignment horizontal="right" vertical="center"/>
    </xf>
    <xf numFmtId="4" fontId="207" fillId="81" borderId="64" applyNumberFormat="0" applyProtection="0">
      <alignment horizontal="right" vertical="center"/>
    </xf>
    <xf numFmtId="4" fontId="206" fillId="107" borderId="34" applyNumberFormat="0" applyProtection="0">
      <alignment horizontal="right" vertical="center"/>
    </xf>
    <xf numFmtId="0" fontId="6" fillId="0" borderId="0"/>
    <xf numFmtId="4" fontId="207" fillId="81" borderId="64" applyNumberFormat="0" applyProtection="0">
      <alignment horizontal="right" vertical="center"/>
    </xf>
    <xf numFmtId="169" fontId="6" fillId="0" borderId="0"/>
    <xf numFmtId="0" fontId="6" fillId="0" borderId="0"/>
    <xf numFmtId="4" fontId="207" fillId="81" borderId="64" applyNumberFormat="0" applyProtection="0">
      <alignment horizontal="right" vertical="center"/>
    </xf>
    <xf numFmtId="0" fontId="6" fillId="0" borderId="0"/>
    <xf numFmtId="4" fontId="207" fillId="81" borderId="64" applyNumberFormat="0" applyProtection="0">
      <alignment horizontal="right" vertical="center"/>
    </xf>
    <xf numFmtId="4" fontId="206" fillId="107" borderId="34" applyNumberFormat="0" applyProtection="0">
      <alignment horizontal="right" vertical="center"/>
    </xf>
    <xf numFmtId="4" fontId="207" fillId="81" borderId="64" applyNumberFormat="0" applyProtection="0">
      <alignment horizontal="right" vertical="center"/>
    </xf>
    <xf numFmtId="0" fontId="6" fillId="0" borderId="0"/>
    <xf numFmtId="4" fontId="207" fillId="81" borderId="64" applyNumberFormat="0" applyProtection="0">
      <alignment horizontal="right" vertical="center"/>
    </xf>
    <xf numFmtId="169" fontId="6" fillId="0" borderId="0"/>
    <xf numFmtId="0" fontId="6" fillId="0" borderId="0"/>
    <xf numFmtId="4" fontId="207" fillId="81" borderId="64" applyNumberFormat="0" applyProtection="0">
      <alignment horizontal="right" vertical="center"/>
    </xf>
    <xf numFmtId="0" fontId="6" fillId="0" borderId="0"/>
    <xf numFmtId="4" fontId="207" fillId="81" borderId="64" applyNumberFormat="0" applyProtection="0">
      <alignment horizontal="right" vertical="center"/>
    </xf>
    <xf numFmtId="4" fontId="207" fillId="81" borderId="64" applyNumberFormat="0" applyProtection="0">
      <alignment horizontal="right" vertical="center"/>
    </xf>
    <xf numFmtId="0" fontId="6" fillId="0" borderId="0"/>
    <xf numFmtId="4" fontId="207" fillId="81" borderId="64" applyNumberFormat="0" applyProtection="0">
      <alignment horizontal="right" vertical="center"/>
    </xf>
    <xf numFmtId="169" fontId="6" fillId="0" borderId="0"/>
    <xf numFmtId="0" fontId="6" fillId="0" borderId="0"/>
    <xf numFmtId="4" fontId="207" fillId="81" borderId="64" applyNumberFormat="0" applyProtection="0">
      <alignment horizontal="right" vertical="center"/>
    </xf>
    <xf numFmtId="0" fontId="6" fillId="0" borderId="0"/>
    <xf numFmtId="4" fontId="207" fillId="81" borderId="64" applyNumberFormat="0" applyProtection="0">
      <alignment horizontal="right" vertical="center"/>
    </xf>
    <xf numFmtId="4" fontId="189" fillId="108" borderId="64" applyNumberFormat="0" applyProtection="0">
      <alignment horizontal="left" vertical="center" indent="1"/>
    </xf>
    <xf numFmtId="171" fontId="6" fillId="111" borderId="34" applyNumberFormat="0" applyProtection="0">
      <alignment horizontal="left" vertical="center" indent="1"/>
    </xf>
    <xf numFmtId="0" fontId="6" fillId="0" borderId="0"/>
    <xf numFmtId="4" fontId="202" fillId="44" borderId="64" applyNumberFormat="0" applyProtection="0">
      <alignment horizontal="left" vertical="center" indent="1"/>
    </xf>
    <xf numFmtId="0" fontId="6" fillId="0" borderId="0"/>
    <xf numFmtId="4" fontId="202" fillId="44" borderId="64" applyNumberFormat="0" applyProtection="0">
      <alignment horizontal="left" vertical="center" indent="1"/>
    </xf>
    <xf numFmtId="0" fontId="6" fillId="0" borderId="0"/>
    <xf numFmtId="4" fontId="202" fillId="44" borderId="64" applyNumberFormat="0" applyProtection="0">
      <alignment horizontal="left" vertical="center" indent="1"/>
    </xf>
    <xf numFmtId="171" fontId="6" fillId="111" borderId="34" applyNumberFormat="0" applyProtection="0">
      <alignment horizontal="left" vertical="center" indent="1"/>
    </xf>
    <xf numFmtId="0" fontId="6" fillId="0" borderId="0"/>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4" fontId="202" fillId="44" borderId="64" applyNumberFormat="0" applyProtection="0">
      <alignment horizontal="left" vertical="center" indent="1"/>
    </xf>
    <xf numFmtId="0" fontId="6" fillId="0" borderId="0"/>
    <xf numFmtId="4" fontId="202" fillId="44" borderId="64" applyNumberFormat="0" applyProtection="0">
      <alignment horizontal="left" vertical="center" indent="1"/>
    </xf>
    <xf numFmtId="0" fontId="6" fillId="0" borderId="0"/>
    <xf numFmtId="4" fontId="202" fillId="44" borderId="64" applyNumberFormat="0" applyProtection="0">
      <alignment horizontal="left" vertical="center" indent="1"/>
    </xf>
    <xf numFmtId="0" fontId="6" fillId="0" borderId="0"/>
    <xf numFmtId="4" fontId="202" fillId="44"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111" borderId="34" applyNumberFormat="0" applyProtection="0">
      <alignment horizontal="left" vertical="center" indent="1"/>
    </xf>
    <xf numFmtId="0" fontId="6" fillId="0" borderId="0"/>
    <xf numFmtId="0" fontId="6" fillId="111" borderId="34" applyNumberFormat="0" applyProtection="0">
      <alignment horizontal="left" vertical="center" indent="1"/>
    </xf>
    <xf numFmtId="0" fontId="6" fillId="111" borderId="34" applyNumberFormat="0" applyProtection="0">
      <alignment horizontal="left" vertical="center" indent="1"/>
    </xf>
    <xf numFmtId="169" fontId="6" fillId="111" borderId="34" applyNumberFormat="0" applyProtection="0">
      <alignment horizontal="left" vertical="center" indent="1"/>
    </xf>
    <xf numFmtId="0" fontId="6" fillId="0" borderId="0"/>
    <xf numFmtId="4" fontId="189" fillId="108" borderId="64" applyNumberFormat="0" applyProtection="0">
      <alignment horizontal="left" vertical="center" indent="1"/>
    </xf>
    <xf numFmtId="171" fontId="6" fillId="111" borderId="3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171" fontId="6" fillId="111" borderId="3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169" fontId="6" fillId="0" borderId="0"/>
    <xf numFmtId="0" fontId="6" fillId="0" borderId="0"/>
    <xf numFmtId="4" fontId="189" fillId="108" borderId="64" applyNumberFormat="0" applyProtection="0">
      <alignment horizontal="left" vertical="center" indent="1"/>
    </xf>
    <xf numFmtId="0" fontId="6" fillId="0" borderId="0"/>
    <xf numFmtId="0" fontId="6" fillId="0" borderId="0"/>
    <xf numFmtId="4" fontId="189" fillId="108" borderId="64" applyNumberFormat="0" applyProtection="0">
      <alignment horizontal="left" vertical="center" indent="1"/>
    </xf>
    <xf numFmtId="169" fontId="6" fillId="0" borderId="0"/>
    <xf numFmtId="0" fontId="6" fillId="0" borderId="0"/>
    <xf numFmtId="4" fontId="189" fillId="108" borderId="64" applyNumberFormat="0" applyProtection="0">
      <alignment horizontal="left" vertical="center" indent="1"/>
    </xf>
    <xf numFmtId="169"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169" fontId="6" fillId="0" borderId="0"/>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0" fontId="6" fillId="0" borderId="0"/>
    <xf numFmtId="4" fontId="189" fillId="108" borderId="64" applyNumberFormat="0" applyProtection="0">
      <alignment horizontal="left" vertical="center" indent="1"/>
    </xf>
    <xf numFmtId="169" fontId="6" fillId="0" borderId="0"/>
    <xf numFmtId="0" fontId="6" fillId="0" borderId="0"/>
    <xf numFmtId="4" fontId="189" fillId="108" borderId="64" applyNumberFormat="0" applyProtection="0">
      <alignment horizontal="left" vertical="center" indent="1"/>
    </xf>
    <xf numFmtId="169"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169" fontId="6" fillId="0" borderId="0"/>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171" fontId="6" fillId="111" borderId="34" applyNumberFormat="0" applyProtection="0">
      <alignment horizontal="left" vertical="center" indent="1"/>
    </xf>
    <xf numFmtId="4" fontId="189" fillId="108" borderId="64" applyNumberFormat="0" applyProtection="0">
      <alignment horizontal="left" vertical="center" indent="1"/>
    </xf>
    <xf numFmtId="0" fontId="6" fillId="0" borderId="0"/>
    <xf numFmtId="0" fontId="6" fillId="0" borderId="0"/>
    <xf numFmtId="4" fontId="189" fillId="108" borderId="64" applyNumberFormat="0" applyProtection="0">
      <alignment horizontal="left" vertical="center" indent="1"/>
    </xf>
    <xf numFmtId="169" fontId="6" fillId="0" borderId="0"/>
    <xf numFmtId="0" fontId="6" fillId="0" borderId="0"/>
    <xf numFmtId="4" fontId="189" fillId="108" borderId="64" applyNumberFormat="0" applyProtection="0">
      <alignment horizontal="left" vertical="center" indent="1"/>
    </xf>
    <xf numFmtId="169"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169" fontId="6" fillId="0" borderId="0"/>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169" fontId="6" fillId="0" borderId="0"/>
    <xf numFmtId="0" fontId="6" fillId="0" borderId="0"/>
    <xf numFmtId="4" fontId="189" fillId="108" borderId="64" applyNumberFormat="0" applyProtection="0">
      <alignment horizontal="left" vertical="center" indent="1"/>
    </xf>
    <xf numFmtId="169" fontId="6" fillId="0" borderId="0"/>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169" fontId="6" fillId="0" borderId="0"/>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169" fontId="6" fillId="0" borderId="0"/>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169" fontId="6" fillId="0" borderId="0"/>
    <xf numFmtId="0" fontId="6" fillId="0" borderId="0"/>
    <xf numFmtId="4" fontId="189" fillId="108" borderId="64" applyNumberFormat="0" applyProtection="0">
      <alignment horizontal="left" vertical="center" indent="1"/>
    </xf>
    <xf numFmtId="169"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171" fontId="6" fillId="111" borderId="3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171" fontId="6" fillId="111" borderId="34" applyNumberFormat="0" applyProtection="0">
      <alignment horizontal="left" vertical="center" indent="1"/>
    </xf>
    <xf numFmtId="4" fontId="189" fillId="108" borderId="64" applyNumberFormat="0" applyProtection="0">
      <alignment horizontal="left" vertical="center" indent="1"/>
    </xf>
    <xf numFmtId="0" fontId="6" fillId="0" borderId="0"/>
    <xf numFmtId="0" fontId="6" fillId="0" borderId="0"/>
    <xf numFmtId="4" fontId="189" fillId="108" borderId="64" applyNumberFormat="0" applyProtection="0">
      <alignment horizontal="left" vertical="center" indent="1"/>
    </xf>
    <xf numFmtId="169" fontId="6" fillId="0" borderId="0"/>
    <xf numFmtId="0" fontId="6" fillId="0" borderId="0"/>
    <xf numFmtId="4" fontId="189" fillId="108" borderId="64" applyNumberFormat="0" applyProtection="0">
      <alignment horizontal="left" vertical="center" indent="1"/>
    </xf>
    <xf numFmtId="169"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169" fontId="6" fillId="0" borderId="0"/>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171" fontId="6" fillId="111" borderId="34" applyNumberFormat="0" applyProtection="0">
      <alignment horizontal="left" vertical="center" indent="1"/>
    </xf>
    <xf numFmtId="0" fontId="6" fillId="0" borderId="0"/>
    <xf numFmtId="4" fontId="189" fillId="108" borderId="64" applyNumberFormat="0" applyProtection="0">
      <alignment horizontal="left" vertical="center" indent="1"/>
    </xf>
    <xf numFmtId="169" fontId="6" fillId="0" borderId="0"/>
    <xf numFmtId="0" fontId="6" fillId="0" borderId="0"/>
    <xf numFmtId="4" fontId="189" fillId="108" borderId="64" applyNumberFormat="0" applyProtection="0">
      <alignment horizontal="left" vertical="center" indent="1"/>
    </xf>
    <xf numFmtId="169"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169" fontId="6" fillId="0" borderId="0"/>
    <xf numFmtId="0" fontId="6" fillId="0" borderId="0"/>
    <xf numFmtId="0" fontId="6" fillId="0" borderId="0"/>
    <xf numFmtId="4" fontId="189" fillId="108" borderId="64" applyNumberFormat="0" applyProtection="0">
      <alignment horizontal="left" vertical="center" indent="1"/>
    </xf>
    <xf numFmtId="169"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169"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171" fontId="6" fillId="111" borderId="34" applyNumberFormat="0" applyProtection="0">
      <alignment horizontal="left" vertical="center" indent="1"/>
    </xf>
    <xf numFmtId="0" fontId="6" fillId="0" borderId="0"/>
    <xf numFmtId="4" fontId="189" fillId="108" borderId="64" applyNumberFormat="0" applyProtection="0">
      <alignment horizontal="left" vertical="center" indent="1"/>
    </xf>
    <xf numFmtId="169" fontId="6" fillId="0" borderId="0"/>
    <xf numFmtId="171" fontId="6" fillId="111" borderId="34" applyNumberFormat="0" applyProtection="0">
      <alignment horizontal="left" vertical="center" indent="1"/>
    </xf>
    <xf numFmtId="4" fontId="189" fillId="108" borderId="64" applyNumberFormat="0" applyProtection="0">
      <alignment horizontal="left" vertical="center" indent="1"/>
    </xf>
    <xf numFmtId="0" fontId="6" fillId="0" borderId="0"/>
    <xf numFmtId="0" fontId="6" fillId="0" borderId="0"/>
    <xf numFmtId="4" fontId="189" fillId="108" borderId="64" applyNumberFormat="0" applyProtection="0">
      <alignment horizontal="left" vertical="center" indent="1"/>
    </xf>
    <xf numFmtId="169"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169" fontId="6" fillId="0" borderId="0"/>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171" fontId="6" fillId="111" borderId="3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169" fontId="6" fillId="0" borderId="0"/>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171" fontId="6" fillId="111" borderId="34" applyNumberFormat="0" applyProtection="0">
      <alignment horizontal="left" vertical="center" indent="1"/>
    </xf>
    <xf numFmtId="171" fontId="6" fillId="111" borderId="34" applyNumberFormat="0" applyProtection="0">
      <alignment horizontal="left" vertical="center" indent="1"/>
    </xf>
    <xf numFmtId="0" fontId="6" fillId="0" borderId="0"/>
    <xf numFmtId="4" fontId="189" fillId="108" borderId="64" applyNumberFormat="0" applyProtection="0">
      <alignment horizontal="left" vertical="center" indent="1"/>
    </xf>
    <xf numFmtId="169" fontId="6" fillId="0" borderId="0"/>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171" fontId="6" fillId="111" borderId="34" applyNumberFormat="0" applyProtection="0">
      <alignment horizontal="left" vertical="center" indent="1"/>
    </xf>
    <xf numFmtId="4" fontId="202" fillId="44" borderId="64" applyNumberFormat="0" applyProtection="0">
      <alignment horizontal="left" vertical="center" indent="1"/>
    </xf>
    <xf numFmtId="169" fontId="6" fillId="0" borderId="0"/>
    <xf numFmtId="0" fontId="6" fillId="0" borderId="0"/>
    <xf numFmtId="4" fontId="202" fillId="44" borderId="64" applyNumberFormat="0" applyProtection="0">
      <alignment horizontal="left" vertical="center" indent="1"/>
    </xf>
    <xf numFmtId="0" fontId="6" fillId="0" borderId="0"/>
    <xf numFmtId="4" fontId="202" fillId="44" borderId="64" applyNumberFormat="0" applyProtection="0">
      <alignment horizontal="left" vertical="center" indent="1"/>
    </xf>
    <xf numFmtId="0" fontId="6" fillId="0" borderId="0"/>
    <xf numFmtId="0" fontId="6" fillId="0" borderId="0"/>
    <xf numFmtId="171" fontId="6" fillId="111" borderId="34" applyNumberFormat="0" applyProtection="0">
      <alignment horizontal="left" vertical="center" indent="1"/>
    </xf>
    <xf numFmtId="171" fontId="6" fillId="111" borderId="34" applyNumberFormat="0" applyProtection="0">
      <alignment horizontal="left" vertical="center" indent="1"/>
    </xf>
    <xf numFmtId="0" fontId="6" fillId="0" borderId="0"/>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4" fontId="189" fillId="108" borderId="64" applyNumberFormat="0" applyProtection="0">
      <alignment horizontal="left" vertical="center" indent="1"/>
    </xf>
    <xf numFmtId="0" fontId="6" fillId="0" borderId="0"/>
    <xf numFmtId="4" fontId="202" fillId="44" borderId="64" applyNumberFormat="0" applyProtection="0">
      <alignment horizontal="left" vertical="center" indent="1"/>
    </xf>
    <xf numFmtId="169" fontId="6" fillId="0" borderId="0"/>
    <xf numFmtId="0" fontId="6" fillId="0" borderId="0"/>
    <xf numFmtId="4" fontId="202" fillId="44" borderId="64" applyNumberFormat="0" applyProtection="0">
      <alignment horizontal="left" vertical="center" indent="1"/>
    </xf>
    <xf numFmtId="4" fontId="202" fillId="44" borderId="64" applyNumberFormat="0" applyProtection="0">
      <alignment horizontal="left" vertical="center" indent="1"/>
    </xf>
    <xf numFmtId="171" fontId="6" fillId="111" borderId="34" applyNumberFormat="0" applyProtection="0">
      <alignment horizontal="left" vertical="center" indent="1"/>
    </xf>
    <xf numFmtId="171" fontId="6" fillId="111" borderId="34" applyNumberFormat="0" applyProtection="0">
      <alignment horizontal="left" vertical="center" indent="1"/>
    </xf>
    <xf numFmtId="4" fontId="202" fillId="44" borderId="64" applyNumberFormat="0" applyProtection="0">
      <alignment horizontal="left" vertical="center" indent="1"/>
    </xf>
    <xf numFmtId="169" fontId="6" fillId="0" borderId="0"/>
    <xf numFmtId="0" fontId="6" fillId="0" borderId="0"/>
    <xf numFmtId="4" fontId="202" fillId="44" borderId="64" applyNumberFormat="0" applyProtection="0">
      <alignment horizontal="left" vertical="center" indent="1"/>
    </xf>
    <xf numFmtId="0" fontId="6" fillId="0" borderId="0"/>
    <xf numFmtId="4" fontId="202" fillId="44" borderId="64" applyNumberFormat="0" applyProtection="0">
      <alignment horizontal="left" vertical="center" indent="1"/>
    </xf>
    <xf numFmtId="4" fontId="189" fillId="108" borderId="64" applyNumberFormat="0" applyProtection="0">
      <alignment horizontal="left" vertical="center" indent="1"/>
    </xf>
    <xf numFmtId="171" fontId="6" fillId="111" borderId="34" applyNumberFormat="0" applyProtection="0">
      <alignment horizontal="left" vertical="center" indent="1"/>
    </xf>
    <xf numFmtId="171" fontId="6" fillId="111" borderId="34" applyNumberFormat="0" applyProtection="0">
      <alignment horizontal="left" vertical="center" indent="1"/>
    </xf>
    <xf numFmtId="4" fontId="202" fillId="44" borderId="64" applyNumberFormat="0" applyProtection="0">
      <alignment horizontal="left" vertical="center" indent="1"/>
    </xf>
    <xf numFmtId="169" fontId="6" fillId="0" borderId="0"/>
    <xf numFmtId="0" fontId="6" fillId="0" borderId="0"/>
    <xf numFmtId="4" fontId="202" fillId="44" borderId="64" applyNumberFormat="0" applyProtection="0">
      <alignment horizontal="left" vertical="center" indent="1"/>
    </xf>
    <xf numFmtId="0" fontId="6" fillId="0" borderId="0"/>
    <xf numFmtId="4" fontId="202" fillId="44" borderId="64" applyNumberFormat="0" applyProtection="0">
      <alignment horizontal="left" vertical="center" indent="1"/>
    </xf>
    <xf numFmtId="171" fontId="6" fillId="111" borderId="34" applyNumberFormat="0" applyProtection="0">
      <alignment horizontal="left" vertical="center" indent="1"/>
    </xf>
    <xf numFmtId="171" fontId="6" fillId="111" borderId="34" applyNumberFormat="0" applyProtection="0">
      <alignment horizontal="left" vertical="center" indent="1"/>
    </xf>
    <xf numFmtId="4" fontId="202" fillId="44" borderId="64" applyNumberFormat="0" applyProtection="0">
      <alignment horizontal="left" vertical="center" indent="1"/>
    </xf>
    <xf numFmtId="169" fontId="6" fillId="0" borderId="0"/>
    <xf numFmtId="0" fontId="6" fillId="0" borderId="0"/>
    <xf numFmtId="4" fontId="202" fillId="44" borderId="64" applyNumberFormat="0" applyProtection="0">
      <alignment horizontal="left" vertical="center" indent="1"/>
    </xf>
    <xf numFmtId="0" fontId="6" fillId="0" borderId="0"/>
    <xf numFmtId="4" fontId="202" fillId="44" borderId="64" applyNumberFormat="0" applyProtection="0">
      <alignment horizontal="left" vertical="center" indent="1"/>
    </xf>
    <xf numFmtId="0" fontId="189" fillId="96" borderId="64" applyNumberFormat="0" applyProtection="0">
      <alignment horizontal="left" vertical="top" indent="1"/>
    </xf>
    <xf numFmtId="0" fontId="6" fillId="111" borderId="34" applyNumberFormat="0" applyProtection="0">
      <alignment horizontal="left" vertical="center" indent="1"/>
    </xf>
    <xf numFmtId="0" fontId="6" fillId="0" borderId="0"/>
    <xf numFmtId="169" fontId="6" fillId="111" borderId="34" applyNumberFormat="0" applyProtection="0">
      <alignment horizontal="left" vertical="center" indent="1"/>
    </xf>
    <xf numFmtId="0" fontId="6" fillId="0" borderId="0"/>
    <xf numFmtId="169" fontId="6" fillId="111" borderId="34" applyNumberFormat="0" applyProtection="0">
      <alignment horizontal="left" vertical="center" indent="1"/>
    </xf>
    <xf numFmtId="0" fontId="6" fillId="0" borderId="0"/>
    <xf numFmtId="169" fontId="6" fillId="111" borderId="34" applyNumberFormat="0" applyProtection="0">
      <alignment horizontal="left" vertical="center" indent="1"/>
    </xf>
    <xf numFmtId="0"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0"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0"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0"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0"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0" fontId="6" fillId="111" borderId="34" applyNumberFormat="0" applyProtection="0">
      <alignment horizontal="left" vertical="center" indent="1"/>
    </xf>
    <xf numFmtId="0" fontId="6" fillId="0" borderId="0"/>
    <xf numFmtId="169" fontId="6" fillId="111" borderId="34" applyNumberFormat="0" applyProtection="0">
      <alignment horizontal="left" vertical="center" indent="1"/>
    </xf>
    <xf numFmtId="0" fontId="6" fillId="0" borderId="0"/>
    <xf numFmtId="169" fontId="6" fillId="111" borderId="34" applyNumberFormat="0" applyProtection="0">
      <alignment horizontal="left" vertical="center" indent="1"/>
    </xf>
    <xf numFmtId="0" fontId="6" fillId="0" borderId="0"/>
    <xf numFmtId="169" fontId="6" fillId="111" borderId="34" applyNumberFormat="0" applyProtection="0">
      <alignment horizontal="left" vertical="center" indent="1"/>
    </xf>
    <xf numFmtId="0" fontId="189" fillId="96" borderId="64" applyNumberFormat="0" applyProtection="0">
      <alignment horizontal="left" vertical="top" indent="1"/>
    </xf>
    <xf numFmtId="0" fontId="6" fillId="0" borderId="0"/>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171"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6" fillId="0" borderId="0"/>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169" fontId="6" fillId="0" borderId="0"/>
    <xf numFmtId="0" fontId="6" fillId="0" borderId="0"/>
    <xf numFmtId="169" fontId="189" fillId="96" borderId="64" applyNumberFormat="0" applyProtection="0">
      <alignment horizontal="left" vertical="top" indent="1"/>
    </xf>
    <xf numFmtId="0" fontId="6" fillId="0" borderId="0"/>
    <xf numFmtId="0" fontId="6" fillId="0" borderId="0"/>
    <xf numFmtId="169" fontId="189" fillId="96" borderId="64" applyNumberFormat="0" applyProtection="0">
      <alignment horizontal="left" vertical="top" indent="1"/>
    </xf>
    <xf numFmtId="169" fontId="6" fillId="0" borderId="0"/>
    <xf numFmtId="0" fontId="6" fillId="0" borderId="0"/>
    <xf numFmtId="169" fontId="189" fillId="96" borderId="64" applyNumberFormat="0" applyProtection="0">
      <alignment horizontal="left" vertical="top" indent="1"/>
    </xf>
    <xf numFmtId="169"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6" fillId="0" borderId="0"/>
    <xf numFmtId="0"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6" fillId="0" borderId="0"/>
    <xf numFmtId="0" fontId="6" fillId="0" borderId="0"/>
    <xf numFmtId="169" fontId="189" fillId="96" borderId="64" applyNumberFormat="0" applyProtection="0">
      <alignment horizontal="left" vertical="top" indent="1"/>
    </xf>
    <xf numFmtId="169" fontId="6" fillId="0" borderId="0"/>
    <xf numFmtId="0" fontId="6" fillId="0" borderId="0"/>
    <xf numFmtId="169" fontId="189" fillId="96" borderId="64" applyNumberFormat="0" applyProtection="0">
      <alignment horizontal="left" vertical="top" indent="1"/>
    </xf>
    <xf numFmtId="169"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6" fillId="0" borderId="0"/>
    <xf numFmtId="0"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0" fontId="6" fillId="0" borderId="0"/>
    <xf numFmtId="169" fontId="189" fillId="96" borderId="64" applyNumberFormat="0" applyProtection="0">
      <alignment horizontal="left" vertical="top" indent="1"/>
    </xf>
    <xf numFmtId="169" fontId="6" fillId="0" borderId="0"/>
    <xf numFmtId="0" fontId="6" fillId="0" borderId="0"/>
    <xf numFmtId="169" fontId="189" fillId="96" borderId="64" applyNumberFormat="0" applyProtection="0">
      <alignment horizontal="left" vertical="top" indent="1"/>
    </xf>
    <xf numFmtId="169"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6" fillId="0" borderId="0"/>
    <xf numFmtId="0"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0" fontId="189" fillId="96" borderId="64" applyNumberFormat="0" applyProtection="0">
      <alignment horizontal="left" vertical="top" indent="1"/>
    </xf>
    <xf numFmtId="0"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169" fontId="6" fillId="0" borderId="0"/>
    <xf numFmtId="0" fontId="6" fillId="0" borderId="0"/>
    <xf numFmtId="169" fontId="189" fillId="96" borderId="64" applyNumberFormat="0" applyProtection="0">
      <alignment horizontal="left" vertical="top" indent="1"/>
    </xf>
    <xf numFmtId="169" fontId="6" fillId="0" borderId="0"/>
    <xf numFmtId="0" fontId="6" fillId="0" borderId="0"/>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6" fillId="0" borderId="0"/>
    <xf numFmtId="0"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169" fontId="6" fillId="0" borderId="0"/>
    <xf numFmtId="0"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169" fontId="6" fillId="0" borderId="0"/>
    <xf numFmtId="0" fontId="6" fillId="0" borderId="0"/>
    <xf numFmtId="169" fontId="189" fillId="96" borderId="64" applyNumberFormat="0" applyProtection="0">
      <alignment horizontal="left" vertical="top" indent="1"/>
    </xf>
    <xf numFmtId="169" fontId="6" fillId="0" borderId="0"/>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6" fillId="0" borderId="0"/>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0" fontId="6" fillId="0" borderId="0"/>
    <xf numFmtId="169" fontId="189" fillId="96" borderId="64" applyNumberFormat="0" applyProtection="0">
      <alignment horizontal="left" vertical="top" indent="1"/>
    </xf>
    <xf numFmtId="169" fontId="6" fillId="0" borderId="0"/>
    <xf numFmtId="0" fontId="6" fillId="0" borderId="0"/>
    <xf numFmtId="169" fontId="189" fillId="96" borderId="64" applyNumberFormat="0" applyProtection="0">
      <alignment horizontal="left" vertical="top" indent="1"/>
    </xf>
    <xf numFmtId="169"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6" fillId="0" borderId="0"/>
    <xf numFmtId="0"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0" fontId="189" fillId="96" borderId="64" applyNumberFormat="0" applyProtection="0">
      <alignment horizontal="left" vertical="top" indent="1"/>
    </xf>
    <xf numFmtId="0" fontId="6" fillId="0" borderId="0"/>
    <xf numFmtId="0" fontId="6" fillId="0" borderId="0"/>
    <xf numFmtId="169" fontId="189" fillId="96" borderId="64" applyNumberFormat="0" applyProtection="0">
      <alignment horizontal="left" vertical="top" indent="1"/>
    </xf>
    <xf numFmtId="169" fontId="6" fillId="0" borderId="0"/>
    <xf numFmtId="0" fontId="6" fillId="0" borderId="0"/>
    <xf numFmtId="169" fontId="189" fillId="96" borderId="64" applyNumberFormat="0" applyProtection="0">
      <alignment horizontal="left" vertical="top" indent="1"/>
    </xf>
    <xf numFmtId="169"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6" fillId="0" borderId="0"/>
    <xf numFmtId="0" fontId="6" fillId="0" borderId="0"/>
    <xf numFmtId="0" fontId="6" fillId="0" borderId="0"/>
    <xf numFmtId="169" fontId="189" fillId="96" borderId="64" applyNumberFormat="0" applyProtection="0">
      <alignment horizontal="left" vertical="top" indent="1"/>
    </xf>
    <xf numFmtId="169" fontId="6" fillId="0" borderId="0"/>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169" fontId="6" fillId="0" borderId="0"/>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169"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0" fontId="6" fillId="0" borderId="0"/>
    <xf numFmtId="169" fontId="189" fillId="96" borderId="64" applyNumberFormat="0" applyProtection="0">
      <alignment horizontal="left" vertical="top" indent="1"/>
    </xf>
    <xf numFmtId="169"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6" fillId="0" borderId="0"/>
    <xf numFmtId="0"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0" fontId="189" fillId="96" borderId="64" applyNumberFormat="0" applyProtection="0">
      <alignment horizontal="left" vertical="top" indent="1"/>
    </xf>
    <xf numFmtId="0"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189" fillId="96" borderId="64" applyNumberFormat="0" applyProtection="0">
      <alignment horizontal="left" vertical="top" indent="1"/>
    </xf>
    <xf numFmtId="169" fontId="6" fillId="0" borderId="0"/>
    <xf numFmtId="0"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169" fontId="6" fillId="0" borderId="0"/>
    <xf numFmtId="0" fontId="6" fillId="0" borderId="0"/>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169" fontId="6" fillId="111" borderId="34" applyNumberFormat="0" applyProtection="0">
      <alignment horizontal="left" vertical="center" indent="1"/>
    </xf>
    <xf numFmtId="169" fontId="6" fillId="0" borderId="0"/>
    <xf numFmtId="0" fontId="6" fillId="0" borderId="0"/>
    <xf numFmtId="169" fontId="6" fillId="111" borderId="34" applyNumberFormat="0" applyProtection="0">
      <alignment horizontal="left" vertical="center" indent="1"/>
    </xf>
    <xf numFmtId="0" fontId="6" fillId="0" borderId="0"/>
    <xf numFmtId="169" fontId="6" fillId="111" borderId="34" applyNumberFormat="0" applyProtection="0">
      <alignment horizontal="left" vertical="center" indent="1"/>
    </xf>
    <xf numFmtId="0" fontId="6" fillId="0" borderId="0"/>
    <xf numFmtId="0" fontId="6" fillId="0" borderId="0"/>
    <xf numFmtId="0" fontId="189" fillId="96" borderId="64" applyNumberFormat="0" applyProtection="0">
      <alignment horizontal="left" vertical="top" indent="1"/>
    </xf>
    <xf numFmtId="0" fontId="189" fillId="96" borderId="64" applyNumberFormat="0" applyProtection="0">
      <alignment horizontal="left" vertical="top" indent="1"/>
    </xf>
    <xf numFmtId="0" fontId="6" fillId="0" borderId="0"/>
    <xf numFmtId="169" fontId="189" fillId="96" borderId="64" applyNumberFormat="0" applyProtection="0">
      <alignment horizontal="left" vertical="top" indent="1"/>
    </xf>
    <xf numFmtId="0" fontId="189" fillId="96" borderId="64" applyNumberFormat="0" applyProtection="0">
      <alignment horizontal="left" vertical="top" indent="1"/>
    </xf>
    <xf numFmtId="0" fontId="189" fillId="96" borderId="64" applyNumberFormat="0" applyProtection="0">
      <alignment horizontal="left" vertical="top" indent="1"/>
    </xf>
    <xf numFmtId="169" fontId="189" fillId="96" borderId="64" applyNumberFormat="0" applyProtection="0">
      <alignment horizontal="left" vertical="top" indent="1"/>
    </xf>
    <xf numFmtId="0" fontId="6" fillId="0" borderId="0"/>
    <xf numFmtId="169" fontId="6" fillId="111" borderId="34" applyNumberFormat="0" applyProtection="0">
      <alignment horizontal="left" vertical="center" indent="1"/>
    </xf>
    <xf numFmtId="169" fontId="6" fillId="0" borderId="0"/>
    <xf numFmtId="0" fontId="6" fillId="0" borderId="0"/>
    <xf numFmtId="0" fontId="6" fillId="111" borderId="34" applyNumberFormat="0" applyProtection="0">
      <alignment horizontal="left" vertical="center" indent="1"/>
    </xf>
    <xf numFmtId="169" fontId="6" fillId="111" borderId="34" applyNumberFormat="0" applyProtection="0">
      <alignment horizontal="left" vertical="center" indent="1"/>
    </xf>
    <xf numFmtId="0" fontId="189" fillId="96" borderId="64" applyNumberFormat="0" applyProtection="0">
      <alignment horizontal="left" vertical="top" indent="1"/>
    </xf>
    <xf numFmtId="0" fontId="6" fillId="0" borderId="0"/>
    <xf numFmtId="169" fontId="6" fillId="111" borderId="34" applyNumberFormat="0" applyProtection="0">
      <alignment horizontal="left" vertical="center" indent="1"/>
    </xf>
    <xf numFmtId="169" fontId="6" fillId="0" borderId="0"/>
    <xf numFmtId="0" fontId="6" fillId="0" borderId="0"/>
    <xf numFmtId="169" fontId="6" fillId="111" borderId="34" applyNumberFormat="0" applyProtection="0">
      <alignment horizontal="left" vertical="center" indent="1"/>
    </xf>
    <xf numFmtId="0" fontId="6" fillId="0" borderId="0"/>
    <xf numFmtId="169" fontId="6" fillId="111" borderId="34" applyNumberFormat="0" applyProtection="0">
      <alignment horizontal="left" vertical="center" indent="1"/>
    </xf>
    <xf numFmtId="169" fontId="189" fillId="96" borderId="64" applyNumberFormat="0" applyProtection="0">
      <alignment horizontal="left" vertical="top" indent="1"/>
    </xf>
    <xf numFmtId="0" fontId="6" fillId="111" borderId="34" applyNumberFormat="0" applyProtection="0">
      <alignment horizontal="left" vertical="center" indent="1"/>
    </xf>
    <xf numFmtId="0" fontId="6" fillId="0" borderId="0"/>
    <xf numFmtId="169" fontId="6" fillId="111" borderId="34" applyNumberFormat="0" applyProtection="0">
      <alignment horizontal="left" vertical="center" indent="1"/>
    </xf>
    <xf numFmtId="169" fontId="6" fillId="0" borderId="0"/>
    <xf numFmtId="0" fontId="6" fillId="0" borderId="0"/>
    <xf numFmtId="169" fontId="6" fillId="111" borderId="34" applyNumberFormat="0" applyProtection="0">
      <alignment horizontal="left" vertical="center" indent="1"/>
    </xf>
    <xf numFmtId="0" fontId="6" fillId="0" borderId="0"/>
    <xf numFmtId="169" fontId="6" fillId="111" borderId="34" applyNumberFormat="0" applyProtection="0">
      <alignment horizontal="left" vertical="center" indent="1"/>
    </xf>
    <xf numFmtId="0" fontId="6" fillId="111" borderId="34" applyNumberFormat="0" applyProtection="0">
      <alignment horizontal="left" vertical="center" indent="1"/>
    </xf>
    <xf numFmtId="0" fontId="6" fillId="0" borderId="0"/>
    <xf numFmtId="169" fontId="6" fillId="111" borderId="34" applyNumberFormat="0" applyProtection="0">
      <alignment horizontal="left" vertical="center" indent="1"/>
    </xf>
    <xf numFmtId="169" fontId="6" fillId="0" borderId="0"/>
    <xf numFmtId="0" fontId="6" fillId="0" borderId="0"/>
    <xf numFmtId="169" fontId="6" fillId="111" borderId="34" applyNumberFormat="0" applyProtection="0">
      <alignment horizontal="left" vertical="center" indent="1"/>
    </xf>
    <xf numFmtId="0" fontId="6" fillId="0" borderId="0"/>
    <xf numFmtId="169" fontId="6" fillId="111" borderId="34" applyNumberFormat="0" applyProtection="0">
      <alignment horizontal="left" vertical="center" indent="1"/>
    </xf>
    <xf numFmtId="0" fontId="208" fillId="0" borderId="0"/>
    <xf numFmtId="171" fontId="208" fillId="0" borderId="0"/>
    <xf numFmtId="4" fontId="209" fillId="96" borderId="67" applyNumberFormat="0" applyProtection="0">
      <alignment horizontal="left" vertical="center" indent="1"/>
    </xf>
    <xf numFmtId="4" fontId="209" fillId="96" borderId="67" applyNumberFormat="0" applyProtection="0">
      <alignment horizontal="left" vertical="center" indent="1"/>
    </xf>
    <xf numFmtId="4" fontId="209" fillId="96" borderId="67" applyNumberFormat="0" applyProtection="0">
      <alignment horizontal="left" vertical="center" indent="1"/>
    </xf>
    <xf numFmtId="4" fontId="209" fillId="96" borderId="67" applyNumberFormat="0" applyProtection="0">
      <alignment horizontal="left" vertical="center" indent="1"/>
    </xf>
    <xf numFmtId="4" fontId="209" fillId="96" borderId="67" applyNumberFormat="0" applyProtection="0">
      <alignment horizontal="left" vertical="center" indent="1"/>
    </xf>
    <xf numFmtId="4" fontId="209" fillId="96" borderId="67" applyNumberFormat="0" applyProtection="0">
      <alignment horizontal="left" vertical="center" indent="1"/>
    </xf>
    <xf numFmtId="4" fontId="209" fillId="96" borderId="67" applyNumberFormat="0" applyProtection="0">
      <alignment horizontal="left" vertical="center" indent="1"/>
    </xf>
    <xf numFmtId="4" fontId="209" fillId="96" borderId="67" applyNumberFormat="0" applyProtection="0">
      <alignment horizontal="left" vertical="center" indent="1"/>
    </xf>
    <xf numFmtId="4" fontId="209" fillId="96" borderId="67" applyNumberFormat="0" applyProtection="0">
      <alignment horizontal="left" vertical="center" indent="1"/>
    </xf>
    <xf numFmtId="0" fontId="208" fillId="0" borderId="0"/>
    <xf numFmtId="171" fontId="208" fillId="0" borderId="0"/>
    <xf numFmtId="171" fontId="208" fillId="0" borderId="0"/>
    <xf numFmtId="171" fontId="208" fillId="0" borderId="0"/>
    <xf numFmtId="4" fontId="209" fillId="96" borderId="67" applyNumberFormat="0" applyProtection="0">
      <alignment horizontal="left" vertical="center" indent="1"/>
    </xf>
    <xf numFmtId="4" fontId="209" fillId="96" borderId="67" applyNumberFormat="0" applyProtection="0">
      <alignment horizontal="left" vertical="center" indent="1"/>
    </xf>
    <xf numFmtId="4" fontId="209" fillId="96" borderId="67" applyNumberFormat="0" applyProtection="0">
      <alignment horizontal="left" vertical="center" indent="1"/>
    </xf>
    <xf numFmtId="171" fontId="208" fillId="0" borderId="0"/>
    <xf numFmtId="171" fontId="208" fillId="0" borderId="0"/>
    <xf numFmtId="171" fontId="208" fillId="0" borderId="0"/>
    <xf numFmtId="4" fontId="209" fillId="96" borderId="67" applyNumberFormat="0" applyProtection="0">
      <alignment horizontal="left" vertical="center" indent="1"/>
    </xf>
    <xf numFmtId="4" fontId="209" fillId="96" borderId="67" applyNumberFormat="0" applyProtection="0">
      <alignment horizontal="left" vertical="center" indent="1"/>
    </xf>
    <xf numFmtId="4" fontId="209" fillId="96" borderId="67" applyNumberFormat="0" applyProtection="0">
      <alignment horizontal="left" vertical="center" indent="1"/>
    </xf>
    <xf numFmtId="171" fontId="208" fillId="0" borderId="0"/>
    <xf numFmtId="171" fontId="208" fillId="0" borderId="0"/>
    <xf numFmtId="171" fontId="208" fillId="0" borderId="0"/>
    <xf numFmtId="4" fontId="209" fillId="96" borderId="67" applyNumberFormat="0" applyProtection="0">
      <alignment horizontal="left" vertical="center" indent="1"/>
    </xf>
    <xf numFmtId="4" fontId="209" fillId="96" borderId="67" applyNumberFormat="0" applyProtection="0">
      <alignment horizontal="left" vertical="center" indent="1"/>
    </xf>
    <xf numFmtId="4" fontId="209" fillId="96" borderId="67" applyNumberFormat="0" applyProtection="0">
      <alignment horizontal="left" vertical="center" indent="1"/>
    </xf>
    <xf numFmtId="171" fontId="208" fillId="0" borderId="0"/>
    <xf numFmtId="171" fontId="208" fillId="0" borderId="0"/>
    <xf numFmtId="171" fontId="208" fillId="0" borderId="0"/>
    <xf numFmtId="4" fontId="209" fillId="96" borderId="67" applyNumberFormat="0" applyProtection="0">
      <alignment horizontal="left" vertical="center" indent="1"/>
    </xf>
    <xf numFmtId="4" fontId="209" fillId="96" borderId="67" applyNumberFormat="0" applyProtection="0">
      <alignment horizontal="left" vertical="center" indent="1"/>
    </xf>
    <xf numFmtId="4" fontId="209" fillId="96" borderId="67" applyNumberFormat="0" applyProtection="0">
      <alignment horizontal="left" vertical="center" indent="1"/>
    </xf>
    <xf numFmtId="171" fontId="208" fillId="0" borderId="0"/>
    <xf numFmtId="171" fontId="208" fillId="0" borderId="0"/>
    <xf numFmtId="171" fontId="208" fillId="0" borderId="0"/>
    <xf numFmtId="4" fontId="209" fillId="96" borderId="67" applyNumberFormat="0" applyProtection="0">
      <alignment horizontal="left" vertical="center" indent="1"/>
    </xf>
    <xf numFmtId="4" fontId="209" fillId="96" borderId="67" applyNumberFormat="0" applyProtection="0">
      <alignment horizontal="left" vertical="center" indent="1"/>
    </xf>
    <xf numFmtId="4" fontId="209" fillId="96" borderId="67" applyNumberFormat="0" applyProtection="0">
      <alignment horizontal="left" vertical="center" indent="1"/>
    </xf>
    <xf numFmtId="171" fontId="208" fillId="0" borderId="0"/>
    <xf numFmtId="171" fontId="208" fillId="0" borderId="0"/>
    <xf numFmtId="171" fontId="208" fillId="0" borderId="0"/>
    <xf numFmtId="4" fontId="209" fillId="96" borderId="67" applyNumberFormat="0" applyProtection="0">
      <alignment horizontal="left" vertical="center" indent="1"/>
    </xf>
    <xf numFmtId="4" fontId="209" fillId="96" borderId="67" applyNumberFormat="0" applyProtection="0">
      <alignment horizontal="left" vertical="center" indent="1"/>
    </xf>
    <xf numFmtId="171" fontId="208" fillId="0" borderId="0"/>
    <xf numFmtId="171" fontId="208" fillId="0" borderId="0"/>
    <xf numFmtId="171" fontId="208" fillId="0" borderId="0"/>
    <xf numFmtId="4" fontId="209" fillId="96" borderId="67" applyNumberFormat="0" applyProtection="0">
      <alignment horizontal="left" vertical="center" indent="1"/>
    </xf>
    <xf numFmtId="4" fontId="209" fillId="96" borderId="67" applyNumberFormat="0" applyProtection="0">
      <alignment horizontal="left" vertical="center" indent="1"/>
    </xf>
    <xf numFmtId="171" fontId="208" fillId="0" borderId="0"/>
    <xf numFmtId="171" fontId="208" fillId="0" borderId="0"/>
    <xf numFmtId="171" fontId="208" fillId="0" borderId="0"/>
    <xf numFmtId="4" fontId="209" fillId="96" borderId="67" applyNumberFormat="0" applyProtection="0">
      <alignment horizontal="left" vertical="center" indent="1"/>
    </xf>
    <xf numFmtId="4" fontId="209" fillId="96" borderId="67" applyNumberFormat="0" applyProtection="0">
      <alignment horizontal="left" vertical="center" indent="1"/>
    </xf>
    <xf numFmtId="4" fontId="210" fillId="107" borderId="34" applyNumberFormat="0" applyProtection="0">
      <alignment horizontal="right" vertical="center"/>
    </xf>
    <xf numFmtId="4" fontId="211" fillId="81" borderId="64" applyNumberFormat="0" applyProtection="0">
      <alignment horizontal="right" vertical="center"/>
    </xf>
    <xf numFmtId="0" fontId="6" fillId="0" borderId="0"/>
    <xf numFmtId="4" fontId="211" fillId="81" borderId="64" applyNumberFormat="0" applyProtection="0">
      <alignment horizontal="right" vertical="center"/>
    </xf>
    <xf numFmtId="0" fontId="6" fillId="0" borderId="0"/>
    <xf numFmtId="4" fontId="211" fillId="81" borderId="64" applyNumberFormat="0" applyProtection="0">
      <alignment horizontal="right" vertical="center"/>
    </xf>
    <xf numFmtId="0" fontId="6" fillId="0" borderId="0"/>
    <xf numFmtId="4" fontId="211" fillId="81" borderId="6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1" fillId="81" borderId="64" applyNumberFormat="0" applyProtection="0">
      <alignment horizontal="right" vertical="center"/>
    </xf>
    <xf numFmtId="0" fontId="6" fillId="0" borderId="0"/>
    <xf numFmtId="4" fontId="211" fillId="81" borderId="64" applyNumberFormat="0" applyProtection="0">
      <alignment horizontal="right" vertical="center"/>
    </xf>
    <xf numFmtId="0" fontId="6" fillId="0" borderId="0"/>
    <xf numFmtId="4" fontId="211" fillId="81" borderId="64" applyNumberFormat="0" applyProtection="0">
      <alignment horizontal="right" vertical="center"/>
    </xf>
    <xf numFmtId="0" fontId="6" fillId="0" borderId="0"/>
    <xf numFmtId="4" fontId="211" fillId="81" borderId="6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169" fontId="6" fillId="0" borderId="0"/>
    <xf numFmtId="0" fontId="6" fillId="0" borderId="0"/>
    <xf numFmtId="4" fontId="210" fillId="107" borderId="34" applyNumberFormat="0" applyProtection="0">
      <alignment horizontal="right" vertical="center"/>
    </xf>
    <xf numFmtId="169" fontId="6" fillId="0" borderId="0"/>
    <xf numFmtId="0" fontId="6" fillId="0" borderId="0"/>
    <xf numFmtId="0" fontId="6" fillId="0" borderId="0"/>
    <xf numFmtId="4" fontId="210" fillId="107" borderId="34" applyNumberFormat="0" applyProtection="0">
      <alignment horizontal="right" vertical="center"/>
    </xf>
    <xf numFmtId="169" fontId="6" fillId="0" borderId="0"/>
    <xf numFmtId="0" fontId="6" fillId="0" borderId="0"/>
    <xf numFmtId="4" fontId="210" fillId="107" borderId="34" applyNumberFormat="0" applyProtection="0">
      <alignment horizontal="right" vertical="center"/>
    </xf>
    <xf numFmtId="169"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169" fontId="6" fillId="0" borderId="0"/>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169" fontId="6" fillId="0" borderId="0"/>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0" fontId="6" fillId="0" borderId="0"/>
    <xf numFmtId="4" fontId="210" fillId="107" borderId="34" applyNumberFormat="0" applyProtection="0">
      <alignment horizontal="right" vertical="center"/>
    </xf>
    <xf numFmtId="169" fontId="6" fillId="0" borderId="0"/>
    <xf numFmtId="0" fontId="6" fillId="0" borderId="0"/>
    <xf numFmtId="4" fontId="210" fillId="107" borderId="34" applyNumberFormat="0" applyProtection="0">
      <alignment horizontal="right" vertical="center"/>
    </xf>
    <xf numFmtId="169"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169" fontId="6" fillId="0" borderId="0"/>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169" fontId="6" fillId="0" borderId="0"/>
    <xf numFmtId="0" fontId="6" fillId="0" borderId="0"/>
    <xf numFmtId="0" fontId="6" fillId="0" borderId="0"/>
    <xf numFmtId="4" fontId="210" fillId="107" borderId="34" applyNumberFormat="0" applyProtection="0">
      <alignment horizontal="right" vertical="center"/>
    </xf>
    <xf numFmtId="169" fontId="6" fillId="0" borderId="0"/>
    <xf numFmtId="0" fontId="6" fillId="0" borderId="0"/>
    <xf numFmtId="4" fontId="210" fillId="107" borderId="34" applyNumberFormat="0" applyProtection="0">
      <alignment horizontal="right" vertical="center"/>
    </xf>
    <xf numFmtId="169"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169" fontId="6" fillId="0" borderId="0"/>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169" fontId="6" fillId="0" borderId="0"/>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169" fontId="6" fillId="0" borderId="0"/>
    <xf numFmtId="0" fontId="6" fillId="0" borderId="0"/>
    <xf numFmtId="4" fontId="210" fillId="107" borderId="34" applyNumberFormat="0" applyProtection="0">
      <alignment horizontal="right" vertical="center"/>
    </xf>
    <xf numFmtId="169" fontId="6" fillId="0" borderId="0"/>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169" fontId="6" fillId="0" borderId="0"/>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169" fontId="6" fillId="0" borderId="0"/>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169" fontId="6" fillId="0" borderId="0"/>
    <xf numFmtId="0" fontId="6" fillId="0" borderId="0"/>
    <xf numFmtId="4" fontId="210" fillId="107" borderId="34" applyNumberFormat="0" applyProtection="0">
      <alignment horizontal="right" vertical="center"/>
    </xf>
    <xf numFmtId="169"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169" fontId="6" fillId="0" borderId="0"/>
    <xf numFmtId="0" fontId="6" fillId="0" borderId="0"/>
    <xf numFmtId="0" fontId="6" fillId="0" borderId="0"/>
    <xf numFmtId="4" fontId="210" fillId="107" borderId="34" applyNumberFormat="0" applyProtection="0">
      <alignment horizontal="right" vertical="center"/>
    </xf>
    <xf numFmtId="169" fontId="6" fillId="0" borderId="0"/>
    <xf numFmtId="0" fontId="6" fillId="0" borderId="0"/>
    <xf numFmtId="4" fontId="210" fillId="107" borderId="34" applyNumberFormat="0" applyProtection="0">
      <alignment horizontal="right" vertical="center"/>
    </xf>
    <xf numFmtId="169"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169" fontId="6" fillId="0" borderId="0"/>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169" fontId="6" fillId="0" borderId="0"/>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0" fontId="6" fillId="0" borderId="0"/>
    <xf numFmtId="0" fontId="6" fillId="0" borderId="0"/>
    <xf numFmtId="4" fontId="210" fillId="107" borderId="34" applyNumberFormat="0" applyProtection="0">
      <alignment horizontal="right" vertical="center"/>
    </xf>
    <xf numFmtId="169" fontId="6" fillId="0" borderId="0"/>
    <xf numFmtId="0" fontId="6" fillId="0" borderId="0"/>
    <xf numFmtId="4" fontId="210" fillId="107" borderId="34" applyNumberFormat="0" applyProtection="0">
      <alignment horizontal="right" vertical="center"/>
    </xf>
    <xf numFmtId="169"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169" fontId="6" fillId="0" borderId="0"/>
    <xf numFmtId="0" fontId="6" fillId="0" borderId="0"/>
    <xf numFmtId="0" fontId="6" fillId="0" borderId="0"/>
    <xf numFmtId="4" fontId="210" fillId="107" borderId="34" applyNumberFormat="0" applyProtection="0">
      <alignment horizontal="right" vertical="center"/>
    </xf>
    <xf numFmtId="169"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169"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169"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169" fontId="6" fillId="0" borderId="0"/>
    <xf numFmtId="0" fontId="6" fillId="0" borderId="0"/>
    <xf numFmtId="0" fontId="6" fillId="0" borderId="0"/>
    <xf numFmtId="4" fontId="210" fillId="107" borderId="34" applyNumberFormat="0" applyProtection="0">
      <alignment horizontal="right" vertical="center"/>
    </xf>
    <xf numFmtId="169"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169" fontId="6" fillId="0" borderId="0"/>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169" fontId="6" fillId="0" borderId="0"/>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169" fontId="6" fillId="0" borderId="0"/>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169" fontId="6" fillId="0" borderId="0"/>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1" fillId="81" borderId="64" applyNumberFormat="0" applyProtection="0">
      <alignment horizontal="right" vertical="center"/>
    </xf>
    <xf numFmtId="169" fontId="6" fillId="0" borderId="0"/>
    <xf numFmtId="0" fontId="6" fillId="0" borderId="0"/>
    <xf numFmtId="4" fontId="211" fillId="81" borderId="64" applyNumberFormat="0" applyProtection="0">
      <alignment horizontal="right" vertical="center"/>
    </xf>
    <xf numFmtId="0" fontId="6" fillId="0" borderId="0"/>
    <xf numFmtId="4" fontId="211" fillId="81" borderId="64" applyNumberFormat="0" applyProtection="0">
      <alignment horizontal="right" vertical="center"/>
    </xf>
    <xf numFmtId="0" fontId="6" fillId="0" borderId="0"/>
    <xf numFmtId="169" fontId="6" fillId="0" borderId="0"/>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4" fontId="210" fillId="107" borderId="34" applyNumberFormat="0" applyProtection="0">
      <alignment horizontal="right" vertical="center"/>
    </xf>
    <xf numFmtId="0" fontId="6" fillId="0" borderId="0"/>
    <xf numFmtId="4" fontId="211" fillId="81" borderId="64" applyNumberFormat="0" applyProtection="0">
      <alignment horizontal="right" vertical="center"/>
    </xf>
    <xf numFmtId="169" fontId="6" fillId="0" borderId="0"/>
    <xf numFmtId="0" fontId="6" fillId="0" borderId="0"/>
    <xf numFmtId="4" fontId="211" fillId="81" borderId="64" applyNumberFormat="0" applyProtection="0">
      <alignment horizontal="right" vertical="center"/>
    </xf>
    <xf numFmtId="4" fontId="211" fillId="81" borderId="64" applyNumberFormat="0" applyProtection="0">
      <alignment horizontal="right" vertical="center"/>
    </xf>
    <xf numFmtId="4" fontId="210" fillId="107" borderId="34" applyNumberFormat="0" applyProtection="0">
      <alignment horizontal="right" vertical="center"/>
    </xf>
    <xf numFmtId="0" fontId="6" fillId="0" borderId="0"/>
    <xf numFmtId="4" fontId="211" fillId="81" borderId="64" applyNumberFormat="0" applyProtection="0">
      <alignment horizontal="right" vertical="center"/>
    </xf>
    <xf numFmtId="169" fontId="6" fillId="0" borderId="0"/>
    <xf numFmtId="0" fontId="6" fillId="0" borderId="0"/>
    <xf numFmtId="4" fontId="211" fillId="81" borderId="64" applyNumberFormat="0" applyProtection="0">
      <alignment horizontal="right" vertical="center"/>
    </xf>
    <xf numFmtId="0" fontId="6" fillId="0" borderId="0"/>
    <xf numFmtId="4" fontId="211" fillId="81" borderId="64" applyNumberFormat="0" applyProtection="0">
      <alignment horizontal="right" vertical="center"/>
    </xf>
    <xf numFmtId="4" fontId="210" fillId="107" borderId="34" applyNumberFormat="0" applyProtection="0">
      <alignment horizontal="right" vertical="center"/>
    </xf>
    <xf numFmtId="4" fontId="211" fillId="81" borderId="64" applyNumberFormat="0" applyProtection="0">
      <alignment horizontal="right" vertical="center"/>
    </xf>
    <xf numFmtId="0" fontId="6" fillId="0" borderId="0"/>
    <xf numFmtId="4" fontId="211" fillId="81" borderId="64" applyNumberFormat="0" applyProtection="0">
      <alignment horizontal="right" vertical="center"/>
    </xf>
    <xf numFmtId="169" fontId="6" fillId="0" borderId="0"/>
    <xf numFmtId="0" fontId="6" fillId="0" borderId="0"/>
    <xf numFmtId="4" fontId="211" fillId="81" borderId="64" applyNumberFormat="0" applyProtection="0">
      <alignment horizontal="right" vertical="center"/>
    </xf>
    <xf numFmtId="0" fontId="6" fillId="0" borderId="0"/>
    <xf numFmtId="4" fontId="211" fillId="81" borderId="64" applyNumberFormat="0" applyProtection="0">
      <alignment horizontal="right" vertical="center"/>
    </xf>
    <xf numFmtId="4" fontId="211" fillId="81" borderId="64" applyNumberFormat="0" applyProtection="0">
      <alignment horizontal="right" vertical="center"/>
    </xf>
    <xf numFmtId="0" fontId="6" fillId="0" borderId="0"/>
    <xf numFmtId="4" fontId="211" fillId="81" borderId="64" applyNumberFormat="0" applyProtection="0">
      <alignment horizontal="right" vertical="center"/>
    </xf>
    <xf numFmtId="169" fontId="6" fillId="0" borderId="0"/>
    <xf numFmtId="0" fontId="6" fillId="0" borderId="0"/>
    <xf numFmtId="4" fontId="211" fillId="81" borderId="64" applyNumberFormat="0" applyProtection="0">
      <alignment horizontal="right" vertical="center"/>
    </xf>
    <xf numFmtId="0" fontId="6" fillId="0" borderId="0"/>
    <xf numFmtId="4" fontId="211" fillId="81" borderId="64" applyNumberFormat="0" applyProtection="0">
      <alignment horizontal="right" vertical="center"/>
    </xf>
    <xf numFmtId="0" fontId="212" fillId="57" borderId="0" applyNumberFormat="0" applyBorder="0" applyAlignment="0" applyProtection="0"/>
    <xf numFmtId="0" fontId="213" fillId="112" borderId="0"/>
    <xf numFmtId="171" fontId="213" fillId="112" borderId="0"/>
    <xf numFmtId="0" fontId="6" fillId="0" borderId="0"/>
    <xf numFmtId="0" fontId="6" fillId="0" borderId="0"/>
    <xf numFmtId="0" fontId="213" fillId="112" borderId="0"/>
    <xf numFmtId="0" fontId="6" fillId="0" borderId="0"/>
    <xf numFmtId="169" fontId="6" fillId="0" borderId="0"/>
    <xf numFmtId="0" fontId="105" fillId="112" borderId="0"/>
    <xf numFmtId="0" fontId="214" fillId="113" borderId="0"/>
    <xf numFmtId="171" fontId="214" fillId="113" borderId="0"/>
    <xf numFmtId="0" fontId="6" fillId="0" borderId="0"/>
    <xf numFmtId="0" fontId="6" fillId="0" borderId="0"/>
    <xf numFmtId="0" fontId="214" fillId="113" borderId="0"/>
    <xf numFmtId="0" fontId="6" fillId="0" borderId="0"/>
    <xf numFmtId="169" fontId="6" fillId="0" borderId="0"/>
    <xf numFmtId="0" fontId="112" fillId="0" borderId="0" applyFont="0" applyFill="0" applyBorder="0">
      <alignment horizontal="right"/>
    </xf>
    <xf numFmtId="3" fontId="55" fillId="0" borderId="0"/>
    <xf numFmtId="0" fontId="81" fillId="0" borderId="0">
      <alignment horizontal="center"/>
    </xf>
    <xf numFmtId="171" fontId="81" fillId="0" borderId="0">
      <alignment horizontal="center"/>
    </xf>
    <xf numFmtId="0" fontId="6" fillId="0" borderId="0"/>
    <xf numFmtId="0" fontId="6" fillId="0" borderId="0"/>
    <xf numFmtId="0" fontId="81" fillId="0" borderId="0">
      <alignment horizontal="center"/>
    </xf>
    <xf numFmtId="0" fontId="6" fillId="0" borderId="0"/>
    <xf numFmtId="169" fontId="6" fillId="0" borderId="0"/>
    <xf numFmtId="0" fontId="215" fillId="0" borderId="0"/>
    <xf numFmtId="0" fontId="6" fillId="0" borderId="0"/>
    <xf numFmtId="0" fontId="189" fillId="0" borderId="0">
      <alignment vertical="top"/>
    </xf>
    <xf numFmtId="4" fontId="216" fillId="0" borderId="0"/>
    <xf numFmtId="4" fontId="70" fillId="0" borderId="0">
      <alignment horizontal="center"/>
    </xf>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24" fillId="0" borderId="0"/>
    <xf numFmtId="4" fontId="6" fillId="0" borderId="0"/>
    <xf numFmtId="4" fontId="6" fillId="0" borderId="0"/>
    <xf numFmtId="4" fontId="6" fillId="0" borderId="0"/>
    <xf numFmtId="169" fontId="6" fillId="0" borderId="0"/>
    <xf numFmtId="4" fontId="6" fillId="0" borderId="0"/>
    <xf numFmtId="4" fontId="6" fillId="0" borderId="0"/>
    <xf numFmtId="4" fontId="6" fillId="0" borderId="0"/>
    <xf numFmtId="0" fontId="6" fillId="0" borderId="0"/>
    <xf numFmtId="4" fontId="24" fillId="0" borderId="0"/>
    <xf numFmtId="0"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24" fillId="0" borderId="0"/>
    <xf numFmtId="4" fontId="6" fillId="0" borderId="0"/>
    <xf numFmtId="0" fontId="6" fillId="0" borderId="0"/>
    <xf numFmtId="4" fontId="6" fillId="0" borderId="0"/>
    <xf numFmtId="0" fontId="6" fillId="0" borderId="0"/>
    <xf numFmtId="4" fontId="6" fillId="0" borderId="0"/>
    <xf numFmtId="4" fontId="6" fillId="0" borderId="0"/>
    <xf numFmtId="4" fontId="24" fillId="0" borderId="0"/>
    <xf numFmtId="4" fontId="6" fillId="0" borderId="0"/>
    <xf numFmtId="4" fontId="6" fillId="0" borderId="0"/>
    <xf numFmtId="4" fontId="6" fillId="0" borderId="0"/>
    <xf numFmtId="169" fontId="6" fillId="0" borderId="0"/>
    <xf numFmtId="4" fontId="6" fillId="0" borderId="0"/>
    <xf numFmtId="4" fontId="6" fillId="0" borderId="0"/>
    <xf numFmtId="4" fontId="6" fillId="0" borderId="0"/>
    <xf numFmtId="0" fontId="6" fillId="0" borderId="0"/>
    <xf numFmtId="4" fontId="24" fillId="0" borderId="0"/>
    <xf numFmtId="0"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24" fillId="0" borderId="0"/>
    <xf numFmtId="4" fontId="6" fillId="0" borderId="0"/>
    <xf numFmtId="0" fontId="6" fillId="0" borderId="0"/>
    <xf numFmtId="4" fontId="6" fillId="0" borderId="0"/>
    <xf numFmtId="4" fontId="6" fillId="0" borderId="0"/>
    <xf numFmtId="4" fontId="24" fillId="0" borderId="0"/>
    <xf numFmtId="4" fontId="6" fillId="0" borderId="0"/>
    <xf numFmtId="0" fontId="6" fillId="0" borderId="0"/>
    <xf numFmtId="0" fontId="6" fillId="0" borderId="0"/>
    <xf numFmtId="0" fontId="6" fillId="0" borderId="0"/>
    <xf numFmtId="4" fontId="24" fillId="0" borderId="0"/>
    <xf numFmtId="0" fontId="6" fillId="0" borderId="0"/>
    <xf numFmtId="4" fontId="6" fillId="0" borderId="0"/>
    <xf numFmtId="4" fontId="6" fillId="0" borderId="0"/>
    <xf numFmtId="4" fontId="6" fillId="0" borderId="0"/>
    <xf numFmtId="4" fontId="6" fillId="0" borderId="0"/>
    <xf numFmtId="4" fontId="6" fillId="0" borderId="0"/>
    <xf numFmtId="169"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0" fontId="6" fillId="0" borderId="0"/>
    <xf numFmtId="4" fontId="6" fillId="0" borderId="0"/>
    <xf numFmtId="4"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24" fillId="0" borderId="0"/>
    <xf numFmtId="212" fontId="6" fillId="0" borderId="0"/>
    <xf numFmtId="212" fontId="6" fillId="0" borderId="0"/>
    <xf numFmtId="212" fontId="6" fillId="0" borderId="0"/>
    <xf numFmtId="169" fontId="6" fillId="0" borderId="0"/>
    <xf numFmtId="212" fontId="6" fillId="0" borderId="0"/>
    <xf numFmtId="212" fontId="6" fillId="0" borderId="0"/>
    <xf numFmtId="212" fontId="6" fillId="0" borderId="0"/>
    <xf numFmtId="0" fontId="6" fillId="0" borderId="0"/>
    <xf numFmtId="212" fontId="24" fillId="0" borderId="0"/>
    <xf numFmtId="0"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24" fillId="0" borderId="0"/>
    <xf numFmtId="212" fontId="6" fillId="0" borderId="0"/>
    <xf numFmtId="0" fontId="6" fillId="0" borderId="0"/>
    <xf numFmtId="212" fontId="6" fillId="0" borderId="0"/>
    <xf numFmtId="0" fontId="6" fillId="0" borderId="0"/>
    <xf numFmtId="212" fontId="6" fillId="0" borderId="0"/>
    <xf numFmtId="212" fontId="6" fillId="0" borderId="0"/>
    <xf numFmtId="212" fontId="24" fillId="0" borderId="0"/>
    <xf numFmtId="212" fontId="6" fillId="0" borderId="0"/>
    <xf numFmtId="212" fontId="6" fillId="0" borderId="0"/>
    <xf numFmtId="212" fontId="6" fillId="0" borderId="0"/>
    <xf numFmtId="169" fontId="6" fillId="0" borderId="0"/>
    <xf numFmtId="212" fontId="6" fillId="0" borderId="0"/>
    <xf numFmtId="212" fontId="6" fillId="0" borderId="0"/>
    <xf numFmtId="212" fontId="6" fillId="0" borderId="0"/>
    <xf numFmtId="0" fontId="6" fillId="0" borderId="0"/>
    <xf numFmtId="212" fontId="24" fillId="0" borderId="0"/>
    <xf numFmtId="0"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24" fillId="0" borderId="0"/>
    <xf numFmtId="212" fontId="6" fillId="0" borderId="0"/>
    <xf numFmtId="0" fontId="6" fillId="0" borderId="0"/>
    <xf numFmtId="212" fontId="6" fillId="0" borderId="0"/>
    <xf numFmtId="212" fontId="6" fillId="0" borderId="0"/>
    <xf numFmtId="212" fontId="24" fillId="0" borderId="0"/>
    <xf numFmtId="212" fontId="6" fillId="0" borderId="0"/>
    <xf numFmtId="0" fontId="6" fillId="0" borderId="0"/>
    <xf numFmtId="0" fontId="6" fillId="0" borderId="0"/>
    <xf numFmtId="0" fontId="6" fillId="0" borderId="0"/>
    <xf numFmtId="212" fontId="24" fillId="0" borderId="0"/>
    <xf numFmtId="0" fontId="6" fillId="0" borderId="0"/>
    <xf numFmtId="212" fontId="6" fillId="0" borderId="0"/>
    <xf numFmtId="212" fontId="6" fillId="0" borderId="0"/>
    <xf numFmtId="212" fontId="6" fillId="0" borderId="0"/>
    <xf numFmtId="212" fontId="6" fillId="0" borderId="0"/>
    <xf numFmtId="212" fontId="6" fillId="0" borderId="0"/>
    <xf numFmtId="169"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212" fontId="6" fillId="0" borderId="0"/>
    <xf numFmtId="0" fontId="6" fillId="0" borderId="0"/>
    <xf numFmtId="212" fontId="6" fillId="0" borderId="0"/>
    <xf numFmtId="212" fontId="6" fillId="0" borderId="0"/>
    <xf numFmtId="0" fontId="217" fillId="0" borderId="0"/>
    <xf numFmtId="0" fontId="35" fillId="0" borderId="0"/>
    <xf numFmtId="169" fontId="35" fillId="0" borderId="0"/>
    <xf numFmtId="0" fontId="27" fillId="0" borderId="0">
      <alignment vertical="top"/>
    </xf>
    <xf numFmtId="0" fontId="34" fillId="0" borderId="0"/>
    <xf numFmtId="0" fontId="34" fillId="0" borderId="0"/>
    <xf numFmtId="0" fontId="6" fillId="0" borderId="0"/>
    <xf numFmtId="0" fontId="34" fillId="0" borderId="0"/>
    <xf numFmtId="0" fontId="6" fillId="0" borderId="0"/>
    <xf numFmtId="0" fontId="34" fillId="0" borderId="0"/>
    <xf numFmtId="0" fontId="34" fillId="0" borderId="0"/>
    <xf numFmtId="0" fontId="34" fillId="0" borderId="0"/>
    <xf numFmtId="0" fontId="6" fillId="0" borderId="0"/>
    <xf numFmtId="0" fontId="34" fillId="0" borderId="0"/>
    <xf numFmtId="0" fontId="34" fillId="0" borderId="0"/>
    <xf numFmtId="0" fontId="6" fillId="0" borderId="0"/>
    <xf numFmtId="0" fontId="34" fillId="0" borderId="0"/>
    <xf numFmtId="0" fontId="6" fillId="0" borderId="0"/>
    <xf numFmtId="0" fontId="34" fillId="0" borderId="0"/>
    <xf numFmtId="0" fontId="34" fillId="0" borderId="0"/>
    <xf numFmtId="0" fontId="34" fillId="0" borderId="0"/>
    <xf numFmtId="0" fontId="6" fillId="0" borderId="0"/>
    <xf numFmtId="0" fontId="34" fillId="0" borderId="0"/>
    <xf numFmtId="0" fontId="34" fillId="0" borderId="0"/>
    <xf numFmtId="0" fontId="6" fillId="0" borderId="0"/>
    <xf numFmtId="0" fontId="34" fillId="0" borderId="0"/>
    <xf numFmtId="0" fontId="6" fillId="0" borderId="0"/>
    <xf numFmtId="0" fontId="34" fillId="0" borderId="0"/>
    <xf numFmtId="0" fontId="34" fillId="0" borderId="0"/>
    <xf numFmtId="0" fontId="34" fillId="0" borderId="0"/>
    <xf numFmtId="0" fontId="6" fillId="0" borderId="0"/>
    <xf numFmtId="0" fontId="34" fillId="0" borderId="0"/>
    <xf numFmtId="0" fontId="34" fillId="0" borderId="0"/>
    <xf numFmtId="0" fontId="6" fillId="0" borderId="0"/>
    <xf numFmtId="0" fontId="34" fillId="0" borderId="0"/>
    <xf numFmtId="0" fontId="6" fillId="0" borderId="0"/>
    <xf numFmtId="0" fontId="34" fillId="0" borderId="0"/>
    <xf numFmtId="0" fontId="34" fillId="0" borderId="0"/>
    <xf numFmtId="0" fontId="34" fillId="0" borderId="0"/>
    <xf numFmtId="0" fontId="6" fillId="0" borderId="0"/>
    <xf numFmtId="0" fontId="34" fillId="0" borderId="0"/>
    <xf numFmtId="0" fontId="34" fillId="0" borderId="0"/>
    <xf numFmtId="0" fontId="6" fillId="0" borderId="0"/>
    <xf numFmtId="0" fontId="34" fillId="0" borderId="0"/>
    <xf numFmtId="0" fontId="6" fillId="0" borderId="0"/>
    <xf numFmtId="0" fontId="34" fillId="0" borderId="0"/>
    <xf numFmtId="0" fontId="34" fillId="0" borderId="0"/>
    <xf numFmtId="0" fontId="34" fillId="0" borderId="0"/>
    <xf numFmtId="0" fontId="6" fillId="0" borderId="0"/>
    <xf numFmtId="0" fontId="28"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6" fillId="0" borderId="0"/>
    <xf numFmtId="0" fontId="6" fillId="0" borderId="0"/>
    <xf numFmtId="0" fontId="35" fillId="0" borderId="0"/>
    <xf numFmtId="0" fontId="27" fillId="0" borderId="0">
      <alignment vertical="top"/>
    </xf>
    <xf numFmtId="0" fontId="27" fillId="0" borderId="0">
      <alignment vertical="top"/>
    </xf>
    <xf numFmtId="169" fontId="6" fillId="0" borderId="0"/>
    <xf numFmtId="171" fontId="27" fillId="0" borderId="0">
      <alignment vertical="top"/>
    </xf>
    <xf numFmtId="0" fontId="6" fillId="0" borderId="0"/>
    <xf numFmtId="171" fontId="27" fillId="0" borderId="0">
      <alignment vertical="top"/>
    </xf>
    <xf numFmtId="0" fontId="6" fillId="0" borderId="0"/>
    <xf numFmtId="0" fontId="27" fillId="0" borderId="0">
      <alignment vertical="top"/>
    </xf>
    <xf numFmtId="0" fontId="6" fillId="0" borderId="0"/>
    <xf numFmtId="0" fontId="6" fillId="0" borderId="0"/>
    <xf numFmtId="0" fontId="6" fillId="0" borderId="0"/>
    <xf numFmtId="0" fontId="27" fillId="0" borderId="0">
      <alignment vertical="top"/>
    </xf>
    <xf numFmtId="0" fontId="35" fillId="0" borderId="0"/>
    <xf numFmtId="0" fontId="27" fillId="0" borderId="0">
      <alignment vertical="top"/>
    </xf>
    <xf numFmtId="0" fontId="6"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8" fillId="0" borderId="0"/>
    <xf numFmtId="0" fontId="6" fillId="0" borderId="0"/>
    <xf numFmtId="0" fontId="28" fillId="0" borderId="0"/>
    <xf numFmtId="169" fontId="34" fillId="0" borderId="0"/>
    <xf numFmtId="169" fontId="6" fillId="0" borderId="0"/>
    <xf numFmtId="0" fontId="35" fillId="0" borderId="0"/>
    <xf numFmtId="0" fontId="27" fillId="0" borderId="0">
      <alignment vertical="top"/>
    </xf>
    <xf numFmtId="0" fontId="27" fillId="0" borderId="0">
      <alignment vertical="top"/>
    </xf>
    <xf numFmtId="169" fontId="6" fillId="0" borderId="0"/>
    <xf numFmtId="171" fontId="27" fillId="0" borderId="0">
      <alignment vertical="top"/>
    </xf>
    <xf numFmtId="0" fontId="6" fillId="0" borderId="0"/>
    <xf numFmtId="0" fontId="27" fillId="0" borderId="0">
      <alignment vertical="top"/>
    </xf>
    <xf numFmtId="0" fontId="6" fillId="0" borderId="0"/>
    <xf numFmtId="0" fontId="27" fillId="0" borderId="0">
      <alignment vertical="top"/>
    </xf>
    <xf numFmtId="0" fontId="6" fillId="0" borderId="0"/>
    <xf numFmtId="0" fontId="27" fillId="0" borderId="0">
      <alignment vertical="top"/>
    </xf>
    <xf numFmtId="0" fontId="35" fillId="0" borderId="0"/>
    <xf numFmtId="0" fontId="27" fillId="0" borderId="0">
      <alignment vertical="top"/>
    </xf>
    <xf numFmtId="0" fontId="6" fillId="0" borderId="0"/>
    <xf numFmtId="0" fontId="27" fillId="0" borderId="0">
      <alignment vertical="top"/>
    </xf>
    <xf numFmtId="0" fontId="27" fillId="0" borderId="0">
      <alignment vertical="top"/>
    </xf>
    <xf numFmtId="0" fontId="27" fillId="0" borderId="0">
      <alignment vertical="top"/>
    </xf>
    <xf numFmtId="0" fontId="35" fillId="0" borderId="0"/>
    <xf numFmtId="171" fontId="6" fillId="0" borderId="0"/>
    <xf numFmtId="171"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35" fillId="0" borderId="0"/>
    <xf numFmtId="0" fontId="27" fillId="0" borderId="0">
      <alignment vertical="top"/>
    </xf>
    <xf numFmtId="0" fontId="6" fillId="0" borderId="0"/>
    <xf numFmtId="0" fontId="6" fillId="0" borderId="0"/>
    <xf numFmtId="0" fontId="6" fillId="0" borderId="0"/>
    <xf numFmtId="0" fontId="35" fillId="0" borderId="0"/>
    <xf numFmtId="0" fontId="6" fillId="0" borderId="0"/>
    <xf numFmtId="169" fontId="6" fillId="0" borderId="0"/>
    <xf numFmtId="0" fontId="27" fillId="0" borderId="0">
      <alignment vertical="top"/>
    </xf>
    <xf numFmtId="0" fontId="34" fillId="0" borderId="0"/>
    <xf numFmtId="0" fontId="6" fillId="0" borderId="0"/>
    <xf numFmtId="0" fontId="6" fillId="0" borderId="0"/>
    <xf numFmtId="0" fontId="34" fillId="0" borderId="0"/>
    <xf numFmtId="0" fontId="6" fillId="0" borderId="0"/>
    <xf numFmtId="0" fontId="34" fillId="0" borderId="0"/>
    <xf numFmtId="0" fontId="6" fillId="0" borderId="0"/>
    <xf numFmtId="0" fontId="34" fillId="0" borderId="0"/>
    <xf numFmtId="0" fontId="6" fillId="0" borderId="0"/>
    <xf numFmtId="0" fontId="34" fillId="0" borderId="0"/>
    <xf numFmtId="0" fontId="6" fillId="0" borderId="0"/>
    <xf numFmtId="169" fontId="27" fillId="0" borderId="0">
      <alignment vertical="top"/>
    </xf>
    <xf numFmtId="0" fontId="34" fillId="0" borderId="0"/>
    <xf numFmtId="0" fontId="34" fillId="0" borderId="0"/>
    <xf numFmtId="0" fontId="6" fillId="0" borderId="0"/>
    <xf numFmtId="0" fontId="34" fillId="0" borderId="0"/>
    <xf numFmtId="0" fontId="6" fillId="0" borderId="0"/>
    <xf numFmtId="0" fontId="34" fillId="0" borderId="0"/>
    <xf numFmtId="0" fontId="34" fillId="0" borderId="0"/>
    <xf numFmtId="0" fontId="34" fillId="0" borderId="0"/>
    <xf numFmtId="0" fontId="6" fillId="0" borderId="0"/>
    <xf numFmtId="0" fontId="34" fillId="0" borderId="0"/>
    <xf numFmtId="0" fontId="34" fillId="0" borderId="0"/>
    <xf numFmtId="0" fontId="6" fillId="0" borderId="0"/>
    <xf numFmtId="0" fontId="34" fillId="0" borderId="0"/>
    <xf numFmtId="0" fontId="6" fillId="0" borderId="0"/>
    <xf numFmtId="0" fontId="34" fillId="0" borderId="0"/>
    <xf numFmtId="0" fontId="34" fillId="0" borderId="0"/>
    <xf numFmtId="0" fontId="34" fillId="0" borderId="0"/>
    <xf numFmtId="0" fontId="6" fillId="0" borderId="0"/>
    <xf numFmtId="0" fontId="34" fillId="0" borderId="0"/>
    <xf numFmtId="0" fontId="34" fillId="0" borderId="0"/>
    <xf numFmtId="0" fontId="6" fillId="0" borderId="0"/>
    <xf numFmtId="0" fontId="34" fillId="0" borderId="0"/>
    <xf numFmtId="0" fontId="6" fillId="0" borderId="0"/>
    <xf numFmtId="0" fontId="34" fillId="0" borderId="0"/>
    <xf numFmtId="0" fontId="34" fillId="0" borderId="0"/>
    <xf numFmtId="0" fontId="34" fillId="0" borderId="0"/>
    <xf numFmtId="0" fontId="6" fillId="0" borderId="0"/>
    <xf numFmtId="0" fontId="34" fillId="0" borderId="0"/>
    <xf numFmtId="0" fontId="27" fillId="0" borderId="0">
      <alignment vertical="top"/>
    </xf>
    <xf numFmtId="171" fontId="27" fillId="0" borderId="0">
      <alignment vertical="top"/>
    </xf>
    <xf numFmtId="0" fontId="6" fillId="0" borderId="0"/>
    <xf numFmtId="0" fontId="6" fillId="0" borderId="0"/>
    <xf numFmtId="0" fontId="27" fillId="0" borderId="0">
      <alignment vertical="top"/>
    </xf>
    <xf numFmtId="0" fontId="6" fillId="0" borderId="0"/>
    <xf numFmtId="169" fontId="6" fillId="0" borderId="0"/>
    <xf numFmtId="0" fontId="6" fillId="0" borderId="0"/>
    <xf numFmtId="211" fontId="107" fillId="0" borderId="0" applyFill="0" applyBorder="0" applyAlignment="0" applyProtection="0"/>
    <xf numFmtId="40" fontId="218" fillId="0" borderId="0" applyBorder="0">
      <alignment horizontal="right"/>
    </xf>
    <xf numFmtId="256" fontId="52" fillId="0" borderId="68" applyNumberFormat="0" applyFill="0" applyAlignment="0" applyProtection="0">
      <alignment vertical="center"/>
    </xf>
    <xf numFmtId="0" fontId="219" fillId="114" borderId="69">
      <alignment horizontal="center" vertical="top"/>
    </xf>
    <xf numFmtId="0" fontId="219" fillId="114" borderId="69">
      <alignment horizontal="center" vertical="top"/>
    </xf>
    <xf numFmtId="0" fontId="219" fillId="114" borderId="69">
      <alignment horizontal="center" vertical="top"/>
    </xf>
    <xf numFmtId="0" fontId="219" fillId="114" borderId="69">
      <alignment horizontal="center" vertical="top"/>
    </xf>
    <xf numFmtId="0" fontId="219" fillId="114" borderId="69">
      <alignment horizontal="center" vertical="top"/>
    </xf>
    <xf numFmtId="0" fontId="220" fillId="82" borderId="69">
      <alignment horizontal="center"/>
    </xf>
    <xf numFmtId="0" fontId="220" fillId="82" borderId="69">
      <alignment horizontal="center"/>
    </xf>
    <xf numFmtId="0" fontId="220" fillId="82" borderId="69">
      <alignment horizontal="center"/>
    </xf>
    <xf numFmtId="0" fontId="220" fillId="82" borderId="69">
      <alignment horizontal="center"/>
    </xf>
    <xf numFmtId="0" fontId="220" fillId="82" borderId="69">
      <alignment horizontal="center"/>
    </xf>
    <xf numFmtId="0" fontId="221" fillId="114" borderId="69"/>
    <xf numFmtId="0" fontId="221" fillId="114" borderId="69"/>
    <xf numFmtId="0" fontId="221" fillId="114" borderId="69"/>
    <xf numFmtId="0" fontId="221" fillId="114" borderId="69"/>
    <xf numFmtId="0" fontId="221" fillId="114" borderId="69"/>
    <xf numFmtId="0" fontId="221" fillId="114" borderId="70"/>
    <xf numFmtId="0" fontId="222" fillId="114" borderId="69"/>
    <xf numFmtId="0" fontId="222" fillId="114" borderId="69"/>
    <xf numFmtId="0" fontId="222" fillId="114" borderId="69"/>
    <xf numFmtId="0" fontId="222" fillId="114" borderId="69"/>
    <xf numFmtId="0" fontId="222" fillId="114" borderId="69"/>
    <xf numFmtId="268" fontId="223" fillId="113" borderId="71">
      <alignment horizontal="right"/>
    </xf>
    <xf numFmtId="268" fontId="223" fillId="113" borderId="71">
      <alignment horizontal="right"/>
    </xf>
    <xf numFmtId="268" fontId="223" fillId="113" borderId="71">
      <alignment horizontal="right"/>
    </xf>
    <xf numFmtId="268" fontId="223" fillId="113" borderId="71">
      <alignment horizontal="right"/>
    </xf>
    <xf numFmtId="268" fontId="223" fillId="113" borderId="71">
      <alignment horizontal="right"/>
    </xf>
    <xf numFmtId="268" fontId="223" fillId="113" borderId="71">
      <alignment horizontal="right"/>
    </xf>
    <xf numFmtId="268" fontId="223" fillId="113" borderId="71">
      <alignment horizontal="right"/>
    </xf>
    <xf numFmtId="268" fontId="223" fillId="113" borderId="71">
      <alignment horizontal="right"/>
    </xf>
    <xf numFmtId="268" fontId="223" fillId="113" borderId="71">
      <alignment horizontal="right"/>
    </xf>
    <xf numFmtId="268" fontId="223" fillId="113" borderId="71">
      <alignment horizontal="right"/>
    </xf>
    <xf numFmtId="269" fontId="223" fillId="113" borderId="71">
      <alignment horizontal="right"/>
    </xf>
    <xf numFmtId="269" fontId="223" fillId="113" borderId="71">
      <alignment horizontal="right"/>
    </xf>
    <xf numFmtId="269" fontId="223" fillId="113" borderId="71">
      <alignment horizontal="right"/>
    </xf>
    <xf numFmtId="269" fontId="223" fillId="113" borderId="71">
      <alignment horizontal="right"/>
    </xf>
    <xf numFmtId="269" fontId="223" fillId="113" borderId="71">
      <alignment horizontal="right"/>
    </xf>
    <xf numFmtId="269" fontId="223" fillId="113" borderId="71">
      <alignment horizontal="right"/>
    </xf>
    <xf numFmtId="269" fontId="223" fillId="113" borderId="71">
      <alignment horizontal="right"/>
    </xf>
    <xf numFmtId="269" fontId="223" fillId="113" borderId="71">
      <alignment horizontal="right"/>
    </xf>
    <xf numFmtId="269" fontId="223" fillId="113" borderId="71">
      <alignment horizontal="right"/>
    </xf>
    <xf numFmtId="269" fontId="223" fillId="113" borderId="71">
      <alignment horizontal="right"/>
    </xf>
    <xf numFmtId="270" fontId="223" fillId="113" borderId="71">
      <alignment horizontal="right"/>
    </xf>
    <xf numFmtId="270" fontId="223" fillId="113" borderId="71">
      <alignment horizontal="right"/>
    </xf>
    <xf numFmtId="270" fontId="223" fillId="113" borderId="71">
      <alignment horizontal="right"/>
    </xf>
    <xf numFmtId="270" fontId="223" fillId="113" borderId="71">
      <alignment horizontal="right"/>
    </xf>
    <xf numFmtId="270" fontId="223" fillId="113" borderId="71">
      <alignment horizontal="right"/>
    </xf>
    <xf numFmtId="270" fontId="223" fillId="113" borderId="71">
      <alignment horizontal="right"/>
    </xf>
    <xf numFmtId="270" fontId="223" fillId="113" borderId="71">
      <alignment horizontal="right"/>
    </xf>
    <xf numFmtId="270" fontId="223" fillId="113" borderId="71">
      <alignment horizontal="right"/>
    </xf>
    <xf numFmtId="270" fontId="223" fillId="113" borderId="71">
      <alignment horizontal="right"/>
    </xf>
    <xf numFmtId="270" fontId="223" fillId="113" borderId="71">
      <alignment horizontal="right"/>
    </xf>
    <xf numFmtId="268" fontId="223" fillId="113" borderId="71">
      <alignment horizontal="right"/>
    </xf>
    <xf numFmtId="268" fontId="223" fillId="113" borderId="71">
      <alignment horizontal="right"/>
    </xf>
    <xf numFmtId="268" fontId="223" fillId="113" borderId="71">
      <alignment horizontal="right"/>
    </xf>
    <xf numFmtId="268" fontId="223" fillId="113" borderId="71">
      <alignment horizontal="right"/>
    </xf>
    <xf numFmtId="268" fontId="223" fillId="113" borderId="71">
      <alignment horizontal="right"/>
    </xf>
    <xf numFmtId="268" fontId="223" fillId="113" borderId="71">
      <alignment horizontal="right"/>
    </xf>
    <xf numFmtId="268" fontId="223" fillId="113" borderId="71">
      <alignment horizontal="right"/>
    </xf>
    <xf numFmtId="268" fontId="223" fillId="113" borderId="71">
      <alignment horizontal="right"/>
    </xf>
    <xf numFmtId="268" fontId="223" fillId="113" borderId="71">
      <alignment horizontal="right"/>
    </xf>
    <xf numFmtId="268" fontId="223" fillId="113" borderId="71">
      <alignment horizontal="right"/>
    </xf>
    <xf numFmtId="0" fontId="224" fillId="0" borderId="72" applyNumberFormat="0" applyFont="0"/>
    <xf numFmtId="0" fontId="52" fillId="0" borderId="0" applyFill="0" applyBorder="0" applyProtection="0">
      <alignment horizontal="center" vertical="center"/>
    </xf>
    <xf numFmtId="171" fontId="52" fillId="0" borderId="0" applyFill="0" applyBorder="0" applyProtection="0">
      <alignment horizontal="center" vertical="center"/>
    </xf>
    <xf numFmtId="0" fontId="6" fillId="0" borderId="0"/>
    <xf numFmtId="0" fontId="6" fillId="0" borderId="0"/>
    <xf numFmtId="0" fontId="52" fillId="0" borderId="0" applyFill="0" applyBorder="0" applyProtection="0">
      <alignment horizontal="center" vertical="center"/>
    </xf>
    <xf numFmtId="0" fontId="6" fillId="0" borderId="0"/>
    <xf numFmtId="169" fontId="6" fillId="0" borderId="0"/>
    <xf numFmtId="256" fontId="27" fillId="0" borderId="73" applyNumberFormat="0" applyFont="0" applyFill="0" applyAlignment="0" applyProtection="0">
      <alignment vertical="center"/>
    </xf>
    <xf numFmtId="3" fontId="52" fillId="0" borderId="0" applyNumberFormat="0"/>
    <xf numFmtId="0" fontId="27" fillId="42" borderId="0" applyNumberFormat="0" applyFont="0" applyBorder="0" applyAlignment="0" applyProtection="0">
      <alignment vertical="center"/>
    </xf>
    <xf numFmtId="171" fontId="27" fillId="42" borderId="0" applyNumberFormat="0" applyFont="0" applyBorder="0" applyAlignment="0" applyProtection="0">
      <alignment vertical="center"/>
    </xf>
    <xf numFmtId="0" fontId="52" fillId="0" borderId="0" applyFill="0" applyBorder="0" applyProtection="0"/>
    <xf numFmtId="171" fontId="52" fillId="0" borderId="0" applyFill="0" applyBorder="0" applyProtection="0"/>
    <xf numFmtId="0" fontId="6" fillId="0" borderId="0"/>
    <xf numFmtId="0" fontId="6" fillId="0" borderId="0"/>
    <xf numFmtId="0" fontId="52" fillId="0" borderId="0" applyFill="0" applyBorder="0" applyProtection="0"/>
    <xf numFmtId="0" fontId="6" fillId="0" borderId="0"/>
    <xf numFmtId="169" fontId="6" fillId="0" borderId="0"/>
    <xf numFmtId="0" fontId="27" fillId="0" borderId="0" applyNumberFormat="0" applyFont="0" applyFill="0" applyAlignment="0" applyProtection="0">
      <alignment vertical="center"/>
    </xf>
    <xf numFmtId="171" fontId="27" fillId="0" borderId="0" applyNumberFormat="0" applyFont="0" applyFill="0" applyAlignment="0" applyProtection="0">
      <alignment vertical="center"/>
    </xf>
    <xf numFmtId="0" fontId="225" fillId="0" borderId="0" applyFill="0" applyBorder="0" applyProtection="0">
      <alignment horizontal="left" vertical="top"/>
    </xf>
    <xf numFmtId="171" fontId="225" fillId="0" borderId="0" applyFill="0" applyBorder="0" applyProtection="0">
      <alignment horizontal="left" vertical="top"/>
    </xf>
    <xf numFmtId="0" fontId="6" fillId="0" borderId="0"/>
    <xf numFmtId="0" fontId="6" fillId="0" borderId="0"/>
    <xf numFmtId="0" fontId="225" fillId="0" borderId="0" applyFill="0" applyBorder="0" applyProtection="0">
      <alignment horizontal="left" vertical="top"/>
    </xf>
    <xf numFmtId="0" fontId="6" fillId="0" borderId="0"/>
    <xf numFmtId="169" fontId="6" fillId="0" borderId="0"/>
    <xf numFmtId="256" fontId="27" fillId="0" borderId="0" applyNumberFormat="0" applyFont="0" applyBorder="0" applyAlignment="0" applyProtection="0">
      <alignment vertical="center"/>
    </xf>
    <xf numFmtId="0" fontId="6" fillId="0" borderId="0"/>
    <xf numFmtId="171" fontId="133" fillId="0" borderId="0" applyNumberFormat="0" applyFill="0" applyBorder="0" applyAlignment="0" applyProtection="0"/>
    <xf numFmtId="171" fontId="133" fillId="0" borderId="0" applyNumberFormat="0" applyFill="0" applyBorder="0" applyAlignment="0" applyProtection="0"/>
    <xf numFmtId="171" fontId="133"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3" fillId="0" borderId="0" applyNumberFormat="0" applyFill="0" applyBorder="0" applyAlignment="0" applyProtection="0"/>
    <xf numFmtId="169" fontId="133" fillId="0" borderId="0" applyNumberFormat="0" applyFill="0" applyBorder="0" applyAlignment="0" applyProtection="0"/>
    <xf numFmtId="171" fontId="133" fillId="0" borderId="0" applyNumberFormat="0" applyFill="0" applyBorder="0" applyAlignment="0" applyProtection="0"/>
    <xf numFmtId="171" fontId="133" fillId="0" borderId="0" applyNumberFormat="0" applyFill="0" applyBorder="0" applyAlignment="0" applyProtection="0"/>
    <xf numFmtId="171" fontId="133" fillId="0" borderId="0" applyNumberFormat="0" applyFill="0" applyBorder="0" applyAlignment="0" applyProtection="0"/>
    <xf numFmtId="171" fontId="133" fillId="0" borderId="0" applyNumberFormat="0" applyFill="0" applyBorder="0" applyAlignment="0" applyProtection="0"/>
    <xf numFmtId="171" fontId="133" fillId="0" borderId="0" applyNumberFormat="0" applyFill="0" applyBorder="0" applyAlignment="0" applyProtection="0"/>
    <xf numFmtId="171" fontId="133" fillId="0" borderId="0" applyNumberFormat="0" applyFill="0" applyBorder="0" applyAlignment="0" applyProtection="0"/>
    <xf numFmtId="171" fontId="133" fillId="0" borderId="0" applyNumberFormat="0" applyFill="0" applyBorder="0" applyAlignment="0" applyProtection="0"/>
    <xf numFmtId="171" fontId="133" fillId="0" borderId="0" applyNumberFormat="0" applyFill="0" applyBorder="0" applyAlignment="0" applyProtection="0"/>
    <xf numFmtId="171" fontId="133" fillId="0" borderId="0" applyNumberFormat="0" applyFill="0" applyBorder="0" applyAlignment="0" applyProtection="0"/>
    <xf numFmtId="171" fontId="133" fillId="0" borderId="0" applyNumberFormat="0" applyFill="0" applyBorder="0" applyAlignment="0" applyProtection="0"/>
    <xf numFmtId="171" fontId="133" fillId="0" borderId="0" applyNumberFormat="0" applyFill="0" applyBorder="0" applyAlignment="0" applyProtection="0"/>
    <xf numFmtId="171" fontId="133" fillId="0" borderId="0" applyNumberFormat="0" applyFill="0" applyBorder="0" applyAlignment="0" applyProtection="0"/>
    <xf numFmtId="171" fontId="133" fillId="0" borderId="0" applyNumberFormat="0" applyFill="0" applyBorder="0" applyAlignment="0" applyProtection="0"/>
    <xf numFmtId="171" fontId="133" fillId="0" borderId="0" applyNumberFormat="0" applyFill="0" applyBorder="0" applyAlignment="0" applyProtection="0"/>
    <xf numFmtId="171" fontId="133" fillId="0" borderId="0" applyNumberFormat="0" applyFill="0" applyBorder="0" applyAlignment="0" applyProtection="0"/>
    <xf numFmtId="171" fontId="133" fillId="0" borderId="0" applyNumberFormat="0" applyFill="0" applyBorder="0" applyAlignment="0" applyProtection="0"/>
    <xf numFmtId="171" fontId="226" fillId="0" borderId="0" applyNumberFormat="0" applyFill="0" applyBorder="0" applyAlignment="0" applyProtection="0"/>
    <xf numFmtId="171" fontId="226" fillId="0" borderId="0" applyNumberFormat="0" applyFill="0" applyBorder="0" applyAlignment="0" applyProtection="0"/>
    <xf numFmtId="171" fontId="226"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6" fillId="0" borderId="0" applyNumberFormat="0" applyFill="0" applyBorder="0" applyAlignment="0" applyProtection="0"/>
    <xf numFmtId="169" fontId="226" fillId="0" borderId="0" applyNumberFormat="0" applyFill="0" applyBorder="0" applyAlignment="0" applyProtection="0"/>
    <xf numFmtId="171" fontId="226" fillId="0" borderId="0" applyNumberFormat="0" applyFill="0" applyBorder="0" applyAlignment="0" applyProtection="0"/>
    <xf numFmtId="171" fontId="226" fillId="0" borderId="0" applyNumberFormat="0" applyFill="0" applyBorder="0" applyAlignment="0" applyProtection="0"/>
    <xf numFmtId="171" fontId="226" fillId="0" borderId="0" applyNumberFormat="0" applyFill="0" applyBorder="0" applyAlignment="0" applyProtection="0"/>
    <xf numFmtId="171" fontId="226" fillId="0" borderId="0" applyNumberFormat="0" applyFill="0" applyBorder="0" applyAlignment="0" applyProtection="0"/>
    <xf numFmtId="171" fontId="226" fillId="0" borderId="0" applyNumberFormat="0" applyFill="0" applyBorder="0" applyAlignment="0" applyProtection="0"/>
    <xf numFmtId="171" fontId="226" fillId="0" borderId="0" applyNumberFormat="0" applyFill="0" applyBorder="0" applyAlignment="0" applyProtection="0"/>
    <xf numFmtId="171" fontId="226" fillId="0" borderId="0" applyNumberFormat="0" applyFill="0" applyBorder="0" applyAlignment="0" applyProtection="0"/>
    <xf numFmtId="171" fontId="226" fillId="0" borderId="0" applyNumberFormat="0" applyFill="0" applyBorder="0" applyAlignment="0" applyProtection="0"/>
    <xf numFmtId="171" fontId="226" fillId="0" borderId="0" applyNumberFormat="0" applyFill="0" applyBorder="0" applyAlignment="0" applyProtection="0"/>
    <xf numFmtId="171" fontId="226" fillId="0" borderId="0" applyNumberFormat="0" applyFill="0" applyBorder="0" applyAlignment="0" applyProtection="0"/>
    <xf numFmtId="171" fontId="226" fillId="0" borderId="0" applyNumberFormat="0" applyFill="0" applyBorder="0" applyAlignment="0" applyProtection="0"/>
    <xf numFmtId="171" fontId="226" fillId="0" borderId="0" applyNumberFormat="0" applyFill="0" applyBorder="0" applyAlignment="0" applyProtection="0"/>
    <xf numFmtId="171" fontId="226" fillId="0" borderId="0" applyNumberFormat="0" applyFill="0" applyBorder="0" applyAlignment="0" applyProtection="0"/>
    <xf numFmtId="171" fontId="226" fillId="0" borderId="0" applyNumberFormat="0" applyFill="0" applyBorder="0" applyAlignment="0" applyProtection="0"/>
    <xf numFmtId="171" fontId="226" fillId="0" borderId="0" applyNumberFormat="0" applyFill="0" applyBorder="0" applyAlignment="0" applyProtection="0"/>
    <xf numFmtId="171" fontId="226" fillId="0" borderId="0" applyNumberFormat="0" applyFill="0" applyBorder="0" applyAlignment="0" applyProtection="0"/>
    <xf numFmtId="0" fontId="80" fillId="0" borderId="0" applyNumberFormat="0" applyFont="0" applyBorder="0" applyAlignment="0"/>
    <xf numFmtId="171" fontId="80" fillId="0" borderId="0" applyNumberFormat="0" applyFont="0" applyBorder="0" applyAlignment="0"/>
    <xf numFmtId="0" fontId="6" fillId="0" borderId="0"/>
    <xf numFmtId="0" fontId="6" fillId="0" borderId="0"/>
    <xf numFmtId="0" fontId="80" fillId="0" borderId="0" applyNumberFormat="0" applyFont="0" applyBorder="0" applyAlignment="0"/>
    <xf numFmtId="0" fontId="6" fillId="0" borderId="0"/>
    <xf numFmtId="169" fontId="6" fillId="0" borderId="0"/>
    <xf numFmtId="49" fontId="27" fillId="0" borderId="0" applyFont="0" applyFill="0" applyBorder="0" applyAlignment="0" applyProtection="0">
      <alignment horizontal="center" vertical="center"/>
    </xf>
    <xf numFmtId="4" fontId="228" fillId="0" borderId="0">
      <alignment horizontal="left"/>
    </xf>
    <xf numFmtId="49" fontId="27" fillId="0" borderId="0" applyFont="0" applyFill="0" applyBorder="0" applyAlignment="0" applyProtection="0">
      <alignment horizontal="center" vertical="center"/>
    </xf>
    <xf numFmtId="49" fontId="27" fillId="0" borderId="0" applyFont="0" applyFill="0" applyBorder="0" applyAlignment="0" applyProtection="0">
      <alignment horizontal="center" vertical="center"/>
    </xf>
    <xf numFmtId="49" fontId="27" fillId="0" borderId="0" applyFont="0" applyFill="0" applyBorder="0" applyAlignment="0" applyProtection="0">
      <alignment horizontal="center" vertical="center"/>
    </xf>
    <xf numFmtId="49" fontId="27" fillId="0" borderId="0" applyFont="0" applyFill="0" applyBorder="0" applyAlignment="0" applyProtection="0">
      <alignment horizontal="center" vertical="center"/>
    </xf>
    <xf numFmtId="0" fontId="6" fillId="0" borderId="0"/>
    <xf numFmtId="271" fontId="143" fillId="0" borderId="0" applyFon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30" fillId="0" borderId="0" applyNumberFormat="0" applyFill="0" applyBorder="0" applyAlignment="0" applyProtection="0"/>
    <xf numFmtId="0" fontId="182" fillId="0" borderId="0" applyNumberFormat="0" applyFill="0" applyBorder="0" applyAlignment="0" applyProtection="0"/>
    <xf numFmtId="0" fontId="231"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169" fontId="182" fillId="0" borderId="0" applyNumberFormat="0" applyFill="0" applyBorder="0" applyAlignment="0" applyProtection="0"/>
    <xf numFmtId="169" fontId="6" fillId="0" borderId="0"/>
    <xf numFmtId="171" fontId="229" fillId="0" borderId="0" applyNumberFormat="0" applyFill="0" applyBorder="0" applyAlignment="0" applyProtection="0"/>
    <xf numFmtId="0" fontId="6" fillId="0" borderId="0"/>
    <xf numFmtId="0" fontId="182" fillId="0" borderId="0" applyNumberFormat="0" applyFill="0" applyBorder="0" applyAlignment="0" applyProtection="0"/>
    <xf numFmtId="0" fontId="6" fillId="0" borderId="0"/>
    <xf numFmtId="0" fontId="182" fillId="0" borderId="0" applyNumberFormat="0" applyFill="0" applyBorder="0" applyAlignment="0" applyProtection="0"/>
    <xf numFmtId="0" fontId="6" fillId="0" borderId="0"/>
    <xf numFmtId="0" fontId="182" fillId="0" borderId="0" applyNumberFormat="0" applyFill="0" applyBorder="0" applyAlignment="0" applyProtection="0"/>
    <xf numFmtId="0" fontId="182" fillId="0" borderId="0" applyNumberFormat="0" applyFill="0" applyBorder="0" applyAlignment="0" applyProtection="0"/>
    <xf numFmtId="0" fontId="6" fillId="0" borderId="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0" fontId="6" fillId="0" borderId="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0" fontId="182"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0" fontId="6" fillId="0" borderId="0"/>
    <xf numFmtId="169"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171" fontId="229" fillId="0" borderId="0" applyNumberFormat="0" applyFill="0" applyBorder="0" applyAlignment="0" applyProtection="0"/>
    <xf numFmtId="3" fontId="232" fillId="0" borderId="0"/>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7" fontId="233" fillId="61" borderId="74" applyNumberFormat="0" applyBorder="0">
      <alignment horizontal="center"/>
    </xf>
    <xf numFmtId="38" fontId="112" fillId="115" borderId="6" applyAlignment="0"/>
    <xf numFmtId="0" fontId="52" fillId="0" borderId="7">
      <alignment horizontal="right" wrapText="1"/>
    </xf>
    <xf numFmtId="256" fontId="52" fillId="0" borderId="0" applyNumberFormat="0" applyFill="0" applyBorder="0" applyAlignment="0" applyProtection="0">
      <alignment vertical="center"/>
    </xf>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256" fontId="52" fillId="0" borderId="0" applyNumberFormat="0" applyFill="0" applyBorder="0" applyAlignment="0" applyProtection="0">
      <alignment vertical="center"/>
    </xf>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256" fontId="52" fillId="0" borderId="0" applyNumberFormat="0" applyFill="0" applyBorder="0" applyAlignment="0" applyProtection="0">
      <alignment vertical="center"/>
    </xf>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256" fontId="52" fillId="0" borderId="0" applyNumberFormat="0" applyFill="0" applyBorder="0" applyAlignment="0" applyProtection="0">
      <alignment vertical="center"/>
    </xf>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256" fontId="52" fillId="0" borderId="0" applyNumberFormat="0" applyFill="0" applyBorder="0" applyAlignment="0" applyProtection="0">
      <alignment vertical="center"/>
    </xf>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256" fontId="52" fillId="0" borderId="0" applyNumberFormat="0" applyFill="0" applyBorder="0" applyAlignment="0" applyProtection="0">
      <alignment vertical="center"/>
    </xf>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256" fontId="52" fillId="0" borderId="0" applyNumberFormat="0" applyFill="0" applyBorder="0" applyAlignment="0" applyProtection="0">
      <alignment vertical="center"/>
    </xf>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256" fontId="52" fillId="0" borderId="0" applyNumberFormat="0" applyFill="0" applyBorder="0" applyAlignment="0" applyProtection="0">
      <alignment vertical="center"/>
    </xf>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71" fontId="127"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6" fillId="0" borderId="0"/>
    <xf numFmtId="0" fontId="6" fillId="0" borderId="0"/>
    <xf numFmtId="0" fontId="6" fillId="0" borderId="0"/>
    <xf numFmtId="169" fontId="234" fillId="0" borderId="75" applyNumberFormat="0" applyFill="0" applyAlignment="0" applyProtection="0"/>
    <xf numFmtId="0" fontId="6" fillId="0" borderId="0"/>
    <xf numFmtId="0" fontId="6" fillId="0" borderId="0"/>
    <xf numFmtId="0" fontId="6" fillId="0" borderId="0"/>
    <xf numFmtId="169" fontId="234" fillId="0" borderId="75"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4" fillId="0" borderId="75" applyNumberFormat="0" applyFill="0" applyAlignment="0" applyProtection="0"/>
    <xf numFmtId="0" fontId="234" fillId="0" borderId="76" applyNumberFormat="0" applyFill="0" applyAlignment="0" applyProtection="0"/>
    <xf numFmtId="0" fontId="234" fillId="0" borderId="75" applyNumberFormat="0" applyFill="0" applyAlignment="0" applyProtection="0"/>
    <xf numFmtId="169" fontId="234" fillId="0" borderId="76"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6" applyNumberFormat="0" applyFill="0" applyAlignment="0" applyProtection="0"/>
    <xf numFmtId="169" fontId="234" fillId="0" borderId="76" applyNumberFormat="0" applyFill="0" applyAlignment="0" applyProtection="0"/>
    <xf numFmtId="0" fontId="234" fillId="0" borderId="76" applyNumberFormat="0" applyFill="0" applyAlignment="0" applyProtection="0"/>
    <xf numFmtId="0" fontId="234" fillId="0" borderId="75" applyNumberFormat="0" applyFill="0" applyAlignment="0" applyProtection="0"/>
    <xf numFmtId="169" fontId="234" fillId="0" borderId="76"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6" applyNumberFormat="0" applyFill="0" applyAlignment="0" applyProtection="0"/>
    <xf numFmtId="169" fontId="234" fillId="0" borderId="76" applyNumberFormat="0" applyFill="0" applyAlignment="0" applyProtection="0"/>
    <xf numFmtId="0" fontId="234" fillId="0" borderId="76" applyNumberFormat="0" applyFill="0" applyAlignment="0" applyProtection="0"/>
    <xf numFmtId="0" fontId="234" fillId="0" borderId="75" applyNumberFormat="0" applyFill="0" applyAlignment="0" applyProtection="0"/>
    <xf numFmtId="169" fontId="234" fillId="0" borderId="76"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6" applyNumberFormat="0" applyFill="0" applyAlignment="0" applyProtection="0"/>
    <xf numFmtId="169"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169"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169"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0" fontId="6" fillId="0" borderId="0"/>
    <xf numFmtId="169" fontId="234" fillId="0" borderId="75" applyNumberFormat="0" applyFill="0" applyAlignment="0" applyProtection="0"/>
    <xf numFmtId="169"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169"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169" fontId="234" fillId="0" borderId="75" applyNumberFormat="0" applyFill="0" applyAlignment="0" applyProtection="0"/>
    <xf numFmtId="169" fontId="234" fillId="0" borderId="75" applyNumberFormat="0" applyFill="0" applyAlignment="0" applyProtection="0"/>
    <xf numFmtId="169" fontId="234" fillId="0" borderId="75" applyNumberFormat="0" applyFill="0" applyAlignment="0" applyProtection="0"/>
    <xf numFmtId="169" fontId="234" fillId="0" borderId="75" applyNumberFormat="0" applyFill="0" applyAlignment="0" applyProtection="0"/>
    <xf numFmtId="169" fontId="234" fillId="0" borderId="75" applyNumberFormat="0" applyFill="0" applyAlignment="0" applyProtection="0"/>
    <xf numFmtId="169" fontId="234" fillId="0" borderId="75" applyNumberFormat="0" applyFill="0" applyAlignment="0" applyProtection="0"/>
    <xf numFmtId="0" fontId="234" fillId="0" borderId="76" applyNumberFormat="0" applyFill="0" applyAlignment="0" applyProtection="0"/>
    <xf numFmtId="169" fontId="234" fillId="0" borderId="75" applyNumberFormat="0" applyFill="0" applyAlignment="0" applyProtection="0"/>
    <xf numFmtId="169" fontId="234" fillId="0" borderId="76" applyNumberFormat="0" applyFill="0" applyAlignment="0" applyProtection="0"/>
    <xf numFmtId="169" fontId="6" fillId="0" borderId="0"/>
    <xf numFmtId="0" fontId="234" fillId="0" borderId="75" applyNumberFormat="0" applyFill="0" applyAlignment="0" applyProtection="0"/>
    <xf numFmtId="0" fontId="6" fillId="0" borderId="0"/>
    <xf numFmtId="0" fontId="6" fillId="0" borderId="0"/>
    <xf numFmtId="169" fontId="6" fillId="0" borderId="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169" fontId="6" fillId="0" borderId="0"/>
    <xf numFmtId="0" fontId="6" fillId="0" borderId="0"/>
    <xf numFmtId="169" fontId="234" fillId="0" borderId="75" applyNumberFormat="0" applyFill="0" applyAlignment="0" applyProtection="0"/>
    <xf numFmtId="169" fontId="6" fillId="0" borderId="0"/>
    <xf numFmtId="0" fontId="6" fillId="0" borderId="0"/>
    <xf numFmtId="169" fontId="234" fillId="0" borderId="75" applyNumberFormat="0" applyFill="0" applyAlignment="0" applyProtection="0"/>
    <xf numFmtId="169" fontId="234" fillId="0" borderId="75" applyNumberFormat="0" applyFill="0" applyAlignment="0" applyProtection="0"/>
    <xf numFmtId="169" fontId="6" fillId="0" borderId="0"/>
    <xf numFmtId="0" fontId="234" fillId="0" borderId="75" applyNumberFormat="0" applyFill="0" applyAlignment="0" applyProtection="0"/>
    <xf numFmtId="0" fontId="6" fillId="0" borderId="0"/>
    <xf numFmtId="169" fontId="234" fillId="0" borderId="75" applyNumberFormat="0" applyFill="0" applyAlignment="0" applyProtection="0"/>
    <xf numFmtId="169" fontId="6" fillId="0" borderId="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234" fillId="0" borderId="75" applyNumberFormat="0" applyFill="0" applyAlignment="0" applyProtection="0"/>
    <xf numFmtId="0" fontId="6" fillId="0" borderId="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6" fillId="0" borderId="0"/>
    <xf numFmtId="169" fontId="234" fillId="0" borderId="75" applyNumberFormat="0" applyFill="0" applyAlignment="0" applyProtection="0"/>
    <xf numFmtId="169" fontId="234" fillId="0" borderId="75" applyNumberFormat="0" applyFill="0" applyAlignment="0" applyProtection="0"/>
    <xf numFmtId="169" fontId="234" fillId="0" borderId="75" applyNumberFormat="0" applyFill="0" applyAlignment="0" applyProtection="0"/>
    <xf numFmtId="169" fontId="234" fillId="0" borderId="75" applyNumberFormat="0" applyFill="0" applyAlignment="0" applyProtection="0"/>
    <xf numFmtId="169" fontId="234" fillId="0" borderId="75" applyNumberFormat="0" applyFill="0" applyAlignment="0" applyProtection="0"/>
    <xf numFmtId="169" fontId="234" fillId="0" borderId="75" applyNumberFormat="0" applyFill="0" applyAlignment="0" applyProtection="0"/>
    <xf numFmtId="169" fontId="6" fillId="0" borderId="0"/>
    <xf numFmtId="0" fontId="234" fillId="0" borderId="76" applyNumberFormat="0" applyFill="0" applyAlignment="0" applyProtection="0"/>
    <xf numFmtId="0" fontId="6" fillId="0" borderId="0"/>
    <xf numFmtId="0" fontId="6" fillId="0" borderId="0"/>
    <xf numFmtId="169" fontId="6" fillId="0" borderId="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169" fontId="6" fillId="0" borderId="0"/>
    <xf numFmtId="0" fontId="6" fillId="0" borderId="0"/>
    <xf numFmtId="169" fontId="234" fillId="0" borderId="75" applyNumberFormat="0" applyFill="0" applyAlignment="0" applyProtection="0"/>
    <xf numFmtId="169" fontId="6" fillId="0" borderId="0"/>
    <xf numFmtId="0" fontId="6" fillId="0" borderId="0"/>
    <xf numFmtId="169" fontId="234" fillId="0" borderId="75" applyNumberFormat="0" applyFill="0" applyAlignment="0" applyProtection="0"/>
    <xf numFmtId="169" fontId="234" fillId="0" borderId="76" applyNumberFormat="0" applyFill="0" applyAlignment="0" applyProtection="0"/>
    <xf numFmtId="169" fontId="234" fillId="0" borderId="75" applyNumberFormat="0" applyFill="0" applyAlignment="0" applyProtection="0"/>
    <xf numFmtId="169" fontId="234" fillId="0" borderId="76" applyNumberFormat="0" applyFill="0" applyAlignment="0" applyProtection="0"/>
    <xf numFmtId="169" fontId="6" fillId="0" borderId="0"/>
    <xf numFmtId="0" fontId="234" fillId="0" borderId="76" applyNumberFormat="0" applyFill="0" applyAlignment="0" applyProtection="0"/>
    <xf numFmtId="0" fontId="6" fillId="0" borderId="0"/>
    <xf numFmtId="169" fontId="234" fillId="0" borderId="76" applyNumberFormat="0" applyFill="0" applyAlignment="0" applyProtection="0"/>
    <xf numFmtId="169" fontId="6" fillId="0" borderId="0"/>
    <xf numFmtId="0" fontId="6" fillId="0" borderId="0"/>
    <xf numFmtId="169" fontId="234" fillId="0" borderId="76" applyNumberFormat="0" applyFill="0" applyAlignment="0" applyProtection="0"/>
    <xf numFmtId="0" fontId="6" fillId="0" borderId="0"/>
    <xf numFmtId="169" fontId="234" fillId="0" borderId="76" applyNumberFormat="0" applyFill="0" applyAlignment="0" applyProtection="0"/>
    <xf numFmtId="0" fontId="234" fillId="0" borderId="76" applyNumberFormat="0" applyFill="0" applyAlignment="0" applyProtection="0"/>
    <xf numFmtId="0" fontId="6" fillId="0" borderId="0"/>
    <xf numFmtId="169" fontId="234" fillId="0" borderId="76" applyNumberFormat="0" applyFill="0" applyAlignment="0" applyProtection="0"/>
    <xf numFmtId="169" fontId="6" fillId="0" borderId="0"/>
    <xf numFmtId="0" fontId="6" fillId="0" borderId="0"/>
    <xf numFmtId="0" fontId="234" fillId="0" borderId="76" applyNumberFormat="0" applyFill="0" applyAlignment="0" applyProtection="0"/>
    <xf numFmtId="169" fontId="234" fillId="0" borderId="76" applyNumberFormat="0" applyFill="0" applyAlignment="0" applyProtection="0"/>
    <xf numFmtId="0" fontId="234" fillId="0" borderId="76" applyNumberFormat="0" applyFill="0" applyAlignment="0" applyProtection="0"/>
    <xf numFmtId="0" fontId="6" fillId="0" borderId="0"/>
    <xf numFmtId="169"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169" fontId="234" fillId="0" borderId="76" applyNumberFormat="0" applyFill="0" applyAlignment="0" applyProtection="0"/>
    <xf numFmtId="0" fontId="234" fillId="0" borderId="76" applyNumberFormat="0" applyFill="0" applyAlignment="0" applyProtection="0"/>
    <xf numFmtId="0" fontId="6" fillId="0" borderId="0"/>
    <xf numFmtId="169"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169" fontId="234" fillId="0" borderId="76" applyNumberFormat="0" applyFill="0" applyAlignment="0" applyProtection="0"/>
    <xf numFmtId="0" fontId="234" fillId="0" borderId="76" applyNumberFormat="0" applyFill="0" applyAlignment="0" applyProtection="0"/>
    <xf numFmtId="0" fontId="6" fillId="0" borderId="0"/>
    <xf numFmtId="169"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169" fontId="234" fillId="0" borderId="76" applyNumberFormat="0" applyFill="0" applyAlignment="0" applyProtection="0"/>
    <xf numFmtId="0" fontId="234" fillId="0" borderId="76" applyNumberFormat="0" applyFill="0" applyAlignment="0" applyProtection="0"/>
    <xf numFmtId="0" fontId="6" fillId="0" borderId="0"/>
    <xf numFmtId="169"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169" fontId="234" fillId="0" borderId="76"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169" fontId="234" fillId="0" borderId="75" applyNumberFormat="0" applyFill="0" applyAlignment="0" applyProtection="0"/>
    <xf numFmtId="0" fontId="6" fillId="0" borderId="0"/>
    <xf numFmtId="0" fontId="6" fillId="0" borderId="0"/>
    <xf numFmtId="169" fontId="234" fillId="0" borderId="75" applyNumberFormat="0" applyFill="0" applyAlignment="0" applyProtection="0"/>
    <xf numFmtId="169" fontId="6" fillId="0" borderId="0"/>
    <xf numFmtId="0" fontId="6" fillId="0" borderId="0"/>
    <xf numFmtId="169" fontId="234" fillId="0" borderId="75" applyNumberFormat="0" applyFill="0" applyAlignment="0" applyProtection="0"/>
    <xf numFmtId="169" fontId="6" fillId="0" borderId="0"/>
    <xf numFmtId="0" fontId="234" fillId="0" borderId="75" applyNumberFormat="0" applyFill="0" applyAlignment="0" applyProtection="0"/>
    <xf numFmtId="169" fontId="234" fillId="0" borderId="75" applyNumberFormat="0" applyFill="0" applyAlignment="0" applyProtection="0"/>
    <xf numFmtId="169" fontId="234" fillId="0" borderId="75" applyNumberFormat="0" applyFill="0" applyAlignment="0" applyProtection="0"/>
    <xf numFmtId="169" fontId="234" fillId="0" borderId="75" applyNumberFormat="0" applyFill="0" applyAlignment="0" applyProtection="0"/>
    <xf numFmtId="169" fontId="234" fillId="0" borderId="75" applyNumberFormat="0" applyFill="0" applyAlignment="0" applyProtection="0"/>
    <xf numFmtId="169" fontId="6" fillId="0" borderId="0"/>
    <xf numFmtId="0" fontId="6" fillId="0" borderId="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0" fontId="6" fillId="0" borderId="0"/>
    <xf numFmtId="169" fontId="234" fillId="0" borderId="75" applyNumberFormat="0" applyFill="0" applyAlignment="0" applyProtection="0"/>
    <xf numFmtId="169" fontId="6" fillId="0" borderId="0"/>
    <xf numFmtId="0" fontId="6" fillId="0" borderId="0"/>
    <xf numFmtId="169" fontId="234" fillId="0" borderId="75" applyNumberFormat="0" applyFill="0" applyAlignment="0" applyProtection="0"/>
    <xf numFmtId="169" fontId="6" fillId="0" borderId="0"/>
    <xf numFmtId="0" fontId="6" fillId="0" borderId="0"/>
    <xf numFmtId="169" fontId="234" fillId="0" borderId="75" applyNumberFormat="0" applyFill="0" applyAlignment="0" applyProtection="0"/>
    <xf numFmtId="169" fontId="234" fillId="0" borderId="75" applyNumberFormat="0" applyFill="0" applyAlignment="0" applyProtection="0"/>
    <xf numFmtId="169" fontId="234" fillId="0" borderId="75" applyNumberFormat="0" applyFill="0" applyAlignment="0" applyProtection="0"/>
    <xf numFmtId="169" fontId="234" fillId="0" borderId="75" applyNumberFormat="0" applyFill="0" applyAlignment="0" applyProtection="0"/>
    <xf numFmtId="169" fontId="234" fillId="0" borderId="75" applyNumberFormat="0" applyFill="0" applyAlignment="0" applyProtection="0"/>
    <xf numFmtId="169" fontId="234" fillId="0" borderId="75" applyNumberFormat="0" applyFill="0" applyAlignment="0" applyProtection="0"/>
    <xf numFmtId="169" fontId="6" fillId="0" borderId="0"/>
    <xf numFmtId="0" fontId="234" fillId="0" borderId="75" applyNumberFormat="0" applyFill="0" applyAlignment="0" applyProtection="0"/>
    <xf numFmtId="0" fontId="6" fillId="0" borderId="0"/>
    <xf numFmtId="169" fontId="234" fillId="0" borderId="75" applyNumberFormat="0" applyFill="0" applyAlignment="0" applyProtection="0"/>
    <xf numFmtId="169" fontId="6" fillId="0" borderId="0"/>
    <xf numFmtId="0" fontId="6" fillId="0" borderId="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6" fillId="0" borderId="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6" fillId="0" borderId="0"/>
    <xf numFmtId="169" fontId="234" fillId="0" borderId="75" applyNumberFormat="0" applyFill="0" applyAlignment="0" applyProtection="0"/>
    <xf numFmtId="169"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169" fontId="6" fillId="0" borderId="0"/>
    <xf numFmtId="0" fontId="235"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6" fillId="0" borderId="0"/>
    <xf numFmtId="169" fontId="235" fillId="0" borderId="75" applyNumberFormat="0" applyFill="0" applyAlignment="0" applyProtection="0"/>
    <xf numFmtId="0" fontId="234" fillId="0" borderId="75" applyNumberFormat="0" applyFill="0" applyAlignment="0" applyProtection="0"/>
    <xf numFmtId="0" fontId="6" fillId="0" borderId="0"/>
    <xf numFmtId="0" fontId="6" fillId="0" borderId="0"/>
    <xf numFmtId="169" fontId="6" fillId="0" borderId="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169" fontId="6" fillId="0" borderId="0"/>
    <xf numFmtId="0" fontId="6" fillId="0" borderId="0"/>
    <xf numFmtId="169" fontId="234" fillId="0" borderId="75" applyNumberFormat="0" applyFill="0" applyAlignment="0" applyProtection="0"/>
    <xf numFmtId="169" fontId="6" fillId="0" borderId="0"/>
    <xf numFmtId="0" fontId="6" fillId="0" borderId="0"/>
    <xf numFmtId="169" fontId="234" fillId="0" borderId="75" applyNumberFormat="0" applyFill="0" applyAlignment="0" applyProtection="0"/>
    <xf numFmtId="169" fontId="234" fillId="0" borderId="75" applyNumberFormat="0" applyFill="0" applyAlignment="0" applyProtection="0"/>
    <xf numFmtId="169" fontId="6" fillId="0" borderId="0"/>
    <xf numFmtId="0" fontId="234" fillId="0" borderId="75" applyNumberFormat="0" applyFill="0" applyAlignment="0" applyProtection="0"/>
    <xf numFmtId="0" fontId="6" fillId="0" borderId="0"/>
    <xf numFmtId="169" fontId="234" fillId="0" borderId="75" applyNumberFormat="0" applyFill="0" applyAlignment="0" applyProtection="0"/>
    <xf numFmtId="169" fontId="6" fillId="0" borderId="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234" fillId="0" borderId="75" applyNumberFormat="0" applyFill="0" applyAlignment="0" applyProtection="0"/>
    <xf numFmtId="0" fontId="6" fillId="0" borderId="0"/>
    <xf numFmtId="169" fontId="234" fillId="0" borderId="75" applyNumberFormat="0" applyFill="0" applyAlignment="0" applyProtection="0"/>
    <xf numFmtId="169" fontId="6" fillId="0" borderId="0"/>
    <xf numFmtId="0" fontId="6" fillId="0" borderId="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6" fillId="0" borderId="0"/>
    <xf numFmtId="169" fontId="234" fillId="0" borderId="75" applyNumberFormat="0" applyFill="0" applyAlignment="0" applyProtection="0"/>
    <xf numFmtId="169" fontId="6" fillId="0" borderId="0"/>
    <xf numFmtId="0" fontId="6" fillId="0" borderId="0"/>
    <xf numFmtId="169" fontId="234" fillId="0" borderId="75" applyNumberFormat="0" applyFill="0" applyAlignment="0" applyProtection="0"/>
    <xf numFmtId="169" fontId="6" fillId="0" borderId="0"/>
    <xf numFmtId="0" fontId="234" fillId="0" borderId="75" applyNumberFormat="0" applyFill="0" applyAlignment="0" applyProtection="0"/>
    <xf numFmtId="0" fontId="234" fillId="0" borderId="75" applyNumberFormat="0" applyFill="0" applyAlignment="0" applyProtection="0"/>
    <xf numFmtId="0" fontId="235" fillId="0" borderId="75" applyNumberFormat="0" applyFill="0" applyAlignment="0" applyProtection="0"/>
    <xf numFmtId="169" fontId="235" fillId="0" borderId="75" applyNumberFormat="0" applyFill="0" applyAlignment="0" applyProtection="0"/>
    <xf numFmtId="0" fontId="234" fillId="0" borderId="75" applyNumberFormat="0" applyFill="0" applyAlignment="0" applyProtection="0"/>
    <xf numFmtId="0" fontId="6" fillId="0" borderId="0"/>
    <xf numFmtId="0" fontId="6" fillId="0" borderId="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0"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0" fontId="234" fillId="0" borderId="75" applyNumberFormat="0" applyFill="0" applyAlignment="0" applyProtection="0"/>
    <xf numFmtId="0" fontId="6" fillId="0" borderId="0"/>
    <xf numFmtId="0" fontId="6" fillId="0" borderId="0"/>
    <xf numFmtId="169" fontId="6" fillId="0" borderId="0"/>
    <xf numFmtId="0" fontId="6" fillId="0" borderId="0"/>
    <xf numFmtId="169" fontId="234" fillId="0" borderId="75" applyNumberFormat="0" applyFill="0" applyAlignment="0" applyProtection="0"/>
    <xf numFmtId="0" fontId="6" fillId="0" borderId="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0" fontId="6" fillId="0" borderId="0"/>
    <xf numFmtId="0" fontId="6" fillId="0" borderId="0"/>
    <xf numFmtId="0" fontId="6" fillId="0" borderId="0"/>
    <xf numFmtId="0" fontId="234" fillId="0" borderId="75" applyNumberFormat="0" applyFill="0" applyAlignment="0" applyProtection="0"/>
    <xf numFmtId="0" fontId="6" fillId="0" borderId="0"/>
    <xf numFmtId="0" fontId="6" fillId="0" borderId="0"/>
    <xf numFmtId="0" fontId="6" fillId="0" borderId="0"/>
    <xf numFmtId="169" fontId="6" fillId="0" borderId="0"/>
    <xf numFmtId="0" fontId="6" fillId="0" borderId="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0" fontId="6" fillId="0" borderId="0"/>
    <xf numFmtId="0" fontId="6" fillId="0" borderId="0"/>
    <xf numFmtId="256" fontId="52" fillId="0" borderId="0" applyNumberFormat="0" applyFill="0" applyBorder="0" applyAlignment="0" applyProtection="0">
      <alignment vertical="center"/>
    </xf>
    <xf numFmtId="0" fontId="6" fillId="0" borderId="0"/>
    <xf numFmtId="0" fontId="6" fillId="0" borderId="0"/>
    <xf numFmtId="0" fontId="6" fillId="0" borderId="0"/>
    <xf numFmtId="169" fontId="6" fillId="0" borderId="0"/>
    <xf numFmtId="0" fontId="6" fillId="0" borderId="0"/>
    <xf numFmtId="0" fontId="6" fillId="0" borderId="0"/>
    <xf numFmtId="169" fontId="6" fillId="0" borderId="0"/>
    <xf numFmtId="0" fontId="6" fillId="0" borderId="0"/>
    <xf numFmtId="169"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9" fontId="6" fillId="0" borderId="0"/>
    <xf numFmtId="169" fontId="6" fillId="0" borderId="0"/>
    <xf numFmtId="0" fontId="6" fillId="0" borderId="0"/>
    <xf numFmtId="169" fontId="6" fillId="0" borderId="0"/>
    <xf numFmtId="0" fontId="6" fillId="0" borderId="0"/>
    <xf numFmtId="0" fontId="6" fillId="0" borderId="0"/>
    <xf numFmtId="0" fontId="6" fillId="0" borderId="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172" fillId="0" borderId="76" applyNumberFormat="0" applyFill="0" applyAlignment="0" applyProtection="0"/>
    <xf numFmtId="0" fontId="234" fillId="0" borderId="76" applyNumberFormat="0" applyFill="0" applyAlignment="0" applyProtection="0"/>
    <xf numFmtId="0" fontId="6" fillId="0" borderId="0"/>
    <xf numFmtId="169" fontId="172" fillId="0" borderId="76" applyNumberFormat="0" applyFill="0" applyAlignment="0" applyProtection="0"/>
    <xf numFmtId="169" fontId="6" fillId="0" borderId="0"/>
    <xf numFmtId="0" fontId="6" fillId="0" borderId="0"/>
    <xf numFmtId="169" fontId="172" fillId="0" borderId="76" applyNumberFormat="0" applyFill="0" applyAlignment="0" applyProtection="0"/>
    <xf numFmtId="0" fontId="6" fillId="0" borderId="0"/>
    <xf numFmtId="169" fontId="172" fillId="0" borderId="76" applyNumberFormat="0" applyFill="0" applyAlignment="0" applyProtection="0"/>
    <xf numFmtId="169" fontId="234" fillId="0" borderId="76" applyNumberFormat="0" applyFill="0" applyAlignment="0" applyProtection="0"/>
    <xf numFmtId="0" fontId="234" fillId="0" borderId="76" applyNumberFormat="0" applyFill="0" applyAlignment="0" applyProtection="0"/>
    <xf numFmtId="0" fontId="6" fillId="0" borderId="0"/>
    <xf numFmtId="169" fontId="234" fillId="0" borderId="76" applyNumberFormat="0" applyFill="0" applyAlignment="0" applyProtection="0"/>
    <xf numFmtId="169" fontId="6" fillId="0" borderId="0"/>
    <xf numFmtId="0" fontId="6" fillId="0" borderId="0"/>
    <xf numFmtId="169" fontId="6" fillId="0" borderId="0"/>
    <xf numFmtId="0" fontId="6" fillId="0" borderId="0"/>
    <xf numFmtId="169" fontId="234" fillId="0" borderId="76" applyNumberFormat="0" applyFill="0" applyAlignment="0" applyProtection="0"/>
    <xf numFmtId="0" fontId="234" fillId="0" borderId="76" applyNumberFormat="0" applyFill="0" applyAlignment="0" applyProtection="0"/>
    <xf numFmtId="0" fontId="6" fillId="0" borderId="0"/>
    <xf numFmtId="169" fontId="234" fillId="0" borderId="76" applyNumberFormat="0" applyFill="0" applyAlignment="0" applyProtection="0"/>
    <xf numFmtId="169" fontId="6" fillId="0" borderId="0"/>
    <xf numFmtId="0" fontId="6" fillId="0" borderId="0"/>
    <xf numFmtId="169" fontId="234" fillId="0" borderId="76" applyNumberFormat="0" applyFill="0" applyAlignment="0" applyProtection="0"/>
    <xf numFmtId="0" fontId="6" fillId="0" borderId="0"/>
    <xf numFmtId="169" fontId="234" fillId="0" borderId="76" applyNumberFormat="0" applyFill="0" applyAlignment="0" applyProtection="0"/>
    <xf numFmtId="0" fontId="234" fillId="0" borderId="76" applyNumberFormat="0" applyFill="0" applyAlignment="0" applyProtection="0"/>
    <xf numFmtId="0" fontId="6" fillId="0" borderId="0"/>
    <xf numFmtId="169" fontId="234" fillId="0" borderId="76" applyNumberFormat="0" applyFill="0" applyAlignment="0" applyProtection="0"/>
    <xf numFmtId="169" fontId="6" fillId="0" borderId="0"/>
    <xf numFmtId="0" fontId="6" fillId="0" borderId="0"/>
    <xf numFmtId="169" fontId="234" fillId="0" borderId="76" applyNumberFormat="0" applyFill="0" applyAlignment="0" applyProtection="0"/>
    <xf numFmtId="0" fontId="6" fillId="0" borderId="0"/>
    <xf numFmtId="169" fontId="234" fillId="0" borderId="76" applyNumberFormat="0" applyFill="0" applyAlignment="0" applyProtection="0"/>
    <xf numFmtId="0" fontId="234" fillId="0" borderId="76" applyNumberFormat="0" applyFill="0" applyAlignment="0" applyProtection="0"/>
    <xf numFmtId="0" fontId="6" fillId="0" borderId="0"/>
    <xf numFmtId="169" fontId="234" fillId="0" borderId="76" applyNumberFormat="0" applyFill="0" applyAlignment="0" applyProtection="0"/>
    <xf numFmtId="169" fontId="6" fillId="0" borderId="0"/>
    <xf numFmtId="0" fontId="6" fillId="0" borderId="0"/>
    <xf numFmtId="169" fontId="234" fillId="0" borderId="76" applyNumberFormat="0" applyFill="0" applyAlignment="0" applyProtection="0"/>
    <xf numFmtId="0" fontId="6" fillId="0" borderId="0"/>
    <xf numFmtId="169" fontId="234" fillId="0" borderId="76" applyNumberFormat="0" applyFill="0" applyAlignment="0" applyProtection="0"/>
    <xf numFmtId="0" fontId="234" fillId="0" borderId="75" applyNumberFormat="0" applyFill="0" applyAlignment="0" applyProtection="0"/>
    <xf numFmtId="0" fontId="6" fillId="0" borderId="0"/>
    <xf numFmtId="169" fontId="234" fillId="0" borderId="75" applyNumberFormat="0" applyFill="0" applyAlignment="0" applyProtection="0"/>
    <xf numFmtId="169" fontId="6" fillId="0" borderId="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0" fontId="6" fillId="0" borderId="0"/>
    <xf numFmtId="169" fontId="172" fillId="0" borderId="76" applyNumberFormat="0" applyFill="0" applyAlignment="0" applyProtection="0"/>
    <xf numFmtId="169" fontId="6" fillId="0" borderId="0"/>
    <xf numFmtId="0" fontId="6" fillId="0" borderId="0"/>
    <xf numFmtId="169" fontId="6" fillId="0" borderId="0"/>
    <xf numFmtId="169" fontId="172" fillId="0" borderId="76" applyNumberFormat="0" applyFill="0" applyAlignment="0" applyProtection="0"/>
    <xf numFmtId="0" fontId="6" fillId="0" borderId="0"/>
    <xf numFmtId="0" fontId="6" fillId="0" borderId="0"/>
    <xf numFmtId="169" fontId="172" fillId="0" borderId="76" applyNumberFormat="0" applyFill="0" applyAlignment="0" applyProtection="0"/>
    <xf numFmtId="169" fontId="6" fillId="0" borderId="0"/>
    <xf numFmtId="0" fontId="6" fillId="0" borderId="0"/>
    <xf numFmtId="169" fontId="6" fillId="0" borderId="0"/>
    <xf numFmtId="169" fontId="172" fillId="0" borderId="76" applyNumberFormat="0" applyFill="0" applyAlignment="0" applyProtection="0"/>
    <xf numFmtId="0" fontId="6" fillId="0" borderId="0"/>
    <xf numFmtId="0" fontId="6" fillId="0" borderId="0"/>
    <xf numFmtId="169" fontId="172" fillId="0" borderId="76" applyNumberFormat="0" applyFill="0" applyAlignment="0" applyProtection="0"/>
    <xf numFmtId="169" fontId="6" fillId="0" borderId="0"/>
    <xf numFmtId="0" fontId="6" fillId="0" borderId="0"/>
    <xf numFmtId="169" fontId="6" fillId="0" borderId="0"/>
    <xf numFmtId="169" fontId="172" fillId="0" borderId="76" applyNumberFormat="0" applyFill="0" applyAlignment="0" applyProtection="0"/>
    <xf numFmtId="0" fontId="6" fillId="0" borderId="0"/>
    <xf numFmtId="0" fontId="6" fillId="0" borderId="0"/>
    <xf numFmtId="0" fontId="6" fillId="0" borderId="0"/>
    <xf numFmtId="169" fontId="6" fillId="0" borderId="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169"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0" fontId="6" fillId="0" borderId="0"/>
    <xf numFmtId="0" fontId="234" fillId="0" borderId="75" applyNumberFormat="0" applyFill="0" applyAlignment="0" applyProtection="0"/>
    <xf numFmtId="169" fontId="172" fillId="0" borderId="76" applyNumberFormat="0" applyFill="0" applyAlignment="0" applyProtection="0"/>
    <xf numFmtId="169" fontId="6" fillId="0" borderId="0"/>
    <xf numFmtId="0" fontId="234" fillId="0" borderId="75" applyNumberFormat="0" applyFill="0" applyAlignment="0" applyProtection="0"/>
    <xf numFmtId="0" fontId="6" fillId="0" borderId="0"/>
    <xf numFmtId="0" fontId="6" fillId="0" borderId="0"/>
    <xf numFmtId="169" fontId="6" fillId="0" borderId="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169" fontId="6" fillId="0" borderId="0"/>
    <xf numFmtId="0" fontId="6" fillId="0" borderId="0"/>
    <xf numFmtId="169" fontId="234" fillId="0" borderId="75" applyNumberFormat="0" applyFill="0" applyAlignment="0" applyProtection="0"/>
    <xf numFmtId="169" fontId="6" fillId="0" borderId="0"/>
    <xf numFmtId="0" fontId="6" fillId="0" borderId="0"/>
    <xf numFmtId="169" fontId="172" fillId="0" borderId="76" applyNumberFormat="0" applyFill="0" applyAlignment="0" applyProtection="0"/>
    <xf numFmtId="169" fontId="172" fillId="0" borderId="76" applyNumberFormat="0" applyFill="0" applyAlignment="0" applyProtection="0"/>
    <xf numFmtId="169" fontId="6" fillId="0" borderId="0"/>
    <xf numFmtId="0" fontId="234" fillId="0" borderId="75" applyNumberFormat="0" applyFill="0" applyAlignment="0" applyProtection="0"/>
    <xf numFmtId="0" fontId="6" fillId="0" borderId="0"/>
    <xf numFmtId="169" fontId="234" fillId="0" borderId="75" applyNumberFormat="0" applyFill="0" applyAlignment="0" applyProtection="0"/>
    <xf numFmtId="169" fontId="6" fillId="0" borderId="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169"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169" fontId="172" fillId="0" borderId="76" applyNumberFormat="0" applyFill="0" applyAlignment="0" applyProtection="0"/>
    <xf numFmtId="0" fontId="6" fillId="0" borderId="0"/>
    <xf numFmtId="0" fontId="234" fillId="0" borderId="75" applyNumberFormat="0" applyFill="0" applyAlignment="0" applyProtection="0"/>
    <xf numFmtId="0" fontId="6" fillId="0" borderId="0"/>
    <xf numFmtId="0" fontId="6" fillId="0" borderId="0"/>
    <xf numFmtId="169" fontId="6" fillId="0" borderId="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169" fontId="6" fillId="0" borderId="0"/>
    <xf numFmtId="0" fontId="6" fillId="0" borderId="0"/>
    <xf numFmtId="169" fontId="234" fillId="0" borderId="75" applyNumberFormat="0" applyFill="0" applyAlignment="0" applyProtection="0"/>
    <xf numFmtId="169" fontId="6" fillId="0" borderId="0"/>
    <xf numFmtId="0" fontId="6" fillId="0" borderId="0"/>
    <xf numFmtId="169" fontId="172" fillId="0" borderId="76" applyNumberFormat="0" applyFill="0" applyAlignment="0" applyProtection="0"/>
    <xf numFmtId="169" fontId="172" fillId="0" borderId="76" applyNumberFormat="0" applyFill="0" applyAlignment="0" applyProtection="0"/>
    <xf numFmtId="169" fontId="172" fillId="0" borderId="76" applyNumberFormat="0" applyFill="0" applyAlignment="0" applyProtection="0"/>
    <xf numFmtId="169" fontId="172" fillId="0" borderId="76" applyNumberFormat="0" applyFill="0" applyAlignment="0" applyProtection="0"/>
    <xf numFmtId="169" fontId="6" fillId="0" borderId="0"/>
    <xf numFmtId="0" fontId="6" fillId="0" borderId="0"/>
    <xf numFmtId="0" fontId="6" fillId="0" borderId="0"/>
    <xf numFmtId="169" fontId="172" fillId="0" borderId="76" applyNumberFormat="0" applyFill="0" applyAlignment="0" applyProtection="0"/>
    <xf numFmtId="169" fontId="6" fillId="0" borderId="0"/>
    <xf numFmtId="0" fontId="6" fillId="0" borderId="0"/>
    <xf numFmtId="169" fontId="172" fillId="0" borderId="76" applyNumberFormat="0" applyFill="0" applyAlignment="0" applyProtection="0"/>
    <xf numFmtId="0" fontId="172" fillId="0" borderId="76" applyNumberFormat="0" applyFill="0" applyAlignment="0" applyProtection="0"/>
    <xf numFmtId="169" fontId="172" fillId="0" borderId="76" applyNumberFormat="0" applyFill="0" applyAlignment="0" applyProtection="0"/>
    <xf numFmtId="0" fontId="6" fillId="0" borderId="0"/>
    <xf numFmtId="0" fontId="6" fillId="0" borderId="0"/>
    <xf numFmtId="169" fontId="172" fillId="0" borderId="76" applyNumberFormat="0" applyFill="0" applyAlignment="0" applyProtection="0"/>
    <xf numFmtId="169" fontId="6" fillId="0" borderId="0"/>
    <xf numFmtId="0" fontId="172" fillId="0" borderId="76" applyNumberFormat="0" applyFill="0" applyAlignment="0" applyProtection="0"/>
    <xf numFmtId="0" fontId="172" fillId="0" borderId="76" applyNumberFormat="0" applyFill="0" applyAlignment="0" applyProtection="0"/>
    <xf numFmtId="169" fontId="172" fillId="0" borderId="76" applyNumberFormat="0" applyFill="0" applyAlignment="0" applyProtection="0"/>
    <xf numFmtId="0" fontId="6" fillId="0" borderId="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169" fontId="172" fillId="0" borderId="76" applyNumberFormat="0" applyFill="0" applyAlignment="0" applyProtection="0"/>
    <xf numFmtId="0" fontId="6" fillId="0" borderId="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169" fontId="172" fillId="0" borderId="76" applyNumberFormat="0" applyFill="0" applyAlignment="0" applyProtection="0"/>
    <xf numFmtId="0" fontId="6" fillId="0" borderId="0"/>
    <xf numFmtId="169" fontId="172" fillId="0" borderId="76" applyNumberFormat="0" applyFill="0" applyAlignment="0" applyProtection="0"/>
    <xf numFmtId="169" fontId="6" fillId="0" borderId="0"/>
    <xf numFmtId="0" fontId="6" fillId="0" borderId="0"/>
    <xf numFmtId="169" fontId="172" fillId="0" borderId="76"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169"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0" fontId="6" fillId="0" borderId="0"/>
    <xf numFmtId="0" fontId="234" fillId="0" borderId="75" applyNumberFormat="0" applyFill="0" applyAlignment="0" applyProtection="0"/>
    <xf numFmtId="169" fontId="172" fillId="0" borderId="76" applyNumberFormat="0" applyFill="0" applyAlignment="0" applyProtection="0"/>
    <xf numFmtId="169" fontId="6" fillId="0" borderId="0"/>
    <xf numFmtId="0" fontId="6" fillId="0" borderId="0"/>
    <xf numFmtId="0" fontId="6" fillId="0" borderId="0"/>
    <xf numFmtId="169" fontId="172" fillId="0" borderId="76" applyNumberFormat="0" applyFill="0" applyAlignment="0" applyProtection="0"/>
    <xf numFmtId="169" fontId="6" fillId="0" borderId="0"/>
    <xf numFmtId="0" fontId="6" fillId="0" borderId="0"/>
    <xf numFmtId="169" fontId="172" fillId="0" borderId="76" applyNumberFormat="0" applyFill="0" applyAlignment="0" applyProtection="0"/>
    <xf numFmtId="169" fontId="6" fillId="0" borderId="0"/>
    <xf numFmtId="0" fontId="172" fillId="0" borderId="76" applyNumberFormat="0" applyFill="0" applyAlignment="0" applyProtection="0"/>
    <xf numFmtId="169" fontId="172" fillId="0" borderId="76" applyNumberFormat="0" applyFill="0" applyAlignment="0" applyProtection="0"/>
    <xf numFmtId="169" fontId="172" fillId="0" borderId="76" applyNumberFormat="0" applyFill="0" applyAlignment="0" applyProtection="0"/>
    <xf numFmtId="169" fontId="172" fillId="0" borderId="76" applyNumberFormat="0" applyFill="0" applyAlignment="0" applyProtection="0"/>
    <xf numFmtId="169" fontId="172" fillId="0" borderId="76" applyNumberFormat="0" applyFill="0" applyAlignment="0" applyProtection="0"/>
    <xf numFmtId="169" fontId="6" fillId="0" borderId="0"/>
    <xf numFmtId="0" fontId="6" fillId="0" borderId="0"/>
    <xf numFmtId="0" fontId="172" fillId="0" borderId="76" applyNumberFormat="0" applyFill="0" applyAlignment="0" applyProtection="0"/>
    <xf numFmtId="169"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169" fontId="172" fillId="0" borderId="76" applyNumberFormat="0" applyFill="0" applyAlignment="0" applyProtection="0"/>
    <xf numFmtId="0" fontId="6" fillId="0" borderId="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169"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169"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169"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0" fontId="6" fillId="0" borderId="0"/>
    <xf numFmtId="0" fontId="172" fillId="0" borderId="76" applyNumberFormat="0" applyFill="0" applyAlignment="0" applyProtection="0"/>
    <xf numFmtId="0" fontId="234" fillId="0" borderId="75" applyNumberFormat="0" applyFill="0" applyAlignment="0" applyProtection="0"/>
    <xf numFmtId="0" fontId="6" fillId="0" borderId="0"/>
    <xf numFmtId="169" fontId="234" fillId="0" borderId="75" applyNumberFormat="0" applyFill="0" applyAlignment="0" applyProtection="0"/>
    <xf numFmtId="169" fontId="6" fillId="0" borderId="0"/>
    <xf numFmtId="0" fontId="6" fillId="0" borderId="0"/>
    <xf numFmtId="169" fontId="234" fillId="0" borderId="75" applyNumberFormat="0" applyFill="0" applyAlignment="0" applyProtection="0"/>
    <xf numFmtId="169" fontId="6" fillId="0" borderId="0"/>
    <xf numFmtId="0" fontId="6" fillId="0" borderId="0"/>
    <xf numFmtId="169" fontId="172" fillId="0" borderId="76" applyNumberFormat="0" applyFill="0" applyAlignment="0" applyProtection="0"/>
    <xf numFmtId="169" fontId="234" fillId="0" borderId="75" applyNumberFormat="0" applyFill="0" applyAlignment="0" applyProtection="0"/>
    <xf numFmtId="169" fontId="172" fillId="0" borderId="76" applyNumberFormat="0" applyFill="0" applyAlignment="0" applyProtection="0"/>
    <xf numFmtId="169" fontId="172" fillId="0" borderId="76" applyNumberFormat="0" applyFill="0" applyAlignment="0" applyProtection="0"/>
    <xf numFmtId="169" fontId="172" fillId="0" borderId="76" applyNumberFormat="0" applyFill="0" applyAlignment="0" applyProtection="0"/>
    <xf numFmtId="169" fontId="172" fillId="0" borderId="76" applyNumberFormat="0" applyFill="0" applyAlignment="0" applyProtection="0"/>
    <xf numFmtId="169" fontId="6" fillId="0" borderId="0"/>
    <xf numFmtId="0" fontId="234" fillId="0" borderId="75" applyNumberFormat="0" applyFill="0" applyAlignment="0" applyProtection="0"/>
    <xf numFmtId="0" fontId="6" fillId="0" borderId="0"/>
    <xf numFmtId="169" fontId="234" fillId="0" borderId="75" applyNumberFormat="0" applyFill="0" applyAlignment="0" applyProtection="0"/>
    <xf numFmtId="169" fontId="6" fillId="0" borderId="0"/>
    <xf numFmtId="0" fontId="6" fillId="0" borderId="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6" fillId="0" borderId="0"/>
    <xf numFmtId="169" fontId="172" fillId="0" borderId="76"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6" fillId="0" borderId="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169" fontId="172" fillId="0" borderId="76" applyNumberFormat="0" applyFill="0" applyAlignment="0" applyProtection="0"/>
    <xf numFmtId="0" fontId="6" fillId="0" borderId="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169" fontId="172" fillId="0" borderId="76" applyNumberFormat="0" applyFill="0" applyAlignment="0" applyProtection="0"/>
    <xf numFmtId="0" fontId="6" fillId="0" borderId="0"/>
    <xf numFmtId="169" fontId="172" fillId="0" borderId="76" applyNumberFormat="0" applyFill="0" applyAlignment="0" applyProtection="0"/>
    <xf numFmtId="169" fontId="6" fillId="0" borderId="0"/>
    <xf numFmtId="0" fontId="172" fillId="0" borderId="76" applyNumberFormat="0" applyFill="0" applyAlignment="0" applyProtection="0"/>
    <xf numFmtId="0" fontId="172" fillId="0" borderId="76" applyNumberFormat="0" applyFill="0" applyAlignment="0" applyProtection="0"/>
    <xf numFmtId="169" fontId="172" fillId="0" borderId="76" applyNumberFormat="0" applyFill="0" applyAlignment="0" applyProtection="0"/>
    <xf numFmtId="0" fontId="172" fillId="0" borderId="76" applyNumberFormat="0" applyFill="0" applyAlignment="0" applyProtection="0"/>
    <xf numFmtId="0" fontId="6" fillId="0" borderId="0"/>
    <xf numFmtId="0" fontId="172" fillId="0" borderId="76" applyNumberFormat="0" applyFill="0" applyAlignment="0" applyProtection="0"/>
    <xf numFmtId="169" fontId="6" fillId="0" borderId="0"/>
    <xf numFmtId="0" fontId="234"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169"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169" fontId="172" fillId="0" borderId="76" applyNumberFormat="0" applyFill="0" applyAlignment="0" applyProtection="0"/>
    <xf numFmtId="0" fontId="6" fillId="0" borderId="0"/>
    <xf numFmtId="169" fontId="234" fillId="0" borderId="76" applyNumberFormat="0" applyFill="0" applyAlignment="0" applyProtection="0"/>
    <xf numFmtId="0" fontId="172" fillId="0" borderId="76" applyNumberFormat="0" applyFill="0" applyAlignment="0" applyProtection="0"/>
    <xf numFmtId="0" fontId="6" fillId="0" borderId="0"/>
    <xf numFmtId="0" fontId="6" fillId="0" borderId="0"/>
    <xf numFmtId="169" fontId="6" fillId="0" borderId="0"/>
    <xf numFmtId="0" fontId="6" fillId="0" borderId="0"/>
    <xf numFmtId="169" fontId="172" fillId="0" borderId="76" applyNumberFormat="0" applyFill="0" applyAlignment="0" applyProtection="0"/>
    <xf numFmtId="0" fontId="6" fillId="0" borderId="0"/>
    <xf numFmtId="169" fontId="172" fillId="0" borderId="76" applyNumberFormat="0" applyFill="0" applyAlignment="0" applyProtection="0"/>
    <xf numFmtId="169" fontId="6" fillId="0" borderId="0"/>
    <xf numFmtId="0" fontId="6" fillId="0" borderId="0"/>
    <xf numFmtId="169" fontId="172" fillId="0" borderId="76" applyNumberFormat="0" applyFill="0" applyAlignment="0" applyProtection="0"/>
    <xf numFmtId="169" fontId="6" fillId="0" borderId="0"/>
    <xf numFmtId="0" fontId="6" fillId="0" borderId="0"/>
    <xf numFmtId="169" fontId="172" fillId="0" borderId="76" applyNumberFormat="0" applyFill="0" applyAlignment="0" applyProtection="0"/>
    <xf numFmtId="169" fontId="172" fillId="0" borderId="76" applyNumberFormat="0" applyFill="0" applyAlignment="0" applyProtection="0"/>
    <xf numFmtId="169" fontId="6" fillId="0" borderId="0"/>
    <xf numFmtId="0" fontId="172" fillId="0" borderId="76" applyNumberFormat="0" applyFill="0" applyAlignment="0" applyProtection="0"/>
    <xf numFmtId="0" fontId="6" fillId="0" borderId="0"/>
    <xf numFmtId="169" fontId="172" fillId="0" borderId="76" applyNumberFormat="0" applyFill="0" applyAlignment="0" applyProtection="0"/>
    <xf numFmtId="169" fontId="6" fillId="0" borderId="0"/>
    <xf numFmtId="0" fontId="6" fillId="0" borderId="0"/>
    <xf numFmtId="169" fontId="172" fillId="0" borderId="76" applyNumberFormat="0" applyFill="0" applyAlignment="0" applyProtection="0"/>
    <xf numFmtId="0" fontId="6" fillId="0" borderId="0"/>
    <xf numFmtId="169" fontId="172" fillId="0" borderId="76" applyNumberFormat="0" applyFill="0" applyAlignment="0" applyProtection="0"/>
    <xf numFmtId="0" fontId="172" fillId="0" borderId="76" applyNumberFormat="0" applyFill="0" applyAlignment="0" applyProtection="0"/>
    <xf numFmtId="0" fontId="6" fillId="0" borderId="0"/>
    <xf numFmtId="169" fontId="172" fillId="0" borderId="76" applyNumberFormat="0" applyFill="0" applyAlignment="0" applyProtection="0"/>
    <xf numFmtId="169" fontId="6" fillId="0" borderId="0"/>
    <xf numFmtId="0" fontId="6" fillId="0" borderId="0"/>
    <xf numFmtId="0" fontId="172" fillId="0" borderId="76" applyNumberFormat="0" applyFill="0" applyAlignment="0" applyProtection="0"/>
    <xf numFmtId="169" fontId="172" fillId="0" borderId="76" applyNumberFormat="0" applyFill="0" applyAlignment="0" applyProtection="0"/>
    <xf numFmtId="0" fontId="172" fillId="0" borderId="76" applyNumberFormat="0" applyFill="0" applyAlignment="0" applyProtection="0"/>
    <xf numFmtId="0" fontId="6" fillId="0" borderId="0"/>
    <xf numFmtId="0" fontId="172" fillId="0" borderId="76" applyNumberFormat="0" applyFill="0" applyAlignment="0" applyProtection="0"/>
    <xf numFmtId="0" fontId="172" fillId="0" borderId="76" applyNumberFormat="0" applyFill="0" applyAlignment="0" applyProtection="0"/>
    <xf numFmtId="169" fontId="172" fillId="0" borderId="76" applyNumberFormat="0" applyFill="0" applyAlignment="0" applyProtection="0"/>
    <xf numFmtId="0" fontId="6" fillId="0" borderId="0"/>
    <xf numFmtId="0" fontId="172" fillId="0" borderId="76" applyNumberFormat="0" applyFill="0" applyAlignment="0" applyProtection="0"/>
    <xf numFmtId="0" fontId="172" fillId="0" borderId="76" applyNumberFormat="0" applyFill="0" applyAlignment="0" applyProtection="0"/>
    <xf numFmtId="0" fontId="172" fillId="0" borderId="76" applyNumberFormat="0" applyFill="0" applyAlignment="0" applyProtection="0"/>
    <xf numFmtId="169" fontId="172" fillId="0" borderId="76" applyNumberFormat="0" applyFill="0" applyAlignment="0" applyProtection="0"/>
    <xf numFmtId="0" fontId="6" fillId="0" borderId="0"/>
    <xf numFmtId="169" fontId="172" fillId="0" borderId="76" applyNumberFormat="0" applyFill="0" applyAlignment="0" applyProtection="0"/>
    <xf numFmtId="169" fontId="6" fillId="0" borderId="0"/>
    <xf numFmtId="0" fontId="6" fillId="0" borderId="0"/>
    <xf numFmtId="169" fontId="172" fillId="0" borderId="76" applyNumberFormat="0" applyFill="0" applyAlignment="0" applyProtection="0"/>
    <xf numFmtId="169" fontId="6" fillId="0" borderId="0"/>
    <xf numFmtId="0" fontId="172" fillId="0" borderId="76" applyNumberFormat="0" applyFill="0" applyAlignment="0" applyProtection="0"/>
    <xf numFmtId="0" fontId="172" fillId="0" borderId="76" applyNumberFormat="0" applyFill="0" applyAlignment="0" applyProtection="0"/>
    <xf numFmtId="0" fontId="234" fillId="0" borderId="76" applyNumberFormat="0" applyFill="0" applyAlignment="0" applyProtection="0"/>
    <xf numFmtId="169" fontId="234" fillId="0" borderId="76" applyNumberFormat="0" applyFill="0" applyAlignment="0" applyProtection="0"/>
    <xf numFmtId="0" fontId="234" fillId="0" borderId="75" applyNumberFormat="0" applyFill="0" applyAlignment="0" applyProtection="0"/>
    <xf numFmtId="0" fontId="6" fillId="0" borderId="0"/>
    <xf numFmtId="0" fontId="6" fillId="0" borderId="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0"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6" fillId="0" borderId="0"/>
    <xf numFmtId="169" fontId="172" fillId="0" borderId="76" applyNumberFormat="0" applyFill="0" applyAlignment="0" applyProtection="0"/>
    <xf numFmtId="0" fontId="6" fillId="0" borderId="0"/>
    <xf numFmtId="169" fontId="172" fillId="0" borderId="76" applyNumberFormat="0" applyFill="0" applyAlignment="0" applyProtection="0"/>
    <xf numFmtId="0" fontId="6" fillId="0" borderId="0"/>
    <xf numFmtId="169" fontId="172" fillId="0" borderId="76" applyNumberFormat="0" applyFill="0" applyAlignment="0" applyProtection="0"/>
    <xf numFmtId="0" fontId="6" fillId="0" borderId="0"/>
    <xf numFmtId="0" fontId="234" fillId="0" borderId="76" applyNumberFormat="0" applyFill="0" applyAlignment="0" applyProtection="0"/>
    <xf numFmtId="0" fontId="6" fillId="0" borderId="0"/>
    <xf numFmtId="0" fontId="6" fillId="0" borderId="0"/>
    <xf numFmtId="169" fontId="6" fillId="0" borderId="0"/>
    <xf numFmtId="0" fontId="6" fillId="0" borderId="0"/>
    <xf numFmtId="169" fontId="172" fillId="0" borderId="76" applyNumberFormat="0" applyFill="0" applyAlignment="0" applyProtection="0"/>
    <xf numFmtId="0" fontId="6" fillId="0" borderId="0"/>
    <xf numFmtId="0" fontId="6" fillId="0" borderId="0"/>
    <xf numFmtId="169" fontId="172" fillId="0" borderId="76" applyNumberFormat="0" applyFill="0" applyAlignment="0" applyProtection="0"/>
    <xf numFmtId="0" fontId="6" fillId="0" borderId="0"/>
    <xf numFmtId="169" fontId="172" fillId="0" borderId="76" applyNumberFormat="0" applyFill="0" applyAlignment="0" applyProtection="0"/>
    <xf numFmtId="0" fontId="6" fillId="0" borderId="0"/>
    <xf numFmtId="0" fontId="6" fillId="0" borderId="0"/>
    <xf numFmtId="0" fontId="6" fillId="0" borderId="0"/>
    <xf numFmtId="0" fontId="6" fillId="0" borderId="0"/>
    <xf numFmtId="169" fontId="234" fillId="0" borderId="76" applyNumberFormat="0" applyFill="0" applyAlignment="0" applyProtection="0"/>
    <xf numFmtId="0" fontId="234" fillId="0" borderId="76" applyNumberFormat="0" applyFill="0" applyAlignment="0" applyProtection="0"/>
    <xf numFmtId="0" fontId="6" fillId="0" borderId="0"/>
    <xf numFmtId="0" fontId="6" fillId="0" borderId="0"/>
    <xf numFmtId="0" fontId="6" fillId="0" borderId="0"/>
    <xf numFmtId="169" fontId="6" fillId="0" borderId="0"/>
    <xf numFmtId="0" fontId="6" fillId="0" borderId="0"/>
    <xf numFmtId="0" fontId="6" fillId="0" borderId="0"/>
    <xf numFmtId="169" fontId="172" fillId="0" borderId="76" applyNumberFormat="0" applyFill="0" applyAlignment="0" applyProtection="0"/>
    <xf numFmtId="0" fontId="6" fillId="0" borderId="0"/>
    <xf numFmtId="169" fontId="172" fillId="0" borderId="76" applyNumberFormat="0" applyFill="0" applyAlignment="0" applyProtection="0"/>
    <xf numFmtId="0" fontId="6" fillId="0" borderId="0"/>
    <xf numFmtId="169" fontId="172" fillId="0" borderId="76" applyNumberFormat="0" applyFill="0" applyAlignment="0" applyProtection="0"/>
    <xf numFmtId="0" fontId="6" fillId="0" borderId="0"/>
    <xf numFmtId="0" fontId="6" fillId="0" borderId="0"/>
    <xf numFmtId="0" fontId="6" fillId="0" borderId="0"/>
    <xf numFmtId="169" fontId="234" fillId="0" borderId="76" applyNumberFormat="0" applyFill="0" applyAlignment="0" applyProtection="0"/>
    <xf numFmtId="0" fontId="234" fillId="0" borderId="76" applyNumberFormat="0" applyFill="0" applyAlignment="0" applyProtection="0"/>
    <xf numFmtId="0" fontId="6" fillId="0" borderId="0"/>
    <xf numFmtId="0" fontId="6" fillId="0" borderId="0"/>
    <xf numFmtId="0" fontId="6" fillId="0" borderId="0"/>
    <xf numFmtId="169" fontId="6" fillId="0" borderId="0"/>
    <xf numFmtId="0" fontId="6" fillId="0" borderId="0"/>
    <xf numFmtId="0" fontId="6" fillId="0" borderId="0"/>
    <xf numFmtId="169" fontId="172" fillId="0" borderId="76" applyNumberFormat="0" applyFill="0" applyAlignment="0" applyProtection="0"/>
    <xf numFmtId="0" fontId="6" fillId="0" borderId="0"/>
    <xf numFmtId="169" fontId="172" fillId="0" borderId="76" applyNumberFormat="0" applyFill="0" applyAlignment="0" applyProtection="0"/>
    <xf numFmtId="0" fontId="6" fillId="0" borderId="0"/>
    <xf numFmtId="169" fontId="172" fillId="0" borderId="76" applyNumberFormat="0" applyFill="0" applyAlignment="0" applyProtection="0"/>
    <xf numFmtId="0" fontId="6" fillId="0" borderId="0"/>
    <xf numFmtId="0" fontId="6" fillId="0" borderId="0"/>
    <xf numFmtId="0" fontId="6" fillId="0" borderId="0"/>
    <xf numFmtId="169" fontId="234" fillId="0" borderId="76" applyNumberFormat="0" applyFill="0" applyAlignment="0" applyProtection="0"/>
    <xf numFmtId="0" fontId="234" fillId="0" borderId="76" applyNumberFormat="0" applyFill="0" applyAlignment="0" applyProtection="0"/>
    <xf numFmtId="0" fontId="6" fillId="0" borderId="0"/>
    <xf numFmtId="0" fontId="6" fillId="0" borderId="0"/>
    <xf numFmtId="169" fontId="6" fillId="0" borderId="0"/>
    <xf numFmtId="169" fontId="172" fillId="0" borderId="76" applyNumberFormat="0" applyFill="0" applyAlignment="0" applyProtection="0"/>
    <xf numFmtId="0" fontId="6" fillId="0" borderId="0"/>
    <xf numFmtId="169" fontId="172" fillId="0" borderId="76" applyNumberFormat="0" applyFill="0" applyAlignment="0" applyProtection="0"/>
    <xf numFmtId="0" fontId="6" fillId="0" borderId="0"/>
    <xf numFmtId="169" fontId="172" fillId="0" borderId="76" applyNumberFormat="0" applyFill="0" applyAlignment="0" applyProtection="0"/>
    <xf numFmtId="0" fontId="6" fillId="0" borderId="0"/>
    <xf numFmtId="0" fontId="6" fillId="0" borderId="0"/>
    <xf numFmtId="0" fontId="6" fillId="0" borderId="0"/>
    <xf numFmtId="169" fontId="234" fillId="0" borderId="76"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256" fontId="52" fillId="0" borderId="0" applyNumberFormat="0" applyFill="0" applyBorder="0" applyAlignment="0" applyProtection="0">
      <alignment vertical="center"/>
    </xf>
    <xf numFmtId="0" fontId="234" fillId="0" borderId="76" applyNumberFormat="0" applyFill="0" applyAlignment="0" applyProtection="0"/>
    <xf numFmtId="0" fontId="234" fillId="0" borderId="76" applyNumberFormat="0" applyFill="0" applyAlignment="0" applyProtection="0"/>
    <xf numFmtId="169"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169"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169"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169"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169"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6"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169" fontId="234" fillId="0" borderId="76" applyNumberFormat="0" applyFill="0" applyAlignment="0" applyProtection="0"/>
    <xf numFmtId="0" fontId="234" fillId="0" borderId="76" applyNumberFormat="0" applyFill="0" applyAlignment="0" applyProtection="0"/>
    <xf numFmtId="169" fontId="234" fillId="0" borderId="76" applyNumberFormat="0" applyFill="0" applyAlignment="0" applyProtection="0"/>
    <xf numFmtId="0" fontId="234" fillId="0" borderId="75" applyNumberFormat="0" applyFill="0" applyAlignment="0" applyProtection="0"/>
    <xf numFmtId="0" fontId="6" fillId="0" borderId="0"/>
    <xf numFmtId="0" fontId="6" fillId="0" borderId="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0"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6" applyNumberFormat="0" applyFill="0" applyAlignment="0" applyProtection="0"/>
    <xf numFmtId="169" fontId="234" fillId="0" borderId="76" applyNumberFormat="0" applyFill="0" applyAlignment="0" applyProtection="0"/>
    <xf numFmtId="0"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169"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6" applyNumberFormat="0" applyFill="0" applyAlignment="0" applyProtection="0"/>
    <xf numFmtId="169" fontId="234" fillId="0" borderId="76"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6" applyNumberFormat="0" applyFill="0" applyAlignment="0" applyProtection="0"/>
    <xf numFmtId="0" fontId="6" fillId="0" borderId="0"/>
    <xf numFmtId="169" fontId="234" fillId="0" borderId="76"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169" fontId="234" fillId="0" borderId="76" applyNumberFormat="0" applyFill="0" applyAlignment="0" applyProtection="0"/>
    <xf numFmtId="0" fontId="234" fillId="0" borderId="76" applyNumberFormat="0" applyFill="0" applyAlignment="0" applyProtection="0"/>
    <xf numFmtId="0" fontId="6" fillId="0" borderId="0"/>
    <xf numFmtId="169"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169"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169"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169" fontId="234" fillId="0" borderId="76" applyNumberFormat="0" applyFill="0" applyAlignment="0" applyProtection="0"/>
    <xf numFmtId="0" fontId="234" fillId="0" borderId="76" applyNumberFormat="0" applyFill="0" applyAlignment="0" applyProtection="0"/>
    <xf numFmtId="0" fontId="234" fillId="0" borderId="76" applyNumberFormat="0" applyFill="0" applyAlignment="0" applyProtection="0"/>
    <xf numFmtId="256" fontId="52" fillId="0" borderId="0" applyNumberFormat="0" applyFill="0" applyBorder="0" applyAlignment="0" applyProtection="0">
      <alignment vertical="center"/>
    </xf>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6" fillId="0" borderId="0"/>
    <xf numFmtId="169" fontId="234" fillId="0" borderId="75" applyNumberFormat="0" applyFill="0" applyAlignment="0" applyProtection="0"/>
    <xf numFmtId="0" fontId="6" fillId="0" borderId="0"/>
    <xf numFmtId="0" fontId="234" fillId="0" borderId="75" applyNumberFormat="0" applyFill="0" applyAlignment="0" applyProtection="0"/>
    <xf numFmtId="169" fontId="234" fillId="0" borderId="75" applyNumberFormat="0" applyFill="0" applyAlignment="0" applyProtection="0"/>
    <xf numFmtId="256" fontId="52" fillId="0" borderId="0" applyNumberFormat="0" applyFill="0" applyBorder="0" applyAlignment="0" applyProtection="0">
      <alignment vertical="center"/>
    </xf>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6" fillId="0" borderId="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256" fontId="52" fillId="0" borderId="0" applyNumberFormat="0" applyFill="0" applyBorder="0" applyAlignment="0" applyProtection="0">
      <alignment vertical="center"/>
    </xf>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256" fontId="52" fillId="0" borderId="0" applyNumberFormat="0" applyFill="0" applyBorder="0" applyAlignment="0" applyProtection="0">
      <alignment vertical="center"/>
    </xf>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256" fontId="52" fillId="0" borderId="0" applyNumberFormat="0" applyFill="0" applyBorder="0" applyAlignment="0" applyProtection="0">
      <alignment vertical="center"/>
    </xf>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256" fontId="52" fillId="81" borderId="0" applyNumberFormat="0" applyAlignment="0" applyProtection="0">
      <alignment vertical="center"/>
    </xf>
    <xf numFmtId="256" fontId="52" fillId="81" borderId="0" applyNumberFormat="0" applyAlignment="0" applyProtection="0">
      <alignment vertical="center"/>
    </xf>
    <xf numFmtId="0" fontId="236" fillId="0" borderId="0" applyNumberFormat="0" applyFill="0" applyBorder="0" applyAlignment="0" applyProtection="0"/>
    <xf numFmtId="0" fontId="237" fillId="0" borderId="77" applyNumberFormat="0" applyFill="0" applyAlignment="0" applyProtection="0"/>
    <xf numFmtId="0" fontId="238" fillId="0" borderId="78" applyNumberFormat="0" applyFill="0" applyAlignment="0" applyProtection="0"/>
    <xf numFmtId="0" fontId="239" fillId="0" borderId="79" applyNumberFormat="0" applyFill="0" applyAlignment="0" applyProtection="0"/>
    <xf numFmtId="0" fontId="239" fillId="0" borderId="0" applyNumberFormat="0" applyFill="0" applyBorder="0" applyAlignment="0" applyProtection="0"/>
    <xf numFmtId="20" fontId="31" fillId="0" borderId="0"/>
    <xf numFmtId="20" fontId="31" fillId="0" borderId="0"/>
    <xf numFmtId="20" fontId="31" fillId="0" borderId="0"/>
    <xf numFmtId="20" fontId="31" fillId="0" borderId="0"/>
    <xf numFmtId="20" fontId="31" fillId="0" borderId="0"/>
    <xf numFmtId="20" fontId="31" fillId="0" borderId="0"/>
    <xf numFmtId="20" fontId="31" fillId="0" borderId="0"/>
    <xf numFmtId="20" fontId="23" fillId="0" borderId="0"/>
    <xf numFmtId="20" fontId="31" fillId="0" borderId="0"/>
    <xf numFmtId="20" fontId="31" fillId="0" borderId="0"/>
    <xf numFmtId="169" fontId="6" fillId="0" borderId="0"/>
    <xf numFmtId="20" fontId="31" fillId="0" borderId="0"/>
    <xf numFmtId="0" fontId="6" fillId="0" borderId="0"/>
    <xf numFmtId="20" fontId="31" fillId="0" borderId="0"/>
    <xf numFmtId="0" fontId="6" fillId="0" borderId="0"/>
    <xf numFmtId="20" fontId="31" fillId="0" borderId="0"/>
    <xf numFmtId="0" fontId="6" fillId="0" borderId="0"/>
    <xf numFmtId="20" fontId="31" fillId="0" borderId="0"/>
    <xf numFmtId="20" fontId="23" fillId="0" borderId="0"/>
    <xf numFmtId="20" fontId="31" fillId="0" borderId="0"/>
    <xf numFmtId="0" fontId="6" fillId="0" borderId="0"/>
    <xf numFmtId="20" fontId="31" fillId="0" borderId="0"/>
    <xf numFmtId="20" fontId="31" fillId="0" borderId="0"/>
    <xf numFmtId="20" fontId="31" fillId="0" borderId="0"/>
    <xf numFmtId="20" fontId="23" fillId="0" borderId="0"/>
    <xf numFmtId="20" fontId="31" fillId="0" borderId="0"/>
    <xf numFmtId="20" fontId="31" fillId="0" borderId="0"/>
    <xf numFmtId="169" fontId="6" fillId="0" borderId="0"/>
    <xf numFmtId="20" fontId="31" fillId="0" borderId="0"/>
    <xf numFmtId="0" fontId="6" fillId="0" borderId="0"/>
    <xf numFmtId="20" fontId="31" fillId="0" borderId="0"/>
    <xf numFmtId="0" fontId="6" fillId="0" borderId="0"/>
    <xf numFmtId="20" fontId="31" fillId="0" borderId="0"/>
    <xf numFmtId="0" fontId="6" fillId="0" borderId="0"/>
    <xf numFmtId="20" fontId="31" fillId="0" borderId="0"/>
    <xf numFmtId="20" fontId="23" fillId="0" borderId="0"/>
    <xf numFmtId="20" fontId="31" fillId="0" borderId="0"/>
    <xf numFmtId="0" fontId="6" fillId="0" borderId="0"/>
    <xf numFmtId="20" fontId="31" fillId="0" borderId="0"/>
    <xf numFmtId="20" fontId="31" fillId="0" borderId="0"/>
    <xf numFmtId="20" fontId="31" fillId="0" borderId="0"/>
    <xf numFmtId="20" fontId="23" fillId="0" borderId="0"/>
    <xf numFmtId="20" fontId="31" fillId="0" borderId="0"/>
    <xf numFmtId="20" fontId="31" fillId="0" borderId="0"/>
    <xf numFmtId="0" fontId="6" fillId="0" borderId="0"/>
    <xf numFmtId="20" fontId="23" fillId="0" borderId="0"/>
    <xf numFmtId="0" fontId="6" fillId="0" borderId="0"/>
    <xf numFmtId="169" fontId="6" fillId="0" borderId="0"/>
    <xf numFmtId="20" fontId="31" fillId="0" borderId="0"/>
    <xf numFmtId="20" fontId="31" fillId="0" borderId="0"/>
    <xf numFmtId="20" fontId="31" fillId="0" borderId="0"/>
    <xf numFmtId="20" fontId="31" fillId="0" borderId="0"/>
    <xf numFmtId="20" fontId="31" fillId="0" borderId="0"/>
    <xf numFmtId="20" fontId="31" fillId="0" borderId="0"/>
    <xf numFmtId="20" fontId="31" fillId="0" borderId="0"/>
    <xf numFmtId="20" fontId="31" fillId="0" borderId="0"/>
    <xf numFmtId="20" fontId="31" fillId="0" borderId="0"/>
    <xf numFmtId="20" fontId="31" fillId="0" borderId="0"/>
    <xf numFmtId="20" fontId="31" fillId="0" borderId="0"/>
    <xf numFmtId="20" fontId="31" fillId="0" borderId="0"/>
    <xf numFmtId="20" fontId="31" fillId="0" borderId="0"/>
    <xf numFmtId="20" fontId="31" fillId="0" borderId="0"/>
    <xf numFmtId="20" fontId="31" fillId="0" borderId="0"/>
    <xf numFmtId="20" fontId="31" fillId="0" borderId="0"/>
    <xf numFmtId="171" fontId="235"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5" fillId="0" borderId="75" applyNumberFormat="0" applyFill="0" applyAlignment="0" applyProtection="0"/>
    <xf numFmtId="0" fontId="235" fillId="0" borderId="75" applyNumberFormat="0" applyFill="0" applyAlignment="0" applyProtection="0"/>
    <xf numFmtId="0" fontId="235" fillId="0" borderId="75" applyNumberFormat="0" applyFill="0" applyAlignment="0" applyProtection="0"/>
    <xf numFmtId="0" fontId="235" fillId="0" borderId="75" applyNumberFormat="0" applyFill="0" applyAlignment="0" applyProtection="0"/>
    <xf numFmtId="0" fontId="234" fillId="0" borderId="75" applyNumberFormat="0" applyFill="0" applyAlignment="0" applyProtection="0"/>
    <xf numFmtId="169" fontId="235"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71" fontId="235"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169" fontId="234" fillId="0" borderId="75" applyNumberFormat="0" applyFill="0" applyAlignment="0" applyProtection="0"/>
    <xf numFmtId="0" fontId="234" fillId="0" borderId="75" applyNumberFormat="0" applyFill="0" applyAlignment="0" applyProtection="0"/>
    <xf numFmtId="0" fontId="234" fillId="0" borderId="75" applyNumberFormat="0" applyFill="0" applyAlignment="0" applyProtection="0"/>
    <xf numFmtId="0" fontId="27" fillId="0" borderId="0" applyNumberFormat="0" applyFont="0" applyBorder="0" applyAlignment="0" applyProtection="0">
      <alignment vertical="center"/>
    </xf>
    <xf numFmtId="171" fontId="27" fillId="0" borderId="0" applyNumberFormat="0" applyFont="0" applyBorder="0" applyAlignment="0" applyProtection="0">
      <alignment vertical="center"/>
    </xf>
    <xf numFmtId="171" fontId="240"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240" fillId="52" borderId="35" applyNumberFormat="0" applyAlignment="0" applyProtection="0"/>
    <xf numFmtId="0" fontId="240" fillId="52" borderId="35" applyNumberFormat="0" applyAlignment="0" applyProtection="0"/>
    <xf numFmtId="0" fontId="240" fillId="52" borderId="35" applyNumberFormat="0" applyAlignment="0" applyProtection="0"/>
    <xf numFmtId="0" fontId="240" fillId="52" borderId="35" applyNumberFormat="0" applyAlignment="0" applyProtection="0"/>
    <xf numFmtId="0" fontId="168" fillId="52" borderId="35" applyNumberFormat="0" applyAlignment="0" applyProtection="0"/>
    <xf numFmtId="169" fontId="240" fillId="52" borderId="35" applyNumberFormat="0" applyAlignment="0" applyProtection="0"/>
    <xf numFmtId="0" fontId="168" fillId="52" borderId="35" applyNumberFormat="0" applyAlignment="0" applyProtection="0"/>
    <xf numFmtId="0" fontId="168" fillId="52" borderId="35" applyNumberFormat="0" applyAlignment="0" applyProtection="0"/>
    <xf numFmtId="171" fontId="240"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169" fontId="168" fillId="52" borderId="35" applyNumberFormat="0" applyAlignment="0" applyProtection="0"/>
    <xf numFmtId="0" fontId="168" fillId="52" borderId="35" applyNumberFormat="0" applyAlignment="0" applyProtection="0"/>
    <xf numFmtId="0" fontId="168" fillId="52" borderId="35" applyNumberFormat="0" applyAlignment="0" applyProtection="0"/>
    <xf numFmtId="0" fontId="27" fillId="0" borderId="0" applyNumberFormat="0" applyFont="0" applyAlignment="0" applyProtection="0">
      <alignment vertical="center"/>
    </xf>
    <xf numFmtId="171" fontId="27" fillId="0" borderId="0" applyNumberFormat="0" applyFont="0" applyAlignment="0" applyProtection="0">
      <alignment vertical="center"/>
    </xf>
    <xf numFmtId="0" fontId="241" fillId="0" borderId="0">
      <alignment vertical="top"/>
    </xf>
    <xf numFmtId="171" fontId="241" fillId="0" borderId="0">
      <alignment vertical="top"/>
    </xf>
    <xf numFmtId="0" fontId="6" fillId="0" borderId="0"/>
    <xf numFmtId="0" fontId="6" fillId="0" borderId="0"/>
    <xf numFmtId="0" fontId="241" fillId="0" borderId="0">
      <alignment vertical="top"/>
    </xf>
    <xf numFmtId="0" fontId="6" fillId="0" borderId="0"/>
    <xf numFmtId="169" fontId="6" fillId="0" borderId="0"/>
    <xf numFmtId="272" fontId="242" fillId="0" borderId="0" applyFont="0" applyFill="0" applyBorder="0" applyAlignment="0" applyProtection="0"/>
    <xf numFmtId="273" fontId="137" fillId="0" borderId="0" applyFont="0" applyFill="0" applyBorder="0" applyAlignment="0" applyProtection="0"/>
    <xf numFmtId="274" fontId="137" fillId="0" borderId="0" applyFont="0" applyFill="0" applyBorder="0" applyAlignment="0" applyProtection="0"/>
    <xf numFmtId="275" fontId="137" fillId="0" borderId="0" applyFont="0" applyFill="0" applyBorder="0" applyAlignment="0" applyProtection="0"/>
    <xf numFmtId="0" fontId="243" fillId="0" borderId="0"/>
    <xf numFmtId="276" fontId="31" fillId="0" borderId="0" applyFont="0" applyFill="0" applyBorder="0" applyAlignment="0" applyProtection="0"/>
    <xf numFmtId="0" fontId="176" fillId="0" borderId="60" applyNumberFormat="0" applyFill="0" applyAlignment="0" applyProtection="0"/>
    <xf numFmtId="277" fontId="6" fillId="0" borderId="0" applyFont="0" applyFill="0" applyBorder="0" applyAlignment="0" applyProtection="0"/>
    <xf numFmtId="278" fontId="6" fillId="0" borderId="0" applyFont="0" applyFill="0" applyBorder="0" applyAlignment="0" applyProtection="0"/>
    <xf numFmtId="0" fontId="244"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44" fillId="0" borderId="0" applyNumberFormat="0" applyFill="0" applyBorder="0" applyAlignment="0" applyProtection="0"/>
    <xf numFmtId="0" fontId="227" fillId="0" borderId="0" applyNumberFormat="0" applyFill="0" applyBorder="0" applyAlignment="0" applyProtection="0"/>
    <xf numFmtId="0" fontId="244" fillId="0" borderId="0" applyNumberFormat="0" applyFill="0" applyBorder="0" applyAlignment="0" applyProtection="0"/>
    <xf numFmtId="171"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6" fillId="0" borderId="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6" fillId="0" borderId="0" applyNumberFormat="0" applyFill="0" applyBorder="0" applyAlignment="0" applyProtection="0"/>
    <xf numFmtId="0" fontId="6" fillId="0" borderId="0"/>
    <xf numFmtId="0" fontId="226" fillId="0" borderId="0" applyNumberFormat="0" applyFill="0" applyBorder="0" applyAlignment="0" applyProtection="0"/>
    <xf numFmtId="0" fontId="6" fillId="0" borderId="0"/>
    <xf numFmtId="0" fontId="226" fillId="0" borderId="0" applyNumberFormat="0" applyFill="0" applyBorder="0" applyAlignment="0" applyProtection="0"/>
    <xf numFmtId="0" fontId="227" fillId="0" borderId="0" applyNumberFormat="0" applyFill="0" applyBorder="0" applyAlignment="0" applyProtection="0"/>
    <xf numFmtId="0" fontId="6" fillId="0" borderId="0"/>
    <xf numFmtId="169" fontId="227" fillId="0" borderId="0" applyNumberFormat="0" applyFill="0" applyBorder="0" applyAlignment="0" applyProtection="0"/>
    <xf numFmtId="169" fontId="6" fillId="0" borderId="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169" fontId="227" fillId="0" borderId="0" applyNumberFormat="0" applyFill="0" applyBorder="0" applyAlignment="0" applyProtection="0"/>
    <xf numFmtId="169" fontId="6" fillId="0" borderId="0"/>
    <xf numFmtId="171" fontId="227" fillId="0" borderId="0" applyNumberFormat="0" applyFill="0" applyBorder="0" applyAlignment="0" applyProtection="0"/>
    <xf numFmtId="0" fontId="6" fillId="0" borderId="0"/>
    <xf numFmtId="0" fontId="227" fillId="0" borderId="0" applyNumberFormat="0" applyFill="0" applyBorder="0" applyAlignment="0" applyProtection="0"/>
    <xf numFmtId="0" fontId="6" fillId="0" borderId="0"/>
    <xf numFmtId="0" fontId="227" fillId="0" borderId="0" applyNumberFormat="0" applyFill="0" applyBorder="0" applyAlignment="0" applyProtection="0"/>
    <xf numFmtId="0" fontId="6" fillId="0" borderId="0"/>
    <xf numFmtId="0" fontId="227" fillId="0" borderId="0" applyNumberFormat="0" applyFill="0" applyBorder="0" applyAlignment="0" applyProtection="0"/>
    <xf numFmtId="0" fontId="227" fillId="0" borderId="0" applyNumberFormat="0" applyFill="0" applyBorder="0" applyAlignment="0" applyProtection="0"/>
    <xf numFmtId="0" fontId="6" fillId="0" borderId="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171"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6" fillId="0" borderId="0"/>
    <xf numFmtId="169" fontId="227" fillId="0" borderId="0" applyNumberFormat="0" applyFill="0" applyBorder="0" applyAlignment="0" applyProtection="0"/>
    <xf numFmtId="171"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0"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171" fontId="227" fillId="0" borderId="0" applyNumberFormat="0" applyFill="0" applyBorder="0" applyAlignment="0" applyProtection="0"/>
    <xf numFmtId="0" fontId="55" fillId="0" borderId="0" applyFont="0" applyFill="0" applyAlignment="0">
      <alignment wrapText="1"/>
    </xf>
    <xf numFmtId="1" fontId="245" fillId="0" borderId="0">
      <alignment horizontal="right"/>
    </xf>
    <xf numFmtId="4" fontId="70" fillId="0" borderId="0"/>
    <xf numFmtId="0" fontId="6" fillId="0" borderId="0" applyFont="0"/>
    <xf numFmtId="171" fontId="6" fillId="0" borderId="0" applyFont="0"/>
    <xf numFmtId="171" fontId="6" fillId="0" borderId="0" applyFont="0"/>
    <xf numFmtId="171" fontId="6" fillId="0" borderId="0" applyFont="0"/>
    <xf numFmtId="171" fontId="6" fillId="0" borderId="0" applyFont="0"/>
    <xf numFmtId="171" fontId="6" fillId="0" borderId="0" applyFont="0"/>
    <xf numFmtId="171" fontId="6" fillId="0" borderId="0" applyFont="0"/>
    <xf numFmtId="0" fontId="24" fillId="0" borderId="0" applyFont="0"/>
    <xf numFmtId="171" fontId="6" fillId="0" borderId="0" applyFont="0"/>
    <xf numFmtId="0" fontId="6" fillId="0" borderId="0"/>
    <xf numFmtId="0" fontId="6" fillId="0" borderId="0"/>
    <xf numFmtId="0" fontId="6" fillId="0" borderId="0"/>
    <xf numFmtId="170" fontId="24" fillId="0" borderId="0" applyFont="0"/>
    <xf numFmtId="0" fontId="6" fillId="0" borderId="0"/>
    <xf numFmtId="171" fontId="6" fillId="0" borderId="0" applyFont="0"/>
    <xf numFmtId="0" fontId="24" fillId="0" borderId="0" applyFont="0"/>
    <xf numFmtId="169" fontId="6" fillId="0" borderId="0"/>
    <xf numFmtId="0" fontId="6" fillId="0" borderId="0"/>
    <xf numFmtId="0" fontId="6" fillId="0" borderId="0"/>
    <xf numFmtId="0" fontId="24" fillId="0" borderId="0" applyFont="0"/>
    <xf numFmtId="0" fontId="6" fillId="0" borderId="0"/>
    <xf numFmtId="0" fontId="6" fillId="0" borderId="0"/>
    <xf numFmtId="0" fontId="6" fillId="0" borderId="0" applyFont="0"/>
    <xf numFmtId="169" fontId="6" fillId="0" borderId="0"/>
    <xf numFmtId="0" fontId="24" fillId="0" borderId="0" applyFont="0"/>
    <xf numFmtId="171" fontId="6" fillId="0" borderId="0" applyFont="0"/>
    <xf numFmtId="0" fontId="6" fillId="0" borderId="0"/>
    <xf numFmtId="0" fontId="6" fillId="0" borderId="0"/>
    <xf numFmtId="0" fontId="6" fillId="0" borderId="0"/>
    <xf numFmtId="170" fontId="24" fillId="0" borderId="0" applyFont="0"/>
    <xf numFmtId="0" fontId="6" fillId="0" borderId="0"/>
    <xf numFmtId="171" fontId="6" fillId="0" borderId="0" applyFont="0"/>
    <xf numFmtId="0" fontId="24" fillId="0" borderId="0" applyFont="0"/>
    <xf numFmtId="169" fontId="6" fillId="0" borderId="0"/>
    <xf numFmtId="0" fontId="6" fillId="0" borderId="0"/>
    <xf numFmtId="0" fontId="6" fillId="0" borderId="0"/>
    <xf numFmtId="0" fontId="24" fillId="0" borderId="0" applyFont="0"/>
    <xf numFmtId="0" fontId="6" fillId="0" borderId="0"/>
    <xf numFmtId="169" fontId="6" fillId="0" borderId="0"/>
    <xf numFmtId="0" fontId="24" fillId="0" borderId="0" applyFont="0"/>
    <xf numFmtId="171" fontId="6" fillId="0" borderId="0" applyFont="0"/>
    <xf numFmtId="0" fontId="6" fillId="0" borderId="0"/>
    <xf numFmtId="0" fontId="6" fillId="0" borderId="0"/>
    <xf numFmtId="0" fontId="6" fillId="0" borderId="0"/>
    <xf numFmtId="170" fontId="24" fillId="0" borderId="0" applyFont="0"/>
    <xf numFmtId="0" fontId="6" fillId="0" borderId="0"/>
    <xf numFmtId="171" fontId="6" fillId="0" borderId="0" applyFont="0"/>
    <xf numFmtId="0" fontId="24" fillId="0" borderId="0" applyFont="0"/>
    <xf numFmtId="169" fontId="6" fillId="0" borderId="0"/>
    <xf numFmtId="0" fontId="6" fillId="0" borderId="0"/>
    <xf numFmtId="0" fontId="6" fillId="0" borderId="0"/>
    <xf numFmtId="0" fontId="24" fillId="0" borderId="0" applyFont="0"/>
    <xf numFmtId="0" fontId="6" fillId="0" borderId="0"/>
    <xf numFmtId="169" fontId="6" fillId="0" borderId="0"/>
    <xf numFmtId="171" fontId="6" fillId="0" borderId="0" applyFont="0"/>
    <xf numFmtId="171" fontId="6" fillId="0" borderId="0" applyFont="0"/>
    <xf numFmtId="171" fontId="6" fillId="0" borderId="0" applyFont="0"/>
    <xf numFmtId="171" fontId="6" fillId="0" borderId="0" applyFont="0"/>
    <xf numFmtId="171" fontId="6" fillId="0" borderId="0" applyFont="0"/>
    <xf numFmtId="171" fontId="6" fillId="0" borderId="0" applyFont="0"/>
    <xf numFmtId="171" fontId="6" fillId="0" borderId="0" applyFont="0"/>
    <xf numFmtId="171" fontId="6" fillId="0" borderId="0" applyFont="0"/>
    <xf numFmtId="171" fontId="6" fillId="0" borderId="0" applyFont="0"/>
    <xf numFmtId="171" fontId="6" fillId="0" borderId="0" applyFont="0"/>
    <xf numFmtId="171" fontId="6" fillId="0" borderId="0" applyFont="0"/>
    <xf numFmtId="171" fontId="6" fillId="0" borderId="0" applyFont="0"/>
    <xf numFmtId="171" fontId="6" fillId="0" borderId="0" applyFont="0"/>
    <xf numFmtId="171" fontId="6" fillId="0" borderId="0" applyFont="0"/>
    <xf numFmtId="0" fontId="114" fillId="67" borderId="40" applyNumberFormat="0" applyAlignment="0" applyProtection="0"/>
    <xf numFmtId="3" fontId="6" fillId="0" borderId="0"/>
    <xf numFmtId="3" fontId="6" fillId="0" borderId="0"/>
    <xf numFmtId="3" fontId="6" fillId="0" borderId="0"/>
    <xf numFmtId="3" fontId="6" fillId="0" borderId="0"/>
    <xf numFmtId="3" fontId="6" fillId="0" borderId="0"/>
    <xf numFmtId="3" fontId="24" fillId="0" borderId="0"/>
    <xf numFmtId="3" fontId="6" fillId="0" borderId="0"/>
    <xf numFmtId="0" fontId="6" fillId="0" borderId="0"/>
    <xf numFmtId="0" fontId="6" fillId="0" borderId="0"/>
    <xf numFmtId="0" fontId="6" fillId="0" borderId="0"/>
    <xf numFmtId="3" fontId="24" fillId="0" borderId="0"/>
    <xf numFmtId="0" fontId="6" fillId="0" borderId="0"/>
    <xf numFmtId="3" fontId="6" fillId="0" borderId="0"/>
    <xf numFmtId="0" fontId="6" fillId="0" borderId="0"/>
    <xf numFmtId="0" fontId="6" fillId="0" borderId="0"/>
    <xf numFmtId="3" fontId="24" fillId="0" borderId="0"/>
    <xf numFmtId="0" fontId="6" fillId="0" borderId="0"/>
    <xf numFmtId="0" fontId="6" fillId="0" borderId="0"/>
    <xf numFmtId="3" fontId="6" fillId="0" borderId="0"/>
    <xf numFmtId="169" fontId="6" fillId="0" borderId="0"/>
    <xf numFmtId="3" fontId="24" fillId="0" borderId="0"/>
    <xf numFmtId="3" fontId="6" fillId="0" borderId="0"/>
    <xf numFmtId="0" fontId="6" fillId="0" borderId="0"/>
    <xf numFmtId="0" fontId="6" fillId="0" borderId="0"/>
    <xf numFmtId="0" fontId="6" fillId="0" borderId="0"/>
    <xf numFmtId="3" fontId="24" fillId="0" borderId="0"/>
    <xf numFmtId="0" fontId="6" fillId="0" borderId="0"/>
    <xf numFmtId="3" fontId="6" fillId="0" borderId="0"/>
    <xf numFmtId="0" fontId="6" fillId="0" borderId="0"/>
    <xf numFmtId="0" fontId="6" fillId="0" borderId="0"/>
    <xf numFmtId="3" fontId="24" fillId="0" borderId="0"/>
    <xf numFmtId="0" fontId="6" fillId="0" borderId="0"/>
    <xf numFmtId="169" fontId="6" fillId="0" borderId="0"/>
    <xf numFmtId="3" fontId="24" fillId="0" borderId="0"/>
    <xf numFmtId="3" fontId="6" fillId="0" borderId="0"/>
    <xf numFmtId="0" fontId="6" fillId="0" borderId="0"/>
    <xf numFmtId="0" fontId="6" fillId="0" borderId="0"/>
    <xf numFmtId="0" fontId="6" fillId="0" borderId="0"/>
    <xf numFmtId="3" fontId="24" fillId="0" borderId="0"/>
    <xf numFmtId="0" fontId="6" fillId="0" borderId="0"/>
    <xf numFmtId="3" fontId="6" fillId="0" borderId="0"/>
    <xf numFmtId="0" fontId="6" fillId="0" borderId="0"/>
    <xf numFmtId="0" fontId="6" fillId="0" borderId="0"/>
    <xf numFmtId="3" fontId="24" fillId="0" borderId="0"/>
    <xf numFmtId="0" fontId="6" fillId="0" borderId="0"/>
    <xf numFmtId="169" fontId="6" fillId="0" borderId="0"/>
    <xf numFmtId="3" fontId="6" fillId="0" borderId="0"/>
    <xf numFmtId="3" fontId="6" fillId="0" borderId="0"/>
    <xf numFmtId="3" fontId="6" fillId="0" borderId="0"/>
    <xf numFmtId="3" fontId="6" fillId="0" borderId="0"/>
    <xf numFmtId="3" fontId="6" fillId="0" borderId="0"/>
    <xf numFmtId="3" fontId="6" fillId="0" borderId="0"/>
    <xf numFmtId="3" fontId="6" fillId="0" borderId="0"/>
    <xf numFmtId="3" fontId="6" fillId="0" borderId="0"/>
    <xf numFmtId="3" fontId="6" fillId="0" borderId="0"/>
    <xf numFmtId="3" fontId="6" fillId="0" borderId="0"/>
    <xf numFmtId="3" fontId="6" fillId="0" borderId="0"/>
    <xf numFmtId="3" fontId="6" fillId="0" borderId="0"/>
    <xf numFmtId="3" fontId="6" fillId="0" borderId="0"/>
    <xf numFmtId="10" fontId="6" fillId="0" borderId="0"/>
    <xf numFmtId="10" fontId="6" fillId="0" borderId="0"/>
    <xf numFmtId="10" fontId="6" fillId="0" borderId="0"/>
    <xf numFmtId="10" fontId="6" fillId="0" borderId="0"/>
    <xf numFmtId="10" fontId="6" fillId="0" borderId="0"/>
    <xf numFmtId="10" fontId="24" fillId="0" borderId="0"/>
    <xf numFmtId="10" fontId="6" fillId="0" borderId="0"/>
    <xf numFmtId="0" fontId="6" fillId="0" borderId="0"/>
    <xf numFmtId="0" fontId="6" fillId="0" borderId="0"/>
    <xf numFmtId="0" fontId="6" fillId="0" borderId="0"/>
    <xf numFmtId="10" fontId="24" fillId="0" borderId="0"/>
    <xf numFmtId="0" fontId="6" fillId="0" borderId="0"/>
    <xf numFmtId="10" fontId="6" fillId="0" borderId="0"/>
    <xf numFmtId="0" fontId="6" fillId="0" borderId="0"/>
    <xf numFmtId="0" fontId="6" fillId="0" borderId="0"/>
    <xf numFmtId="10" fontId="24" fillId="0" borderId="0"/>
    <xf numFmtId="0" fontId="6" fillId="0" borderId="0"/>
    <xf numFmtId="0" fontId="6" fillId="0" borderId="0"/>
    <xf numFmtId="10" fontId="6" fillId="0" borderId="0"/>
    <xf numFmtId="169" fontId="6" fillId="0" borderId="0"/>
    <xf numFmtId="10" fontId="24" fillId="0" borderId="0"/>
    <xf numFmtId="10" fontId="6" fillId="0" borderId="0"/>
    <xf numFmtId="0" fontId="6" fillId="0" borderId="0"/>
    <xf numFmtId="0" fontId="6" fillId="0" borderId="0"/>
    <xf numFmtId="0" fontId="6" fillId="0" borderId="0"/>
    <xf numFmtId="10" fontId="24" fillId="0" borderId="0"/>
    <xf numFmtId="0" fontId="6" fillId="0" borderId="0"/>
    <xf numFmtId="10" fontId="6" fillId="0" borderId="0"/>
    <xf numFmtId="0" fontId="6" fillId="0" borderId="0"/>
    <xf numFmtId="0" fontId="6" fillId="0" borderId="0"/>
    <xf numFmtId="10" fontId="24" fillId="0" borderId="0"/>
    <xf numFmtId="0" fontId="6" fillId="0" borderId="0"/>
    <xf numFmtId="169" fontId="6" fillId="0" borderId="0"/>
    <xf numFmtId="10" fontId="24" fillId="0" borderId="0"/>
    <xf numFmtId="10" fontId="6" fillId="0" borderId="0"/>
    <xf numFmtId="0" fontId="6" fillId="0" borderId="0"/>
    <xf numFmtId="0" fontId="6" fillId="0" borderId="0"/>
    <xf numFmtId="0" fontId="6" fillId="0" borderId="0"/>
    <xf numFmtId="10" fontId="24" fillId="0" borderId="0"/>
    <xf numFmtId="0" fontId="6" fillId="0" borderId="0"/>
    <xf numFmtId="10" fontId="6" fillId="0" borderId="0"/>
    <xf numFmtId="0" fontId="6" fillId="0" borderId="0"/>
    <xf numFmtId="0" fontId="6" fillId="0" borderId="0"/>
    <xf numFmtId="10" fontId="24" fillId="0" borderId="0"/>
    <xf numFmtId="0" fontId="6" fillId="0" borderId="0"/>
    <xf numFmtId="169" fontId="6" fillId="0" borderId="0"/>
    <xf numFmtId="10" fontId="6" fillId="0" borderId="0"/>
    <xf numFmtId="10" fontId="6" fillId="0" borderId="0"/>
    <xf numFmtId="10" fontId="6" fillId="0" borderId="0"/>
    <xf numFmtId="10" fontId="6" fillId="0" borderId="0"/>
    <xf numFmtId="10" fontId="6" fillId="0" borderId="0"/>
    <xf numFmtId="10" fontId="6" fillId="0" borderId="0"/>
    <xf numFmtId="10" fontId="6" fillId="0" borderId="0"/>
    <xf numFmtId="10" fontId="6" fillId="0" borderId="0"/>
    <xf numFmtId="10" fontId="6" fillId="0" borderId="0"/>
    <xf numFmtId="10" fontId="6" fillId="0" borderId="0"/>
    <xf numFmtId="10" fontId="6" fillId="0" borderId="0"/>
    <xf numFmtId="10" fontId="6" fillId="0" borderId="0"/>
    <xf numFmtId="10" fontId="6" fillId="0" borderId="0"/>
    <xf numFmtId="4" fontId="6" fillId="0" borderId="0"/>
    <xf numFmtId="4" fontId="6" fillId="0" borderId="0"/>
    <xf numFmtId="4" fontId="6" fillId="0" borderId="0"/>
    <xf numFmtId="4" fontId="6" fillId="0" borderId="0"/>
    <xf numFmtId="4" fontId="6" fillId="0" borderId="0"/>
    <xf numFmtId="4" fontId="24" fillId="0" borderId="0"/>
    <xf numFmtId="4" fontId="6" fillId="0" borderId="0"/>
    <xf numFmtId="0" fontId="6" fillId="0" borderId="0"/>
    <xf numFmtId="0" fontId="6" fillId="0" borderId="0"/>
    <xf numFmtId="0" fontId="6" fillId="0" borderId="0"/>
    <xf numFmtId="4" fontId="24" fillId="0" borderId="0"/>
    <xf numFmtId="0" fontId="6" fillId="0" borderId="0"/>
    <xf numFmtId="4" fontId="6" fillId="0" borderId="0"/>
    <xf numFmtId="0" fontId="6" fillId="0" borderId="0"/>
    <xf numFmtId="0" fontId="6" fillId="0" borderId="0"/>
    <xf numFmtId="4" fontId="24" fillId="0" borderId="0"/>
    <xf numFmtId="0" fontId="6" fillId="0" borderId="0"/>
    <xf numFmtId="0" fontId="6" fillId="0" borderId="0"/>
    <xf numFmtId="4" fontId="6" fillId="0" borderId="0"/>
    <xf numFmtId="169" fontId="6" fillId="0" borderId="0"/>
    <xf numFmtId="4" fontId="24" fillId="0" borderId="0"/>
    <xf numFmtId="4" fontId="6" fillId="0" borderId="0"/>
    <xf numFmtId="0" fontId="6" fillId="0" borderId="0"/>
    <xf numFmtId="0" fontId="6" fillId="0" borderId="0"/>
    <xf numFmtId="0" fontId="6" fillId="0" borderId="0"/>
    <xf numFmtId="4" fontId="24" fillId="0" borderId="0"/>
    <xf numFmtId="0" fontId="6" fillId="0" borderId="0"/>
    <xf numFmtId="4" fontId="6" fillId="0" borderId="0"/>
    <xf numFmtId="0" fontId="6" fillId="0" borderId="0"/>
    <xf numFmtId="0" fontId="6" fillId="0" borderId="0"/>
    <xf numFmtId="4" fontId="24" fillId="0" borderId="0"/>
    <xf numFmtId="0" fontId="6" fillId="0" borderId="0"/>
    <xf numFmtId="169" fontId="6" fillId="0" borderId="0"/>
    <xf numFmtId="4" fontId="24" fillId="0" borderId="0"/>
    <xf numFmtId="4" fontId="6" fillId="0" borderId="0"/>
    <xf numFmtId="0" fontId="6" fillId="0" borderId="0"/>
    <xf numFmtId="0" fontId="6" fillId="0" borderId="0"/>
    <xf numFmtId="0" fontId="6" fillId="0" borderId="0"/>
    <xf numFmtId="4" fontId="24" fillId="0" borderId="0"/>
    <xf numFmtId="0" fontId="6" fillId="0" borderId="0"/>
    <xf numFmtId="4" fontId="6" fillId="0" borderId="0"/>
    <xf numFmtId="0" fontId="6" fillId="0" borderId="0"/>
    <xf numFmtId="0" fontId="6" fillId="0" borderId="0"/>
    <xf numFmtId="4" fontId="24" fillId="0" borderId="0"/>
    <xf numFmtId="0" fontId="6" fillId="0" borderId="0"/>
    <xf numFmtId="169"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4" fontId="6" fillId="0" borderId="0"/>
    <xf numFmtId="3"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24" fillId="0" borderId="0"/>
    <xf numFmtId="171" fontId="6" fillId="0" borderId="0"/>
    <xf numFmtId="0" fontId="6" fillId="0" borderId="0"/>
    <xf numFmtId="0" fontId="6" fillId="0" borderId="0"/>
    <xf numFmtId="0" fontId="6" fillId="0" borderId="0"/>
    <xf numFmtId="170" fontId="24" fillId="0" borderId="0"/>
    <xf numFmtId="0" fontId="6" fillId="0" borderId="0"/>
    <xf numFmtId="171" fontId="6" fillId="0" borderId="0"/>
    <xf numFmtId="0" fontId="24" fillId="0" borderId="0"/>
    <xf numFmtId="169" fontId="6" fillId="0" borderId="0"/>
    <xf numFmtId="0" fontId="6" fillId="0" borderId="0"/>
    <xf numFmtId="0" fontId="6" fillId="0" borderId="0"/>
    <xf numFmtId="0" fontId="24" fillId="0" borderId="0"/>
    <xf numFmtId="0" fontId="6" fillId="0" borderId="0"/>
    <xf numFmtId="169" fontId="6" fillId="0" borderId="0"/>
    <xf numFmtId="0" fontId="24" fillId="0" borderId="0"/>
    <xf numFmtId="171" fontId="6" fillId="0" borderId="0"/>
    <xf numFmtId="0" fontId="6" fillId="0" borderId="0"/>
    <xf numFmtId="0" fontId="6" fillId="0" borderId="0"/>
    <xf numFmtId="0" fontId="6" fillId="0" borderId="0"/>
    <xf numFmtId="170" fontId="24" fillId="0" borderId="0"/>
    <xf numFmtId="0" fontId="6" fillId="0" borderId="0"/>
    <xf numFmtId="171" fontId="6" fillId="0" borderId="0"/>
    <xf numFmtId="0" fontId="24" fillId="0" borderId="0"/>
    <xf numFmtId="169" fontId="6" fillId="0" borderId="0"/>
    <xf numFmtId="0" fontId="6" fillId="0" borderId="0"/>
    <xf numFmtId="0" fontId="6" fillId="0" borderId="0"/>
    <xf numFmtId="0" fontId="24" fillId="0" borderId="0"/>
    <xf numFmtId="0" fontId="6" fillId="0" borderId="0"/>
    <xf numFmtId="169" fontId="6" fillId="0" borderId="0"/>
    <xf numFmtId="0" fontId="24" fillId="0" borderId="0"/>
    <xf numFmtId="171" fontId="6" fillId="0" borderId="0"/>
    <xf numFmtId="0" fontId="6" fillId="0" borderId="0"/>
    <xf numFmtId="0" fontId="6" fillId="0" borderId="0"/>
    <xf numFmtId="0" fontId="6" fillId="0" borderId="0"/>
    <xf numFmtId="170" fontId="24" fillId="0" borderId="0"/>
    <xf numFmtId="0" fontId="6" fillId="0" borderId="0"/>
    <xf numFmtId="171" fontId="6" fillId="0" borderId="0"/>
    <xf numFmtId="0" fontId="24" fillId="0" borderId="0"/>
    <xf numFmtId="169" fontId="6" fillId="0" borderId="0"/>
    <xf numFmtId="0" fontId="6" fillId="0" borderId="0"/>
    <xf numFmtId="0" fontId="6" fillId="0" borderId="0"/>
    <xf numFmtId="0" fontId="24" fillId="0" borderId="0"/>
    <xf numFmtId="0" fontId="6" fillId="0" borderId="0"/>
    <xf numFmtId="169"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125" fillId="52" borderId="35" applyNumberFormat="0" applyAlignment="0" applyProtection="0"/>
    <xf numFmtId="0" fontId="114" fillId="67" borderId="40" applyNumberFormat="0" applyAlignment="0" applyProtection="0"/>
    <xf numFmtId="0" fontId="89" fillId="116" borderId="0" applyNumberFormat="0" applyBorder="0" applyAlignment="0" applyProtection="0"/>
    <xf numFmtId="0" fontId="89" fillId="75" borderId="0" applyNumberFormat="0" applyBorder="0" applyAlignment="0" applyProtection="0"/>
    <xf numFmtId="0" fontId="89" fillId="76" borderId="0" applyNumberFormat="0" applyBorder="0" applyAlignment="0" applyProtection="0"/>
    <xf numFmtId="0" fontId="89" fillId="73" borderId="0" applyNumberFormat="0" applyBorder="0" applyAlignment="0" applyProtection="0"/>
    <xf numFmtId="0" fontId="89" fillId="69" borderId="0" applyNumberFormat="0" applyBorder="0" applyAlignment="0" applyProtection="0"/>
    <xf numFmtId="0" fontId="89" fillId="78" borderId="0" applyNumberFormat="0" applyBorder="0" applyAlignment="0" applyProtection="0"/>
    <xf numFmtId="0" fontId="94" fillId="62" borderId="34" applyNumberFormat="0" applyAlignment="0" applyProtection="0"/>
    <xf numFmtId="0" fontId="128" fillId="0" borderId="0" applyNumberFormat="0" applyFill="0" applyBorder="0" applyAlignment="0" applyProtection="0"/>
    <xf numFmtId="0" fontId="246" fillId="0" borderId="80" applyNumberFormat="0" applyFill="0" applyAlignment="0" applyProtection="0"/>
    <xf numFmtId="0" fontId="247" fillId="0" borderId="49" applyNumberFormat="0" applyFill="0" applyAlignment="0" applyProtection="0"/>
    <xf numFmtId="0" fontId="248" fillId="0" borderId="81" applyNumberFormat="0" applyFill="0" applyAlignment="0" applyProtection="0"/>
    <xf numFmtId="0" fontId="248" fillId="0" borderId="0" applyNumberFormat="0" applyFill="0" applyBorder="0" applyAlignment="0" applyProtection="0"/>
    <xf numFmtId="0" fontId="249" fillId="60" borderId="0" applyNumberFormat="0" applyBorder="0" applyAlignment="0" applyProtection="0"/>
    <xf numFmtId="0" fontId="138" fillId="59" borderId="0" applyNumberFormat="0" applyBorder="0" applyAlignment="0" applyProtection="0"/>
    <xf numFmtId="0" fontId="184" fillId="47" borderId="0" applyNumberFormat="0" applyBorder="0" applyAlignment="0" applyProtection="0"/>
    <xf numFmtId="0" fontId="244" fillId="0" borderId="0" applyNumberFormat="0" applyFill="0" applyBorder="0" applyAlignment="0" applyProtection="0"/>
    <xf numFmtId="0" fontId="24" fillId="47" borderId="36" applyNumberFormat="0" applyFont="0" applyAlignment="0" applyProtection="0"/>
    <xf numFmtId="0" fontId="176" fillId="0" borderId="60" applyNumberFormat="0" applyFill="0" applyAlignment="0" applyProtection="0"/>
    <xf numFmtId="0" fontId="127" fillId="0" borderId="82" applyNumberFormat="0" applyFill="0" applyAlignment="0" applyProtection="0"/>
    <xf numFmtId="0" fontId="250" fillId="0" borderId="0" applyNumberFormat="0" applyFill="0" applyBorder="0" applyAlignment="0" applyProtection="0"/>
    <xf numFmtId="0" fontId="103" fillId="62" borderId="35" applyNumberFormat="0" applyAlignment="0" applyProtection="0"/>
    <xf numFmtId="0" fontId="34" fillId="0" borderId="0"/>
    <xf numFmtId="0" fontId="251" fillId="0" borderId="0" applyNumberFormat="0" applyFont="0" applyFill="0" applyBorder="0" applyProtection="0">
      <alignment vertical="center"/>
    </xf>
    <xf numFmtId="43" fontId="5" fillId="0" borderId="0" applyFont="0" applyFill="0" applyBorder="0" applyAlignment="0" applyProtection="0"/>
    <xf numFmtId="44" fontId="5" fillId="0" borderId="0" applyFont="0" applyFill="0" applyBorder="0" applyAlignment="0" applyProtection="0"/>
    <xf numFmtId="0" fontId="24" fillId="0" borderId="0"/>
    <xf numFmtId="246" fontId="24" fillId="0" borderId="0" applyFont="0" applyFill="0" applyBorder="0" applyAlignment="0" applyProtection="0"/>
    <xf numFmtId="247" fontId="3" fillId="0" borderId="0" applyFont="0" applyFill="0" applyBorder="0" applyAlignment="0" applyProtection="0"/>
    <xf numFmtId="247" fontId="24" fillId="0" borderId="0" applyFont="0" applyFill="0" applyBorder="0" applyAlignment="0" applyProtection="0"/>
    <xf numFmtId="247" fontId="24" fillId="0" borderId="0" applyFont="0" applyFill="0" applyBorder="0" applyAlignment="0" applyProtection="0"/>
    <xf numFmtId="247" fontId="24" fillId="0" borderId="0" applyFont="0" applyFill="0" applyBorder="0" applyAlignment="0" applyProtection="0"/>
    <xf numFmtId="247" fontId="24" fillId="0" borderId="0" applyFont="0" applyFill="0" applyBorder="0" applyAlignment="0" applyProtection="0"/>
    <xf numFmtId="247" fontId="24" fillId="0" borderId="0" applyFont="0" applyFill="0" applyBorder="0" applyAlignment="0" applyProtection="0"/>
    <xf numFmtId="247" fontId="24" fillId="0" borderId="0" applyFont="0" applyFill="0" applyBorder="0" applyAlignment="0" applyProtection="0"/>
    <xf numFmtId="247" fontId="24" fillId="0" borderId="0" applyFont="0" applyFill="0" applyBorder="0" applyAlignment="0" applyProtection="0"/>
    <xf numFmtId="247" fontId="24" fillId="0" borderId="0" applyFont="0" applyFill="0" applyBorder="0" applyAlignment="0" applyProtection="0"/>
    <xf numFmtId="247" fontId="24" fillId="0" borderId="0" applyFont="0" applyFill="0" applyBorder="0" applyAlignment="0" applyProtection="0"/>
    <xf numFmtId="247" fontId="24" fillId="0" borderId="0" applyFont="0" applyFill="0" applyBorder="0" applyAlignment="0" applyProtection="0"/>
    <xf numFmtId="247" fontId="24" fillId="0" borderId="0" applyFont="0" applyFill="0" applyBorder="0" applyAlignment="0" applyProtection="0"/>
    <xf numFmtId="247" fontId="24" fillId="0" borderId="0" applyFont="0" applyFill="0" applyBorder="0" applyAlignment="0" applyProtection="0"/>
    <xf numFmtId="247" fontId="24" fillId="0" borderId="0" applyFont="0" applyFill="0" applyBorder="0" applyAlignment="0" applyProtection="0"/>
    <xf numFmtId="247" fontId="24" fillId="0" borderId="0" applyFont="0" applyFill="0" applyBorder="0" applyAlignment="0" applyProtection="0"/>
    <xf numFmtId="247" fontId="24" fillId="0" borderId="0" applyFont="0" applyFill="0" applyBorder="0" applyAlignment="0" applyProtection="0"/>
    <xf numFmtId="247" fontId="24" fillId="0" borderId="0" applyFont="0" applyFill="0" applyBorder="0" applyAlignment="0" applyProtection="0"/>
    <xf numFmtId="247" fontId="24" fillId="0" borderId="0" applyFont="0" applyFill="0" applyBorder="0" applyAlignment="0" applyProtection="0"/>
    <xf numFmtId="247" fontId="82" fillId="0" borderId="0" applyFont="0" applyFill="0" applyBorder="0" applyAlignment="0" applyProtection="0"/>
    <xf numFmtId="0" fontId="252" fillId="0" borderId="12" applyNumberFormat="0" applyFill="0" applyAlignment="0" applyProtection="0"/>
    <xf numFmtId="0" fontId="252" fillId="0" borderId="12" applyNumberFormat="0" applyFill="0" applyAlignment="0" applyProtection="0"/>
    <xf numFmtId="247" fontId="24" fillId="0" borderId="0" applyFont="0" applyFill="0" applyBorder="0" applyAlignment="0" applyProtection="0"/>
    <xf numFmtId="164" fontId="24" fillId="0" borderId="0" applyFont="0" applyFill="0" applyBorder="0" applyAlignment="0" applyProtection="0"/>
    <xf numFmtId="0" fontId="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 fillId="13" borderId="17" applyNumberFormat="0" applyFont="0" applyAlignment="0" applyProtection="0"/>
    <xf numFmtId="0" fontId="3" fillId="13" borderId="17" applyNumberFormat="0" applyFont="0" applyAlignment="0" applyProtection="0"/>
    <xf numFmtId="9" fontId="3"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279" fontId="24" fillId="0" borderId="0"/>
    <xf numFmtId="0" fontId="256" fillId="0" borderId="0"/>
    <xf numFmtId="0" fontId="82" fillId="0" borderId="0"/>
    <xf numFmtId="0" fontId="5" fillId="0" borderId="0"/>
    <xf numFmtId="9" fontId="5" fillId="0" borderId="0" applyFont="0" applyFill="0" applyBorder="0" applyAlignment="0" applyProtection="0"/>
    <xf numFmtId="0" fontId="5" fillId="0" borderId="0"/>
    <xf numFmtId="0" fontId="5" fillId="0" borderId="0"/>
  </cellStyleXfs>
  <cellXfs count="366">
    <xf numFmtId="0" fontId="0" fillId="0" borderId="0" xfId="0"/>
    <xf numFmtId="0" fontId="253" fillId="0" borderId="0" xfId="0" applyFont="1"/>
    <xf numFmtId="0" fontId="255" fillId="0" borderId="0" xfId="0" applyFont="1"/>
    <xf numFmtId="0" fontId="52" fillId="113" borderId="0" xfId="62138" applyFont="1" applyFill="1"/>
    <xf numFmtId="0" fontId="27" fillId="113" borderId="0" xfId="62138" applyFont="1" applyFill="1"/>
    <xf numFmtId="0" fontId="4" fillId="113" borderId="0" xfId="62138" applyFont="1" applyFill="1"/>
    <xf numFmtId="0" fontId="257" fillId="113" borderId="0" xfId="62138" applyFont="1" applyFill="1" applyAlignment="1">
      <alignment horizontal="center"/>
    </xf>
    <xf numFmtId="0" fontId="258" fillId="113" borderId="0" xfId="62138" applyFont="1" applyFill="1"/>
    <xf numFmtId="0" fontId="52" fillId="113" borderId="0" xfId="62138" applyFont="1" applyFill="1" applyAlignment="1">
      <alignment horizontal="center"/>
    </xf>
    <xf numFmtId="0" fontId="221" fillId="113" borderId="0" xfId="62138" applyFont="1" applyFill="1" applyAlignment="1">
      <alignment horizontal="center"/>
    </xf>
    <xf numFmtId="0" fontId="219" fillId="113" borderId="0" xfId="62138" applyFont="1" applyFill="1"/>
    <xf numFmtId="0" fontId="259" fillId="0" borderId="0" xfId="0" applyFont="1" applyBorder="1"/>
    <xf numFmtId="0" fontId="260" fillId="2" borderId="0" xfId="0" applyFont="1" applyFill="1"/>
    <xf numFmtId="0" fontId="260" fillId="2" borderId="0" xfId="0" applyFont="1" applyFill="1" applyBorder="1" applyAlignment="1">
      <alignment horizontal="right"/>
    </xf>
    <xf numFmtId="0" fontId="260" fillId="2" borderId="0" xfId="0" applyFont="1" applyFill="1" applyAlignment="1">
      <alignment horizontal="center" vertical="center" wrapText="1"/>
    </xf>
    <xf numFmtId="0" fontId="259" fillId="0" borderId="0" xfId="0" applyFont="1"/>
    <xf numFmtId="0" fontId="253" fillId="0" borderId="0" xfId="0" applyFont="1" applyBorder="1"/>
    <xf numFmtId="0" fontId="253" fillId="0" borderId="0" xfId="0" applyFont="1" applyBorder="1" applyAlignment="1">
      <alignment horizontal="center"/>
    </xf>
    <xf numFmtId="0" fontId="253" fillId="0" borderId="0" xfId="0" applyFont="1" applyAlignment="1">
      <alignment wrapText="1"/>
    </xf>
    <xf numFmtId="0" fontId="261" fillId="0" borderId="0" xfId="0" applyFont="1" applyBorder="1"/>
    <xf numFmtId="0" fontId="261" fillId="0" borderId="0" xfId="0" applyFont="1"/>
    <xf numFmtId="0" fontId="261" fillId="0" borderId="0" xfId="0" applyFont="1" applyAlignment="1">
      <alignment horizontal="center" wrapText="1"/>
    </xf>
    <xf numFmtId="0" fontId="259" fillId="0" borderId="0" xfId="0" applyFont="1" applyBorder="1" applyAlignment="1">
      <alignment horizontal="center" vertical="center"/>
    </xf>
    <xf numFmtId="0" fontId="259" fillId="0" borderId="0" xfId="0" applyFont="1" applyAlignment="1">
      <alignment horizontal="center" vertical="center"/>
    </xf>
    <xf numFmtId="0" fontId="259" fillId="0" borderId="0" xfId="0" applyFont="1" applyAlignment="1">
      <alignment horizontal="center" vertical="center" wrapText="1"/>
    </xf>
    <xf numFmtId="0" fontId="259" fillId="117" borderId="0" xfId="0" applyFont="1" applyFill="1" applyBorder="1" applyAlignment="1">
      <alignment horizontal="center" vertical="center"/>
    </xf>
    <xf numFmtId="0" fontId="262" fillId="117" borderId="0" xfId="0" applyFont="1" applyFill="1" applyAlignment="1">
      <alignment horizontal="left" vertical="center"/>
    </xf>
    <xf numFmtId="0" fontId="259" fillId="117" borderId="0" xfId="0" applyFont="1" applyFill="1" applyAlignment="1">
      <alignment horizontal="center" vertical="center"/>
    </xf>
    <xf numFmtId="0" fontId="263" fillId="0" borderId="0" xfId="0" applyFont="1" applyAlignment="1">
      <alignment horizontal="left" vertical="center"/>
    </xf>
    <xf numFmtId="0" fontId="260" fillId="2" borderId="0" xfId="3" applyFont="1" applyFill="1"/>
    <xf numFmtId="0" fontId="259" fillId="2" borderId="0" xfId="0" applyFont="1" applyFill="1" applyAlignment="1">
      <alignment wrapText="1"/>
    </xf>
    <xf numFmtId="167" fontId="259" fillId="0" borderId="0" xfId="1" applyNumberFormat="1" applyFont="1" applyAlignment="1">
      <alignment wrapText="1"/>
    </xf>
    <xf numFmtId="0" fontId="263" fillId="3" borderId="0" xfId="5" applyFont="1" applyFill="1" applyBorder="1"/>
    <xf numFmtId="167" fontId="263" fillId="3" borderId="0" xfId="1" applyNumberFormat="1" applyFont="1" applyFill="1" applyBorder="1"/>
    <xf numFmtId="0" fontId="259" fillId="0" borderId="0" xfId="0" applyFont="1" applyAlignment="1">
      <alignment wrapText="1"/>
    </xf>
    <xf numFmtId="0" fontId="259" fillId="0" borderId="3" xfId="0" applyFont="1" applyBorder="1"/>
    <xf numFmtId="0" fontId="259" fillId="0" borderId="3" xfId="0" applyFont="1" applyBorder="1" applyAlignment="1">
      <alignment wrapText="1"/>
    </xf>
    <xf numFmtId="0" fontId="259" fillId="0" borderId="0" xfId="0" applyFont="1" applyBorder="1" applyAlignment="1">
      <alignment wrapText="1"/>
    </xf>
    <xf numFmtId="0" fontId="259" fillId="0" borderId="0" xfId="0" applyFont="1" applyBorder="1" applyAlignment="1">
      <alignment horizontal="left"/>
    </xf>
    <xf numFmtId="168" fontId="259" fillId="0" borderId="0" xfId="1" applyNumberFormat="1" applyFont="1" applyBorder="1" applyAlignment="1">
      <alignment wrapText="1"/>
    </xf>
    <xf numFmtId="0" fontId="263" fillId="3" borderId="6" xfId="5" applyFont="1" applyFill="1" applyBorder="1"/>
    <xf numFmtId="168" fontId="263" fillId="3" borderId="6" xfId="1" applyNumberFormat="1" applyFont="1" applyFill="1" applyBorder="1"/>
    <xf numFmtId="0" fontId="259" fillId="0" borderId="6" xfId="0" applyFont="1" applyBorder="1"/>
    <xf numFmtId="0" fontId="264" fillId="4" borderId="0" xfId="5" applyFont="1" applyFill="1" applyBorder="1" applyAlignment="1">
      <alignment horizontal="left"/>
    </xf>
    <xf numFmtId="165" fontId="259" fillId="0" borderId="0" xfId="1" applyFont="1" applyAlignment="1">
      <alignment wrapText="1"/>
    </xf>
    <xf numFmtId="165" fontId="264" fillId="4" borderId="0" xfId="5" applyNumberFormat="1" applyFont="1" applyFill="1" applyBorder="1" applyAlignment="1">
      <alignment horizontal="left"/>
    </xf>
    <xf numFmtId="165" fontId="263" fillId="3" borderId="6" xfId="5" applyNumberFormat="1" applyFont="1" applyFill="1" applyBorder="1"/>
    <xf numFmtId="165" fontId="260" fillId="2" borderId="0" xfId="0" applyNumberFormat="1" applyFont="1" applyFill="1" applyAlignment="1">
      <alignment wrapText="1"/>
    </xf>
    <xf numFmtId="167" fontId="253" fillId="0" borderId="0" xfId="1" applyNumberFormat="1" applyFont="1" applyAlignment="1">
      <alignment wrapText="1"/>
    </xf>
    <xf numFmtId="0" fontId="266" fillId="0" borderId="0" xfId="0" applyFont="1" applyAlignment="1">
      <alignment horizontal="right"/>
    </xf>
    <xf numFmtId="0" fontId="266" fillId="0" borderId="0" xfId="0" applyFont="1" applyBorder="1" applyAlignment="1">
      <alignment horizontal="right"/>
    </xf>
    <xf numFmtId="0" fontId="266" fillId="0" borderId="0" xfId="0" applyFont="1" applyAlignment="1">
      <alignment horizontal="right" wrapText="1"/>
    </xf>
    <xf numFmtId="0" fontId="267" fillId="39" borderId="0" xfId="0" applyFont="1" applyFill="1"/>
    <xf numFmtId="0" fontId="253" fillId="39" borderId="0" xfId="0" applyFont="1" applyFill="1"/>
    <xf numFmtId="0" fontId="268" fillId="38" borderId="0" xfId="0" applyFont="1" applyFill="1"/>
    <xf numFmtId="0" fontId="262" fillId="38" borderId="0" xfId="0" applyFont="1" applyFill="1"/>
    <xf numFmtId="0" fontId="269" fillId="38" borderId="2" xfId="0" applyFont="1" applyFill="1" applyBorder="1" applyAlignment="1">
      <alignment horizontal="center" vertical="center"/>
    </xf>
    <xf numFmtId="0" fontId="264" fillId="0" borderId="2" xfId="0" applyFont="1" applyBorder="1" applyAlignment="1">
      <alignment vertical="center"/>
    </xf>
    <xf numFmtId="0" fontId="266" fillId="0" borderId="0" xfId="0" applyFont="1" applyAlignment="1">
      <alignment horizontal="center"/>
    </xf>
    <xf numFmtId="0" fontId="264" fillId="0" borderId="0" xfId="0" applyFont="1" applyBorder="1" applyAlignment="1">
      <alignment vertical="center"/>
    </xf>
    <xf numFmtId="1" fontId="270" fillId="0" borderId="2" xfId="2" applyNumberFormat="1" applyFont="1" applyBorder="1" applyAlignment="1">
      <alignment horizontal="center" vertical="center"/>
    </xf>
    <xf numFmtId="1" fontId="272" fillId="0" borderId="0" xfId="2" applyNumberFormat="1" applyFont="1" applyBorder="1" applyAlignment="1">
      <alignment horizontal="center" vertical="center"/>
    </xf>
    <xf numFmtId="2" fontId="271" fillId="0" borderId="2" xfId="2" applyNumberFormat="1" applyFont="1" applyBorder="1" applyAlignment="1">
      <alignment horizontal="center" vertical="center"/>
    </xf>
    <xf numFmtId="0" fontId="269" fillId="38" borderId="2" xfId="0" applyFont="1" applyFill="1" applyBorder="1" applyAlignment="1">
      <alignment horizontal="center" vertical="center" wrapText="1"/>
    </xf>
    <xf numFmtId="0" fontId="269" fillId="38" borderId="19" xfId="0" applyFont="1" applyFill="1" applyBorder="1" applyAlignment="1">
      <alignment horizontal="center" vertical="center" wrapText="1"/>
    </xf>
    <xf numFmtId="2" fontId="270" fillId="0" borderId="2" xfId="2" applyNumberFormat="1" applyFont="1" applyBorder="1" applyAlignment="1">
      <alignment horizontal="center" vertical="center"/>
    </xf>
    <xf numFmtId="2" fontId="272" fillId="0" borderId="0" xfId="2" applyNumberFormat="1" applyFont="1" applyBorder="1" applyAlignment="1">
      <alignment horizontal="center" vertical="center"/>
    </xf>
    <xf numFmtId="2" fontId="273" fillId="0" borderId="0" xfId="2" applyNumberFormat="1" applyFont="1" applyBorder="1" applyAlignment="1">
      <alignment horizontal="center" vertical="center"/>
    </xf>
    <xf numFmtId="2" fontId="272" fillId="0" borderId="2" xfId="2" applyNumberFormat="1" applyFont="1" applyBorder="1" applyAlignment="1">
      <alignment horizontal="center" vertical="center"/>
    </xf>
    <xf numFmtId="2" fontId="273" fillId="0" borderId="2" xfId="2" applyNumberFormat="1" applyFont="1" applyBorder="1" applyAlignment="1">
      <alignment horizontal="center" vertical="center"/>
    </xf>
    <xf numFmtId="1" fontId="259" fillId="41" borderId="2" xfId="2" applyNumberFormat="1" applyFont="1" applyFill="1" applyBorder="1" applyAlignment="1">
      <alignment horizontal="center" vertical="center"/>
    </xf>
    <xf numFmtId="0" fontId="264" fillId="0" borderId="20" xfId="0" applyFont="1" applyFill="1" applyBorder="1" applyAlignment="1">
      <alignment vertical="center"/>
    </xf>
    <xf numFmtId="1" fontId="259" fillId="0" borderId="0" xfId="2" applyNumberFormat="1" applyFont="1" applyBorder="1" applyAlignment="1">
      <alignment horizontal="center" vertical="center"/>
    </xf>
    <xf numFmtId="0" fontId="253" fillId="0" borderId="0" xfId="0" applyFont="1" applyAlignment="1">
      <alignment horizontal="center" vertical="center"/>
    </xf>
    <xf numFmtId="0" fontId="274" fillId="0" borderId="0" xfId="0" applyFont="1"/>
    <xf numFmtId="9" fontId="272" fillId="6" borderId="2" xfId="2" applyFont="1" applyFill="1" applyBorder="1" applyAlignment="1">
      <alignment horizontal="center" vertical="center"/>
    </xf>
    <xf numFmtId="0" fontId="269" fillId="38" borderId="2" xfId="0" applyFont="1" applyFill="1" applyBorder="1" applyAlignment="1">
      <alignment horizontal="left" vertical="center"/>
    </xf>
    <xf numFmtId="1" fontId="259" fillId="0" borderId="2" xfId="2" applyNumberFormat="1" applyFont="1" applyBorder="1" applyAlignment="1">
      <alignment horizontal="center" vertical="center"/>
    </xf>
    <xf numFmtId="264" fontId="263" fillId="0" borderId="2" xfId="2" applyNumberFormat="1" applyFont="1" applyBorder="1" applyAlignment="1">
      <alignment horizontal="center" vertical="center"/>
    </xf>
    <xf numFmtId="9" fontId="263" fillId="0" borderId="2" xfId="2" applyFont="1" applyBorder="1" applyAlignment="1">
      <alignment horizontal="center" vertical="center"/>
    </xf>
    <xf numFmtId="167" fontId="270" fillId="0" borderId="2" xfId="1" applyNumberFormat="1" applyFont="1" applyBorder="1" applyAlignment="1">
      <alignment horizontal="center" vertical="center"/>
    </xf>
    <xf numFmtId="1" fontId="263" fillId="0" borderId="2" xfId="2" applyNumberFormat="1" applyFont="1" applyBorder="1" applyAlignment="1">
      <alignment horizontal="center" vertical="center"/>
    </xf>
    <xf numFmtId="0" fontId="275" fillId="0" borderId="0" xfId="0" applyFont="1"/>
    <xf numFmtId="0" fontId="253" fillId="0" borderId="0" xfId="0" applyFont="1" applyAlignment="1">
      <alignment horizontal="left"/>
    </xf>
    <xf numFmtId="0" fontId="253" fillId="0" borderId="0" xfId="0" applyFont="1" applyAlignment="1">
      <alignment horizontal="center"/>
    </xf>
    <xf numFmtId="167" fontId="253" fillId="0" borderId="0" xfId="1" applyNumberFormat="1" applyFont="1"/>
    <xf numFmtId="0" fontId="269" fillId="38" borderId="2" xfId="0" applyFont="1" applyFill="1" applyBorder="1" applyAlignment="1">
      <alignment horizontal="center" vertical="center"/>
    </xf>
    <xf numFmtId="167" fontId="269" fillId="38" borderId="2" xfId="1" applyNumberFormat="1" applyFont="1" applyFill="1" applyBorder="1" applyAlignment="1">
      <alignment horizontal="center" vertical="center"/>
    </xf>
    <xf numFmtId="167" fontId="270" fillId="0" borderId="2" xfId="1" applyNumberFormat="1" applyFont="1" applyBorder="1" applyAlignment="1">
      <alignment vertical="center"/>
    </xf>
    <xf numFmtId="167" fontId="271" fillId="0" borderId="2" xfId="1" applyNumberFormat="1" applyFont="1" applyBorder="1" applyAlignment="1">
      <alignment vertical="center"/>
    </xf>
    <xf numFmtId="167" fontId="4" fillId="0" borderId="2" xfId="1" applyNumberFormat="1" applyFont="1" applyBorder="1" applyAlignment="1">
      <alignment vertical="center"/>
    </xf>
    <xf numFmtId="165" fontId="270" fillId="0" borderId="2" xfId="1" applyFont="1" applyBorder="1" applyAlignment="1">
      <alignment vertical="center"/>
    </xf>
    <xf numFmtId="0" fontId="253" fillId="0" borderId="2" xfId="0" applyFont="1" applyBorder="1"/>
    <xf numFmtId="167" fontId="270" fillId="0" borderId="2" xfId="1" applyNumberFormat="1" applyFont="1" applyFill="1" applyBorder="1" applyAlignment="1">
      <alignment vertical="center"/>
    </xf>
    <xf numFmtId="167" fontId="271" fillId="0" borderId="2" xfId="1" applyNumberFormat="1" applyFont="1" applyFill="1" applyBorder="1" applyAlignment="1">
      <alignment vertical="center"/>
    </xf>
    <xf numFmtId="0" fontId="267" fillId="39" borderId="0" xfId="0" applyFont="1" applyFill="1" applyAlignment="1">
      <alignment wrapText="1"/>
    </xf>
    <xf numFmtId="0" fontId="264" fillId="0" borderId="2" xfId="0" applyFont="1" applyBorder="1" applyAlignment="1">
      <alignment vertical="center" wrapText="1"/>
    </xf>
    <xf numFmtId="0" fontId="253" fillId="0" borderId="0" xfId="0" applyFont="1" applyFill="1" applyBorder="1"/>
    <xf numFmtId="10" fontId="270" fillId="0" borderId="2" xfId="2" applyNumberFormat="1" applyFont="1" applyBorder="1" applyAlignment="1">
      <alignment vertical="center"/>
    </xf>
    <xf numFmtId="10" fontId="271" fillId="0" borderId="2" xfId="2" applyNumberFormat="1" applyFont="1" applyBorder="1" applyAlignment="1">
      <alignment vertical="center"/>
    </xf>
    <xf numFmtId="0" fontId="266" fillId="0" borderId="0" xfId="0" applyFont="1" applyFill="1" applyBorder="1" applyAlignment="1">
      <alignment horizontal="center"/>
    </xf>
    <xf numFmtId="168" fontId="270" fillId="0" borderId="2" xfId="1" applyNumberFormat="1" applyFont="1" applyBorder="1" applyAlignment="1">
      <alignment vertical="center"/>
    </xf>
    <xf numFmtId="0" fontId="269" fillId="0" borderId="0" xfId="0" applyFont="1" applyFill="1" applyBorder="1" applyAlignment="1">
      <alignment horizontal="center" vertical="center" wrapText="1"/>
    </xf>
    <xf numFmtId="167" fontId="270" fillId="0" borderId="2" xfId="1" applyNumberFormat="1" applyFont="1" applyBorder="1"/>
    <xf numFmtId="9" fontId="270" fillId="0" borderId="2" xfId="2" applyFont="1" applyFill="1" applyBorder="1" applyAlignment="1">
      <alignment horizontal="center" vertical="center"/>
    </xf>
    <xf numFmtId="9" fontId="270" fillId="6" borderId="2" xfId="2" applyFont="1" applyFill="1" applyBorder="1" applyAlignment="1">
      <alignment horizontal="center" vertical="center"/>
    </xf>
    <xf numFmtId="0" fontId="253" fillId="6" borderId="2" xfId="0" applyFont="1" applyFill="1" applyBorder="1"/>
    <xf numFmtId="167" fontId="270" fillId="0" borderId="0" xfId="1" applyNumberFormat="1" applyFont="1" applyBorder="1"/>
    <xf numFmtId="0" fontId="264" fillId="0" borderId="2" xfId="0" applyFont="1" applyBorder="1" applyAlignment="1">
      <alignment horizontal="left" vertical="center" wrapText="1"/>
    </xf>
    <xf numFmtId="0" fontId="269" fillId="0" borderId="0" xfId="0" applyFont="1" applyFill="1" applyBorder="1" applyAlignment="1">
      <alignment horizontal="center" vertical="center"/>
    </xf>
    <xf numFmtId="0" fontId="253" fillId="0" borderId="0" xfId="0" applyFont="1" applyFill="1" applyBorder="1" applyAlignment="1">
      <alignment wrapText="1"/>
    </xf>
    <xf numFmtId="167" fontId="265" fillId="0" borderId="2" xfId="1" applyNumberFormat="1" applyFont="1" applyBorder="1" applyAlignment="1">
      <alignment vertical="center"/>
    </xf>
    <xf numFmtId="167" fontId="265" fillId="0" borderId="2" xfId="1" applyNumberFormat="1" applyFont="1" applyFill="1" applyBorder="1" applyAlignment="1">
      <alignment vertical="center"/>
    </xf>
    <xf numFmtId="0" fontId="264" fillId="0" borderId="2" xfId="0" applyFont="1" applyFill="1" applyBorder="1" applyAlignment="1">
      <alignment horizontal="left" vertical="center" wrapText="1"/>
    </xf>
    <xf numFmtId="0" fontId="264" fillId="0" borderId="2" xfId="0" applyFont="1" applyFill="1" applyBorder="1" applyAlignment="1">
      <alignment vertical="center"/>
    </xf>
    <xf numFmtId="0" fontId="253" fillId="0" borderId="0" xfId="0" applyFont="1" applyFill="1"/>
    <xf numFmtId="0" fontId="264" fillId="0" borderId="2" xfId="0" applyFont="1" applyFill="1" applyBorder="1" applyAlignment="1">
      <alignment vertical="center" wrapText="1"/>
    </xf>
    <xf numFmtId="0" fontId="269" fillId="38" borderId="2" xfId="0" applyNumberFormat="1" applyFont="1" applyFill="1" applyBorder="1" applyAlignment="1">
      <alignment horizontal="center" vertical="center" wrapText="1"/>
    </xf>
    <xf numFmtId="0" fontId="269" fillId="0" borderId="0" xfId="0" applyNumberFormat="1" applyFont="1" applyFill="1" applyBorder="1" applyAlignment="1">
      <alignment horizontal="center" vertical="center" wrapText="1"/>
    </xf>
    <xf numFmtId="167" fontId="270" fillId="0" borderId="0" xfId="1" applyNumberFormat="1" applyFont="1" applyFill="1" applyBorder="1" applyAlignment="1">
      <alignment vertical="center"/>
    </xf>
    <xf numFmtId="0" fontId="253" fillId="0" borderId="4" xfId="0" applyFont="1" applyBorder="1"/>
    <xf numFmtId="0" fontId="264" fillId="0" borderId="1" xfId="0" applyFont="1" applyBorder="1" applyAlignment="1">
      <alignment horizontal="left" vertical="center" wrapText="1"/>
    </xf>
    <xf numFmtId="9" fontId="270" fillId="6" borderId="2" xfId="0" applyNumberFormat="1" applyFont="1" applyFill="1" applyBorder="1" applyAlignment="1">
      <alignment horizontal="center"/>
    </xf>
    <xf numFmtId="9" fontId="270" fillId="6" borderId="2" xfId="0" applyNumberFormat="1" applyFont="1" applyFill="1" applyBorder="1" applyAlignment="1">
      <alignment vertical="center"/>
    </xf>
    <xf numFmtId="9" fontId="270" fillId="6" borderId="2" xfId="0" applyNumberFormat="1" applyFont="1" applyFill="1" applyBorder="1"/>
    <xf numFmtId="0" fontId="264" fillId="0" borderId="2" xfId="0" applyFont="1" applyBorder="1" applyAlignment="1">
      <alignment horizontal="right" vertical="center" wrapText="1"/>
    </xf>
    <xf numFmtId="0" fontId="264" fillId="0" borderId="0" xfId="0" applyFont="1" applyFill="1" applyBorder="1" applyAlignment="1">
      <alignment vertical="center" wrapText="1"/>
    </xf>
    <xf numFmtId="9" fontId="270" fillId="0" borderId="0" xfId="0" applyNumberFormat="1" applyFont="1" applyFill="1" applyBorder="1"/>
    <xf numFmtId="0" fontId="264" fillId="0" borderId="20" xfId="0" applyFont="1" applyFill="1" applyBorder="1" applyAlignment="1">
      <alignment vertical="center" wrapText="1"/>
    </xf>
    <xf numFmtId="0" fontId="264" fillId="0" borderId="0" xfId="0" applyFont="1" applyBorder="1" applyAlignment="1">
      <alignment horizontal="left" vertical="center" wrapText="1"/>
    </xf>
    <xf numFmtId="9" fontId="271" fillId="0" borderId="0" xfId="0" applyNumberFormat="1" applyFont="1" applyFill="1" applyBorder="1"/>
    <xf numFmtId="0" fontId="264" fillId="0" borderId="0" xfId="0" applyFont="1" applyBorder="1" applyAlignment="1">
      <alignment vertical="center" wrapText="1"/>
    </xf>
    <xf numFmtId="0" fontId="268" fillId="38" borderId="0" xfId="0" applyFont="1" applyFill="1" applyAlignment="1">
      <alignment wrapText="1"/>
    </xf>
    <xf numFmtId="167" fontId="270" fillId="0" borderId="2" xfId="1" applyNumberFormat="1" applyFont="1" applyFill="1" applyBorder="1" applyAlignment="1">
      <alignment horizontal="center" vertical="center"/>
    </xf>
    <xf numFmtId="0" fontId="264" fillId="0" borderId="0" xfId="0" applyFont="1" applyFill="1" applyBorder="1" applyAlignment="1">
      <alignment vertical="center"/>
    </xf>
    <xf numFmtId="0" fontId="253" fillId="0" borderId="0" xfId="0" applyFont="1" applyAlignment="1"/>
    <xf numFmtId="9" fontId="270" fillId="0" borderId="0" xfId="2" applyFont="1" applyFill="1" applyBorder="1" applyAlignment="1">
      <alignment vertical="center"/>
    </xf>
    <xf numFmtId="1" fontId="272" fillId="0" borderId="2" xfId="2" applyNumberFormat="1" applyFont="1" applyBorder="1" applyAlignment="1">
      <alignment horizontal="center" vertical="center"/>
    </xf>
    <xf numFmtId="165" fontId="259" fillId="0" borderId="0" xfId="1" applyFont="1" applyBorder="1"/>
    <xf numFmtId="165" fontId="259" fillId="0" borderId="0" xfId="1" applyFont="1"/>
    <xf numFmtId="165" fontId="259" fillId="5" borderId="0" xfId="1" applyFont="1" applyFill="1" applyAlignment="1">
      <alignment wrapText="1"/>
    </xf>
    <xf numFmtId="2" fontId="271" fillId="0" borderId="0" xfId="2" applyNumberFormat="1" applyFont="1" applyBorder="1" applyAlignment="1">
      <alignment horizontal="center" vertical="center"/>
    </xf>
    <xf numFmtId="1" fontId="24" fillId="0" borderId="2" xfId="2" applyNumberFormat="1" applyFont="1" applyBorder="1" applyAlignment="1">
      <alignment horizontal="center" vertical="center"/>
    </xf>
    <xf numFmtId="1" fontId="270" fillId="0" borderId="0" xfId="2" applyNumberFormat="1" applyFont="1" applyBorder="1" applyAlignment="1">
      <alignment horizontal="center" vertical="center"/>
    </xf>
    <xf numFmtId="165" fontId="264" fillId="4" borderId="0" xfId="1" applyFont="1" applyFill="1" applyBorder="1" applyAlignment="1">
      <alignment horizontal="left"/>
    </xf>
    <xf numFmtId="165" fontId="263" fillId="3" borderId="6" xfId="1" applyFont="1" applyFill="1" applyBorder="1"/>
    <xf numFmtId="165" fontId="259" fillId="0" borderId="3" xfId="1" applyFont="1" applyBorder="1" applyAlignment="1">
      <alignment wrapText="1"/>
    </xf>
    <xf numFmtId="0" fontId="269" fillId="38" borderId="2" xfId="0" applyFont="1" applyFill="1" applyBorder="1" applyAlignment="1">
      <alignment horizontal="center" vertical="center"/>
    </xf>
    <xf numFmtId="9" fontId="253" fillId="0" borderId="0" xfId="2" applyFont="1" applyAlignment="1">
      <alignment wrapText="1"/>
    </xf>
    <xf numFmtId="0" fontId="269" fillId="38" borderId="2" xfId="0" applyFont="1" applyFill="1" applyBorder="1" applyAlignment="1">
      <alignment horizontal="center" vertical="center"/>
    </xf>
    <xf numFmtId="0" fontId="277" fillId="0" borderId="2" xfId="23" applyFont="1" applyBorder="1" applyAlignment="1">
      <alignment horizontal="center"/>
    </xf>
    <xf numFmtId="2" fontId="271" fillId="6" borderId="2" xfId="2" applyNumberFormat="1" applyFont="1" applyFill="1" applyBorder="1" applyAlignment="1">
      <alignment horizontal="center" vertical="center"/>
    </xf>
    <xf numFmtId="165" fontId="0" fillId="0" borderId="2" xfId="1" applyFont="1" applyBorder="1"/>
    <xf numFmtId="0" fontId="269" fillId="38" borderId="2" xfId="0" applyFont="1" applyFill="1" applyBorder="1" applyAlignment="1">
      <alignment horizontal="center" vertical="center"/>
    </xf>
    <xf numFmtId="167" fontId="0" fillId="0" borderId="2" xfId="1" applyNumberFormat="1" applyFont="1" applyBorder="1"/>
    <xf numFmtId="9" fontId="4" fillId="0" borderId="2" xfId="2" applyFont="1" applyBorder="1" applyAlignment="1">
      <alignment vertical="center"/>
    </xf>
    <xf numFmtId="0" fontId="263" fillId="0" borderId="83" xfId="0" applyFont="1" applyBorder="1" applyAlignment="1">
      <alignment horizontal="right" vertical="center"/>
    </xf>
    <xf numFmtId="0" fontId="259" fillId="0" borderId="83" xfId="0" applyFont="1" applyBorder="1" applyAlignment="1">
      <alignment horizontal="center" vertical="center" wrapText="1"/>
    </xf>
    <xf numFmtId="9" fontId="271" fillId="5" borderId="2" xfId="0" applyNumberFormat="1" applyFont="1" applyFill="1" applyBorder="1"/>
    <xf numFmtId="167" fontId="270" fillId="5" borderId="2" xfId="1" applyNumberFormat="1" applyFont="1" applyFill="1" applyBorder="1"/>
    <xf numFmtId="9" fontId="270" fillId="5" borderId="2" xfId="0" applyNumberFormat="1" applyFont="1" applyFill="1" applyBorder="1"/>
    <xf numFmtId="0" fontId="259" fillId="40" borderId="3" xfId="0" applyFont="1" applyFill="1" applyBorder="1"/>
    <xf numFmtId="0" fontId="259" fillId="40" borderId="3" xfId="0" applyFont="1" applyFill="1" applyBorder="1" applyAlignment="1">
      <alignment wrapText="1"/>
    </xf>
    <xf numFmtId="0" fontId="259" fillId="40" borderId="0" xfId="0" applyFont="1" applyFill="1" applyBorder="1"/>
    <xf numFmtId="0" fontId="259" fillId="40" borderId="0" xfId="0" applyFont="1" applyFill="1" applyBorder="1" applyAlignment="1">
      <alignment wrapText="1"/>
    </xf>
    <xf numFmtId="0" fontId="259" fillId="40" borderId="0" xfId="0" applyFont="1" applyFill="1" applyBorder="1" applyAlignment="1">
      <alignment horizontal="left"/>
    </xf>
    <xf numFmtId="168" fontId="259" fillId="40" borderId="0" xfId="1" applyNumberFormat="1" applyFont="1" applyFill="1" applyBorder="1" applyAlignment="1">
      <alignment wrapText="1"/>
    </xf>
    <xf numFmtId="0" fontId="259" fillId="40" borderId="0" xfId="0" applyFont="1" applyFill="1"/>
    <xf numFmtId="165" fontId="259" fillId="40" borderId="0" xfId="1" applyFont="1" applyFill="1" applyAlignment="1">
      <alignment wrapText="1"/>
    </xf>
    <xf numFmtId="165" fontId="259" fillId="40" borderId="0" xfId="1" applyFont="1" applyFill="1"/>
    <xf numFmtId="0" fontId="259" fillId="40" borderId="0" xfId="0" applyFont="1" applyFill="1" applyAlignment="1">
      <alignment wrapText="1"/>
    </xf>
    <xf numFmtId="2" fontId="260" fillId="39" borderId="2" xfId="0" applyNumberFormat="1" applyFont="1" applyFill="1" applyBorder="1" applyAlignment="1">
      <alignment horizontal="center" vertical="center" wrapText="1"/>
    </xf>
    <xf numFmtId="0" fontId="213" fillId="109" borderId="2" xfId="62139" applyFont="1" applyFill="1" applyBorder="1" applyAlignment="1">
      <alignment horizontal="center" vertical="center" wrapText="1"/>
    </xf>
    <xf numFmtId="165" fontId="272" fillId="0" borderId="0" xfId="1" applyFont="1"/>
    <xf numFmtId="0" fontId="259" fillId="0" borderId="2" xfId="0" applyFont="1" applyBorder="1"/>
    <xf numFmtId="167" fontId="276" fillId="0" borderId="2" xfId="1" applyNumberFormat="1" applyFont="1" applyBorder="1"/>
    <xf numFmtId="167" fontId="272" fillId="0" borderId="2" xfId="1" applyNumberFormat="1" applyFont="1" applyBorder="1"/>
    <xf numFmtId="167" fontId="272" fillId="0" borderId="2" xfId="1" applyNumberFormat="1" applyFont="1" applyBorder="1" applyAlignment="1">
      <alignment horizontal="center"/>
    </xf>
    <xf numFmtId="0" fontId="269" fillId="38" borderId="19" xfId="0" applyFont="1" applyFill="1" applyBorder="1" applyAlignment="1">
      <alignment horizontal="center" vertical="center"/>
    </xf>
    <xf numFmtId="167" fontId="279" fillId="0" borderId="2" xfId="1" applyNumberFormat="1" applyFont="1" applyBorder="1"/>
    <xf numFmtId="0" fontId="272" fillId="0" borderId="2" xfId="0" applyFont="1" applyBorder="1"/>
    <xf numFmtId="0" fontId="272" fillId="0" borderId="0" xfId="0" applyFont="1" applyBorder="1"/>
    <xf numFmtId="167" fontId="272" fillId="40" borderId="2" xfId="1" applyNumberFormat="1" applyFont="1" applyFill="1" applyBorder="1"/>
    <xf numFmtId="9" fontId="259" fillId="0" borderId="0" xfId="0" applyNumberFormat="1" applyFont="1"/>
    <xf numFmtId="1" fontId="4" fillId="0" borderId="2" xfId="2" applyNumberFormat="1" applyFont="1" applyBorder="1" applyAlignment="1">
      <alignment horizontal="center" vertical="center"/>
    </xf>
    <xf numFmtId="0" fontId="269" fillId="38" borderId="2" xfId="0" applyFont="1" applyFill="1" applyBorder="1" applyAlignment="1">
      <alignment horizontal="center" vertical="center"/>
    </xf>
    <xf numFmtId="0" fontId="269" fillId="0" borderId="0" xfId="0" applyFont="1" applyFill="1" applyBorder="1" applyAlignment="1">
      <alignment horizontal="center" vertical="center"/>
    </xf>
    <xf numFmtId="10" fontId="272" fillId="0" borderId="2" xfId="0" applyNumberFormat="1" applyFont="1" applyBorder="1"/>
    <xf numFmtId="0" fontId="264" fillId="0" borderId="0" xfId="0" applyFont="1" applyFill="1" applyBorder="1" applyAlignment="1">
      <alignment horizontal="left" vertical="center" wrapText="1"/>
    </xf>
    <xf numFmtId="167" fontId="265" fillId="0" borderId="0" xfId="1" applyNumberFormat="1" applyFont="1" applyFill="1" applyBorder="1" applyAlignment="1">
      <alignment vertical="center"/>
    </xf>
    <xf numFmtId="0" fontId="281" fillId="0" borderId="0" xfId="0" applyFont="1" applyFill="1" applyBorder="1" applyAlignment="1">
      <alignment horizontal="left" vertical="center" wrapText="1"/>
    </xf>
    <xf numFmtId="1" fontId="272" fillId="6" borderId="2" xfId="2" applyNumberFormat="1" applyFont="1" applyFill="1" applyBorder="1" applyAlignment="1">
      <alignment horizontal="center" vertical="center"/>
    </xf>
    <xf numFmtId="0" fontId="270" fillId="0" borderId="2" xfId="0" applyFont="1" applyFill="1" applyBorder="1" applyAlignment="1">
      <alignment vertical="center"/>
    </xf>
    <xf numFmtId="0" fontId="269" fillId="38" borderId="0" xfId="0" applyFont="1" applyFill="1" applyBorder="1" applyAlignment="1">
      <alignment horizontal="center" vertical="center"/>
    </xf>
    <xf numFmtId="0" fontId="269" fillId="38" borderId="2" xfId="0" applyFont="1" applyFill="1" applyBorder="1" applyAlignment="1">
      <alignment horizontal="center" vertical="center"/>
    </xf>
    <xf numFmtId="0" fontId="269" fillId="38" borderId="2" xfId="0" applyFont="1" applyFill="1" applyBorder="1" applyAlignment="1">
      <alignment horizontal="center" vertical="center"/>
    </xf>
    <xf numFmtId="0" fontId="269" fillId="38" borderId="2" xfId="0" applyFont="1" applyFill="1" applyBorder="1" applyAlignment="1">
      <alignment horizontal="center" vertical="center"/>
    </xf>
    <xf numFmtId="0" fontId="269" fillId="38" borderId="2" xfId="0" applyFont="1" applyFill="1" applyBorder="1" applyAlignment="1">
      <alignment horizontal="center" vertical="center"/>
    </xf>
    <xf numFmtId="167" fontId="24" fillId="5" borderId="2" xfId="1" applyNumberFormat="1" applyFont="1" applyFill="1" applyBorder="1"/>
    <xf numFmtId="9" fontId="264" fillId="0" borderId="2" xfId="0" applyNumberFormat="1" applyFont="1" applyBorder="1" applyAlignment="1">
      <alignment horizontal="left" vertical="center" wrapText="1"/>
    </xf>
    <xf numFmtId="0" fontId="269" fillId="38" borderId="2" xfId="0" applyFont="1" applyFill="1" applyBorder="1" applyAlignment="1">
      <alignment horizontal="center" vertical="center"/>
    </xf>
    <xf numFmtId="0" fontId="253" fillId="0" borderId="0" xfId="0" applyFont="1" applyFill="1" applyAlignment="1">
      <alignment horizontal="center"/>
    </xf>
    <xf numFmtId="167" fontId="271" fillId="0" borderId="2" xfId="0" applyNumberFormat="1" applyFont="1" applyFill="1" applyBorder="1" applyAlignment="1">
      <alignment vertical="center"/>
    </xf>
    <xf numFmtId="167" fontId="4" fillId="0" borderId="2" xfId="1" applyNumberFormat="1" applyFont="1" applyFill="1" applyBorder="1" applyAlignment="1">
      <alignment vertical="center"/>
    </xf>
    <xf numFmtId="265" fontId="263" fillId="118" borderId="84" xfId="0" applyNumberFormat="1" applyFont="1" applyFill="1" applyBorder="1" applyAlignment="1">
      <alignment horizontal="center" vertical="center"/>
    </xf>
    <xf numFmtId="0" fontId="269" fillId="38" borderId="2" xfId="0" applyFont="1" applyFill="1" applyBorder="1" applyAlignment="1">
      <alignment horizontal="center" vertical="center"/>
    </xf>
    <xf numFmtId="0" fontId="270" fillId="0" borderId="2" xfId="0" applyFont="1" applyFill="1" applyBorder="1"/>
    <xf numFmtId="0" fontId="264" fillId="0" borderId="2" xfId="0" applyFont="1" applyFill="1" applyBorder="1" applyAlignment="1">
      <alignment horizontal="left" vertical="center"/>
    </xf>
    <xf numFmtId="0" fontId="264" fillId="0" borderId="2" xfId="0" applyFont="1" applyFill="1" applyBorder="1" applyAlignment="1">
      <alignment horizontal="center" vertical="center"/>
    </xf>
    <xf numFmtId="0" fontId="282" fillId="120" borderId="85" xfId="0" applyFont="1" applyFill="1" applyBorder="1" applyAlignment="1">
      <alignment horizontal="right"/>
    </xf>
    <xf numFmtId="0" fontId="253" fillId="119" borderId="86" xfId="0" applyFont="1" applyFill="1" applyBorder="1"/>
    <xf numFmtId="0" fontId="253" fillId="119" borderId="89" xfId="0" applyFont="1" applyFill="1" applyBorder="1"/>
    <xf numFmtId="0" fontId="282" fillId="120" borderId="90" xfId="0" applyFont="1" applyFill="1" applyBorder="1" applyAlignment="1">
      <alignment horizontal="right"/>
    </xf>
    <xf numFmtId="0" fontId="282" fillId="119" borderId="91" xfId="0" applyFont="1" applyFill="1" applyBorder="1"/>
    <xf numFmtId="9" fontId="282" fillId="120" borderId="91" xfId="0" applyNumberFormat="1" applyFont="1" applyFill="1" applyBorder="1"/>
    <xf numFmtId="9" fontId="282" fillId="120" borderId="92" xfId="0" applyNumberFormat="1" applyFont="1" applyFill="1" applyBorder="1"/>
    <xf numFmtId="281" fontId="272" fillId="40" borderId="2" xfId="1" applyNumberFormat="1" applyFont="1" applyFill="1" applyBorder="1"/>
    <xf numFmtId="0" fontId="283" fillId="112" borderId="2" xfId="57898" applyFont="1" applyFill="1" applyBorder="1" applyAlignment="1">
      <alignment horizontal="center" vertical="center" wrapText="1"/>
    </xf>
    <xf numFmtId="167" fontId="259" fillId="0" borderId="0" xfId="1" applyNumberFormat="1" applyFont="1"/>
    <xf numFmtId="167" fontId="284" fillId="0" borderId="0" xfId="1" applyNumberFormat="1" applyFont="1"/>
    <xf numFmtId="167" fontId="259" fillId="0" borderId="0" xfId="0" applyNumberFormat="1" applyFont="1"/>
    <xf numFmtId="3" fontId="282" fillId="119" borderId="85" xfId="0" applyNumberFormat="1" applyFont="1" applyFill="1" applyBorder="1" applyAlignment="1">
      <alignment horizontal="right"/>
    </xf>
    <xf numFmtId="3" fontId="282" fillId="119" borderId="90" xfId="0" applyNumberFormat="1" applyFont="1" applyFill="1" applyBorder="1" applyAlignment="1">
      <alignment horizontal="right"/>
    </xf>
    <xf numFmtId="3" fontId="282" fillId="120" borderId="85" xfId="0" applyNumberFormat="1" applyFont="1" applyFill="1" applyBorder="1" applyAlignment="1">
      <alignment horizontal="right"/>
    </xf>
    <xf numFmtId="3" fontId="282" fillId="120" borderId="90" xfId="0" applyNumberFormat="1" applyFont="1" applyFill="1" applyBorder="1" applyAlignment="1">
      <alignment horizontal="right"/>
    </xf>
    <xf numFmtId="3" fontId="282" fillId="120" borderId="93" xfId="0" applyNumberFormat="1" applyFont="1" applyFill="1" applyBorder="1" applyAlignment="1">
      <alignment horizontal="right"/>
    </xf>
    <xf numFmtId="3" fontId="282" fillId="120" borderId="94" xfId="0" applyNumberFormat="1" applyFont="1" applyFill="1" applyBorder="1" applyAlignment="1">
      <alignment horizontal="right"/>
    </xf>
    <xf numFmtId="0" fontId="269" fillId="38" borderId="2" xfId="0" applyFont="1" applyFill="1" applyBorder="1" applyAlignment="1">
      <alignment horizontal="center" vertical="center"/>
    </xf>
    <xf numFmtId="0" fontId="253" fillId="0" borderId="0" xfId="0" quotePrefix="1" applyFont="1"/>
    <xf numFmtId="0" fontId="253" fillId="0" borderId="2" xfId="0" applyFont="1" applyFill="1" applyBorder="1"/>
    <xf numFmtId="0" fontId="275" fillId="0" borderId="0" xfId="0" applyFont="1" applyAlignment="1">
      <alignment horizontal="center"/>
    </xf>
    <xf numFmtId="167" fontId="271" fillId="0" borderId="2" xfId="1" applyNumberFormat="1" applyFont="1" applyFill="1" applyBorder="1"/>
    <xf numFmtId="0" fontId="263" fillId="0" borderId="2" xfId="0" applyFont="1" applyFill="1" applyBorder="1" applyAlignment="1">
      <alignment horizontal="center" wrapText="1"/>
    </xf>
    <xf numFmtId="0" fontId="263" fillId="0" borderId="2" xfId="0" applyFont="1" applyFill="1" applyBorder="1"/>
    <xf numFmtId="0" fontId="263" fillId="0" borderId="2" xfId="0" applyFont="1" applyFill="1" applyBorder="1" applyAlignment="1">
      <alignment horizontal="left" vertical="center"/>
    </xf>
    <xf numFmtId="165" fontId="270" fillId="0" borderId="0" xfId="1" applyNumberFormat="1" applyFont="1" applyFill="1" applyBorder="1" applyAlignment="1">
      <alignment vertical="center"/>
    </xf>
    <xf numFmtId="0" fontId="269" fillId="38" borderId="2" xfId="0" applyFont="1" applyFill="1" applyBorder="1" applyAlignment="1">
      <alignment horizontal="center" vertical="center"/>
    </xf>
    <xf numFmtId="0" fontId="269" fillId="38" borderId="20" xfId="0" applyFont="1" applyFill="1" applyBorder="1" applyAlignment="1">
      <alignment horizontal="center" vertical="center"/>
    </xf>
    <xf numFmtId="167" fontId="270" fillId="0" borderId="2" xfId="0" applyNumberFormat="1" applyFont="1" applyFill="1" applyBorder="1" applyAlignment="1">
      <alignment vertical="center"/>
    </xf>
    <xf numFmtId="0" fontId="286" fillId="0" borderId="0" xfId="0" applyFont="1" applyAlignment="1">
      <alignment vertical="center"/>
    </xf>
    <xf numFmtId="0" fontId="47" fillId="0" borderId="0" xfId="0" applyFont="1"/>
    <xf numFmtId="0" fontId="2" fillId="0" borderId="0" xfId="0" applyFont="1"/>
    <xf numFmtId="0" fontId="287" fillId="122" borderId="2" xfId="0" applyFont="1" applyFill="1" applyBorder="1" applyAlignment="1">
      <alignment horizontal="center" vertical="center"/>
    </xf>
    <xf numFmtId="0" fontId="47" fillId="0" borderId="2" xfId="0" applyFont="1" applyBorder="1" applyAlignment="1">
      <alignment horizontal="center"/>
    </xf>
    <xf numFmtId="0" fontId="47" fillId="0" borderId="0" xfId="0" applyFont="1" applyAlignment="1">
      <alignment horizontal="center"/>
    </xf>
    <xf numFmtId="167" fontId="263" fillId="3" borderId="6" xfId="1" applyNumberFormat="1" applyFont="1" applyFill="1" applyBorder="1"/>
    <xf numFmtId="0" fontId="253" fillId="0" borderId="0" xfId="0" applyFont="1" applyFill="1" applyAlignment="1">
      <alignment horizontal="left"/>
    </xf>
    <xf numFmtId="167" fontId="253" fillId="0" borderId="0" xfId="1" applyNumberFormat="1" applyFont="1" applyFill="1"/>
    <xf numFmtId="0" fontId="269" fillId="123" borderId="2" xfId="0" applyFont="1" applyFill="1" applyBorder="1" applyAlignment="1">
      <alignment horizontal="center" vertical="center" wrapText="1"/>
    </xf>
    <xf numFmtId="0" fontId="253" fillId="0" borderId="2" xfId="0" applyFont="1" applyFill="1" applyBorder="1" applyAlignment="1">
      <alignment horizontal="center"/>
    </xf>
    <xf numFmtId="3" fontId="259" fillId="0" borderId="0" xfId="0" applyNumberFormat="1" applyFont="1"/>
    <xf numFmtId="0" fontId="259" fillId="0" borderId="2" xfId="0" applyFont="1" applyFill="1" applyBorder="1"/>
    <xf numFmtId="0" fontId="259" fillId="0" borderId="0" xfId="0" applyFont="1" applyFill="1" applyBorder="1"/>
    <xf numFmtId="0" fontId="259" fillId="0" borderId="0" xfId="0" applyFont="1" applyFill="1"/>
    <xf numFmtId="165" fontId="259" fillId="0" borderId="0" xfId="1" applyFont="1" applyFill="1" applyAlignment="1">
      <alignment wrapText="1"/>
    </xf>
    <xf numFmtId="0" fontId="266" fillId="0" borderId="0" xfId="0" applyFont="1" applyFill="1" applyAlignment="1">
      <alignment horizontal="center"/>
    </xf>
    <xf numFmtId="0" fontId="275" fillId="0" borderId="0" xfId="0" applyFont="1" applyFill="1"/>
    <xf numFmtId="0" fontId="259" fillId="5" borderId="0" xfId="0" applyFont="1" applyFill="1" applyAlignment="1">
      <alignment horizontal="center"/>
    </xf>
    <xf numFmtId="0" fontId="253" fillId="5" borderId="0" xfId="0" applyFont="1" applyFill="1"/>
    <xf numFmtId="0" fontId="47" fillId="0" borderId="2" xfId="0" applyFont="1" applyFill="1" applyBorder="1" applyAlignment="1">
      <alignment horizontal="center"/>
    </xf>
    <xf numFmtId="168" fontId="259" fillId="0" borderId="0" xfId="1" applyNumberFormat="1" applyFont="1" applyFill="1" applyBorder="1" applyAlignment="1">
      <alignment wrapText="1"/>
    </xf>
    <xf numFmtId="0" fontId="266" fillId="124" borderId="0" xfId="0" applyFont="1" applyFill="1" applyAlignment="1">
      <alignment horizontal="right"/>
    </xf>
    <xf numFmtId="0" fontId="268" fillId="0" borderId="0" xfId="0" applyFont="1" applyFill="1"/>
    <xf numFmtId="0" fontId="263" fillId="0" borderId="0" xfId="0" applyFont="1" applyFill="1" applyBorder="1" applyAlignment="1">
      <alignment horizontal="center" wrapText="1"/>
    </xf>
    <xf numFmtId="0" fontId="263" fillId="0" borderId="0" xfId="0" applyFont="1" applyFill="1" applyBorder="1" applyAlignment="1">
      <alignment horizontal="left" wrapText="1"/>
    </xf>
    <xf numFmtId="0" fontId="263" fillId="0" borderId="0" xfId="0" applyFont="1" applyFill="1" applyBorder="1" applyAlignment="1"/>
    <xf numFmtId="0" fontId="263" fillId="0" borderId="0" xfId="0" applyFont="1" applyFill="1" applyBorder="1" applyAlignment="1">
      <alignment wrapText="1"/>
    </xf>
    <xf numFmtId="3" fontId="270" fillId="0" borderId="0" xfId="0" applyNumberFormat="1" applyFont="1" applyFill="1" applyBorder="1" applyAlignment="1">
      <alignment horizontal="center" vertical="center"/>
    </xf>
    <xf numFmtId="9" fontId="270" fillId="0" borderId="0" xfId="2" applyFont="1" applyFill="1" applyBorder="1" applyAlignment="1">
      <alignment horizontal="center" vertical="center"/>
    </xf>
    <xf numFmtId="167" fontId="271" fillId="0" borderId="0" xfId="0" applyNumberFormat="1" applyFont="1" applyFill="1" applyBorder="1"/>
    <xf numFmtId="0" fontId="253" fillId="0" borderId="0" xfId="0" applyFont="1" applyFill="1" applyBorder="1" applyAlignment="1">
      <alignment horizontal="center"/>
    </xf>
    <xf numFmtId="167" fontId="4" fillId="0" borderId="0" xfId="0" applyNumberFormat="1" applyFont="1" applyFill="1" applyBorder="1" applyAlignment="1">
      <alignment horizontal="center"/>
    </xf>
    <xf numFmtId="165" fontId="270" fillId="0" borderId="0" xfId="1" applyFont="1" applyBorder="1" applyAlignment="1">
      <alignment vertical="center"/>
    </xf>
    <xf numFmtId="167" fontId="271" fillId="0" borderId="0" xfId="1" applyNumberFormat="1" applyFont="1" applyBorder="1" applyAlignment="1">
      <alignment vertical="center"/>
    </xf>
    <xf numFmtId="167" fontId="271" fillId="0" borderId="0" xfId="1" applyNumberFormat="1" applyFont="1" applyBorder="1"/>
    <xf numFmtId="264" fontId="4" fillId="0" borderId="2" xfId="2" applyNumberFormat="1" applyFont="1" applyBorder="1" applyAlignment="1">
      <alignment horizontal="center" vertical="center"/>
    </xf>
    <xf numFmtId="9" fontId="4" fillId="0" borderId="2" xfId="2" applyFont="1" applyBorder="1" applyAlignment="1">
      <alignment horizontal="center" vertical="center"/>
    </xf>
    <xf numFmtId="282" fontId="4" fillId="0" borderId="2" xfId="2" applyNumberFormat="1" applyFont="1" applyBorder="1" applyAlignment="1">
      <alignment horizontal="center" vertical="center"/>
    </xf>
    <xf numFmtId="282" fontId="273" fillId="0" borderId="2" xfId="2" applyNumberFormat="1" applyFont="1" applyBorder="1" applyAlignment="1">
      <alignment horizontal="center" vertical="center"/>
    </xf>
    <xf numFmtId="168" fontId="259" fillId="40" borderId="0" xfId="1" applyNumberFormat="1" applyFont="1" applyFill="1" applyAlignment="1">
      <alignment wrapText="1"/>
    </xf>
    <xf numFmtId="9" fontId="270" fillId="0" borderId="2" xfId="2" applyFont="1" applyFill="1" applyBorder="1" applyAlignment="1">
      <alignment horizontal="right" vertical="center"/>
    </xf>
    <xf numFmtId="3" fontId="270" fillId="0" borderId="2" xfId="0" applyNumberFormat="1" applyFont="1" applyFill="1" applyBorder="1" applyAlignment="1">
      <alignment vertical="center"/>
    </xf>
    <xf numFmtId="2" fontId="270" fillId="0" borderId="2" xfId="0" applyNumberFormat="1" applyFont="1" applyBorder="1" applyAlignment="1">
      <alignment vertical="center"/>
    </xf>
    <xf numFmtId="2" fontId="270" fillId="0" borderId="2" xfId="0" applyNumberFormat="1" applyFont="1" applyFill="1" applyBorder="1" applyAlignment="1">
      <alignment vertical="center"/>
    </xf>
    <xf numFmtId="2" fontId="270" fillId="0" borderId="2" xfId="1" applyNumberFormat="1" applyFont="1" applyFill="1" applyBorder="1" applyAlignment="1">
      <alignment vertical="center"/>
    </xf>
    <xf numFmtId="2" fontId="253" fillId="0" borderId="0" xfId="0" applyNumberFormat="1" applyFont="1"/>
    <xf numFmtId="2" fontId="253" fillId="0" borderId="0" xfId="0" applyNumberFormat="1" applyFont="1" applyBorder="1"/>
    <xf numFmtId="281" fontId="271" fillId="0" borderId="2" xfId="1" applyNumberFormat="1" applyFont="1" applyBorder="1" applyAlignment="1">
      <alignment vertical="center"/>
    </xf>
    <xf numFmtId="9" fontId="263" fillId="0" borderId="2" xfId="2" applyNumberFormat="1" applyFont="1" applyBorder="1" applyAlignment="1">
      <alignment horizontal="center" vertical="center"/>
    </xf>
    <xf numFmtId="167" fontId="279" fillId="0" borderId="2" xfId="1" applyNumberFormat="1" applyFont="1" applyFill="1" applyBorder="1"/>
    <xf numFmtId="2" fontId="279" fillId="0" borderId="2" xfId="1" applyNumberFormat="1" applyFont="1" applyBorder="1"/>
    <xf numFmtId="283" fontId="279" fillId="0" borderId="2" xfId="1" applyNumberFormat="1" applyFont="1" applyBorder="1"/>
    <xf numFmtId="282" fontId="285" fillId="0" borderId="2" xfId="0" applyNumberFormat="1" applyFont="1" applyFill="1" applyBorder="1" applyAlignment="1">
      <alignment vertical="center"/>
    </xf>
    <xf numFmtId="0" fontId="285" fillId="0" borderId="2" xfId="0" applyFont="1" applyFill="1" applyBorder="1" applyAlignment="1">
      <alignment vertical="center"/>
    </xf>
    <xf numFmtId="2" fontId="263" fillId="0" borderId="2" xfId="2" applyNumberFormat="1" applyFont="1" applyBorder="1" applyAlignment="1">
      <alignment horizontal="center" vertical="center"/>
    </xf>
    <xf numFmtId="2" fontId="4" fillId="0" borderId="2" xfId="2" applyNumberFormat="1" applyFont="1" applyBorder="1" applyAlignment="1">
      <alignment horizontal="center" vertical="center"/>
    </xf>
    <xf numFmtId="9" fontId="7" fillId="0" borderId="2" xfId="0" applyNumberFormat="1" applyFont="1" applyBorder="1" applyAlignment="1">
      <alignment horizontal="center" vertical="center"/>
    </xf>
    <xf numFmtId="167" fontId="270" fillId="5" borderId="2" xfId="1" applyNumberFormat="1" applyFont="1" applyFill="1" applyBorder="1" applyAlignment="1">
      <alignment vertical="center"/>
    </xf>
    <xf numFmtId="0" fontId="275" fillId="5" borderId="0" xfId="0" applyFont="1" applyFill="1"/>
    <xf numFmtId="167" fontId="271" fillId="5" borderId="2" xfId="1" applyNumberFormat="1" applyFont="1" applyFill="1" applyBorder="1" applyAlignment="1">
      <alignment vertical="center"/>
    </xf>
    <xf numFmtId="284" fontId="271" fillId="5" borderId="2" xfId="1" applyNumberFormat="1" applyFont="1" applyFill="1" applyBorder="1" applyAlignment="1">
      <alignment vertical="center"/>
    </xf>
    <xf numFmtId="0" fontId="259" fillId="5" borderId="0" xfId="0" applyFont="1" applyFill="1" applyBorder="1"/>
    <xf numFmtId="2" fontId="270" fillId="0" borderId="0" xfId="0" applyNumberFormat="1" applyFont="1" applyBorder="1" applyAlignment="1">
      <alignment vertical="center"/>
    </xf>
    <xf numFmtId="9" fontId="270" fillId="5" borderId="2" xfId="2" applyNumberFormat="1" applyFont="1" applyFill="1" applyBorder="1" applyAlignment="1">
      <alignment vertical="center"/>
    </xf>
    <xf numFmtId="2" fontId="270" fillId="0" borderId="2" xfId="0" applyNumberFormat="1" applyFont="1" applyBorder="1" applyAlignment="1">
      <alignment horizontal="center" vertical="center"/>
    </xf>
    <xf numFmtId="2" fontId="0" fillId="0" borderId="0" xfId="0" applyNumberFormat="1"/>
    <xf numFmtId="167" fontId="276" fillId="0" borderId="2" xfId="1" applyNumberFormat="1" applyFont="1" applyFill="1" applyBorder="1"/>
    <xf numFmtId="0" fontId="274" fillId="0" borderId="0" xfId="0" applyFont="1" applyAlignment="1">
      <alignment horizontal="right"/>
    </xf>
    <xf numFmtId="282" fontId="6" fillId="0" borderId="2" xfId="0" applyNumberFormat="1" applyFont="1" applyFill="1" applyBorder="1" applyAlignment="1">
      <alignment vertical="center"/>
    </xf>
    <xf numFmtId="0" fontId="288" fillId="0" borderId="2" xfId="0" applyFont="1" applyBorder="1" applyAlignment="1">
      <alignment vertical="center" wrapText="1"/>
    </xf>
    <xf numFmtId="2" fontId="270" fillId="0" borderId="2" xfId="17192" applyNumberFormat="1" applyFont="1" applyFill="1" applyBorder="1" applyAlignment="1">
      <alignment vertical="center"/>
    </xf>
    <xf numFmtId="0" fontId="289" fillId="0" borderId="0" xfId="0" applyFont="1" applyFill="1"/>
    <xf numFmtId="2" fontId="271" fillId="0" borderId="2" xfId="2" applyNumberFormat="1" applyFont="1" applyFill="1" applyBorder="1" applyAlignment="1">
      <alignment horizontal="center" vertical="center"/>
    </xf>
    <xf numFmtId="2" fontId="273" fillId="0" borderId="2" xfId="2" applyNumberFormat="1" applyFont="1" applyFill="1" applyBorder="1" applyAlignment="1">
      <alignment horizontal="center" vertical="center"/>
    </xf>
    <xf numFmtId="1" fontId="259" fillId="0" borderId="2" xfId="2" applyNumberFormat="1" applyFont="1" applyFill="1" applyBorder="1" applyAlignment="1">
      <alignment horizontal="center" vertical="center"/>
    </xf>
    <xf numFmtId="0" fontId="47" fillId="0" borderId="19" xfId="0" applyFont="1" applyBorder="1" applyAlignment="1">
      <alignment horizontal="center"/>
    </xf>
    <xf numFmtId="0" fontId="290" fillId="0" borderId="0" xfId="0" applyFont="1"/>
    <xf numFmtId="0" fontId="1" fillId="0" borderId="2" xfId="0" applyFont="1" applyBorder="1" applyAlignment="1">
      <alignment horizontal="center"/>
    </xf>
    <xf numFmtId="0" fontId="47" fillId="5" borderId="2" xfId="0" applyFont="1" applyFill="1" applyBorder="1" applyAlignment="1">
      <alignment horizontal="center"/>
    </xf>
    <xf numFmtId="0" fontId="291" fillId="5" borderId="2" xfId="0" applyFont="1" applyFill="1" applyBorder="1" applyAlignment="1">
      <alignment horizontal="center"/>
    </xf>
    <xf numFmtId="0" fontId="1" fillId="0" borderId="2" xfId="0" applyFont="1" applyFill="1" applyBorder="1" applyAlignment="1">
      <alignment horizontal="center"/>
    </xf>
    <xf numFmtId="0" fontId="1" fillId="0" borderId="2" xfId="0" applyFont="1" applyBorder="1"/>
    <xf numFmtId="2" fontId="270" fillId="0" borderId="2" xfId="2" applyNumberFormat="1" applyFont="1" applyFill="1" applyBorder="1" applyAlignment="1">
      <alignment horizontal="center" vertical="center"/>
    </xf>
    <xf numFmtId="0" fontId="259" fillId="125" borderId="2" xfId="0" applyFont="1" applyFill="1" applyBorder="1" applyAlignment="1">
      <alignment horizontal="center" vertical="center"/>
    </xf>
    <xf numFmtId="0" fontId="292" fillId="0" borderId="19" xfId="0" applyFont="1" applyBorder="1" applyAlignment="1">
      <alignment horizontal="center"/>
    </xf>
    <xf numFmtId="0" fontId="293" fillId="0" borderId="2" xfId="0" applyFont="1" applyBorder="1" applyAlignment="1">
      <alignment horizontal="center"/>
    </xf>
    <xf numFmtId="10" fontId="292" fillId="0" borderId="2" xfId="2" applyNumberFormat="1" applyFont="1" applyBorder="1" applyAlignment="1">
      <alignment horizontal="center"/>
    </xf>
    <xf numFmtId="1" fontId="292" fillId="0" borderId="20" xfId="0" applyNumberFormat="1" applyFont="1" applyBorder="1" applyAlignment="1">
      <alignment horizontal="center"/>
    </xf>
    <xf numFmtId="1" fontId="259" fillId="126" borderId="2" xfId="2" applyNumberFormat="1" applyFont="1" applyFill="1" applyBorder="1" applyAlignment="1">
      <alignment horizontal="center" vertical="center"/>
    </xf>
    <xf numFmtId="1" fontId="270" fillId="126" borderId="2" xfId="2" applyNumberFormat="1" applyFont="1" applyFill="1" applyBorder="1" applyAlignment="1">
      <alignment horizontal="center" vertical="center"/>
    </xf>
    <xf numFmtId="0" fontId="264" fillId="126" borderId="2" xfId="0" applyFont="1" applyFill="1" applyBorder="1" applyAlignment="1">
      <alignment vertical="center"/>
    </xf>
    <xf numFmtId="0" fontId="270" fillId="0" borderId="2" xfId="0" applyFont="1" applyFill="1" applyBorder="1" applyAlignment="1">
      <alignment horizontal="center" vertical="center" wrapText="1"/>
    </xf>
    <xf numFmtId="0" fontId="269" fillId="0" borderId="0" xfId="0" applyFont="1" applyFill="1" applyBorder="1" applyAlignment="1">
      <alignment horizontal="center" vertical="center"/>
    </xf>
    <xf numFmtId="0" fontId="254" fillId="0" borderId="0" xfId="0" applyFont="1" applyAlignment="1">
      <alignment horizontal="center" wrapText="1"/>
    </xf>
    <xf numFmtId="0" fontId="1" fillId="125" borderId="2" xfId="0" applyFont="1" applyFill="1" applyBorder="1" applyAlignment="1">
      <alignment horizontal="center"/>
    </xf>
    <xf numFmtId="0" fontId="4" fillId="0" borderId="2" xfId="0" applyFont="1" applyFill="1" applyBorder="1" applyAlignment="1">
      <alignment horizontal="left" vertical="center" wrapText="1"/>
    </xf>
    <xf numFmtId="0" fontId="269" fillId="38" borderId="1" xfId="0" applyFont="1" applyFill="1" applyBorder="1" applyAlignment="1">
      <alignment horizontal="center" vertical="center"/>
    </xf>
    <xf numFmtId="0" fontId="269" fillId="38" borderId="7" xfId="0" applyFont="1" applyFill="1" applyBorder="1" applyAlignment="1">
      <alignment horizontal="center" vertical="center"/>
    </xf>
    <xf numFmtId="0" fontId="269" fillId="38" borderId="9" xfId="0" applyFont="1" applyFill="1" applyBorder="1" applyAlignment="1">
      <alignment horizontal="center" vertical="center"/>
    </xf>
    <xf numFmtId="0" fontId="269" fillId="38" borderId="5" xfId="0" applyFont="1" applyFill="1" applyBorder="1" applyAlignment="1">
      <alignment horizontal="center" vertical="center"/>
    </xf>
    <xf numFmtId="0" fontId="269" fillId="38" borderId="6" xfId="0" applyFont="1" applyFill="1" applyBorder="1" applyAlignment="1">
      <alignment horizontal="center" vertical="center"/>
    </xf>
    <xf numFmtId="167" fontId="269" fillId="38" borderId="1" xfId="1" applyNumberFormat="1" applyFont="1" applyFill="1" applyBorder="1" applyAlignment="1">
      <alignment horizontal="center" vertical="center"/>
    </xf>
    <xf numFmtId="167" fontId="269" fillId="38" borderId="7" xfId="1" applyNumberFormat="1" applyFont="1" applyFill="1" applyBorder="1" applyAlignment="1">
      <alignment horizontal="center" vertical="center"/>
    </xf>
    <xf numFmtId="167" fontId="269" fillId="38" borderId="9" xfId="1" applyNumberFormat="1" applyFont="1" applyFill="1" applyBorder="1" applyAlignment="1">
      <alignment horizontal="center" vertical="center"/>
    </xf>
    <xf numFmtId="0" fontId="269" fillId="38" borderId="1" xfId="0" applyFont="1" applyFill="1" applyBorder="1" applyAlignment="1">
      <alignment horizontal="center" vertical="center" wrapText="1"/>
    </xf>
    <xf numFmtId="0" fontId="269" fillId="38" borderId="7" xfId="0" applyFont="1" applyFill="1" applyBorder="1" applyAlignment="1">
      <alignment horizontal="center" vertical="center" wrapText="1"/>
    </xf>
    <xf numFmtId="0" fontId="269" fillId="38" borderId="9" xfId="0" applyFont="1" applyFill="1" applyBorder="1" applyAlignment="1">
      <alignment horizontal="center" vertical="center" wrapText="1"/>
    </xf>
    <xf numFmtId="0" fontId="269" fillId="0" borderId="0" xfId="0" applyFont="1" applyFill="1" applyBorder="1" applyAlignment="1">
      <alignment horizontal="center" vertical="center" wrapText="1"/>
    </xf>
    <xf numFmtId="0" fontId="269" fillId="0" borderId="0" xfId="0" applyFont="1" applyFill="1" applyBorder="1" applyAlignment="1">
      <alignment horizontal="center" vertical="center"/>
    </xf>
    <xf numFmtId="0" fontId="253" fillId="121" borderId="2" xfId="0" applyFont="1" applyFill="1" applyBorder="1" applyAlignment="1">
      <alignment horizontal="center"/>
    </xf>
    <xf numFmtId="0" fontId="262" fillId="38" borderId="1" xfId="0" applyFont="1" applyFill="1" applyBorder="1" applyAlignment="1">
      <alignment horizontal="center"/>
    </xf>
    <xf numFmtId="0" fontId="262" fillId="38" borderId="7" xfId="0" applyFont="1" applyFill="1" applyBorder="1" applyAlignment="1">
      <alignment horizontal="center"/>
    </xf>
    <xf numFmtId="0" fontId="262" fillId="38" borderId="9" xfId="0" applyFont="1" applyFill="1" applyBorder="1" applyAlignment="1">
      <alignment horizontal="center"/>
    </xf>
    <xf numFmtId="0" fontId="282" fillId="120" borderId="87" xfId="0" applyFont="1" applyFill="1" applyBorder="1" applyAlignment="1">
      <alignment horizontal="center"/>
    </xf>
    <xf numFmtId="0" fontId="282" fillId="120" borderId="88" xfId="0" applyFont="1" applyFill="1" applyBorder="1" applyAlignment="1">
      <alignment horizont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95" xfId="0" applyFont="1" applyBorder="1" applyAlignment="1">
      <alignment horizontal="center" vertical="center"/>
    </xf>
    <xf numFmtId="0" fontId="47" fillId="0" borderId="19" xfId="0" applyFont="1" applyBorder="1" applyAlignment="1">
      <alignment horizontal="center"/>
    </xf>
    <xf numFmtId="0" fontId="47" fillId="0" borderId="95" xfId="0" applyFont="1" applyBorder="1" applyAlignment="1">
      <alignment horizontal="center"/>
    </xf>
    <xf numFmtId="0" fontId="1" fillId="0" borderId="19"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95" xfId="0" applyFont="1" applyFill="1" applyBorder="1" applyAlignment="1">
      <alignment horizontal="center" vertical="center"/>
    </xf>
    <xf numFmtId="0" fontId="270" fillId="0" borderId="0" xfId="0" applyFont="1" applyFill="1" applyBorder="1" applyAlignment="1">
      <alignment vertical="center"/>
    </xf>
    <xf numFmtId="280" fontId="280" fillId="0" borderId="0" xfId="0" applyNumberFormat="1" applyFont="1" applyFill="1" applyBorder="1"/>
    <xf numFmtId="0" fontId="0" fillId="0" borderId="2" xfId="0" applyFill="1" applyBorder="1" applyAlignment="1">
      <alignment horizontal="center"/>
    </xf>
  </cellXfs>
  <cellStyles count="62144">
    <cellStyle name="_x000a_shell=progma" xfId="78"/>
    <cellStyle name="_x0007__x000b_" xfId="79"/>
    <cellStyle name="_x0007__x000b_ 10" xfId="80"/>
    <cellStyle name="_x0007__x000b_ 11" xfId="81"/>
    <cellStyle name="_x0007__x000b_ 12" xfId="82"/>
    <cellStyle name="_x0007__x000b_ 13" xfId="83"/>
    <cellStyle name="_x0007__x000b_ 14" xfId="84"/>
    <cellStyle name="_x0007__x000b_ 2" xfId="85"/>
    <cellStyle name="_x0007__x000b_ 2 2" xfId="86"/>
    <cellStyle name="_x0007__x000b_ 2 2 2" xfId="87"/>
    <cellStyle name="_x0007__x000b_ 2 3" xfId="88"/>
    <cellStyle name="_x0007__x000b_ 2 3 2" xfId="89"/>
    <cellStyle name="_x0007__x000b_ 2 4" xfId="90"/>
    <cellStyle name="_x0007__x000b_ 2 4 2" xfId="91"/>
    <cellStyle name="_x0007__x000b_ 2 4 3" xfId="92"/>
    <cellStyle name="_x0007__x000b_ 2 5" xfId="93"/>
    <cellStyle name="_x0007__x000b_ 2 6" xfId="94"/>
    <cellStyle name="_x0007__x000b_ 2 7" xfId="95"/>
    <cellStyle name="_x0007__x000b_ 3" xfId="96"/>
    <cellStyle name="_x0007__x000b_ 3 2" xfId="97"/>
    <cellStyle name="_x0007__x000b_ 3 2 2" xfId="98"/>
    <cellStyle name="_x0007__x000b_ 3 2 3" xfId="99"/>
    <cellStyle name="_x0007__x000b_ 3 3" xfId="100"/>
    <cellStyle name="_x0007__x000b_ 3 4" xfId="101"/>
    <cellStyle name="_x0007__x000b_ 3 4 2" xfId="102"/>
    <cellStyle name="_x0007__x000b_ 3 4 3" xfId="103"/>
    <cellStyle name="_x0007__x000b_ 3 5" xfId="104"/>
    <cellStyle name="_x0007__x000b_ 3 6" xfId="105"/>
    <cellStyle name="_x0007__x000b_ 4" xfId="106"/>
    <cellStyle name="_x0007__x000b_ 4 2" xfId="107"/>
    <cellStyle name="_x0007__x000b_ 5" xfId="108"/>
    <cellStyle name="_x0007__x000b_ 5 2" xfId="109"/>
    <cellStyle name="_x0007__x000b_ 6" xfId="110"/>
    <cellStyle name="_x0007__x000b_ 6 2" xfId="111"/>
    <cellStyle name="_x0007__x000b_ 7" xfId="112"/>
    <cellStyle name="_x0007__x000b_ 8" xfId="113"/>
    <cellStyle name="_x0007__x000b_ 9" xfId="114"/>
    <cellStyle name="_x0007__x000b__PRP MPL_Q1 2009_Proposal_for Quantity planning" xfId="115"/>
    <cellStyle name="_x000d__x000a_JournalTemplate=C:\COMFO\CTALK\JOURSTD.TPL_x000d__x000a_LbStateAddress=3 3 0 251 1 89 2 311_x000d__x000a_LbStateJou" xfId="116"/>
    <cellStyle name="%" xfId="117"/>
    <cellStyle name="% 10" xfId="118"/>
    <cellStyle name="% 10 2" xfId="119"/>
    <cellStyle name="% 10 3" xfId="120"/>
    <cellStyle name="% 11" xfId="121"/>
    <cellStyle name="% 11 2" xfId="122"/>
    <cellStyle name="% 11 3" xfId="123"/>
    <cellStyle name="% 12" xfId="124"/>
    <cellStyle name="% 12 2" xfId="125"/>
    <cellStyle name="% 13" xfId="126"/>
    <cellStyle name="% 13 2" xfId="127"/>
    <cellStyle name="% 14" xfId="128"/>
    <cellStyle name="% 15" xfId="129"/>
    <cellStyle name="% 2" xfId="130"/>
    <cellStyle name="% 2 10" xfId="131"/>
    <cellStyle name="% 2 11" xfId="132"/>
    <cellStyle name="% 2 12" xfId="133"/>
    <cellStyle name="% 2 2" xfId="134"/>
    <cellStyle name="% 2 2 2" xfId="135"/>
    <cellStyle name="% 2 2 3" xfId="136"/>
    <cellStyle name="% 2 2 4" xfId="137"/>
    <cellStyle name="% 2 3" xfId="138"/>
    <cellStyle name="% 2 3 2" xfId="139"/>
    <cellStyle name="% 2 3 3" xfId="140"/>
    <cellStyle name="% 2 4" xfId="141"/>
    <cellStyle name="% 2 4 2" xfId="142"/>
    <cellStyle name="% 2 4 3" xfId="143"/>
    <cellStyle name="% 2 5" xfId="144"/>
    <cellStyle name="% 2 5 2" xfId="145"/>
    <cellStyle name="% 2 5 3" xfId="146"/>
    <cellStyle name="% 2 6" xfId="147"/>
    <cellStyle name="% 2 6 2" xfId="148"/>
    <cellStyle name="% 2 7" xfId="149"/>
    <cellStyle name="% 2 7 2" xfId="150"/>
    <cellStyle name="% 2 8" xfId="151"/>
    <cellStyle name="% 2 8 2" xfId="152"/>
    <cellStyle name="% 2 9" xfId="153"/>
    <cellStyle name="% 2 9 2" xfId="154"/>
    <cellStyle name="% 2_DTH BC_MB-analysis-27.01.2010" xfId="155"/>
    <cellStyle name="% 3" xfId="156"/>
    <cellStyle name="% 3 10" xfId="157"/>
    <cellStyle name="% 3 11" xfId="158"/>
    <cellStyle name="% 3 12" xfId="159"/>
    <cellStyle name="% 3 2" xfId="160"/>
    <cellStyle name="% 3 2 2" xfId="161"/>
    <cellStyle name="% 3 2 3" xfId="162"/>
    <cellStyle name="% 3 2 4" xfId="163"/>
    <cellStyle name="% 3 3" xfId="164"/>
    <cellStyle name="% 3 3 2" xfId="165"/>
    <cellStyle name="% 3 3 3" xfId="166"/>
    <cellStyle name="% 3 4" xfId="167"/>
    <cellStyle name="% 3 4 2" xfId="168"/>
    <cellStyle name="% 3 4 3" xfId="169"/>
    <cellStyle name="% 3 5" xfId="170"/>
    <cellStyle name="% 3 5 2" xfId="171"/>
    <cellStyle name="% 3 5 3" xfId="172"/>
    <cellStyle name="% 3 6" xfId="173"/>
    <cellStyle name="% 3 6 2" xfId="174"/>
    <cellStyle name="% 3 7" xfId="175"/>
    <cellStyle name="% 3 7 2" xfId="176"/>
    <cellStyle name="% 3 8" xfId="177"/>
    <cellStyle name="% 3 8 2" xfId="178"/>
    <cellStyle name="% 3 9" xfId="179"/>
    <cellStyle name="% 3 9 2" xfId="180"/>
    <cellStyle name="% 3_DTH BC_MB-analysis-27.01.2010" xfId="181"/>
    <cellStyle name="% 4" xfId="182"/>
    <cellStyle name="% 4 2" xfId="183"/>
    <cellStyle name="% 4 2 2" xfId="184"/>
    <cellStyle name="% 4 2 3" xfId="185"/>
    <cellStyle name="% 4 2 4" xfId="186"/>
    <cellStyle name="% 4 3" xfId="187"/>
    <cellStyle name="% 4 4" xfId="188"/>
    <cellStyle name="% 4 5" xfId="189"/>
    <cellStyle name="% 4 6" xfId="190"/>
    <cellStyle name="% 4 7" xfId="191"/>
    <cellStyle name="% 5" xfId="192"/>
    <cellStyle name="% 5 2" xfId="193"/>
    <cellStyle name="% 5 3" xfId="194"/>
    <cellStyle name="% 5 4" xfId="195"/>
    <cellStyle name="% 5 5" xfId="196"/>
    <cellStyle name="% 5 6" xfId="197"/>
    <cellStyle name="% 5 7" xfId="198"/>
    <cellStyle name="% 6" xfId="199"/>
    <cellStyle name="% 6 2" xfId="200"/>
    <cellStyle name="% 6 3" xfId="201"/>
    <cellStyle name="% 7" xfId="202"/>
    <cellStyle name="% 7 2" xfId="203"/>
    <cellStyle name="% 7 3" xfId="204"/>
    <cellStyle name="% 8" xfId="205"/>
    <cellStyle name="% 8 2" xfId="206"/>
    <cellStyle name="% 8 3" xfId="207"/>
    <cellStyle name="% 9" xfId="208"/>
    <cellStyle name="% 9 2" xfId="209"/>
    <cellStyle name="%_080409 - GCB 2008 - Allocation Toolset v30" xfId="210"/>
    <cellStyle name="%_080430 - GCB 2008 - Allocation Toolset v31" xfId="211"/>
    <cellStyle name="%_090126 - GCB 2009 - Allocation Toolset v54_Mixed" xfId="212"/>
    <cellStyle name="%_090910 - GCB 2009 - Allocation Toolset" xfId="213"/>
    <cellStyle name="%_Allocation Toolset - Fixed - v34_Region Ost_überarbeitet_FC__TechnischerStandMobile" xfId="214"/>
    <cellStyle name="%_BC_Net phone packages_new_26082009" xfId="215"/>
    <cellStyle name="%_BC_Net phone packages_new_26082009_BC_Net phone_KA_LA_new iteration 2010 _03052010" xfId="216"/>
    <cellStyle name="%_BC_Net phone_KA_LA_new iteration 2010 _03052010" xfId="217"/>
    <cellStyle name="%_Copy of BC_Net phone packages_new_20090807_Anamarija" xfId="218"/>
    <cellStyle name="%_Copy of BC_Net phone packages_new_20090807_Anamarija_BC_Net phone_KA_LA_new iteration 2010 _03052010" xfId="219"/>
    <cellStyle name="%_Costs " xfId="220"/>
    <cellStyle name="%_Costs  2" xfId="221"/>
    <cellStyle name="%_DTH BC_MB-analysis-27.01.2010" xfId="222"/>
    <cellStyle name="%_Lookups" xfId="223"/>
    <cellStyle name="%_Net PRO 2009_ZADNJA11" xfId="224"/>
    <cellStyle name="%_promjena_cijena_interkonekcije_mobile_retail_190210" xfId="225"/>
    <cellStyle name="%_Reveneus" xfId="226"/>
    <cellStyle name="%_Reveneus 2" xfId="227"/>
    <cellStyle name="%_revenues SP 2008" xfId="228"/>
    <cellStyle name="%_revenues SP 2008 10" xfId="229"/>
    <cellStyle name="%_revenues SP 2008 10 2" xfId="230"/>
    <cellStyle name="%_revenues SP 2008 11" xfId="231"/>
    <cellStyle name="%_revenues SP 2008 11 2" xfId="232"/>
    <cellStyle name="%_revenues SP 2008 12" xfId="233"/>
    <cellStyle name="%_revenues SP 2008 13" xfId="234"/>
    <cellStyle name="%_revenues SP 2008 2" xfId="235"/>
    <cellStyle name="%_revenues SP 2008 2 2" xfId="236"/>
    <cellStyle name="%_revenues SP 2008 2 3" xfId="237"/>
    <cellStyle name="%_revenues SP 2008 2_DTH BC_MB-analysis-27.01.2010" xfId="238"/>
    <cellStyle name="%_revenues SP 2008 3" xfId="239"/>
    <cellStyle name="%_revenues SP 2008 3 2" xfId="240"/>
    <cellStyle name="%_revenues SP 2008 3 3" xfId="241"/>
    <cellStyle name="%_revenues SP 2008 3_DTH BC_MB-analysis-27.01.2010" xfId="242"/>
    <cellStyle name="%_revenues SP 2008 4" xfId="243"/>
    <cellStyle name="%_revenues SP 2008 4 2" xfId="244"/>
    <cellStyle name="%_revenues SP 2008 4 3" xfId="245"/>
    <cellStyle name="%_revenues SP 2008 4_DTH BC_MB-analysis-27.01.2010" xfId="246"/>
    <cellStyle name="%_revenues SP 2008 5" xfId="247"/>
    <cellStyle name="%_revenues SP 2008 5 2" xfId="248"/>
    <cellStyle name="%_revenues SP 2008 5 3" xfId="249"/>
    <cellStyle name="%_revenues SP 2008 5_DTH BC_MB-analysis-27.01.2010" xfId="250"/>
    <cellStyle name="%_revenues SP 2008 6" xfId="251"/>
    <cellStyle name="%_revenues SP 2008 6 2" xfId="252"/>
    <cellStyle name="%_revenues SP 2008 6 3" xfId="253"/>
    <cellStyle name="%_revenues SP 2008 6_DTH BC_MB-analysis-27.01.2010" xfId="254"/>
    <cellStyle name="%_revenues SP 2008 7" xfId="255"/>
    <cellStyle name="%_revenues SP 2008 7 2" xfId="256"/>
    <cellStyle name="%_revenues SP 2008 8" xfId="257"/>
    <cellStyle name="%_revenues SP 2008 8 2" xfId="258"/>
    <cellStyle name="%_revenues SP 2008 8 3" xfId="259"/>
    <cellStyle name="%_revenues SP 2008 8_DTH BC_MB-analysis-27.01.2010" xfId="260"/>
    <cellStyle name="%_revenues SP 2008 9" xfId="261"/>
    <cellStyle name="%_revenues SP 2008 9 2" xfId="262"/>
    <cellStyle name="%_revenues SP 2008 9 3" xfId="263"/>
    <cellStyle name="%_revenues SP 2008 9_DTH BC_MB-analysis-27.01.2010" xfId="264"/>
    <cellStyle name="%_revenues SP 2008_DTH BC_MB-analysis-27.01.2010" xfId="265"/>
    <cellStyle name="%_revenues SP 2008_Net PRO 2009_ZADNJA11" xfId="266"/>
    <cellStyle name="%_rfc novi1  20090505 z2" xfId="267"/>
    <cellStyle name="%_rfc novi1  20090505 z2 2" xfId="268"/>
    <cellStyle name="%_Sheet1" xfId="269"/>
    <cellStyle name="%_Sheet1 10" xfId="270"/>
    <cellStyle name="%_Sheet1 11" xfId="271"/>
    <cellStyle name="%_Sheet1 2" xfId="272"/>
    <cellStyle name="%_Sheet1 2 2" xfId="273"/>
    <cellStyle name="%_Sheet1 2 3" xfId="274"/>
    <cellStyle name="%_Sheet1 2_DTH BC_MB-analysis-27.01.2010" xfId="275"/>
    <cellStyle name="%_Sheet1 3" xfId="276"/>
    <cellStyle name="%_Sheet1 3 2" xfId="277"/>
    <cellStyle name="%_Sheet1 3 3" xfId="278"/>
    <cellStyle name="%_Sheet1 3_DTH BC_MB-analysis-27.01.2010" xfId="279"/>
    <cellStyle name="%_Sheet1 4" xfId="280"/>
    <cellStyle name="%_Sheet1 4 2" xfId="281"/>
    <cellStyle name="%_Sheet1 4 3" xfId="282"/>
    <cellStyle name="%_Sheet1 4_DTH BC_MB-analysis-27.01.2010" xfId="283"/>
    <cellStyle name="%_Sheet1 5" xfId="284"/>
    <cellStyle name="%_Sheet1 5 2" xfId="285"/>
    <cellStyle name="%_Sheet1 5 3" xfId="286"/>
    <cellStyle name="%_Sheet1 5_DTH BC_MB-analysis-27.01.2010" xfId="287"/>
    <cellStyle name="%_Sheet1 6" xfId="288"/>
    <cellStyle name="%_Sheet1 6 2" xfId="289"/>
    <cellStyle name="%_Sheet1 7" xfId="290"/>
    <cellStyle name="%_Sheet1 7 2" xfId="291"/>
    <cellStyle name="%_Sheet1 8" xfId="292"/>
    <cellStyle name="%_Sheet1 8 2" xfId="293"/>
    <cellStyle name="%_Sheet1 9" xfId="294"/>
    <cellStyle name="%_Sheet1 9 2" xfId="295"/>
    <cellStyle name="%_Sheet1_DTH BC_MB-analysis-27.01.2010" xfId="296"/>
    <cellStyle name="%_Sheet1_Net PRO 2009_ZADNJA11" xfId="297"/>
    <cellStyle name="%_TKI - TKA costs for POTS" xfId="298"/>
    <cellStyle name="%_TKI - TKA costs for POTS 10" xfId="299"/>
    <cellStyle name="%_TKI - TKA costs for POTS 10 2" xfId="300"/>
    <cellStyle name="%_TKI - TKA costs for POTS 11" xfId="301"/>
    <cellStyle name="%_TKI - TKA costs for POTS 11 2" xfId="302"/>
    <cellStyle name="%_TKI - TKA costs for POTS 12" xfId="303"/>
    <cellStyle name="%_TKI - TKA costs for POTS 13" xfId="304"/>
    <cellStyle name="%_TKI - TKA costs for POTS 2" xfId="305"/>
    <cellStyle name="%_TKI - TKA costs for POTS 2 2" xfId="306"/>
    <cellStyle name="%_TKI - TKA costs for POTS 2 3" xfId="307"/>
    <cellStyle name="%_TKI - TKA costs for POTS 2_DTH BC_MB-analysis-27.01.2010" xfId="308"/>
    <cellStyle name="%_TKI - TKA costs for POTS 3" xfId="309"/>
    <cellStyle name="%_TKI - TKA costs for POTS 3 2" xfId="310"/>
    <cellStyle name="%_TKI - TKA costs for POTS 3 3" xfId="311"/>
    <cellStyle name="%_TKI - TKA costs for POTS 3_DTH BC_MB-analysis-27.01.2010" xfId="312"/>
    <cellStyle name="%_TKI - TKA costs for POTS 4" xfId="313"/>
    <cellStyle name="%_TKI - TKA costs for POTS 4 2" xfId="314"/>
    <cellStyle name="%_TKI - TKA costs for POTS 4 3" xfId="315"/>
    <cellStyle name="%_TKI - TKA costs for POTS 4_DTH BC_MB-analysis-27.01.2010" xfId="316"/>
    <cellStyle name="%_TKI - TKA costs for POTS 5" xfId="317"/>
    <cellStyle name="%_TKI - TKA costs for POTS 5 2" xfId="318"/>
    <cellStyle name="%_TKI - TKA costs for POTS 5 3" xfId="319"/>
    <cellStyle name="%_TKI - TKA costs for POTS 5_DTH BC_MB-analysis-27.01.2010" xfId="320"/>
    <cellStyle name="%_TKI - TKA costs for POTS 6" xfId="321"/>
    <cellStyle name="%_TKI - TKA costs for POTS 6 2" xfId="322"/>
    <cellStyle name="%_TKI - TKA costs for POTS 6 3" xfId="323"/>
    <cellStyle name="%_TKI - TKA costs for POTS 6_DTH BC_MB-analysis-27.01.2010" xfId="324"/>
    <cellStyle name="%_TKI - TKA costs for POTS 7" xfId="325"/>
    <cellStyle name="%_TKI - TKA costs for POTS 7 2" xfId="326"/>
    <cellStyle name="%_TKI - TKA costs for POTS 8" xfId="327"/>
    <cellStyle name="%_TKI - TKA costs for POTS 8 2" xfId="328"/>
    <cellStyle name="%_TKI - TKA costs for POTS 8 3" xfId="329"/>
    <cellStyle name="%_TKI - TKA costs for POTS 8_DTH BC_MB-analysis-27.01.2010" xfId="330"/>
    <cellStyle name="%_TKI - TKA costs for POTS 9" xfId="331"/>
    <cellStyle name="%_TKI - TKA costs for POTS 9 2" xfId="332"/>
    <cellStyle name="%_TKI - TKA costs for POTS 9 3" xfId="333"/>
    <cellStyle name="%_TKI - TKA costs for POTS 9_DTH BC_MB-analysis-27.01.2010" xfId="334"/>
    <cellStyle name="%_TKI - TKA costs for POTS_DTH BC_MB-analysis-27.01.2010" xfId="335"/>
    <cellStyle name="******************************************" xfId="336"/>
    <cellStyle name="****************************************** 2" xfId="337"/>
    <cellStyle name="****************************************** 3" xfId="338"/>
    <cellStyle name="****************************************** 4" xfId="339"/>
    <cellStyle name="??" xfId="340"/>
    <cellStyle name="?? [0.00]_? ? 1" xfId="341"/>
    <cellStyle name="???? [0.00]_PERSONAL" xfId="342"/>
    <cellStyle name="????_PERSONAL" xfId="343"/>
    <cellStyle name="??_? ? 1" xfId="344"/>
    <cellStyle name="?_x0001__x0017_?°_x0001_ÿÿÿ?ÿÿÿ??" xfId="345"/>
    <cellStyle name="?_x0001__x0017_?°_x0001_ÿÿÿ?ÿÿÿ?? 2" xfId="346"/>
    <cellStyle name="@_x000a_" xfId="347"/>
    <cellStyle name="_%(SignOnly)" xfId="348"/>
    <cellStyle name="_%(SignOnly)_AfricaMiddleEastMobileDemand3Q2005" xfId="349"/>
    <cellStyle name="_%(SignOnly)_AME Mobile Demand and Data Aggregation - 1Q06" xfId="350"/>
    <cellStyle name="_%(SignOnly)_AP Mobile Demand Aggregation and Check file - 1Q06 - USE THIS ONE" xfId="351"/>
    <cellStyle name="_%(SignOnly)_AP Mobile Demand Check File 1q2006 v.Linked" xfId="352"/>
    <cellStyle name="_%(SignOnly)_FCMBEMEA_R" xfId="353"/>
    <cellStyle name="_%(SignOnly)_PakistabMob2005" xfId="354"/>
    <cellStyle name="_%(SignSpaceOnly)" xfId="355"/>
    <cellStyle name="_%(SignSpaceOnly)_AfricaMiddleEastMobileDemand3Q2005" xfId="356"/>
    <cellStyle name="_%(SignSpaceOnly)_AME Mobile Demand and Data Aggregation - 1Q06" xfId="357"/>
    <cellStyle name="_%(SignSpaceOnly)_AP Mobile Demand Aggregation and Check file - 1Q06 - USE THIS ONE" xfId="358"/>
    <cellStyle name="_%(SignSpaceOnly)_AP Mobile Demand Check File 1q2006 v.Linked" xfId="359"/>
    <cellStyle name="_%(SignSpaceOnly)_FCMBEMEA_R" xfId="360"/>
    <cellStyle name="_%(SignSpaceOnly)_PakistabMob2005" xfId="361"/>
    <cellStyle name="_01 PL 2006 CM" xfId="362"/>
    <cellStyle name="_01 PL 2007 CM" xfId="363"/>
    <cellStyle name="_01 PL 2008 CM" xfId="364"/>
    <cellStyle name="_01_Postpaid rebalance-assumption for subscribers" xfId="365"/>
    <cellStyle name="_02_0 HRK on-net paid option_200406" xfId="366"/>
    <cellStyle name="_04_T-Mobile tariff packages with Team Option_ FINANCIAL ANALYSIS_19072005" xfId="367"/>
    <cellStyle name="_040916_JV-Input Sheets-Budget" xfId="368"/>
    <cellStyle name="_040916_JV-Input Sheets-Budget 2" xfId="369"/>
    <cellStyle name="_040916_JV-Input Sheets-Budget 3" xfId="370"/>
    <cellStyle name="_040916_JV-Input Sheets-Budget 4" xfId="371"/>
    <cellStyle name="_050317_JV-Forecast-CFO-KPIs+PP" xfId="372"/>
    <cellStyle name="_050317_JV-Forecast-CFO-KPIs+PP 2" xfId="373"/>
    <cellStyle name="_050317_JV-Forecast-CFO-KPIs+PP 3" xfId="374"/>
    <cellStyle name="_050317_JV-Forecast-CFO-KPIs+PP 4" xfId="375"/>
    <cellStyle name="_061009 IPF2006 WE" xfId="376"/>
    <cellStyle name="_070327 Research Database" xfId="377"/>
    <cellStyle name="_1_Business case for CP24 promotion1_IBchanges_corr2" xfId="378"/>
    <cellStyle name="_10y_model_iPTV_module_v1.07" xfId="379"/>
    <cellStyle name="_10y_model_iPTV_module_v1.07 2" xfId="380"/>
    <cellStyle name="_10y_model_iPTV_module_v1.07 2 2" xfId="381"/>
    <cellStyle name="_10y_model_iPTV_module_v1.07 2 3" xfId="382"/>
    <cellStyle name="_10y_model_iPTV_module_v1.07 2 4" xfId="383"/>
    <cellStyle name="_10y_model_iPTV_module_v1.07 2 5" xfId="384"/>
    <cellStyle name="_10y_model_iPTV_module_v1.07 2 6" xfId="385"/>
    <cellStyle name="_10y_model_iPTV_module_v1.07 3" xfId="386"/>
    <cellStyle name="_10y_model_iPTV_module_v1.07 4" xfId="387"/>
    <cellStyle name="_10y_model_iPTV_module_v1.07 5" xfId="388"/>
    <cellStyle name="_10y_model_iPTV_module_v1.07 6" xfId="389"/>
    <cellStyle name="_10y_model_iPTV_module_v1.07 7" xfId="390"/>
    <cellStyle name="_10y_model_iPTV_module_v1.07 8" xfId="391"/>
    <cellStyle name="_10y_model_iPTV_module_v1.07 9" xfId="392"/>
    <cellStyle name="_10y_model_iPTV_module_v1.07_BC_Net phone packages_new_26082009" xfId="393"/>
    <cellStyle name="_10y_model_iPTV_module_v1.07_BC_Net phone packages_new_26082009_BC_Net phone_KA_LA_new iteration 2010 _03052010" xfId="394"/>
    <cellStyle name="_10y_model_iPTV_module_v1.07_BC_Net phone_KA_LA_new iteration 2010 _03052010" xfId="395"/>
    <cellStyle name="_10y_model_iPTV_module_v1.07_Copy of BC_Net phone packages_new_20090807_Anamarija" xfId="396"/>
    <cellStyle name="_10y_model_iPTV_module_v1.07_Copy of BC_Net phone packages_new_20090807_Anamarija_BC_Net phone_KA_LA_new iteration 2010 _03052010" xfId="397"/>
    <cellStyle name="_10y_model_iPTV_module_v1.07_MAXtvPlan 20090416" xfId="398"/>
    <cellStyle name="_10y_model_iPTV_module_v1.07_MAXtvPlan 20090416 2" xfId="399"/>
    <cellStyle name="_10y_TP_relations_T-Com-TMHR_v2" xfId="400"/>
    <cellStyle name="_10y_TP_relations_T-Com-TMHR_v2 10" xfId="401"/>
    <cellStyle name="_10y_TP_relations_T-Com-TMHR_v2 11" xfId="402"/>
    <cellStyle name="_10y_TP_relations_T-Com-TMHR_v2 2" xfId="403"/>
    <cellStyle name="_10y_TP_relations_T-Com-TMHR_v2 2 2" xfId="404"/>
    <cellStyle name="_10y_TP_relations_T-Com-TMHR_v2 2 3" xfId="405"/>
    <cellStyle name="_10y_TP_relations_T-Com-TMHR_v2 2_DTH BC_MB-analysis-27.01.2010" xfId="406"/>
    <cellStyle name="_10y_TP_relations_T-Com-TMHR_v2 3" xfId="407"/>
    <cellStyle name="_10y_TP_relations_T-Com-TMHR_v2 3 2" xfId="408"/>
    <cellStyle name="_10y_TP_relations_T-Com-TMHR_v2 3 3" xfId="409"/>
    <cellStyle name="_10y_TP_relations_T-Com-TMHR_v2 3_DTH BC_MB-analysis-27.01.2010" xfId="410"/>
    <cellStyle name="_10y_TP_relations_T-Com-TMHR_v2 4" xfId="411"/>
    <cellStyle name="_10y_TP_relations_T-Com-TMHR_v2 4 2" xfId="412"/>
    <cellStyle name="_10y_TP_relations_T-Com-TMHR_v2 4 3" xfId="413"/>
    <cellStyle name="_10y_TP_relations_T-Com-TMHR_v2 4_DTH BC_MB-analysis-27.01.2010" xfId="414"/>
    <cellStyle name="_10y_TP_relations_T-Com-TMHR_v2 5" xfId="415"/>
    <cellStyle name="_10y_TP_relations_T-Com-TMHR_v2 5 2" xfId="416"/>
    <cellStyle name="_10y_TP_relations_T-Com-TMHR_v2 5 3" xfId="417"/>
    <cellStyle name="_10y_TP_relations_T-Com-TMHR_v2 5_DTH BC_MB-analysis-27.01.2010" xfId="418"/>
    <cellStyle name="_10y_TP_relations_T-Com-TMHR_v2 6" xfId="419"/>
    <cellStyle name="_10y_TP_relations_T-Com-TMHR_v2 6 2" xfId="420"/>
    <cellStyle name="_10y_TP_relations_T-Com-TMHR_v2 7" xfId="421"/>
    <cellStyle name="_10y_TP_relations_T-Com-TMHR_v2 7 2" xfId="422"/>
    <cellStyle name="_10y_TP_relations_T-Com-TMHR_v2 8" xfId="423"/>
    <cellStyle name="_10y_TP_relations_T-Com-TMHR_v2 8 2" xfId="424"/>
    <cellStyle name="_10y_TP_relations_T-Com-TMHR_v2 9" xfId="425"/>
    <cellStyle name="_10y_TP_relations_T-Com-TMHR_v2 9 2" xfId="426"/>
    <cellStyle name="_10y_TP_relations_T-Com-TMHR_v2_DTH BC_MB-analysis-27.01.2010" xfId="427"/>
    <cellStyle name="_10y_TP_relations_T-Com-TMHR_v2_Net PRO 2009_ZADNJA11" xfId="428"/>
    <cellStyle name="_20060804 TSI POP calculation" xfId="429"/>
    <cellStyle name="_20060804 TSI POP calculation 2" xfId="430"/>
    <cellStyle name="_2007-05-18 PL T-Com after MB central cut v11" xfId="431"/>
    <cellStyle name="_2007-05-18 PL T-Com after MB central cut v11 10" xfId="432"/>
    <cellStyle name="_2007-05-18 PL T-Com after MB central cut v11 11" xfId="433"/>
    <cellStyle name="_2007-05-18 PL T-Com after MB central cut v11 2" xfId="434"/>
    <cellStyle name="_2007-05-18 PL T-Com after MB central cut v11 2 2" xfId="435"/>
    <cellStyle name="_2007-05-18 PL T-Com after MB central cut v11 2 3" xfId="436"/>
    <cellStyle name="_2007-05-18 PL T-Com after MB central cut v11 2_DTH BC_MB-analysis-27.01.2010" xfId="437"/>
    <cellStyle name="_2007-05-18 PL T-Com after MB central cut v11 3" xfId="438"/>
    <cellStyle name="_2007-05-18 PL T-Com after MB central cut v11 3 2" xfId="439"/>
    <cellStyle name="_2007-05-18 PL T-Com after MB central cut v11 3 3" xfId="440"/>
    <cellStyle name="_2007-05-18 PL T-Com after MB central cut v11 3_DTH BC_MB-analysis-27.01.2010" xfId="441"/>
    <cellStyle name="_2007-05-18 PL T-Com after MB central cut v11 4" xfId="442"/>
    <cellStyle name="_2007-05-18 PL T-Com after MB central cut v11 4 2" xfId="443"/>
    <cellStyle name="_2007-05-18 PL T-Com after MB central cut v11 4 3" xfId="444"/>
    <cellStyle name="_2007-05-18 PL T-Com after MB central cut v11 4_DTH BC_MB-analysis-27.01.2010" xfId="445"/>
    <cellStyle name="_2007-05-18 PL T-Com after MB central cut v11 5" xfId="446"/>
    <cellStyle name="_2007-05-18 PL T-Com after MB central cut v11 5 2" xfId="447"/>
    <cellStyle name="_2007-05-18 PL T-Com after MB central cut v11 5 3" xfId="448"/>
    <cellStyle name="_2007-05-18 PL T-Com after MB central cut v11 5_DTH BC_MB-analysis-27.01.2010" xfId="449"/>
    <cellStyle name="_2007-05-18 PL T-Com after MB central cut v11 6" xfId="450"/>
    <cellStyle name="_2007-05-18 PL T-Com after MB central cut v11 6 2" xfId="451"/>
    <cellStyle name="_2007-05-18 PL T-Com after MB central cut v11 7" xfId="452"/>
    <cellStyle name="_2007-05-18 PL T-Com after MB central cut v11 7 2" xfId="453"/>
    <cellStyle name="_2007-05-18 PL T-Com after MB central cut v11 8" xfId="454"/>
    <cellStyle name="_2007-05-18 PL T-Com after MB central cut v11 8 2" xfId="455"/>
    <cellStyle name="_2007-05-18 PL T-Com after MB central cut v11 9" xfId="456"/>
    <cellStyle name="_2007-05-18 PL T-Com after MB central cut v11 9 2" xfId="457"/>
    <cellStyle name="_2007-05-18 PL T-Com after MB central cut v11_DTH BC_MB-analysis-27.01.2010" xfId="458"/>
    <cellStyle name="_2007-05-18 PL T-Com after MB central cut v11_Net PRO 2009_ZADNJA11" xfId="459"/>
    <cellStyle name="_20080415_DRAFT_BC_Max3_selfinstallation" xfId="460"/>
    <cellStyle name="_20080415_DRAFT_BC_Max3_selfinstallation 2" xfId="461"/>
    <cellStyle name="_2010-02-01 MTR Overview - Final - SEE" xfId="462"/>
    <cellStyle name="_4_handsets" xfId="463"/>
    <cellStyle name="_419400_122007-procjena accruala" xfId="464"/>
    <cellStyle name="_419400_122007-procjena accruala 2" xfId="465"/>
    <cellStyle name="_419400_122007-procjena accruala 3" xfId="466"/>
    <cellStyle name="_419400_122007-procjena accruala 4" xfId="467"/>
    <cellStyle name="_6_T-HT GROUP_ template_marketing_budgets_eng_21-09-2006 inputs MKT v_1 1 FINAL" xfId="468"/>
    <cellStyle name="_acquisition_retention_no_contract_2003_CLUSTERS_IB" xfId="469"/>
    <cellStyle name="_analiza 06.07" xfId="470"/>
    <cellStyle name="_analiza 06.07 10" xfId="471"/>
    <cellStyle name="_analiza 06.07 11" xfId="472"/>
    <cellStyle name="_analiza 06.07 2" xfId="473"/>
    <cellStyle name="_analiza 06.07 2 2" xfId="474"/>
    <cellStyle name="_analiza 06.07 2 3" xfId="475"/>
    <cellStyle name="_analiza 06.07 2_DTH BC_MB-analysis-27.01.2010" xfId="476"/>
    <cellStyle name="_analiza 06.07 3" xfId="477"/>
    <cellStyle name="_analiza 06.07 3 2" xfId="478"/>
    <cellStyle name="_analiza 06.07 3 3" xfId="479"/>
    <cellStyle name="_analiza 06.07 3_DTH BC_MB-analysis-27.01.2010" xfId="480"/>
    <cellStyle name="_analiza 06.07 4" xfId="481"/>
    <cellStyle name="_analiza 06.07 4 2" xfId="482"/>
    <cellStyle name="_analiza 06.07 4 3" xfId="483"/>
    <cellStyle name="_analiza 06.07 4_DTH BC_MB-analysis-27.01.2010" xfId="484"/>
    <cellStyle name="_analiza 06.07 5" xfId="485"/>
    <cellStyle name="_analiza 06.07 5 2" xfId="486"/>
    <cellStyle name="_analiza 06.07 5 3" xfId="487"/>
    <cellStyle name="_analiza 06.07 5_DTH BC_MB-analysis-27.01.2010" xfId="488"/>
    <cellStyle name="_analiza 06.07 6" xfId="489"/>
    <cellStyle name="_analiza 06.07 6 2" xfId="490"/>
    <cellStyle name="_analiza 06.07 7" xfId="491"/>
    <cellStyle name="_analiza 06.07 7 2" xfId="492"/>
    <cellStyle name="_analiza 06.07 8" xfId="493"/>
    <cellStyle name="_analiza 06.07 8 2" xfId="494"/>
    <cellStyle name="_analiza 06.07 9" xfId="495"/>
    <cellStyle name="_analiza 06.07 9 2" xfId="496"/>
    <cellStyle name="_analiza 06.07_DTH BC_MB-analysis-27.01.2010" xfId="497"/>
    <cellStyle name="_analiza 06.07_Net PRO 2009_ZADNJA11" xfId="498"/>
    <cellStyle name="_ARPU Dial up" xfId="499"/>
    <cellStyle name="_ARPU Dial up 2" xfId="500"/>
    <cellStyle name="_ARPU Dial up_MAXtvPlan 20090416" xfId="501"/>
    <cellStyle name="_ARPU Dial up_MAXtvPlan 20090416 2" xfId="502"/>
    <cellStyle name="_ARPU Dial up_rfc novi1  20090505 z2" xfId="503"/>
    <cellStyle name="_ARPU Dial up_rfc novi1  20090505 z2 2" xfId="504"/>
    <cellStyle name="_AVENUE MALL_ cost of in house instalation (without maintenance)_ext_ 04122006" xfId="505"/>
    <cellStyle name="_Backup for Overall OPEX &amp; SP results T-HT Inc 25042007" xfId="506"/>
    <cellStyle name="_Backup for Overall OPEX &amp; SP results T-HT Inc 25042007 10" xfId="507"/>
    <cellStyle name="_Backup for Overall OPEX &amp; SP results T-HT Inc 25042007 11" xfId="508"/>
    <cellStyle name="_Backup for Overall OPEX &amp; SP results T-HT Inc 25042007 2" xfId="509"/>
    <cellStyle name="_Backup for Overall OPEX &amp; SP results T-HT Inc 25042007 2 2" xfId="510"/>
    <cellStyle name="_Backup for Overall OPEX &amp; SP results T-HT Inc 25042007 2 3" xfId="511"/>
    <cellStyle name="_Backup for Overall OPEX &amp; SP results T-HT Inc 25042007 2_DTH BC_MB-analysis-27.01.2010" xfId="512"/>
    <cellStyle name="_Backup for Overall OPEX &amp; SP results T-HT Inc 25042007 3" xfId="513"/>
    <cellStyle name="_Backup for Overall OPEX &amp; SP results T-HT Inc 25042007 3 2" xfId="514"/>
    <cellStyle name="_Backup for Overall OPEX &amp; SP results T-HT Inc 25042007 3 3" xfId="515"/>
    <cellStyle name="_Backup for Overall OPEX &amp; SP results T-HT Inc 25042007 3_DTH BC_MB-analysis-27.01.2010" xfId="516"/>
    <cellStyle name="_Backup for Overall OPEX &amp; SP results T-HT Inc 25042007 4" xfId="517"/>
    <cellStyle name="_Backup for Overall OPEX &amp; SP results T-HT Inc 25042007 4 2" xfId="518"/>
    <cellStyle name="_Backup for Overall OPEX &amp; SP results T-HT Inc 25042007 4 3" xfId="519"/>
    <cellStyle name="_Backup for Overall OPEX &amp; SP results T-HT Inc 25042007 4_DTH BC_MB-analysis-27.01.2010" xfId="520"/>
    <cellStyle name="_Backup for Overall OPEX &amp; SP results T-HT Inc 25042007 5" xfId="521"/>
    <cellStyle name="_Backup for Overall OPEX &amp; SP results T-HT Inc 25042007 5 2" xfId="522"/>
    <cellStyle name="_Backup for Overall OPEX &amp; SP results T-HT Inc 25042007 5 3" xfId="523"/>
    <cellStyle name="_Backup for Overall OPEX &amp; SP results T-HT Inc 25042007 5_DTH BC_MB-analysis-27.01.2010" xfId="524"/>
    <cellStyle name="_Backup for Overall OPEX &amp; SP results T-HT Inc 25042007 6" xfId="525"/>
    <cellStyle name="_Backup for Overall OPEX &amp; SP results T-HT Inc 25042007 6 2" xfId="526"/>
    <cellStyle name="_Backup for Overall OPEX &amp; SP results T-HT Inc 25042007 7" xfId="527"/>
    <cellStyle name="_Backup for Overall OPEX &amp; SP results T-HT Inc 25042007 7 2" xfId="528"/>
    <cellStyle name="_Backup for Overall OPEX &amp; SP results T-HT Inc 25042007 8" xfId="529"/>
    <cellStyle name="_Backup for Overall OPEX &amp; SP results T-HT Inc 25042007 8 2" xfId="530"/>
    <cellStyle name="_Backup for Overall OPEX &amp; SP results T-HT Inc 25042007 9" xfId="531"/>
    <cellStyle name="_Backup for Overall OPEX &amp; SP results T-HT Inc 25042007 9 2" xfId="532"/>
    <cellStyle name="_Backup for Overall OPEX &amp; SP results T-HT Inc 25042007_Book2" xfId="533"/>
    <cellStyle name="_Backup for Overall OPEX &amp; SP results T-HT Inc 25042007_Costs " xfId="534"/>
    <cellStyle name="_Backup for Overall OPEX &amp; SP results T-HT Inc 25042007_Costs  2" xfId="535"/>
    <cellStyle name="_Backup for Overall OPEX &amp; SP results T-HT Inc 25042007_DTH BC_MB-analysis-27.01.2010" xfId="536"/>
    <cellStyle name="_Backup for Overall OPEX &amp; SP results T-HT Inc 25042007_HAWA" xfId="537"/>
    <cellStyle name="_Backup for Overall OPEX &amp; SP results T-HT Inc 25042007_MAXtvPlan 20090416" xfId="538"/>
    <cellStyle name="_Backup for Overall OPEX &amp; SP results T-HT Inc 25042007_MAXtvPlan 20090416 2" xfId="539"/>
    <cellStyle name="_Backup for Overall OPEX &amp; SP results T-HT Inc 25042007_Model_SAB101_e_31_May_2008_iPF 2008" xfId="540"/>
    <cellStyle name="_Backup for Overall OPEX &amp; SP results T-HT Inc 25042007_Model_SAB101_e_31_May_2008_iPF 2008 10" xfId="541"/>
    <cellStyle name="_Backup for Overall OPEX &amp; SP results T-HT Inc 25042007_Model_SAB101_e_31_May_2008_iPF 2008 10 2" xfId="542"/>
    <cellStyle name="_Backup for Overall OPEX &amp; SP results T-HT Inc 25042007_Model_SAB101_e_31_May_2008_iPF 2008 11" xfId="543"/>
    <cellStyle name="_Backup for Overall OPEX &amp; SP results T-HT Inc 25042007_Model_SAB101_e_31_May_2008_iPF 2008 11 2" xfId="544"/>
    <cellStyle name="_Backup for Overall OPEX &amp; SP results T-HT Inc 25042007_Model_SAB101_e_31_May_2008_iPF 2008 12" xfId="545"/>
    <cellStyle name="_Backup for Overall OPEX &amp; SP results T-HT Inc 25042007_Model_SAB101_e_31_May_2008_iPF 2008 13" xfId="546"/>
    <cellStyle name="_Backup for Overall OPEX &amp; SP results T-HT Inc 25042007_Model_SAB101_e_31_May_2008_iPF 2008 2" xfId="547"/>
    <cellStyle name="_Backup for Overall OPEX &amp; SP results T-HT Inc 25042007_Model_SAB101_e_31_May_2008_iPF 2008 2 2" xfId="548"/>
    <cellStyle name="_Backup for Overall OPEX &amp; SP results T-HT Inc 25042007_Model_SAB101_e_31_May_2008_iPF 2008 2 3" xfId="549"/>
    <cellStyle name="_Backup for Overall OPEX &amp; SP results T-HT Inc 25042007_Model_SAB101_e_31_May_2008_iPF 2008 2_DTH BC_MB-analysis-27.01.2010" xfId="550"/>
    <cellStyle name="_Backup for Overall OPEX &amp; SP results T-HT Inc 25042007_Model_SAB101_e_31_May_2008_iPF 2008 3" xfId="551"/>
    <cellStyle name="_Backup for Overall OPEX &amp; SP results T-HT Inc 25042007_Model_SAB101_e_31_May_2008_iPF 2008 3 2" xfId="552"/>
    <cellStyle name="_Backup for Overall OPEX &amp; SP results T-HT Inc 25042007_Model_SAB101_e_31_May_2008_iPF 2008 3 3" xfId="553"/>
    <cellStyle name="_Backup for Overall OPEX &amp; SP results T-HT Inc 25042007_Model_SAB101_e_31_May_2008_iPF 2008 3_DTH BC_MB-analysis-27.01.2010" xfId="554"/>
    <cellStyle name="_Backup for Overall OPEX &amp; SP results T-HT Inc 25042007_Model_SAB101_e_31_May_2008_iPF 2008 4" xfId="555"/>
    <cellStyle name="_Backup for Overall OPEX &amp; SP results T-HT Inc 25042007_Model_SAB101_e_31_May_2008_iPF 2008 4 2" xfId="556"/>
    <cellStyle name="_Backup for Overall OPEX &amp; SP results T-HT Inc 25042007_Model_SAB101_e_31_May_2008_iPF 2008 4 3" xfId="557"/>
    <cellStyle name="_Backup for Overall OPEX &amp; SP results T-HT Inc 25042007_Model_SAB101_e_31_May_2008_iPF 2008 4_DTH BC_MB-analysis-27.01.2010" xfId="558"/>
    <cellStyle name="_Backup for Overall OPEX &amp; SP results T-HT Inc 25042007_Model_SAB101_e_31_May_2008_iPF 2008 5" xfId="559"/>
    <cellStyle name="_Backup for Overall OPEX &amp; SP results T-HT Inc 25042007_Model_SAB101_e_31_May_2008_iPF 2008 5 2" xfId="560"/>
    <cellStyle name="_Backup for Overall OPEX &amp; SP results T-HT Inc 25042007_Model_SAB101_e_31_May_2008_iPF 2008 5 3" xfId="561"/>
    <cellStyle name="_Backup for Overall OPEX &amp; SP results T-HT Inc 25042007_Model_SAB101_e_31_May_2008_iPF 2008 5_DTH BC_MB-analysis-27.01.2010" xfId="562"/>
    <cellStyle name="_Backup for Overall OPEX &amp; SP results T-HT Inc 25042007_Model_SAB101_e_31_May_2008_iPF 2008 6" xfId="563"/>
    <cellStyle name="_Backup for Overall OPEX &amp; SP results T-HT Inc 25042007_Model_SAB101_e_31_May_2008_iPF 2008 6 2" xfId="564"/>
    <cellStyle name="_Backup for Overall OPEX &amp; SP results T-HT Inc 25042007_Model_SAB101_e_31_May_2008_iPF 2008 6 3" xfId="565"/>
    <cellStyle name="_Backup for Overall OPEX &amp; SP results T-HT Inc 25042007_Model_SAB101_e_31_May_2008_iPF 2008 6_DTH BC_MB-analysis-27.01.2010" xfId="566"/>
    <cellStyle name="_Backup for Overall OPEX &amp; SP results T-HT Inc 25042007_Model_SAB101_e_31_May_2008_iPF 2008 7" xfId="567"/>
    <cellStyle name="_Backup for Overall OPEX &amp; SP results T-HT Inc 25042007_Model_SAB101_e_31_May_2008_iPF 2008 7 2" xfId="568"/>
    <cellStyle name="_Backup for Overall OPEX &amp; SP results T-HT Inc 25042007_Model_SAB101_e_31_May_2008_iPF 2008 8" xfId="569"/>
    <cellStyle name="_Backup for Overall OPEX &amp; SP results T-HT Inc 25042007_Model_SAB101_e_31_May_2008_iPF 2008 8 2" xfId="570"/>
    <cellStyle name="_Backup for Overall OPEX &amp; SP results T-HT Inc 25042007_Model_SAB101_e_31_May_2008_iPF 2008 8 3" xfId="571"/>
    <cellStyle name="_Backup for Overall OPEX &amp; SP results T-HT Inc 25042007_Model_SAB101_e_31_May_2008_iPF 2008 8_DTH BC_MB-analysis-27.01.2010" xfId="572"/>
    <cellStyle name="_Backup for Overall OPEX &amp; SP results T-HT Inc 25042007_Model_SAB101_e_31_May_2008_iPF 2008 9" xfId="573"/>
    <cellStyle name="_Backup for Overall OPEX &amp; SP results T-HT Inc 25042007_Model_SAB101_e_31_May_2008_iPF 2008 9 2" xfId="574"/>
    <cellStyle name="_Backup for Overall OPEX &amp; SP results T-HT Inc 25042007_Model_SAB101_e_31_May_2008_iPF 2008 9 3" xfId="575"/>
    <cellStyle name="_Backup for Overall OPEX &amp; SP results T-HT Inc 25042007_Model_SAB101_e_31_May_2008_iPF 2008 9_DTH BC_MB-analysis-27.01.2010" xfId="576"/>
    <cellStyle name="_Backup for Overall OPEX &amp; SP results T-HT Inc 25042007_Model_SAB101_e_31_May_2008_iPF 2008_DTH BC_MB-analysis-27.01.2010" xfId="577"/>
    <cellStyle name="_Backup for Overall OPEX &amp; SP results T-HT Inc 25042007_Model_SAB101_e_31_May_2008_iPF 2008_Net PRO 2009_ZADNJA11" xfId="578"/>
    <cellStyle name="_Backup for Overall OPEX &amp; SP results T-HT Inc 25042007_Net PRO 2009_ZADNJA11" xfId="579"/>
    <cellStyle name="_Backup for Overall OPEX &amp; SP results T-HT Inc 25042007_Retention ADSL" xfId="580"/>
    <cellStyle name="_Backup for Overall OPEX &amp; SP results T-HT Inc 25042007_Retention ADSL 10" xfId="581"/>
    <cellStyle name="_Backup for Overall OPEX &amp; SP results T-HT Inc 25042007_Retention ADSL 10 2" xfId="582"/>
    <cellStyle name="_Backup for Overall OPEX &amp; SP results T-HT Inc 25042007_Retention ADSL 11" xfId="583"/>
    <cellStyle name="_Backup for Overall OPEX &amp; SP results T-HT Inc 25042007_Retention ADSL 11 2" xfId="584"/>
    <cellStyle name="_Backup for Overall OPEX &amp; SP results T-HT Inc 25042007_Retention ADSL 12" xfId="585"/>
    <cellStyle name="_Backup for Overall OPEX &amp; SP results T-HT Inc 25042007_Retention ADSL 13" xfId="586"/>
    <cellStyle name="_Backup for Overall OPEX &amp; SP results T-HT Inc 25042007_Retention ADSL 2" xfId="587"/>
    <cellStyle name="_Backup for Overall OPEX &amp; SP results T-HT Inc 25042007_Retention ADSL 2 2" xfId="588"/>
    <cellStyle name="_Backup for Overall OPEX &amp; SP results T-HT Inc 25042007_Retention ADSL 2 3" xfId="589"/>
    <cellStyle name="_Backup for Overall OPEX &amp; SP results T-HT Inc 25042007_Retention ADSL 2_DTH BC_MB-analysis-27.01.2010" xfId="590"/>
    <cellStyle name="_Backup for Overall OPEX &amp; SP results T-HT Inc 25042007_Retention ADSL 3" xfId="591"/>
    <cellStyle name="_Backup for Overall OPEX &amp; SP results T-HT Inc 25042007_Retention ADSL 3 2" xfId="592"/>
    <cellStyle name="_Backup for Overall OPEX &amp; SP results T-HT Inc 25042007_Retention ADSL 3 3" xfId="593"/>
    <cellStyle name="_Backup for Overall OPEX &amp; SP results T-HT Inc 25042007_Retention ADSL 3_DTH BC_MB-analysis-27.01.2010" xfId="594"/>
    <cellStyle name="_Backup for Overall OPEX &amp; SP results T-HT Inc 25042007_Retention ADSL 4" xfId="595"/>
    <cellStyle name="_Backup for Overall OPEX &amp; SP results T-HT Inc 25042007_Retention ADSL 4 2" xfId="596"/>
    <cellStyle name="_Backup for Overall OPEX &amp; SP results T-HT Inc 25042007_Retention ADSL 4 3" xfId="597"/>
    <cellStyle name="_Backup for Overall OPEX &amp; SP results T-HT Inc 25042007_Retention ADSL 4_DTH BC_MB-analysis-27.01.2010" xfId="598"/>
    <cellStyle name="_Backup for Overall OPEX &amp; SP results T-HT Inc 25042007_Retention ADSL 5" xfId="599"/>
    <cellStyle name="_Backup for Overall OPEX &amp; SP results T-HT Inc 25042007_Retention ADSL 5 2" xfId="600"/>
    <cellStyle name="_Backup for Overall OPEX &amp; SP results T-HT Inc 25042007_Retention ADSL 5 3" xfId="601"/>
    <cellStyle name="_Backup for Overall OPEX &amp; SP results T-HT Inc 25042007_Retention ADSL 5_DTH BC_MB-analysis-27.01.2010" xfId="602"/>
    <cellStyle name="_Backup for Overall OPEX &amp; SP results T-HT Inc 25042007_Retention ADSL 6" xfId="603"/>
    <cellStyle name="_Backup for Overall OPEX &amp; SP results T-HT Inc 25042007_Retention ADSL 6 2" xfId="604"/>
    <cellStyle name="_Backup for Overall OPEX &amp; SP results T-HT Inc 25042007_Retention ADSL 6 3" xfId="605"/>
    <cellStyle name="_Backup for Overall OPEX &amp; SP results T-HT Inc 25042007_Retention ADSL 6_DTH BC_MB-analysis-27.01.2010" xfId="606"/>
    <cellStyle name="_Backup for Overall OPEX &amp; SP results T-HT Inc 25042007_Retention ADSL 7" xfId="607"/>
    <cellStyle name="_Backup for Overall OPEX &amp; SP results T-HT Inc 25042007_Retention ADSL 7 2" xfId="608"/>
    <cellStyle name="_Backup for Overall OPEX &amp; SP results T-HT Inc 25042007_Retention ADSL 8" xfId="609"/>
    <cellStyle name="_Backup for Overall OPEX &amp; SP results T-HT Inc 25042007_Retention ADSL 8 2" xfId="610"/>
    <cellStyle name="_Backup for Overall OPEX &amp; SP results T-HT Inc 25042007_Retention ADSL 8 3" xfId="611"/>
    <cellStyle name="_Backup for Overall OPEX &amp; SP results T-HT Inc 25042007_Retention ADSL 8_DTH BC_MB-analysis-27.01.2010" xfId="612"/>
    <cellStyle name="_Backup for Overall OPEX &amp; SP results T-HT Inc 25042007_Retention ADSL 9" xfId="613"/>
    <cellStyle name="_Backup for Overall OPEX &amp; SP results T-HT Inc 25042007_Retention ADSL 9 2" xfId="614"/>
    <cellStyle name="_Backup for Overall OPEX &amp; SP results T-HT Inc 25042007_Retention ADSL 9 3" xfId="615"/>
    <cellStyle name="_Backup for Overall OPEX &amp; SP results T-HT Inc 25042007_Retention ADSL 9_DTH BC_MB-analysis-27.01.2010" xfId="616"/>
    <cellStyle name="_Backup for Overall OPEX &amp; SP results T-HT Inc 25042007_Retention ADSL_DTH BC_MB-analysis-27.01.2010" xfId="617"/>
    <cellStyle name="_Backup for Overall OPEX &amp; SP results T-HT Inc 25042007_Reveneus" xfId="618"/>
    <cellStyle name="_Backup for Overall OPEX &amp; SP results T-HT Inc 25042007_Reveneus 2" xfId="619"/>
    <cellStyle name="_Backup for Overall OPEX &amp; SP results T-HT Inc 25042007_revenues SP 2008" xfId="620"/>
    <cellStyle name="_Backup for Overall OPEX &amp; SP results T-HT Inc 25042007_revenues SP 2008 10" xfId="621"/>
    <cellStyle name="_Backup for Overall OPEX &amp; SP results T-HT Inc 25042007_revenues SP 2008 10 2" xfId="622"/>
    <cellStyle name="_Backup for Overall OPEX &amp; SP results T-HT Inc 25042007_revenues SP 2008 11" xfId="623"/>
    <cellStyle name="_Backup for Overall OPEX &amp; SP results T-HT Inc 25042007_revenues SP 2008 11 2" xfId="624"/>
    <cellStyle name="_Backup for Overall OPEX &amp; SP results T-HT Inc 25042007_revenues SP 2008 12" xfId="625"/>
    <cellStyle name="_Backup for Overall OPEX &amp; SP results T-HT Inc 25042007_revenues SP 2008 13" xfId="626"/>
    <cellStyle name="_Backup for Overall OPEX &amp; SP results T-HT Inc 25042007_revenues SP 2008 2" xfId="627"/>
    <cellStyle name="_Backup for Overall OPEX &amp; SP results T-HT Inc 25042007_revenues SP 2008 2 2" xfId="628"/>
    <cellStyle name="_Backup for Overall OPEX &amp; SP results T-HT Inc 25042007_revenues SP 2008 2 3" xfId="629"/>
    <cellStyle name="_Backup for Overall OPEX &amp; SP results T-HT Inc 25042007_revenues SP 2008 2_DTH BC_MB-analysis-27.01.2010" xfId="630"/>
    <cellStyle name="_Backup for Overall OPEX &amp; SP results T-HT Inc 25042007_revenues SP 2008 3" xfId="631"/>
    <cellStyle name="_Backup for Overall OPEX &amp; SP results T-HT Inc 25042007_revenues SP 2008 3 2" xfId="632"/>
    <cellStyle name="_Backup for Overall OPEX &amp; SP results T-HT Inc 25042007_revenues SP 2008 3 3" xfId="633"/>
    <cellStyle name="_Backup for Overall OPEX &amp; SP results T-HT Inc 25042007_revenues SP 2008 3_DTH BC_MB-analysis-27.01.2010" xfId="634"/>
    <cellStyle name="_Backup for Overall OPEX &amp; SP results T-HT Inc 25042007_revenues SP 2008 4" xfId="635"/>
    <cellStyle name="_Backup for Overall OPEX &amp; SP results T-HT Inc 25042007_revenues SP 2008 4 2" xfId="636"/>
    <cellStyle name="_Backup for Overall OPEX &amp; SP results T-HT Inc 25042007_revenues SP 2008 4 3" xfId="637"/>
    <cellStyle name="_Backup for Overall OPEX &amp; SP results T-HT Inc 25042007_revenues SP 2008 4_DTH BC_MB-analysis-27.01.2010" xfId="638"/>
    <cellStyle name="_Backup for Overall OPEX &amp; SP results T-HT Inc 25042007_revenues SP 2008 5" xfId="639"/>
    <cellStyle name="_Backup for Overall OPEX &amp; SP results T-HT Inc 25042007_revenues SP 2008 5 2" xfId="640"/>
    <cellStyle name="_Backup for Overall OPEX &amp; SP results T-HT Inc 25042007_revenues SP 2008 5 3" xfId="641"/>
    <cellStyle name="_Backup for Overall OPEX &amp; SP results T-HT Inc 25042007_revenues SP 2008 5_DTH BC_MB-analysis-27.01.2010" xfId="642"/>
    <cellStyle name="_Backup for Overall OPEX &amp; SP results T-HT Inc 25042007_revenues SP 2008 6" xfId="643"/>
    <cellStyle name="_Backup for Overall OPEX &amp; SP results T-HT Inc 25042007_revenues SP 2008 6 2" xfId="644"/>
    <cellStyle name="_Backup for Overall OPEX &amp; SP results T-HT Inc 25042007_revenues SP 2008 6 3" xfId="645"/>
    <cellStyle name="_Backup for Overall OPEX &amp; SP results T-HT Inc 25042007_revenues SP 2008 6_DTH BC_MB-analysis-27.01.2010" xfId="646"/>
    <cellStyle name="_Backup for Overall OPEX &amp; SP results T-HT Inc 25042007_revenues SP 2008 7" xfId="647"/>
    <cellStyle name="_Backup for Overall OPEX &amp; SP results T-HT Inc 25042007_revenues SP 2008 7 2" xfId="648"/>
    <cellStyle name="_Backup for Overall OPEX &amp; SP results T-HT Inc 25042007_revenues SP 2008 8" xfId="649"/>
    <cellStyle name="_Backup for Overall OPEX &amp; SP results T-HT Inc 25042007_revenues SP 2008 8 2" xfId="650"/>
    <cellStyle name="_Backup for Overall OPEX &amp; SP results T-HT Inc 25042007_revenues SP 2008 8 3" xfId="651"/>
    <cellStyle name="_Backup for Overall OPEX &amp; SP results T-HT Inc 25042007_revenues SP 2008 8_DTH BC_MB-analysis-27.01.2010" xfId="652"/>
    <cellStyle name="_Backup for Overall OPEX &amp; SP results T-HT Inc 25042007_revenues SP 2008 9" xfId="653"/>
    <cellStyle name="_Backup for Overall OPEX &amp; SP results T-HT Inc 25042007_revenues SP 2008 9 2" xfId="654"/>
    <cellStyle name="_Backup for Overall OPEX &amp; SP results T-HT Inc 25042007_revenues SP 2008 9 3" xfId="655"/>
    <cellStyle name="_Backup for Overall OPEX &amp; SP results T-HT Inc 25042007_revenues SP 2008 9_DTH BC_MB-analysis-27.01.2010" xfId="656"/>
    <cellStyle name="_Backup for Overall OPEX &amp; SP results T-HT Inc 25042007_revenues SP 2008_DTH BC_MB-analysis-27.01.2010" xfId="657"/>
    <cellStyle name="_Backup for Overall OPEX &amp; SP results T-HT Inc 25042007_revenues SP 2008_Net PRO 2009_ZADNJA11" xfId="658"/>
    <cellStyle name="_Backup for Overall OPEX &amp; SP results T-HT Inc 25042007_Sheet1" xfId="659"/>
    <cellStyle name="_Backup for Overall OPEX &amp; SP results T-HT Inc 25042007_Sheet1 10" xfId="660"/>
    <cellStyle name="_Backup for Overall OPEX &amp; SP results T-HT Inc 25042007_Sheet1 11" xfId="661"/>
    <cellStyle name="_Backup for Overall OPEX &amp; SP results T-HT Inc 25042007_Sheet1 2" xfId="662"/>
    <cellStyle name="_Backup for Overall OPEX &amp; SP results T-HT Inc 25042007_Sheet1 2 2" xfId="663"/>
    <cellStyle name="_Backup for Overall OPEX &amp; SP results T-HT Inc 25042007_Sheet1 2 3" xfId="664"/>
    <cellStyle name="_Backup for Overall OPEX &amp; SP results T-HT Inc 25042007_Sheet1 2_DTH BC_MB-analysis-27.01.2010" xfId="665"/>
    <cellStyle name="_Backup for Overall OPEX &amp; SP results T-HT Inc 25042007_Sheet1 3" xfId="666"/>
    <cellStyle name="_Backup for Overall OPEX &amp; SP results T-HT Inc 25042007_Sheet1 3 2" xfId="667"/>
    <cellStyle name="_Backup for Overall OPEX &amp; SP results T-HT Inc 25042007_Sheet1 3 3" xfId="668"/>
    <cellStyle name="_Backup for Overall OPEX &amp; SP results T-HT Inc 25042007_Sheet1 3_DTH BC_MB-analysis-27.01.2010" xfId="669"/>
    <cellStyle name="_Backup for Overall OPEX &amp; SP results T-HT Inc 25042007_Sheet1 4" xfId="670"/>
    <cellStyle name="_Backup for Overall OPEX &amp; SP results T-HT Inc 25042007_Sheet1 4 2" xfId="671"/>
    <cellStyle name="_Backup for Overall OPEX &amp; SP results T-HT Inc 25042007_Sheet1 4 3" xfId="672"/>
    <cellStyle name="_Backup for Overall OPEX &amp; SP results T-HT Inc 25042007_Sheet1 4_DTH BC_MB-analysis-27.01.2010" xfId="673"/>
    <cellStyle name="_Backup for Overall OPEX &amp; SP results T-HT Inc 25042007_Sheet1 5" xfId="674"/>
    <cellStyle name="_Backup for Overall OPEX &amp; SP results T-HT Inc 25042007_Sheet1 5 2" xfId="675"/>
    <cellStyle name="_Backup for Overall OPEX &amp; SP results T-HT Inc 25042007_Sheet1 5 3" xfId="676"/>
    <cellStyle name="_Backup for Overall OPEX &amp; SP results T-HT Inc 25042007_Sheet1 5_DTH BC_MB-analysis-27.01.2010" xfId="677"/>
    <cellStyle name="_Backup for Overall OPEX &amp; SP results T-HT Inc 25042007_Sheet1 6" xfId="678"/>
    <cellStyle name="_Backup for Overall OPEX &amp; SP results T-HT Inc 25042007_Sheet1 6 2" xfId="679"/>
    <cellStyle name="_Backup for Overall OPEX &amp; SP results T-HT Inc 25042007_Sheet1 7" xfId="680"/>
    <cellStyle name="_Backup for Overall OPEX &amp; SP results T-HT Inc 25042007_Sheet1 7 2" xfId="681"/>
    <cellStyle name="_Backup for Overall OPEX &amp; SP results T-HT Inc 25042007_Sheet1 8" xfId="682"/>
    <cellStyle name="_Backup for Overall OPEX &amp; SP results T-HT Inc 25042007_Sheet1 8 2" xfId="683"/>
    <cellStyle name="_Backup for Overall OPEX &amp; SP results T-HT Inc 25042007_Sheet1 9" xfId="684"/>
    <cellStyle name="_Backup for Overall OPEX &amp; SP results T-HT Inc 25042007_Sheet1 9 2" xfId="685"/>
    <cellStyle name="_Backup for Overall OPEX &amp; SP results T-HT Inc 25042007_Sheet1_DTH BC_MB-analysis-27.01.2010" xfId="686"/>
    <cellStyle name="_Backup for Overall OPEX &amp; SP results T-HT Inc 25042007_Sheet1_Net PRO 2009_ZADNJA11" xfId="687"/>
    <cellStyle name="_Backup for Overall OPEX &amp; SP results T-HT Inc 25042007_T-Com wo Iskon P&amp;L CCat" xfId="688"/>
    <cellStyle name="_Backup for Overall OPEX &amp; SP results T-HT Inc 25042007_T-Com wo Iskon P&amp;L CCat 10" xfId="689"/>
    <cellStyle name="_Backup for Overall OPEX &amp; SP results T-HT Inc 25042007_T-Com wo Iskon P&amp;L CCat 10 2" xfId="690"/>
    <cellStyle name="_Backup for Overall OPEX &amp; SP results T-HT Inc 25042007_T-Com wo Iskon P&amp;L CCat 11" xfId="691"/>
    <cellStyle name="_Backup for Overall OPEX &amp; SP results T-HT Inc 25042007_T-Com wo Iskon P&amp;L CCat 11 2" xfId="692"/>
    <cellStyle name="_Backup for Overall OPEX &amp; SP results T-HT Inc 25042007_T-Com wo Iskon P&amp;L CCat 12" xfId="693"/>
    <cellStyle name="_Backup for Overall OPEX &amp; SP results T-HT Inc 25042007_T-Com wo Iskon P&amp;L CCat 13" xfId="694"/>
    <cellStyle name="_Backup for Overall OPEX &amp; SP results T-HT Inc 25042007_T-Com wo Iskon P&amp;L CCat 2" xfId="695"/>
    <cellStyle name="_Backup for Overall OPEX &amp; SP results T-HT Inc 25042007_T-Com wo Iskon P&amp;L CCat 2 2" xfId="696"/>
    <cellStyle name="_Backup for Overall OPEX &amp; SP results T-HT Inc 25042007_T-Com wo Iskon P&amp;L CCat 2 3" xfId="697"/>
    <cellStyle name="_Backup for Overall OPEX &amp; SP results T-HT Inc 25042007_T-Com wo Iskon P&amp;L CCat 2_DTH BC_MB-analysis-27.01.2010" xfId="698"/>
    <cellStyle name="_Backup for Overall OPEX &amp; SP results T-HT Inc 25042007_T-Com wo Iskon P&amp;L CCat 3" xfId="699"/>
    <cellStyle name="_Backup for Overall OPEX &amp; SP results T-HT Inc 25042007_T-Com wo Iskon P&amp;L CCat 3 2" xfId="700"/>
    <cellStyle name="_Backup for Overall OPEX &amp; SP results T-HT Inc 25042007_T-Com wo Iskon P&amp;L CCat 3 3" xfId="701"/>
    <cellStyle name="_Backup for Overall OPEX &amp; SP results T-HT Inc 25042007_T-Com wo Iskon P&amp;L CCat 3_DTH BC_MB-analysis-27.01.2010" xfId="702"/>
    <cellStyle name="_Backup for Overall OPEX &amp; SP results T-HT Inc 25042007_T-Com wo Iskon P&amp;L CCat 4" xfId="703"/>
    <cellStyle name="_Backup for Overall OPEX &amp; SP results T-HT Inc 25042007_T-Com wo Iskon P&amp;L CCat 4 2" xfId="704"/>
    <cellStyle name="_Backup for Overall OPEX &amp; SP results T-HT Inc 25042007_T-Com wo Iskon P&amp;L CCat 4 3" xfId="705"/>
    <cellStyle name="_Backup for Overall OPEX &amp; SP results T-HT Inc 25042007_T-Com wo Iskon P&amp;L CCat 4_DTH BC_MB-analysis-27.01.2010" xfId="706"/>
    <cellStyle name="_Backup for Overall OPEX &amp; SP results T-HT Inc 25042007_T-Com wo Iskon P&amp;L CCat 5" xfId="707"/>
    <cellStyle name="_Backup for Overall OPEX &amp; SP results T-HT Inc 25042007_T-Com wo Iskon P&amp;L CCat 5 2" xfId="708"/>
    <cellStyle name="_Backup for Overall OPEX &amp; SP results T-HT Inc 25042007_T-Com wo Iskon P&amp;L CCat 5 3" xfId="709"/>
    <cellStyle name="_Backup for Overall OPEX &amp; SP results T-HT Inc 25042007_T-Com wo Iskon P&amp;L CCat 5_DTH BC_MB-analysis-27.01.2010" xfId="710"/>
    <cellStyle name="_Backup for Overall OPEX &amp; SP results T-HT Inc 25042007_T-Com wo Iskon P&amp;L CCat 6" xfId="711"/>
    <cellStyle name="_Backup for Overall OPEX &amp; SP results T-HT Inc 25042007_T-Com wo Iskon P&amp;L CCat 6 2" xfId="712"/>
    <cellStyle name="_Backup for Overall OPEX &amp; SP results T-HT Inc 25042007_T-Com wo Iskon P&amp;L CCat 6 3" xfId="713"/>
    <cellStyle name="_Backup for Overall OPEX &amp; SP results T-HT Inc 25042007_T-Com wo Iskon P&amp;L CCat 6_DTH BC_MB-analysis-27.01.2010" xfId="714"/>
    <cellStyle name="_Backup for Overall OPEX &amp; SP results T-HT Inc 25042007_T-Com wo Iskon P&amp;L CCat 7" xfId="715"/>
    <cellStyle name="_Backup for Overall OPEX &amp; SP results T-HT Inc 25042007_T-Com wo Iskon P&amp;L CCat 7 2" xfId="716"/>
    <cellStyle name="_Backup for Overall OPEX &amp; SP results T-HT Inc 25042007_T-Com wo Iskon P&amp;L CCat 8" xfId="717"/>
    <cellStyle name="_Backup for Overall OPEX &amp; SP results T-HT Inc 25042007_T-Com wo Iskon P&amp;L CCat 8 2" xfId="718"/>
    <cellStyle name="_Backup for Overall OPEX &amp; SP results T-HT Inc 25042007_T-Com wo Iskon P&amp;L CCat 8 3" xfId="719"/>
    <cellStyle name="_Backup for Overall OPEX &amp; SP results T-HT Inc 25042007_T-Com wo Iskon P&amp;L CCat 8_DTH BC_MB-analysis-27.01.2010" xfId="720"/>
    <cellStyle name="_Backup for Overall OPEX &amp; SP results T-HT Inc 25042007_T-Com wo Iskon P&amp;L CCat 9" xfId="721"/>
    <cellStyle name="_Backup for Overall OPEX &amp; SP results T-HT Inc 25042007_T-Com wo Iskon P&amp;L CCat 9 2" xfId="722"/>
    <cellStyle name="_Backup for Overall OPEX &amp; SP results T-HT Inc 25042007_T-Com wo Iskon P&amp;L CCat 9 3" xfId="723"/>
    <cellStyle name="_Backup for Overall OPEX &amp; SP results T-HT Inc 25042007_T-Com wo Iskon P&amp;L CCat 9_DTH BC_MB-analysis-27.01.2010" xfId="724"/>
    <cellStyle name="_Backup for Overall OPEX &amp; SP results T-HT Inc 25042007_T-Com wo Iskon P&amp;L CCat_DTH BC_MB-analysis-27.01.2010" xfId="725"/>
    <cellStyle name="_Backup for Overall OPEX &amp; SP results T-HT Inc 25042007_T-Com wo Iskon P&amp;L CCat_Net PRO 2009_ZADNJA11" xfId="726"/>
    <cellStyle name="_Backup for Overall OPEX &amp; SP results T-HT Inc 25042007_TKI - TKA costs for POTS" xfId="727"/>
    <cellStyle name="_Backup for Overall OPEX &amp; SP results T-HT Inc 25042007_TKI - TKA costs for POTS 10" xfId="728"/>
    <cellStyle name="_Backup for Overall OPEX &amp; SP results T-HT Inc 25042007_TKI - TKA costs for POTS 10 2" xfId="729"/>
    <cellStyle name="_Backup for Overall OPEX &amp; SP results T-HT Inc 25042007_TKI - TKA costs for POTS 11" xfId="730"/>
    <cellStyle name="_Backup for Overall OPEX &amp; SP results T-HT Inc 25042007_TKI - TKA costs for POTS 11 2" xfId="731"/>
    <cellStyle name="_Backup for Overall OPEX &amp; SP results T-HT Inc 25042007_TKI - TKA costs for POTS 12" xfId="732"/>
    <cellStyle name="_Backup for Overall OPEX &amp; SP results T-HT Inc 25042007_TKI - TKA costs for POTS 13" xfId="733"/>
    <cellStyle name="_Backup for Overall OPEX &amp; SP results T-HT Inc 25042007_TKI - TKA costs for POTS 2" xfId="734"/>
    <cellStyle name="_Backup for Overall OPEX &amp; SP results T-HT Inc 25042007_TKI - TKA costs for POTS 2 2" xfId="735"/>
    <cellStyle name="_Backup for Overall OPEX &amp; SP results T-HT Inc 25042007_TKI - TKA costs for POTS 2 3" xfId="736"/>
    <cellStyle name="_Backup for Overall OPEX &amp; SP results T-HT Inc 25042007_TKI - TKA costs for POTS 2_DTH BC_MB-analysis-27.01.2010" xfId="737"/>
    <cellStyle name="_Backup for Overall OPEX &amp; SP results T-HT Inc 25042007_TKI - TKA costs for POTS 3" xfId="738"/>
    <cellStyle name="_Backup for Overall OPEX &amp; SP results T-HT Inc 25042007_TKI - TKA costs for POTS 3 2" xfId="739"/>
    <cellStyle name="_Backup for Overall OPEX &amp; SP results T-HT Inc 25042007_TKI - TKA costs for POTS 3 3" xfId="740"/>
    <cellStyle name="_Backup for Overall OPEX &amp; SP results T-HT Inc 25042007_TKI - TKA costs for POTS 3_DTH BC_MB-analysis-27.01.2010" xfId="741"/>
    <cellStyle name="_Backup for Overall OPEX &amp; SP results T-HT Inc 25042007_TKI - TKA costs for POTS 4" xfId="742"/>
    <cellStyle name="_Backup for Overall OPEX &amp; SP results T-HT Inc 25042007_TKI - TKA costs for POTS 4 2" xfId="743"/>
    <cellStyle name="_Backup for Overall OPEX &amp; SP results T-HT Inc 25042007_TKI - TKA costs for POTS 4 3" xfId="744"/>
    <cellStyle name="_Backup for Overall OPEX &amp; SP results T-HT Inc 25042007_TKI - TKA costs for POTS 4_DTH BC_MB-analysis-27.01.2010" xfId="745"/>
    <cellStyle name="_Backup for Overall OPEX &amp; SP results T-HT Inc 25042007_TKI - TKA costs for POTS 5" xfId="746"/>
    <cellStyle name="_Backup for Overall OPEX &amp; SP results T-HT Inc 25042007_TKI - TKA costs for POTS 5 2" xfId="747"/>
    <cellStyle name="_Backup for Overall OPEX &amp; SP results T-HT Inc 25042007_TKI - TKA costs for POTS 5 3" xfId="748"/>
    <cellStyle name="_Backup for Overall OPEX &amp; SP results T-HT Inc 25042007_TKI - TKA costs for POTS 5_DTH BC_MB-analysis-27.01.2010" xfId="749"/>
    <cellStyle name="_Backup for Overall OPEX &amp; SP results T-HT Inc 25042007_TKI - TKA costs for POTS 6" xfId="750"/>
    <cellStyle name="_Backup for Overall OPEX &amp; SP results T-HT Inc 25042007_TKI - TKA costs for POTS 6 2" xfId="751"/>
    <cellStyle name="_Backup for Overall OPEX &amp; SP results T-HT Inc 25042007_TKI - TKA costs for POTS 6 3" xfId="752"/>
    <cellStyle name="_Backup for Overall OPEX &amp; SP results T-HT Inc 25042007_TKI - TKA costs for POTS 6_DTH BC_MB-analysis-27.01.2010" xfId="753"/>
    <cellStyle name="_Backup for Overall OPEX &amp; SP results T-HT Inc 25042007_TKI - TKA costs for POTS 7" xfId="754"/>
    <cellStyle name="_Backup for Overall OPEX &amp; SP results T-HT Inc 25042007_TKI - TKA costs for POTS 7 2" xfId="755"/>
    <cellStyle name="_Backup for Overall OPEX &amp; SP results T-HT Inc 25042007_TKI - TKA costs for POTS 8" xfId="756"/>
    <cellStyle name="_Backup for Overall OPEX &amp; SP results T-HT Inc 25042007_TKI - TKA costs for POTS 8 2" xfId="757"/>
    <cellStyle name="_Backup for Overall OPEX &amp; SP results T-HT Inc 25042007_TKI - TKA costs for POTS 8 3" xfId="758"/>
    <cellStyle name="_Backup for Overall OPEX &amp; SP results T-HT Inc 25042007_TKI - TKA costs for POTS 8_DTH BC_MB-analysis-27.01.2010" xfId="759"/>
    <cellStyle name="_Backup for Overall OPEX &amp; SP results T-HT Inc 25042007_TKI - TKA costs for POTS 9" xfId="760"/>
    <cellStyle name="_Backup for Overall OPEX &amp; SP results T-HT Inc 25042007_TKI - TKA costs for POTS 9 2" xfId="761"/>
    <cellStyle name="_Backup for Overall OPEX &amp; SP results T-HT Inc 25042007_TKI - TKA costs for POTS 9 3" xfId="762"/>
    <cellStyle name="_Backup for Overall OPEX &amp; SP results T-HT Inc 25042007_TKI - TKA costs for POTS 9_DTH BC_MB-analysis-27.01.2010" xfId="763"/>
    <cellStyle name="_Backup for Overall OPEX &amp; SP results T-HT Inc 25042007_TKI - TKA costs for POTS_DTH BC_MB-analysis-27.01.2010" xfId="764"/>
    <cellStyle name="_BB report 05 2008" xfId="765"/>
    <cellStyle name="_BB report 05 2008 10" xfId="766"/>
    <cellStyle name="_BB report 05 2008 10 2" xfId="767"/>
    <cellStyle name="_BB report 05 2008 11" xfId="768"/>
    <cellStyle name="_BB report 05 2008 11 2" xfId="769"/>
    <cellStyle name="_BB report 05 2008 12" xfId="770"/>
    <cellStyle name="_BB report 05 2008 13" xfId="771"/>
    <cellStyle name="_BB report 05 2008 2" xfId="772"/>
    <cellStyle name="_BB report 05 2008 2 2" xfId="773"/>
    <cellStyle name="_BB report 05 2008 2 3" xfId="774"/>
    <cellStyle name="_BB report 05 2008 2_DTH BC_MB-analysis-27.01.2010" xfId="775"/>
    <cellStyle name="_BB report 05 2008 3" xfId="776"/>
    <cellStyle name="_BB report 05 2008 3 2" xfId="777"/>
    <cellStyle name="_BB report 05 2008 3 3" xfId="778"/>
    <cellStyle name="_BB report 05 2008 3_DTH BC_MB-analysis-27.01.2010" xfId="779"/>
    <cellStyle name="_BB report 05 2008 4" xfId="780"/>
    <cellStyle name="_BB report 05 2008 4 2" xfId="781"/>
    <cellStyle name="_BB report 05 2008 4 3" xfId="782"/>
    <cellStyle name="_BB report 05 2008 4_DTH BC_MB-analysis-27.01.2010" xfId="783"/>
    <cellStyle name="_BB report 05 2008 5" xfId="784"/>
    <cellStyle name="_BB report 05 2008 5 2" xfId="785"/>
    <cellStyle name="_BB report 05 2008 5 3" xfId="786"/>
    <cellStyle name="_BB report 05 2008 5_DTH BC_MB-analysis-27.01.2010" xfId="787"/>
    <cellStyle name="_BB report 05 2008 6" xfId="788"/>
    <cellStyle name="_BB report 05 2008 6 2" xfId="789"/>
    <cellStyle name="_BB report 05 2008 6 3" xfId="790"/>
    <cellStyle name="_BB report 05 2008 6_DTH BC_MB-analysis-27.01.2010" xfId="791"/>
    <cellStyle name="_BB report 05 2008 7" xfId="792"/>
    <cellStyle name="_BB report 05 2008 7 2" xfId="793"/>
    <cellStyle name="_BB report 05 2008 8" xfId="794"/>
    <cellStyle name="_BB report 05 2008 8 2" xfId="795"/>
    <cellStyle name="_BB report 05 2008 8 3" xfId="796"/>
    <cellStyle name="_BB report 05 2008 8_DTH BC_MB-analysis-27.01.2010" xfId="797"/>
    <cellStyle name="_BB report 05 2008 9" xfId="798"/>
    <cellStyle name="_BB report 05 2008 9 2" xfId="799"/>
    <cellStyle name="_BB report 05 2008 9 3" xfId="800"/>
    <cellStyle name="_BB report 05 2008 9_DTH BC_MB-analysis-27.01.2010" xfId="801"/>
    <cellStyle name="_BB report 05 2008_DTH BC_MB-analysis-27.01.2010" xfId="802"/>
    <cellStyle name="_BC" xfId="803"/>
    <cellStyle name="_BC (Mladen OT)" xfId="804"/>
    <cellStyle name="_BC new BaU (Mladen VPN)" xfId="805"/>
    <cellStyle name="_BC PN NetPRO + SLA PN_20080321_final" xfId="806"/>
    <cellStyle name="_BC Reselling TMHR v5" xfId="807"/>
    <cellStyle name="_BC template" xfId="808"/>
    <cellStyle name="_BC_DTK" xfId="809"/>
    <cellStyle name="_BC_MAXtvPlan 20090416" xfId="810"/>
    <cellStyle name="_BC_ME_11062007-update29102007_adjusted modemCAPEX-final update 2009" xfId="811"/>
    <cellStyle name="_BC_ME_11062007-update29102007_adjusted modemCAPEX-final update 2009 2" xfId="812"/>
    <cellStyle name="_BC_ME_11062007-update29102007_adjusted modemCAPEX-final update 2009(01)" xfId="813"/>
    <cellStyle name="_BC_ME_11062007-update29102007_adjusted modemCAPEX-final update 2009(01) 2" xfId="814"/>
    <cellStyle name="_BC_ME_11062007-update29102007_adjusted modemCAPEX-final update 2009(01)_Net PRO 2009_ZADNJA11" xfId="815"/>
    <cellStyle name="_BC_ME_11062007-update29102007_adjusted modemCAPEX-final update 2009_Net PRO 2009_ZADNJA11" xfId="816"/>
    <cellStyle name="_BC_MO repricing.doc" xfId="817"/>
    <cellStyle name="_BC_rfc novi1  20090505 z2" xfId="818"/>
    <cellStyle name="_Book1" xfId="819"/>
    <cellStyle name="_Book1 2" xfId="820"/>
    <cellStyle name="_Book1 3" xfId="821"/>
    <cellStyle name="_Book1 4" xfId="822"/>
    <cellStyle name="_Book1_BC_Net phone packages_new_28082009" xfId="823"/>
    <cellStyle name="_Book1_Book2" xfId="824"/>
    <cellStyle name="_Book1_Costs " xfId="825"/>
    <cellStyle name="_Book1_IC calc. T-Mobile 28.01.2009" xfId="826"/>
    <cellStyle name="_Book1_IC calc.22.01.2009" xfId="827"/>
    <cellStyle name="_Book1_IC calculation za HT 20.01.2009" xfId="828"/>
    <cellStyle name="_Book1_IC calculation_za HT" xfId="829"/>
    <cellStyle name="_Book1_promjena_cijena_interkonekcije_mobile_retail_190210" xfId="830"/>
    <cellStyle name="_Book1_PRP MPL_Q1 2009_Proposal_for Quantity planning" xfId="831"/>
    <cellStyle name="_Book1_Reveneus" xfId="832"/>
    <cellStyle name="_Book2" xfId="833"/>
    <cellStyle name="_Book2 10" xfId="834"/>
    <cellStyle name="_Book2 11" xfId="835"/>
    <cellStyle name="_Book2 12" xfId="836"/>
    <cellStyle name="_Book2 2" xfId="837"/>
    <cellStyle name="_Book2 2 2" xfId="838"/>
    <cellStyle name="_Book2 3" xfId="839"/>
    <cellStyle name="_Book2 3 2" xfId="840"/>
    <cellStyle name="_Book2 4" xfId="841"/>
    <cellStyle name="_Book2 4 2" xfId="842"/>
    <cellStyle name="_Book2 5" xfId="843"/>
    <cellStyle name="_Book2 6" xfId="844"/>
    <cellStyle name="_Book2 7" xfId="845"/>
    <cellStyle name="_Book2 8" xfId="846"/>
    <cellStyle name="_Book2 9" xfId="847"/>
    <cellStyle name="_Book2_080422_Results_IPTV_external" xfId="848"/>
    <cellStyle name="_Book2_080422_Results_IPTV_external 2" xfId="849"/>
    <cellStyle name="_Book2_081128_MAXTV_Snimalica_VoD_botom-up_ext" xfId="850"/>
    <cellStyle name="_Book2_081128_MAXTV_Snimalica_VoD_botom-up_ext 2" xfId="851"/>
    <cellStyle name="_Book2_1" xfId="852"/>
    <cellStyle name="_Book2_2" xfId="853"/>
    <cellStyle name="_Book2_20071116_Netphone_paketi_promjene_ext" xfId="854"/>
    <cellStyle name="_Book2_20080421_MAXTV_izračun FR_za Ivanu Marić" xfId="855"/>
    <cellStyle name="_Book2_20080421_MAXTV_izračun FR_za Ivanu Marić 2" xfId="856"/>
    <cellStyle name="_Book2_20080616_SA_MAXTV_external_version1" xfId="857"/>
    <cellStyle name="_Book2_20080616_SA_MAXTV_external_version1 2" xfId="858"/>
    <cellStyle name="_Book2_BC_Net phone packages_new_28082009" xfId="859"/>
    <cellStyle name="_Book2_Book2" xfId="860"/>
    <cellStyle name="_Book2_Copy of Net revenue results_iPF 2008_monthly_150908" xfId="861"/>
    <cellStyle name="_Book2_Costs" xfId="862"/>
    <cellStyle name="_Book2_Costs " xfId="863"/>
    <cellStyle name="_Book2_DANIJELA for check and back up" xfId="864"/>
    <cellStyle name="_Book2_DANIJELA for check and back up 2" xfId="865"/>
    <cellStyle name="_Book2_DANIJELA for check and back up 3" xfId="866"/>
    <cellStyle name="_Book2_DANIJELA for check and back up 4" xfId="867"/>
    <cellStyle name="_Book2_DANIJELA for check and back up_Net PRO 2009_ZADNJA11" xfId="868"/>
    <cellStyle name="_Book2_DANIJELA for check and back up_Sheet1" xfId="869"/>
    <cellStyle name="_Book2_DANIJELA for check and back up_Sheet1 2" xfId="870"/>
    <cellStyle name="_Book2_FC T-Com Croatia PL's" xfId="871"/>
    <cellStyle name="_Book2_FC T-Com Croatia PL's 2" xfId="872"/>
    <cellStyle name="_Book2_FC T-Com Croatia_01022008" xfId="873"/>
    <cellStyle name="_Book2_FC T-Com Croatia_01022008 2" xfId="874"/>
    <cellStyle name="_Book2_Invest per IP (table 2)" xfId="875"/>
    <cellStyle name="_Book2_Invest per IP (table 2) 2" xfId="876"/>
    <cellStyle name="_Book2_Invest per IP (table 2)_080422_Results_IPTV_external" xfId="877"/>
    <cellStyle name="_Book2_Invest per IP (table 2)_080422_Results_IPTV_external 2" xfId="878"/>
    <cellStyle name="_Book2_Invest per IP (table 2)_1" xfId="879"/>
    <cellStyle name="_Book2_Invest per IP (table 2)_1 2" xfId="880"/>
    <cellStyle name="_Book2_Invest per IP (table 2)_BC_Net phone packages_new_28082009" xfId="881"/>
    <cellStyle name="_Book2_Invest per IP (table 2)_Costs " xfId="882"/>
    <cellStyle name="_Book2_Invest per IP (table 2)_Reveneus" xfId="883"/>
    <cellStyle name="_Book2_Invest per NEC (table 1)" xfId="884"/>
    <cellStyle name="_Book2_Invest per NEC (table 1) 2" xfId="885"/>
    <cellStyle name="_Book2_MAXtvPlan 20090416" xfId="886"/>
    <cellStyle name="_Book2_ME VPN PRO inputs 20081201Kristina Topic" xfId="887"/>
    <cellStyle name="_Book2_Net PRO 2009_ZADNJA11" xfId="888"/>
    <cellStyle name="_Book2_Onl inv model" xfId="889"/>
    <cellStyle name="_Book2_Onl inv model 2" xfId="890"/>
    <cellStyle name="_Book2_Onl inv model_080422_Results_IPTV_external" xfId="891"/>
    <cellStyle name="_Book2_Onl inv model_080422_Results_IPTV_external 2" xfId="892"/>
    <cellStyle name="_Book2_Onl inv model_BC_Net phone packages_new_28082009" xfId="893"/>
    <cellStyle name="_Book2_Onl inv model_Costs " xfId="894"/>
    <cellStyle name="_Book2_Onl inv model_Reveneus" xfId="895"/>
    <cellStyle name="_Book2_onl_MEA_prices" xfId="896"/>
    <cellStyle name="_Book2_onl_MEA_prices 2" xfId="897"/>
    <cellStyle name="_Book2_onl_MEA_prices_080422_Results_IPTV_external" xfId="898"/>
    <cellStyle name="_Book2_onl_MEA_prices_080422_Results_IPTV_external 2" xfId="899"/>
    <cellStyle name="_Book2_onl_MEA_prices_BC_Net phone packages_new_28082009" xfId="900"/>
    <cellStyle name="_Book2_onl_MEA_prices_Costs " xfId="901"/>
    <cellStyle name="_Book2_onl_MEA_prices_Reveneus" xfId="902"/>
    <cellStyle name="_Book2_Online" xfId="903"/>
    <cellStyle name="_Book2_POTS number and revenue " xfId="904"/>
    <cellStyle name="_Book2_POTS number and revenue  2" xfId="905"/>
    <cellStyle name="_Book2_Reveneus" xfId="906"/>
    <cellStyle name="_Book2_rfc novi1  20090505 z2" xfId="907"/>
    <cellStyle name="_Book2_Servisi DATA i NET obrada 20070301" xfId="908"/>
    <cellStyle name="_Book2_Servisi DATA i NET obrada 20070301 2" xfId="909"/>
    <cellStyle name="_Book2_Servisi DATA i NET obrada 20070301_080422_Results_IPTV_external" xfId="910"/>
    <cellStyle name="_Book2_Servisi DATA i NET obrada 20070301_080422_Results_IPTV_external 2" xfId="911"/>
    <cellStyle name="_Book2_Servisi DATA i NET obrada 20070301_BC_Net phone packages_new_28082009" xfId="912"/>
    <cellStyle name="_Book2_Servisi DATA i NET obrada 20070301_Costs " xfId="913"/>
    <cellStyle name="_Book2_Servisi DATA i NET obrada 20070301_Reveneus" xfId="914"/>
    <cellStyle name="_Book2_Sheet1" xfId="915"/>
    <cellStyle name="_Book2_Sheet1 2" xfId="916"/>
    <cellStyle name="_Book2_stvarni CORI_17-48_13 2" xfId="917"/>
    <cellStyle name="_Book2_stvarni CORI_17-48_13 2 2" xfId="918"/>
    <cellStyle name="_Book2_tab1" xfId="919"/>
    <cellStyle name="_Book2_tab1 2" xfId="920"/>
    <cellStyle name="_Book2_tab1_080422_Results_IPTV_external" xfId="921"/>
    <cellStyle name="_Book2_tab1_080422_Results_IPTV_external 2" xfId="922"/>
    <cellStyle name="_Book2_tab1_BC_Net phone packages_new_28082009" xfId="923"/>
    <cellStyle name="_Book2_tab1_Costs " xfId="924"/>
    <cellStyle name="_Book2_tab1_Reveneus" xfId="925"/>
    <cellStyle name="_Book2_T-Com wo Iskon P&amp;L CCat" xfId="926"/>
    <cellStyle name="_Book2_T-Com wo Iskon P&amp;L CCat 2" xfId="927"/>
    <cellStyle name="_Book2_TKI - TKA costs for POTS" xfId="928"/>
    <cellStyle name="_Book2_TKI - TKA costs for POTS 2" xfId="929"/>
    <cellStyle name="_BP Iskon Forecast 2007 plus 2008 to 2010" xfId="930"/>
    <cellStyle name="_BS-2004-TMMIP" xfId="931"/>
    <cellStyle name="_BS-2004-TMMIP 2" xfId="932"/>
    <cellStyle name="_BS-2004-TMMIP 3" xfId="933"/>
    <cellStyle name="_BS-2004-TMMIP 4" xfId="934"/>
    <cellStyle name="_BS-2004-TMMIP_Net PRO 2009_ZADNJA11" xfId="935"/>
    <cellStyle name="_BS-2004-TMMIP_Sheet1" xfId="936"/>
    <cellStyle name="_BS-2004-TMMIP_Sheet1 2" xfId="937"/>
    <cellStyle name="_BS-2005-TMMIP" xfId="938"/>
    <cellStyle name="_BS-2005-TMMIP 2" xfId="939"/>
    <cellStyle name="_BS-2005-TMMIP 3" xfId="940"/>
    <cellStyle name="_BS-2005-TMMIP 4" xfId="941"/>
    <cellStyle name="_BS-2005-TMMIP_Net PRO 2009_ZADNJA11" xfId="942"/>
    <cellStyle name="_BS-2005-TMMIP_Sheet1" xfId="943"/>
    <cellStyle name="_BS-2005-TMMIP_Sheet1 2" xfId="944"/>
    <cellStyle name="_Budget ARPU split per tariffs v2" xfId="945"/>
    <cellStyle name="_Calculation_final" xfId="946"/>
    <cellStyle name="_capex" xfId="947"/>
    <cellStyle name="_capex 2" xfId="948"/>
    <cellStyle name="_capex 3" xfId="949"/>
    <cellStyle name="_capex 4" xfId="950"/>
    <cellStyle name="_Capex EAE IP TV VOD ADSL ME BUS 01082005 MJ2" xfId="951"/>
    <cellStyle name="_Capex EAE IP TV VOD ADSL ME BUS 01082005 MJ2 2" xfId="952"/>
    <cellStyle name="_Capex EAE IP TV VOD ADSL ME BUS 03082005 MJ1" xfId="953"/>
    <cellStyle name="_Capex EAE IP TV VOD ADSL ME BUS 03082005 MJ1 2" xfId="954"/>
    <cellStyle name="_CapEx mjesečna distribucija - PRIJELAZNA_01-2008" xfId="955"/>
    <cellStyle name="_CapEx mjesečna distribucija - PRIJELAZNA_01-2008 2" xfId="956"/>
    <cellStyle name="_CapEx mjesečna distribucija - PRIJELAZNA_01-2008 3" xfId="957"/>
    <cellStyle name="_CapEx mjesečna distribucija - PRIJELAZNA_01-2008 4" xfId="958"/>
    <cellStyle name="_CAPEX_nova platforma2007_2011" xfId="959"/>
    <cellStyle name="_CAPEX_nova platforma2007_2011 2" xfId="960"/>
    <cellStyle name="_CAPEX1" xfId="961"/>
    <cellStyle name="_CAPEX1 2" xfId="962"/>
    <cellStyle name="_CAPEX1 3" xfId="963"/>
    <cellStyle name="_CAPEX1 4" xfId="964"/>
    <cellStyle name="_CFO-KPIsPP_0505" xfId="965"/>
    <cellStyle name="_CFO-KPIsPP_0505 2" xfId="966"/>
    <cellStyle name="_CFO-KPIsPP_0505 3" xfId="967"/>
    <cellStyle name="_CFO-KPIsPP_0505 4" xfId="968"/>
    <cellStyle name="_CFO-KPIsPP_1205" xfId="969"/>
    <cellStyle name="_checklist IPTV" xfId="970"/>
    <cellStyle name="_checklist IPTV 10" xfId="971"/>
    <cellStyle name="_checklist IPTV 10 2" xfId="972"/>
    <cellStyle name="_checklist IPTV 11" xfId="973"/>
    <cellStyle name="_checklist IPTV 11 2" xfId="974"/>
    <cellStyle name="_checklist IPTV 12" xfId="975"/>
    <cellStyle name="_checklist IPTV 13" xfId="976"/>
    <cellStyle name="_checklist IPTV 2" xfId="977"/>
    <cellStyle name="_checklist IPTV 2 2" xfId="978"/>
    <cellStyle name="_checklist IPTV 2 3" xfId="979"/>
    <cellStyle name="_checklist IPTV 2_DTH BC_MB-analysis-27.01.2010" xfId="980"/>
    <cellStyle name="_checklist IPTV 3" xfId="981"/>
    <cellStyle name="_checklist IPTV 3 2" xfId="982"/>
    <cellStyle name="_checklist IPTV 3 3" xfId="983"/>
    <cellStyle name="_checklist IPTV 3_DTH BC_MB-analysis-27.01.2010" xfId="984"/>
    <cellStyle name="_checklist IPTV 4" xfId="985"/>
    <cellStyle name="_checklist IPTV 4 2" xfId="986"/>
    <cellStyle name="_checklist IPTV 4 3" xfId="987"/>
    <cellStyle name="_checklist IPTV 4_DTH BC_MB-analysis-27.01.2010" xfId="988"/>
    <cellStyle name="_checklist IPTV 5" xfId="989"/>
    <cellStyle name="_checklist IPTV 5 2" xfId="990"/>
    <cellStyle name="_checklist IPTV 5 3" xfId="991"/>
    <cellStyle name="_checklist IPTV 5_DTH BC_MB-analysis-27.01.2010" xfId="992"/>
    <cellStyle name="_checklist IPTV 6" xfId="993"/>
    <cellStyle name="_checklist IPTV 6 2" xfId="994"/>
    <cellStyle name="_checklist IPTV 6 3" xfId="995"/>
    <cellStyle name="_checklist IPTV 6_DTH BC_MB-analysis-27.01.2010" xfId="996"/>
    <cellStyle name="_checklist IPTV 7" xfId="997"/>
    <cellStyle name="_checklist IPTV 7 2" xfId="998"/>
    <cellStyle name="_checklist IPTV 8" xfId="999"/>
    <cellStyle name="_checklist IPTV 8 2" xfId="1000"/>
    <cellStyle name="_checklist IPTV 8 3" xfId="1001"/>
    <cellStyle name="_checklist IPTV 8_DTH BC_MB-analysis-27.01.2010" xfId="1002"/>
    <cellStyle name="_checklist IPTV 9" xfId="1003"/>
    <cellStyle name="_checklist IPTV 9 2" xfId="1004"/>
    <cellStyle name="_checklist IPTV 9 3" xfId="1005"/>
    <cellStyle name="_checklist IPTV 9_DTH BC_MB-analysis-27.01.2010" xfId="1006"/>
    <cellStyle name="_checklist IPTV_DTH BC_MB-analysis-27.01.2010" xfId="1007"/>
    <cellStyle name="_checklist IPTV_MAXtvPlan 20090416" xfId="1008"/>
    <cellStyle name="_checklist IPTV_MAXtvPlan 20090416 2" xfId="1009"/>
    <cellStyle name="_checklist IPTV_rfc novi1  20090505 z2" xfId="1010"/>
    <cellStyle name="_checklist IPTV_rfc novi1  20090505 z2 2" xfId="1011"/>
    <cellStyle name="_Column1" xfId="1012"/>
    <cellStyle name="_Column1 10" xfId="1013"/>
    <cellStyle name="_Column1 11" xfId="1014"/>
    <cellStyle name="_Column1 2" xfId="1015"/>
    <cellStyle name="_Column1 2 2" xfId="1016"/>
    <cellStyle name="_Column1 2 3" xfId="1017"/>
    <cellStyle name="_Column1 2_DTH BC_MB-analysis-27.01.2010" xfId="1018"/>
    <cellStyle name="_Column1 3" xfId="1019"/>
    <cellStyle name="_Column1 3 2" xfId="1020"/>
    <cellStyle name="_Column1 3 3" xfId="1021"/>
    <cellStyle name="_Column1 3_DTH BC_MB-analysis-27.01.2010" xfId="1022"/>
    <cellStyle name="_Column1 4" xfId="1023"/>
    <cellStyle name="_Column1 4 2" xfId="1024"/>
    <cellStyle name="_Column1 4 3" xfId="1025"/>
    <cellStyle name="_Column1 4_DTH BC_MB-analysis-27.01.2010" xfId="1026"/>
    <cellStyle name="_Column1 5" xfId="1027"/>
    <cellStyle name="_Column1 5 2" xfId="1028"/>
    <cellStyle name="_Column1 5 3" xfId="1029"/>
    <cellStyle name="_Column1 5_DTH BC_MB-analysis-27.01.2010" xfId="1030"/>
    <cellStyle name="_Column1 6" xfId="1031"/>
    <cellStyle name="_Column1 6 2" xfId="1032"/>
    <cellStyle name="_Column1 7" xfId="1033"/>
    <cellStyle name="_Column1 7 2" xfId="1034"/>
    <cellStyle name="_Column1 8" xfId="1035"/>
    <cellStyle name="_Column1 8 2" xfId="1036"/>
    <cellStyle name="_Column1 9" xfId="1037"/>
    <cellStyle name="_Column1 9 2" xfId="1038"/>
    <cellStyle name="_Column1_Book2" xfId="1039"/>
    <cellStyle name="_Column1_Costs " xfId="1040"/>
    <cellStyle name="_Column1_Costs  2" xfId="1041"/>
    <cellStyle name="_Column1_DTH BC_MB-analysis-27.01.2010" xfId="1042"/>
    <cellStyle name="_Column1_EBITDA-Aufriss_ST" xfId="1043"/>
    <cellStyle name="_Column1_HAWA" xfId="1044"/>
    <cellStyle name="_Column1_kgfums" xfId="1045"/>
    <cellStyle name="_Column1_MAXtvPlan 20090416" xfId="1046"/>
    <cellStyle name="_Column1_MAXtvPlan 20090416 2" xfId="1047"/>
    <cellStyle name="_Column1_Mindestanforderungen_FCF" xfId="1048"/>
    <cellStyle name="_Column1_Mindestanforderungen_FCF 2" xfId="1049"/>
    <cellStyle name="_Column1_MIS2" xfId="1050"/>
    <cellStyle name="_Column1_MIS2 2" xfId="1051"/>
    <cellStyle name="_Column1_Model_SAB101_e_31_May_2008_iPF 2008" xfId="1052"/>
    <cellStyle name="_Column1_Model_SAB101_e_31_May_2008_iPF 2008 10" xfId="1053"/>
    <cellStyle name="_Column1_Model_SAB101_e_31_May_2008_iPF 2008 10 2" xfId="1054"/>
    <cellStyle name="_Column1_Model_SAB101_e_31_May_2008_iPF 2008 11" xfId="1055"/>
    <cellStyle name="_Column1_Model_SAB101_e_31_May_2008_iPF 2008 11 2" xfId="1056"/>
    <cellStyle name="_Column1_Model_SAB101_e_31_May_2008_iPF 2008 12" xfId="1057"/>
    <cellStyle name="_Column1_Model_SAB101_e_31_May_2008_iPF 2008 13" xfId="1058"/>
    <cellStyle name="_Column1_Model_SAB101_e_31_May_2008_iPF 2008 2" xfId="1059"/>
    <cellStyle name="_Column1_Model_SAB101_e_31_May_2008_iPF 2008 2 2" xfId="1060"/>
    <cellStyle name="_Column1_Model_SAB101_e_31_May_2008_iPF 2008 2 3" xfId="1061"/>
    <cellStyle name="_Column1_Model_SAB101_e_31_May_2008_iPF 2008 2_DTH BC_MB-analysis-27.01.2010" xfId="1062"/>
    <cellStyle name="_Column1_Model_SAB101_e_31_May_2008_iPF 2008 3" xfId="1063"/>
    <cellStyle name="_Column1_Model_SAB101_e_31_May_2008_iPF 2008 3 2" xfId="1064"/>
    <cellStyle name="_Column1_Model_SAB101_e_31_May_2008_iPF 2008 3 3" xfId="1065"/>
    <cellStyle name="_Column1_Model_SAB101_e_31_May_2008_iPF 2008 3_DTH BC_MB-analysis-27.01.2010" xfId="1066"/>
    <cellStyle name="_Column1_Model_SAB101_e_31_May_2008_iPF 2008 4" xfId="1067"/>
    <cellStyle name="_Column1_Model_SAB101_e_31_May_2008_iPF 2008 4 2" xfId="1068"/>
    <cellStyle name="_Column1_Model_SAB101_e_31_May_2008_iPF 2008 4 3" xfId="1069"/>
    <cellStyle name="_Column1_Model_SAB101_e_31_May_2008_iPF 2008 4_DTH BC_MB-analysis-27.01.2010" xfId="1070"/>
    <cellStyle name="_Column1_Model_SAB101_e_31_May_2008_iPF 2008 5" xfId="1071"/>
    <cellStyle name="_Column1_Model_SAB101_e_31_May_2008_iPF 2008 5 2" xfId="1072"/>
    <cellStyle name="_Column1_Model_SAB101_e_31_May_2008_iPF 2008 5 3" xfId="1073"/>
    <cellStyle name="_Column1_Model_SAB101_e_31_May_2008_iPF 2008 5_DTH BC_MB-analysis-27.01.2010" xfId="1074"/>
    <cellStyle name="_Column1_Model_SAB101_e_31_May_2008_iPF 2008 6" xfId="1075"/>
    <cellStyle name="_Column1_Model_SAB101_e_31_May_2008_iPF 2008 6 2" xfId="1076"/>
    <cellStyle name="_Column1_Model_SAB101_e_31_May_2008_iPF 2008 6 3" xfId="1077"/>
    <cellStyle name="_Column1_Model_SAB101_e_31_May_2008_iPF 2008 6_DTH BC_MB-analysis-27.01.2010" xfId="1078"/>
    <cellStyle name="_Column1_Model_SAB101_e_31_May_2008_iPF 2008 7" xfId="1079"/>
    <cellStyle name="_Column1_Model_SAB101_e_31_May_2008_iPF 2008 7 2" xfId="1080"/>
    <cellStyle name="_Column1_Model_SAB101_e_31_May_2008_iPF 2008 8" xfId="1081"/>
    <cellStyle name="_Column1_Model_SAB101_e_31_May_2008_iPF 2008 8 2" xfId="1082"/>
    <cellStyle name="_Column1_Model_SAB101_e_31_May_2008_iPF 2008 8 3" xfId="1083"/>
    <cellStyle name="_Column1_Model_SAB101_e_31_May_2008_iPF 2008 8_DTH BC_MB-analysis-27.01.2010" xfId="1084"/>
    <cellStyle name="_Column1_Model_SAB101_e_31_May_2008_iPF 2008 9" xfId="1085"/>
    <cellStyle name="_Column1_Model_SAB101_e_31_May_2008_iPF 2008 9 2" xfId="1086"/>
    <cellStyle name="_Column1_Model_SAB101_e_31_May_2008_iPF 2008 9 3" xfId="1087"/>
    <cellStyle name="_Column1_Model_SAB101_e_31_May_2008_iPF 2008 9_DTH BC_MB-analysis-27.01.2010" xfId="1088"/>
    <cellStyle name="_Column1_Model_SAB101_e_31_May_2008_iPF 2008_DTH BC_MB-analysis-27.01.2010" xfId="1089"/>
    <cellStyle name="_Column1_Model_SAB101_e_31_May_2008_iPF 2008_Net PRO 2009_ZADNJA11" xfId="1090"/>
    <cellStyle name="_Column1_Net PRO 2009_ZADNJA11" xfId="1091"/>
    <cellStyle name="_Column1_Retention ADSL" xfId="1092"/>
    <cellStyle name="_Column1_Retention ADSL 10" xfId="1093"/>
    <cellStyle name="_Column1_Retention ADSL 10 2" xfId="1094"/>
    <cellStyle name="_Column1_Retention ADSL 11" xfId="1095"/>
    <cellStyle name="_Column1_Retention ADSL 11 2" xfId="1096"/>
    <cellStyle name="_Column1_Retention ADSL 12" xfId="1097"/>
    <cellStyle name="_Column1_Retention ADSL 13" xfId="1098"/>
    <cellStyle name="_Column1_Retention ADSL 2" xfId="1099"/>
    <cellStyle name="_Column1_Retention ADSL 2 2" xfId="1100"/>
    <cellStyle name="_Column1_Retention ADSL 2 3" xfId="1101"/>
    <cellStyle name="_Column1_Retention ADSL 2_DTH BC_MB-analysis-27.01.2010" xfId="1102"/>
    <cellStyle name="_Column1_Retention ADSL 3" xfId="1103"/>
    <cellStyle name="_Column1_Retention ADSL 3 2" xfId="1104"/>
    <cellStyle name="_Column1_Retention ADSL 3 3" xfId="1105"/>
    <cellStyle name="_Column1_Retention ADSL 3_DTH BC_MB-analysis-27.01.2010" xfId="1106"/>
    <cellStyle name="_Column1_Retention ADSL 4" xfId="1107"/>
    <cellStyle name="_Column1_Retention ADSL 4 2" xfId="1108"/>
    <cellStyle name="_Column1_Retention ADSL 4 3" xfId="1109"/>
    <cellStyle name="_Column1_Retention ADSL 4_DTH BC_MB-analysis-27.01.2010" xfId="1110"/>
    <cellStyle name="_Column1_Retention ADSL 5" xfId="1111"/>
    <cellStyle name="_Column1_Retention ADSL 5 2" xfId="1112"/>
    <cellStyle name="_Column1_Retention ADSL 5 3" xfId="1113"/>
    <cellStyle name="_Column1_Retention ADSL 5_DTH BC_MB-analysis-27.01.2010" xfId="1114"/>
    <cellStyle name="_Column1_Retention ADSL 6" xfId="1115"/>
    <cellStyle name="_Column1_Retention ADSL 6 2" xfId="1116"/>
    <cellStyle name="_Column1_Retention ADSL 6 3" xfId="1117"/>
    <cellStyle name="_Column1_Retention ADSL 6_DTH BC_MB-analysis-27.01.2010" xfId="1118"/>
    <cellStyle name="_Column1_Retention ADSL 7" xfId="1119"/>
    <cellStyle name="_Column1_Retention ADSL 7 2" xfId="1120"/>
    <cellStyle name="_Column1_Retention ADSL 8" xfId="1121"/>
    <cellStyle name="_Column1_Retention ADSL 8 2" xfId="1122"/>
    <cellStyle name="_Column1_Retention ADSL 8 3" xfId="1123"/>
    <cellStyle name="_Column1_Retention ADSL 8_DTH BC_MB-analysis-27.01.2010" xfId="1124"/>
    <cellStyle name="_Column1_Retention ADSL 9" xfId="1125"/>
    <cellStyle name="_Column1_Retention ADSL 9 2" xfId="1126"/>
    <cellStyle name="_Column1_Retention ADSL 9 3" xfId="1127"/>
    <cellStyle name="_Column1_Retention ADSL 9_DTH BC_MB-analysis-27.01.2010" xfId="1128"/>
    <cellStyle name="_Column1_Retention ADSL_DTH BC_MB-analysis-27.01.2010" xfId="1129"/>
    <cellStyle name="_Column1_Reveneus" xfId="1130"/>
    <cellStyle name="_Column1_Reveneus 2" xfId="1131"/>
    <cellStyle name="_Column1_revenues SP 2008" xfId="1132"/>
    <cellStyle name="_Column1_revenues SP 2008 10" xfId="1133"/>
    <cellStyle name="_Column1_revenues SP 2008 10 2" xfId="1134"/>
    <cellStyle name="_Column1_revenues SP 2008 11" xfId="1135"/>
    <cellStyle name="_Column1_revenues SP 2008 11 2" xfId="1136"/>
    <cellStyle name="_Column1_revenues SP 2008 12" xfId="1137"/>
    <cellStyle name="_Column1_revenues SP 2008 13" xfId="1138"/>
    <cellStyle name="_Column1_revenues SP 2008 2" xfId="1139"/>
    <cellStyle name="_Column1_revenues SP 2008 2 2" xfId="1140"/>
    <cellStyle name="_Column1_revenues SP 2008 2 3" xfId="1141"/>
    <cellStyle name="_Column1_revenues SP 2008 2_DTH BC_MB-analysis-27.01.2010" xfId="1142"/>
    <cellStyle name="_Column1_revenues SP 2008 3" xfId="1143"/>
    <cellStyle name="_Column1_revenues SP 2008 3 2" xfId="1144"/>
    <cellStyle name="_Column1_revenues SP 2008 3 3" xfId="1145"/>
    <cellStyle name="_Column1_revenues SP 2008 3_DTH BC_MB-analysis-27.01.2010" xfId="1146"/>
    <cellStyle name="_Column1_revenues SP 2008 4" xfId="1147"/>
    <cellStyle name="_Column1_revenues SP 2008 4 2" xfId="1148"/>
    <cellStyle name="_Column1_revenues SP 2008 4 3" xfId="1149"/>
    <cellStyle name="_Column1_revenues SP 2008 4_DTH BC_MB-analysis-27.01.2010" xfId="1150"/>
    <cellStyle name="_Column1_revenues SP 2008 5" xfId="1151"/>
    <cellStyle name="_Column1_revenues SP 2008 5 2" xfId="1152"/>
    <cellStyle name="_Column1_revenues SP 2008 5 3" xfId="1153"/>
    <cellStyle name="_Column1_revenues SP 2008 5_DTH BC_MB-analysis-27.01.2010" xfId="1154"/>
    <cellStyle name="_Column1_revenues SP 2008 6" xfId="1155"/>
    <cellStyle name="_Column1_revenues SP 2008 6 2" xfId="1156"/>
    <cellStyle name="_Column1_revenues SP 2008 6 3" xfId="1157"/>
    <cellStyle name="_Column1_revenues SP 2008 6_DTH BC_MB-analysis-27.01.2010" xfId="1158"/>
    <cellStyle name="_Column1_revenues SP 2008 7" xfId="1159"/>
    <cellStyle name="_Column1_revenues SP 2008 7 2" xfId="1160"/>
    <cellStyle name="_Column1_revenues SP 2008 8" xfId="1161"/>
    <cellStyle name="_Column1_revenues SP 2008 8 2" xfId="1162"/>
    <cellStyle name="_Column1_revenues SP 2008 8 3" xfId="1163"/>
    <cellStyle name="_Column1_revenues SP 2008 8_DTH BC_MB-analysis-27.01.2010" xfId="1164"/>
    <cellStyle name="_Column1_revenues SP 2008 9" xfId="1165"/>
    <cellStyle name="_Column1_revenues SP 2008 9 2" xfId="1166"/>
    <cellStyle name="_Column1_revenues SP 2008 9 3" xfId="1167"/>
    <cellStyle name="_Column1_revenues SP 2008 9_DTH BC_MB-analysis-27.01.2010" xfId="1168"/>
    <cellStyle name="_Column1_revenues SP 2008_DTH BC_MB-analysis-27.01.2010" xfId="1169"/>
    <cellStyle name="_Column1_revenues SP 2008_Net PRO 2009_ZADNJA11" xfId="1170"/>
    <cellStyle name="_Column1_Säulen" xfId="1171"/>
    <cellStyle name="_Column1_Sheet1" xfId="1172"/>
    <cellStyle name="_Column1_Sheet1 10" xfId="1173"/>
    <cellStyle name="_Column1_Sheet1 11" xfId="1174"/>
    <cellStyle name="_Column1_Sheet1 2" xfId="1175"/>
    <cellStyle name="_Column1_Sheet1 2 2" xfId="1176"/>
    <cellStyle name="_Column1_Sheet1 2 3" xfId="1177"/>
    <cellStyle name="_Column1_Sheet1 2_DTH BC_MB-analysis-27.01.2010" xfId="1178"/>
    <cellStyle name="_Column1_Sheet1 3" xfId="1179"/>
    <cellStyle name="_Column1_Sheet1 3 2" xfId="1180"/>
    <cellStyle name="_Column1_Sheet1 3 3" xfId="1181"/>
    <cellStyle name="_Column1_Sheet1 3_DTH BC_MB-analysis-27.01.2010" xfId="1182"/>
    <cellStyle name="_Column1_Sheet1 4" xfId="1183"/>
    <cellStyle name="_Column1_Sheet1 4 2" xfId="1184"/>
    <cellStyle name="_Column1_Sheet1 4 3" xfId="1185"/>
    <cellStyle name="_Column1_Sheet1 4_DTH BC_MB-analysis-27.01.2010" xfId="1186"/>
    <cellStyle name="_Column1_Sheet1 5" xfId="1187"/>
    <cellStyle name="_Column1_Sheet1 5 2" xfId="1188"/>
    <cellStyle name="_Column1_Sheet1 5 3" xfId="1189"/>
    <cellStyle name="_Column1_Sheet1 5_DTH BC_MB-analysis-27.01.2010" xfId="1190"/>
    <cellStyle name="_Column1_Sheet1 6" xfId="1191"/>
    <cellStyle name="_Column1_Sheet1 6 2" xfId="1192"/>
    <cellStyle name="_Column1_Sheet1 7" xfId="1193"/>
    <cellStyle name="_Column1_Sheet1 7 2" xfId="1194"/>
    <cellStyle name="_Column1_Sheet1 8" xfId="1195"/>
    <cellStyle name="_Column1_Sheet1 8 2" xfId="1196"/>
    <cellStyle name="_Column1_Sheet1 9" xfId="1197"/>
    <cellStyle name="_Column1_Sheet1 9 2" xfId="1198"/>
    <cellStyle name="_Column1_Sheet1_DTH BC_MB-analysis-27.01.2010" xfId="1199"/>
    <cellStyle name="_Column1_Sheet1_Net PRO 2009_ZADNJA11" xfId="1200"/>
    <cellStyle name="_Column1_Sondereinflüsse" xfId="1201"/>
    <cellStyle name="_Column1_Sondereinflüsse 2" xfId="1202"/>
    <cellStyle name="_Column1_T-Com wo Iskon P&amp;L CCat" xfId="1203"/>
    <cellStyle name="_Column1_T-Com wo Iskon P&amp;L CCat 10" xfId="1204"/>
    <cellStyle name="_Column1_T-Com wo Iskon P&amp;L CCat 10 2" xfId="1205"/>
    <cellStyle name="_Column1_T-Com wo Iskon P&amp;L CCat 11" xfId="1206"/>
    <cellStyle name="_Column1_T-Com wo Iskon P&amp;L CCat 11 2" xfId="1207"/>
    <cellStyle name="_Column1_T-Com wo Iskon P&amp;L CCat 12" xfId="1208"/>
    <cellStyle name="_Column1_T-Com wo Iskon P&amp;L CCat 13" xfId="1209"/>
    <cellStyle name="_Column1_T-Com wo Iskon P&amp;L CCat 2" xfId="1210"/>
    <cellStyle name="_Column1_T-Com wo Iskon P&amp;L CCat 2 2" xfId="1211"/>
    <cellStyle name="_Column1_T-Com wo Iskon P&amp;L CCat 2 3" xfId="1212"/>
    <cellStyle name="_Column1_T-Com wo Iskon P&amp;L CCat 2_DTH BC_MB-analysis-27.01.2010" xfId="1213"/>
    <cellStyle name="_Column1_T-Com wo Iskon P&amp;L CCat 3" xfId="1214"/>
    <cellStyle name="_Column1_T-Com wo Iskon P&amp;L CCat 3 2" xfId="1215"/>
    <cellStyle name="_Column1_T-Com wo Iskon P&amp;L CCat 3 3" xfId="1216"/>
    <cellStyle name="_Column1_T-Com wo Iskon P&amp;L CCat 3_DTH BC_MB-analysis-27.01.2010" xfId="1217"/>
    <cellStyle name="_Column1_T-Com wo Iskon P&amp;L CCat 4" xfId="1218"/>
    <cellStyle name="_Column1_T-Com wo Iskon P&amp;L CCat 4 2" xfId="1219"/>
    <cellStyle name="_Column1_T-Com wo Iskon P&amp;L CCat 4 3" xfId="1220"/>
    <cellStyle name="_Column1_T-Com wo Iskon P&amp;L CCat 4_DTH BC_MB-analysis-27.01.2010" xfId="1221"/>
    <cellStyle name="_Column1_T-Com wo Iskon P&amp;L CCat 5" xfId="1222"/>
    <cellStyle name="_Column1_T-Com wo Iskon P&amp;L CCat 5 2" xfId="1223"/>
    <cellStyle name="_Column1_T-Com wo Iskon P&amp;L CCat 5 3" xfId="1224"/>
    <cellStyle name="_Column1_T-Com wo Iskon P&amp;L CCat 5_DTH BC_MB-analysis-27.01.2010" xfId="1225"/>
    <cellStyle name="_Column1_T-Com wo Iskon P&amp;L CCat 6" xfId="1226"/>
    <cellStyle name="_Column1_T-Com wo Iskon P&amp;L CCat 6 2" xfId="1227"/>
    <cellStyle name="_Column1_T-Com wo Iskon P&amp;L CCat 6 3" xfId="1228"/>
    <cellStyle name="_Column1_T-Com wo Iskon P&amp;L CCat 6_DTH BC_MB-analysis-27.01.2010" xfId="1229"/>
    <cellStyle name="_Column1_T-Com wo Iskon P&amp;L CCat 7" xfId="1230"/>
    <cellStyle name="_Column1_T-Com wo Iskon P&amp;L CCat 7 2" xfId="1231"/>
    <cellStyle name="_Column1_T-Com wo Iskon P&amp;L CCat 8" xfId="1232"/>
    <cellStyle name="_Column1_T-Com wo Iskon P&amp;L CCat 8 2" xfId="1233"/>
    <cellStyle name="_Column1_T-Com wo Iskon P&amp;L CCat 8 3" xfId="1234"/>
    <cellStyle name="_Column1_T-Com wo Iskon P&amp;L CCat 8_DTH BC_MB-analysis-27.01.2010" xfId="1235"/>
    <cellStyle name="_Column1_T-Com wo Iskon P&amp;L CCat 9" xfId="1236"/>
    <cellStyle name="_Column1_T-Com wo Iskon P&amp;L CCat 9 2" xfId="1237"/>
    <cellStyle name="_Column1_T-Com wo Iskon P&amp;L CCat 9 3" xfId="1238"/>
    <cellStyle name="_Column1_T-Com wo Iskon P&amp;L CCat 9_DTH BC_MB-analysis-27.01.2010" xfId="1239"/>
    <cellStyle name="_Column1_T-Com wo Iskon P&amp;L CCat_DTH BC_MB-analysis-27.01.2010" xfId="1240"/>
    <cellStyle name="_Column1_T-Com wo Iskon P&amp;L CCat_Net PRO 2009_ZADNJA11" xfId="1241"/>
    <cellStyle name="_Column1_TKI - TKA costs for POTS" xfId="1242"/>
    <cellStyle name="_Column1_TKI - TKA costs for POTS 10" xfId="1243"/>
    <cellStyle name="_Column1_TKI - TKA costs for POTS 10 2" xfId="1244"/>
    <cellStyle name="_Column1_TKI - TKA costs for POTS 11" xfId="1245"/>
    <cellStyle name="_Column1_TKI - TKA costs for POTS 11 2" xfId="1246"/>
    <cellStyle name="_Column1_TKI - TKA costs for POTS 12" xfId="1247"/>
    <cellStyle name="_Column1_TKI - TKA costs for POTS 13" xfId="1248"/>
    <cellStyle name="_Column1_TKI - TKA costs for POTS 2" xfId="1249"/>
    <cellStyle name="_Column1_TKI - TKA costs for POTS 2 2" xfId="1250"/>
    <cellStyle name="_Column1_TKI - TKA costs for POTS 2 3" xfId="1251"/>
    <cellStyle name="_Column1_TKI - TKA costs for POTS 2_DTH BC_MB-analysis-27.01.2010" xfId="1252"/>
    <cellStyle name="_Column1_TKI - TKA costs for POTS 3" xfId="1253"/>
    <cellStyle name="_Column1_TKI - TKA costs for POTS 3 2" xfId="1254"/>
    <cellStyle name="_Column1_TKI - TKA costs for POTS 3 3" xfId="1255"/>
    <cellStyle name="_Column1_TKI - TKA costs for POTS 3_DTH BC_MB-analysis-27.01.2010" xfId="1256"/>
    <cellStyle name="_Column1_TKI - TKA costs for POTS 4" xfId="1257"/>
    <cellStyle name="_Column1_TKI - TKA costs for POTS 4 2" xfId="1258"/>
    <cellStyle name="_Column1_TKI - TKA costs for POTS 4 3" xfId="1259"/>
    <cellStyle name="_Column1_TKI - TKA costs for POTS 4_DTH BC_MB-analysis-27.01.2010" xfId="1260"/>
    <cellStyle name="_Column1_TKI - TKA costs for POTS 5" xfId="1261"/>
    <cellStyle name="_Column1_TKI - TKA costs for POTS 5 2" xfId="1262"/>
    <cellStyle name="_Column1_TKI - TKA costs for POTS 5 3" xfId="1263"/>
    <cellStyle name="_Column1_TKI - TKA costs for POTS 5_DTH BC_MB-analysis-27.01.2010" xfId="1264"/>
    <cellStyle name="_Column1_TKI - TKA costs for POTS 6" xfId="1265"/>
    <cellStyle name="_Column1_TKI - TKA costs for POTS 6 2" xfId="1266"/>
    <cellStyle name="_Column1_TKI - TKA costs for POTS 6 3" xfId="1267"/>
    <cellStyle name="_Column1_TKI - TKA costs for POTS 6_DTH BC_MB-analysis-27.01.2010" xfId="1268"/>
    <cellStyle name="_Column1_TKI - TKA costs for POTS 7" xfId="1269"/>
    <cellStyle name="_Column1_TKI - TKA costs for POTS 7 2" xfId="1270"/>
    <cellStyle name="_Column1_TKI - TKA costs for POTS 8" xfId="1271"/>
    <cellStyle name="_Column1_TKI - TKA costs for POTS 8 2" xfId="1272"/>
    <cellStyle name="_Column1_TKI - TKA costs for POTS 8 3" xfId="1273"/>
    <cellStyle name="_Column1_TKI - TKA costs for POTS 8_DTH BC_MB-analysis-27.01.2010" xfId="1274"/>
    <cellStyle name="_Column1_TKI - TKA costs for POTS 9" xfId="1275"/>
    <cellStyle name="_Column1_TKI - TKA costs for POTS 9 2" xfId="1276"/>
    <cellStyle name="_Column1_TKI - TKA costs for POTS 9 3" xfId="1277"/>
    <cellStyle name="_Column1_TKI - TKA costs for POTS 9_DTH BC_MB-analysis-27.01.2010" xfId="1278"/>
    <cellStyle name="_Column1_TKI - TKA costs for POTS_DTH BC_MB-analysis-27.01.2010" xfId="1279"/>
    <cellStyle name="_Column1_Vorjahreswerte Anpassung 06 2001" xfId="1280"/>
    <cellStyle name="_Column2" xfId="1281"/>
    <cellStyle name="_Column2 10" xfId="1282"/>
    <cellStyle name="_Column2 11" xfId="1283"/>
    <cellStyle name="_Column2 2" xfId="1284"/>
    <cellStyle name="_Column2 2 2" xfId="1285"/>
    <cellStyle name="_Column2 3" xfId="1286"/>
    <cellStyle name="_Column2 3 2" xfId="1287"/>
    <cellStyle name="_Column2 4" xfId="1288"/>
    <cellStyle name="_Column2 4 2" xfId="1289"/>
    <cellStyle name="_Column2 5" xfId="1290"/>
    <cellStyle name="_Column2 6" xfId="1291"/>
    <cellStyle name="_Column2 7" xfId="1292"/>
    <cellStyle name="_Column2 8" xfId="1293"/>
    <cellStyle name="_Column2 9" xfId="1294"/>
    <cellStyle name="_Column2_Book2" xfId="1295"/>
    <cellStyle name="_Column2_EBITDA-Aufriss_ST" xfId="1296"/>
    <cellStyle name="_Column2_kgfums" xfId="1297"/>
    <cellStyle name="_Column2_Mindestanforderungen_FCF" xfId="1298"/>
    <cellStyle name="_Column2_Mindestanforderungen_FCF 2" xfId="1299"/>
    <cellStyle name="_Column2_MIS2" xfId="1300"/>
    <cellStyle name="_Column2_MIS2 2" xfId="1301"/>
    <cellStyle name="_Column2_Säulen" xfId="1302"/>
    <cellStyle name="_Column2_Sondereinflüsse" xfId="1303"/>
    <cellStyle name="_Column2_Sondereinflüsse 2" xfId="1304"/>
    <cellStyle name="_Column2_Vorjahreswerte Anpassung 06 2001" xfId="1305"/>
    <cellStyle name="_Column3" xfId="1306"/>
    <cellStyle name="_Column3 10" xfId="1307"/>
    <cellStyle name="_Column3 11" xfId="1308"/>
    <cellStyle name="_Column3 2" xfId="1309"/>
    <cellStyle name="_Column3 2 2" xfId="1310"/>
    <cellStyle name="_Column3 3" xfId="1311"/>
    <cellStyle name="_Column3 3 2" xfId="1312"/>
    <cellStyle name="_Column3 4" xfId="1313"/>
    <cellStyle name="_Column3 4 2" xfId="1314"/>
    <cellStyle name="_Column3 5" xfId="1315"/>
    <cellStyle name="_Column3 6" xfId="1316"/>
    <cellStyle name="_Column3 7" xfId="1317"/>
    <cellStyle name="_Column3 8" xfId="1318"/>
    <cellStyle name="_Column3 9" xfId="1319"/>
    <cellStyle name="_Column3_Book2" xfId="1320"/>
    <cellStyle name="_Column3_EBITDA-Aufriss_ST" xfId="1321"/>
    <cellStyle name="_Column3_kgfums" xfId="1322"/>
    <cellStyle name="_Column3_Mindestanforderungen_FCF" xfId="1323"/>
    <cellStyle name="_Column3_Mindestanforderungen_FCF 2" xfId="1324"/>
    <cellStyle name="_Column3_MIS2" xfId="1325"/>
    <cellStyle name="_Column3_MIS2 2" xfId="1326"/>
    <cellStyle name="_Column3_Säulen" xfId="1327"/>
    <cellStyle name="_Column3_Sondereinflüsse" xfId="1328"/>
    <cellStyle name="_Column3_Sondereinflüsse 2" xfId="1329"/>
    <cellStyle name="_Column3_Vorjahreswerte Anpassung 06 2001" xfId="1330"/>
    <cellStyle name="_Column4" xfId="1331"/>
    <cellStyle name="_Column4 10" xfId="1332"/>
    <cellStyle name="_Column4 11" xfId="1333"/>
    <cellStyle name="_Column4 12" xfId="1334"/>
    <cellStyle name="_Column4 2" xfId="1335"/>
    <cellStyle name="_Column4 2 2" xfId="1336"/>
    <cellStyle name="_Column4 3" xfId="1337"/>
    <cellStyle name="_Column4 3 2" xfId="1338"/>
    <cellStyle name="_Column4 4" xfId="1339"/>
    <cellStyle name="_Column4 4 2" xfId="1340"/>
    <cellStyle name="_Column4 4 3" xfId="1341"/>
    <cellStyle name="_Column4 5" xfId="1342"/>
    <cellStyle name="_Column4 6" xfId="1343"/>
    <cellStyle name="_Column4 7" xfId="1344"/>
    <cellStyle name="_Column4 8" xfId="1345"/>
    <cellStyle name="_Column4 9" xfId="1346"/>
    <cellStyle name="_Column4_Book2" xfId="1347"/>
    <cellStyle name="_Column4_Costs " xfId="1348"/>
    <cellStyle name="_Column4_EBITDA-Aufriss_ST" xfId="1349"/>
    <cellStyle name="_Column4_HAWA" xfId="1350"/>
    <cellStyle name="_Column4_kgfums" xfId="1351"/>
    <cellStyle name="_Column4_MAXtvPlan 20090416" xfId="1352"/>
    <cellStyle name="_Column4_Mindestanforderungen_FCF" xfId="1353"/>
    <cellStyle name="_Column4_Mindestanforderungen_FCF 2" xfId="1354"/>
    <cellStyle name="_Column4_MIS2" xfId="1355"/>
    <cellStyle name="_Column4_MIS2 2" xfId="1356"/>
    <cellStyle name="_Column4_Model_SAB101_e_31_May_2008_iPF 2008" xfId="1357"/>
    <cellStyle name="_Column4_Model_SAB101_e_31_May_2008_iPF 2008 10" xfId="1358"/>
    <cellStyle name="_Column4_Model_SAB101_e_31_May_2008_iPF 2008 10 2" xfId="1359"/>
    <cellStyle name="_Column4_Model_SAB101_e_31_May_2008_iPF 2008 10 3" xfId="1360"/>
    <cellStyle name="_Column4_Model_SAB101_e_31_May_2008_iPF 2008 10_DTH BC_MB-analysis-27.01.2010" xfId="1361"/>
    <cellStyle name="_Column4_Model_SAB101_e_31_May_2008_iPF 2008 11" xfId="1362"/>
    <cellStyle name="_Column4_Model_SAB101_e_31_May_2008_iPF 2008 11 2" xfId="1363"/>
    <cellStyle name="_Column4_Model_SAB101_e_31_May_2008_iPF 2008 11 3" xfId="1364"/>
    <cellStyle name="_Column4_Model_SAB101_e_31_May_2008_iPF 2008 11_DTH BC_MB-analysis-27.01.2010" xfId="1365"/>
    <cellStyle name="_Column4_Model_SAB101_e_31_May_2008_iPF 2008 12" xfId="1366"/>
    <cellStyle name="_Column4_Model_SAB101_e_31_May_2008_iPF 2008 12 2" xfId="1367"/>
    <cellStyle name="_Column4_Model_SAB101_e_31_May_2008_iPF 2008 12 3" xfId="1368"/>
    <cellStyle name="_Column4_Model_SAB101_e_31_May_2008_iPF 2008 12_DTH BC_MB-analysis-27.01.2010" xfId="1369"/>
    <cellStyle name="_Column4_Model_SAB101_e_31_May_2008_iPF 2008 13" xfId="1370"/>
    <cellStyle name="_Column4_Model_SAB101_e_31_May_2008_iPF 2008 13 2" xfId="1371"/>
    <cellStyle name="_Column4_Model_SAB101_e_31_May_2008_iPF 2008 14" xfId="1372"/>
    <cellStyle name="_Column4_Model_SAB101_e_31_May_2008_iPF 2008 14 2" xfId="1373"/>
    <cellStyle name="_Column4_Model_SAB101_e_31_May_2008_iPF 2008 15" xfId="1374"/>
    <cellStyle name="_Column4_Model_SAB101_e_31_May_2008_iPF 2008 16" xfId="1375"/>
    <cellStyle name="_Column4_Model_SAB101_e_31_May_2008_iPF 2008 2" xfId="1376"/>
    <cellStyle name="_Column4_Model_SAB101_e_31_May_2008_iPF 2008 2 2" xfId="1377"/>
    <cellStyle name="_Column4_Model_SAB101_e_31_May_2008_iPF 2008 3" xfId="1378"/>
    <cellStyle name="_Column4_Model_SAB101_e_31_May_2008_iPF 2008 3 2" xfId="1379"/>
    <cellStyle name="_Column4_Model_SAB101_e_31_May_2008_iPF 2008 4" xfId="1380"/>
    <cellStyle name="_Column4_Model_SAB101_e_31_May_2008_iPF 2008 4 2" xfId="1381"/>
    <cellStyle name="_Column4_Model_SAB101_e_31_May_2008_iPF 2008 5" xfId="1382"/>
    <cellStyle name="_Column4_Model_SAB101_e_31_May_2008_iPF 2008 5 2" xfId="1383"/>
    <cellStyle name="_Column4_Model_SAB101_e_31_May_2008_iPF 2008 6" xfId="1384"/>
    <cellStyle name="_Column4_Model_SAB101_e_31_May_2008_iPF 2008 6 2" xfId="1385"/>
    <cellStyle name="_Column4_Model_SAB101_e_31_May_2008_iPF 2008 7" xfId="1386"/>
    <cellStyle name="_Column4_Model_SAB101_e_31_May_2008_iPF 2008 7 2" xfId="1387"/>
    <cellStyle name="_Column4_Model_SAB101_e_31_May_2008_iPF 2008 8" xfId="1388"/>
    <cellStyle name="_Column4_Model_SAB101_e_31_May_2008_iPF 2008 8 2" xfId="1389"/>
    <cellStyle name="_Column4_Model_SAB101_e_31_May_2008_iPF 2008 9" xfId="1390"/>
    <cellStyle name="_Column4_Model_SAB101_e_31_May_2008_iPF 2008 9 2" xfId="1391"/>
    <cellStyle name="_Column4_Model_SAB101_e_31_May_2008_iPF 2008_DTH BC_MB-analysis-27.01.2010" xfId="1392"/>
    <cellStyle name="_Column4_Model_SAB101_e_31_May_2008_iPF 2008_Net PRO 2009_ZADNJA11" xfId="1393"/>
    <cellStyle name="_Column4_Retention ADSL" xfId="1394"/>
    <cellStyle name="_Column4_Retention ADSL 10" xfId="1395"/>
    <cellStyle name="_Column4_Retention ADSL 10 2" xfId="1396"/>
    <cellStyle name="_Column4_Retention ADSL 10 3" xfId="1397"/>
    <cellStyle name="_Column4_Retention ADSL 10_DTH BC_MB-analysis-27.01.2010" xfId="1398"/>
    <cellStyle name="_Column4_Retention ADSL 11" xfId="1399"/>
    <cellStyle name="_Column4_Retention ADSL 11 2" xfId="1400"/>
    <cellStyle name="_Column4_Retention ADSL 11 3" xfId="1401"/>
    <cellStyle name="_Column4_Retention ADSL 11_DTH BC_MB-analysis-27.01.2010" xfId="1402"/>
    <cellStyle name="_Column4_Retention ADSL 12" xfId="1403"/>
    <cellStyle name="_Column4_Retention ADSL 12 2" xfId="1404"/>
    <cellStyle name="_Column4_Retention ADSL 12 3" xfId="1405"/>
    <cellStyle name="_Column4_Retention ADSL 12_DTH BC_MB-analysis-27.01.2010" xfId="1406"/>
    <cellStyle name="_Column4_Retention ADSL 13" xfId="1407"/>
    <cellStyle name="_Column4_Retention ADSL 13 2" xfId="1408"/>
    <cellStyle name="_Column4_Retention ADSL 14" xfId="1409"/>
    <cellStyle name="_Column4_Retention ADSL 14 2" xfId="1410"/>
    <cellStyle name="_Column4_Retention ADSL 15" xfId="1411"/>
    <cellStyle name="_Column4_Retention ADSL 16" xfId="1412"/>
    <cellStyle name="_Column4_Retention ADSL 2" xfId="1413"/>
    <cellStyle name="_Column4_Retention ADSL 2 2" xfId="1414"/>
    <cellStyle name="_Column4_Retention ADSL 3" xfId="1415"/>
    <cellStyle name="_Column4_Retention ADSL 3 2" xfId="1416"/>
    <cellStyle name="_Column4_Retention ADSL 4" xfId="1417"/>
    <cellStyle name="_Column4_Retention ADSL 4 2" xfId="1418"/>
    <cellStyle name="_Column4_Retention ADSL 5" xfId="1419"/>
    <cellStyle name="_Column4_Retention ADSL 5 2" xfId="1420"/>
    <cellStyle name="_Column4_Retention ADSL 6" xfId="1421"/>
    <cellStyle name="_Column4_Retention ADSL 6 2" xfId="1422"/>
    <cellStyle name="_Column4_Retention ADSL 7" xfId="1423"/>
    <cellStyle name="_Column4_Retention ADSL 7 2" xfId="1424"/>
    <cellStyle name="_Column4_Retention ADSL 8" xfId="1425"/>
    <cellStyle name="_Column4_Retention ADSL 8 2" xfId="1426"/>
    <cellStyle name="_Column4_Retention ADSL 9" xfId="1427"/>
    <cellStyle name="_Column4_Retention ADSL 9 2" xfId="1428"/>
    <cellStyle name="_Column4_Retention ADSL_DTH BC_MB-analysis-27.01.2010" xfId="1429"/>
    <cellStyle name="_Column4_Reveneus" xfId="1430"/>
    <cellStyle name="_Column4_revenues SP 2008" xfId="1431"/>
    <cellStyle name="_Column4_revenues SP 2008 10" xfId="1432"/>
    <cellStyle name="_Column4_revenues SP 2008 10 2" xfId="1433"/>
    <cellStyle name="_Column4_revenues SP 2008 10 3" xfId="1434"/>
    <cellStyle name="_Column4_revenues SP 2008 10_DTH BC_MB-analysis-27.01.2010" xfId="1435"/>
    <cellStyle name="_Column4_revenues SP 2008 11" xfId="1436"/>
    <cellStyle name="_Column4_revenues SP 2008 11 2" xfId="1437"/>
    <cellStyle name="_Column4_revenues SP 2008 11 3" xfId="1438"/>
    <cellStyle name="_Column4_revenues SP 2008 11_DTH BC_MB-analysis-27.01.2010" xfId="1439"/>
    <cellStyle name="_Column4_revenues SP 2008 12" xfId="1440"/>
    <cellStyle name="_Column4_revenues SP 2008 12 2" xfId="1441"/>
    <cellStyle name="_Column4_revenues SP 2008 12 3" xfId="1442"/>
    <cellStyle name="_Column4_revenues SP 2008 12_DTH BC_MB-analysis-27.01.2010" xfId="1443"/>
    <cellStyle name="_Column4_revenues SP 2008 13" xfId="1444"/>
    <cellStyle name="_Column4_revenues SP 2008 13 2" xfId="1445"/>
    <cellStyle name="_Column4_revenues SP 2008 14" xfId="1446"/>
    <cellStyle name="_Column4_revenues SP 2008 14 2" xfId="1447"/>
    <cellStyle name="_Column4_revenues SP 2008 15" xfId="1448"/>
    <cellStyle name="_Column4_revenues SP 2008 16" xfId="1449"/>
    <cellStyle name="_Column4_revenues SP 2008 2" xfId="1450"/>
    <cellStyle name="_Column4_revenues SP 2008 2 2" xfId="1451"/>
    <cellStyle name="_Column4_revenues SP 2008 3" xfId="1452"/>
    <cellStyle name="_Column4_revenues SP 2008 3 2" xfId="1453"/>
    <cellStyle name="_Column4_revenues SP 2008 4" xfId="1454"/>
    <cellStyle name="_Column4_revenues SP 2008 4 2" xfId="1455"/>
    <cellStyle name="_Column4_revenues SP 2008 5" xfId="1456"/>
    <cellStyle name="_Column4_revenues SP 2008 5 2" xfId="1457"/>
    <cellStyle name="_Column4_revenues SP 2008 6" xfId="1458"/>
    <cellStyle name="_Column4_revenues SP 2008 6 2" xfId="1459"/>
    <cellStyle name="_Column4_revenues SP 2008 7" xfId="1460"/>
    <cellStyle name="_Column4_revenues SP 2008 7 2" xfId="1461"/>
    <cellStyle name="_Column4_revenues SP 2008 8" xfId="1462"/>
    <cellStyle name="_Column4_revenues SP 2008 8 2" xfId="1463"/>
    <cellStyle name="_Column4_revenues SP 2008 9" xfId="1464"/>
    <cellStyle name="_Column4_revenues SP 2008 9 2" xfId="1465"/>
    <cellStyle name="_Column4_revenues SP 2008_DTH BC_MB-analysis-27.01.2010" xfId="1466"/>
    <cellStyle name="_Column4_revenues SP 2008_Net PRO 2009_ZADNJA11" xfId="1467"/>
    <cellStyle name="_Column4_Säulen" xfId="1468"/>
    <cellStyle name="_Column4_Sheet1" xfId="1469"/>
    <cellStyle name="_Column4_Sheet1 2" xfId="1470"/>
    <cellStyle name="_Column4_Sondereinflüsse" xfId="1471"/>
    <cellStyle name="_Column4_Sondereinflüsse 2" xfId="1472"/>
    <cellStyle name="_Column4_T-Com wo Iskon P&amp;L CCat" xfId="1473"/>
    <cellStyle name="_Column4_T-Com wo Iskon P&amp;L CCat 10" xfId="1474"/>
    <cellStyle name="_Column4_T-Com wo Iskon P&amp;L CCat 10 2" xfId="1475"/>
    <cellStyle name="_Column4_T-Com wo Iskon P&amp;L CCat 10 3" xfId="1476"/>
    <cellStyle name="_Column4_T-Com wo Iskon P&amp;L CCat 10_DTH BC_MB-analysis-27.01.2010" xfId="1477"/>
    <cellStyle name="_Column4_T-Com wo Iskon P&amp;L CCat 11" xfId="1478"/>
    <cellStyle name="_Column4_T-Com wo Iskon P&amp;L CCat 11 2" xfId="1479"/>
    <cellStyle name="_Column4_T-Com wo Iskon P&amp;L CCat 11 3" xfId="1480"/>
    <cellStyle name="_Column4_T-Com wo Iskon P&amp;L CCat 11_DTH BC_MB-analysis-27.01.2010" xfId="1481"/>
    <cellStyle name="_Column4_T-Com wo Iskon P&amp;L CCat 12" xfId="1482"/>
    <cellStyle name="_Column4_T-Com wo Iskon P&amp;L CCat 12 2" xfId="1483"/>
    <cellStyle name="_Column4_T-Com wo Iskon P&amp;L CCat 12 3" xfId="1484"/>
    <cellStyle name="_Column4_T-Com wo Iskon P&amp;L CCat 12_DTH BC_MB-analysis-27.01.2010" xfId="1485"/>
    <cellStyle name="_Column4_T-Com wo Iskon P&amp;L CCat 13" xfId="1486"/>
    <cellStyle name="_Column4_T-Com wo Iskon P&amp;L CCat 13 2" xfId="1487"/>
    <cellStyle name="_Column4_T-Com wo Iskon P&amp;L CCat 14" xfId="1488"/>
    <cellStyle name="_Column4_T-Com wo Iskon P&amp;L CCat 14 2" xfId="1489"/>
    <cellStyle name="_Column4_T-Com wo Iskon P&amp;L CCat 15" xfId="1490"/>
    <cellStyle name="_Column4_T-Com wo Iskon P&amp;L CCat 16" xfId="1491"/>
    <cellStyle name="_Column4_T-Com wo Iskon P&amp;L CCat 2" xfId="1492"/>
    <cellStyle name="_Column4_T-Com wo Iskon P&amp;L CCat 2 2" xfId="1493"/>
    <cellStyle name="_Column4_T-Com wo Iskon P&amp;L CCat 3" xfId="1494"/>
    <cellStyle name="_Column4_T-Com wo Iskon P&amp;L CCat 3 2" xfId="1495"/>
    <cellStyle name="_Column4_T-Com wo Iskon P&amp;L CCat 4" xfId="1496"/>
    <cellStyle name="_Column4_T-Com wo Iskon P&amp;L CCat 4 2" xfId="1497"/>
    <cellStyle name="_Column4_T-Com wo Iskon P&amp;L CCat 5" xfId="1498"/>
    <cellStyle name="_Column4_T-Com wo Iskon P&amp;L CCat 5 2" xfId="1499"/>
    <cellStyle name="_Column4_T-Com wo Iskon P&amp;L CCat 6" xfId="1500"/>
    <cellStyle name="_Column4_T-Com wo Iskon P&amp;L CCat 6 2" xfId="1501"/>
    <cellStyle name="_Column4_T-Com wo Iskon P&amp;L CCat 7" xfId="1502"/>
    <cellStyle name="_Column4_T-Com wo Iskon P&amp;L CCat 7 2" xfId="1503"/>
    <cellStyle name="_Column4_T-Com wo Iskon P&amp;L CCat 8" xfId="1504"/>
    <cellStyle name="_Column4_T-Com wo Iskon P&amp;L CCat 8 2" xfId="1505"/>
    <cellStyle name="_Column4_T-Com wo Iskon P&amp;L CCat 9" xfId="1506"/>
    <cellStyle name="_Column4_T-Com wo Iskon P&amp;L CCat 9 2" xfId="1507"/>
    <cellStyle name="_Column4_T-Com wo Iskon P&amp;L CCat_DTH BC_MB-analysis-27.01.2010" xfId="1508"/>
    <cellStyle name="_Column4_T-Com wo Iskon P&amp;L CCat_Net PRO 2009_ZADNJA11" xfId="1509"/>
    <cellStyle name="_Column4_TKI - TKA costs for POTS" xfId="1510"/>
    <cellStyle name="_Column4_TKI - TKA costs for POTS 10" xfId="1511"/>
    <cellStyle name="_Column4_TKI - TKA costs for POTS 10 2" xfId="1512"/>
    <cellStyle name="_Column4_TKI - TKA costs for POTS 10 3" xfId="1513"/>
    <cellStyle name="_Column4_TKI - TKA costs for POTS 10_DTH BC_MB-analysis-27.01.2010" xfId="1514"/>
    <cellStyle name="_Column4_TKI - TKA costs for POTS 11" xfId="1515"/>
    <cellStyle name="_Column4_TKI - TKA costs for POTS 11 2" xfId="1516"/>
    <cellStyle name="_Column4_TKI - TKA costs for POTS 11 3" xfId="1517"/>
    <cellStyle name="_Column4_TKI - TKA costs for POTS 11_DTH BC_MB-analysis-27.01.2010" xfId="1518"/>
    <cellStyle name="_Column4_TKI - TKA costs for POTS 12" xfId="1519"/>
    <cellStyle name="_Column4_TKI - TKA costs for POTS 12 2" xfId="1520"/>
    <cellStyle name="_Column4_TKI - TKA costs for POTS 12 3" xfId="1521"/>
    <cellStyle name="_Column4_TKI - TKA costs for POTS 12_DTH BC_MB-analysis-27.01.2010" xfId="1522"/>
    <cellStyle name="_Column4_TKI - TKA costs for POTS 13" xfId="1523"/>
    <cellStyle name="_Column4_TKI - TKA costs for POTS 13 2" xfId="1524"/>
    <cellStyle name="_Column4_TKI - TKA costs for POTS 14" xfId="1525"/>
    <cellStyle name="_Column4_TKI - TKA costs for POTS 14 2" xfId="1526"/>
    <cellStyle name="_Column4_TKI - TKA costs for POTS 15" xfId="1527"/>
    <cellStyle name="_Column4_TKI - TKA costs for POTS 16" xfId="1528"/>
    <cellStyle name="_Column4_TKI - TKA costs for POTS 2" xfId="1529"/>
    <cellStyle name="_Column4_TKI - TKA costs for POTS 2 2" xfId="1530"/>
    <cellStyle name="_Column4_TKI - TKA costs for POTS 3" xfId="1531"/>
    <cellStyle name="_Column4_TKI - TKA costs for POTS 3 2" xfId="1532"/>
    <cellStyle name="_Column4_TKI - TKA costs for POTS 4" xfId="1533"/>
    <cellStyle name="_Column4_TKI - TKA costs for POTS 4 2" xfId="1534"/>
    <cellStyle name="_Column4_TKI - TKA costs for POTS 5" xfId="1535"/>
    <cellStyle name="_Column4_TKI - TKA costs for POTS 5 2" xfId="1536"/>
    <cellStyle name="_Column4_TKI - TKA costs for POTS 6" xfId="1537"/>
    <cellStyle name="_Column4_TKI - TKA costs for POTS 6 2" xfId="1538"/>
    <cellStyle name="_Column4_TKI - TKA costs for POTS 7" xfId="1539"/>
    <cellStyle name="_Column4_TKI - TKA costs for POTS 7 2" xfId="1540"/>
    <cellStyle name="_Column4_TKI - TKA costs for POTS 8" xfId="1541"/>
    <cellStyle name="_Column4_TKI - TKA costs for POTS 8 2" xfId="1542"/>
    <cellStyle name="_Column4_TKI - TKA costs for POTS 9" xfId="1543"/>
    <cellStyle name="_Column4_TKI - TKA costs for POTS 9 2" xfId="1544"/>
    <cellStyle name="_Column4_TKI - TKA costs for POTS_DTH BC_MB-analysis-27.01.2010" xfId="1545"/>
    <cellStyle name="_Column4_Vorjahreswerte Anpassung 06 2001" xfId="1546"/>
    <cellStyle name="_Column5" xfId="1547"/>
    <cellStyle name="_Column5 10" xfId="1548"/>
    <cellStyle name="_Column5 11" xfId="1549"/>
    <cellStyle name="_Column5 2" xfId="1550"/>
    <cellStyle name="_Column5 2 2" xfId="1551"/>
    <cellStyle name="_Column5 3" xfId="1552"/>
    <cellStyle name="_Column5 3 2" xfId="1553"/>
    <cellStyle name="_Column5 4" xfId="1554"/>
    <cellStyle name="_Column5 4 2" xfId="1555"/>
    <cellStyle name="_Column5 5" xfId="1556"/>
    <cellStyle name="_Column5 6" xfId="1557"/>
    <cellStyle name="_Column5 7" xfId="1558"/>
    <cellStyle name="_Column5 8" xfId="1559"/>
    <cellStyle name="_Column5 9" xfId="1560"/>
    <cellStyle name="_Column5_Book2" xfId="1561"/>
    <cellStyle name="_Column5_EBITDA-Aufriss_ST" xfId="1562"/>
    <cellStyle name="_Column5_kgfums" xfId="1563"/>
    <cellStyle name="_Column5_Mindestanforderungen_FCF" xfId="1564"/>
    <cellStyle name="_Column5_Mindestanforderungen_FCF 2" xfId="1565"/>
    <cellStyle name="_Column5_MIS2" xfId="1566"/>
    <cellStyle name="_Column5_MIS2 2" xfId="1567"/>
    <cellStyle name="_Column5_Säulen" xfId="1568"/>
    <cellStyle name="_Column5_Sondereinflüsse" xfId="1569"/>
    <cellStyle name="_Column5_Sondereinflüsse 2" xfId="1570"/>
    <cellStyle name="_Column5_Vorjahreswerte Anpassung 06 2001" xfId="1571"/>
    <cellStyle name="_Column6" xfId="1572"/>
    <cellStyle name="_Column6 10" xfId="1573"/>
    <cellStyle name="_Column6 11" xfId="1574"/>
    <cellStyle name="_Column6 2" xfId="1575"/>
    <cellStyle name="_Column6 2 2" xfId="1576"/>
    <cellStyle name="_Column6 3" xfId="1577"/>
    <cellStyle name="_Column6 3 2" xfId="1578"/>
    <cellStyle name="_Column6 4" xfId="1579"/>
    <cellStyle name="_Column6 4 2" xfId="1580"/>
    <cellStyle name="_Column6 5" xfId="1581"/>
    <cellStyle name="_Column6 6" xfId="1582"/>
    <cellStyle name="_Column6 7" xfId="1583"/>
    <cellStyle name="_Column6 8" xfId="1584"/>
    <cellStyle name="_Column6 9" xfId="1585"/>
    <cellStyle name="_Column6_Book2" xfId="1586"/>
    <cellStyle name="_Column6_EBITDA-Aufriss_ST" xfId="1587"/>
    <cellStyle name="_Column6_kgfums" xfId="1588"/>
    <cellStyle name="_Column6_Mindestanforderungen_FCF" xfId="1589"/>
    <cellStyle name="_Column6_Mindestanforderungen_FCF 2" xfId="1590"/>
    <cellStyle name="_Column6_MIS2" xfId="1591"/>
    <cellStyle name="_Column6_MIS2 2" xfId="1592"/>
    <cellStyle name="_Column6_Säulen" xfId="1593"/>
    <cellStyle name="_Column6_Sondereinflüsse" xfId="1594"/>
    <cellStyle name="_Column6_Sondereinflüsse 2" xfId="1595"/>
    <cellStyle name="_Column6_Vorjahreswerte Anpassung 06 2001" xfId="1596"/>
    <cellStyle name="_Column7" xfId="1597"/>
    <cellStyle name="_Column7 10" xfId="1598"/>
    <cellStyle name="_Column7 11" xfId="1599"/>
    <cellStyle name="_Column7 2" xfId="1600"/>
    <cellStyle name="_Column7 2 2" xfId="1601"/>
    <cellStyle name="_Column7 3" xfId="1602"/>
    <cellStyle name="_Column7 3 2" xfId="1603"/>
    <cellStyle name="_Column7 4" xfId="1604"/>
    <cellStyle name="_Column7 4 2" xfId="1605"/>
    <cellStyle name="_Column7 5" xfId="1606"/>
    <cellStyle name="_Column7 6" xfId="1607"/>
    <cellStyle name="_Column7 7" xfId="1608"/>
    <cellStyle name="_Column7 8" xfId="1609"/>
    <cellStyle name="_Column7 9" xfId="1610"/>
    <cellStyle name="_Column7_Book2" xfId="1611"/>
    <cellStyle name="_Column7_EBITDA-Aufriss_ST" xfId="1612"/>
    <cellStyle name="_Column7_kgfums" xfId="1613"/>
    <cellStyle name="_Column7_Mindestanforderungen_FCF" xfId="1614"/>
    <cellStyle name="_Column7_Mindestanforderungen_FCF 10" xfId="1615"/>
    <cellStyle name="_Column7_Mindestanforderungen_FCF 2" xfId="1616"/>
    <cellStyle name="_Column7_Mindestanforderungen_FCF 2 2" xfId="1617"/>
    <cellStyle name="_Column7_Mindestanforderungen_FCF 2 2 2" xfId="1618"/>
    <cellStyle name="_Column7_Mindestanforderungen_FCF 2 2 3" xfId="1619"/>
    <cellStyle name="_Column7_Mindestanforderungen_FCF 2 2 4" xfId="1620"/>
    <cellStyle name="_Column7_Mindestanforderungen_FCF 2 2 5" xfId="1621"/>
    <cellStyle name="_Column7_Mindestanforderungen_FCF 2 3" xfId="1622"/>
    <cellStyle name="_Column7_Mindestanforderungen_FCF 2 3 2" xfId="1623"/>
    <cellStyle name="_Column7_Mindestanforderungen_FCF 2 3 3" xfId="1624"/>
    <cellStyle name="_Column7_Mindestanforderungen_FCF 2 3 4" xfId="1625"/>
    <cellStyle name="_Column7_Mindestanforderungen_FCF 2 3 5" xfId="1626"/>
    <cellStyle name="_Column7_Mindestanforderungen_FCF 2 4" xfId="1627"/>
    <cellStyle name="_Column7_Mindestanforderungen_FCF 2 4 2" xfId="1628"/>
    <cellStyle name="_Column7_Mindestanforderungen_FCF 2 4 3" xfId="1629"/>
    <cellStyle name="_Column7_Mindestanforderungen_FCF 2 4 4" xfId="1630"/>
    <cellStyle name="_Column7_Mindestanforderungen_FCF 2 4 5" xfId="1631"/>
    <cellStyle name="_Column7_Mindestanforderungen_FCF 2 5" xfId="1632"/>
    <cellStyle name="_Column7_Mindestanforderungen_FCF 2 5 2" xfId="1633"/>
    <cellStyle name="_Column7_Mindestanforderungen_FCF 2 5 3" xfId="1634"/>
    <cellStyle name="_Column7_Mindestanforderungen_FCF 2 5 4" xfId="1635"/>
    <cellStyle name="_Column7_Mindestanforderungen_FCF 2 5 5" xfId="1636"/>
    <cellStyle name="_Column7_Mindestanforderungen_FCF 2 6" xfId="1637"/>
    <cellStyle name="_Column7_Mindestanforderungen_FCF 2 7" xfId="1638"/>
    <cellStyle name="_Column7_Mindestanforderungen_FCF 2 8" xfId="1639"/>
    <cellStyle name="_Column7_Mindestanforderungen_FCF 2 9" xfId="1640"/>
    <cellStyle name="_Column7_Mindestanforderungen_FCF 3" xfId="1641"/>
    <cellStyle name="_Column7_Mindestanforderungen_FCF 3 2" xfId="1642"/>
    <cellStyle name="_Column7_Mindestanforderungen_FCF 3 3" xfId="1643"/>
    <cellStyle name="_Column7_Mindestanforderungen_FCF 3 4" xfId="1644"/>
    <cellStyle name="_Column7_Mindestanforderungen_FCF 3 5" xfId="1645"/>
    <cellStyle name="_Column7_Mindestanforderungen_FCF 4" xfId="1646"/>
    <cellStyle name="_Column7_Mindestanforderungen_FCF 4 2" xfId="1647"/>
    <cellStyle name="_Column7_Mindestanforderungen_FCF 4 3" xfId="1648"/>
    <cellStyle name="_Column7_Mindestanforderungen_FCF 4 4" xfId="1649"/>
    <cellStyle name="_Column7_Mindestanforderungen_FCF 4 5" xfId="1650"/>
    <cellStyle name="_Column7_Mindestanforderungen_FCF 5" xfId="1651"/>
    <cellStyle name="_Column7_Mindestanforderungen_FCF 5 2" xfId="1652"/>
    <cellStyle name="_Column7_Mindestanforderungen_FCF 5 3" xfId="1653"/>
    <cellStyle name="_Column7_Mindestanforderungen_FCF 5 4" xfId="1654"/>
    <cellStyle name="_Column7_Mindestanforderungen_FCF 5 5" xfId="1655"/>
    <cellStyle name="_Column7_Mindestanforderungen_FCF 6" xfId="1656"/>
    <cellStyle name="_Column7_Mindestanforderungen_FCF 6 2" xfId="1657"/>
    <cellStyle name="_Column7_Mindestanforderungen_FCF 6 3" xfId="1658"/>
    <cellStyle name="_Column7_Mindestanforderungen_FCF 6 4" xfId="1659"/>
    <cellStyle name="_Column7_Mindestanforderungen_FCF 6 5" xfId="1660"/>
    <cellStyle name="_Column7_Mindestanforderungen_FCF 7" xfId="1661"/>
    <cellStyle name="_Column7_Mindestanforderungen_FCF 8" xfId="1662"/>
    <cellStyle name="_Column7_Mindestanforderungen_FCF 9" xfId="1663"/>
    <cellStyle name="_Column7_MIS2" xfId="1664"/>
    <cellStyle name="_Column7_MIS2 10" xfId="1665"/>
    <cellStyle name="_Column7_MIS2 2" xfId="1666"/>
    <cellStyle name="_Column7_MIS2 2 2" xfId="1667"/>
    <cellStyle name="_Column7_MIS2 2 2 2" xfId="1668"/>
    <cellStyle name="_Column7_MIS2 2 2 3" xfId="1669"/>
    <cellStyle name="_Column7_MIS2 2 2 4" xfId="1670"/>
    <cellStyle name="_Column7_MIS2 2 2 5" xfId="1671"/>
    <cellStyle name="_Column7_MIS2 2 3" xfId="1672"/>
    <cellStyle name="_Column7_MIS2 2 3 2" xfId="1673"/>
    <cellStyle name="_Column7_MIS2 2 3 3" xfId="1674"/>
    <cellStyle name="_Column7_MIS2 2 3 4" xfId="1675"/>
    <cellStyle name="_Column7_MIS2 2 3 5" xfId="1676"/>
    <cellStyle name="_Column7_MIS2 2 4" xfId="1677"/>
    <cellStyle name="_Column7_MIS2 2 4 2" xfId="1678"/>
    <cellStyle name="_Column7_MIS2 2 4 3" xfId="1679"/>
    <cellStyle name="_Column7_MIS2 2 4 4" xfId="1680"/>
    <cellStyle name="_Column7_MIS2 2 4 5" xfId="1681"/>
    <cellStyle name="_Column7_MIS2 2 5" xfId="1682"/>
    <cellStyle name="_Column7_MIS2 2 5 2" xfId="1683"/>
    <cellStyle name="_Column7_MIS2 2 5 3" xfId="1684"/>
    <cellStyle name="_Column7_MIS2 2 5 4" xfId="1685"/>
    <cellStyle name="_Column7_MIS2 2 5 5" xfId="1686"/>
    <cellStyle name="_Column7_MIS2 2 6" xfId="1687"/>
    <cellStyle name="_Column7_MIS2 2 7" xfId="1688"/>
    <cellStyle name="_Column7_MIS2 2 8" xfId="1689"/>
    <cellStyle name="_Column7_MIS2 2 9" xfId="1690"/>
    <cellStyle name="_Column7_MIS2 3" xfId="1691"/>
    <cellStyle name="_Column7_MIS2 3 2" xfId="1692"/>
    <cellStyle name="_Column7_MIS2 3 3" xfId="1693"/>
    <cellStyle name="_Column7_MIS2 3 4" xfId="1694"/>
    <cellStyle name="_Column7_MIS2 3 5" xfId="1695"/>
    <cellStyle name="_Column7_MIS2 4" xfId="1696"/>
    <cellStyle name="_Column7_MIS2 4 2" xfId="1697"/>
    <cellStyle name="_Column7_MIS2 4 3" xfId="1698"/>
    <cellStyle name="_Column7_MIS2 4 4" xfId="1699"/>
    <cellStyle name="_Column7_MIS2 4 5" xfId="1700"/>
    <cellStyle name="_Column7_MIS2 5" xfId="1701"/>
    <cellStyle name="_Column7_MIS2 5 2" xfId="1702"/>
    <cellStyle name="_Column7_MIS2 5 3" xfId="1703"/>
    <cellStyle name="_Column7_MIS2 5 4" xfId="1704"/>
    <cellStyle name="_Column7_MIS2 5 5" xfId="1705"/>
    <cellStyle name="_Column7_MIS2 6" xfId="1706"/>
    <cellStyle name="_Column7_MIS2 6 2" xfId="1707"/>
    <cellStyle name="_Column7_MIS2 6 3" xfId="1708"/>
    <cellStyle name="_Column7_MIS2 6 4" xfId="1709"/>
    <cellStyle name="_Column7_MIS2 6 5" xfId="1710"/>
    <cellStyle name="_Column7_MIS2 7" xfId="1711"/>
    <cellStyle name="_Column7_MIS2 8" xfId="1712"/>
    <cellStyle name="_Column7_MIS2 9" xfId="1713"/>
    <cellStyle name="_Column7_Säulen" xfId="1714"/>
    <cellStyle name="_Column7_Sondereinflüsse" xfId="1715"/>
    <cellStyle name="_Column7_Sondereinflüsse 10" xfId="1716"/>
    <cellStyle name="_Column7_Sondereinflüsse 2" xfId="1717"/>
    <cellStyle name="_Column7_Sondereinflüsse 2 2" xfId="1718"/>
    <cellStyle name="_Column7_Sondereinflüsse 2 2 2" xfId="1719"/>
    <cellStyle name="_Column7_Sondereinflüsse 2 2 3" xfId="1720"/>
    <cellStyle name="_Column7_Sondereinflüsse 2 2 4" xfId="1721"/>
    <cellStyle name="_Column7_Sondereinflüsse 2 2 5" xfId="1722"/>
    <cellStyle name="_Column7_Sondereinflüsse 2 3" xfId="1723"/>
    <cellStyle name="_Column7_Sondereinflüsse 2 3 2" xfId="1724"/>
    <cellStyle name="_Column7_Sondereinflüsse 2 3 3" xfId="1725"/>
    <cellStyle name="_Column7_Sondereinflüsse 2 3 4" xfId="1726"/>
    <cellStyle name="_Column7_Sondereinflüsse 2 3 5" xfId="1727"/>
    <cellStyle name="_Column7_Sondereinflüsse 2 4" xfId="1728"/>
    <cellStyle name="_Column7_Sondereinflüsse 2 4 2" xfId="1729"/>
    <cellStyle name="_Column7_Sondereinflüsse 2 4 3" xfId="1730"/>
    <cellStyle name="_Column7_Sondereinflüsse 2 4 4" xfId="1731"/>
    <cellStyle name="_Column7_Sondereinflüsse 2 4 5" xfId="1732"/>
    <cellStyle name="_Column7_Sondereinflüsse 2 5" xfId="1733"/>
    <cellStyle name="_Column7_Sondereinflüsse 2 5 2" xfId="1734"/>
    <cellStyle name="_Column7_Sondereinflüsse 2 5 3" xfId="1735"/>
    <cellStyle name="_Column7_Sondereinflüsse 2 5 4" xfId="1736"/>
    <cellStyle name="_Column7_Sondereinflüsse 2 5 5" xfId="1737"/>
    <cellStyle name="_Column7_Sondereinflüsse 2 6" xfId="1738"/>
    <cellStyle name="_Column7_Sondereinflüsse 2 7" xfId="1739"/>
    <cellStyle name="_Column7_Sondereinflüsse 2 8" xfId="1740"/>
    <cellStyle name="_Column7_Sondereinflüsse 2 9" xfId="1741"/>
    <cellStyle name="_Column7_Sondereinflüsse 3" xfId="1742"/>
    <cellStyle name="_Column7_Sondereinflüsse 3 2" xfId="1743"/>
    <cellStyle name="_Column7_Sondereinflüsse 3 3" xfId="1744"/>
    <cellStyle name="_Column7_Sondereinflüsse 3 4" xfId="1745"/>
    <cellStyle name="_Column7_Sondereinflüsse 3 5" xfId="1746"/>
    <cellStyle name="_Column7_Sondereinflüsse 4" xfId="1747"/>
    <cellStyle name="_Column7_Sondereinflüsse 4 2" xfId="1748"/>
    <cellStyle name="_Column7_Sondereinflüsse 4 3" xfId="1749"/>
    <cellStyle name="_Column7_Sondereinflüsse 4 4" xfId="1750"/>
    <cellStyle name="_Column7_Sondereinflüsse 4 5" xfId="1751"/>
    <cellStyle name="_Column7_Sondereinflüsse 5" xfId="1752"/>
    <cellStyle name="_Column7_Sondereinflüsse 5 2" xfId="1753"/>
    <cellStyle name="_Column7_Sondereinflüsse 5 3" xfId="1754"/>
    <cellStyle name="_Column7_Sondereinflüsse 5 4" xfId="1755"/>
    <cellStyle name="_Column7_Sondereinflüsse 5 5" xfId="1756"/>
    <cellStyle name="_Column7_Sondereinflüsse 6" xfId="1757"/>
    <cellStyle name="_Column7_Sondereinflüsse 6 2" xfId="1758"/>
    <cellStyle name="_Column7_Sondereinflüsse 6 3" xfId="1759"/>
    <cellStyle name="_Column7_Sondereinflüsse 6 4" xfId="1760"/>
    <cellStyle name="_Column7_Sondereinflüsse 6 5" xfId="1761"/>
    <cellStyle name="_Column7_Sondereinflüsse 7" xfId="1762"/>
    <cellStyle name="_Column7_Sondereinflüsse 8" xfId="1763"/>
    <cellStyle name="_Column7_Sondereinflüsse 9" xfId="1764"/>
    <cellStyle name="_Column7_Vorjahreswerte Anpassung 06 2001" xfId="1765"/>
    <cellStyle name="_Comma" xfId="1766"/>
    <cellStyle name="_Comma_3G Models" xfId="1767"/>
    <cellStyle name="_Comma_AfricaMiddleEastMobileDemand3Q2005" xfId="1768"/>
    <cellStyle name="_Comma_AME Mobile Demand and Data Aggregation - 1Q06" xfId="1769"/>
    <cellStyle name="_Comma_AP Mobile Demand Aggregation and Check file - 1Q06 - USE THIS ONE" xfId="1770"/>
    <cellStyle name="_Comma_AP Mobile Demand Check File 1q2006 v.Linked" xfId="1771"/>
    <cellStyle name="_Comma_bls roic" xfId="1772"/>
    <cellStyle name="_Comma_FCMBEMEA_R" xfId="1773"/>
    <cellStyle name="_Comma_FT-6June2001" xfId="1774"/>
    <cellStyle name="_Comma_Orange-Mar01" xfId="1775"/>
    <cellStyle name="_Comma_Orange-May01" xfId="1776"/>
    <cellStyle name="_Comma_PakistabMob2005" xfId="1777"/>
    <cellStyle name="_Comma_Telefonica Moviles" xfId="1778"/>
    <cellStyle name="_Comma_TelenorInitiation-11Jan01" xfId="1779"/>
    <cellStyle name="_Comma_TelenorWIPFeb01" xfId="1780"/>
    <cellStyle name="_Comma_t-mobile Sep 2003" xfId="1781"/>
    <cellStyle name="_Comments for F1 052009" xfId="1782"/>
    <cellStyle name="_Copy of 20090114_ME Results_ext_ver.2" xfId="1783"/>
    <cellStyle name="_Copy of 20090114_ME Results_ext_ver.2 2" xfId="1784"/>
    <cellStyle name="_Copy of 20090114_ME Results_ext_ver.2_Net PRO 2009_ZADNJA11" xfId="1785"/>
    <cellStyle name="_Copy of MAX Phone - MAXtri broj korisnika i CPE SI 08_04_2008" xfId="1786"/>
    <cellStyle name="_Copy of Net revenue results_iPF 2008_monthly_150908" xfId="1787"/>
    <cellStyle name="_Copy of T-Com_impairment_opex_detailed_v5b" xfId="1788"/>
    <cellStyle name="_Copy of T-Com_impairment_opex_detailed_v5b 2" xfId="1789"/>
    <cellStyle name="_Costs " xfId="1790"/>
    <cellStyle name="_Costs  2" xfId="1791"/>
    <cellStyle name="_Costs _1" xfId="1792"/>
    <cellStyle name="_CP24" xfId="1793"/>
    <cellStyle name="_CP24 2" xfId="1794"/>
    <cellStyle name="_CP24_PRP MPL_Q1 2009_Proposal_for Quantity planning" xfId="1795"/>
    <cellStyle name="_CP24_PRP MPL_Q1 2009_Proposal_for Quantity planning 2" xfId="1796"/>
    <cellStyle name="_CTO - INST LEID and Personnel" xfId="1797"/>
    <cellStyle name="_CTO - INST LEID and Personnel 10" xfId="1798"/>
    <cellStyle name="_CTO - INST LEID and Personnel 11" xfId="1799"/>
    <cellStyle name="_CTO - INST LEID and Personnel 2" xfId="1800"/>
    <cellStyle name="_CTO - INST LEID and Personnel 2 2" xfId="1801"/>
    <cellStyle name="_CTO - INST LEID and Personnel 2 3" xfId="1802"/>
    <cellStyle name="_CTO - INST LEID and Personnel 2_DTH BC_MB-analysis-27.01.2010" xfId="1803"/>
    <cellStyle name="_CTO - INST LEID and Personnel 3" xfId="1804"/>
    <cellStyle name="_CTO - INST LEID and Personnel 3 2" xfId="1805"/>
    <cellStyle name="_CTO - INST LEID and Personnel 3 3" xfId="1806"/>
    <cellStyle name="_CTO - INST LEID and Personnel 3_DTH BC_MB-analysis-27.01.2010" xfId="1807"/>
    <cellStyle name="_CTO - INST LEID and Personnel 4" xfId="1808"/>
    <cellStyle name="_CTO - INST LEID and Personnel 4 2" xfId="1809"/>
    <cellStyle name="_CTO - INST LEID and Personnel 4 3" xfId="1810"/>
    <cellStyle name="_CTO - INST LEID and Personnel 4_DTH BC_MB-analysis-27.01.2010" xfId="1811"/>
    <cellStyle name="_CTO - INST LEID and Personnel 5" xfId="1812"/>
    <cellStyle name="_CTO - INST LEID and Personnel 5 2" xfId="1813"/>
    <cellStyle name="_CTO - INST LEID and Personnel 5 3" xfId="1814"/>
    <cellStyle name="_CTO - INST LEID and Personnel 5_DTH BC_MB-analysis-27.01.2010" xfId="1815"/>
    <cellStyle name="_CTO - INST LEID and Personnel 6" xfId="1816"/>
    <cellStyle name="_CTO - INST LEID and Personnel 6 2" xfId="1817"/>
    <cellStyle name="_CTO - INST LEID and Personnel 7" xfId="1818"/>
    <cellStyle name="_CTO - INST LEID and Personnel 7 2" xfId="1819"/>
    <cellStyle name="_CTO - INST LEID and Personnel 8" xfId="1820"/>
    <cellStyle name="_CTO - INST LEID and Personnel 8 2" xfId="1821"/>
    <cellStyle name="_CTO - INST LEID and Personnel 9" xfId="1822"/>
    <cellStyle name="_CTO - INST LEID and Personnel 9 2" xfId="1823"/>
    <cellStyle name="_CTO - INST LEID and Personnel_DTH BC_MB-analysis-27.01.2010" xfId="1824"/>
    <cellStyle name="_CTO - INST LEID and Personnel_Net PRO 2009_ZADNJA11" xfId="1825"/>
    <cellStyle name="_Currency" xfId="1826"/>
    <cellStyle name="_Currency_3G Models" xfId="1827"/>
    <cellStyle name="_Currency_AfricaMiddleEastMobileDemand3Q2005" xfId="1828"/>
    <cellStyle name="_Currency_AME Mobile Demand and Data Aggregation - 1Q06" xfId="1829"/>
    <cellStyle name="_Currency_AP Mobile Demand Aggregation and Check file - 1Q06 - USE THIS ONE" xfId="1830"/>
    <cellStyle name="_Currency_AP Mobile Demand Check File 1q2006 v.Linked" xfId="1831"/>
    <cellStyle name="_Currency_BLS" xfId="1832"/>
    <cellStyle name="_Currency_bls roic" xfId="1833"/>
    <cellStyle name="_Currency_Book1" xfId="1834"/>
    <cellStyle name="_Currency_Book1_3G Models" xfId="1835"/>
    <cellStyle name="_Currency_Book1_FT-6June2001" xfId="1836"/>
    <cellStyle name="_Currency_Book1_Jazztel model 16DP3-Exhibits" xfId="1837"/>
    <cellStyle name="_Currency_Book1_Jazztel model 16DP3-Exhibits_3G Models" xfId="1838"/>
    <cellStyle name="_Currency_Book1_Jazztel model 16DP3-Exhibits_Orange-Mar01" xfId="1839"/>
    <cellStyle name="_Currency_Book1_Jazztel model 16DP3-Exhibits_Orange-May01" xfId="1840"/>
    <cellStyle name="_Currency_Book1_Jazztel model 16DP3-Exhibits_Orange-May01_FT-6June2001" xfId="1841"/>
    <cellStyle name="_Currency_Book1_Jazztel model 16DP3-Exhibits_Orange-May01_Telefonica Moviles" xfId="1842"/>
    <cellStyle name="_Currency_Book1_Jazztel model 16DP3-Exhibits_T_MOBIL2" xfId="1843"/>
    <cellStyle name="_Currency_Book1_Jazztel model 16DP3-Exhibits_T_MOBIL2_Orange-May01" xfId="1844"/>
    <cellStyle name="_Currency_Book1_Jazztel model 16DP3-Exhibits_TelenorInitiation-11Jan01" xfId="1845"/>
    <cellStyle name="_Currency_Book1_Jazztel model 16DP3-Exhibits_TelenorWIPFeb01" xfId="1846"/>
    <cellStyle name="_Currency_Book1_Jazztel model 18DP-exhibits" xfId="1847"/>
    <cellStyle name="_Currency_Book1_Jazztel model 18DP-exhibits_3G Models" xfId="1848"/>
    <cellStyle name="_Currency_Book1_Orange-May01" xfId="1849"/>
    <cellStyle name="_Currency_Book1_Telefonica Moviles" xfId="1850"/>
    <cellStyle name="_Currency_Book2" xfId="1851"/>
    <cellStyle name="_Currency_Book2_3G Models" xfId="1852"/>
    <cellStyle name="_Currency_Book2_FT-6June2001" xfId="1853"/>
    <cellStyle name="_Currency_Book2_Jazztel model 16DP3-Exhibits" xfId="1854"/>
    <cellStyle name="_Currency_Book2_Jazztel model 16DP3-Exhibits_3G Models" xfId="1855"/>
    <cellStyle name="_Currency_Book2_Jazztel model 16DP3-Exhibits_Orange-Mar01" xfId="1856"/>
    <cellStyle name="_Currency_Book2_Jazztel model 16DP3-Exhibits_Orange-May01" xfId="1857"/>
    <cellStyle name="_Currency_Book2_Jazztel model 16DP3-Exhibits_Orange-May01_FT-6June2001" xfId="1858"/>
    <cellStyle name="_Currency_Book2_Jazztel model 16DP3-Exhibits_Orange-May01_Telefonica Moviles" xfId="1859"/>
    <cellStyle name="_Currency_Book2_Jazztel model 16DP3-Exhibits_T_MOBIL2" xfId="1860"/>
    <cellStyle name="_Currency_Book2_Jazztel model 16DP3-Exhibits_T_MOBIL2_Orange-May01" xfId="1861"/>
    <cellStyle name="_Currency_Book2_Jazztel model 16DP3-Exhibits_TelenorInitiation-11Jan01" xfId="1862"/>
    <cellStyle name="_Currency_Book2_Jazztel model 16DP3-Exhibits_TelenorWIPFeb01" xfId="1863"/>
    <cellStyle name="_Currency_Book2_Jazztel model 18DP-exhibits" xfId="1864"/>
    <cellStyle name="_Currency_Book2_Jazztel model 18DP-exhibits_3G Models" xfId="1865"/>
    <cellStyle name="_Currency_Book2_Orange-May01" xfId="1866"/>
    <cellStyle name="_Currency_Book2_Telefonica Moviles" xfId="1867"/>
    <cellStyle name="_Currency_FCMBEMEA_R" xfId="1868"/>
    <cellStyle name="_Currency_FT-6June2001" xfId="1869"/>
    <cellStyle name="_Currency_Jazztel model 15-exhibits" xfId="1870"/>
    <cellStyle name="_Currency_Jazztel model 15-exhibits bis" xfId="1871"/>
    <cellStyle name="_Currency_Jazztel model 15-exhibits bis_3G Models" xfId="1872"/>
    <cellStyle name="_Currency_Jazztel model 15-exhibits bis_Orange-Mar01" xfId="1873"/>
    <cellStyle name="_Currency_Jazztel model 15-exhibits bis_Orange-May01" xfId="1874"/>
    <cellStyle name="_Currency_Jazztel model 15-exhibits bis_Orange-May01_FT-6June2001" xfId="1875"/>
    <cellStyle name="_Currency_Jazztel model 15-exhibits bis_Orange-May01_Telefonica Moviles" xfId="1876"/>
    <cellStyle name="_Currency_Jazztel model 15-exhibits bis_T_MOBIL2" xfId="1877"/>
    <cellStyle name="_Currency_Jazztel model 15-exhibits bis_T_MOBIL2_Orange-May01" xfId="1878"/>
    <cellStyle name="_Currency_Jazztel model 15-exhibits bis_TelenorInitiation-11Jan01" xfId="1879"/>
    <cellStyle name="_Currency_Jazztel model 15-exhibits bis_TelenorWIPFeb01" xfId="1880"/>
    <cellStyle name="_Currency_Jazztel model 15-exhibits_3G Models" xfId="1881"/>
    <cellStyle name="_Currency_Jazztel model 15-exhibits_FT-6June2001" xfId="1882"/>
    <cellStyle name="_Currency_Jazztel model 15-exhibits_Jazztel model 16DP3-Exhibits" xfId="1883"/>
    <cellStyle name="_Currency_Jazztel model 15-exhibits_Jazztel model 16DP3-Exhibits_3G Models" xfId="1884"/>
    <cellStyle name="_Currency_Jazztel model 15-exhibits_Jazztel model 16DP3-Exhibits_Orange-Mar01" xfId="1885"/>
    <cellStyle name="_Currency_Jazztel model 15-exhibits_Jazztel model 16DP3-Exhibits_Orange-May01" xfId="1886"/>
    <cellStyle name="_Currency_Jazztel model 15-exhibits_Jazztel model 16DP3-Exhibits_Orange-May01_FT-6June2001" xfId="1887"/>
    <cellStyle name="_Currency_Jazztel model 15-exhibits_Jazztel model 16DP3-Exhibits_Orange-May01_Telefonica Moviles" xfId="1888"/>
    <cellStyle name="_Currency_Jazztel model 15-exhibits_Jazztel model 16DP3-Exhibits_T_MOBIL2" xfId="1889"/>
    <cellStyle name="_Currency_Jazztel model 15-exhibits_Jazztel model 16DP3-Exhibits_T_MOBIL2_Orange-May01" xfId="1890"/>
    <cellStyle name="_Currency_Jazztel model 15-exhibits_Jazztel model 16DP3-Exhibits_TelenorInitiation-11Jan01" xfId="1891"/>
    <cellStyle name="_Currency_Jazztel model 15-exhibits_Jazztel model 16DP3-Exhibits_TelenorWIPFeb01" xfId="1892"/>
    <cellStyle name="_Currency_Jazztel model 15-exhibits_Jazztel model 18DP-exhibits" xfId="1893"/>
    <cellStyle name="_Currency_Jazztel model 15-exhibits_Jazztel model 18DP-exhibits_3G Models" xfId="1894"/>
    <cellStyle name="_Currency_Jazztel model 15-exhibits_Orange-May01" xfId="1895"/>
    <cellStyle name="_Currency_Jazztel model 15-exhibits_Telefonica Moviles" xfId="1896"/>
    <cellStyle name="_Currency_Jazztel model 15-exhibits-Friso2" xfId="1897"/>
    <cellStyle name="_Currency_Jazztel model 15-exhibits-Friso2_3G Models" xfId="1898"/>
    <cellStyle name="_Currency_Jazztel model 15-exhibits-Friso2_FT-6June2001" xfId="1899"/>
    <cellStyle name="_Currency_Jazztel model 15-exhibits-Friso2_Jazztel model 16DP3-Exhibits" xfId="1900"/>
    <cellStyle name="_Currency_Jazztel model 15-exhibits-Friso2_Jazztel model 16DP3-Exhibits_3G Models" xfId="1901"/>
    <cellStyle name="_Currency_Jazztel model 15-exhibits-Friso2_Jazztel model 16DP3-Exhibits_Orange-Mar01" xfId="1902"/>
    <cellStyle name="_Currency_Jazztel model 15-exhibits-Friso2_Jazztel model 16DP3-Exhibits_Orange-May01" xfId="1903"/>
    <cellStyle name="_Currency_Jazztel model 15-exhibits-Friso2_Jazztel model 16DP3-Exhibits_Orange-May01_FT-6June2001" xfId="1904"/>
    <cellStyle name="_Currency_Jazztel model 15-exhibits-Friso2_Jazztel model 16DP3-Exhibits_Orange-May01_Telefonica Moviles" xfId="1905"/>
    <cellStyle name="_Currency_Jazztel model 15-exhibits-Friso2_Jazztel model 16DP3-Exhibits_T_MOBIL2" xfId="1906"/>
    <cellStyle name="_Currency_Jazztel model 15-exhibits-Friso2_Jazztel model 16DP3-Exhibits_T_MOBIL2_Orange-May01" xfId="1907"/>
    <cellStyle name="_Currency_Jazztel model 15-exhibits-Friso2_Jazztel model 16DP3-Exhibits_TelenorInitiation-11Jan01" xfId="1908"/>
    <cellStyle name="_Currency_Jazztel model 15-exhibits-Friso2_Jazztel model 16DP3-Exhibits_TelenorWIPFeb01" xfId="1909"/>
    <cellStyle name="_Currency_Jazztel model 15-exhibits-Friso2_Jazztel model 18DP-exhibits" xfId="1910"/>
    <cellStyle name="_Currency_Jazztel model 15-exhibits-Friso2_Jazztel model 18DP-exhibits_3G Models" xfId="1911"/>
    <cellStyle name="_Currency_Jazztel model 15-exhibits-Friso2_Orange-May01" xfId="1912"/>
    <cellStyle name="_Currency_Jazztel model 15-exhibits-Friso2_Telefonica Moviles" xfId="1913"/>
    <cellStyle name="_Currency_Orange-Mar01" xfId="1914"/>
    <cellStyle name="_Currency_Orange-May01" xfId="1915"/>
    <cellStyle name="_Currency_PakistabMob2005" xfId="1916"/>
    <cellStyle name="_Currency_Telefonica Moviles" xfId="1917"/>
    <cellStyle name="_Currency_TelenorInitiation-11Jan01" xfId="1918"/>
    <cellStyle name="_Currency_TelenorWIPFeb01" xfId="1919"/>
    <cellStyle name="_Currency_t-mobile Sep 2003" xfId="1920"/>
    <cellStyle name="_CurrencySpace" xfId="1921"/>
    <cellStyle name="_CurrencySpace_070327 Research Database" xfId="1922"/>
    <cellStyle name="_CurrencySpace_AfricaMiddleEastMobileDemand3Q2005" xfId="1923"/>
    <cellStyle name="_CurrencySpace_AME Mobile Demand and Data Aggregation - 1Q06" xfId="1924"/>
    <cellStyle name="_CurrencySpace_AP Mobile Demand Aggregation and Check file - 1Q06 - USE THIS ONE" xfId="1925"/>
    <cellStyle name="_CurrencySpace_AP Mobile Demand Check File 1q2006 v.Linked" xfId="1926"/>
    <cellStyle name="_CurrencySpace_bls roic" xfId="1927"/>
    <cellStyle name="_CurrencySpace_FCMBEMEA_R" xfId="1928"/>
    <cellStyle name="_CurrencySpace_PakistabMob2005" xfId="1929"/>
    <cellStyle name="_CurrencySpace_t-mobile Sep 2003" xfId="1930"/>
    <cellStyle name="_DANIJELA for check and back up" xfId="1931"/>
    <cellStyle name="_DANIJELA for check and back up 2" xfId="1932"/>
    <cellStyle name="_DANIJELA for check and back up 3" xfId="1933"/>
    <cellStyle name="_DANIJELA for check and back up 4" xfId="1934"/>
    <cellStyle name="_Data" xfId="1935"/>
    <cellStyle name="_Data 10" xfId="1936"/>
    <cellStyle name="_Data 11" xfId="1937"/>
    <cellStyle name="_Data 12" xfId="1938"/>
    <cellStyle name="_Data 2" xfId="1939"/>
    <cellStyle name="_Data 2 2" xfId="1940"/>
    <cellStyle name="_Data 2 2 2" xfId="1941"/>
    <cellStyle name="_Data 2 2 2 2" xfId="1942"/>
    <cellStyle name="_Data 2 2 2 2 2" xfId="1943"/>
    <cellStyle name="_Data 2 2 2 2 2 2" xfId="1944"/>
    <cellStyle name="_Data 2 2 2 2 3" xfId="1945"/>
    <cellStyle name="_Data 2 2 2 3" xfId="1946"/>
    <cellStyle name="_Data 2 2 2 3 2" xfId="1947"/>
    <cellStyle name="_Data 2 2 2 4" xfId="1948"/>
    <cellStyle name="_Data 2 2 2 5" xfId="1949"/>
    <cellStyle name="_Data 2 2 3" xfId="1950"/>
    <cellStyle name="_Data 2 2 3 2" xfId="1951"/>
    <cellStyle name="_Data 2 2 4" xfId="1952"/>
    <cellStyle name="_Data 2 3" xfId="1953"/>
    <cellStyle name="_Data 2 3 2" xfId="1954"/>
    <cellStyle name="_Data 2 3 2 2" xfId="1955"/>
    <cellStyle name="_Data 2 3 2 3" xfId="1956"/>
    <cellStyle name="_Data 2 3 3" xfId="1957"/>
    <cellStyle name="_Data 2 3 4" xfId="1958"/>
    <cellStyle name="_Data 2 4" xfId="1959"/>
    <cellStyle name="_Data 2 4 2" xfId="1960"/>
    <cellStyle name="_Data 2 4 3" xfId="1961"/>
    <cellStyle name="_Data 2 5" xfId="1962"/>
    <cellStyle name="_Data 3" xfId="1963"/>
    <cellStyle name="_Data 3 2" xfId="1964"/>
    <cellStyle name="_Data 3 2 2" xfId="1965"/>
    <cellStyle name="_Data 3 3" xfId="1966"/>
    <cellStyle name="_Data 3 3 2" xfId="1967"/>
    <cellStyle name="_Data 3 4" xfId="1968"/>
    <cellStyle name="_Data 3 5" xfId="1969"/>
    <cellStyle name="_Data 4" xfId="1970"/>
    <cellStyle name="_Data 4 2" xfId="1971"/>
    <cellStyle name="_Data 4 3" xfId="1972"/>
    <cellStyle name="_Data 5" xfId="1973"/>
    <cellStyle name="_Data 5 2" xfId="1974"/>
    <cellStyle name="_Data 5 3" xfId="1975"/>
    <cellStyle name="_Data 6" xfId="1976"/>
    <cellStyle name="_Data 6 2" xfId="1977"/>
    <cellStyle name="_Data 7" xfId="1978"/>
    <cellStyle name="_Data 8" xfId="1979"/>
    <cellStyle name="_Data 9" xfId="1980"/>
    <cellStyle name="_Data_Book2" xfId="1981"/>
    <cellStyle name="_Data_Book2 2" xfId="1982"/>
    <cellStyle name="_Data_EBITDA-Aufriss_ST" xfId="1983"/>
    <cellStyle name="_Data_EBITDA-Aufriss_ST 2" xfId="1984"/>
    <cellStyle name="_Data_kgfums" xfId="1985"/>
    <cellStyle name="_Data_kgfums 2" xfId="1986"/>
    <cellStyle name="_Data_Mindestanforderungen_FCF" xfId="1987"/>
    <cellStyle name="_Data_Mindestanforderungen_FCF 10" xfId="1988"/>
    <cellStyle name="_Data_Mindestanforderungen_FCF 2" xfId="1989"/>
    <cellStyle name="_Data_Mindestanforderungen_FCF 2 2" xfId="1990"/>
    <cellStyle name="_Data_Mindestanforderungen_FCF 2 2 2" xfId="1991"/>
    <cellStyle name="_Data_Mindestanforderungen_FCF 2 2 3" xfId="1992"/>
    <cellStyle name="_Data_Mindestanforderungen_FCF 2 2 4" xfId="1993"/>
    <cellStyle name="_Data_Mindestanforderungen_FCF 2 2 5" xfId="1994"/>
    <cellStyle name="_Data_Mindestanforderungen_FCF 2 3" xfId="1995"/>
    <cellStyle name="_Data_Mindestanforderungen_FCF 2 3 2" xfId="1996"/>
    <cellStyle name="_Data_Mindestanforderungen_FCF 2 3 3" xfId="1997"/>
    <cellStyle name="_Data_Mindestanforderungen_FCF 2 3 4" xfId="1998"/>
    <cellStyle name="_Data_Mindestanforderungen_FCF 2 3 5" xfId="1999"/>
    <cellStyle name="_Data_Mindestanforderungen_FCF 2 4" xfId="2000"/>
    <cellStyle name="_Data_Mindestanforderungen_FCF 2 4 2" xfId="2001"/>
    <cellStyle name="_Data_Mindestanforderungen_FCF 2 4 3" xfId="2002"/>
    <cellStyle name="_Data_Mindestanforderungen_FCF 2 4 4" xfId="2003"/>
    <cellStyle name="_Data_Mindestanforderungen_FCF 2 4 5" xfId="2004"/>
    <cellStyle name="_Data_Mindestanforderungen_FCF 2 5" xfId="2005"/>
    <cellStyle name="_Data_Mindestanforderungen_FCF 2 5 2" xfId="2006"/>
    <cellStyle name="_Data_Mindestanforderungen_FCF 2 5 3" xfId="2007"/>
    <cellStyle name="_Data_Mindestanforderungen_FCF 2 5 4" xfId="2008"/>
    <cellStyle name="_Data_Mindestanforderungen_FCF 2 5 5" xfId="2009"/>
    <cellStyle name="_Data_Mindestanforderungen_FCF 2 6" xfId="2010"/>
    <cellStyle name="_Data_Mindestanforderungen_FCF 2 7" xfId="2011"/>
    <cellStyle name="_Data_Mindestanforderungen_FCF 2 8" xfId="2012"/>
    <cellStyle name="_Data_Mindestanforderungen_FCF 2 9" xfId="2013"/>
    <cellStyle name="_Data_Mindestanforderungen_FCF 3" xfId="2014"/>
    <cellStyle name="_Data_Mindestanforderungen_FCF 3 2" xfId="2015"/>
    <cellStyle name="_Data_Mindestanforderungen_FCF 3 3" xfId="2016"/>
    <cellStyle name="_Data_Mindestanforderungen_FCF 3 4" xfId="2017"/>
    <cellStyle name="_Data_Mindestanforderungen_FCF 3 5" xfId="2018"/>
    <cellStyle name="_Data_Mindestanforderungen_FCF 4" xfId="2019"/>
    <cellStyle name="_Data_Mindestanforderungen_FCF 4 2" xfId="2020"/>
    <cellStyle name="_Data_Mindestanforderungen_FCF 4 3" xfId="2021"/>
    <cellStyle name="_Data_Mindestanforderungen_FCF 4 4" xfId="2022"/>
    <cellStyle name="_Data_Mindestanforderungen_FCF 4 5" xfId="2023"/>
    <cellStyle name="_Data_Mindestanforderungen_FCF 5" xfId="2024"/>
    <cellStyle name="_Data_Mindestanforderungen_FCF 5 2" xfId="2025"/>
    <cellStyle name="_Data_Mindestanforderungen_FCF 5 3" xfId="2026"/>
    <cellStyle name="_Data_Mindestanforderungen_FCF 5 4" xfId="2027"/>
    <cellStyle name="_Data_Mindestanforderungen_FCF 5 5" xfId="2028"/>
    <cellStyle name="_Data_Mindestanforderungen_FCF 6" xfId="2029"/>
    <cellStyle name="_Data_Mindestanforderungen_FCF 6 2" xfId="2030"/>
    <cellStyle name="_Data_Mindestanforderungen_FCF 6 3" xfId="2031"/>
    <cellStyle name="_Data_Mindestanforderungen_FCF 6 4" xfId="2032"/>
    <cellStyle name="_Data_Mindestanforderungen_FCF 6 5" xfId="2033"/>
    <cellStyle name="_Data_Mindestanforderungen_FCF 7" xfId="2034"/>
    <cellStyle name="_Data_Mindestanforderungen_FCF 8" xfId="2035"/>
    <cellStyle name="_Data_Mindestanforderungen_FCF 9" xfId="2036"/>
    <cellStyle name="_Data_MIS2" xfId="2037"/>
    <cellStyle name="_Data_MIS2 10" xfId="2038"/>
    <cellStyle name="_Data_MIS2 2" xfId="2039"/>
    <cellStyle name="_Data_MIS2 2 2" xfId="2040"/>
    <cellStyle name="_Data_MIS2 2 2 2" xfId="2041"/>
    <cellStyle name="_Data_MIS2 2 2 3" xfId="2042"/>
    <cellStyle name="_Data_MIS2 2 2 4" xfId="2043"/>
    <cellStyle name="_Data_MIS2 2 2 5" xfId="2044"/>
    <cellStyle name="_Data_MIS2 2 3" xfId="2045"/>
    <cellStyle name="_Data_MIS2 2 3 2" xfId="2046"/>
    <cellStyle name="_Data_MIS2 2 3 3" xfId="2047"/>
    <cellStyle name="_Data_MIS2 2 3 4" xfId="2048"/>
    <cellStyle name="_Data_MIS2 2 3 5" xfId="2049"/>
    <cellStyle name="_Data_MIS2 2 4" xfId="2050"/>
    <cellStyle name="_Data_MIS2 2 4 2" xfId="2051"/>
    <cellStyle name="_Data_MIS2 2 4 3" xfId="2052"/>
    <cellStyle name="_Data_MIS2 2 4 4" xfId="2053"/>
    <cellStyle name="_Data_MIS2 2 4 5" xfId="2054"/>
    <cellStyle name="_Data_MIS2 2 5" xfId="2055"/>
    <cellStyle name="_Data_MIS2 2 5 2" xfId="2056"/>
    <cellStyle name="_Data_MIS2 2 5 3" xfId="2057"/>
    <cellStyle name="_Data_MIS2 2 5 4" xfId="2058"/>
    <cellStyle name="_Data_MIS2 2 5 5" xfId="2059"/>
    <cellStyle name="_Data_MIS2 2 6" xfId="2060"/>
    <cellStyle name="_Data_MIS2 2 7" xfId="2061"/>
    <cellStyle name="_Data_MIS2 2 8" xfId="2062"/>
    <cellStyle name="_Data_MIS2 2 9" xfId="2063"/>
    <cellStyle name="_Data_MIS2 3" xfId="2064"/>
    <cellStyle name="_Data_MIS2 3 2" xfId="2065"/>
    <cellStyle name="_Data_MIS2 3 3" xfId="2066"/>
    <cellStyle name="_Data_MIS2 3 4" xfId="2067"/>
    <cellStyle name="_Data_MIS2 3 5" xfId="2068"/>
    <cellStyle name="_Data_MIS2 4" xfId="2069"/>
    <cellStyle name="_Data_MIS2 4 2" xfId="2070"/>
    <cellStyle name="_Data_MIS2 4 3" xfId="2071"/>
    <cellStyle name="_Data_MIS2 4 4" xfId="2072"/>
    <cellStyle name="_Data_MIS2 4 5" xfId="2073"/>
    <cellStyle name="_Data_MIS2 5" xfId="2074"/>
    <cellStyle name="_Data_MIS2 5 2" xfId="2075"/>
    <cellStyle name="_Data_MIS2 5 3" xfId="2076"/>
    <cellStyle name="_Data_MIS2 5 4" xfId="2077"/>
    <cellStyle name="_Data_MIS2 5 5" xfId="2078"/>
    <cellStyle name="_Data_MIS2 6" xfId="2079"/>
    <cellStyle name="_Data_MIS2 6 2" xfId="2080"/>
    <cellStyle name="_Data_MIS2 6 3" xfId="2081"/>
    <cellStyle name="_Data_MIS2 6 4" xfId="2082"/>
    <cellStyle name="_Data_MIS2 6 5" xfId="2083"/>
    <cellStyle name="_Data_MIS2 7" xfId="2084"/>
    <cellStyle name="_Data_MIS2 8" xfId="2085"/>
    <cellStyle name="_Data_MIS2 9" xfId="2086"/>
    <cellStyle name="_Data_Säulen" xfId="2087"/>
    <cellStyle name="_Data_Säulen 2" xfId="2088"/>
    <cellStyle name="_Data_Sondereinflüsse" xfId="2089"/>
    <cellStyle name="_Data_Sondereinflüsse 10" xfId="2090"/>
    <cellStyle name="_Data_Sondereinflüsse 2" xfId="2091"/>
    <cellStyle name="_Data_Sondereinflüsse 2 2" xfId="2092"/>
    <cellStyle name="_Data_Sondereinflüsse 2 2 2" xfId="2093"/>
    <cellStyle name="_Data_Sondereinflüsse 2 2 3" xfId="2094"/>
    <cellStyle name="_Data_Sondereinflüsse 2 2 4" xfId="2095"/>
    <cellStyle name="_Data_Sondereinflüsse 2 2 5" xfId="2096"/>
    <cellStyle name="_Data_Sondereinflüsse 2 3" xfId="2097"/>
    <cellStyle name="_Data_Sondereinflüsse 2 3 2" xfId="2098"/>
    <cellStyle name="_Data_Sondereinflüsse 2 3 3" xfId="2099"/>
    <cellStyle name="_Data_Sondereinflüsse 2 3 4" xfId="2100"/>
    <cellStyle name="_Data_Sondereinflüsse 2 3 5" xfId="2101"/>
    <cellStyle name="_Data_Sondereinflüsse 2 4" xfId="2102"/>
    <cellStyle name="_Data_Sondereinflüsse 2 4 2" xfId="2103"/>
    <cellStyle name="_Data_Sondereinflüsse 2 4 3" xfId="2104"/>
    <cellStyle name="_Data_Sondereinflüsse 2 4 4" xfId="2105"/>
    <cellStyle name="_Data_Sondereinflüsse 2 4 5" xfId="2106"/>
    <cellStyle name="_Data_Sondereinflüsse 2 5" xfId="2107"/>
    <cellStyle name="_Data_Sondereinflüsse 2 5 2" xfId="2108"/>
    <cellStyle name="_Data_Sondereinflüsse 2 5 3" xfId="2109"/>
    <cellStyle name="_Data_Sondereinflüsse 2 5 4" xfId="2110"/>
    <cellStyle name="_Data_Sondereinflüsse 2 5 5" xfId="2111"/>
    <cellStyle name="_Data_Sondereinflüsse 2 6" xfId="2112"/>
    <cellStyle name="_Data_Sondereinflüsse 2 7" xfId="2113"/>
    <cellStyle name="_Data_Sondereinflüsse 2 8" xfId="2114"/>
    <cellStyle name="_Data_Sondereinflüsse 2 9" xfId="2115"/>
    <cellStyle name="_Data_Sondereinflüsse 3" xfId="2116"/>
    <cellStyle name="_Data_Sondereinflüsse 3 2" xfId="2117"/>
    <cellStyle name="_Data_Sondereinflüsse 3 3" xfId="2118"/>
    <cellStyle name="_Data_Sondereinflüsse 3 4" xfId="2119"/>
    <cellStyle name="_Data_Sondereinflüsse 3 5" xfId="2120"/>
    <cellStyle name="_Data_Sondereinflüsse 4" xfId="2121"/>
    <cellStyle name="_Data_Sondereinflüsse 4 2" xfId="2122"/>
    <cellStyle name="_Data_Sondereinflüsse 4 3" xfId="2123"/>
    <cellStyle name="_Data_Sondereinflüsse 4 4" xfId="2124"/>
    <cellStyle name="_Data_Sondereinflüsse 4 5" xfId="2125"/>
    <cellStyle name="_Data_Sondereinflüsse 5" xfId="2126"/>
    <cellStyle name="_Data_Sondereinflüsse 5 2" xfId="2127"/>
    <cellStyle name="_Data_Sondereinflüsse 5 3" xfId="2128"/>
    <cellStyle name="_Data_Sondereinflüsse 5 4" xfId="2129"/>
    <cellStyle name="_Data_Sondereinflüsse 5 5" xfId="2130"/>
    <cellStyle name="_Data_Sondereinflüsse 6" xfId="2131"/>
    <cellStyle name="_Data_Sondereinflüsse 6 2" xfId="2132"/>
    <cellStyle name="_Data_Sondereinflüsse 6 3" xfId="2133"/>
    <cellStyle name="_Data_Sondereinflüsse 6 4" xfId="2134"/>
    <cellStyle name="_Data_Sondereinflüsse 6 5" xfId="2135"/>
    <cellStyle name="_Data_Sondereinflüsse 7" xfId="2136"/>
    <cellStyle name="_Data_Sondereinflüsse 8" xfId="2137"/>
    <cellStyle name="_Data_Sondereinflüsse 9" xfId="2138"/>
    <cellStyle name="_Data_Tabelle2" xfId="2139"/>
    <cellStyle name="_Data_Tabelle2 2" xfId="2140"/>
    <cellStyle name="_Data_Vorjahreswerte Anpassung 06 2001" xfId="2141"/>
    <cellStyle name="_Data_Vorjahreswerte Anpassung 06 2001 2" xfId="2142"/>
    <cellStyle name="_documentation_revenues_nonfinancials_040906_Roko" xfId="2143"/>
    <cellStyle name="_documentation_revenues_nonfinancials_040906_Roko 10" xfId="2144"/>
    <cellStyle name="_documentation_revenues_nonfinancials_040906_Roko 11" xfId="2145"/>
    <cellStyle name="_documentation_revenues_nonfinancials_040906_Roko 2" xfId="2146"/>
    <cellStyle name="_documentation_revenues_nonfinancials_040906_Roko 2 2" xfId="2147"/>
    <cellStyle name="_documentation_revenues_nonfinancials_040906_Roko 2 3" xfId="2148"/>
    <cellStyle name="_documentation_revenues_nonfinancials_040906_Roko 2_DTH BC_MB-analysis-27.01.2010" xfId="2149"/>
    <cellStyle name="_documentation_revenues_nonfinancials_040906_Roko 3" xfId="2150"/>
    <cellStyle name="_documentation_revenues_nonfinancials_040906_Roko 3 2" xfId="2151"/>
    <cellStyle name="_documentation_revenues_nonfinancials_040906_Roko 3 3" xfId="2152"/>
    <cellStyle name="_documentation_revenues_nonfinancials_040906_Roko 3_DTH BC_MB-analysis-27.01.2010" xfId="2153"/>
    <cellStyle name="_documentation_revenues_nonfinancials_040906_Roko 4" xfId="2154"/>
    <cellStyle name="_documentation_revenues_nonfinancials_040906_Roko 4 2" xfId="2155"/>
    <cellStyle name="_documentation_revenues_nonfinancials_040906_Roko 4 3" xfId="2156"/>
    <cellStyle name="_documentation_revenues_nonfinancials_040906_Roko 4_DTH BC_MB-analysis-27.01.2010" xfId="2157"/>
    <cellStyle name="_documentation_revenues_nonfinancials_040906_Roko 5" xfId="2158"/>
    <cellStyle name="_documentation_revenues_nonfinancials_040906_Roko 5 2" xfId="2159"/>
    <cellStyle name="_documentation_revenues_nonfinancials_040906_Roko 5 3" xfId="2160"/>
    <cellStyle name="_documentation_revenues_nonfinancials_040906_Roko 5_DTH BC_MB-analysis-27.01.2010" xfId="2161"/>
    <cellStyle name="_documentation_revenues_nonfinancials_040906_Roko 6" xfId="2162"/>
    <cellStyle name="_documentation_revenues_nonfinancials_040906_Roko 6 2" xfId="2163"/>
    <cellStyle name="_documentation_revenues_nonfinancials_040906_Roko 7" xfId="2164"/>
    <cellStyle name="_documentation_revenues_nonfinancials_040906_Roko 7 2" xfId="2165"/>
    <cellStyle name="_documentation_revenues_nonfinancials_040906_Roko 8" xfId="2166"/>
    <cellStyle name="_documentation_revenues_nonfinancials_040906_Roko 8 2" xfId="2167"/>
    <cellStyle name="_documentation_revenues_nonfinancials_040906_Roko 9" xfId="2168"/>
    <cellStyle name="_documentation_revenues_nonfinancials_040906_Roko 9 2" xfId="2169"/>
    <cellStyle name="_documentation_revenues_nonfinancials_040906_Roko_DTH BC_MB-analysis-27.01.2010" xfId="2170"/>
    <cellStyle name="_documentation_revenues_nonfinancials_040906_Roko_Net PRO 2009_ZADNJA11" xfId="2171"/>
    <cellStyle name="_Dollar" xfId="2172"/>
    <cellStyle name="_Dollar_3G Models" xfId="2173"/>
    <cellStyle name="_Dollar_FT-6June2001" xfId="2174"/>
    <cellStyle name="_Dollar_Jazztel model 16DP3-Exhibits" xfId="2175"/>
    <cellStyle name="_Dollar_Jazztel model 16DP3-Exhibits_3G Models" xfId="2176"/>
    <cellStyle name="_Dollar_Jazztel model 16DP3-Exhibits_FT-6June2001" xfId="2177"/>
    <cellStyle name="_Dollar_Jazztel model 16DP3-Exhibits_FT-6June2001_1" xfId="2178"/>
    <cellStyle name="_Dollar_Jazztel model 16DP3-Exhibits_FT-6June2001_1_Telefonica Moviles" xfId="2179"/>
    <cellStyle name="_Dollar_Jazztel model 18DP-exhibits" xfId="2180"/>
    <cellStyle name="_Dollar_Jazztel model 18DP-exhibits_3G Models" xfId="2181"/>
    <cellStyle name="_Dollar_Jazztel model 18DP-exhibits_Orange-Mar01" xfId="2182"/>
    <cellStyle name="_Dollar_Jazztel model 18DP-exhibits_Orange-May01" xfId="2183"/>
    <cellStyle name="_Dollar_Jazztel model 18DP-exhibits_T_MOBIL2" xfId="2184"/>
    <cellStyle name="_Dollar_Jazztel model 18DP-exhibits_T_MOBIL2_FT-6June2001" xfId="2185"/>
    <cellStyle name="_Dollar_Jazztel model 18DP-exhibits_T_MOBIL2_Orange-May01" xfId="2186"/>
    <cellStyle name="_Dollar_Jazztel model 18DP-exhibits_T_MOBIL2_Orange-May01_Telefonica Moviles" xfId="2187"/>
    <cellStyle name="_Dollar_Jazztel model 18DP-exhibits_T_MOBIL2_Orange-May01_Telefonica Moviles_1" xfId="2188"/>
    <cellStyle name="_Dollar_Jazztel model 18DP-exhibits_T_MOBIL2_Telefonica Moviles" xfId="2189"/>
    <cellStyle name="_Dollar_Jazztel model 18DP-exhibits_TelenorInitiation-11Jan01" xfId="2190"/>
    <cellStyle name="_Dollar_Jazztel model 18DP-exhibits_TelenorWIPFeb01" xfId="2191"/>
    <cellStyle name="_Dollar_Orange-May01" xfId="2192"/>
    <cellStyle name="_Dollar_Telefonica Moviles" xfId="2193"/>
    <cellStyle name="_DRAFT_BC_Franšize_V3" xfId="2194"/>
    <cellStyle name="_DRAFT_BC_Franšize_V3 2" xfId="2195"/>
    <cellStyle name="_DRAFT_BC_Franšize_V3_MAXtvPlan 20090416" xfId="2196"/>
    <cellStyle name="_DRAFT_BC_Franšize_V3_MAXtvPlan 20090416 2" xfId="2197"/>
    <cellStyle name="_DRAFT_BC_Franšize_V3_rfc novi1  20090505 z2" xfId="2198"/>
    <cellStyle name="_DRAFT_BC_Franšize_V3_rfc novi1  20090505 z2 2" xfId="2199"/>
    <cellStyle name="_DSL_iPF 2005_260705" xfId="2200"/>
    <cellStyle name="_DSL_iPF 2005_260705 10" xfId="2201"/>
    <cellStyle name="_DSL_iPF 2005_260705 10 2" xfId="2202"/>
    <cellStyle name="_DSL_iPF 2005_260705 11" xfId="2203"/>
    <cellStyle name="_DSL_iPF 2005_260705 11 2" xfId="2204"/>
    <cellStyle name="_DSL_iPF 2005_260705 12" xfId="2205"/>
    <cellStyle name="_DSL_iPF 2005_260705 13" xfId="2206"/>
    <cellStyle name="_DSL_iPF 2005_260705 2" xfId="2207"/>
    <cellStyle name="_DSL_iPF 2005_260705 2 2" xfId="2208"/>
    <cellStyle name="_DSL_iPF 2005_260705 2 3" xfId="2209"/>
    <cellStyle name="_DSL_iPF 2005_260705 2 4" xfId="2210"/>
    <cellStyle name="_DSL_iPF 2005_260705 2 5" xfId="2211"/>
    <cellStyle name="_DSL_iPF 2005_260705 2 6" xfId="2212"/>
    <cellStyle name="_DSL_iPF 2005_260705 2 7" xfId="2213"/>
    <cellStyle name="_DSL_iPF 2005_260705 2_DTH BC_MB-analysis-27.01.2010" xfId="2214"/>
    <cellStyle name="_DSL_iPF 2005_260705 3" xfId="2215"/>
    <cellStyle name="_DSL_iPF 2005_260705 3 2" xfId="2216"/>
    <cellStyle name="_DSL_iPF 2005_260705 3 3" xfId="2217"/>
    <cellStyle name="_DSL_iPF 2005_260705 3 4" xfId="2218"/>
    <cellStyle name="_DSL_iPF 2005_260705 3 5" xfId="2219"/>
    <cellStyle name="_DSL_iPF 2005_260705 3 6" xfId="2220"/>
    <cellStyle name="_DSL_iPF 2005_260705 3 7" xfId="2221"/>
    <cellStyle name="_DSL_iPF 2005_260705 3_DTH BC_MB-analysis-27.01.2010" xfId="2222"/>
    <cellStyle name="_DSL_iPF 2005_260705 4" xfId="2223"/>
    <cellStyle name="_DSL_iPF 2005_260705 4 2" xfId="2224"/>
    <cellStyle name="_DSL_iPF 2005_260705 4 3" xfId="2225"/>
    <cellStyle name="_DSL_iPF 2005_260705 4_DTH BC_MB-analysis-27.01.2010" xfId="2226"/>
    <cellStyle name="_DSL_iPF 2005_260705 5" xfId="2227"/>
    <cellStyle name="_DSL_iPF 2005_260705 5 2" xfId="2228"/>
    <cellStyle name="_DSL_iPF 2005_260705 5 3" xfId="2229"/>
    <cellStyle name="_DSL_iPF 2005_260705 5_DTH BC_MB-analysis-27.01.2010" xfId="2230"/>
    <cellStyle name="_DSL_iPF 2005_260705 6" xfId="2231"/>
    <cellStyle name="_DSL_iPF 2005_260705 6 2" xfId="2232"/>
    <cellStyle name="_DSL_iPF 2005_260705 6 3" xfId="2233"/>
    <cellStyle name="_DSL_iPF 2005_260705 6_DTH BC_MB-analysis-27.01.2010" xfId="2234"/>
    <cellStyle name="_DSL_iPF 2005_260705 7" xfId="2235"/>
    <cellStyle name="_DSL_iPF 2005_260705 7 2" xfId="2236"/>
    <cellStyle name="_DSL_iPF 2005_260705 8" xfId="2237"/>
    <cellStyle name="_DSL_iPF 2005_260705 8 2" xfId="2238"/>
    <cellStyle name="_DSL_iPF 2005_260705 8 3" xfId="2239"/>
    <cellStyle name="_DSL_iPF 2005_260705 8_DTH BC_MB-analysis-27.01.2010" xfId="2240"/>
    <cellStyle name="_DSL_iPF 2005_260705 9" xfId="2241"/>
    <cellStyle name="_DSL_iPF 2005_260705 9 2" xfId="2242"/>
    <cellStyle name="_DSL_iPF 2005_260705 9 3" xfId="2243"/>
    <cellStyle name="_DSL_iPF 2005_260705 9_DTH BC_MB-analysis-27.01.2010" xfId="2244"/>
    <cellStyle name="_DSL_iPF 2005_260705_080422_Results_IPTV_external" xfId="2245"/>
    <cellStyle name="_DSL_iPF 2005_260705_080422_Results_IPTV_external 10" xfId="2246"/>
    <cellStyle name="_DSL_iPF 2005_260705_080422_Results_IPTV_external 10 2" xfId="2247"/>
    <cellStyle name="_DSL_iPF 2005_260705_080422_Results_IPTV_external 11" xfId="2248"/>
    <cellStyle name="_DSL_iPF 2005_260705_080422_Results_IPTV_external 11 2" xfId="2249"/>
    <cellStyle name="_DSL_iPF 2005_260705_080422_Results_IPTV_external 12" xfId="2250"/>
    <cellStyle name="_DSL_iPF 2005_260705_080422_Results_IPTV_external 13" xfId="2251"/>
    <cellStyle name="_DSL_iPF 2005_260705_080422_Results_IPTV_external 2" xfId="2252"/>
    <cellStyle name="_DSL_iPF 2005_260705_080422_Results_IPTV_external 2 2" xfId="2253"/>
    <cellStyle name="_DSL_iPF 2005_260705_080422_Results_IPTV_external 2 3" xfId="2254"/>
    <cellStyle name="_DSL_iPF 2005_260705_080422_Results_IPTV_external 2_DTH BC_MB-analysis-27.01.2010" xfId="2255"/>
    <cellStyle name="_DSL_iPF 2005_260705_080422_Results_IPTV_external 3" xfId="2256"/>
    <cellStyle name="_DSL_iPF 2005_260705_080422_Results_IPTV_external 3 2" xfId="2257"/>
    <cellStyle name="_DSL_iPF 2005_260705_080422_Results_IPTV_external 3 3" xfId="2258"/>
    <cellStyle name="_DSL_iPF 2005_260705_080422_Results_IPTV_external 3_DTH BC_MB-analysis-27.01.2010" xfId="2259"/>
    <cellStyle name="_DSL_iPF 2005_260705_080422_Results_IPTV_external 4" xfId="2260"/>
    <cellStyle name="_DSL_iPF 2005_260705_080422_Results_IPTV_external 4 2" xfId="2261"/>
    <cellStyle name="_DSL_iPF 2005_260705_080422_Results_IPTV_external 4 3" xfId="2262"/>
    <cellStyle name="_DSL_iPF 2005_260705_080422_Results_IPTV_external 4_DTH BC_MB-analysis-27.01.2010" xfId="2263"/>
    <cellStyle name="_DSL_iPF 2005_260705_080422_Results_IPTV_external 5" xfId="2264"/>
    <cellStyle name="_DSL_iPF 2005_260705_080422_Results_IPTV_external 5 2" xfId="2265"/>
    <cellStyle name="_DSL_iPF 2005_260705_080422_Results_IPTV_external 5 3" xfId="2266"/>
    <cellStyle name="_DSL_iPF 2005_260705_080422_Results_IPTV_external 5_DTH BC_MB-analysis-27.01.2010" xfId="2267"/>
    <cellStyle name="_DSL_iPF 2005_260705_080422_Results_IPTV_external 6" xfId="2268"/>
    <cellStyle name="_DSL_iPF 2005_260705_080422_Results_IPTV_external 6 2" xfId="2269"/>
    <cellStyle name="_DSL_iPF 2005_260705_080422_Results_IPTV_external 6 3" xfId="2270"/>
    <cellStyle name="_DSL_iPF 2005_260705_080422_Results_IPTV_external 6_DTH BC_MB-analysis-27.01.2010" xfId="2271"/>
    <cellStyle name="_DSL_iPF 2005_260705_080422_Results_IPTV_external 7" xfId="2272"/>
    <cellStyle name="_DSL_iPF 2005_260705_080422_Results_IPTV_external 7 2" xfId="2273"/>
    <cellStyle name="_DSL_iPF 2005_260705_080422_Results_IPTV_external 8" xfId="2274"/>
    <cellStyle name="_DSL_iPF 2005_260705_080422_Results_IPTV_external 8 2" xfId="2275"/>
    <cellStyle name="_DSL_iPF 2005_260705_080422_Results_IPTV_external 8 3" xfId="2276"/>
    <cellStyle name="_DSL_iPF 2005_260705_080422_Results_IPTV_external 8_DTH BC_MB-analysis-27.01.2010" xfId="2277"/>
    <cellStyle name="_DSL_iPF 2005_260705_080422_Results_IPTV_external 9" xfId="2278"/>
    <cellStyle name="_DSL_iPF 2005_260705_080422_Results_IPTV_external 9 2" xfId="2279"/>
    <cellStyle name="_DSL_iPF 2005_260705_080422_Results_IPTV_external 9 3" xfId="2280"/>
    <cellStyle name="_DSL_iPF 2005_260705_080422_Results_IPTV_external 9_DTH BC_MB-analysis-27.01.2010" xfId="2281"/>
    <cellStyle name="_DSL_iPF 2005_260705_080422_Results_IPTV_external_DTH BC_MB-analysis-27.01.2010" xfId="2282"/>
    <cellStyle name="_DSL_iPF 2005_260705_081128_MAXTV_Snimalica_VoD_botom-up_ext" xfId="2283"/>
    <cellStyle name="_DSL_iPF 2005_260705_081128_MAXTV_Snimalica_VoD_botom-up_ext 10" xfId="2284"/>
    <cellStyle name="_DSL_iPF 2005_260705_081128_MAXTV_Snimalica_VoD_botom-up_ext 10 2" xfId="2285"/>
    <cellStyle name="_DSL_iPF 2005_260705_081128_MAXTV_Snimalica_VoD_botom-up_ext 11" xfId="2286"/>
    <cellStyle name="_DSL_iPF 2005_260705_081128_MAXTV_Snimalica_VoD_botom-up_ext 11 2" xfId="2287"/>
    <cellStyle name="_DSL_iPF 2005_260705_081128_MAXTV_Snimalica_VoD_botom-up_ext 12" xfId="2288"/>
    <cellStyle name="_DSL_iPF 2005_260705_081128_MAXTV_Snimalica_VoD_botom-up_ext 13" xfId="2289"/>
    <cellStyle name="_DSL_iPF 2005_260705_081128_MAXTV_Snimalica_VoD_botom-up_ext 2" xfId="2290"/>
    <cellStyle name="_DSL_iPF 2005_260705_081128_MAXTV_Snimalica_VoD_botom-up_ext 2 2" xfId="2291"/>
    <cellStyle name="_DSL_iPF 2005_260705_081128_MAXTV_Snimalica_VoD_botom-up_ext 2 3" xfId="2292"/>
    <cellStyle name="_DSL_iPF 2005_260705_081128_MAXTV_Snimalica_VoD_botom-up_ext 2_DTH BC_MB-analysis-27.01.2010" xfId="2293"/>
    <cellStyle name="_DSL_iPF 2005_260705_081128_MAXTV_Snimalica_VoD_botom-up_ext 3" xfId="2294"/>
    <cellStyle name="_DSL_iPF 2005_260705_081128_MAXTV_Snimalica_VoD_botom-up_ext 3 2" xfId="2295"/>
    <cellStyle name="_DSL_iPF 2005_260705_081128_MAXTV_Snimalica_VoD_botom-up_ext 3 3" xfId="2296"/>
    <cellStyle name="_DSL_iPF 2005_260705_081128_MAXTV_Snimalica_VoD_botom-up_ext 3_DTH BC_MB-analysis-27.01.2010" xfId="2297"/>
    <cellStyle name="_DSL_iPF 2005_260705_081128_MAXTV_Snimalica_VoD_botom-up_ext 4" xfId="2298"/>
    <cellStyle name="_DSL_iPF 2005_260705_081128_MAXTV_Snimalica_VoD_botom-up_ext 4 2" xfId="2299"/>
    <cellStyle name="_DSL_iPF 2005_260705_081128_MAXTV_Snimalica_VoD_botom-up_ext 4 3" xfId="2300"/>
    <cellStyle name="_DSL_iPF 2005_260705_081128_MAXTV_Snimalica_VoD_botom-up_ext 4_DTH BC_MB-analysis-27.01.2010" xfId="2301"/>
    <cellStyle name="_DSL_iPF 2005_260705_081128_MAXTV_Snimalica_VoD_botom-up_ext 5" xfId="2302"/>
    <cellStyle name="_DSL_iPF 2005_260705_081128_MAXTV_Snimalica_VoD_botom-up_ext 5 2" xfId="2303"/>
    <cellStyle name="_DSL_iPF 2005_260705_081128_MAXTV_Snimalica_VoD_botom-up_ext 5 3" xfId="2304"/>
    <cellStyle name="_DSL_iPF 2005_260705_081128_MAXTV_Snimalica_VoD_botom-up_ext 5_DTH BC_MB-analysis-27.01.2010" xfId="2305"/>
    <cellStyle name="_DSL_iPF 2005_260705_081128_MAXTV_Snimalica_VoD_botom-up_ext 6" xfId="2306"/>
    <cellStyle name="_DSL_iPF 2005_260705_081128_MAXTV_Snimalica_VoD_botom-up_ext 6 2" xfId="2307"/>
    <cellStyle name="_DSL_iPF 2005_260705_081128_MAXTV_Snimalica_VoD_botom-up_ext 6 3" xfId="2308"/>
    <cellStyle name="_DSL_iPF 2005_260705_081128_MAXTV_Snimalica_VoD_botom-up_ext 6_DTH BC_MB-analysis-27.01.2010" xfId="2309"/>
    <cellStyle name="_DSL_iPF 2005_260705_081128_MAXTV_Snimalica_VoD_botom-up_ext 7" xfId="2310"/>
    <cellStyle name="_DSL_iPF 2005_260705_081128_MAXTV_Snimalica_VoD_botom-up_ext 7 2" xfId="2311"/>
    <cellStyle name="_DSL_iPF 2005_260705_081128_MAXTV_Snimalica_VoD_botom-up_ext 8" xfId="2312"/>
    <cellStyle name="_DSL_iPF 2005_260705_081128_MAXTV_Snimalica_VoD_botom-up_ext 8 2" xfId="2313"/>
    <cellStyle name="_DSL_iPF 2005_260705_081128_MAXTV_Snimalica_VoD_botom-up_ext 8 3" xfId="2314"/>
    <cellStyle name="_DSL_iPF 2005_260705_081128_MAXTV_Snimalica_VoD_botom-up_ext 8_DTH BC_MB-analysis-27.01.2010" xfId="2315"/>
    <cellStyle name="_DSL_iPF 2005_260705_081128_MAXTV_Snimalica_VoD_botom-up_ext 9" xfId="2316"/>
    <cellStyle name="_DSL_iPF 2005_260705_081128_MAXTV_Snimalica_VoD_botom-up_ext 9 2" xfId="2317"/>
    <cellStyle name="_DSL_iPF 2005_260705_081128_MAXTV_Snimalica_VoD_botom-up_ext 9 3" xfId="2318"/>
    <cellStyle name="_DSL_iPF 2005_260705_081128_MAXTV_Snimalica_VoD_botom-up_ext 9_DTH BC_MB-analysis-27.01.2010" xfId="2319"/>
    <cellStyle name="_DSL_iPF 2005_260705_081128_MAXTV_Snimalica_VoD_botom-up_ext_DTH BC_MB-analysis-27.01.2010" xfId="2320"/>
    <cellStyle name="_DSL_iPF 2005_260705_20071116_Netphone_paketi_promjene_ext" xfId="2321"/>
    <cellStyle name="_DSL_iPF 2005_260705_20071116_Netphone_paketi_promjene_ext_BC_Net phone packages_new_26082009" xfId="2322"/>
    <cellStyle name="_DSL_iPF 2005_260705_20071116_Netphone_paketi_promjene_ext_BC_Net phone packages_new_26082009_BC_Net phone_KA_LA_new iteration 2010 _03052010" xfId="2323"/>
    <cellStyle name="_DSL_iPF 2005_260705_20071116_Netphone_paketi_promjene_ext_BC_Net phone_KA_LA_new iteration 2010 _03052010" xfId="2324"/>
    <cellStyle name="_DSL_iPF 2005_260705_20071116_Netphone_paketi_promjene_ext_Copy of BC_Net phone packages_new_20090807_Anamarija" xfId="2325"/>
    <cellStyle name="_DSL_iPF 2005_260705_20071116_Netphone_paketi_promjene_ext_Copy of BC_Net phone packages_new_20090807_Anamarija_BC_Net phone_KA_LA_new iteration 2010 _03052010" xfId="2326"/>
    <cellStyle name="_DSL_iPF 2005_260705_20080421_MAXTV_izračun FR_za Ivanu Marić" xfId="2327"/>
    <cellStyle name="_DSL_iPF 2005_260705_20080421_MAXTV_izračun FR_za Ivanu Marić 10" xfId="2328"/>
    <cellStyle name="_DSL_iPF 2005_260705_20080421_MAXTV_izračun FR_za Ivanu Marić 10 2" xfId="2329"/>
    <cellStyle name="_DSL_iPF 2005_260705_20080421_MAXTV_izračun FR_za Ivanu Marić 11" xfId="2330"/>
    <cellStyle name="_DSL_iPF 2005_260705_20080421_MAXTV_izračun FR_za Ivanu Marić 11 2" xfId="2331"/>
    <cellStyle name="_DSL_iPF 2005_260705_20080421_MAXTV_izračun FR_za Ivanu Marić 12" xfId="2332"/>
    <cellStyle name="_DSL_iPF 2005_260705_20080421_MAXTV_izračun FR_za Ivanu Marić 13" xfId="2333"/>
    <cellStyle name="_DSL_iPF 2005_260705_20080421_MAXTV_izračun FR_za Ivanu Marić 2" xfId="2334"/>
    <cellStyle name="_DSL_iPF 2005_260705_20080421_MAXTV_izračun FR_za Ivanu Marić 2 2" xfId="2335"/>
    <cellStyle name="_DSL_iPF 2005_260705_20080421_MAXTV_izračun FR_za Ivanu Marić 2 3" xfId="2336"/>
    <cellStyle name="_DSL_iPF 2005_260705_20080421_MAXTV_izračun FR_za Ivanu Marić 2_DTH BC_MB-analysis-27.01.2010" xfId="2337"/>
    <cellStyle name="_DSL_iPF 2005_260705_20080421_MAXTV_izračun FR_za Ivanu Marić 3" xfId="2338"/>
    <cellStyle name="_DSL_iPF 2005_260705_20080421_MAXTV_izračun FR_za Ivanu Marić 3 2" xfId="2339"/>
    <cellStyle name="_DSL_iPF 2005_260705_20080421_MAXTV_izračun FR_za Ivanu Marić 3 3" xfId="2340"/>
    <cellStyle name="_DSL_iPF 2005_260705_20080421_MAXTV_izračun FR_za Ivanu Marić 3_DTH BC_MB-analysis-27.01.2010" xfId="2341"/>
    <cellStyle name="_DSL_iPF 2005_260705_20080421_MAXTV_izračun FR_za Ivanu Marić 4" xfId="2342"/>
    <cellStyle name="_DSL_iPF 2005_260705_20080421_MAXTV_izračun FR_za Ivanu Marić 4 2" xfId="2343"/>
    <cellStyle name="_DSL_iPF 2005_260705_20080421_MAXTV_izračun FR_za Ivanu Marić 4 3" xfId="2344"/>
    <cellStyle name="_DSL_iPF 2005_260705_20080421_MAXTV_izračun FR_za Ivanu Marić 4_DTH BC_MB-analysis-27.01.2010" xfId="2345"/>
    <cellStyle name="_DSL_iPF 2005_260705_20080421_MAXTV_izračun FR_za Ivanu Marić 5" xfId="2346"/>
    <cellStyle name="_DSL_iPF 2005_260705_20080421_MAXTV_izračun FR_za Ivanu Marić 5 2" xfId="2347"/>
    <cellStyle name="_DSL_iPF 2005_260705_20080421_MAXTV_izračun FR_za Ivanu Marić 5 3" xfId="2348"/>
    <cellStyle name="_DSL_iPF 2005_260705_20080421_MAXTV_izračun FR_za Ivanu Marić 5_DTH BC_MB-analysis-27.01.2010" xfId="2349"/>
    <cellStyle name="_DSL_iPF 2005_260705_20080421_MAXTV_izračun FR_za Ivanu Marić 6" xfId="2350"/>
    <cellStyle name="_DSL_iPF 2005_260705_20080421_MAXTV_izračun FR_za Ivanu Marić 6 2" xfId="2351"/>
    <cellStyle name="_DSL_iPF 2005_260705_20080421_MAXTV_izračun FR_za Ivanu Marić 6 3" xfId="2352"/>
    <cellStyle name="_DSL_iPF 2005_260705_20080421_MAXTV_izračun FR_za Ivanu Marić 6_DTH BC_MB-analysis-27.01.2010" xfId="2353"/>
    <cellStyle name="_DSL_iPF 2005_260705_20080421_MAXTV_izračun FR_za Ivanu Marić 7" xfId="2354"/>
    <cellStyle name="_DSL_iPF 2005_260705_20080421_MAXTV_izračun FR_za Ivanu Marić 7 2" xfId="2355"/>
    <cellStyle name="_DSL_iPF 2005_260705_20080421_MAXTV_izračun FR_za Ivanu Marić 8" xfId="2356"/>
    <cellStyle name="_DSL_iPF 2005_260705_20080421_MAXTV_izračun FR_za Ivanu Marić 8 2" xfId="2357"/>
    <cellStyle name="_DSL_iPF 2005_260705_20080421_MAXTV_izračun FR_za Ivanu Marić 8 3" xfId="2358"/>
    <cellStyle name="_DSL_iPF 2005_260705_20080421_MAXTV_izračun FR_za Ivanu Marić 8_DTH BC_MB-analysis-27.01.2010" xfId="2359"/>
    <cellStyle name="_DSL_iPF 2005_260705_20080421_MAXTV_izračun FR_za Ivanu Marić 9" xfId="2360"/>
    <cellStyle name="_DSL_iPF 2005_260705_20080421_MAXTV_izračun FR_za Ivanu Marić 9 2" xfId="2361"/>
    <cellStyle name="_DSL_iPF 2005_260705_20080421_MAXTV_izračun FR_za Ivanu Marić 9 3" xfId="2362"/>
    <cellStyle name="_DSL_iPF 2005_260705_20080421_MAXTV_izračun FR_za Ivanu Marić 9_DTH BC_MB-analysis-27.01.2010" xfId="2363"/>
    <cellStyle name="_DSL_iPF 2005_260705_20080421_MAXTV_izračun FR_za Ivanu Marić_DTH BC_MB-analysis-27.01.2010" xfId="2364"/>
    <cellStyle name="_DSL_iPF 2005_260705_20080616_SA_MAXTV_external_version1" xfId="2365"/>
    <cellStyle name="_DSL_iPF 2005_260705_20080616_SA_MAXTV_external_version1 10" xfId="2366"/>
    <cellStyle name="_DSL_iPF 2005_260705_20080616_SA_MAXTV_external_version1 10 2" xfId="2367"/>
    <cellStyle name="_DSL_iPF 2005_260705_20080616_SA_MAXTV_external_version1 11" xfId="2368"/>
    <cellStyle name="_DSL_iPF 2005_260705_20080616_SA_MAXTV_external_version1 11 2" xfId="2369"/>
    <cellStyle name="_DSL_iPF 2005_260705_20080616_SA_MAXTV_external_version1 12" xfId="2370"/>
    <cellStyle name="_DSL_iPF 2005_260705_20080616_SA_MAXTV_external_version1 13" xfId="2371"/>
    <cellStyle name="_DSL_iPF 2005_260705_20080616_SA_MAXTV_external_version1 2" xfId="2372"/>
    <cellStyle name="_DSL_iPF 2005_260705_20080616_SA_MAXTV_external_version1 2 2" xfId="2373"/>
    <cellStyle name="_DSL_iPF 2005_260705_20080616_SA_MAXTV_external_version1 2 3" xfId="2374"/>
    <cellStyle name="_DSL_iPF 2005_260705_20080616_SA_MAXTV_external_version1 2_DTH BC_MB-analysis-27.01.2010" xfId="2375"/>
    <cellStyle name="_DSL_iPF 2005_260705_20080616_SA_MAXTV_external_version1 3" xfId="2376"/>
    <cellStyle name="_DSL_iPF 2005_260705_20080616_SA_MAXTV_external_version1 3 2" xfId="2377"/>
    <cellStyle name="_DSL_iPF 2005_260705_20080616_SA_MAXTV_external_version1 3 3" xfId="2378"/>
    <cellStyle name="_DSL_iPF 2005_260705_20080616_SA_MAXTV_external_version1 3_DTH BC_MB-analysis-27.01.2010" xfId="2379"/>
    <cellStyle name="_DSL_iPF 2005_260705_20080616_SA_MAXTV_external_version1 4" xfId="2380"/>
    <cellStyle name="_DSL_iPF 2005_260705_20080616_SA_MAXTV_external_version1 4 2" xfId="2381"/>
    <cellStyle name="_DSL_iPF 2005_260705_20080616_SA_MAXTV_external_version1 4 3" xfId="2382"/>
    <cellStyle name="_DSL_iPF 2005_260705_20080616_SA_MAXTV_external_version1 4_DTH BC_MB-analysis-27.01.2010" xfId="2383"/>
    <cellStyle name="_DSL_iPF 2005_260705_20080616_SA_MAXTV_external_version1 5" xfId="2384"/>
    <cellStyle name="_DSL_iPF 2005_260705_20080616_SA_MAXTV_external_version1 5 2" xfId="2385"/>
    <cellStyle name="_DSL_iPF 2005_260705_20080616_SA_MAXTV_external_version1 5 3" xfId="2386"/>
    <cellStyle name="_DSL_iPF 2005_260705_20080616_SA_MAXTV_external_version1 5_DTH BC_MB-analysis-27.01.2010" xfId="2387"/>
    <cellStyle name="_DSL_iPF 2005_260705_20080616_SA_MAXTV_external_version1 6" xfId="2388"/>
    <cellStyle name="_DSL_iPF 2005_260705_20080616_SA_MAXTV_external_version1 6 2" xfId="2389"/>
    <cellStyle name="_DSL_iPF 2005_260705_20080616_SA_MAXTV_external_version1 6 3" xfId="2390"/>
    <cellStyle name="_DSL_iPF 2005_260705_20080616_SA_MAXTV_external_version1 6_DTH BC_MB-analysis-27.01.2010" xfId="2391"/>
    <cellStyle name="_DSL_iPF 2005_260705_20080616_SA_MAXTV_external_version1 7" xfId="2392"/>
    <cellStyle name="_DSL_iPF 2005_260705_20080616_SA_MAXTV_external_version1 7 2" xfId="2393"/>
    <cellStyle name="_DSL_iPF 2005_260705_20080616_SA_MAXTV_external_version1 8" xfId="2394"/>
    <cellStyle name="_DSL_iPF 2005_260705_20080616_SA_MAXTV_external_version1 8 2" xfId="2395"/>
    <cellStyle name="_DSL_iPF 2005_260705_20080616_SA_MAXTV_external_version1 8 3" xfId="2396"/>
    <cellStyle name="_DSL_iPF 2005_260705_20080616_SA_MAXTV_external_version1 8_DTH BC_MB-analysis-27.01.2010" xfId="2397"/>
    <cellStyle name="_DSL_iPF 2005_260705_20080616_SA_MAXTV_external_version1 9" xfId="2398"/>
    <cellStyle name="_DSL_iPF 2005_260705_20080616_SA_MAXTV_external_version1 9 2" xfId="2399"/>
    <cellStyle name="_DSL_iPF 2005_260705_20080616_SA_MAXTV_external_version1 9 3" xfId="2400"/>
    <cellStyle name="_DSL_iPF 2005_260705_20080616_SA_MAXTV_external_version1 9_DTH BC_MB-analysis-27.01.2010" xfId="2401"/>
    <cellStyle name="_DSL_iPF 2005_260705_20080616_SA_MAXTV_external_version1_DTH BC_MB-analysis-27.01.2010" xfId="2402"/>
    <cellStyle name="_DSL_iPF 2005_260705_BC_Net phone packages_new_26082009" xfId="2403"/>
    <cellStyle name="_DSL_iPF 2005_260705_BC_Net phone packages_new_26082009_BC_Net phone_KA_LA_new iteration 2010 _03052010" xfId="2404"/>
    <cellStyle name="_DSL_iPF 2005_260705_BC_Net phone packages_new_28082009" xfId="2405"/>
    <cellStyle name="_DSL_iPF 2005_260705_BC_Net phone packages_new_28082009_BC_Net phone_KA_LA_new iteration 2010 _03052010" xfId="2406"/>
    <cellStyle name="_DSL_iPF 2005_260705_Book2" xfId="2407"/>
    <cellStyle name="_DSL_iPF 2005_260705_Copy of BC_Net phone packages_new_20090807_Anamarija" xfId="2408"/>
    <cellStyle name="_DSL_iPF 2005_260705_Copy of BC_Net phone packages_new_20090807_Anamarija_BC_Net phone_KA_LA_new iteration 2010 _03052010" xfId="2409"/>
    <cellStyle name="_DSL_iPF 2005_260705_Costs" xfId="2410"/>
    <cellStyle name="_DSL_iPF 2005_260705_Costs " xfId="2411"/>
    <cellStyle name="_DSL_iPF 2005_260705_Costs  2" xfId="2412"/>
    <cellStyle name="_DSL_iPF 2005_260705_Costs _1" xfId="2413"/>
    <cellStyle name="_DSL_iPF 2005_260705_Costs _1 2" xfId="2414"/>
    <cellStyle name="_DSL_iPF 2005_260705_Costs 2" xfId="2415"/>
    <cellStyle name="_DSL_iPF 2005_260705_DTH BC_MB-analysis-27.01.2010" xfId="2416"/>
    <cellStyle name="_DSL_iPF 2005_260705_HAWA" xfId="2417"/>
    <cellStyle name="_DSL_iPF 2005_260705_Invest per IP (table 2)" xfId="2418"/>
    <cellStyle name="_DSL_iPF 2005_260705_Invest per IP (table 2) 10" xfId="2419"/>
    <cellStyle name="_DSL_iPF 2005_260705_Invest per IP (table 2) 10 2" xfId="2420"/>
    <cellStyle name="_DSL_iPF 2005_260705_Invest per IP (table 2) 11" xfId="2421"/>
    <cellStyle name="_DSL_iPF 2005_260705_Invest per IP (table 2) 11 2" xfId="2422"/>
    <cellStyle name="_DSL_iPF 2005_260705_Invest per IP (table 2) 12" xfId="2423"/>
    <cellStyle name="_DSL_iPF 2005_260705_Invest per IP (table 2) 13" xfId="2424"/>
    <cellStyle name="_DSL_iPF 2005_260705_Invest per IP (table 2) 2" xfId="2425"/>
    <cellStyle name="_DSL_iPF 2005_260705_Invest per IP (table 2) 2 2" xfId="2426"/>
    <cellStyle name="_DSL_iPF 2005_260705_Invest per IP (table 2) 2 3" xfId="2427"/>
    <cellStyle name="_DSL_iPF 2005_260705_Invest per IP (table 2) 2_DTH BC_MB-analysis-27.01.2010" xfId="2428"/>
    <cellStyle name="_DSL_iPF 2005_260705_Invest per IP (table 2) 3" xfId="2429"/>
    <cellStyle name="_DSL_iPF 2005_260705_Invest per IP (table 2) 3 2" xfId="2430"/>
    <cellStyle name="_DSL_iPF 2005_260705_Invest per IP (table 2) 3 3" xfId="2431"/>
    <cellStyle name="_DSL_iPF 2005_260705_Invest per IP (table 2) 3_DTH BC_MB-analysis-27.01.2010" xfId="2432"/>
    <cellStyle name="_DSL_iPF 2005_260705_Invest per IP (table 2) 4" xfId="2433"/>
    <cellStyle name="_DSL_iPF 2005_260705_Invest per IP (table 2) 4 2" xfId="2434"/>
    <cellStyle name="_DSL_iPF 2005_260705_Invest per IP (table 2) 4 3" xfId="2435"/>
    <cellStyle name="_DSL_iPF 2005_260705_Invest per IP (table 2) 4_DTH BC_MB-analysis-27.01.2010" xfId="2436"/>
    <cellStyle name="_DSL_iPF 2005_260705_Invest per IP (table 2) 5" xfId="2437"/>
    <cellStyle name="_DSL_iPF 2005_260705_Invest per IP (table 2) 5 2" xfId="2438"/>
    <cellStyle name="_DSL_iPF 2005_260705_Invest per IP (table 2) 5 3" xfId="2439"/>
    <cellStyle name="_DSL_iPF 2005_260705_Invest per IP (table 2) 5_DTH BC_MB-analysis-27.01.2010" xfId="2440"/>
    <cellStyle name="_DSL_iPF 2005_260705_Invest per IP (table 2) 6" xfId="2441"/>
    <cellStyle name="_DSL_iPF 2005_260705_Invest per IP (table 2) 6 2" xfId="2442"/>
    <cellStyle name="_DSL_iPF 2005_260705_Invest per IP (table 2) 6 3" xfId="2443"/>
    <cellStyle name="_DSL_iPF 2005_260705_Invest per IP (table 2) 6_DTH BC_MB-analysis-27.01.2010" xfId="2444"/>
    <cellStyle name="_DSL_iPF 2005_260705_Invest per IP (table 2) 7" xfId="2445"/>
    <cellStyle name="_DSL_iPF 2005_260705_Invest per IP (table 2) 7 2" xfId="2446"/>
    <cellStyle name="_DSL_iPF 2005_260705_Invest per IP (table 2) 8" xfId="2447"/>
    <cellStyle name="_DSL_iPF 2005_260705_Invest per IP (table 2) 8 2" xfId="2448"/>
    <cellStyle name="_DSL_iPF 2005_260705_Invest per IP (table 2) 8 3" xfId="2449"/>
    <cellStyle name="_DSL_iPF 2005_260705_Invest per IP (table 2) 8_DTH BC_MB-analysis-27.01.2010" xfId="2450"/>
    <cellStyle name="_DSL_iPF 2005_260705_Invest per IP (table 2) 9" xfId="2451"/>
    <cellStyle name="_DSL_iPF 2005_260705_Invest per IP (table 2) 9 2" xfId="2452"/>
    <cellStyle name="_DSL_iPF 2005_260705_Invest per IP (table 2) 9 3" xfId="2453"/>
    <cellStyle name="_DSL_iPF 2005_260705_Invest per IP (table 2) 9_DTH BC_MB-analysis-27.01.2010" xfId="2454"/>
    <cellStyle name="_DSL_iPF 2005_260705_Invest per IP (table 2)_080422_Results_IPTV_external" xfId="2455"/>
    <cellStyle name="_DSL_iPF 2005_260705_Invest per IP (table 2)_080422_Results_IPTV_external 10" xfId="2456"/>
    <cellStyle name="_DSL_iPF 2005_260705_Invest per IP (table 2)_080422_Results_IPTV_external 10 2" xfId="2457"/>
    <cellStyle name="_DSL_iPF 2005_260705_Invest per IP (table 2)_080422_Results_IPTV_external 11" xfId="2458"/>
    <cellStyle name="_DSL_iPF 2005_260705_Invest per IP (table 2)_080422_Results_IPTV_external 11 2" xfId="2459"/>
    <cellStyle name="_DSL_iPF 2005_260705_Invest per IP (table 2)_080422_Results_IPTV_external 12" xfId="2460"/>
    <cellStyle name="_DSL_iPF 2005_260705_Invest per IP (table 2)_080422_Results_IPTV_external 13" xfId="2461"/>
    <cellStyle name="_DSL_iPF 2005_260705_Invest per IP (table 2)_080422_Results_IPTV_external 2" xfId="2462"/>
    <cellStyle name="_DSL_iPF 2005_260705_Invest per IP (table 2)_080422_Results_IPTV_external 2 2" xfId="2463"/>
    <cellStyle name="_DSL_iPF 2005_260705_Invest per IP (table 2)_080422_Results_IPTV_external 2 3" xfId="2464"/>
    <cellStyle name="_DSL_iPF 2005_260705_Invest per IP (table 2)_080422_Results_IPTV_external 2_DTH BC_MB-analysis-27.01.2010" xfId="2465"/>
    <cellStyle name="_DSL_iPF 2005_260705_Invest per IP (table 2)_080422_Results_IPTV_external 3" xfId="2466"/>
    <cellStyle name="_DSL_iPF 2005_260705_Invest per IP (table 2)_080422_Results_IPTV_external 3 2" xfId="2467"/>
    <cellStyle name="_DSL_iPF 2005_260705_Invest per IP (table 2)_080422_Results_IPTV_external 3 3" xfId="2468"/>
    <cellStyle name="_DSL_iPF 2005_260705_Invest per IP (table 2)_080422_Results_IPTV_external 3_DTH BC_MB-analysis-27.01.2010" xfId="2469"/>
    <cellStyle name="_DSL_iPF 2005_260705_Invest per IP (table 2)_080422_Results_IPTV_external 4" xfId="2470"/>
    <cellStyle name="_DSL_iPF 2005_260705_Invest per IP (table 2)_080422_Results_IPTV_external 4 2" xfId="2471"/>
    <cellStyle name="_DSL_iPF 2005_260705_Invest per IP (table 2)_080422_Results_IPTV_external 4 3" xfId="2472"/>
    <cellStyle name="_DSL_iPF 2005_260705_Invest per IP (table 2)_080422_Results_IPTV_external 4_DTH BC_MB-analysis-27.01.2010" xfId="2473"/>
    <cellStyle name="_DSL_iPF 2005_260705_Invest per IP (table 2)_080422_Results_IPTV_external 5" xfId="2474"/>
    <cellStyle name="_DSL_iPF 2005_260705_Invest per IP (table 2)_080422_Results_IPTV_external 5 2" xfId="2475"/>
    <cellStyle name="_DSL_iPF 2005_260705_Invest per IP (table 2)_080422_Results_IPTV_external 5 3" xfId="2476"/>
    <cellStyle name="_DSL_iPF 2005_260705_Invest per IP (table 2)_080422_Results_IPTV_external 5_DTH BC_MB-analysis-27.01.2010" xfId="2477"/>
    <cellStyle name="_DSL_iPF 2005_260705_Invest per IP (table 2)_080422_Results_IPTV_external 6" xfId="2478"/>
    <cellStyle name="_DSL_iPF 2005_260705_Invest per IP (table 2)_080422_Results_IPTV_external 6 2" xfId="2479"/>
    <cellStyle name="_DSL_iPF 2005_260705_Invest per IP (table 2)_080422_Results_IPTV_external 6 3" xfId="2480"/>
    <cellStyle name="_DSL_iPF 2005_260705_Invest per IP (table 2)_080422_Results_IPTV_external 6_DTH BC_MB-analysis-27.01.2010" xfId="2481"/>
    <cellStyle name="_DSL_iPF 2005_260705_Invest per IP (table 2)_080422_Results_IPTV_external 7" xfId="2482"/>
    <cellStyle name="_DSL_iPF 2005_260705_Invest per IP (table 2)_080422_Results_IPTV_external 7 2" xfId="2483"/>
    <cellStyle name="_DSL_iPF 2005_260705_Invest per IP (table 2)_080422_Results_IPTV_external 8" xfId="2484"/>
    <cellStyle name="_DSL_iPF 2005_260705_Invest per IP (table 2)_080422_Results_IPTV_external 8 2" xfId="2485"/>
    <cellStyle name="_DSL_iPF 2005_260705_Invest per IP (table 2)_080422_Results_IPTV_external 8 3" xfId="2486"/>
    <cellStyle name="_DSL_iPF 2005_260705_Invest per IP (table 2)_080422_Results_IPTV_external 8_DTH BC_MB-analysis-27.01.2010" xfId="2487"/>
    <cellStyle name="_DSL_iPF 2005_260705_Invest per IP (table 2)_080422_Results_IPTV_external 9" xfId="2488"/>
    <cellStyle name="_DSL_iPF 2005_260705_Invest per IP (table 2)_080422_Results_IPTV_external 9 2" xfId="2489"/>
    <cellStyle name="_DSL_iPF 2005_260705_Invest per IP (table 2)_080422_Results_IPTV_external 9 3" xfId="2490"/>
    <cellStyle name="_DSL_iPF 2005_260705_Invest per IP (table 2)_080422_Results_IPTV_external 9_DTH BC_MB-analysis-27.01.2010" xfId="2491"/>
    <cellStyle name="_DSL_iPF 2005_260705_Invest per IP (table 2)_080422_Results_IPTV_external_DTH BC_MB-analysis-27.01.2010" xfId="2492"/>
    <cellStyle name="_DSL_iPF 2005_260705_Invest per IP (table 2)_1" xfId="2493"/>
    <cellStyle name="_DSL_iPF 2005_260705_Invest per IP (table 2)_1 10" xfId="2494"/>
    <cellStyle name="_DSL_iPF 2005_260705_Invest per IP (table 2)_1 10 2" xfId="2495"/>
    <cellStyle name="_DSL_iPF 2005_260705_Invest per IP (table 2)_1 11" xfId="2496"/>
    <cellStyle name="_DSL_iPF 2005_260705_Invest per IP (table 2)_1 11 2" xfId="2497"/>
    <cellStyle name="_DSL_iPF 2005_260705_Invest per IP (table 2)_1 12" xfId="2498"/>
    <cellStyle name="_DSL_iPF 2005_260705_Invest per IP (table 2)_1 13" xfId="2499"/>
    <cellStyle name="_DSL_iPF 2005_260705_Invest per IP (table 2)_1 2" xfId="2500"/>
    <cellStyle name="_DSL_iPF 2005_260705_Invest per IP (table 2)_1 2 2" xfId="2501"/>
    <cellStyle name="_DSL_iPF 2005_260705_Invest per IP (table 2)_1 2 3" xfId="2502"/>
    <cellStyle name="_DSL_iPF 2005_260705_Invest per IP (table 2)_1 2_DTH BC_MB-analysis-27.01.2010" xfId="2503"/>
    <cellStyle name="_DSL_iPF 2005_260705_Invest per IP (table 2)_1 3" xfId="2504"/>
    <cellStyle name="_DSL_iPF 2005_260705_Invest per IP (table 2)_1 3 2" xfId="2505"/>
    <cellStyle name="_DSL_iPF 2005_260705_Invest per IP (table 2)_1 3 3" xfId="2506"/>
    <cellStyle name="_DSL_iPF 2005_260705_Invest per IP (table 2)_1 3_DTH BC_MB-analysis-27.01.2010" xfId="2507"/>
    <cellStyle name="_DSL_iPF 2005_260705_Invest per IP (table 2)_1 4" xfId="2508"/>
    <cellStyle name="_DSL_iPF 2005_260705_Invest per IP (table 2)_1 4 2" xfId="2509"/>
    <cellStyle name="_DSL_iPF 2005_260705_Invest per IP (table 2)_1 4 3" xfId="2510"/>
    <cellStyle name="_DSL_iPF 2005_260705_Invest per IP (table 2)_1 4_DTH BC_MB-analysis-27.01.2010" xfId="2511"/>
    <cellStyle name="_DSL_iPF 2005_260705_Invest per IP (table 2)_1 5" xfId="2512"/>
    <cellStyle name="_DSL_iPF 2005_260705_Invest per IP (table 2)_1 5 2" xfId="2513"/>
    <cellStyle name="_DSL_iPF 2005_260705_Invest per IP (table 2)_1 5 3" xfId="2514"/>
    <cellStyle name="_DSL_iPF 2005_260705_Invest per IP (table 2)_1 5_DTH BC_MB-analysis-27.01.2010" xfId="2515"/>
    <cellStyle name="_DSL_iPF 2005_260705_Invest per IP (table 2)_1 6" xfId="2516"/>
    <cellStyle name="_DSL_iPF 2005_260705_Invest per IP (table 2)_1 6 2" xfId="2517"/>
    <cellStyle name="_DSL_iPF 2005_260705_Invest per IP (table 2)_1 6 3" xfId="2518"/>
    <cellStyle name="_DSL_iPF 2005_260705_Invest per IP (table 2)_1 6_DTH BC_MB-analysis-27.01.2010" xfId="2519"/>
    <cellStyle name="_DSL_iPF 2005_260705_Invest per IP (table 2)_1 7" xfId="2520"/>
    <cellStyle name="_DSL_iPF 2005_260705_Invest per IP (table 2)_1 7 2" xfId="2521"/>
    <cellStyle name="_DSL_iPF 2005_260705_Invest per IP (table 2)_1 8" xfId="2522"/>
    <cellStyle name="_DSL_iPF 2005_260705_Invest per IP (table 2)_1 8 2" xfId="2523"/>
    <cellStyle name="_DSL_iPF 2005_260705_Invest per IP (table 2)_1 8 3" xfId="2524"/>
    <cellStyle name="_DSL_iPF 2005_260705_Invest per IP (table 2)_1 8_DTH BC_MB-analysis-27.01.2010" xfId="2525"/>
    <cellStyle name="_DSL_iPF 2005_260705_Invest per IP (table 2)_1 9" xfId="2526"/>
    <cellStyle name="_DSL_iPF 2005_260705_Invest per IP (table 2)_1 9 2" xfId="2527"/>
    <cellStyle name="_DSL_iPF 2005_260705_Invest per IP (table 2)_1 9 3" xfId="2528"/>
    <cellStyle name="_DSL_iPF 2005_260705_Invest per IP (table 2)_1 9_DTH BC_MB-analysis-27.01.2010" xfId="2529"/>
    <cellStyle name="_DSL_iPF 2005_260705_Invest per IP (table 2)_1_BC_Net phone packages_new_26082009" xfId="2530"/>
    <cellStyle name="_DSL_iPF 2005_260705_Invest per IP (table 2)_1_BC_Net phone packages_new_26082009_BC_Net phone_KA_LA_new iteration 2010 _03052010" xfId="2531"/>
    <cellStyle name="_DSL_iPF 2005_260705_Invest per IP (table 2)_1_BC_Net phone packages_new_28082009" xfId="2532"/>
    <cellStyle name="_DSL_iPF 2005_260705_Invest per IP (table 2)_1_BC_Net phone packages_new_28082009_BC_Net phone_KA_LA_new iteration 2010 _03052010" xfId="2533"/>
    <cellStyle name="_DSL_iPF 2005_260705_Invest per IP (table 2)_1_Copy of BC_Net phone packages_new_20090807_Anamarija" xfId="2534"/>
    <cellStyle name="_DSL_iPF 2005_260705_Invest per IP (table 2)_1_Copy of BC_Net phone packages_new_20090807_Anamarija_BC_Net phone_KA_LA_new iteration 2010 _03052010" xfId="2535"/>
    <cellStyle name="_DSL_iPF 2005_260705_Invest per IP (table 2)_1_DTH BC_MB-analysis-27.01.2010" xfId="2536"/>
    <cellStyle name="_DSL_iPF 2005_260705_Invest per IP (table 2)_BC_Net phone packages_new_26082009" xfId="2537"/>
    <cellStyle name="_DSL_iPF 2005_260705_Invest per IP (table 2)_BC_Net phone packages_new_26082009_BC_Net phone_KA_LA_new iteration 2010 _03052010" xfId="2538"/>
    <cellStyle name="_DSL_iPF 2005_260705_Invest per IP (table 2)_BC_Net phone packages_new_28082009" xfId="2539"/>
    <cellStyle name="_DSL_iPF 2005_260705_Invest per IP (table 2)_BC_Net phone packages_new_28082009_BC_Net phone_KA_LA_new iteration 2010 _03052010" xfId="2540"/>
    <cellStyle name="_DSL_iPF 2005_260705_Invest per IP (table 2)_Copy of BC_Net phone packages_new_20090807_Anamarija" xfId="2541"/>
    <cellStyle name="_DSL_iPF 2005_260705_Invest per IP (table 2)_Copy of BC_Net phone packages_new_20090807_Anamarija_BC_Net phone_KA_LA_new iteration 2010 _03052010" xfId="2542"/>
    <cellStyle name="_DSL_iPF 2005_260705_Invest per IP (table 2)_Costs " xfId="2543"/>
    <cellStyle name="_DSL_iPF 2005_260705_Invest per IP (table 2)_Costs  2" xfId="2544"/>
    <cellStyle name="_DSL_iPF 2005_260705_Invest per IP (table 2)_DTH BC_MB-analysis-27.01.2010" xfId="2545"/>
    <cellStyle name="_DSL_iPF 2005_260705_Invest per IP (table 2)_Reveneus" xfId="2546"/>
    <cellStyle name="_DSL_iPF 2005_260705_Invest per IP (table 2)_Reveneus 2" xfId="2547"/>
    <cellStyle name="_DSL_iPF 2005_260705_Invest per NEC (table 1)" xfId="2548"/>
    <cellStyle name="_DSL_iPF 2005_260705_Invest per NEC (table 1) 10" xfId="2549"/>
    <cellStyle name="_DSL_iPF 2005_260705_Invest per NEC (table 1) 10 2" xfId="2550"/>
    <cellStyle name="_DSL_iPF 2005_260705_Invest per NEC (table 1) 11" xfId="2551"/>
    <cellStyle name="_DSL_iPF 2005_260705_Invest per NEC (table 1) 11 2" xfId="2552"/>
    <cellStyle name="_DSL_iPF 2005_260705_Invest per NEC (table 1) 12" xfId="2553"/>
    <cellStyle name="_DSL_iPF 2005_260705_Invest per NEC (table 1) 13" xfId="2554"/>
    <cellStyle name="_DSL_iPF 2005_260705_Invest per NEC (table 1) 2" xfId="2555"/>
    <cellStyle name="_DSL_iPF 2005_260705_Invest per NEC (table 1) 2 2" xfId="2556"/>
    <cellStyle name="_DSL_iPF 2005_260705_Invest per NEC (table 1) 2 3" xfId="2557"/>
    <cellStyle name="_DSL_iPF 2005_260705_Invest per NEC (table 1) 3" xfId="2558"/>
    <cellStyle name="_DSL_iPF 2005_260705_Invest per NEC (table 1) 3 2" xfId="2559"/>
    <cellStyle name="_DSL_iPF 2005_260705_Invest per NEC (table 1) 3 3" xfId="2560"/>
    <cellStyle name="_DSL_iPF 2005_260705_Invest per NEC (table 1) 4" xfId="2561"/>
    <cellStyle name="_DSL_iPF 2005_260705_Invest per NEC (table 1) 4 2" xfId="2562"/>
    <cellStyle name="_DSL_iPF 2005_260705_Invest per NEC (table 1) 4 3" xfId="2563"/>
    <cellStyle name="_DSL_iPF 2005_260705_Invest per NEC (table 1) 5" xfId="2564"/>
    <cellStyle name="_DSL_iPF 2005_260705_Invest per NEC (table 1) 5 2" xfId="2565"/>
    <cellStyle name="_DSL_iPF 2005_260705_Invest per NEC (table 1) 5 3" xfId="2566"/>
    <cellStyle name="_DSL_iPF 2005_260705_Invest per NEC (table 1) 6" xfId="2567"/>
    <cellStyle name="_DSL_iPF 2005_260705_Invest per NEC (table 1) 6 2" xfId="2568"/>
    <cellStyle name="_DSL_iPF 2005_260705_Invest per NEC (table 1) 6 3" xfId="2569"/>
    <cellStyle name="_DSL_iPF 2005_260705_Invest per NEC (table 1) 7" xfId="2570"/>
    <cellStyle name="_DSL_iPF 2005_260705_Invest per NEC (table 1) 7 2" xfId="2571"/>
    <cellStyle name="_DSL_iPF 2005_260705_Invest per NEC (table 1) 8" xfId="2572"/>
    <cellStyle name="_DSL_iPF 2005_260705_Invest per NEC (table 1) 8 2" xfId="2573"/>
    <cellStyle name="_DSL_iPF 2005_260705_Invest per NEC (table 1) 8 3" xfId="2574"/>
    <cellStyle name="_DSL_iPF 2005_260705_Invest per NEC (table 1) 9" xfId="2575"/>
    <cellStyle name="_DSL_iPF 2005_260705_Invest per NEC (table 1) 9 2" xfId="2576"/>
    <cellStyle name="_DSL_iPF 2005_260705_Invest per NEC (table 1) 9 3" xfId="2577"/>
    <cellStyle name="_DSL_iPF 2005_260705_Invest per NEC (table 1)_BC_Net phone packages_new_26082009" xfId="2578"/>
    <cellStyle name="_DSL_iPF 2005_260705_Invest per NEC (table 1)_BC_Net phone packages_new_26082009_BC_Net phone_KA_LA_new iteration 2010 _03052010" xfId="2579"/>
    <cellStyle name="_DSL_iPF 2005_260705_Invest per NEC (table 1)_BC_Net phone packages_new_28082009" xfId="2580"/>
    <cellStyle name="_DSL_iPF 2005_260705_Invest per NEC (table 1)_BC_Net phone packages_new_28082009_BC_Net phone_KA_LA_new iteration 2010 _03052010" xfId="2581"/>
    <cellStyle name="_DSL_iPF 2005_260705_Invest per NEC (table 1)_Copy of BC_Net phone packages_new_20090807_Anamarija" xfId="2582"/>
    <cellStyle name="_DSL_iPF 2005_260705_Invest per NEC (table 1)_Copy of BC_Net phone packages_new_20090807_Anamarija_BC_Net phone_KA_LA_new iteration 2010 _03052010" xfId="2583"/>
    <cellStyle name="_DSL_iPF 2005_260705_Invest per NEC (table 1)_DTH BC_MB-analysis-27.01.2010" xfId="2584"/>
    <cellStyle name="_DSL_iPF 2005_260705_MAXtvPlan 20090416" xfId="2585"/>
    <cellStyle name="_DSL_iPF 2005_260705_MAXtvPlan 20090416 2" xfId="2586"/>
    <cellStyle name="_DSL_iPF 2005_260705_ME VPN PRO inputs 20081201Kristina Topic" xfId="2587"/>
    <cellStyle name="_DSL_iPF 2005_260705_Net PRO 2009_ZADNJA11" xfId="2588"/>
    <cellStyle name="_DSL_iPF 2005_260705_Onl inv model" xfId="2589"/>
    <cellStyle name="_DSL_iPF 2005_260705_Onl inv model 10" xfId="2590"/>
    <cellStyle name="_DSL_iPF 2005_260705_Onl inv model 10 2" xfId="2591"/>
    <cellStyle name="_DSL_iPF 2005_260705_Onl inv model 11" xfId="2592"/>
    <cellStyle name="_DSL_iPF 2005_260705_Onl inv model 11 2" xfId="2593"/>
    <cellStyle name="_DSL_iPF 2005_260705_Onl inv model 12" xfId="2594"/>
    <cellStyle name="_DSL_iPF 2005_260705_Onl inv model 13" xfId="2595"/>
    <cellStyle name="_DSL_iPF 2005_260705_Onl inv model 2" xfId="2596"/>
    <cellStyle name="_DSL_iPF 2005_260705_Onl inv model 2 2" xfId="2597"/>
    <cellStyle name="_DSL_iPF 2005_260705_Onl inv model 2 3" xfId="2598"/>
    <cellStyle name="_DSL_iPF 2005_260705_Onl inv model 3" xfId="2599"/>
    <cellStyle name="_DSL_iPF 2005_260705_Onl inv model 3 2" xfId="2600"/>
    <cellStyle name="_DSL_iPF 2005_260705_Onl inv model 3 3" xfId="2601"/>
    <cellStyle name="_DSL_iPF 2005_260705_Onl inv model 4" xfId="2602"/>
    <cellStyle name="_DSL_iPF 2005_260705_Onl inv model 4 2" xfId="2603"/>
    <cellStyle name="_DSL_iPF 2005_260705_Onl inv model 4 3" xfId="2604"/>
    <cellStyle name="_DSL_iPF 2005_260705_Onl inv model 5" xfId="2605"/>
    <cellStyle name="_DSL_iPF 2005_260705_Onl inv model 5 2" xfId="2606"/>
    <cellStyle name="_DSL_iPF 2005_260705_Onl inv model 5 3" xfId="2607"/>
    <cellStyle name="_DSL_iPF 2005_260705_Onl inv model 6" xfId="2608"/>
    <cellStyle name="_DSL_iPF 2005_260705_Onl inv model 6 2" xfId="2609"/>
    <cellStyle name="_DSL_iPF 2005_260705_Onl inv model 6 3" xfId="2610"/>
    <cellStyle name="_DSL_iPF 2005_260705_Onl inv model 7" xfId="2611"/>
    <cellStyle name="_DSL_iPF 2005_260705_Onl inv model 7 2" xfId="2612"/>
    <cellStyle name="_DSL_iPF 2005_260705_Onl inv model 8" xfId="2613"/>
    <cellStyle name="_DSL_iPF 2005_260705_Onl inv model 8 2" xfId="2614"/>
    <cellStyle name="_DSL_iPF 2005_260705_Onl inv model 8 3" xfId="2615"/>
    <cellStyle name="_DSL_iPF 2005_260705_Onl inv model 9" xfId="2616"/>
    <cellStyle name="_DSL_iPF 2005_260705_Onl inv model 9 2" xfId="2617"/>
    <cellStyle name="_DSL_iPF 2005_260705_Onl inv model 9 3" xfId="2618"/>
    <cellStyle name="_DSL_iPF 2005_260705_Onl inv model_080422_Results_IPTV_external" xfId="2619"/>
    <cellStyle name="_DSL_iPF 2005_260705_Onl inv model_080422_Results_IPTV_external 10" xfId="2620"/>
    <cellStyle name="_DSL_iPF 2005_260705_Onl inv model_080422_Results_IPTV_external 10 2" xfId="2621"/>
    <cellStyle name="_DSL_iPF 2005_260705_Onl inv model_080422_Results_IPTV_external 11" xfId="2622"/>
    <cellStyle name="_DSL_iPF 2005_260705_Onl inv model_080422_Results_IPTV_external 11 2" xfId="2623"/>
    <cellStyle name="_DSL_iPF 2005_260705_Onl inv model_080422_Results_IPTV_external 12" xfId="2624"/>
    <cellStyle name="_DSL_iPF 2005_260705_Onl inv model_080422_Results_IPTV_external 13" xfId="2625"/>
    <cellStyle name="_DSL_iPF 2005_260705_Onl inv model_080422_Results_IPTV_external 2" xfId="2626"/>
    <cellStyle name="_DSL_iPF 2005_260705_Onl inv model_080422_Results_IPTV_external 2 2" xfId="2627"/>
    <cellStyle name="_DSL_iPF 2005_260705_Onl inv model_080422_Results_IPTV_external 2 3" xfId="2628"/>
    <cellStyle name="_DSL_iPF 2005_260705_Onl inv model_080422_Results_IPTV_external 3" xfId="2629"/>
    <cellStyle name="_DSL_iPF 2005_260705_Onl inv model_080422_Results_IPTV_external 3 2" xfId="2630"/>
    <cellStyle name="_DSL_iPF 2005_260705_Onl inv model_080422_Results_IPTV_external 3 3" xfId="2631"/>
    <cellStyle name="_DSL_iPF 2005_260705_Onl inv model_080422_Results_IPTV_external 4" xfId="2632"/>
    <cellStyle name="_DSL_iPF 2005_260705_Onl inv model_080422_Results_IPTV_external 4 2" xfId="2633"/>
    <cellStyle name="_DSL_iPF 2005_260705_Onl inv model_080422_Results_IPTV_external 4 3" xfId="2634"/>
    <cellStyle name="_DSL_iPF 2005_260705_Onl inv model_080422_Results_IPTV_external 5" xfId="2635"/>
    <cellStyle name="_DSL_iPF 2005_260705_Onl inv model_080422_Results_IPTV_external 5 2" xfId="2636"/>
    <cellStyle name="_DSL_iPF 2005_260705_Onl inv model_080422_Results_IPTV_external 5 3" xfId="2637"/>
    <cellStyle name="_DSL_iPF 2005_260705_Onl inv model_080422_Results_IPTV_external 6" xfId="2638"/>
    <cellStyle name="_DSL_iPF 2005_260705_Onl inv model_080422_Results_IPTV_external 6 2" xfId="2639"/>
    <cellStyle name="_DSL_iPF 2005_260705_Onl inv model_080422_Results_IPTV_external 6 3" xfId="2640"/>
    <cellStyle name="_DSL_iPF 2005_260705_Onl inv model_080422_Results_IPTV_external 7" xfId="2641"/>
    <cellStyle name="_DSL_iPF 2005_260705_Onl inv model_080422_Results_IPTV_external 7 2" xfId="2642"/>
    <cellStyle name="_DSL_iPF 2005_260705_Onl inv model_080422_Results_IPTV_external 8" xfId="2643"/>
    <cellStyle name="_DSL_iPF 2005_260705_Onl inv model_080422_Results_IPTV_external 8 2" xfId="2644"/>
    <cellStyle name="_DSL_iPF 2005_260705_Onl inv model_080422_Results_IPTV_external 8 3" xfId="2645"/>
    <cellStyle name="_DSL_iPF 2005_260705_Onl inv model_080422_Results_IPTV_external 9" xfId="2646"/>
    <cellStyle name="_DSL_iPF 2005_260705_Onl inv model_080422_Results_IPTV_external 9 2" xfId="2647"/>
    <cellStyle name="_DSL_iPF 2005_260705_Onl inv model_080422_Results_IPTV_external 9 3" xfId="2648"/>
    <cellStyle name="_DSL_iPF 2005_260705_Onl inv model_BC_Net phone packages_new_26082009" xfId="2649"/>
    <cellStyle name="_DSL_iPF 2005_260705_Onl inv model_BC_Net phone packages_new_26082009_BC_Net phone_KA_LA_new iteration 2010 _03052010" xfId="2650"/>
    <cellStyle name="_DSL_iPF 2005_260705_Onl inv model_BC_Net phone packages_new_28082009" xfId="2651"/>
    <cellStyle name="_DSL_iPF 2005_260705_Onl inv model_BC_Net phone packages_new_28082009_BC_Net phone_KA_LA_new iteration 2010 _03052010" xfId="2652"/>
    <cellStyle name="_DSL_iPF 2005_260705_Onl inv model_Copy of BC_Net phone packages_new_20090807_Anamarija" xfId="2653"/>
    <cellStyle name="_DSL_iPF 2005_260705_Onl inv model_Copy of BC_Net phone packages_new_20090807_Anamarija_BC_Net phone_KA_LA_new iteration 2010 _03052010" xfId="2654"/>
    <cellStyle name="_DSL_iPF 2005_260705_Onl inv model_Costs " xfId="2655"/>
    <cellStyle name="_DSL_iPF 2005_260705_Onl inv model_Costs  2" xfId="2656"/>
    <cellStyle name="_DSL_iPF 2005_260705_Onl inv model_Reveneus" xfId="2657"/>
    <cellStyle name="_DSL_iPF 2005_260705_Onl inv model_Reveneus 2" xfId="2658"/>
    <cellStyle name="_DSL_iPF 2005_260705_onl_MEA_prices" xfId="2659"/>
    <cellStyle name="_DSL_iPF 2005_260705_onl_MEA_prices 10" xfId="2660"/>
    <cellStyle name="_DSL_iPF 2005_260705_onl_MEA_prices 10 2" xfId="2661"/>
    <cellStyle name="_DSL_iPF 2005_260705_onl_MEA_prices 11" xfId="2662"/>
    <cellStyle name="_DSL_iPF 2005_260705_onl_MEA_prices 11 2" xfId="2663"/>
    <cellStyle name="_DSL_iPF 2005_260705_onl_MEA_prices 12" xfId="2664"/>
    <cellStyle name="_DSL_iPF 2005_260705_onl_MEA_prices 13" xfId="2665"/>
    <cellStyle name="_DSL_iPF 2005_260705_onl_MEA_prices 2" xfId="2666"/>
    <cellStyle name="_DSL_iPF 2005_260705_onl_MEA_prices 2 2" xfId="2667"/>
    <cellStyle name="_DSL_iPF 2005_260705_onl_MEA_prices 2 3" xfId="2668"/>
    <cellStyle name="_DSL_iPF 2005_260705_onl_MEA_prices 3" xfId="2669"/>
    <cellStyle name="_DSL_iPF 2005_260705_onl_MEA_prices 3 2" xfId="2670"/>
    <cellStyle name="_DSL_iPF 2005_260705_onl_MEA_prices 3 3" xfId="2671"/>
    <cellStyle name="_DSL_iPF 2005_260705_onl_MEA_prices 4" xfId="2672"/>
    <cellStyle name="_DSL_iPF 2005_260705_onl_MEA_prices 4 2" xfId="2673"/>
    <cellStyle name="_DSL_iPF 2005_260705_onl_MEA_prices 4 3" xfId="2674"/>
    <cellStyle name="_DSL_iPF 2005_260705_onl_MEA_prices 5" xfId="2675"/>
    <cellStyle name="_DSL_iPF 2005_260705_onl_MEA_prices 5 2" xfId="2676"/>
    <cellStyle name="_DSL_iPF 2005_260705_onl_MEA_prices 5 3" xfId="2677"/>
    <cellStyle name="_DSL_iPF 2005_260705_onl_MEA_prices 6" xfId="2678"/>
    <cellStyle name="_DSL_iPF 2005_260705_onl_MEA_prices 6 2" xfId="2679"/>
    <cellStyle name="_DSL_iPF 2005_260705_onl_MEA_prices 6 3" xfId="2680"/>
    <cellStyle name="_DSL_iPF 2005_260705_onl_MEA_prices 7" xfId="2681"/>
    <cellStyle name="_DSL_iPF 2005_260705_onl_MEA_prices 7 2" xfId="2682"/>
    <cellStyle name="_DSL_iPF 2005_260705_onl_MEA_prices 8" xfId="2683"/>
    <cellStyle name="_DSL_iPF 2005_260705_onl_MEA_prices 8 2" xfId="2684"/>
    <cellStyle name="_DSL_iPF 2005_260705_onl_MEA_prices 8 3" xfId="2685"/>
    <cellStyle name="_DSL_iPF 2005_260705_onl_MEA_prices 9" xfId="2686"/>
    <cellStyle name="_DSL_iPF 2005_260705_onl_MEA_prices 9 2" xfId="2687"/>
    <cellStyle name="_DSL_iPF 2005_260705_onl_MEA_prices 9 3" xfId="2688"/>
    <cellStyle name="_DSL_iPF 2005_260705_onl_MEA_prices_080422_Results_IPTV_external" xfId="2689"/>
    <cellStyle name="_DSL_iPF 2005_260705_onl_MEA_prices_080422_Results_IPTV_external 10" xfId="2690"/>
    <cellStyle name="_DSL_iPF 2005_260705_onl_MEA_prices_080422_Results_IPTV_external 10 2" xfId="2691"/>
    <cellStyle name="_DSL_iPF 2005_260705_onl_MEA_prices_080422_Results_IPTV_external 11" xfId="2692"/>
    <cellStyle name="_DSL_iPF 2005_260705_onl_MEA_prices_080422_Results_IPTV_external 11 2" xfId="2693"/>
    <cellStyle name="_DSL_iPF 2005_260705_onl_MEA_prices_080422_Results_IPTV_external 12" xfId="2694"/>
    <cellStyle name="_DSL_iPF 2005_260705_onl_MEA_prices_080422_Results_IPTV_external 13" xfId="2695"/>
    <cellStyle name="_DSL_iPF 2005_260705_onl_MEA_prices_080422_Results_IPTV_external 2" xfId="2696"/>
    <cellStyle name="_DSL_iPF 2005_260705_onl_MEA_prices_080422_Results_IPTV_external 2 2" xfId="2697"/>
    <cellStyle name="_DSL_iPF 2005_260705_onl_MEA_prices_080422_Results_IPTV_external 2 3" xfId="2698"/>
    <cellStyle name="_DSL_iPF 2005_260705_onl_MEA_prices_080422_Results_IPTV_external 3" xfId="2699"/>
    <cellStyle name="_DSL_iPF 2005_260705_onl_MEA_prices_080422_Results_IPTV_external 3 2" xfId="2700"/>
    <cellStyle name="_DSL_iPF 2005_260705_onl_MEA_prices_080422_Results_IPTV_external 3 3" xfId="2701"/>
    <cellStyle name="_DSL_iPF 2005_260705_onl_MEA_prices_080422_Results_IPTV_external 4" xfId="2702"/>
    <cellStyle name="_DSL_iPF 2005_260705_onl_MEA_prices_080422_Results_IPTV_external 4 2" xfId="2703"/>
    <cellStyle name="_DSL_iPF 2005_260705_onl_MEA_prices_080422_Results_IPTV_external 4 3" xfId="2704"/>
    <cellStyle name="_DSL_iPF 2005_260705_onl_MEA_prices_080422_Results_IPTV_external 5" xfId="2705"/>
    <cellStyle name="_DSL_iPF 2005_260705_onl_MEA_prices_080422_Results_IPTV_external 5 2" xfId="2706"/>
    <cellStyle name="_DSL_iPF 2005_260705_onl_MEA_prices_080422_Results_IPTV_external 5 3" xfId="2707"/>
    <cellStyle name="_DSL_iPF 2005_260705_onl_MEA_prices_080422_Results_IPTV_external 6" xfId="2708"/>
    <cellStyle name="_DSL_iPF 2005_260705_onl_MEA_prices_080422_Results_IPTV_external 6 2" xfId="2709"/>
    <cellStyle name="_DSL_iPF 2005_260705_onl_MEA_prices_080422_Results_IPTV_external 6 3" xfId="2710"/>
    <cellStyle name="_DSL_iPF 2005_260705_onl_MEA_prices_080422_Results_IPTV_external 7" xfId="2711"/>
    <cellStyle name="_DSL_iPF 2005_260705_onl_MEA_prices_080422_Results_IPTV_external 7 2" xfId="2712"/>
    <cellStyle name="_DSL_iPF 2005_260705_onl_MEA_prices_080422_Results_IPTV_external 8" xfId="2713"/>
    <cellStyle name="_DSL_iPF 2005_260705_onl_MEA_prices_080422_Results_IPTV_external 8 2" xfId="2714"/>
    <cellStyle name="_DSL_iPF 2005_260705_onl_MEA_prices_080422_Results_IPTV_external 8 3" xfId="2715"/>
    <cellStyle name="_DSL_iPF 2005_260705_onl_MEA_prices_080422_Results_IPTV_external 9" xfId="2716"/>
    <cellStyle name="_DSL_iPF 2005_260705_onl_MEA_prices_080422_Results_IPTV_external 9 2" xfId="2717"/>
    <cellStyle name="_DSL_iPF 2005_260705_onl_MEA_prices_080422_Results_IPTV_external 9 3" xfId="2718"/>
    <cellStyle name="_DSL_iPF 2005_260705_onl_MEA_prices_BC_Net phone packages_new_26082009" xfId="2719"/>
    <cellStyle name="_DSL_iPF 2005_260705_onl_MEA_prices_BC_Net phone packages_new_26082009_BC_Net phone_KA_LA_new iteration 2010 _03052010" xfId="2720"/>
    <cellStyle name="_DSL_iPF 2005_260705_onl_MEA_prices_BC_Net phone packages_new_28082009" xfId="2721"/>
    <cellStyle name="_DSL_iPF 2005_260705_onl_MEA_prices_BC_Net phone packages_new_28082009_BC_Net phone_KA_LA_new iteration 2010 _03052010" xfId="2722"/>
    <cellStyle name="_DSL_iPF 2005_260705_onl_MEA_prices_Copy of BC_Net phone packages_new_20090807_Anamarija" xfId="2723"/>
    <cellStyle name="_DSL_iPF 2005_260705_onl_MEA_prices_Copy of BC_Net phone packages_new_20090807_Anamarija_BC_Net phone_KA_LA_new iteration 2010 _03052010" xfId="2724"/>
    <cellStyle name="_DSL_iPF 2005_260705_onl_MEA_prices_Costs " xfId="2725"/>
    <cellStyle name="_DSL_iPF 2005_260705_onl_MEA_prices_Costs  2" xfId="2726"/>
    <cellStyle name="_DSL_iPF 2005_260705_onl_MEA_prices_Reveneus" xfId="2727"/>
    <cellStyle name="_DSL_iPF 2005_260705_onl_MEA_prices_Reveneus 2" xfId="2728"/>
    <cellStyle name="_DSL_iPF 2005_260705_potential revenue loss update" xfId="2729"/>
    <cellStyle name="_DSL_iPF 2005_260705_potential revenue loss update 10" xfId="2730"/>
    <cellStyle name="_DSL_iPF 2005_260705_potential revenue loss update 11" xfId="2731"/>
    <cellStyle name="_DSL_iPF 2005_260705_potential revenue loss update 2" xfId="2732"/>
    <cellStyle name="_DSL_iPF 2005_260705_potential revenue loss update 2 2" xfId="2733"/>
    <cellStyle name="_DSL_iPF 2005_260705_potential revenue loss update 2 3" xfId="2734"/>
    <cellStyle name="_DSL_iPF 2005_260705_potential revenue loss update 3" xfId="2735"/>
    <cellStyle name="_DSL_iPF 2005_260705_potential revenue loss update 3 2" xfId="2736"/>
    <cellStyle name="_DSL_iPF 2005_260705_potential revenue loss update 3 3" xfId="2737"/>
    <cellStyle name="_DSL_iPF 2005_260705_potential revenue loss update 4" xfId="2738"/>
    <cellStyle name="_DSL_iPF 2005_260705_potential revenue loss update 4 2" xfId="2739"/>
    <cellStyle name="_DSL_iPF 2005_260705_potential revenue loss update 4 3" xfId="2740"/>
    <cellStyle name="_DSL_iPF 2005_260705_potential revenue loss update 5" xfId="2741"/>
    <cellStyle name="_DSL_iPF 2005_260705_potential revenue loss update 5 2" xfId="2742"/>
    <cellStyle name="_DSL_iPF 2005_260705_potential revenue loss update 5 3" xfId="2743"/>
    <cellStyle name="_DSL_iPF 2005_260705_potential revenue loss update 6" xfId="2744"/>
    <cellStyle name="_DSL_iPF 2005_260705_potential revenue loss update 6 2" xfId="2745"/>
    <cellStyle name="_DSL_iPF 2005_260705_potential revenue loss update 7" xfId="2746"/>
    <cellStyle name="_DSL_iPF 2005_260705_potential revenue loss update 7 2" xfId="2747"/>
    <cellStyle name="_DSL_iPF 2005_260705_potential revenue loss update 8" xfId="2748"/>
    <cellStyle name="_DSL_iPF 2005_260705_potential revenue loss update 8 2" xfId="2749"/>
    <cellStyle name="_DSL_iPF 2005_260705_potential revenue loss update 9" xfId="2750"/>
    <cellStyle name="_DSL_iPF 2005_260705_potential revenue loss update 9 2" xfId="2751"/>
    <cellStyle name="_DSL_iPF 2005_260705_Reveneus" xfId="2752"/>
    <cellStyle name="_DSL_iPF 2005_260705_Reveneus 2" xfId="2753"/>
    <cellStyle name="_DSL_iPF 2005_260705_rfc novi1  20090505 z2" xfId="2754"/>
    <cellStyle name="_DSL_iPF 2005_260705_rfc novi1  20090505 z2 2" xfId="2755"/>
    <cellStyle name="_DSL_iPF 2005_260705_Servisi DATA i NET obrada 20070301" xfId="2756"/>
    <cellStyle name="_DSL_iPF 2005_260705_Servisi DATA i NET obrada 20070301 10" xfId="2757"/>
    <cellStyle name="_DSL_iPF 2005_260705_Servisi DATA i NET obrada 20070301 10 2" xfId="2758"/>
    <cellStyle name="_DSL_iPF 2005_260705_Servisi DATA i NET obrada 20070301 11" xfId="2759"/>
    <cellStyle name="_DSL_iPF 2005_260705_Servisi DATA i NET obrada 20070301 11 2" xfId="2760"/>
    <cellStyle name="_DSL_iPF 2005_260705_Servisi DATA i NET obrada 20070301 12" xfId="2761"/>
    <cellStyle name="_DSL_iPF 2005_260705_Servisi DATA i NET obrada 20070301 13" xfId="2762"/>
    <cellStyle name="_DSL_iPF 2005_260705_Servisi DATA i NET obrada 20070301 2" xfId="2763"/>
    <cellStyle name="_DSL_iPF 2005_260705_Servisi DATA i NET obrada 20070301 2 2" xfId="2764"/>
    <cellStyle name="_DSL_iPF 2005_260705_Servisi DATA i NET obrada 20070301 2 3" xfId="2765"/>
    <cellStyle name="_DSL_iPF 2005_260705_Servisi DATA i NET obrada 20070301 3" xfId="2766"/>
    <cellStyle name="_DSL_iPF 2005_260705_Servisi DATA i NET obrada 20070301 3 2" xfId="2767"/>
    <cellStyle name="_DSL_iPF 2005_260705_Servisi DATA i NET obrada 20070301 3 3" xfId="2768"/>
    <cellStyle name="_DSL_iPF 2005_260705_Servisi DATA i NET obrada 20070301 4" xfId="2769"/>
    <cellStyle name="_DSL_iPF 2005_260705_Servisi DATA i NET obrada 20070301 4 2" xfId="2770"/>
    <cellStyle name="_DSL_iPF 2005_260705_Servisi DATA i NET obrada 20070301 4 3" xfId="2771"/>
    <cellStyle name="_DSL_iPF 2005_260705_Servisi DATA i NET obrada 20070301 5" xfId="2772"/>
    <cellStyle name="_DSL_iPF 2005_260705_Servisi DATA i NET obrada 20070301 5 2" xfId="2773"/>
    <cellStyle name="_DSL_iPF 2005_260705_Servisi DATA i NET obrada 20070301 5 3" xfId="2774"/>
    <cellStyle name="_DSL_iPF 2005_260705_Servisi DATA i NET obrada 20070301 6" xfId="2775"/>
    <cellStyle name="_DSL_iPF 2005_260705_Servisi DATA i NET obrada 20070301 6 2" xfId="2776"/>
    <cellStyle name="_DSL_iPF 2005_260705_Servisi DATA i NET obrada 20070301 6 3" xfId="2777"/>
    <cellStyle name="_DSL_iPF 2005_260705_Servisi DATA i NET obrada 20070301 7" xfId="2778"/>
    <cellStyle name="_DSL_iPF 2005_260705_Servisi DATA i NET obrada 20070301 7 2" xfId="2779"/>
    <cellStyle name="_DSL_iPF 2005_260705_Servisi DATA i NET obrada 20070301 8" xfId="2780"/>
    <cellStyle name="_DSL_iPF 2005_260705_Servisi DATA i NET obrada 20070301 8 2" xfId="2781"/>
    <cellStyle name="_DSL_iPF 2005_260705_Servisi DATA i NET obrada 20070301 8 3" xfId="2782"/>
    <cellStyle name="_DSL_iPF 2005_260705_Servisi DATA i NET obrada 20070301 9" xfId="2783"/>
    <cellStyle name="_DSL_iPF 2005_260705_Servisi DATA i NET obrada 20070301 9 2" xfId="2784"/>
    <cellStyle name="_DSL_iPF 2005_260705_Servisi DATA i NET obrada 20070301 9 3" xfId="2785"/>
    <cellStyle name="_DSL_iPF 2005_260705_Servisi DATA i NET obrada 20070301_080422_Results_IPTV_external" xfId="2786"/>
    <cellStyle name="_DSL_iPF 2005_260705_Servisi DATA i NET obrada 20070301_080422_Results_IPTV_external 10" xfId="2787"/>
    <cellStyle name="_DSL_iPF 2005_260705_Servisi DATA i NET obrada 20070301_080422_Results_IPTV_external 10 2" xfId="2788"/>
    <cellStyle name="_DSL_iPF 2005_260705_Servisi DATA i NET obrada 20070301_080422_Results_IPTV_external 11" xfId="2789"/>
    <cellStyle name="_DSL_iPF 2005_260705_Servisi DATA i NET obrada 20070301_080422_Results_IPTV_external 11 2" xfId="2790"/>
    <cellStyle name="_DSL_iPF 2005_260705_Servisi DATA i NET obrada 20070301_080422_Results_IPTV_external 12" xfId="2791"/>
    <cellStyle name="_DSL_iPF 2005_260705_Servisi DATA i NET obrada 20070301_080422_Results_IPTV_external 13" xfId="2792"/>
    <cellStyle name="_DSL_iPF 2005_260705_Servisi DATA i NET obrada 20070301_080422_Results_IPTV_external 2" xfId="2793"/>
    <cellStyle name="_DSL_iPF 2005_260705_Servisi DATA i NET obrada 20070301_080422_Results_IPTV_external 2 2" xfId="2794"/>
    <cellStyle name="_DSL_iPF 2005_260705_Servisi DATA i NET obrada 20070301_080422_Results_IPTV_external 2 3" xfId="2795"/>
    <cellStyle name="_DSL_iPF 2005_260705_Servisi DATA i NET obrada 20070301_080422_Results_IPTV_external 3" xfId="2796"/>
    <cellStyle name="_DSL_iPF 2005_260705_Servisi DATA i NET obrada 20070301_080422_Results_IPTV_external 3 2" xfId="2797"/>
    <cellStyle name="_DSL_iPF 2005_260705_Servisi DATA i NET obrada 20070301_080422_Results_IPTV_external 3 3" xfId="2798"/>
    <cellStyle name="_DSL_iPF 2005_260705_Servisi DATA i NET obrada 20070301_080422_Results_IPTV_external 4" xfId="2799"/>
    <cellStyle name="_DSL_iPF 2005_260705_Servisi DATA i NET obrada 20070301_080422_Results_IPTV_external 4 2" xfId="2800"/>
    <cellStyle name="_DSL_iPF 2005_260705_Servisi DATA i NET obrada 20070301_080422_Results_IPTV_external 4 3" xfId="2801"/>
    <cellStyle name="_DSL_iPF 2005_260705_Servisi DATA i NET obrada 20070301_080422_Results_IPTV_external 5" xfId="2802"/>
    <cellStyle name="_DSL_iPF 2005_260705_Servisi DATA i NET obrada 20070301_080422_Results_IPTV_external 5 2" xfId="2803"/>
    <cellStyle name="_DSL_iPF 2005_260705_Servisi DATA i NET obrada 20070301_080422_Results_IPTV_external 5 3" xfId="2804"/>
    <cellStyle name="_DSL_iPF 2005_260705_Servisi DATA i NET obrada 20070301_080422_Results_IPTV_external 6" xfId="2805"/>
    <cellStyle name="_DSL_iPF 2005_260705_Servisi DATA i NET obrada 20070301_080422_Results_IPTV_external 6 2" xfId="2806"/>
    <cellStyle name="_DSL_iPF 2005_260705_Servisi DATA i NET obrada 20070301_080422_Results_IPTV_external 6 3" xfId="2807"/>
    <cellStyle name="_DSL_iPF 2005_260705_Servisi DATA i NET obrada 20070301_080422_Results_IPTV_external 7" xfId="2808"/>
    <cellStyle name="_DSL_iPF 2005_260705_Servisi DATA i NET obrada 20070301_080422_Results_IPTV_external 7 2" xfId="2809"/>
    <cellStyle name="_DSL_iPF 2005_260705_Servisi DATA i NET obrada 20070301_080422_Results_IPTV_external 8" xfId="2810"/>
    <cellStyle name="_DSL_iPF 2005_260705_Servisi DATA i NET obrada 20070301_080422_Results_IPTV_external 8 2" xfId="2811"/>
    <cellStyle name="_DSL_iPF 2005_260705_Servisi DATA i NET obrada 20070301_080422_Results_IPTV_external 8 3" xfId="2812"/>
    <cellStyle name="_DSL_iPF 2005_260705_Servisi DATA i NET obrada 20070301_080422_Results_IPTV_external 9" xfId="2813"/>
    <cellStyle name="_DSL_iPF 2005_260705_Servisi DATA i NET obrada 20070301_080422_Results_IPTV_external 9 2" xfId="2814"/>
    <cellStyle name="_DSL_iPF 2005_260705_Servisi DATA i NET obrada 20070301_080422_Results_IPTV_external 9 3" xfId="2815"/>
    <cellStyle name="_DSL_iPF 2005_260705_Servisi DATA i NET obrada 20070301_BC_Net phone packages_new_26082009" xfId="2816"/>
    <cellStyle name="_DSL_iPF 2005_260705_Servisi DATA i NET obrada 20070301_BC_Net phone packages_new_26082009_BC_Net phone_KA_LA_new iteration 2010 _03052010" xfId="2817"/>
    <cellStyle name="_DSL_iPF 2005_260705_Servisi DATA i NET obrada 20070301_BC_Net phone packages_new_28082009" xfId="2818"/>
    <cellStyle name="_DSL_iPF 2005_260705_Servisi DATA i NET obrada 20070301_BC_Net phone packages_new_28082009_BC_Net phone_KA_LA_new iteration 2010 _03052010" xfId="2819"/>
    <cellStyle name="_DSL_iPF 2005_260705_Servisi DATA i NET obrada 20070301_Copy of BC_Net phone packages_new_20090807_Anamarija" xfId="2820"/>
    <cellStyle name="_DSL_iPF 2005_260705_Servisi DATA i NET obrada 20070301_Copy of BC_Net phone packages_new_20090807_Anamarija_BC_Net phone_KA_LA_new iteration 2010 _03052010" xfId="2821"/>
    <cellStyle name="_DSL_iPF 2005_260705_Servisi DATA i NET obrada 20070301_Costs " xfId="2822"/>
    <cellStyle name="_DSL_iPF 2005_260705_Servisi DATA i NET obrada 20070301_Costs  2" xfId="2823"/>
    <cellStyle name="_DSL_iPF 2005_260705_Servisi DATA i NET obrada 20070301_Reveneus" xfId="2824"/>
    <cellStyle name="_DSL_iPF 2005_260705_Servisi DATA i NET obrada 20070301_Reveneus 2" xfId="2825"/>
    <cellStyle name="_DSL_iPF 2005_260705_Sheet1" xfId="2826"/>
    <cellStyle name="_DSL_iPF 2005_260705_Sheet1 10" xfId="2827"/>
    <cellStyle name="_DSL_iPF 2005_260705_Sheet1 11" xfId="2828"/>
    <cellStyle name="_DSL_iPF 2005_260705_Sheet1 2" xfId="2829"/>
    <cellStyle name="_DSL_iPF 2005_260705_Sheet1 2 2" xfId="2830"/>
    <cellStyle name="_DSL_iPF 2005_260705_Sheet1 2 3" xfId="2831"/>
    <cellStyle name="_DSL_iPF 2005_260705_Sheet1 3" xfId="2832"/>
    <cellStyle name="_DSL_iPF 2005_260705_Sheet1 3 2" xfId="2833"/>
    <cellStyle name="_DSL_iPF 2005_260705_Sheet1 3 3" xfId="2834"/>
    <cellStyle name="_DSL_iPF 2005_260705_Sheet1 4" xfId="2835"/>
    <cellStyle name="_DSL_iPF 2005_260705_Sheet1 4 2" xfId="2836"/>
    <cellStyle name="_DSL_iPF 2005_260705_Sheet1 4 3" xfId="2837"/>
    <cellStyle name="_DSL_iPF 2005_260705_Sheet1 5" xfId="2838"/>
    <cellStyle name="_DSL_iPF 2005_260705_Sheet1 5 2" xfId="2839"/>
    <cellStyle name="_DSL_iPF 2005_260705_Sheet1 5 3" xfId="2840"/>
    <cellStyle name="_DSL_iPF 2005_260705_Sheet1 6" xfId="2841"/>
    <cellStyle name="_DSL_iPF 2005_260705_Sheet1 6 2" xfId="2842"/>
    <cellStyle name="_DSL_iPF 2005_260705_Sheet1 7" xfId="2843"/>
    <cellStyle name="_DSL_iPF 2005_260705_Sheet1 7 2" xfId="2844"/>
    <cellStyle name="_DSL_iPF 2005_260705_Sheet1 8" xfId="2845"/>
    <cellStyle name="_DSL_iPF 2005_260705_Sheet1 8 2" xfId="2846"/>
    <cellStyle name="_DSL_iPF 2005_260705_Sheet1 9" xfId="2847"/>
    <cellStyle name="_DSL_iPF 2005_260705_Sheet1 9 2" xfId="2848"/>
    <cellStyle name="_DSL_iPF 2005_260705_stvarni CORI_17-48_13 2" xfId="2849"/>
    <cellStyle name="_DSL_iPF 2005_260705_stvarni CORI_17-48_13 2 10" xfId="2850"/>
    <cellStyle name="_DSL_iPF 2005_260705_stvarni CORI_17-48_13 2 10 2" xfId="2851"/>
    <cellStyle name="_DSL_iPF 2005_260705_stvarni CORI_17-48_13 2 11" xfId="2852"/>
    <cellStyle name="_DSL_iPF 2005_260705_stvarni CORI_17-48_13 2 11 2" xfId="2853"/>
    <cellStyle name="_DSL_iPF 2005_260705_stvarni CORI_17-48_13 2 12" xfId="2854"/>
    <cellStyle name="_DSL_iPF 2005_260705_stvarni CORI_17-48_13 2 13" xfId="2855"/>
    <cellStyle name="_DSL_iPF 2005_260705_stvarni CORI_17-48_13 2 2" xfId="2856"/>
    <cellStyle name="_DSL_iPF 2005_260705_stvarni CORI_17-48_13 2 2 2" xfId="2857"/>
    <cellStyle name="_DSL_iPF 2005_260705_stvarni CORI_17-48_13 2 2 3" xfId="2858"/>
    <cellStyle name="_DSL_iPF 2005_260705_stvarni CORI_17-48_13 2 3" xfId="2859"/>
    <cellStyle name="_DSL_iPF 2005_260705_stvarni CORI_17-48_13 2 3 2" xfId="2860"/>
    <cellStyle name="_DSL_iPF 2005_260705_stvarni CORI_17-48_13 2 3 3" xfId="2861"/>
    <cellStyle name="_DSL_iPF 2005_260705_stvarni CORI_17-48_13 2 4" xfId="2862"/>
    <cellStyle name="_DSL_iPF 2005_260705_stvarni CORI_17-48_13 2 4 2" xfId="2863"/>
    <cellStyle name="_DSL_iPF 2005_260705_stvarni CORI_17-48_13 2 4 3" xfId="2864"/>
    <cellStyle name="_DSL_iPF 2005_260705_stvarni CORI_17-48_13 2 5" xfId="2865"/>
    <cellStyle name="_DSL_iPF 2005_260705_stvarni CORI_17-48_13 2 5 2" xfId="2866"/>
    <cellStyle name="_DSL_iPF 2005_260705_stvarni CORI_17-48_13 2 5 3" xfId="2867"/>
    <cellStyle name="_DSL_iPF 2005_260705_stvarni CORI_17-48_13 2 6" xfId="2868"/>
    <cellStyle name="_DSL_iPF 2005_260705_stvarni CORI_17-48_13 2 6 2" xfId="2869"/>
    <cellStyle name="_DSL_iPF 2005_260705_stvarni CORI_17-48_13 2 6 3" xfId="2870"/>
    <cellStyle name="_DSL_iPF 2005_260705_stvarni CORI_17-48_13 2 7" xfId="2871"/>
    <cellStyle name="_DSL_iPF 2005_260705_stvarni CORI_17-48_13 2 7 2" xfId="2872"/>
    <cellStyle name="_DSL_iPF 2005_260705_stvarni CORI_17-48_13 2 8" xfId="2873"/>
    <cellStyle name="_DSL_iPF 2005_260705_stvarni CORI_17-48_13 2 8 2" xfId="2874"/>
    <cellStyle name="_DSL_iPF 2005_260705_stvarni CORI_17-48_13 2 8 3" xfId="2875"/>
    <cellStyle name="_DSL_iPF 2005_260705_stvarni CORI_17-48_13 2 9" xfId="2876"/>
    <cellStyle name="_DSL_iPF 2005_260705_stvarni CORI_17-48_13 2 9 2" xfId="2877"/>
    <cellStyle name="_DSL_iPF 2005_260705_stvarni CORI_17-48_13 2 9 3" xfId="2878"/>
    <cellStyle name="_DSL_iPF 2005_260705_stvarni CORI_17-48_13 2_MAXtvPlan 20090416" xfId="2879"/>
    <cellStyle name="_DSL_iPF 2005_260705_stvarni CORI_17-48_13 2_MAXtvPlan 20090416 2" xfId="2880"/>
    <cellStyle name="_DSL_iPF 2005_260705_tab1" xfId="2881"/>
    <cellStyle name="_DSL_iPF 2005_260705_tab1 10" xfId="2882"/>
    <cellStyle name="_DSL_iPF 2005_260705_tab1 10 2" xfId="2883"/>
    <cellStyle name="_DSL_iPF 2005_260705_tab1 11" xfId="2884"/>
    <cellStyle name="_DSL_iPF 2005_260705_tab1 11 2" xfId="2885"/>
    <cellStyle name="_DSL_iPF 2005_260705_tab1 12" xfId="2886"/>
    <cellStyle name="_DSL_iPF 2005_260705_tab1 13" xfId="2887"/>
    <cellStyle name="_DSL_iPF 2005_260705_tab1 2" xfId="2888"/>
    <cellStyle name="_DSL_iPF 2005_260705_tab1 2 2" xfId="2889"/>
    <cellStyle name="_DSL_iPF 2005_260705_tab1 2 3" xfId="2890"/>
    <cellStyle name="_DSL_iPF 2005_260705_tab1 3" xfId="2891"/>
    <cellStyle name="_DSL_iPF 2005_260705_tab1 3 2" xfId="2892"/>
    <cellStyle name="_DSL_iPF 2005_260705_tab1 3 3" xfId="2893"/>
    <cellStyle name="_DSL_iPF 2005_260705_tab1 4" xfId="2894"/>
    <cellStyle name="_DSL_iPF 2005_260705_tab1 4 2" xfId="2895"/>
    <cellStyle name="_DSL_iPF 2005_260705_tab1 4 3" xfId="2896"/>
    <cellStyle name="_DSL_iPF 2005_260705_tab1 5" xfId="2897"/>
    <cellStyle name="_DSL_iPF 2005_260705_tab1 5 2" xfId="2898"/>
    <cellStyle name="_DSL_iPF 2005_260705_tab1 5 3" xfId="2899"/>
    <cellStyle name="_DSL_iPF 2005_260705_tab1 6" xfId="2900"/>
    <cellStyle name="_DSL_iPF 2005_260705_tab1 6 2" xfId="2901"/>
    <cellStyle name="_DSL_iPF 2005_260705_tab1 6 3" xfId="2902"/>
    <cellStyle name="_DSL_iPF 2005_260705_tab1 7" xfId="2903"/>
    <cellStyle name="_DSL_iPF 2005_260705_tab1 7 2" xfId="2904"/>
    <cellStyle name="_DSL_iPF 2005_260705_tab1 8" xfId="2905"/>
    <cellStyle name="_DSL_iPF 2005_260705_tab1 8 2" xfId="2906"/>
    <cellStyle name="_DSL_iPF 2005_260705_tab1 8 3" xfId="2907"/>
    <cellStyle name="_DSL_iPF 2005_260705_tab1 9" xfId="2908"/>
    <cellStyle name="_DSL_iPF 2005_260705_tab1 9 2" xfId="2909"/>
    <cellStyle name="_DSL_iPF 2005_260705_tab1 9 3" xfId="2910"/>
    <cellStyle name="_DSL_iPF 2005_260705_tab1_080422_Results_IPTV_external" xfId="2911"/>
    <cellStyle name="_DSL_iPF 2005_260705_tab1_080422_Results_IPTV_external 10" xfId="2912"/>
    <cellStyle name="_DSL_iPF 2005_260705_tab1_080422_Results_IPTV_external 10 2" xfId="2913"/>
    <cellStyle name="_DSL_iPF 2005_260705_tab1_080422_Results_IPTV_external 11" xfId="2914"/>
    <cellStyle name="_DSL_iPF 2005_260705_tab1_080422_Results_IPTV_external 11 2" xfId="2915"/>
    <cellStyle name="_DSL_iPF 2005_260705_tab1_080422_Results_IPTV_external 12" xfId="2916"/>
    <cellStyle name="_DSL_iPF 2005_260705_tab1_080422_Results_IPTV_external 13" xfId="2917"/>
    <cellStyle name="_DSL_iPF 2005_260705_tab1_080422_Results_IPTV_external 2" xfId="2918"/>
    <cellStyle name="_DSL_iPF 2005_260705_tab1_080422_Results_IPTV_external 2 2" xfId="2919"/>
    <cellStyle name="_DSL_iPF 2005_260705_tab1_080422_Results_IPTV_external 2 3" xfId="2920"/>
    <cellStyle name="_DSL_iPF 2005_260705_tab1_080422_Results_IPTV_external 3" xfId="2921"/>
    <cellStyle name="_DSL_iPF 2005_260705_tab1_080422_Results_IPTV_external 3 2" xfId="2922"/>
    <cellStyle name="_DSL_iPF 2005_260705_tab1_080422_Results_IPTV_external 3 3" xfId="2923"/>
    <cellStyle name="_DSL_iPF 2005_260705_tab1_080422_Results_IPTV_external 4" xfId="2924"/>
    <cellStyle name="_DSL_iPF 2005_260705_tab1_080422_Results_IPTV_external 4 2" xfId="2925"/>
    <cellStyle name="_DSL_iPF 2005_260705_tab1_080422_Results_IPTV_external 4 3" xfId="2926"/>
    <cellStyle name="_DSL_iPF 2005_260705_tab1_080422_Results_IPTV_external 5" xfId="2927"/>
    <cellStyle name="_DSL_iPF 2005_260705_tab1_080422_Results_IPTV_external 5 2" xfId="2928"/>
    <cellStyle name="_DSL_iPF 2005_260705_tab1_080422_Results_IPTV_external 5 3" xfId="2929"/>
    <cellStyle name="_DSL_iPF 2005_260705_tab1_080422_Results_IPTV_external 6" xfId="2930"/>
    <cellStyle name="_DSL_iPF 2005_260705_tab1_080422_Results_IPTV_external 6 2" xfId="2931"/>
    <cellStyle name="_DSL_iPF 2005_260705_tab1_080422_Results_IPTV_external 6 3" xfId="2932"/>
    <cellStyle name="_DSL_iPF 2005_260705_tab1_080422_Results_IPTV_external 7" xfId="2933"/>
    <cellStyle name="_DSL_iPF 2005_260705_tab1_080422_Results_IPTV_external 7 2" xfId="2934"/>
    <cellStyle name="_DSL_iPF 2005_260705_tab1_080422_Results_IPTV_external 8" xfId="2935"/>
    <cellStyle name="_DSL_iPF 2005_260705_tab1_080422_Results_IPTV_external 8 2" xfId="2936"/>
    <cellStyle name="_DSL_iPF 2005_260705_tab1_080422_Results_IPTV_external 8 3" xfId="2937"/>
    <cellStyle name="_DSL_iPF 2005_260705_tab1_080422_Results_IPTV_external 9" xfId="2938"/>
    <cellStyle name="_DSL_iPF 2005_260705_tab1_080422_Results_IPTV_external 9 2" xfId="2939"/>
    <cellStyle name="_DSL_iPF 2005_260705_tab1_080422_Results_IPTV_external 9 3" xfId="2940"/>
    <cellStyle name="_DSL_iPF 2005_260705_tab1_BC_Net phone packages_new_26082009" xfId="2941"/>
    <cellStyle name="_DSL_iPF 2005_260705_tab1_BC_Net phone packages_new_26082009_BC_Net phone_KA_LA_new iteration 2010 _03052010" xfId="2942"/>
    <cellStyle name="_DSL_iPF 2005_260705_tab1_BC_Net phone packages_new_28082009" xfId="2943"/>
    <cellStyle name="_DSL_iPF 2005_260705_tab1_BC_Net phone packages_new_28082009_BC_Net phone_KA_LA_new iteration 2010 _03052010" xfId="2944"/>
    <cellStyle name="_DSL_iPF 2005_260705_tab1_Copy of BC_Net phone packages_new_20090807_Anamarija" xfId="2945"/>
    <cellStyle name="_DSL_iPF 2005_260705_tab1_Copy of BC_Net phone packages_new_20090807_Anamarija_BC_Net phone_KA_LA_new iteration 2010 _03052010" xfId="2946"/>
    <cellStyle name="_DSL_iPF 2005_260705_tab1_Costs " xfId="2947"/>
    <cellStyle name="_DSL_iPF 2005_260705_tab1_Costs  2" xfId="2948"/>
    <cellStyle name="_DSL_iPF 2005_260705_tab1_Reveneus" xfId="2949"/>
    <cellStyle name="_DSL_iPF 2005_260705_tab1_Reveneus 2" xfId="2950"/>
    <cellStyle name="_DSL_iPF 2005_260705_T-Com wo Iskon P&amp;L CCat" xfId="2951"/>
    <cellStyle name="_DSL_iPF 2005_260705_T-Com wo Iskon P&amp;L CCat 10" xfId="2952"/>
    <cellStyle name="_DSL_iPF 2005_260705_T-Com wo Iskon P&amp;L CCat 10 2" xfId="2953"/>
    <cellStyle name="_DSL_iPF 2005_260705_T-Com wo Iskon P&amp;L CCat 11" xfId="2954"/>
    <cellStyle name="_DSL_iPF 2005_260705_T-Com wo Iskon P&amp;L CCat 11 2" xfId="2955"/>
    <cellStyle name="_DSL_iPF 2005_260705_T-Com wo Iskon P&amp;L CCat 12" xfId="2956"/>
    <cellStyle name="_DSL_iPF 2005_260705_T-Com wo Iskon P&amp;L CCat 13" xfId="2957"/>
    <cellStyle name="_DSL_iPF 2005_260705_T-Com wo Iskon P&amp;L CCat 2" xfId="2958"/>
    <cellStyle name="_DSL_iPF 2005_260705_T-Com wo Iskon P&amp;L CCat 2 2" xfId="2959"/>
    <cellStyle name="_DSL_iPF 2005_260705_T-Com wo Iskon P&amp;L CCat 2 3" xfId="2960"/>
    <cellStyle name="_DSL_iPF 2005_260705_T-Com wo Iskon P&amp;L CCat 3" xfId="2961"/>
    <cellStyle name="_DSL_iPF 2005_260705_T-Com wo Iskon P&amp;L CCat 3 2" xfId="2962"/>
    <cellStyle name="_DSL_iPF 2005_260705_T-Com wo Iskon P&amp;L CCat 3 3" xfId="2963"/>
    <cellStyle name="_DSL_iPF 2005_260705_T-Com wo Iskon P&amp;L CCat 4" xfId="2964"/>
    <cellStyle name="_DSL_iPF 2005_260705_T-Com wo Iskon P&amp;L CCat 4 2" xfId="2965"/>
    <cellStyle name="_DSL_iPF 2005_260705_T-Com wo Iskon P&amp;L CCat 4 3" xfId="2966"/>
    <cellStyle name="_DSL_iPF 2005_260705_T-Com wo Iskon P&amp;L CCat 5" xfId="2967"/>
    <cellStyle name="_DSL_iPF 2005_260705_T-Com wo Iskon P&amp;L CCat 5 2" xfId="2968"/>
    <cellStyle name="_DSL_iPF 2005_260705_T-Com wo Iskon P&amp;L CCat 5 3" xfId="2969"/>
    <cellStyle name="_DSL_iPF 2005_260705_T-Com wo Iskon P&amp;L CCat 6" xfId="2970"/>
    <cellStyle name="_DSL_iPF 2005_260705_T-Com wo Iskon P&amp;L CCat 6 2" xfId="2971"/>
    <cellStyle name="_DSL_iPF 2005_260705_T-Com wo Iskon P&amp;L CCat 6 3" xfId="2972"/>
    <cellStyle name="_DSL_iPF 2005_260705_T-Com wo Iskon P&amp;L CCat 7" xfId="2973"/>
    <cellStyle name="_DSL_iPF 2005_260705_T-Com wo Iskon P&amp;L CCat 7 2" xfId="2974"/>
    <cellStyle name="_DSL_iPF 2005_260705_T-Com wo Iskon P&amp;L CCat 8" xfId="2975"/>
    <cellStyle name="_DSL_iPF 2005_260705_T-Com wo Iskon P&amp;L CCat 8 2" xfId="2976"/>
    <cellStyle name="_DSL_iPF 2005_260705_T-Com wo Iskon P&amp;L CCat 8 3" xfId="2977"/>
    <cellStyle name="_DSL_iPF 2005_260705_T-Com wo Iskon P&amp;L CCat 9" xfId="2978"/>
    <cellStyle name="_DSL_iPF 2005_260705_T-Com wo Iskon P&amp;L CCat 9 2" xfId="2979"/>
    <cellStyle name="_DSL_iPF 2005_260705_T-Com wo Iskon P&amp;L CCat 9 3" xfId="2980"/>
    <cellStyle name="_DSL_iPF 2005_260705_T-Com wo Iskon P&amp;L CCat_Net PRO 2009_ZADNJA11" xfId="2981"/>
    <cellStyle name="_DSL_iPF 2005_260705_TKI - TKA costs for POTS" xfId="2982"/>
    <cellStyle name="_DSL_iPF 2005_260705_TKI - TKA costs for POTS 10" xfId="2983"/>
    <cellStyle name="_DSL_iPF 2005_260705_TKI - TKA costs for POTS 10 2" xfId="2984"/>
    <cellStyle name="_DSL_iPF 2005_260705_TKI - TKA costs for POTS 11" xfId="2985"/>
    <cellStyle name="_DSL_iPF 2005_260705_TKI - TKA costs for POTS 11 2" xfId="2986"/>
    <cellStyle name="_DSL_iPF 2005_260705_TKI - TKA costs for POTS 12" xfId="2987"/>
    <cellStyle name="_DSL_iPF 2005_260705_TKI - TKA costs for POTS 13" xfId="2988"/>
    <cellStyle name="_DSL_iPF 2005_260705_TKI - TKA costs for POTS 2" xfId="2989"/>
    <cellStyle name="_DSL_iPF 2005_260705_TKI - TKA costs for POTS 2 2" xfId="2990"/>
    <cellStyle name="_DSL_iPF 2005_260705_TKI - TKA costs for POTS 2 3" xfId="2991"/>
    <cellStyle name="_DSL_iPF 2005_260705_TKI - TKA costs for POTS 3" xfId="2992"/>
    <cellStyle name="_DSL_iPF 2005_260705_TKI - TKA costs for POTS 3 2" xfId="2993"/>
    <cellStyle name="_DSL_iPF 2005_260705_TKI - TKA costs for POTS 3 3" xfId="2994"/>
    <cellStyle name="_DSL_iPF 2005_260705_TKI - TKA costs for POTS 4" xfId="2995"/>
    <cellStyle name="_DSL_iPF 2005_260705_TKI - TKA costs for POTS 4 2" xfId="2996"/>
    <cellStyle name="_DSL_iPF 2005_260705_TKI - TKA costs for POTS 4 3" xfId="2997"/>
    <cellStyle name="_DSL_iPF 2005_260705_TKI - TKA costs for POTS 5" xfId="2998"/>
    <cellStyle name="_DSL_iPF 2005_260705_TKI - TKA costs for POTS 5 2" xfId="2999"/>
    <cellStyle name="_DSL_iPF 2005_260705_TKI - TKA costs for POTS 5 3" xfId="3000"/>
    <cellStyle name="_DSL_iPF 2005_260705_TKI - TKA costs for POTS 6" xfId="3001"/>
    <cellStyle name="_DSL_iPF 2005_260705_TKI - TKA costs for POTS 6 2" xfId="3002"/>
    <cellStyle name="_DSL_iPF 2005_260705_TKI - TKA costs for POTS 6 3" xfId="3003"/>
    <cellStyle name="_DSL_iPF 2005_260705_TKI - TKA costs for POTS 7" xfId="3004"/>
    <cellStyle name="_DSL_iPF 2005_260705_TKI - TKA costs for POTS 7 2" xfId="3005"/>
    <cellStyle name="_DSL_iPF 2005_260705_TKI - TKA costs for POTS 8" xfId="3006"/>
    <cellStyle name="_DSL_iPF 2005_260705_TKI - TKA costs for POTS 8 2" xfId="3007"/>
    <cellStyle name="_DSL_iPF 2005_260705_TKI - TKA costs for POTS 8 3" xfId="3008"/>
    <cellStyle name="_DSL_iPF 2005_260705_TKI - TKA costs for POTS 9" xfId="3009"/>
    <cellStyle name="_DSL_iPF 2005_260705_TKI - TKA costs for POTS 9 2" xfId="3010"/>
    <cellStyle name="_DSL_iPF 2005_260705_TKI - TKA costs for POTS 9 3" xfId="3011"/>
    <cellStyle name="_Elephant_IB_3mil_PA" xfId="3012"/>
    <cellStyle name="_ENG excel sheets for report 1Q2008_28-04-2008" xfId="3013"/>
    <cellStyle name="_Euro" xfId="3014"/>
    <cellStyle name="_Euro_AfricaMiddleEastMobileDemand3Q2005" xfId="3015"/>
    <cellStyle name="_Euro_AME Mobile Demand and Data Aggregation - 1Q06" xfId="3016"/>
    <cellStyle name="_Euro_AP Mobile Demand Aggregation and Check file - 1Q06 - USE THIS ONE" xfId="3017"/>
    <cellStyle name="_Euro_AP Mobile Demand Check File 1q2006 v.Linked" xfId="3018"/>
    <cellStyle name="_Euro_FCMBEMEA_R" xfId="3019"/>
    <cellStyle name="_Euro_PakistabMob2005" xfId="3020"/>
    <cellStyle name="_F1_BC_2003" xfId="3021"/>
    <cellStyle name="_F1_Revenue" xfId="3022"/>
    <cellStyle name="_FC 2006 internal" xfId="3023"/>
    <cellStyle name="_FC 2008 Sales back up" xfId="3024"/>
    <cellStyle name="_FC 2008 Sales back up 10" xfId="3025"/>
    <cellStyle name="_FC 2008 Sales back up 11" xfId="3026"/>
    <cellStyle name="_FC 2008 Sales back up 2" xfId="3027"/>
    <cellStyle name="_FC 2008 Sales back up 2 2" xfId="3028"/>
    <cellStyle name="_FC 2008 Sales back up 2 3" xfId="3029"/>
    <cellStyle name="_FC 2008 Sales back up 3" xfId="3030"/>
    <cellStyle name="_FC 2008 Sales back up 3 2" xfId="3031"/>
    <cellStyle name="_FC 2008 Sales back up 3 3" xfId="3032"/>
    <cellStyle name="_FC 2008 Sales back up 4" xfId="3033"/>
    <cellStyle name="_FC 2008 Sales back up 4 2" xfId="3034"/>
    <cellStyle name="_FC 2008 Sales back up 4 3" xfId="3035"/>
    <cellStyle name="_FC 2008 Sales back up 5" xfId="3036"/>
    <cellStyle name="_FC 2008 Sales back up 5 2" xfId="3037"/>
    <cellStyle name="_FC 2008 Sales back up 5 3" xfId="3038"/>
    <cellStyle name="_FC 2008 Sales back up 6" xfId="3039"/>
    <cellStyle name="_FC 2008 Sales back up 6 2" xfId="3040"/>
    <cellStyle name="_FC 2008 Sales back up 7" xfId="3041"/>
    <cellStyle name="_FC 2008 Sales back up 7 2" xfId="3042"/>
    <cellStyle name="_FC 2008 Sales back up 8" xfId="3043"/>
    <cellStyle name="_FC 2008 Sales back up 8 2" xfId="3044"/>
    <cellStyle name="_FC 2008 Sales back up 9" xfId="3045"/>
    <cellStyle name="_FC 2008 Sales back up 9 2" xfId="3046"/>
    <cellStyle name="_FC 2008 Sales back up_Net PRO 2009_ZADNJA11" xfId="3047"/>
    <cellStyle name="_FC T-Com Croatia_01022008" xfId="3048"/>
    <cellStyle name="_FC T-Com Croatia_01022008 10" xfId="3049"/>
    <cellStyle name="_FC T-Com Croatia_01022008 11" xfId="3050"/>
    <cellStyle name="_FC T-Com Croatia_01022008 2" xfId="3051"/>
    <cellStyle name="_FC T-Com Croatia_01022008 2 2" xfId="3052"/>
    <cellStyle name="_FC T-Com Croatia_01022008 2 3" xfId="3053"/>
    <cellStyle name="_FC T-Com Croatia_01022008 3" xfId="3054"/>
    <cellStyle name="_FC T-Com Croatia_01022008 3 2" xfId="3055"/>
    <cellStyle name="_FC T-Com Croatia_01022008 3 3" xfId="3056"/>
    <cellStyle name="_FC T-Com Croatia_01022008 4" xfId="3057"/>
    <cellStyle name="_FC T-Com Croatia_01022008 4 2" xfId="3058"/>
    <cellStyle name="_FC T-Com Croatia_01022008 4 3" xfId="3059"/>
    <cellStyle name="_FC T-Com Croatia_01022008 5" xfId="3060"/>
    <cellStyle name="_FC T-Com Croatia_01022008 5 2" xfId="3061"/>
    <cellStyle name="_FC T-Com Croatia_01022008 5 3" xfId="3062"/>
    <cellStyle name="_FC T-Com Croatia_01022008 6" xfId="3063"/>
    <cellStyle name="_FC T-Com Croatia_01022008 6 2" xfId="3064"/>
    <cellStyle name="_FC T-Com Croatia_01022008 7" xfId="3065"/>
    <cellStyle name="_FC T-Com Croatia_01022008 7 2" xfId="3066"/>
    <cellStyle name="_FC T-Com Croatia_01022008 8" xfId="3067"/>
    <cellStyle name="_FC T-Com Croatia_01022008 8 2" xfId="3068"/>
    <cellStyle name="_FC T-Com Croatia_01022008 9" xfId="3069"/>
    <cellStyle name="_FC T-Com Croatia_01022008 9 2" xfId="3070"/>
    <cellStyle name="_FC T-Com Croatia_01022008_Net PRO 2009_ZADNJA11" xfId="3071"/>
    <cellStyle name="_FC T-HT Inc _Feb 2008_with layout 22-04-2008_CTO INST update" xfId="3072"/>
    <cellStyle name="_FC T-HT Inc _Feb 2008_with layout 22-04-2008_CTO INST update 2" xfId="3073"/>
    <cellStyle name="_FC_7+5_internal_realistic" xfId="3074"/>
    <cellStyle name="_FC_8+4&amp;2009_internal_realistic with VPN" xfId="3075"/>
    <cellStyle name="_FC_8+4&amp;2009_internal_realistic with VPN 2" xfId="3076"/>
    <cellStyle name="_FC_8+4&amp;2009_internal_realistic with VPN 3" xfId="3077"/>
    <cellStyle name="_FC_8+4&amp;2009_internal_realistic with VPN 4" xfId="3078"/>
    <cellStyle name="_FC'2008_CMS_17032008_DETAILED" xfId="3079"/>
    <cellStyle name="_FC'2008_CMS_17032008_DETAILED 2" xfId="3080"/>
    <cellStyle name="_FC6+6.xls_v1" xfId="3081"/>
    <cellStyle name="_Financial Backup for SB_ Press_AR_ HT view 26-02-2008" xfId="3082"/>
    <cellStyle name="_Financial Backup for SB_ Press_AR_ HT view 26-02-2008 10" xfId="3083"/>
    <cellStyle name="_Financial Backup for SB_ Press_AR_ HT view 26-02-2008 10 2" xfId="3084"/>
    <cellStyle name="_Financial Backup for SB_ Press_AR_ HT view 26-02-2008 11" xfId="3085"/>
    <cellStyle name="_Financial Backup for SB_ Press_AR_ HT view 26-02-2008 11 2" xfId="3086"/>
    <cellStyle name="_Financial Backup for SB_ Press_AR_ HT view 26-02-2008 12" xfId="3087"/>
    <cellStyle name="_Financial Backup for SB_ Press_AR_ HT view 26-02-2008 13" xfId="3088"/>
    <cellStyle name="_Financial Backup for SB_ Press_AR_ HT view 26-02-2008 2" xfId="3089"/>
    <cellStyle name="_Financial Backup for SB_ Press_AR_ HT view 26-02-2008 2 2" xfId="3090"/>
    <cellStyle name="_Financial Backup for SB_ Press_AR_ HT view 26-02-2008 2 3" xfId="3091"/>
    <cellStyle name="_Financial Backup for SB_ Press_AR_ HT view 26-02-2008 3" xfId="3092"/>
    <cellStyle name="_Financial Backup for SB_ Press_AR_ HT view 26-02-2008 3 2" xfId="3093"/>
    <cellStyle name="_Financial Backup for SB_ Press_AR_ HT view 26-02-2008 3 3" xfId="3094"/>
    <cellStyle name="_Financial Backup for SB_ Press_AR_ HT view 26-02-2008 4" xfId="3095"/>
    <cellStyle name="_Financial Backup for SB_ Press_AR_ HT view 26-02-2008 4 2" xfId="3096"/>
    <cellStyle name="_Financial Backup for SB_ Press_AR_ HT view 26-02-2008 4 3" xfId="3097"/>
    <cellStyle name="_Financial Backup for SB_ Press_AR_ HT view 26-02-2008 5" xfId="3098"/>
    <cellStyle name="_Financial Backup for SB_ Press_AR_ HT view 26-02-2008 5 2" xfId="3099"/>
    <cellStyle name="_Financial Backup for SB_ Press_AR_ HT view 26-02-2008 5 3" xfId="3100"/>
    <cellStyle name="_Financial Backup for SB_ Press_AR_ HT view 26-02-2008 6" xfId="3101"/>
    <cellStyle name="_Financial Backup for SB_ Press_AR_ HT view 26-02-2008 6 2" xfId="3102"/>
    <cellStyle name="_Financial Backup for SB_ Press_AR_ HT view 26-02-2008 6 3" xfId="3103"/>
    <cellStyle name="_Financial Backup for SB_ Press_AR_ HT view 26-02-2008 7" xfId="3104"/>
    <cellStyle name="_Financial Backup for SB_ Press_AR_ HT view 26-02-2008 7 2" xfId="3105"/>
    <cellStyle name="_Financial Backup for SB_ Press_AR_ HT view 26-02-2008 8" xfId="3106"/>
    <cellStyle name="_Financial Backup for SB_ Press_AR_ HT view 26-02-2008 8 2" xfId="3107"/>
    <cellStyle name="_Financial Backup for SB_ Press_AR_ HT view 26-02-2008 8 3" xfId="3108"/>
    <cellStyle name="_Financial Backup for SB_ Press_AR_ HT view 26-02-2008 9" xfId="3109"/>
    <cellStyle name="_Financial Backup for SB_ Press_AR_ HT view 26-02-2008 9 2" xfId="3110"/>
    <cellStyle name="_Financial Backup for SB_ Press_AR_ HT view 26-02-2008 9 3" xfId="3111"/>
    <cellStyle name="_Financial Backup for SB_ Press_AR_ HT view 26-02-2008_Net PRO 2009_ZADNJA11" xfId="3112"/>
    <cellStyle name="_Fixed Voice" xfId="3113"/>
    <cellStyle name="_Fixed Voice 2" xfId="3114"/>
    <cellStyle name="_FN_BACKEND_T-HTinc template_18072007" xfId="3115"/>
    <cellStyle name="_FN_BACKEND_T-HTinc template_18072007 2" xfId="3116"/>
    <cellStyle name="_Group PL (CoS) Jan 2007_v1" xfId="3117"/>
    <cellStyle name="_Group PL (CoS) Jan 2007_v1 2" xfId="3118"/>
    <cellStyle name="_GS Equity Research Driver Comparison" xfId="3119"/>
    <cellStyle name="_GS Model of VSTR" xfId="3120"/>
    <cellStyle name="_HAWA" xfId="3121"/>
    <cellStyle name="_HAWA FC 2008" xfId="3122"/>
    <cellStyle name="_Header" xfId="3123"/>
    <cellStyle name="_Header 10" xfId="3124"/>
    <cellStyle name="_Header 11" xfId="3125"/>
    <cellStyle name="_Header 2" xfId="3126"/>
    <cellStyle name="_Header 2 2" xfId="3127"/>
    <cellStyle name="_Header 3" xfId="3128"/>
    <cellStyle name="_Header 3 2" xfId="3129"/>
    <cellStyle name="_Header 4" xfId="3130"/>
    <cellStyle name="_Header 4 2" xfId="3131"/>
    <cellStyle name="_Header 5" xfId="3132"/>
    <cellStyle name="_Header 6" xfId="3133"/>
    <cellStyle name="_Header 7" xfId="3134"/>
    <cellStyle name="_Header 8" xfId="3135"/>
    <cellStyle name="_Header 9" xfId="3136"/>
    <cellStyle name="_Header_Book2" xfId="3137"/>
    <cellStyle name="_Header_EBITDA-Aufriss_ST" xfId="3138"/>
    <cellStyle name="_Header_kgfums" xfId="3139"/>
    <cellStyle name="_Header_Mindestanforderungen_FCF" xfId="3140"/>
    <cellStyle name="_Header_Mindestanforderungen_FCF 10" xfId="3141"/>
    <cellStyle name="_Header_Mindestanforderungen_FCF 2" xfId="3142"/>
    <cellStyle name="_Header_Mindestanforderungen_FCF 2 10" xfId="3143"/>
    <cellStyle name="_Header_Mindestanforderungen_FCF 2 2" xfId="3144"/>
    <cellStyle name="_Header_Mindestanforderungen_FCF 2 2 2" xfId="3145"/>
    <cellStyle name="_Header_Mindestanforderungen_FCF 2 2 3" xfId="3146"/>
    <cellStyle name="_Header_Mindestanforderungen_FCF 2 2 4" xfId="3147"/>
    <cellStyle name="_Header_Mindestanforderungen_FCF 2 3" xfId="3148"/>
    <cellStyle name="_Header_Mindestanforderungen_FCF 2 3 2" xfId="3149"/>
    <cellStyle name="_Header_Mindestanforderungen_FCF 2 3 3" xfId="3150"/>
    <cellStyle name="_Header_Mindestanforderungen_FCF 2 3 4" xfId="3151"/>
    <cellStyle name="_Header_Mindestanforderungen_FCF 2 4" xfId="3152"/>
    <cellStyle name="_Header_Mindestanforderungen_FCF 2 4 2" xfId="3153"/>
    <cellStyle name="_Header_Mindestanforderungen_FCF 2 4 3" xfId="3154"/>
    <cellStyle name="_Header_Mindestanforderungen_FCF 2 4 4" xfId="3155"/>
    <cellStyle name="_Header_Mindestanforderungen_FCF 2 5" xfId="3156"/>
    <cellStyle name="_Header_Mindestanforderungen_FCF 2 5 2" xfId="3157"/>
    <cellStyle name="_Header_Mindestanforderungen_FCF 2 5 3" xfId="3158"/>
    <cellStyle name="_Header_Mindestanforderungen_FCF 2 5 4" xfId="3159"/>
    <cellStyle name="_Header_Mindestanforderungen_FCF 2 6" xfId="3160"/>
    <cellStyle name="_Header_Mindestanforderungen_FCF 2 6 2" xfId="3161"/>
    <cellStyle name="_Header_Mindestanforderungen_FCF 2 6 3" xfId="3162"/>
    <cellStyle name="_Header_Mindestanforderungen_FCF 2 6 4" xfId="3163"/>
    <cellStyle name="_Header_Mindestanforderungen_FCF 2 7" xfId="3164"/>
    <cellStyle name="_Header_Mindestanforderungen_FCF 2 7 2" xfId="3165"/>
    <cellStyle name="_Header_Mindestanforderungen_FCF 2 7 3" xfId="3166"/>
    <cellStyle name="_Header_Mindestanforderungen_FCF 2 7 4" xfId="3167"/>
    <cellStyle name="_Header_Mindestanforderungen_FCF 2 8" xfId="3168"/>
    <cellStyle name="_Header_Mindestanforderungen_FCF 2 9" xfId="3169"/>
    <cellStyle name="_Header_Mindestanforderungen_FCF 3" xfId="3170"/>
    <cellStyle name="_Header_Mindestanforderungen_FCF 3 2" xfId="3171"/>
    <cellStyle name="_Header_Mindestanforderungen_FCF 3 3" xfId="3172"/>
    <cellStyle name="_Header_Mindestanforderungen_FCF 3 4" xfId="3173"/>
    <cellStyle name="_Header_Mindestanforderungen_FCF 4" xfId="3174"/>
    <cellStyle name="_Header_Mindestanforderungen_FCF 4 2" xfId="3175"/>
    <cellStyle name="_Header_Mindestanforderungen_FCF 4 3" xfId="3176"/>
    <cellStyle name="_Header_Mindestanforderungen_FCF 4 4" xfId="3177"/>
    <cellStyle name="_Header_Mindestanforderungen_FCF 5" xfId="3178"/>
    <cellStyle name="_Header_Mindestanforderungen_FCF 5 2" xfId="3179"/>
    <cellStyle name="_Header_Mindestanforderungen_FCF 5 3" xfId="3180"/>
    <cellStyle name="_Header_Mindestanforderungen_FCF 5 4" xfId="3181"/>
    <cellStyle name="_Header_Mindestanforderungen_FCF 6" xfId="3182"/>
    <cellStyle name="_Header_Mindestanforderungen_FCF 6 2" xfId="3183"/>
    <cellStyle name="_Header_Mindestanforderungen_FCF 6 3" xfId="3184"/>
    <cellStyle name="_Header_Mindestanforderungen_FCF 6 4" xfId="3185"/>
    <cellStyle name="_Header_Mindestanforderungen_FCF 7" xfId="3186"/>
    <cellStyle name="_Header_Mindestanforderungen_FCF 7 2" xfId="3187"/>
    <cellStyle name="_Header_Mindestanforderungen_FCF 7 3" xfId="3188"/>
    <cellStyle name="_Header_Mindestanforderungen_FCF 7 4" xfId="3189"/>
    <cellStyle name="_Header_Mindestanforderungen_FCF 8" xfId="3190"/>
    <cellStyle name="_Header_Mindestanforderungen_FCF 9" xfId="3191"/>
    <cellStyle name="_Header_MIS2" xfId="3192"/>
    <cellStyle name="_Header_MIS2 10" xfId="3193"/>
    <cellStyle name="_Header_MIS2 2" xfId="3194"/>
    <cellStyle name="_Header_MIS2 2 10" xfId="3195"/>
    <cellStyle name="_Header_MIS2 2 2" xfId="3196"/>
    <cellStyle name="_Header_MIS2 2 2 2" xfId="3197"/>
    <cellStyle name="_Header_MIS2 2 2 3" xfId="3198"/>
    <cellStyle name="_Header_MIS2 2 2 4" xfId="3199"/>
    <cellStyle name="_Header_MIS2 2 3" xfId="3200"/>
    <cellStyle name="_Header_MIS2 2 3 2" xfId="3201"/>
    <cellStyle name="_Header_MIS2 2 3 3" xfId="3202"/>
    <cellStyle name="_Header_MIS2 2 3 4" xfId="3203"/>
    <cellStyle name="_Header_MIS2 2 4" xfId="3204"/>
    <cellStyle name="_Header_MIS2 2 4 2" xfId="3205"/>
    <cellStyle name="_Header_MIS2 2 4 3" xfId="3206"/>
    <cellStyle name="_Header_MIS2 2 4 4" xfId="3207"/>
    <cellStyle name="_Header_MIS2 2 5" xfId="3208"/>
    <cellStyle name="_Header_MIS2 2 5 2" xfId="3209"/>
    <cellStyle name="_Header_MIS2 2 5 3" xfId="3210"/>
    <cellStyle name="_Header_MIS2 2 5 4" xfId="3211"/>
    <cellStyle name="_Header_MIS2 2 6" xfId="3212"/>
    <cellStyle name="_Header_MIS2 2 6 2" xfId="3213"/>
    <cellStyle name="_Header_MIS2 2 6 3" xfId="3214"/>
    <cellStyle name="_Header_MIS2 2 6 4" xfId="3215"/>
    <cellStyle name="_Header_MIS2 2 7" xfId="3216"/>
    <cellStyle name="_Header_MIS2 2 7 2" xfId="3217"/>
    <cellStyle name="_Header_MIS2 2 7 3" xfId="3218"/>
    <cellStyle name="_Header_MIS2 2 7 4" xfId="3219"/>
    <cellStyle name="_Header_MIS2 2 8" xfId="3220"/>
    <cellStyle name="_Header_MIS2 2 9" xfId="3221"/>
    <cellStyle name="_Header_MIS2 3" xfId="3222"/>
    <cellStyle name="_Header_MIS2 3 2" xfId="3223"/>
    <cellStyle name="_Header_MIS2 3 3" xfId="3224"/>
    <cellStyle name="_Header_MIS2 3 4" xfId="3225"/>
    <cellStyle name="_Header_MIS2 4" xfId="3226"/>
    <cellStyle name="_Header_MIS2 4 2" xfId="3227"/>
    <cellStyle name="_Header_MIS2 4 3" xfId="3228"/>
    <cellStyle name="_Header_MIS2 4 4" xfId="3229"/>
    <cellStyle name="_Header_MIS2 5" xfId="3230"/>
    <cellStyle name="_Header_MIS2 5 2" xfId="3231"/>
    <cellStyle name="_Header_MIS2 5 3" xfId="3232"/>
    <cellStyle name="_Header_MIS2 5 4" xfId="3233"/>
    <cellStyle name="_Header_MIS2 6" xfId="3234"/>
    <cellStyle name="_Header_MIS2 6 2" xfId="3235"/>
    <cellStyle name="_Header_MIS2 6 3" xfId="3236"/>
    <cellStyle name="_Header_MIS2 6 4" xfId="3237"/>
    <cellStyle name="_Header_MIS2 7" xfId="3238"/>
    <cellStyle name="_Header_MIS2 7 2" xfId="3239"/>
    <cellStyle name="_Header_MIS2 7 3" xfId="3240"/>
    <cellStyle name="_Header_MIS2 7 4" xfId="3241"/>
    <cellStyle name="_Header_MIS2 8" xfId="3242"/>
    <cellStyle name="_Header_MIS2 9" xfId="3243"/>
    <cellStyle name="_Header_Säulen" xfId="3244"/>
    <cellStyle name="_Header_Sondereinflüsse" xfId="3245"/>
    <cellStyle name="_Header_Sondereinflüsse 10" xfId="3246"/>
    <cellStyle name="_Header_Sondereinflüsse 2" xfId="3247"/>
    <cellStyle name="_Header_Sondereinflüsse 2 10" xfId="3248"/>
    <cellStyle name="_Header_Sondereinflüsse 2 2" xfId="3249"/>
    <cellStyle name="_Header_Sondereinflüsse 2 2 2" xfId="3250"/>
    <cellStyle name="_Header_Sondereinflüsse 2 2 3" xfId="3251"/>
    <cellStyle name="_Header_Sondereinflüsse 2 2 4" xfId="3252"/>
    <cellStyle name="_Header_Sondereinflüsse 2 3" xfId="3253"/>
    <cellStyle name="_Header_Sondereinflüsse 2 3 2" xfId="3254"/>
    <cellStyle name="_Header_Sondereinflüsse 2 3 3" xfId="3255"/>
    <cellStyle name="_Header_Sondereinflüsse 2 3 4" xfId="3256"/>
    <cellStyle name="_Header_Sondereinflüsse 2 4" xfId="3257"/>
    <cellStyle name="_Header_Sondereinflüsse 2 4 2" xfId="3258"/>
    <cellStyle name="_Header_Sondereinflüsse 2 4 3" xfId="3259"/>
    <cellStyle name="_Header_Sondereinflüsse 2 4 4" xfId="3260"/>
    <cellStyle name="_Header_Sondereinflüsse 2 5" xfId="3261"/>
    <cellStyle name="_Header_Sondereinflüsse 2 5 2" xfId="3262"/>
    <cellStyle name="_Header_Sondereinflüsse 2 5 3" xfId="3263"/>
    <cellStyle name="_Header_Sondereinflüsse 2 5 4" xfId="3264"/>
    <cellStyle name="_Header_Sondereinflüsse 2 6" xfId="3265"/>
    <cellStyle name="_Header_Sondereinflüsse 2 6 2" xfId="3266"/>
    <cellStyle name="_Header_Sondereinflüsse 2 6 3" xfId="3267"/>
    <cellStyle name="_Header_Sondereinflüsse 2 6 4" xfId="3268"/>
    <cellStyle name="_Header_Sondereinflüsse 2 7" xfId="3269"/>
    <cellStyle name="_Header_Sondereinflüsse 2 7 2" xfId="3270"/>
    <cellStyle name="_Header_Sondereinflüsse 2 7 3" xfId="3271"/>
    <cellStyle name="_Header_Sondereinflüsse 2 7 4" xfId="3272"/>
    <cellStyle name="_Header_Sondereinflüsse 2 8" xfId="3273"/>
    <cellStyle name="_Header_Sondereinflüsse 2 9" xfId="3274"/>
    <cellStyle name="_Header_Sondereinflüsse 3" xfId="3275"/>
    <cellStyle name="_Header_Sondereinflüsse 3 2" xfId="3276"/>
    <cellStyle name="_Header_Sondereinflüsse 3 3" xfId="3277"/>
    <cellStyle name="_Header_Sondereinflüsse 3 4" xfId="3278"/>
    <cellStyle name="_Header_Sondereinflüsse 4" xfId="3279"/>
    <cellStyle name="_Header_Sondereinflüsse 4 2" xfId="3280"/>
    <cellStyle name="_Header_Sondereinflüsse 4 3" xfId="3281"/>
    <cellStyle name="_Header_Sondereinflüsse 4 4" xfId="3282"/>
    <cellStyle name="_Header_Sondereinflüsse 5" xfId="3283"/>
    <cellStyle name="_Header_Sondereinflüsse 5 2" xfId="3284"/>
    <cellStyle name="_Header_Sondereinflüsse 5 3" xfId="3285"/>
    <cellStyle name="_Header_Sondereinflüsse 5 4" xfId="3286"/>
    <cellStyle name="_Header_Sondereinflüsse 6" xfId="3287"/>
    <cellStyle name="_Header_Sondereinflüsse 6 2" xfId="3288"/>
    <cellStyle name="_Header_Sondereinflüsse 6 3" xfId="3289"/>
    <cellStyle name="_Header_Sondereinflüsse 6 4" xfId="3290"/>
    <cellStyle name="_Header_Sondereinflüsse 7" xfId="3291"/>
    <cellStyle name="_Header_Sondereinflüsse 7 2" xfId="3292"/>
    <cellStyle name="_Header_Sondereinflüsse 7 3" xfId="3293"/>
    <cellStyle name="_Header_Sondereinflüsse 7 4" xfId="3294"/>
    <cellStyle name="_Header_Sondereinflüsse 8" xfId="3295"/>
    <cellStyle name="_Header_Sondereinflüsse 9" xfId="3296"/>
    <cellStyle name="_Header_Vorjahreswerte Anpassung 06 2001" xfId="3297"/>
    <cellStyle name="_Heading" xfId="3298"/>
    <cellStyle name="_Heading_AfricaMiddleEastMobileDemand3Q2005" xfId="3299"/>
    <cellStyle name="_Heading_AME Mobile Demand and Data Aggregation - 1Q06" xfId="3300"/>
    <cellStyle name="_Heading_AP Mobile Demand Aggregation and Check file - 1Q06 - USE THIS ONE" xfId="3301"/>
    <cellStyle name="_Heading_AP Mobile Demand Check File 1q2006 v.Linked" xfId="3302"/>
    <cellStyle name="_Heading_bls roic" xfId="3303"/>
    <cellStyle name="_Heading_Broadband Comps" xfId="3304"/>
    <cellStyle name="_Heading_FCMBEMEA_R" xfId="3305"/>
    <cellStyle name="_Heading_PakistabMob2005" xfId="3306"/>
    <cellStyle name="_Heading_Q" xfId="3307"/>
    <cellStyle name="_Heading_q - new guidance" xfId="3308"/>
    <cellStyle name="_Heading_q - valuation" xfId="3309"/>
    <cellStyle name="_Highlight" xfId="3310"/>
    <cellStyle name="_Highlight_AfricaMiddleEastMobileDemand3Q2005" xfId="3311"/>
    <cellStyle name="_Highlight_AME Mobile Demand and Data Aggregation - 1Q06" xfId="3312"/>
    <cellStyle name="_Highlight_AP Mobile Demand Aggregation and Check file - 1Q06 - USE THIS ONE" xfId="3313"/>
    <cellStyle name="_Highlight_AP Mobile Demand Check File 1q2006 v.Linked" xfId="3314"/>
    <cellStyle name="_Highlight_FCMBEMEA_R" xfId="3315"/>
    <cellStyle name="_Highlight_PakistabMob2005" xfId="3316"/>
    <cellStyle name="_HT Inc opex iPF V1_one_translation_FINAL-primjerak" xfId="3317"/>
    <cellStyle name="_HT_Goal Setting Template_iPF 2008" xfId="3318"/>
    <cellStyle name="_HT_Goal Setting Template_iPF 2008 10" xfId="3319"/>
    <cellStyle name="_HT_Goal Setting Template_iPF 2008 10 2" xfId="3320"/>
    <cellStyle name="_HT_Goal Setting Template_iPF 2008 11" xfId="3321"/>
    <cellStyle name="_HT_Goal Setting Template_iPF 2008 11 2" xfId="3322"/>
    <cellStyle name="_HT_Goal Setting Template_iPF 2008 12" xfId="3323"/>
    <cellStyle name="_HT_Goal Setting Template_iPF 2008 13" xfId="3324"/>
    <cellStyle name="_HT_Goal Setting Template_iPF 2008 2" xfId="3325"/>
    <cellStyle name="_HT_Goal Setting Template_iPF 2008 2 2" xfId="3326"/>
    <cellStyle name="_HT_Goal Setting Template_iPF 2008 2 3" xfId="3327"/>
    <cellStyle name="_HT_Goal Setting Template_iPF 2008 3" xfId="3328"/>
    <cellStyle name="_HT_Goal Setting Template_iPF 2008 3 2" xfId="3329"/>
    <cellStyle name="_HT_Goal Setting Template_iPF 2008 3 3" xfId="3330"/>
    <cellStyle name="_HT_Goal Setting Template_iPF 2008 4" xfId="3331"/>
    <cellStyle name="_HT_Goal Setting Template_iPF 2008 4 2" xfId="3332"/>
    <cellStyle name="_HT_Goal Setting Template_iPF 2008 4 3" xfId="3333"/>
    <cellStyle name="_HT_Goal Setting Template_iPF 2008 5" xfId="3334"/>
    <cellStyle name="_HT_Goal Setting Template_iPF 2008 5 2" xfId="3335"/>
    <cellStyle name="_HT_Goal Setting Template_iPF 2008 5 3" xfId="3336"/>
    <cellStyle name="_HT_Goal Setting Template_iPF 2008 6" xfId="3337"/>
    <cellStyle name="_HT_Goal Setting Template_iPF 2008 6 2" xfId="3338"/>
    <cellStyle name="_HT_Goal Setting Template_iPF 2008 6 3" xfId="3339"/>
    <cellStyle name="_HT_Goal Setting Template_iPF 2008 7" xfId="3340"/>
    <cellStyle name="_HT_Goal Setting Template_iPF 2008 7 2" xfId="3341"/>
    <cellStyle name="_HT_Goal Setting Template_iPF 2008 8" xfId="3342"/>
    <cellStyle name="_HT_Goal Setting Template_iPF 2008 8 2" xfId="3343"/>
    <cellStyle name="_HT_Goal Setting Template_iPF 2008 8 3" xfId="3344"/>
    <cellStyle name="_HT_Goal Setting Template_iPF 2008 9" xfId="3345"/>
    <cellStyle name="_HT_Goal Setting Template_iPF 2008 9 2" xfId="3346"/>
    <cellStyle name="_HT_Goal Setting Template_iPF 2008 9 3" xfId="3347"/>
    <cellStyle name="_HT_Goal Setting Template_iPF 2008_Net PRO 2009_ZADNJA11" xfId="3348"/>
    <cellStyle name="_IC calc. T-Mobile 28.01.2009" xfId="3349"/>
    <cellStyle name="_IC calc.22.01.2009" xfId="3350"/>
    <cellStyle name="_IC calculation za HT 20.01.2009" xfId="3351"/>
    <cellStyle name="_IC calculation_za HT" xfId="3352"/>
    <cellStyle name="_IKOS_COS_working_based_on_version_13_111006" xfId="3353"/>
    <cellStyle name="_IKOS_COS_working_based_on_version_13_111006 2" xfId="3354"/>
    <cellStyle name="_Impairment_documentation T-Com HR_backup_model_v 5b_sent13 09" xfId="3355"/>
    <cellStyle name="_Impairment_documentation T-Com HR_backup_model_v 5b_sent13 09 2" xfId="3356"/>
    <cellStyle name="_Inputs_for  RB_2008_revised IPF ver 2.0" xfId="3357"/>
    <cellStyle name="_InterniFcst1Q_2008" xfId="3358"/>
    <cellStyle name="_IPF 2006 m Consolidated BS, PL (CoS)_v3(ikos, PL)" xfId="3359"/>
    <cellStyle name="_IPF 2006 m Consolidated BS, PL (CoS)_v3(ikos, PL) 10" xfId="3360"/>
    <cellStyle name="_IPF 2006 m Consolidated BS, PL (CoS)_v3(ikos, PL) 10 2" xfId="3361"/>
    <cellStyle name="_IPF 2006 m Consolidated BS, PL (CoS)_v3(ikos, PL) 11" xfId="3362"/>
    <cellStyle name="_IPF 2006 m Consolidated BS, PL (CoS)_v3(ikos, PL) 11 2" xfId="3363"/>
    <cellStyle name="_IPF 2006 m Consolidated BS, PL (CoS)_v3(ikos, PL) 12" xfId="3364"/>
    <cellStyle name="_IPF 2006 m Consolidated BS, PL (CoS)_v3(ikos, PL) 13" xfId="3365"/>
    <cellStyle name="_IPF 2006 m Consolidated BS, PL (CoS)_v3(ikos, PL) 2" xfId="3366"/>
    <cellStyle name="_IPF 2006 m Consolidated BS, PL (CoS)_v3(ikos, PL) 2 2" xfId="3367"/>
    <cellStyle name="_IPF 2006 m Consolidated BS, PL (CoS)_v3(ikos, PL) 2 3" xfId="3368"/>
    <cellStyle name="_IPF 2006 m Consolidated BS, PL (CoS)_v3(ikos, PL) 3" xfId="3369"/>
    <cellStyle name="_IPF 2006 m Consolidated BS, PL (CoS)_v3(ikos, PL) 3 2" xfId="3370"/>
    <cellStyle name="_IPF 2006 m Consolidated BS, PL (CoS)_v3(ikos, PL) 3 3" xfId="3371"/>
    <cellStyle name="_IPF 2006 m Consolidated BS, PL (CoS)_v3(ikos, PL) 4" xfId="3372"/>
    <cellStyle name="_IPF 2006 m Consolidated BS, PL (CoS)_v3(ikos, PL) 4 2" xfId="3373"/>
    <cellStyle name="_IPF 2006 m Consolidated BS, PL (CoS)_v3(ikos, PL) 4 3" xfId="3374"/>
    <cellStyle name="_IPF 2006 m Consolidated BS, PL (CoS)_v3(ikos, PL) 5" xfId="3375"/>
    <cellStyle name="_IPF 2006 m Consolidated BS, PL (CoS)_v3(ikos, PL) 5 2" xfId="3376"/>
    <cellStyle name="_IPF 2006 m Consolidated BS, PL (CoS)_v3(ikos, PL) 5 3" xfId="3377"/>
    <cellStyle name="_IPF 2006 m Consolidated BS, PL (CoS)_v3(ikos, PL) 6" xfId="3378"/>
    <cellStyle name="_IPF 2006 m Consolidated BS, PL (CoS)_v3(ikos, PL) 6 2" xfId="3379"/>
    <cellStyle name="_IPF 2006 m Consolidated BS, PL (CoS)_v3(ikos, PL) 6 3" xfId="3380"/>
    <cellStyle name="_IPF 2006 m Consolidated BS, PL (CoS)_v3(ikos, PL) 7" xfId="3381"/>
    <cellStyle name="_IPF 2006 m Consolidated BS, PL (CoS)_v3(ikos, PL) 7 2" xfId="3382"/>
    <cellStyle name="_IPF 2006 m Consolidated BS, PL (CoS)_v3(ikos, PL) 8" xfId="3383"/>
    <cellStyle name="_IPF 2006 m Consolidated BS, PL (CoS)_v3(ikos, PL) 8 2" xfId="3384"/>
    <cellStyle name="_IPF 2006 m Consolidated BS, PL (CoS)_v3(ikos, PL) 8 3" xfId="3385"/>
    <cellStyle name="_IPF 2006 m Consolidated BS, PL (CoS)_v3(ikos, PL) 9" xfId="3386"/>
    <cellStyle name="_IPF 2006 m Consolidated BS, PL (CoS)_v3(ikos, PL) 9 2" xfId="3387"/>
    <cellStyle name="_IPF 2006 m Consolidated BS, PL (CoS)_v3(ikos, PL) 9 3" xfId="3388"/>
    <cellStyle name="_IPF 2006 m Consolidated BS, PL (CoS)_v3(ikos, PL)_Net PRO 2009_ZADNJA11" xfId="3389"/>
    <cellStyle name="_IPF 2006 m Consolidated BS, PL (CoS)_v3(ikos, PL)_Sheet1" xfId="3390"/>
    <cellStyle name="_IPF 2006 m Consolidated BS, PL (CoS)_v3(ikos, PL)_Sheet1 10" xfId="3391"/>
    <cellStyle name="_IPF 2006 m Consolidated BS, PL (CoS)_v3(ikos, PL)_Sheet1 11" xfId="3392"/>
    <cellStyle name="_IPF 2006 m Consolidated BS, PL (CoS)_v3(ikos, PL)_Sheet1 2" xfId="3393"/>
    <cellStyle name="_IPF 2006 m Consolidated BS, PL (CoS)_v3(ikos, PL)_Sheet1 2 2" xfId="3394"/>
    <cellStyle name="_IPF 2006 m Consolidated BS, PL (CoS)_v3(ikos, PL)_Sheet1 2 3" xfId="3395"/>
    <cellStyle name="_IPF 2006 m Consolidated BS, PL (CoS)_v3(ikos, PL)_Sheet1 3" xfId="3396"/>
    <cellStyle name="_IPF 2006 m Consolidated BS, PL (CoS)_v3(ikos, PL)_Sheet1 3 2" xfId="3397"/>
    <cellStyle name="_IPF 2006 m Consolidated BS, PL (CoS)_v3(ikos, PL)_Sheet1 3 3" xfId="3398"/>
    <cellStyle name="_IPF 2006 m Consolidated BS, PL (CoS)_v3(ikos, PL)_Sheet1 4" xfId="3399"/>
    <cellStyle name="_IPF 2006 m Consolidated BS, PL (CoS)_v3(ikos, PL)_Sheet1 4 2" xfId="3400"/>
    <cellStyle name="_IPF 2006 m Consolidated BS, PL (CoS)_v3(ikos, PL)_Sheet1 4 3" xfId="3401"/>
    <cellStyle name="_IPF 2006 m Consolidated BS, PL (CoS)_v3(ikos, PL)_Sheet1 5" xfId="3402"/>
    <cellStyle name="_IPF 2006 m Consolidated BS, PL (CoS)_v3(ikos, PL)_Sheet1 5 2" xfId="3403"/>
    <cellStyle name="_IPF 2006 m Consolidated BS, PL (CoS)_v3(ikos, PL)_Sheet1 5 3" xfId="3404"/>
    <cellStyle name="_IPF 2006 m Consolidated BS, PL (CoS)_v3(ikos, PL)_Sheet1 6" xfId="3405"/>
    <cellStyle name="_IPF 2006 m Consolidated BS, PL (CoS)_v3(ikos, PL)_Sheet1 6 2" xfId="3406"/>
    <cellStyle name="_IPF 2006 m Consolidated BS, PL (CoS)_v3(ikos, PL)_Sheet1 7" xfId="3407"/>
    <cellStyle name="_IPF 2006 m Consolidated BS, PL (CoS)_v3(ikos, PL)_Sheet1 7 2" xfId="3408"/>
    <cellStyle name="_IPF 2006 m Consolidated BS, PL (CoS)_v3(ikos, PL)_Sheet1 8" xfId="3409"/>
    <cellStyle name="_IPF 2006 m Consolidated BS, PL (CoS)_v3(ikos, PL)_Sheet1 8 2" xfId="3410"/>
    <cellStyle name="_IPF 2006 m Consolidated BS, PL (CoS)_v3(ikos, PL)_Sheet1 9" xfId="3411"/>
    <cellStyle name="_IPF 2006 m Consolidated BS, PL (CoS)_v3(ikos, PL)_Sheet1 9 2" xfId="3412"/>
    <cellStyle name="_IPF 2006 m Consolidated BS, PL (CoS)_v3(ikos, PL)_Sheet1_Net PRO 2009_ZADNJA11" xfId="3413"/>
    <cellStyle name="_iPF 2007 model version_21_20082007_RB_arpu v1.1" xfId="3414"/>
    <cellStyle name="_iPF 2007 model version_21_20082007_RB_arpu v1.1 2" xfId="3415"/>
    <cellStyle name="_iPF 2007 model version_21_20082007_RB_arpu v1.1 2 2" xfId="3416"/>
    <cellStyle name="_iPF 2007 model version_21_20082007_RB_arpu v1.1 3" xfId="3417"/>
    <cellStyle name="_iPF 2007 model version_21_20082007_RB_arpu v1.1 3 2" xfId="3418"/>
    <cellStyle name="_iPF 2007 model version_21_20082007_RB_arpu v1.1 4" xfId="3419"/>
    <cellStyle name="_iPF 2007 model version_21_20082007_RB_arpu v1.1 4 2" xfId="3420"/>
    <cellStyle name="_iPF 2007 model version_21_20082007_RB_arpu v1.1 5" xfId="3421"/>
    <cellStyle name="_iPF 2007 model version_21_20082007_RB_arpu v1.1_BC_Net phone packages_new_26082009" xfId="3422"/>
    <cellStyle name="_iPF 2007 model version_21_20082007_RB_arpu v1.1_BC_Net phone packages_new_26082009_BC_Net phone_KA_LA_new iteration 2010 _03052010" xfId="3423"/>
    <cellStyle name="_iPF 2007 model version_21_20082007_RB_arpu v1.1_BC_Net phone_KA_LA_new iteration 2010 _03052010" xfId="3424"/>
    <cellStyle name="_iPF 2007 model version_21_20082007_RB_arpu v1.1_Copy of BC_Net phone packages_new_20090807_Anamarija" xfId="3425"/>
    <cellStyle name="_iPF 2007 model version_21_20082007_RB_arpu v1.1_Copy of BC_Net phone packages_new_20090807_Anamarija_BC_Net phone_KA_LA_new iteration 2010 _03052010" xfId="3426"/>
    <cellStyle name="_iPF 2007 model version_21_20082007_RB_arpu v1.1_iPF 2009 model v 11 KPIs" xfId="3427"/>
    <cellStyle name="_iPF 2007 model version_21_20082007_RB_arpu v1.1_Net PRO 2009_ZADNJA11" xfId="3428"/>
    <cellStyle name="_iPF 2007_KPI base_v19_03062007_RB_all" xfId="3429"/>
    <cellStyle name="_iPF 2008 model v.18e KPIs" xfId="3430"/>
    <cellStyle name="_iPF 2008 model v.18e KPIs_Net PRO 2009_ZADNJA11" xfId="3431"/>
    <cellStyle name="_iPF 2008 other PGs draft_smal_220408" xfId="3432"/>
    <cellStyle name="_iPF 2008 other PGs draft_smal_220408 10" xfId="3433"/>
    <cellStyle name="_iPF 2008 other PGs draft_smal_220408 11" xfId="3434"/>
    <cellStyle name="_iPF 2008 other PGs draft_smal_220408 2" xfId="3435"/>
    <cellStyle name="_iPF 2008 other PGs draft_smal_220408 2 2" xfId="3436"/>
    <cellStyle name="_iPF 2008 other PGs draft_smal_220408 2 3" xfId="3437"/>
    <cellStyle name="_iPF 2008 other PGs draft_smal_220408 3" xfId="3438"/>
    <cellStyle name="_iPF 2008 other PGs draft_smal_220408 3 2" xfId="3439"/>
    <cellStyle name="_iPF 2008 other PGs draft_smal_220408 3 3" xfId="3440"/>
    <cellStyle name="_iPF 2008 other PGs draft_smal_220408 4" xfId="3441"/>
    <cellStyle name="_iPF 2008 other PGs draft_smal_220408 4 2" xfId="3442"/>
    <cellStyle name="_iPF 2008 other PGs draft_smal_220408 4 3" xfId="3443"/>
    <cellStyle name="_iPF 2008 other PGs draft_smal_220408 5" xfId="3444"/>
    <cellStyle name="_iPF 2008 other PGs draft_smal_220408 5 2" xfId="3445"/>
    <cellStyle name="_iPF 2008 other PGs draft_smal_220408 5 3" xfId="3446"/>
    <cellStyle name="_iPF 2008 other PGs draft_smal_220408 6" xfId="3447"/>
    <cellStyle name="_iPF 2008 other PGs draft_smal_220408 6 2" xfId="3448"/>
    <cellStyle name="_iPF 2008 other PGs draft_smal_220408 7" xfId="3449"/>
    <cellStyle name="_iPF 2008 other PGs draft_smal_220408 7 2" xfId="3450"/>
    <cellStyle name="_iPF 2008 other PGs draft_smal_220408 8" xfId="3451"/>
    <cellStyle name="_iPF 2008 other PGs draft_smal_220408 8 2" xfId="3452"/>
    <cellStyle name="_iPF 2008 other PGs draft_smal_220408 9" xfId="3453"/>
    <cellStyle name="_iPF 2008 other PGs draft_smal_220408 9 2" xfId="3454"/>
    <cellStyle name="_iPF 2008 other PGs draft_smal_220408_Net PRO 2009_ZADNJA11" xfId="3455"/>
    <cellStyle name="_iPF 2009 model FINAL" xfId="3456"/>
    <cellStyle name="_iPF 2009 model FINAL_promjena_cijena_interkonekcije_mobile_retail_190210" xfId="3457"/>
    <cellStyle name="_iPhone_wo pdv" xfId="3458"/>
    <cellStyle name="_iPhone_wo pdv 2" xfId="3459"/>
    <cellStyle name="_iPhone_wo pdv_PRP MPL_Q1 2009_Proposal_for Quantity planning" xfId="3460"/>
    <cellStyle name="_iPhone_wo pdv_PRP MPL_Q1 2009_Proposal_for Quantity planning 2" xfId="3461"/>
    <cellStyle name="_IPInternet Notes_T-Com wo Iskon_180707" xfId="3462"/>
    <cellStyle name="_IPInternet Notes_T-Com wo Iskon_180707 2" xfId="3463"/>
    <cellStyle name="_IPInternet Notes_T-Com wo Iskon_300707_v2" xfId="3464"/>
    <cellStyle name="_IPInternet Notes_T-Com wo Iskon_300707_v2 2" xfId="3465"/>
    <cellStyle name="_Irma_CAPEX REPORT January-Oktober 2007" xfId="3466"/>
    <cellStyle name="_Irma_CAPEX REPORT January-Oktober 2007 2" xfId="3467"/>
    <cellStyle name="_Irma_CAPEX REPORT January-Oktober 2007 3" xfId="3468"/>
    <cellStyle name="_Irma_CAPEX REPORT January-Oktober 2007 4" xfId="3469"/>
    <cellStyle name="_ISKON_ccat" xfId="3470"/>
    <cellStyle name="_ISKON_ccat 2" xfId="3471"/>
    <cellStyle name="_KOMENTARI CAPEX T-MOBILE 03.2007." xfId="3472"/>
    <cellStyle name="_KOMENTARI CAPEX T-MOBILE 03.2007. 2" xfId="3473"/>
    <cellStyle name="_KOMENTARI CAPEX T-MOBILE 03.2007. 3" xfId="3474"/>
    <cellStyle name="_KOMENTARI CAPEX T-MOBILE 03.2007. 4" xfId="3475"/>
    <cellStyle name="_KOMENTARI CAPEX T-MOBILE 07 2007 " xfId="3476"/>
    <cellStyle name="_KOMENTARI CAPEX T-MOBILE 07 2007  2" xfId="3477"/>
    <cellStyle name="_KOMENTARI CAPEX T-MOBILE 07 2007  3" xfId="3478"/>
    <cellStyle name="_KOMENTARI CAPEX T-MOBILE 07 2007  4" xfId="3479"/>
    <cellStyle name="_KPI_T_Com without Iskon_iPF 2007_111207_sent" xfId="3480"/>
    <cellStyle name="_KPI_T_Com without Iskon_iPF 2007_111207_sent 10" xfId="3481"/>
    <cellStyle name="_KPI_T_Com without Iskon_iPF 2007_111207_sent 10 2" xfId="3482"/>
    <cellStyle name="_KPI_T_Com without Iskon_iPF 2007_111207_sent 11" xfId="3483"/>
    <cellStyle name="_KPI_T_Com without Iskon_iPF 2007_111207_sent 11 2" xfId="3484"/>
    <cellStyle name="_KPI_T_Com without Iskon_iPF 2007_111207_sent 12" xfId="3485"/>
    <cellStyle name="_KPI_T_Com without Iskon_iPF 2007_111207_sent 13" xfId="3486"/>
    <cellStyle name="_KPI_T_Com without Iskon_iPF 2007_111207_sent 2" xfId="3487"/>
    <cellStyle name="_KPI_T_Com without Iskon_iPF 2007_111207_sent 2 2" xfId="3488"/>
    <cellStyle name="_KPI_T_Com without Iskon_iPF 2007_111207_sent 2 3" xfId="3489"/>
    <cellStyle name="_KPI_T_Com without Iskon_iPF 2007_111207_sent 3" xfId="3490"/>
    <cellStyle name="_KPI_T_Com without Iskon_iPF 2007_111207_sent 3 2" xfId="3491"/>
    <cellStyle name="_KPI_T_Com without Iskon_iPF 2007_111207_sent 3 3" xfId="3492"/>
    <cellStyle name="_KPI_T_Com without Iskon_iPF 2007_111207_sent 4" xfId="3493"/>
    <cellStyle name="_KPI_T_Com without Iskon_iPF 2007_111207_sent 4 2" xfId="3494"/>
    <cellStyle name="_KPI_T_Com without Iskon_iPF 2007_111207_sent 4 3" xfId="3495"/>
    <cellStyle name="_KPI_T_Com without Iskon_iPF 2007_111207_sent 5" xfId="3496"/>
    <cellStyle name="_KPI_T_Com without Iskon_iPF 2007_111207_sent 5 2" xfId="3497"/>
    <cellStyle name="_KPI_T_Com without Iskon_iPF 2007_111207_sent 5 3" xfId="3498"/>
    <cellStyle name="_KPI_T_Com without Iskon_iPF 2007_111207_sent 6" xfId="3499"/>
    <cellStyle name="_KPI_T_Com without Iskon_iPF 2007_111207_sent 6 2" xfId="3500"/>
    <cellStyle name="_KPI_T_Com without Iskon_iPF 2007_111207_sent 6 3" xfId="3501"/>
    <cellStyle name="_KPI_T_Com without Iskon_iPF 2007_111207_sent 7" xfId="3502"/>
    <cellStyle name="_KPI_T_Com without Iskon_iPF 2007_111207_sent 7 2" xfId="3503"/>
    <cellStyle name="_KPI_T_Com without Iskon_iPF 2007_111207_sent 8" xfId="3504"/>
    <cellStyle name="_KPI_T_Com without Iskon_iPF 2007_111207_sent 8 2" xfId="3505"/>
    <cellStyle name="_KPI_T_Com without Iskon_iPF 2007_111207_sent 8 3" xfId="3506"/>
    <cellStyle name="_KPI_T_Com without Iskon_iPF 2007_111207_sent 9" xfId="3507"/>
    <cellStyle name="_KPI_T_Com without Iskon_iPF 2007_111207_sent 9 2" xfId="3508"/>
    <cellStyle name="_KPI_T_Com without Iskon_iPF 2007_111207_sent 9 3" xfId="3509"/>
    <cellStyle name="_KPI_T_Com without Iskon_iPF 2007_180907_sent" xfId="3510"/>
    <cellStyle name="_KPI_T_Com without Iskon_iPF 2007_180907_sent 10" xfId="3511"/>
    <cellStyle name="_KPI_T_Com without Iskon_iPF 2007_180907_sent 10 2" xfId="3512"/>
    <cellStyle name="_KPI_T_Com without Iskon_iPF 2007_180907_sent 11" xfId="3513"/>
    <cellStyle name="_KPI_T_Com without Iskon_iPF 2007_180907_sent 11 2" xfId="3514"/>
    <cellStyle name="_KPI_T_Com without Iskon_iPF 2007_180907_sent 12" xfId="3515"/>
    <cellStyle name="_KPI_T_Com without Iskon_iPF 2007_180907_sent 13" xfId="3516"/>
    <cellStyle name="_KPI_T_Com without Iskon_iPF 2007_180907_sent 2" xfId="3517"/>
    <cellStyle name="_KPI_T_Com without Iskon_iPF 2007_180907_sent 2 2" xfId="3518"/>
    <cellStyle name="_KPI_T_Com without Iskon_iPF 2007_180907_sent 2 3" xfId="3519"/>
    <cellStyle name="_KPI_T_Com without Iskon_iPF 2007_180907_sent 3" xfId="3520"/>
    <cellStyle name="_KPI_T_Com without Iskon_iPF 2007_180907_sent 3 2" xfId="3521"/>
    <cellStyle name="_KPI_T_Com without Iskon_iPF 2007_180907_sent 3 3" xfId="3522"/>
    <cellStyle name="_KPI_T_Com without Iskon_iPF 2007_180907_sent 4" xfId="3523"/>
    <cellStyle name="_KPI_T_Com without Iskon_iPF 2007_180907_sent 4 2" xfId="3524"/>
    <cellStyle name="_KPI_T_Com without Iskon_iPF 2007_180907_sent 4 3" xfId="3525"/>
    <cellStyle name="_KPI_T_Com without Iskon_iPF 2007_180907_sent 5" xfId="3526"/>
    <cellStyle name="_KPI_T_Com without Iskon_iPF 2007_180907_sent 5 2" xfId="3527"/>
    <cellStyle name="_KPI_T_Com without Iskon_iPF 2007_180907_sent 5 3" xfId="3528"/>
    <cellStyle name="_KPI_T_Com without Iskon_iPF 2007_180907_sent 6" xfId="3529"/>
    <cellStyle name="_KPI_T_Com without Iskon_iPF 2007_180907_sent 6 2" xfId="3530"/>
    <cellStyle name="_KPI_T_Com without Iskon_iPF 2007_180907_sent 6 3" xfId="3531"/>
    <cellStyle name="_KPI_T_Com without Iskon_iPF 2007_180907_sent 7" xfId="3532"/>
    <cellStyle name="_KPI_T_Com without Iskon_iPF 2007_180907_sent 7 2" xfId="3533"/>
    <cellStyle name="_KPI_T_Com without Iskon_iPF 2007_180907_sent 8" xfId="3534"/>
    <cellStyle name="_KPI_T_Com without Iskon_iPF 2007_180907_sent 8 2" xfId="3535"/>
    <cellStyle name="_KPI_T_Com without Iskon_iPF 2007_180907_sent 8 3" xfId="3536"/>
    <cellStyle name="_KPI_T_Com without Iskon_iPF 2007_180907_sent 9" xfId="3537"/>
    <cellStyle name="_KPI_T_Com without Iskon_iPF 2007_180907_sent 9 2" xfId="3538"/>
    <cellStyle name="_KPI_T_Com without Iskon_iPF 2007_180907_sent 9 3" xfId="3539"/>
    <cellStyle name="_LEID" xfId="3540"/>
    <cellStyle name="_LEID 2" xfId="3541"/>
    <cellStyle name="_M4 - OPEX 2006-2008-filled" xfId="3542"/>
    <cellStyle name="_M4 - OPEX 2006-2008-filled 2" xfId="3543"/>
    <cellStyle name="_M4 - OPEX 2006-2008-filled 3" xfId="3544"/>
    <cellStyle name="_M4 - OPEX 2006-2008-filled 4" xfId="3545"/>
    <cellStyle name="_M4 - OPEX 2007-2009-filled" xfId="3546"/>
    <cellStyle name="_M4 - OPEX 2007-2009-filled 2" xfId="3547"/>
    <cellStyle name="_M4 - OPEX 2007-2009-filled 3" xfId="3548"/>
    <cellStyle name="_M4 - OPEX 2007-2009-filled 4" xfId="3549"/>
    <cellStyle name="_M5" xfId="3550"/>
    <cellStyle name="_MAIN CCAT JAN ws March" xfId="3551"/>
    <cellStyle name="_MAIN CCAT JAN ws March 2" xfId="3552"/>
    <cellStyle name="_Market model - setup Nostradamus DK v5" xfId="3553"/>
    <cellStyle name="_Marketing opex 2008-2010" xfId="3554"/>
    <cellStyle name="_Marketing opex 2008-2010 2" xfId="3555"/>
    <cellStyle name="_Marketing opex 2008-2010 3" xfId="3556"/>
    <cellStyle name="_Marketing opex 2008-2010 4" xfId="3557"/>
    <cellStyle name="_Marketing opex 2008-2010_v1" xfId="3558"/>
    <cellStyle name="_Marketing opex 2008-2010_v1 2" xfId="3559"/>
    <cellStyle name="_Marketing opex 2008-2010_v1 3" xfId="3560"/>
    <cellStyle name="_Marketing opex 2008-2010_v1 4" xfId="3561"/>
    <cellStyle name="_Marktmodell_BBFN_iPF_2007 V1.12 - 0 Scenario zero" xfId="3562"/>
    <cellStyle name="_Marktmodell_BBFN_iPF_2008 v0.3" xfId="3563"/>
    <cellStyle name="_MAX Phone - MAXtri broj korisnika i CPE SI 08_04_2008" xfId="3564"/>
    <cellStyle name="_MAX3 BC inputs 04022009" xfId="3565"/>
    <cellStyle name="_MAX3 BC inputs 04022009 10" xfId="3566"/>
    <cellStyle name="_MAX3 BC inputs 04022009 10 2" xfId="3567"/>
    <cellStyle name="_MAX3 BC inputs 04022009 11" xfId="3568"/>
    <cellStyle name="_MAX3 BC inputs 04022009 11 2" xfId="3569"/>
    <cellStyle name="_MAX3 BC inputs 04022009 12" xfId="3570"/>
    <cellStyle name="_MAX3 BC inputs 04022009 13" xfId="3571"/>
    <cellStyle name="_MAX3 BC inputs 04022009 2" xfId="3572"/>
    <cellStyle name="_MAX3 BC inputs 04022009 2 2" xfId="3573"/>
    <cellStyle name="_MAX3 BC inputs 04022009 2 3" xfId="3574"/>
    <cellStyle name="_MAX3 BC inputs 04022009 3" xfId="3575"/>
    <cellStyle name="_MAX3 BC inputs 04022009 3 2" xfId="3576"/>
    <cellStyle name="_MAX3 BC inputs 04022009 3 3" xfId="3577"/>
    <cellStyle name="_MAX3 BC inputs 04022009 4" xfId="3578"/>
    <cellStyle name="_MAX3 BC inputs 04022009 4 2" xfId="3579"/>
    <cellStyle name="_MAX3 BC inputs 04022009 4 3" xfId="3580"/>
    <cellStyle name="_MAX3 BC inputs 04022009 5" xfId="3581"/>
    <cellStyle name="_MAX3 BC inputs 04022009 5 2" xfId="3582"/>
    <cellStyle name="_MAX3 BC inputs 04022009 5 3" xfId="3583"/>
    <cellStyle name="_MAX3 BC inputs 04022009 6" xfId="3584"/>
    <cellStyle name="_MAX3 BC inputs 04022009 6 2" xfId="3585"/>
    <cellStyle name="_MAX3 BC inputs 04022009 6 3" xfId="3586"/>
    <cellStyle name="_MAX3 BC inputs 04022009 7" xfId="3587"/>
    <cellStyle name="_MAX3 BC inputs 04022009 7 2" xfId="3588"/>
    <cellStyle name="_MAX3 BC inputs 04022009 8" xfId="3589"/>
    <cellStyle name="_MAX3 BC inputs 04022009 8 2" xfId="3590"/>
    <cellStyle name="_MAX3 BC inputs 04022009 8 3" xfId="3591"/>
    <cellStyle name="_MAX3 BC inputs 04022009 9" xfId="3592"/>
    <cellStyle name="_MAX3 BC inputs 04022009 9 2" xfId="3593"/>
    <cellStyle name="_MAX3 BC inputs 04022009 9 3" xfId="3594"/>
    <cellStyle name="_MAX3 BC inputs 24012009" xfId="3595"/>
    <cellStyle name="_MAX3 BC inputs 24012009 10" xfId="3596"/>
    <cellStyle name="_MAX3 BC inputs 24012009 10 2" xfId="3597"/>
    <cellStyle name="_MAX3 BC inputs 24012009 11" xfId="3598"/>
    <cellStyle name="_MAX3 BC inputs 24012009 11 2" xfId="3599"/>
    <cellStyle name="_MAX3 BC inputs 24012009 12" xfId="3600"/>
    <cellStyle name="_MAX3 BC inputs 24012009 13" xfId="3601"/>
    <cellStyle name="_MAX3 BC inputs 24012009 2" xfId="3602"/>
    <cellStyle name="_MAX3 BC inputs 24012009 2 2" xfId="3603"/>
    <cellStyle name="_MAX3 BC inputs 24012009 2 3" xfId="3604"/>
    <cellStyle name="_MAX3 BC inputs 24012009 3" xfId="3605"/>
    <cellStyle name="_MAX3 BC inputs 24012009 3 2" xfId="3606"/>
    <cellStyle name="_MAX3 BC inputs 24012009 3 3" xfId="3607"/>
    <cellStyle name="_MAX3 BC inputs 24012009 4" xfId="3608"/>
    <cellStyle name="_MAX3 BC inputs 24012009 4 2" xfId="3609"/>
    <cellStyle name="_MAX3 BC inputs 24012009 4 3" xfId="3610"/>
    <cellStyle name="_MAX3 BC inputs 24012009 5" xfId="3611"/>
    <cellStyle name="_MAX3 BC inputs 24012009 5 2" xfId="3612"/>
    <cellStyle name="_MAX3 BC inputs 24012009 5 3" xfId="3613"/>
    <cellStyle name="_MAX3 BC inputs 24012009 6" xfId="3614"/>
    <cellStyle name="_MAX3 BC inputs 24012009 6 2" xfId="3615"/>
    <cellStyle name="_MAX3 BC inputs 24012009 6 3" xfId="3616"/>
    <cellStyle name="_MAX3 BC inputs 24012009 7" xfId="3617"/>
    <cellStyle name="_MAX3 BC inputs 24012009 7 2" xfId="3618"/>
    <cellStyle name="_MAX3 BC inputs 24012009 8" xfId="3619"/>
    <cellStyle name="_MAX3 BC inputs 24012009 8 2" xfId="3620"/>
    <cellStyle name="_MAX3 BC inputs 24012009 8 3" xfId="3621"/>
    <cellStyle name="_MAX3 BC inputs 24012009 9" xfId="3622"/>
    <cellStyle name="_MAX3 BC inputs 24012009 9 2" xfId="3623"/>
    <cellStyle name="_MAX3 BC inputs 24012009 9 3" xfId="3624"/>
    <cellStyle name="_MaxPhone_COMT3_procjena troskova_20071122" xfId="3625"/>
    <cellStyle name="_MaxPhone_COMT3_procjena troskova_20071122 10" xfId="3626"/>
    <cellStyle name="_MaxPhone_COMT3_procjena troskova_20071122 10 2" xfId="3627"/>
    <cellStyle name="_MaxPhone_COMT3_procjena troskova_20071122 11" xfId="3628"/>
    <cellStyle name="_MaxPhone_COMT3_procjena troskova_20071122 11 2" xfId="3629"/>
    <cellStyle name="_MaxPhone_COMT3_procjena troskova_20071122 12" xfId="3630"/>
    <cellStyle name="_MaxPhone_COMT3_procjena troskova_20071122 13" xfId="3631"/>
    <cellStyle name="_MaxPhone_COMT3_procjena troskova_20071122 2" xfId="3632"/>
    <cellStyle name="_MaxPhone_COMT3_procjena troskova_20071122 2 2" xfId="3633"/>
    <cellStyle name="_MaxPhone_COMT3_procjena troskova_20071122 2 3" xfId="3634"/>
    <cellStyle name="_MaxPhone_COMT3_procjena troskova_20071122 3" xfId="3635"/>
    <cellStyle name="_MaxPhone_COMT3_procjena troskova_20071122 3 2" xfId="3636"/>
    <cellStyle name="_MaxPhone_COMT3_procjena troskova_20071122 3 3" xfId="3637"/>
    <cellStyle name="_MaxPhone_COMT3_procjena troskova_20071122 4" xfId="3638"/>
    <cellStyle name="_MaxPhone_COMT3_procjena troskova_20071122 4 2" xfId="3639"/>
    <cellStyle name="_MaxPhone_COMT3_procjena troskova_20071122 4 3" xfId="3640"/>
    <cellStyle name="_MaxPhone_COMT3_procjena troskova_20071122 5" xfId="3641"/>
    <cellStyle name="_MaxPhone_COMT3_procjena troskova_20071122 5 2" xfId="3642"/>
    <cellStyle name="_MaxPhone_COMT3_procjena troskova_20071122 5 3" xfId="3643"/>
    <cellStyle name="_MaxPhone_COMT3_procjena troskova_20071122 6" xfId="3644"/>
    <cellStyle name="_MaxPhone_COMT3_procjena troskova_20071122 6 2" xfId="3645"/>
    <cellStyle name="_MaxPhone_COMT3_procjena troskova_20071122 6 3" xfId="3646"/>
    <cellStyle name="_MaxPhone_COMT3_procjena troskova_20071122 7" xfId="3647"/>
    <cellStyle name="_MaxPhone_COMT3_procjena troskova_20071122 7 2" xfId="3648"/>
    <cellStyle name="_MaxPhone_COMT3_procjena troskova_20071122 8" xfId="3649"/>
    <cellStyle name="_MaxPhone_COMT3_procjena troskova_20071122 8 2" xfId="3650"/>
    <cellStyle name="_MaxPhone_COMT3_procjena troskova_20071122 8 3" xfId="3651"/>
    <cellStyle name="_MaxPhone_COMT3_procjena troskova_20071122 9" xfId="3652"/>
    <cellStyle name="_MaxPhone_COMT3_procjena troskova_20071122 9 2" xfId="3653"/>
    <cellStyle name="_MaxPhone_COMT3_procjena troskova_20071122 9 3" xfId="3654"/>
    <cellStyle name="_MaxPhone_COMT3_procjena troskova_20071122_Costs" xfId="3655"/>
    <cellStyle name="_MaxPhone_COMT3_procjena troskova_20071122_Costs " xfId="3656"/>
    <cellStyle name="_MaxPhone_COMT3_procjena troskova_20071122_Costs  2" xfId="3657"/>
    <cellStyle name="_MaxPhone_COMT3_procjena troskova_20071122_Costs 2" xfId="3658"/>
    <cellStyle name="_MaxPhone_COMT3_procjena troskova_20071122_MAXphone - MAXtri - BC_01042008" xfId="3659"/>
    <cellStyle name="_MaxPhone_COMT3_procjena troskova_20071122_MAXphone - MAXtri - BC_01042008 2" xfId="3660"/>
    <cellStyle name="_MaxPhone_COMT3_procjena troskova_20071122_Net phone_SME_01042008" xfId="3661"/>
    <cellStyle name="_MaxPhone_COMT3_procjena troskova_20071122_Net phone_SME_01042008 2" xfId="3662"/>
    <cellStyle name="_MaxPhone_COMT3_procjena troskova_20071122_No of users" xfId="3663"/>
    <cellStyle name="_MaxPhone_COMT3_procjena troskova_20071122_No of users 2" xfId="3664"/>
    <cellStyle name="_MaxPhone_COMT3_procjena troskova_20071122_Reveneus" xfId="3665"/>
    <cellStyle name="_MaxPhone_COMT3_procjena troskova_20071122_Reveneus 2" xfId="3666"/>
    <cellStyle name="_MB central opex cut -distribution" xfId="3667"/>
    <cellStyle name="_MB central opex cut -distribution 10" xfId="3668"/>
    <cellStyle name="_MB central opex cut -distribution 11" xfId="3669"/>
    <cellStyle name="_MB central opex cut -distribution 2" xfId="3670"/>
    <cellStyle name="_MB central opex cut -distribution 2 2" xfId="3671"/>
    <cellStyle name="_MB central opex cut -distribution 2 3" xfId="3672"/>
    <cellStyle name="_MB central opex cut -distribution 3" xfId="3673"/>
    <cellStyle name="_MB central opex cut -distribution 3 2" xfId="3674"/>
    <cellStyle name="_MB central opex cut -distribution 3 3" xfId="3675"/>
    <cellStyle name="_MB central opex cut -distribution 4" xfId="3676"/>
    <cellStyle name="_MB central opex cut -distribution 4 2" xfId="3677"/>
    <cellStyle name="_MB central opex cut -distribution 4 3" xfId="3678"/>
    <cellStyle name="_MB central opex cut -distribution 5" xfId="3679"/>
    <cellStyle name="_MB central opex cut -distribution 5 2" xfId="3680"/>
    <cellStyle name="_MB central opex cut -distribution 5 3" xfId="3681"/>
    <cellStyle name="_MB central opex cut -distribution 6" xfId="3682"/>
    <cellStyle name="_MB central opex cut -distribution 6 2" xfId="3683"/>
    <cellStyle name="_MB central opex cut -distribution 7" xfId="3684"/>
    <cellStyle name="_MB central opex cut -distribution 7 2" xfId="3685"/>
    <cellStyle name="_MB central opex cut -distribution 8" xfId="3686"/>
    <cellStyle name="_MB central opex cut -distribution 8 2" xfId="3687"/>
    <cellStyle name="_MB central opex cut -distribution 9" xfId="3688"/>
    <cellStyle name="_MB central opex cut -distribution 9 2" xfId="3689"/>
    <cellStyle name="_MB central opex cut -distribution_Book2" xfId="3690"/>
    <cellStyle name="_MB central opex cut -distribution_HAWA" xfId="3691"/>
    <cellStyle name="_MB central opex cut -distribution_Net PRO 2009_ZADNJA11" xfId="3692"/>
    <cellStyle name="_MB central opex cut -distribution_T-Com wo Iskon P&amp;L CCat" xfId="3693"/>
    <cellStyle name="_MB central opex cut -distribution_T-Com wo Iskon P&amp;L CCat 10" xfId="3694"/>
    <cellStyle name="_MB central opex cut -distribution_T-Com wo Iskon P&amp;L CCat 10 2" xfId="3695"/>
    <cellStyle name="_MB central opex cut -distribution_T-Com wo Iskon P&amp;L CCat 11" xfId="3696"/>
    <cellStyle name="_MB central opex cut -distribution_T-Com wo Iskon P&amp;L CCat 11 2" xfId="3697"/>
    <cellStyle name="_MB central opex cut -distribution_T-Com wo Iskon P&amp;L CCat 12" xfId="3698"/>
    <cellStyle name="_MB central opex cut -distribution_T-Com wo Iskon P&amp;L CCat 13" xfId="3699"/>
    <cellStyle name="_MB central opex cut -distribution_T-Com wo Iskon P&amp;L CCat 2" xfId="3700"/>
    <cellStyle name="_MB central opex cut -distribution_T-Com wo Iskon P&amp;L CCat 2 2" xfId="3701"/>
    <cellStyle name="_MB central opex cut -distribution_T-Com wo Iskon P&amp;L CCat 2 3" xfId="3702"/>
    <cellStyle name="_MB central opex cut -distribution_T-Com wo Iskon P&amp;L CCat 3" xfId="3703"/>
    <cellStyle name="_MB central opex cut -distribution_T-Com wo Iskon P&amp;L CCat 3 2" xfId="3704"/>
    <cellStyle name="_MB central opex cut -distribution_T-Com wo Iskon P&amp;L CCat 3 3" xfId="3705"/>
    <cellStyle name="_MB central opex cut -distribution_T-Com wo Iskon P&amp;L CCat 4" xfId="3706"/>
    <cellStyle name="_MB central opex cut -distribution_T-Com wo Iskon P&amp;L CCat 4 2" xfId="3707"/>
    <cellStyle name="_MB central opex cut -distribution_T-Com wo Iskon P&amp;L CCat 4 3" xfId="3708"/>
    <cellStyle name="_MB central opex cut -distribution_T-Com wo Iskon P&amp;L CCat 5" xfId="3709"/>
    <cellStyle name="_MB central opex cut -distribution_T-Com wo Iskon P&amp;L CCat 5 2" xfId="3710"/>
    <cellStyle name="_MB central opex cut -distribution_T-Com wo Iskon P&amp;L CCat 5 3" xfId="3711"/>
    <cellStyle name="_MB central opex cut -distribution_T-Com wo Iskon P&amp;L CCat 6" xfId="3712"/>
    <cellStyle name="_MB central opex cut -distribution_T-Com wo Iskon P&amp;L CCat 6 2" xfId="3713"/>
    <cellStyle name="_MB central opex cut -distribution_T-Com wo Iskon P&amp;L CCat 6 3" xfId="3714"/>
    <cellStyle name="_MB central opex cut -distribution_T-Com wo Iskon P&amp;L CCat 7" xfId="3715"/>
    <cellStyle name="_MB central opex cut -distribution_T-Com wo Iskon P&amp;L CCat 7 2" xfId="3716"/>
    <cellStyle name="_MB central opex cut -distribution_T-Com wo Iskon P&amp;L CCat 8" xfId="3717"/>
    <cellStyle name="_MB central opex cut -distribution_T-Com wo Iskon P&amp;L CCat 8 2" xfId="3718"/>
    <cellStyle name="_MB central opex cut -distribution_T-Com wo Iskon P&amp;L CCat 8 3" xfId="3719"/>
    <cellStyle name="_MB central opex cut -distribution_T-Com wo Iskon P&amp;L CCat 9" xfId="3720"/>
    <cellStyle name="_MB central opex cut -distribution_T-Com wo Iskon P&amp;L CCat 9 2" xfId="3721"/>
    <cellStyle name="_MB central opex cut -distribution_T-Com wo Iskon P&amp;L CCat 9 3" xfId="3722"/>
    <cellStyle name="_MB central opex cut -distribution_T-Com wo Iskon P&amp;L CCat_Net PRO 2009_ZADNJA11" xfId="3723"/>
    <cellStyle name="_MCD12" xfId="3724"/>
    <cellStyle name="_MCD12 2" xfId="3725"/>
    <cellStyle name="_MCD12_PRP MPL_Q1 2009_Proposal_for Quantity planning" xfId="3726"/>
    <cellStyle name="_MCD12_PRP MPL_Q1 2009_Proposal_for Quantity planning 2" xfId="3727"/>
    <cellStyle name="_MCD24" xfId="3728"/>
    <cellStyle name="_MCD24 2" xfId="3729"/>
    <cellStyle name="_MCD24_PRP MPL_Q1 2009_Proposal_for Quantity planning" xfId="3730"/>
    <cellStyle name="_MCD24_PRP MPL_Q1 2009_Proposal_for Quantity planning 2" xfId="3731"/>
    <cellStyle name="_ME_repricing 2009(20090220(2)" xfId="3732"/>
    <cellStyle name="_ME_repricing 2009(20090220)" xfId="3733"/>
    <cellStyle name="_Metro &amp; VPN &amp; NetPRO YTD srpanj 2008" xfId="3734"/>
    <cellStyle name="_Metro Ethernet ALL SPEEDS BC - draft20060602" xfId="3735"/>
    <cellStyle name="_Minute po PG-ama" xfId="3736"/>
    <cellStyle name="_Minute po PG-ama 10" xfId="3737"/>
    <cellStyle name="_Minute po PG-ama 11" xfId="3738"/>
    <cellStyle name="_Minute po PG-ama 2" xfId="3739"/>
    <cellStyle name="_Minute po PG-ama 2 2" xfId="3740"/>
    <cellStyle name="_Minute po PG-ama 2 3" xfId="3741"/>
    <cellStyle name="_Minute po PG-ama 3" xfId="3742"/>
    <cellStyle name="_Minute po PG-ama 3 2" xfId="3743"/>
    <cellStyle name="_Minute po PG-ama 3 3" xfId="3744"/>
    <cellStyle name="_Minute po PG-ama 4" xfId="3745"/>
    <cellStyle name="_Minute po PG-ama 4 2" xfId="3746"/>
    <cellStyle name="_Minute po PG-ama 4 3" xfId="3747"/>
    <cellStyle name="_Minute po PG-ama 5" xfId="3748"/>
    <cellStyle name="_Minute po PG-ama 5 2" xfId="3749"/>
    <cellStyle name="_Minute po PG-ama 5 3" xfId="3750"/>
    <cellStyle name="_Minute po PG-ama 6" xfId="3751"/>
    <cellStyle name="_Minute po PG-ama 6 2" xfId="3752"/>
    <cellStyle name="_Minute po PG-ama 7" xfId="3753"/>
    <cellStyle name="_Minute po PG-ama 7 2" xfId="3754"/>
    <cellStyle name="_Minute po PG-ama 8" xfId="3755"/>
    <cellStyle name="_Minute po PG-ama 8 2" xfId="3756"/>
    <cellStyle name="_Minute po PG-ama 9" xfId="3757"/>
    <cellStyle name="_Minute po PG-ama 9 2" xfId="3758"/>
    <cellStyle name="_Minute po PG-ama_Net PRO 2009_ZADNJA11" xfId="3759"/>
    <cellStyle name="_mobile ipf" xfId="3760"/>
    <cellStyle name="_Model Diego_AS3" xfId="3761"/>
    <cellStyle name="_Model Diego_AS3 10" xfId="3762"/>
    <cellStyle name="_Model Diego_AS3 10 2" xfId="3763"/>
    <cellStyle name="_Model Diego_AS3 11" xfId="3764"/>
    <cellStyle name="_Model Diego_AS3 11 2" xfId="3765"/>
    <cellStyle name="_Model Diego_AS3 12" xfId="3766"/>
    <cellStyle name="_Model Diego_AS3 13" xfId="3767"/>
    <cellStyle name="_Model Diego_AS3 2" xfId="3768"/>
    <cellStyle name="_Model Diego_AS3 2 2" xfId="3769"/>
    <cellStyle name="_Model Diego_AS3 2 3" xfId="3770"/>
    <cellStyle name="_Model Diego_AS3 3" xfId="3771"/>
    <cellStyle name="_Model Diego_AS3 3 2" xfId="3772"/>
    <cellStyle name="_Model Diego_AS3 3 3" xfId="3773"/>
    <cellStyle name="_Model Diego_AS3 4" xfId="3774"/>
    <cellStyle name="_Model Diego_AS3 4 2" xfId="3775"/>
    <cellStyle name="_Model Diego_AS3 4 3" xfId="3776"/>
    <cellStyle name="_Model Diego_AS3 5" xfId="3777"/>
    <cellStyle name="_Model Diego_AS3 5 2" xfId="3778"/>
    <cellStyle name="_Model Diego_AS3 5 3" xfId="3779"/>
    <cellStyle name="_Model Diego_AS3 6" xfId="3780"/>
    <cellStyle name="_Model Diego_AS3 6 2" xfId="3781"/>
    <cellStyle name="_Model Diego_AS3 6 3" xfId="3782"/>
    <cellStyle name="_Model Diego_AS3 7" xfId="3783"/>
    <cellStyle name="_Model Diego_AS3 7 2" xfId="3784"/>
    <cellStyle name="_Model Diego_AS3 8" xfId="3785"/>
    <cellStyle name="_Model Diego_AS3 8 2" xfId="3786"/>
    <cellStyle name="_Model Diego_AS3 8 3" xfId="3787"/>
    <cellStyle name="_Model Diego_AS3 9" xfId="3788"/>
    <cellStyle name="_Model Diego_AS3 9 2" xfId="3789"/>
    <cellStyle name="_Model Diego_AS3 9 3" xfId="3790"/>
    <cellStyle name="_Model_TMNL_051129 base case_TMNLcheck_v1 4" xfId="3791"/>
    <cellStyle name="_Monthly report June 2007 _T-Com Croatia" xfId="3792"/>
    <cellStyle name="_Monthly report June 2007 _T-Com Croatia 2" xfId="3793"/>
    <cellStyle name="_Monthly report T-Com Croatia August 2006" xfId="3794"/>
    <cellStyle name="_Monthly report T-Com Croatia August 2006 2" xfId="3795"/>
    <cellStyle name="_Monthly report T-Com Croatia August 2006 3" xfId="3796"/>
    <cellStyle name="_Monthly report T-Com Croatia August 2006 4" xfId="3797"/>
    <cellStyle name="_Monthly report T-Com Croatia September 2006" xfId="3798"/>
    <cellStyle name="_Monthly report T-Com Croatia September 2006 2" xfId="3799"/>
    <cellStyle name="_Monthly report T-Com Croatia September 2006 3" xfId="3800"/>
    <cellStyle name="_Monthly report T-Com Croatia September 2006 4" xfId="3801"/>
    <cellStyle name="_MRC back up_Danijela_2006" xfId="3802"/>
    <cellStyle name="_MRC back up_Danijela_2006 10" xfId="3803"/>
    <cellStyle name="_MRC back up_Danijela_2006 10 2" xfId="3804"/>
    <cellStyle name="_MRC back up_Danijela_2006 11" xfId="3805"/>
    <cellStyle name="_MRC back up_Danijela_2006 11 2" xfId="3806"/>
    <cellStyle name="_MRC back up_Danijela_2006 12" xfId="3807"/>
    <cellStyle name="_MRC back up_Danijela_2006 13" xfId="3808"/>
    <cellStyle name="_MRC back up_Danijela_2006 2" xfId="3809"/>
    <cellStyle name="_MRC back up_Danijela_2006 2 2" xfId="3810"/>
    <cellStyle name="_MRC back up_Danijela_2006 2 3" xfId="3811"/>
    <cellStyle name="_MRC back up_Danijela_2006 3" xfId="3812"/>
    <cellStyle name="_MRC back up_Danijela_2006 3 2" xfId="3813"/>
    <cellStyle name="_MRC back up_Danijela_2006 3 3" xfId="3814"/>
    <cellStyle name="_MRC back up_Danijela_2006 4" xfId="3815"/>
    <cellStyle name="_MRC back up_Danijela_2006 4 2" xfId="3816"/>
    <cellStyle name="_MRC back up_Danijela_2006 4 3" xfId="3817"/>
    <cellStyle name="_MRC back up_Danijela_2006 5" xfId="3818"/>
    <cellStyle name="_MRC back up_Danijela_2006 5 2" xfId="3819"/>
    <cellStyle name="_MRC back up_Danijela_2006 5 3" xfId="3820"/>
    <cellStyle name="_MRC back up_Danijela_2006 6" xfId="3821"/>
    <cellStyle name="_MRC back up_Danijela_2006 6 2" xfId="3822"/>
    <cellStyle name="_MRC back up_Danijela_2006 6 3" xfId="3823"/>
    <cellStyle name="_MRC back up_Danijela_2006 7" xfId="3824"/>
    <cellStyle name="_MRC back up_Danijela_2006 7 2" xfId="3825"/>
    <cellStyle name="_MRC back up_Danijela_2006 8" xfId="3826"/>
    <cellStyle name="_MRC back up_Danijela_2006 8 2" xfId="3827"/>
    <cellStyle name="_MRC back up_Danijela_2006 8 3" xfId="3828"/>
    <cellStyle name="_MRC back up_Danijela_2006 9" xfId="3829"/>
    <cellStyle name="_MRC back up_Danijela_2006 9 2" xfId="3830"/>
    <cellStyle name="_MRC back up_Danijela_2006 9 3" xfId="3831"/>
    <cellStyle name="_MRC back up_Danijela_2006_Net PRO 2009_ZADNJA11" xfId="3832"/>
    <cellStyle name="_MRC back up_Danijela_2006_Sheet1" xfId="3833"/>
    <cellStyle name="_MRC back up_Danijela_2006_Sheet1 10" xfId="3834"/>
    <cellStyle name="_MRC back up_Danijela_2006_Sheet1 11" xfId="3835"/>
    <cellStyle name="_MRC back up_Danijela_2006_Sheet1 2" xfId="3836"/>
    <cellStyle name="_MRC back up_Danijela_2006_Sheet1 2 2" xfId="3837"/>
    <cellStyle name="_MRC back up_Danijela_2006_Sheet1 2 3" xfId="3838"/>
    <cellStyle name="_MRC back up_Danijela_2006_Sheet1 3" xfId="3839"/>
    <cellStyle name="_MRC back up_Danijela_2006_Sheet1 3 2" xfId="3840"/>
    <cellStyle name="_MRC back up_Danijela_2006_Sheet1 3 3" xfId="3841"/>
    <cellStyle name="_MRC back up_Danijela_2006_Sheet1 4" xfId="3842"/>
    <cellStyle name="_MRC back up_Danijela_2006_Sheet1 4 2" xfId="3843"/>
    <cellStyle name="_MRC back up_Danijela_2006_Sheet1 4 3" xfId="3844"/>
    <cellStyle name="_MRC back up_Danijela_2006_Sheet1 5" xfId="3845"/>
    <cellStyle name="_MRC back up_Danijela_2006_Sheet1 5 2" xfId="3846"/>
    <cellStyle name="_MRC back up_Danijela_2006_Sheet1 5 3" xfId="3847"/>
    <cellStyle name="_MRC back up_Danijela_2006_Sheet1 6" xfId="3848"/>
    <cellStyle name="_MRC back up_Danijela_2006_Sheet1 6 2" xfId="3849"/>
    <cellStyle name="_MRC back up_Danijela_2006_Sheet1 7" xfId="3850"/>
    <cellStyle name="_MRC back up_Danijela_2006_Sheet1 7 2" xfId="3851"/>
    <cellStyle name="_MRC back up_Danijela_2006_Sheet1 8" xfId="3852"/>
    <cellStyle name="_MRC back up_Danijela_2006_Sheet1 8 2" xfId="3853"/>
    <cellStyle name="_MRC back up_Danijela_2006_Sheet1 9" xfId="3854"/>
    <cellStyle name="_MRC back up_Danijela_2006_Sheet1 9 2" xfId="3855"/>
    <cellStyle name="_MRC back up_Danijela_2006_Sheet1_Net PRO 2009_ZADNJA11" xfId="3856"/>
    <cellStyle name="_Multiple" xfId="3857"/>
    <cellStyle name="_Multiple 10" xfId="3858"/>
    <cellStyle name="_Multiple 10 2" xfId="3859"/>
    <cellStyle name="_Multiple 10 3" xfId="3860"/>
    <cellStyle name="_Multiple 11" xfId="3861"/>
    <cellStyle name="_Multiple 11 2" xfId="3862"/>
    <cellStyle name="_Multiple 11 3" xfId="3863"/>
    <cellStyle name="_Multiple 12" xfId="3864"/>
    <cellStyle name="_Multiple 13" xfId="3865"/>
    <cellStyle name="_Multiple 14" xfId="3866"/>
    <cellStyle name="_Multiple 15" xfId="3867"/>
    <cellStyle name="_Multiple 2" xfId="3868"/>
    <cellStyle name="_Multiple 2 10" xfId="3869"/>
    <cellStyle name="_Multiple 2 11" xfId="3870"/>
    <cellStyle name="_Multiple 2 12" xfId="3871"/>
    <cellStyle name="_Multiple 2 2" xfId="3872"/>
    <cellStyle name="_Multiple 2 2 2" xfId="3873"/>
    <cellStyle name="_Multiple 2 2 3" xfId="3874"/>
    <cellStyle name="_Multiple 2 2 4" xfId="3875"/>
    <cellStyle name="_Multiple 2 3" xfId="3876"/>
    <cellStyle name="_Multiple 2 3 2" xfId="3877"/>
    <cellStyle name="_Multiple 2 3 3" xfId="3878"/>
    <cellStyle name="_Multiple 2 4" xfId="3879"/>
    <cellStyle name="_Multiple 2 4 2" xfId="3880"/>
    <cellStyle name="_Multiple 2 4 3" xfId="3881"/>
    <cellStyle name="_Multiple 2 5" xfId="3882"/>
    <cellStyle name="_Multiple 2 5 2" xfId="3883"/>
    <cellStyle name="_Multiple 2 5 3" xfId="3884"/>
    <cellStyle name="_Multiple 2 6" xfId="3885"/>
    <cellStyle name="_Multiple 2 7" xfId="3886"/>
    <cellStyle name="_Multiple 2 8" xfId="3887"/>
    <cellStyle name="_Multiple 2 9" xfId="3888"/>
    <cellStyle name="_Multiple 3" xfId="3889"/>
    <cellStyle name="_Multiple 3 10" xfId="3890"/>
    <cellStyle name="_Multiple 3 11" xfId="3891"/>
    <cellStyle name="_Multiple 3 12" xfId="3892"/>
    <cellStyle name="_Multiple 3 2" xfId="3893"/>
    <cellStyle name="_Multiple 3 2 2" xfId="3894"/>
    <cellStyle name="_Multiple 3 2 3" xfId="3895"/>
    <cellStyle name="_Multiple 3 2 4" xfId="3896"/>
    <cellStyle name="_Multiple 3 3" xfId="3897"/>
    <cellStyle name="_Multiple 3 3 2" xfId="3898"/>
    <cellStyle name="_Multiple 3 3 3" xfId="3899"/>
    <cellStyle name="_Multiple 3 4" xfId="3900"/>
    <cellStyle name="_Multiple 3 4 2" xfId="3901"/>
    <cellStyle name="_Multiple 3 4 3" xfId="3902"/>
    <cellStyle name="_Multiple 3 5" xfId="3903"/>
    <cellStyle name="_Multiple 3 5 2" xfId="3904"/>
    <cellStyle name="_Multiple 3 5 3" xfId="3905"/>
    <cellStyle name="_Multiple 3 6" xfId="3906"/>
    <cellStyle name="_Multiple 3 7" xfId="3907"/>
    <cellStyle name="_Multiple 3 8" xfId="3908"/>
    <cellStyle name="_Multiple 3 9" xfId="3909"/>
    <cellStyle name="_Multiple 4" xfId="3910"/>
    <cellStyle name="_Multiple 4 2" xfId="3911"/>
    <cellStyle name="_Multiple 4 2 2" xfId="3912"/>
    <cellStyle name="_Multiple 4 2 3" xfId="3913"/>
    <cellStyle name="_Multiple 4 2 4" xfId="3914"/>
    <cellStyle name="_Multiple 4 3" xfId="3915"/>
    <cellStyle name="_Multiple 4 4" xfId="3916"/>
    <cellStyle name="_Multiple 4 5" xfId="3917"/>
    <cellStyle name="_Multiple 4 6" xfId="3918"/>
    <cellStyle name="_Multiple 4 7" xfId="3919"/>
    <cellStyle name="_Multiple 5" xfId="3920"/>
    <cellStyle name="_Multiple 5 2" xfId="3921"/>
    <cellStyle name="_Multiple 5 3" xfId="3922"/>
    <cellStyle name="_Multiple 5 4" xfId="3923"/>
    <cellStyle name="_Multiple 5 5" xfId="3924"/>
    <cellStyle name="_Multiple 5 6" xfId="3925"/>
    <cellStyle name="_Multiple 5 7" xfId="3926"/>
    <cellStyle name="_Multiple 6" xfId="3927"/>
    <cellStyle name="_Multiple 6 2" xfId="3928"/>
    <cellStyle name="_Multiple 6 3" xfId="3929"/>
    <cellStyle name="_Multiple 7" xfId="3930"/>
    <cellStyle name="_Multiple 7 2" xfId="3931"/>
    <cellStyle name="_Multiple 7 3" xfId="3932"/>
    <cellStyle name="_Multiple 8" xfId="3933"/>
    <cellStyle name="_Multiple 8 2" xfId="3934"/>
    <cellStyle name="_Multiple 8 3" xfId="3935"/>
    <cellStyle name="_Multiple 9" xfId="3936"/>
    <cellStyle name="_Multiple_2010-02-01 MTR Overview - Final - SEE" xfId="3937"/>
    <cellStyle name="_Multiple_3G Models" xfId="3938"/>
    <cellStyle name="_Multiple_AfricaMiddleEastMobileDemand3Q2005" xfId="3939"/>
    <cellStyle name="_Multiple_AME Mobile Demand and Data Aggregation - 1Q06" xfId="3940"/>
    <cellStyle name="_Multiple_AP Mobile Demand Aggregation and Check file - 1Q06 - USE THIS ONE" xfId="3941"/>
    <cellStyle name="_Multiple_AP Mobile Demand Check File 1q2006 v.Linked" xfId="3942"/>
    <cellStyle name="_Multiple_bls roic" xfId="3943"/>
    <cellStyle name="_Multiple_Book1" xfId="3944"/>
    <cellStyle name="_Multiple_Book1_3G Models" xfId="3945"/>
    <cellStyle name="_Multiple_Book1_Jazztel model 16DP3-Exhibits" xfId="3946"/>
    <cellStyle name="_Multiple_Book1_Jazztel model 16DP3-Exhibits_3G Models" xfId="3947"/>
    <cellStyle name="_Multiple_Book1_Jazztel model 16DP3-Exhibits_FT-6June2001" xfId="3948"/>
    <cellStyle name="_Multiple_Book1_Jazztel model 16DP3-Exhibits_FT-6June2001_1" xfId="3949"/>
    <cellStyle name="_Multiple_Book1_Jazztel model 16DP3-Exhibits_FT-6June2001_1_Telefonica Moviles" xfId="3950"/>
    <cellStyle name="_Multiple_Book1_Jazztel model 18DP-exhibits" xfId="3951"/>
    <cellStyle name="_Multiple_Book1_Jazztel model 18DP-exhibits_FT-6June2001" xfId="3952"/>
    <cellStyle name="_Multiple_Book1_Jazztel model 18DP-exhibits_Orange-Mar01" xfId="3953"/>
    <cellStyle name="_Multiple_Book1_Jazztel model 18DP-exhibits_Orange-May01" xfId="3954"/>
    <cellStyle name="_Multiple_Book1_Jazztel model 18DP-exhibits_T_MOBIL2" xfId="3955"/>
    <cellStyle name="_Multiple_Book1_Jazztel model 18DP-exhibits_T_MOBIL2_FT-6June2001" xfId="3956"/>
    <cellStyle name="_Multiple_Book1_Jazztel model 18DP-exhibits_T_MOBIL2_FT-6June2001_1" xfId="3957"/>
    <cellStyle name="_Multiple_Book1_Jazztel model 18DP-exhibits_T_MOBIL2_Orange-May01" xfId="3958"/>
    <cellStyle name="_Multiple_Book1_Jazztel model 18DP-exhibits_T_MOBIL2_Telefonica Moviles" xfId="3959"/>
    <cellStyle name="_Multiple_Book1_Jazztel model 18DP-exhibits_Telefonica Moviles" xfId="3960"/>
    <cellStyle name="_Multiple_Book1_Jazztel model 18DP-exhibits_TelenorInitiation-11Jan01" xfId="3961"/>
    <cellStyle name="_Multiple_Book1_Jazztel model 18DP-exhibits_TelenorWIPFeb01" xfId="3962"/>
    <cellStyle name="_Multiple_Book1_Jazztel model 18DP-exhibits_Telia-April01(new structure)" xfId="3963"/>
    <cellStyle name="_Multiple_Book1_Jazztel model 18DP-exhibits_Telia-April01(new structure)_FT-6June2001" xfId="3964"/>
    <cellStyle name="_Multiple_Book1_Jazztel model 18DP-exhibits_Telia-April01(new structure)_FT-6June2001_Telefonica Moviles" xfId="3965"/>
    <cellStyle name="_Multiple_Book1_Jazztel model 18DP-exhibits_Telia-April01(new structure)_Telefonica Moviles" xfId="3966"/>
    <cellStyle name="_Multiple_Book1_Jazztel1" xfId="3967"/>
    <cellStyle name="_Multiple_Book1_Orange-Mar01" xfId="3968"/>
    <cellStyle name="_Multiple_Book1_Orange-Mar01_FT-6June2001" xfId="3969"/>
    <cellStyle name="_Multiple_Book1_Orange-Mar01_Telefonica Moviles" xfId="3970"/>
    <cellStyle name="_Multiple_Book1_Orange-Mar01_Telefonica Moviles_1" xfId="3971"/>
    <cellStyle name="_Multiple_Book1_Orange-May01" xfId="3972"/>
    <cellStyle name="_Multiple_Book1_Orange-May01_FT-6June2001" xfId="3973"/>
    <cellStyle name="_Multiple_Book1_Orange-May01_FT-6June2001_Telefonica Moviles" xfId="3974"/>
    <cellStyle name="_Multiple_Book1_Orange-May01_Telefonica Moviles" xfId="3975"/>
    <cellStyle name="_Multiple_Book1_T_MOBIL2" xfId="3976"/>
    <cellStyle name="_Multiple_Book1_TelenorInitiation-11Jan01" xfId="3977"/>
    <cellStyle name="_Multiple_Book1_TelenorInitiation-11Jan01_FT-6June2001" xfId="3978"/>
    <cellStyle name="_Multiple_Book1_TelenorInitiation-11Jan01_Telefonica Moviles" xfId="3979"/>
    <cellStyle name="_Multiple_Book1_TelenorInitiation-11Jan01_Telefonica Moviles_1" xfId="3980"/>
    <cellStyle name="_Multiple_Book1_TelenorWIPFeb01" xfId="3981"/>
    <cellStyle name="_Multiple_Book1_TelenorWIPFeb01_FT-6June2001" xfId="3982"/>
    <cellStyle name="_Multiple_Book1_TelenorWIPFeb01_Telefonica Moviles" xfId="3983"/>
    <cellStyle name="_Multiple_Book1_TelenorWIPFeb01_Telefonica Moviles_1" xfId="3984"/>
    <cellStyle name="_Multiple_Book1_Telia-April01(new structure)" xfId="3985"/>
    <cellStyle name="_Multiple_Book11" xfId="3986"/>
    <cellStyle name="_Multiple_Book11_3G Models" xfId="3987"/>
    <cellStyle name="_Multiple_Book11_Jazztel model 16DP3-Exhibits" xfId="3988"/>
    <cellStyle name="_Multiple_Book11_Jazztel model 16DP3-Exhibits_3G Models" xfId="3989"/>
    <cellStyle name="_Multiple_Book11_Jazztel model 16DP3-Exhibits_FT-6June2001" xfId="3990"/>
    <cellStyle name="_Multiple_Book11_Jazztel model 16DP3-Exhibits_FT-6June2001_1" xfId="3991"/>
    <cellStyle name="_Multiple_Book11_Jazztel model 16DP3-Exhibits_FT-6June2001_1_Telefonica Moviles" xfId="3992"/>
    <cellStyle name="_Multiple_Book11_Jazztel model 18DP-exhibits" xfId="3993"/>
    <cellStyle name="_Multiple_Book11_Jazztel model 18DP-exhibits_FT-6June2001" xfId="3994"/>
    <cellStyle name="_Multiple_Book11_Jazztel model 18DP-exhibits_Orange-Mar01" xfId="3995"/>
    <cellStyle name="_Multiple_Book11_Jazztel model 18DP-exhibits_Orange-May01" xfId="3996"/>
    <cellStyle name="_Multiple_Book11_Jazztel model 18DP-exhibits_T_MOBIL2" xfId="3997"/>
    <cellStyle name="_Multiple_Book11_Jazztel model 18DP-exhibits_T_MOBIL2_FT-6June2001" xfId="3998"/>
    <cellStyle name="_Multiple_Book11_Jazztel model 18DP-exhibits_T_MOBIL2_FT-6June2001_1" xfId="3999"/>
    <cellStyle name="_Multiple_Book11_Jazztel model 18DP-exhibits_T_MOBIL2_Orange-May01" xfId="4000"/>
    <cellStyle name="_Multiple_Book11_Jazztel model 18DP-exhibits_T_MOBIL2_Telefonica Moviles" xfId="4001"/>
    <cellStyle name="_Multiple_Book11_Jazztel model 18DP-exhibits_Telefonica Moviles" xfId="4002"/>
    <cellStyle name="_Multiple_Book11_Jazztel model 18DP-exhibits_TelenorInitiation-11Jan01" xfId="4003"/>
    <cellStyle name="_Multiple_Book11_Jazztel model 18DP-exhibits_TelenorWIPFeb01" xfId="4004"/>
    <cellStyle name="_Multiple_Book11_Jazztel model 18DP-exhibits_Telia-April01(new structure)" xfId="4005"/>
    <cellStyle name="_Multiple_Book11_Jazztel model 18DP-exhibits_Telia-April01(new structure)_FT-6June2001" xfId="4006"/>
    <cellStyle name="_Multiple_Book11_Jazztel model 18DP-exhibits_Telia-April01(new structure)_FT-6June2001_Telefonica Moviles" xfId="4007"/>
    <cellStyle name="_Multiple_Book11_Jazztel model 18DP-exhibits_Telia-April01(new structure)_Telefonica Moviles" xfId="4008"/>
    <cellStyle name="_Multiple_Book11_Jazztel1" xfId="4009"/>
    <cellStyle name="_Multiple_Book11_Orange-Mar01" xfId="4010"/>
    <cellStyle name="_Multiple_Book11_Orange-Mar01_FT-6June2001" xfId="4011"/>
    <cellStyle name="_Multiple_Book11_Orange-Mar01_Telefonica Moviles" xfId="4012"/>
    <cellStyle name="_Multiple_Book11_Orange-Mar01_Telefonica Moviles_1" xfId="4013"/>
    <cellStyle name="_Multiple_Book11_Orange-May01" xfId="4014"/>
    <cellStyle name="_Multiple_Book11_Orange-May01_FT-6June2001" xfId="4015"/>
    <cellStyle name="_Multiple_Book11_Orange-May01_FT-6June2001_Telefonica Moviles" xfId="4016"/>
    <cellStyle name="_Multiple_Book11_Orange-May01_Telefonica Moviles" xfId="4017"/>
    <cellStyle name="_Multiple_Book11_T_MOBIL2" xfId="4018"/>
    <cellStyle name="_Multiple_Book11_TelenorInitiation-11Jan01" xfId="4019"/>
    <cellStyle name="_Multiple_Book11_TelenorInitiation-11Jan01_FT-6June2001" xfId="4020"/>
    <cellStyle name="_Multiple_Book11_TelenorInitiation-11Jan01_Telefonica Moviles" xfId="4021"/>
    <cellStyle name="_Multiple_Book11_TelenorInitiation-11Jan01_Telefonica Moviles_1" xfId="4022"/>
    <cellStyle name="_Multiple_Book11_TelenorWIPFeb01" xfId="4023"/>
    <cellStyle name="_Multiple_Book11_TelenorWIPFeb01_FT-6June2001" xfId="4024"/>
    <cellStyle name="_Multiple_Book11_TelenorWIPFeb01_Telefonica Moviles" xfId="4025"/>
    <cellStyle name="_Multiple_Book11_TelenorWIPFeb01_Telefonica Moviles_1" xfId="4026"/>
    <cellStyle name="_Multiple_Book11_Telia-April01(new structure)" xfId="4027"/>
    <cellStyle name="_Multiple_Book12" xfId="4028"/>
    <cellStyle name="_Multiple_Book12_3G Models" xfId="4029"/>
    <cellStyle name="_Multiple_Book12_Jazztel model 16DP3-Exhibits" xfId="4030"/>
    <cellStyle name="_Multiple_Book12_Jazztel model 16DP3-Exhibits_3G Models" xfId="4031"/>
    <cellStyle name="_Multiple_Book12_Jazztel model 16DP3-Exhibits_FT-6June2001" xfId="4032"/>
    <cellStyle name="_Multiple_Book12_Jazztel model 16DP3-Exhibits_FT-6June2001_1" xfId="4033"/>
    <cellStyle name="_Multiple_Book12_Jazztel model 16DP3-Exhibits_FT-6June2001_1_Telefonica Moviles" xfId="4034"/>
    <cellStyle name="_Multiple_Book12_Jazztel model 18DP-exhibits" xfId="4035"/>
    <cellStyle name="_Multiple_Book12_Jazztel model 18DP-exhibits_FT-6June2001" xfId="4036"/>
    <cellStyle name="_Multiple_Book12_Jazztel model 18DP-exhibits_Orange-Mar01" xfId="4037"/>
    <cellStyle name="_Multiple_Book12_Jazztel model 18DP-exhibits_Orange-May01" xfId="4038"/>
    <cellStyle name="_Multiple_Book12_Jazztel model 18DP-exhibits_T_MOBIL2" xfId="4039"/>
    <cellStyle name="_Multiple_Book12_Jazztel model 18DP-exhibits_T_MOBIL2_FT-6June2001" xfId="4040"/>
    <cellStyle name="_Multiple_Book12_Jazztel model 18DP-exhibits_T_MOBIL2_FT-6June2001_1" xfId="4041"/>
    <cellStyle name="_Multiple_Book12_Jazztel model 18DP-exhibits_T_MOBIL2_Orange-May01" xfId="4042"/>
    <cellStyle name="_Multiple_Book12_Jazztel model 18DP-exhibits_T_MOBIL2_Telefonica Moviles" xfId="4043"/>
    <cellStyle name="_Multiple_Book12_Jazztel model 18DP-exhibits_Telefonica Moviles" xfId="4044"/>
    <cellStyle name="_Multiple_Book12_Jazztel model 18DP-exhibits_TelenorInitiation-11Jan01" xfId="4045"/>
    <cellStyle name="_Multiple_Book12_Jazztel model 18DP-exhibits_TelenorWIPFeb01" xfId="4046"/>
    <cellStyle name="_Multiple_Book12_Jazztel model 18DP-exhibits_Telia-April01(new structure)" xfId="4047"/>
    <cellStyle name="_Multiple_Book12_Jazztel model 18DP-exhibits_Telia-April01(new structure)_FT-6June2001" xfId="4048"/>
    <cellStyle name="_Multiple_Book12_Jazztel model 18DP-exhibits_Telia-April01(new structure)_FT-6June2001_Telefonica Moviles" xfId="4049"/>
    <cellStyle name="_Multiple_Book12_Jazztel model 18DP-exhibits_Telia-April01(new structure)_Telefonica Moviles" xfId="4050"/>
    <cellStyle name="_Multiple_Book12_Jazztel1" xfId="4051"/>
    <cellStyle name="_Multiple_Book12_Orange-Mar01" xfId="4052"/>
    <cellStyle name="_Multiple_Book12_Orange-Mar01_FT-6June2001" xfId="4053"/>
    <cellStyle name="_Multiple_Book12_Orange-Mar01_Telefonica Moviles" xfId="4054"/>
    <cellStyle name="_Multiple_Book12_Orange-Mar01_Telefonica Moviles_1" xfId="4055"/>
    <cellStyle name="_Multiple_Book12_Orange-May01" xfId="4056"/>
    <cellStyle name="_Multiple_Book12_Orange-May01_FT-6June2001" xfId="4057"/>
    <cellStyle name="_Multiple_Book12_Orange-May01_FT-6June2001_Telefonica Moviles" xfId="4058"/>
    <cellStyle name="_Multiple_Book12_Orange-May01_Telefonica Moviles" xfId="4059"/>
    <cellStyle name="_Multiple_Book12_T_MOBIL2" xfId="4060"/>
    <cellStyle name="_Multiple_Book12_TelenorInitiation-11Jan01" xfId="4061"/>
    <cellStyle name="_Multiple_Book12_TelenorInitiation-11Jan01_FT-6June2001" xfId="4062"/>
    <cellStyle name="_Multiple_Book12_TelenorInitiation-11Jan01_Telefonica Moviles" xfId="4063"/>
    <cellStyle name="_Multiple_Book12_TelenorInitiation-11Jan01_Telefonica Moviles_1" xfId="4064"/>
    <cellStyle name="_Multiple_Book12_TelenorWIPFeb01" xfId="4065"/>
    <cellStyle name="_Multiple_Book12_TelenorWIPFeb01_FT-6June2001" xfId="4066"/>
    <cellStyle name="_Multiple_Book12_TelenorWIPFeb01_Telefonica Moviles" xfId="4067"/>
    <cellStyle name="_Multiple_Book12_TelenorWIPFeb01_Telefonica Moviles_1" xfId="4068"/>
    <cellStyle name="_Multiple_Book12_Telia-April01(new structure)" xfId="4069"/>
    <cellStyle name="_Multiple_DCF Summary pages" xfId="4070"/>
    <cellStyle name="_Multiple_DCF Summary pages_3G Models" xfId="4071"/>
    <cellStyle name="_Multiple_DCF Summary pages_Jazztel model 16DP3-Exhibits" xfId="4072"/>
    <cellStyle name="_Multiple_DCF Summary pages_Jazztel model 16DP3-Exhibits_3G Models" xfId="4073"/>
    <cellStyle name="_Multiple_DCF Summary pages_Jazztel model 16DP3-Exhibits_FT-6June2001" xfId="4074"/>
    <cellStyle name="_Multiple_DCF Summary pages_Jazztel model 16DP3-Exhibits_FT-6June2001_1" xfId="4075"/>
    <cellStyle name="_Multiple_DCF Summary pages_Jazztel model 16DP3-Exhibits_FT-6June2001_1_Telefonica Moviles" xfId="4076"/>
    <cellStyle name="_Multiple_DCF Summary pages_Jazztel model 18DP-exhibits" xfId="4077"/>
    <cellStyle name="_Multiple_DCF Summary pages_Jazztel model 18DP-exhibits_FT-6June2001" xfId="4078"/>
    <cellStyle name="_Multiple_DCF Summary pages_Jazztel model 18DP-exhibits_Orange-Mar01" xfId="4079"/>
    <cellStyle name="_Multiple_DCF Summary pages_Jazztel model 18DP-exhibits_Orange-May01" xfId="4080"/>
    <cellStyle name="_Multiple_DCF Summary pages_Jazztel model 18DP-exhibits_T_MOBIL2" xfId="4081"/>
    <cellStyle name="_Multiple_DCF Summary pages_Jazztel model 18DP-exhibits_T_MOBIL2_FT-6June2001" xfId="4082"/>
    <cellStyle name="_Multiple_DCF Summary pages_Jazztel model 18DP-exhibits_T_MOBIL2_FT-6June2001_1" xfId="4083"/>
    <cellStyle name="_Multiple_DCF Summary pages_Jazztel model 18DP-exhibits_T_MOBIL2_Orange-May01" xfId="4084"/>
    <cellStyle name="_Multiple_DCF Summary pages_Jazztel model 18DP-exhibits_T_MOBIL2_Telefonica Moviles" xfId="4085"/>
    <cellStyle name="_Multiple_DCF Summary pages_Jazztel model 18DP-exhibits_Telefonica Moviles" xfId="4086"/>
    <cellStyle name="_Multiple_DCF Summary pages_Jazztel model 18DP-exhibits_TelenorInitiation-11Jan01" xfId="4087"/>
    <cellStyle name="_Multiple_DCF Summary pages_Jazztel model 18DP-exhibits_TelenorWIPFeb01" xfId="4088"/>
    <cellStyle name="_Multiple_DCF Summary pages_Jazztel model 18DP-exhibits_Telia-April01(new structure)" xfId="4089"/>
    <cellStyle name="_Multiple_DCF Summary pages_Jazztel model 18DP-exhibits_Telia-April01(new structure)_FT-6June2001" xfId="4090"/>
    <cellStyle name="_Multiple_DCF Summary pages_Jazztel model 18DP-exhibits_Telia-April01(new structure)_FT-6June2001_Telefonica Moviles" xfId="4091"/>
    <cellStyle name="_Multiple_DCF Summary pages_Jazztel model 18DP-exhibits_Telia-April01(new structure)_Telefonica Moviles" xfId="4092"/>
    <cellStyle name="_Multiple_DCF Summary pages_Jazztel1" xfId="4093"/>
    <cellStyle name="_Multiple_DCF Summary pages_Orange-Mar01" xfId="4094"/>
    <cellStyle name="_Multiple_DCF Summary pages_Orange-Mar01_FT-6June2001" xfId="4095"/>
    <cellStyle name="_Multiple_DCF Summary pages_Orange-Mar01_Telefonica Moviles" xfId="4096"/>
    <cellStyle name="_Multiple_DCF Summary pages_Orange-Mar01_Telefonica Moviles_1" xfId="4097"/>
    <cellStyle name="_Multiple_DCF Summary pages_Orange-May01" xfId="4098"/>
    <cellStyle name="_Multiple_DCF Summary pages_Orange-May01_FT-6June2001" xfId="4099"/>
    <cellStyle name="_Multiple_DCF Summary pages_Orange-May01_FT-6June2001_Telefonica Moviles" xfId="4100"/>
    <cellStyle name="_Multiple_DCF Summary pages_Orange-May01_Telefonica Moviles" xfId="4101"/>
    <cellStyle name="_Multiple_DCF Summary pages_T_MOBIL2" xfId="4102"/>
    <cellStyle name="_Multiple_DCF Summary pages_TelenorInitiation-11Jan01" xfId="4103"/>
    <cellStyle name="_Multiple_DCF Summary pages_TelenorInitiation-11Jan01_FT-6June2001" xfId="4104"/>
    <cellStyle name="_Multiple_DCF Summary pages_TelenorInitiation-11Jan01_Telefonica Moviles" xfId="4105"/>
    <cellStyle name="_Multiple_DCF Summary pages_TelenorInitiation-11Jan01_Telefonica Moviles_1" xfId="4106"/>
    <cellStyle name="_Multiple_DCF Summary pages_TelenorWIPFeb01" xfId="4107"/>
    <cellStyle name="_Multiple_DCF Summary pages_TelenorWIPFeb01_FT-6June2001" xfId="4108"/>
    <cellStyle name="_Multiple_DCF Summary pages_TelenorWIPFeb01_Telefonica Moviles" xfId="4109"/>
    <cellStyle name="_Multiple_DCF Summary pages_TelenorWIPFeb01_Telefonica Moviles_1" xfId="4110"/>
    <cellStyle name="_Multiple_DCF Summary pages_Telia-April01(new structure)" xfId="4111"/>
    <cellStyle name="_Multiple_FCMBEMEA_R" xfId="4112"/>
    <cellStyle name="_Multiple_FT-6June2001" xfId="4113"/>
    <cellStyle name="_Multiple_iPF 2009 model FINAL" xfId="4114"/>
    <cellStyle name="_Multiple_Jazztel model 15-exhibits" xfId="4115"/>
    <cellStyle name="_Multiple_Jazztel model 15-exhibits bis" xfId="4116"/>
    <cellStyle name="_Multiple_Jazztel model 15-exhibits bis_3G Models" xfId="4117"/>
    <cellStyle name="_Multiple_Jazztel model 15-exhibits bis_FT-6June2001" xfId="4118"/>
    <cellStyle name="_Multiple_Jazztel model 15-exhibits bis_FT-6June2001_1" xfId="4119"/>
    <cellStyle name="_Multiple_Jazztel model 15-exhibits bis_FT-6June2001_1_Telefonica Moviles" xfId="4120"/>
    <cellStyle name="_Multiple_Jazztel model 15-exhibits_3G Models" xfId="4121"/>
    <cellStyle name="_Multiple_Jazztel model 15-exhibits_Jazztel model 16DP3-Exhibits" xfId="4122"/>
    <cellStyle name="_Multiple_Jazztel model 15-exhibits_Jazztel model 16DP3-Exhibits_3G Models" xfId="4123"/>
    <cellStyle name="_Multiple_Jazztel model 15-exhibits_Jazztel model 16DP3-Exhibits_FT-6June2001" xfId="4124"/>
    <cellStyle name="_Multiple_Jazztel model 15-exhibits_Jazztel model 16DP3-Exhibits_FT-6June2001_1" xfId="4125"/>
    <cellStyle name="_Multiple_Jazztel model 15-exhibits_Jazztel model 16DP3-Exhibits_FT-6June2001_1_Telefonica Moviles" xfId="4126"/>
    <cellStyle name="_Multiple_Jazztel model 15-exhibits_Jazztel model 18DP-exhibits" xfId="4127"/>
    <cellStyle name="_Multiple_Jazztel model 15-exhibits_Jazztel model 18DP-exhibits_FT-6June2001" xfId="4128"/>
    <cellStyle name="_Multiple_Jazztel model 15-exhibits_Jazztel model 18DP-exhibits_Orange-Mar01" xfId="4129"/>
    <cellStyle name="_Multiple_Jazztel model 15-exhibits_Jazztel model 18DP-exhibits_Orange-May01" xfId="4130"/>
    <cellStyle name="_Multiple_Jazztel model 15-exhibits_Jazztel model 18DP-exhibits_T_MOBIL2" xfId="4131"/>
    <cellStyle name="_Multiple_Jazztel model 15-exhibits_Jazztel model 18DP-exhibits_T_MOBIL2_FT-6June2001" xfId="4132"/>
    <cellStyle name="_Multiple_Jazztel model 15-exhibits_Jazztel model 18DP-exhibits_T_MOBIL2_FT-6June2001_1" xfId="4133"/>
    <cellStyle name="_Multiple_Jazztel model 15-exhibits_Jazztel model 18DP-exhibits_T_MOBIL2_Orange-May01" xfId="4134"/>
    <cellStyle name="_Multiple_Jazztel model 15-exhibits_Jazztel model 18DP-exhibits_T_MOBIL2_Telefonica Moviles" xfId="4135"/>
    <cellStyle name="_Multiple_Jazztel model 15-exhibits_Jazztel model 18DP-exhibits_Telefonica Moviles" xfId="4136"/>
    <cellStyle name="_Multiple_Jazztel model 15-exhibits_Jazztel model 18DP-exhibits_TelenorInitiation-11Jan01" xfId="4137"/>
    <cellStyle name="_Multiple_Jazztel model 15-exhibits_Jazztel model 18DP-exhibits_TelenorWIPFeb01" xfId="4138"/>
    <cellStyle name="_Multiple_Jazztel model 15-exhibits_Jazztel model 18DP-exhibits_Telia-April01(new structure)" xfId="4139"/>
    <cellStyle name="_Multiple_Jazztel model 15-exhibits_Jazztel model 18DP-exhibits_Telia-April01(new structure)_FT-6June2001" xfId="4140"/>
    <cellStyle name="_Multiple_Jazztel model 15-exhibits_Jazztel model 18DP-exhibits_Telia-April01(new structure)_FT-6June2001_Telefonica Moviles" xfId="4141"/>
    <cellStyle name="_Multiple_Jazztel model 15-exhibits_Jazztel model 18DP-exhibits_Telia-April01(new structure)_Telefonica Moviles" xfId="4142"/>
    <cellStyle name="_Multiple_Jazztel model 15-exhibits_Jazztel1" xfId="4143"/>
    <cellStyle name="_Multiple_Jazztel model 15-exhibits_Orange-Mar01" xfId="4144"/>
    <cellStyle name="_Multiple_Jazztel model 15-exhibits_Orange-Mar01_FT-6June2001" xfId="4145"/>
    <cellStyle name="_Multiple_Jazztel model 15-exhibits_Orange-Mar01_Telefonica Moviles" xfId="4146"/>
    <cellStyle name="_Multiple_Jazztel model 15-exhibits_Orange-Mar01_Telefonica Moviles_1" xfId="4147"/>
    <cellStyle name="_Multiple_Jazztel model 15-exhibits_Orange-May01" xfId="4148"/>
    <cellStyle name="_Multiple_Jazztel model 15-exhibits_Orange-May01_FT-6June2001" xfId="4149"/>
    <cellStyle name="_Multiple_Jazztel model 15-exhibits_Orange-May01_FT-6June2001_Telefonica Moviles" xfId="4150"/>
    <cellStyle name="_Multiple_Jazztel model 15-exhibits_Orange-May01_Telefonica Moviles" xfId="4151"/>
    <cellStyle name="_Multiple_Jazztel model 15-exhibits_T_MOBIL2" xfId="4152"/>
    <cellStyle name="_Multiple_Jazztel model 15-exhibits_TelenorInitiation-11Jan01" xfId="4153"/>
    <cellStyle name="_Multiple_Jazztel model 15-exhibits_TelenorInitiation-11Jan01_FT-6June2001" xfId="4154"/>
    <cellStyle name="_Multiple_Jazztel model 15-exhibits_TelenorInitiation-11Jan01_Telefonica Moviles" xfId="4155"/>
    <cellStyle name="_Multiple_Jazztel model 15-exhibits_TelenorInitiation-11Jan01_Telefonica Moviles_1" xfId="4156"/>
    <cellStyle name="_Multiple_Jazztel model 15-exhibits_TelenorWIPFeb01" xfId="4157"/>
    <cellStyle name="_Multiple_Jazztel model 15-exhibits_TelenorWIPFeb01_FT-6June2001" xfId="4158"/>
    <cellStyle name="_Multiple_Jazztel model 15-exhibits_TelenorWIPFeb01_Telefonica Moviles" xfId="4159"/>
    <cellStyle name="_Multiple_Jazztel model 15-exhibits_TelenorWIPFeb01_Telefonica Moviles_1" xfId="4160"/>
    <cellStyle name="_Multiple_Jazztel model 15-exhibits_Telia-April01(new structure)" xfId="4161"/>
    <cellStyle name="_Multiple_Jazztel model 15-exhibits-Friso2" xfId="4162"/>
    <cellStyle name="_Multiple_Jazztel model 15-exhibits-Friso2_3G Models" xfId="4163"/>
    <cellStyle name="_Multiple_Jazztel model 15-exhibits-Friso2_Jazztel model 16DP3-Exhibits" xfId="4164"/>
    <cellStyle name="_Multiple_Jazztel model 15-exhibits-Friso2_Jazztel model 16DP3-Exhibits_3G Models" xfId="4165"/>
    <cellStyle name="_Multiple_Jazztel model 15-exhibits-Friso2_Jazztel model 16DP3-Exhibits_FT-6June2001" xfId="4166"/>
    <cellStyle name="_Multiple_Jazztel model 15-exhibits-Friso2_Jazztel model 16DP3-Exhibits_FT-6June2001_1" xfId="4167"/>
    <cellStyle name="_Multiple_Jazztel model 15-exhibits-Friso2_Jazztel model 16DP3-Exhibits_FT-6June2001_1_Telefonica Moviles" xfId="4168"/>
    <cellStyle name="_Multiple_Jazztel model 15-exhibits-Friso2_Jazztel model 18DP-exhibits" xfId="4169"/>
    <cellStyle name="_Multiple_Jazztel model 15-exhibits-Friso2_Jazztel model 18DP-exhibits_FT-6June2001" xfId="4170"/>
    <cellStyle name="_Multiple_Jazztel model 15-exhibits-Friso2_Jazztel model 18DP-exhibits_Orange-Mar01" xfId="4171"/>
    <cellStyle name="_Multiple_Jazztel model 15-exhibits-Friso2_Jazztel model 18DP-exhibits_Orange-May01" xfId="4172"/>
    <cellStyle name="_Multiple_Jazztel model 15-exhibits-Friso2_Jazztel model 18DP-exhibits_T_MOBIL2" xfId="4173"/>
    <cellStyle name="_Multiple_Jazztel model 15-exhibits-Friso2_Jazztel model 18DP-exhibits_T_MOBIL2_FT-6June2001" xfId="4174"/>
    <cellStyle name="_Multiple_Jazztel model 15-exhibits-Friso2_Jazztel model 18DP-exhibits_T_MOBIL2_FT-6June2001_1" xfId="4175"/>
    <cellStyle name="_Multiple_Jazztel model 15-exhibits-Friso2_Jazztel model 18DP-exhibits_T_MOBIL2_Orange-May01" xfId="4176"/>
    <cellStyle name="_Multiple_Jazztel model 15-exhibits-Friso2_Jazztel model 18DP-exhibits_T_MOBIL2_Telefonica Moviles" xfId="4177"/>
    <cellStyle name="_Multiple_Jazztel model 15-exhibits-Friso2_Jazztel model 18DP-exhibits_Telefonica Moviles" xfId="4178"/>
    <cellStyle name="_Multiple_Jazztel model 15-exhibits-Friso2_Jazztel model 18DP-exhibits_TelenorInitiation-11Jan01" xfId="4179"/>
    <cellStyle name="_Multiple_Jazztel model 15-exhibits-Friso2_Jazztel model 18DP-exhibits_TelenorWIPFeb01" xfId="4180"/>
    <cellStyle name="_Multiple_Jazztel model 15-exhibits-Friso2_Jazztel model 18DP-exhibits_Telia-April01(new structure)" xfId="4181"/>
    <cellStyle name="_Multiple_Jazztel model 15-exhibits-Friso2_Jazztel model 18DP-exhibits_Telia-April01(new structure)_FT-6June2001" xfId="4182"/>
    <cellStyle name="_Multiple_Jazztel model 15-exhibits-Friso2_Jazztel model 18DP-exhibits_Telia-April01(new structure)_FT-6June2001_Telefonica Moviles" xfId="4183"/>
    <cellStyle name="_Multiple_Jazztel model 15-exhibits-Friso2_Jazztel model 18DP-exhibits_Telia-April01(new structure)_Telefonica Moviles" xfId="4184"/>
    <cellStyle name="_Multiple_Jazztel model 15-exhibits-Friso2_Jazztel1" xfId="4185"/>
    <cellStyle name="_Multiple_Jazztel model 15-exhibits-Friso2_Orange-Mar01" xfId="4186"/>
    <cellStyle name="_Multiple_Jazztel model 15-exhibits-Friso2_Orange-Mar01_FT-6June2001" xfId="4187"/>
    <cellStyle name="_Multiple_Jazztel model 15-exhibits-Friso2_Orange-Mar01_Telefonica Moviles" xfId="4188"/>
    <cellStyle name="_Multiple_Jazztel model 15-exhibits-Friso2_Orange-Mar01_Telefonica Moviles_1" xfId="4189"/>
    <cellStyle name="_Multiple_Jazztel model 15-exhibits-Friso2_Orange-May01" xfId="4190"/>
    <cellStyle name="_Multiple_Jazztel model 15-exhibits-Friso2_Orange-May01_FT-6June2001" xfId="4191"/>
    <cellStyle name="_Multiple_Jazztel model 15-exhibits-Friso2_Orange-May01_FT-6June2001_Telefonica Moviles" xfId="4192"/>
    <cellStyle name="_Multiple_Jazztel model 15-exhibits-Friso2_Orange-May01_Telefonica Moviles" xfId="4193"/>
    <cellStyle name="_Multiple_Jazztel model 15-exhibits-Friso2_T_MOBIL2" xfId="4194"/>
    <cellStyle name="_Multiple_Jazztel model 15-exhibits-Friso2_TelenorInitiation-11Jan01" xfId="4195"/>
    <cellStyle name="_Multiple_Jazztel model 15-exhibits-Friso2_TelenorInitiation-11Jan01_FT-6June2001" xfId="4196"/>
    <cellStyle name="_Multiple_Jazztel model 15-exhibits-Friso2_TelenorInitiation-11Jan01_Telefonica Moviles" xfId="4197"/>
    <cellStyle name="_Multiple_Jazztel model 15-exhibits-Friso2_TelenorInitiation-11Jan01_Telefonica Moviles_1" xfId="4198"/>
    <cellStyle name="_Multiple_Jazztel model 15-exhibits-Friso2_TelenorWIPFeb01" xfId="4199"/>
    <cellStyle name="_Multiple_Jazztel model 15-exhibits-Friso2_TelenorWIPFeb01_FT-6June2001" xfId="4200"/>
    <cellStyle name="_Multiple_Jazztel model 15-exhibits-Friso2_TelenorWIPFeb01_Telefonica Moviles" xfId="4201"/>
    <cellStyle name="_Multiple_Jazztel model 15-exhibits-Friso2_TelenorWIPFeb01_Telefonica Moviles_1" xfId="4202"/>
    <cellStyle name="_Multiple_Jazztel model 15-exhibits-Friso2_Telia-April01(new structure)" xfId="4203"/>
    <cellStyle name="_Multiple_Jazztel model 16DP2-Exhibits" xfId="4204"/>
    <cellStyle name="_Multiple_Jazztel model 16DP2-Exhibits_3G Models" xfId="4205"/>
    <cellStyle name="_Multiple_Jazztel model 16DP2-Exhibits_FT-6June2001" xfId="4206"/>
    <cellStyle name="_Multiple_Jazztel model 16DP2-Exhibits_Orange-Mar01" xfId="4207"/>
    <cellStyle name="_Multiple_Jazztel model 16DP2-Exhibits_Orange-May01" xfId="4208"/>
    <cellStyle name="_Multiple_Jazztel model 16DP2-Exhibits_T_MOBIL2" xfId="4209"/>
    <cellStyle name="_Multiple_Jazztel model 16DP2-Exhibits_Telefonica Moviles" xfId="4210"/>
    <cellStyle name="_Multiple_Jazztel model 16DP2-Exhibits_TelenorInitiation-11Jan01" xfId="4211"/>
    <cellStyle name="_Multiple_Jazztel model 16DP2-Exhibits_TelenorWIPFeb01" xfId="4212"/>
    <cellStyle name="_Multiple_Jazztel model 16DP3-Exhibits" xfId="4213"/>
    <cellStyle name="_Multiple_Jazztel model 16DP3-Exhibits_3G Models" xfId="4214"/>
    <cellStyle name="_Multiple_Jazztel model 16DP3-Exhibits_FT-6June2001" xfId="4215"/>
    <cellStyle name="_Multiple_Jazztel model 16DP3-Exhibits_Orange-Mar01" xfId="4216"/>
    <cellStyle name="_Multiple_Jazztel model 16DP3-Exhibits_Orange-May01" xfId="4217"/>
    <cellStyle name="_Multiple_Jazztel model 16DP3-Exhibits_T_MOBIL2" xfId="4218"/>
    <cellStyle name="_Multiple_Jazztel model 16DP3-Exhibits_Telefonica Moviles" xfId="4219"/>
    <cellStyle name="_Multiple_Jazztel model 16DP3-Exhibits_TelenorInitiation-11Jan01" xfId="4220"/>
    <cellStyle name="_Multiple_Jazztel model 16DP3-Exhibits_TelenorWIPFeb01" xfId="4221"/>
    <cellStyle name="_Multiple_Orange-Mar01" xfId="4222"/>
    <cellStyle name="_Multiple_Orange-May01" xfId="4223"/>
    <cellStyle name="_Multiple_PakistabMob2005" xfId="4224"/>
    <cellStyle name="_Multiple_promjena_cijena_interkonekcije_mobile_retail_190210" xfId="4225"/>
    <cellStyle name="_Multiple_stvarni CORI_17-48_13 2" xfId="4226"/>
    <cellStyle name="_Multiple_stvarni CORI_17-48_13 2 10" xfId="4227"/>
    <cellStyle name="_Multiple_stvarni CORI_17-48_13 2 10 2" xfId="4228"/>
    <cellStyle name="_Multiple_stvarni CORI_17-48_13 2 10 3" xfId="4229"/>
    <cellStyle name="_Multiple_stvarni CORI_17-48_13 2 11" xfId="4230"/>
    <cellStyle name="_Multiple_stvarni CORI_17-48_13 2 11 2" xfId="4231"/>
    <cellStyle name="_Multiple_stvarni CORI_17-48_13 2 11 3" xfId="4232"/>
    <cellStyle name="_Multiple_stvarni CORI_17-48_13 2 12" xfId="4233"/>
    <cellStyle name="_Multiple_stvarni CORI_17-48_13 2 12 2" xfId="4234"/>
    <cellStyle name="_Multiple_stvarni CORI_17-48_13 2 12 3" xfId="4235"/>
    <cellStyle name="_Multiple_stvarni CORI_17-48_13 2 13" xfId="4236"/>
    <cellStyle name="_Multiple_stvarni CORI_17-48_13 2 14" xfId="4237"/>
    <cellStyle name="_Multiple_stvarni CORI_17-48_13 2 15" xfId="4238"/>
    <cellStyle name="_Multiple_stvarni CORI_17-48_13 2 16" xfId="4239"/>
    <cellStyle name="_Multiple_stvarni CORI_17-48_13 2 2" xfId="4240"/>
    <cellStyle name="_Multiple_stvarni CORI_17-48_13 2 2 2" xfId="4241"/>
    <cellStyle name="_Multiple_stvarni CORI_17-48_13 2 2 3" xfId="4242"/>
    <cellStyle name="_Multiple_stvarni CORI_17-48_13 2 3" xfId="4243"/>
    <cellStyle name="_Multiple_stvarni CORI_17-48_13 2 3 2" xfId="4244"/>
    <cellStyle name="_Multiple_stvarni CORI_17-48_13 2 3 3" xfId="4245"/>
    <cellStyle name="_Multiple_stvarni CORI_17-48_13 2 4" xfId="4246"/>
    <cellStyle name="_Multiple_stvarni CORI_17-48_13 2 4 2" xfId="4247"/>
    <cellStyle name="_Multiple_stvarni CORI_17-48_13 2 4 3" xfId="4248"/>
    <cellStyle name="_Multiple_stvarni CORI_17-48_13 2 5" xfId="4249"/>
    <cellStyle name="_Multiple_stvarni CORI_17-48_13 2 5 2" xfId="4250"/>
    <cellStyle name="_Multiple_stvarni CORI_17-48_13 2 5 3" xfId="4251"/>
    <cellStyle name="_Multiple_stvarni CORI_17-48_13 2 6" xfId="4252"/>
    <cellStyle name="_Multiple_stvarni CORI_17-48_13 2 6 2" xfId="4253"/>
    <cellStyle name="_Multiple_stvarni CORI_17-48_13 2 6 3" xfId="4254"/>
    <cellStyle name="_Multiple_stvarni CORI_17-48_13 2 7" xfId="4255"/>
    <cellStyle name="_Multiple_stvarni CORI_17-48_13 2 7 2" xfId="4256"/>
    <cellStyle name="_Multiple_stvarni CORI_17-48_13 2 7 3" xfId="4257"/>
    <cellStyle name="_Multiple_stvarni CORI_17-48_13 2 8" xfId="4258"/>
    <cellStyle name="_Multiple_stvarni CORI_17-48_13 2 8 2" xfId="4259"/>
    <cellStyle name="_Multiple_stvarni CORI_17-48_13 2 8 3" xfId="4260"/>
    <cellStyle name="_Multiple_stvarni CORI_17-48_13 2 9" xfId="4261"/>
    <cellStyle name="_Multiple_stvarni CORI_17-48_13 2 9 2" xfId="4262"/>
    <cellStyle name="_Multiple_stvarni CORI_17-48_13 2 9 3" xfId="4263"/>
    <cellStyle name="_Multiple_stvarni CORI_17-48_13 2_MAXtvPlan 20090416" xfId="4264"/>
    <cellStyle name="_Multiple_stvarni CORI_17-48_13 2_MAXtvPlan 20090416 2" xfId="4265"/>
    <cellStyle name="_Multiple_T_MOBIL2" xfId="4266"/>
    <cellStyle name="_Multiple_Telefonica Moviles" xfId="4267"/>
    <cellStyle name="_Multiple_TelenorInitiation-11Jan01" xfId="4268"/>
    <cellStyle name="_Multiple_TelenorWIPFeb01" xfId="4269"/>
    <cellStyle name="_Multiple_t-mobile Sep 2003" xfId="4270"/>
    <cellStyle name="_MultipleSpace" xfId="4271"/>
    <cellStyle name="_MultipleSpace_3G Models" xfId="4272"/>
    <cellStyle name="_MultipleSpace_AfricaMiddleEastMobileDemand3Q2005" xfId="4273"/>
    <cellStyle name="_MultipleSpace_AME Mobile Demand and Data Aggregation - 1Q06" xfId="4274"/>
    <cellStyle name="_MultipleSpace_AP Mobile Demand Aggregation and Check file - 1Q06 - USE THIS ONE" xfId="4275"/>
    <cellStyle name="_MultipleSpace_AP Mobile Demand Check File 1q2006 v.Linked" xfId="4276"/>
    <cellStyle name="_MultipleSpace_bls roic" xfId="4277"/>
    <cellStyle name="_MultipleSpace_Book1" xfId="4278"/>
    <cellStyle name="_MultipleSpace_Book1_Jazztel" xfId="4279"/>
    <cellStyle name="_MultipleSpace_Book1_Jazztel model 16DP3-Exhibits" xfId="4280"/>
    <cellStyle name="_MultipleSpace_Book1_Jazztel model 16DP3-Exhibits_Orange-Mar01" xfId="4281"/>
    <cellStyle name="_MultipleSpace_Book1_Jazztel model 16DP3-Exhibits_Orange-May01" xfId="4282"/>
    <cellStyle name="_MultipleSpace_Book1_Jazztel model 16DP3-Exhibits_TelenorInitiation-11Jan01" xfId="4283"/>
    <cellStyle name="_MultipleSpace_Book1_Jazztel model 16DP3-Exhibits_TelenorWIPFeb01" xfId="4284"/>
    <cellStyle name="_MultipleSpace_Book1_Jazztel model 18DP-exhibits" xfId="4285"/>
    <cellStyle name="_MultipleSpace_Book1_Jazztel model 18DP-exhibits_FT-6June2001" xfId="4286"/>
    <cellStyle name="_MultipleSpace_Book1_Jazztel model 18DP-exhibits_Orange-Mar01" xfId="4287"/>
    <cellStyle name="_MultipleSpace_Book1_Jazztel model 18DP-exhibits_Orange-May01" xfId="4288"/>
    <cellStyle name="_MultipleSpace_Book1_Jazztel model 18DP-exhibits_T_MOBIL2" xfId="4289"/>
    <cellStyle name="_MultipleSpace_Book1_Jazztel model 18DP-exhibits_T_MOBIL2_FT-6June2001" xfId="4290"/>
    <cellStyle name="_MultipleSpace_Book1_Jazztel model 18DP-exhibits_T_MOBIL2_Orange-May01" xfId="4291"/>
    <cellStyle name="_MultipleSpace_Book1_Jazztel model 18DP-exhibits_T_MOBIL2_Telefonica Moviles" xfId="4292"/>
    <cellStyle name="_MultipleSpace_Book1_Jazztel model 18DP-exhibits_Telefonica Moviles" xfId="4293"/>
    <cellStyle name="_MultipleSpace_Book1_Jazztel model 18DP-exhibits_TelenorInitiation-11Jan01" xfId="4294"/>
    <cellStyle name="_MultipleSpace_Book1_Jazztel model 18DP-exhibits_TelenorWIPFeb01" xfId="4295"/>
    <cellStyle name="_MultipleSpace_Book1_Jazztel model 18DP-exhibits_Telia-April01(new structure)" xfId="4296"/>
    <cellStyle name="_MultipleSpace_Book1_Jazztel1" xfId="4297"/>
    <cellStyle name="_MultipleSpace_Book1_Jazztel1_Orange-Mar01" xfId="4298"/>
    <cellStyle name="_MultipleSpace_Book1_Jazztel1_Orange-Mar01_FT-6June2001" xfId="4299"/>
    <cellStyle name="_MultipleSpace_Book1_Jazztel1_Orange-Mar01_Telefonica Group August 12 2002" xfId="4300"/>
    <cellStyle name="_MultipleSpace_Book1_Jazztel1_Orange-Mar01_Telefonica Group Jan 02" xfId="4301"/>
    <cellStyle name="_MultipleSpace_Book1_Jazztel1_Orange-Mar01_Telefonica Moviles" xfId="4302"/>
    <cellStyle name="_MultipleSpace_Book1_Jazztel1_Orange-Mar01_Telefonica Moviles_1" xfId="4303"/>
    <cellStyle name="_MultipleSpace_Book1_Jazztel1_Orange-May01" xfId="4304"/>
    <cellStyle name="_MultipleSpace_Book1_Jazztel1_Orange-May01_FT-6June2001" xfId="4305"/>
    <cellStyle name="_MultipleSpace_Book1_Jazztel1_Orange-May01_FT-6June2001_Telefonica Moviles" xfId="4306"/>
    <cellStyle name="_MultipleSpace_Book1_Jazztel1_Orange-May01_Telefonica Moviles" xfId="4307"/>
    <cellStyle name="_MultipleSpace_Book1_Jazztel1_TelenorInitiation-11Jan01" xfId="4308"/>
    <cellStyle name="_MultipleSpace_Book1_Jazztel1_TelenorInitiation-11Jan01_FT-6June2001" xfId="4309"/>
    <cellStyle name="_MultipleSpace_Book1_Jazztel1_TelenorInitiation-11Jan01_Telefonica Group August 12 2002" xfId="4310"/>
    <cellStyle name="_MultipleSpace_Book1_Jazztel1_TelenorInitiation-11Jan01_Telefonica Group Jan 02" xfId="4311"/>
    <cellStyle name="_MultipleSpace_Book1_Jazztel1_TelenorInitiation-11Jan01_Telefonica Moviles" xfId="4312"/>
    <cellStyle name="_MultipleSpace_Book1_Jazztel1_TelenorInitiation-11Jan01_Telefonica Moviles_1" xfId="4313"/>
    <cellStyle name="_MultipleSpace_Book1_Jazztel1_TelenorWIPFeb01" xfId="4314"/>
    <cellStyle name="_MultipleSpace_Book1_Jazztel1_TelenorWIPFeb01_FT-6June2001" xfId="4315"/>
    <cellStyle name="_MultipleSpace_Book1_Jazztel1_TelenorWIPFeb01_Telefonica Group August 12 2002" xfId="4316"/>
    <cellStyle name="_MultipleSpace_Book1_Jazztel1_TelenorWIPFeb01_Telefonica Group Jan 02" xfId="4317"/>
    <cellStyle name="_MultipleSpace_Book1_Jazztel1_TelenorWIPFeb01_Telefonica Moviles" xfId="4318"/>
    <cellStyle name="_MultipleSpace_Book1_Jazztel1_TelenorWIPFeb01_Telefonica Moviles_1" xfId="4319"/>
    <cellStyle name="_MultipleSpace_Book11" xfId="4320"/>
    <cellStyle name="_MultipleSpace_Book11_Jazztel" xfId="4321"/>
    <cellStyle name="_MultipleSpace_Book11_Jazztel model 16DP3-Exhibits" xfId="4322"/>
    <cellStyle name="_MultipleSpace_Book11_Jazztel model 16DP3-Exhibits_Orange-Mar01" xfId="4323"/>
    <cellStyle name="_MultipleSpace_Book11_Jazztel model 16DP3-Exhibits_Orange-May01" xfId="4324"/>
    <cellStyle name="_MultipleSpace_Book11_Jazztel model 16DP3-Exhibits_TelenorInitiation-11Jan01" xfId="4325"/>
    <cellStyle name="_MultipleSpace_Book11_Jazztel model 16DP3-Exhibits_TelenorWIPFeb01" xfId="4326"/>
    <cellStyle name="_MultipleSpace_Book11_Jazztel model 18DP-exhibits" xfId="4327"/>
    <cellStyle name="_MultipleSpace_Book11_Jazztel model 18DP-exhibits_FT-6June2001" xfId="4328"/>
    <cellStyle name="_MultipleSpace_Book11_Jazztel model 18DP-exhibits_Orange-Mar01" xfId="4329"/>
    <cellStyle name="_MultipleSpace_Book11_Jazztel model 18DP-exhibits_Orange-May01" xfId="4330"/>
    <cellStyle name="_MultipleSpace_Book11_Jazztel model 18DP-exhibits_T_MOBIL2" xfId="4331"/>
    <cellStyle name="_MultipleSpace_Book11_Jazztel model 18DP-exhibits_T_MOBIL2_FT-6June2001" xfId="4332"/>
    <cellStyle name="_MultipleSpace_Book11_Jazztel model 18DP-exhibits_T_MOBIL2_Orange-May01" xfId="4333"/>
    <cellStyle name="_MultipleSpace_Book11_Jazztel model 18DP-exhibits_T_MOBIL2_Telefonica Moviles" xfId="4334"/>
    <cellStyle name="_MultipleSpace_Book11_Jazztel model 18DP-exhibits_Telefonica Moviles" xfId="4335"/>
    <cellStyle name="_MultipleSpace_Book11_Jazztel model 18DP-exhibits_TelenorInitiation-11Jan01" xfId="4336"/>
    <cellStyle name="_MultipleSpace_Book11_Jazztel model 18DP-exhibits_TelenorWIPFeb01" xfId="4337"/>
    <cellStyle name="_MultipleSpace_Book11_Jazztel model 18DP-exhibits_Telia-April01(new structure)" xfId="4338"/>
    <cellStyle name="_MultipleSpace_Book11_Jazztel1" xfId="4339"/>
    <cellStyle name="_MultipleSpace_Book11_Jazztel1_Orange-Mar01" xfId="4340"/>
    <cellStyle name="_MultipleSpace_Book11_Jazztel1_Orange-Mar01_FT-6June2001" xfId="4341"/>
    <cellStyle name="_MultipleSpace_Book11_Jazztel1_Orange-Mar01_Telefonica Group August 12 2002" xfId="4342"/>
    <cellStyle name="_MultipleSpace_Book11_Jazztel1_Orange-Mar01_Telefonica Group Jan 02" xfId="4343"/>
    <cellStyle name="_MultipleSpace_Book11_Jazztel1_Orange-Mar01_Telefonica Moviles" xfId="4344"/>
    <cellStyle name="_MultipleSpace_Book11_Jazztel1_Orange-Mar01_Telefonica Moviles_1" xfId="4345"/>
    <cellStyle name="_MultipleSpace_Book11_Jazztel1_Orange-May01" xfId="4346"/>
    <cellStyle name="_MultipleSpace_Book11_Jazztel1_Orange-May01_FT-6June2001" xfId="4347"/>
    <cellStyle name="_MultipleSpace_Book11_Jazztel1_Orange-May01_FT-6June2001_Telefonica Moviles" xfId="4348"/>
    <cellStyle name="_MultipleSpace_Book11_Jazztel1_Orange-May01_Telefonica Moviles" xfId="4349"/>
    <cellStyle name="_MultipleSpace_Book11_Jazztel1_TelenorInitiation-11Jan01" xfId="4350"/>
    <cellStyle name="_MultipleSpace_Book11_Jazztel1_TelenorInitiation-11Jan01_FT-6June2001" xfId="4351"/>
    <cellStyle name="_MultipleSpace_Book11_Jazztel1_TelenorInitiation-11Jan01_Telefonica Group August 12 2002" xfId="4352"/>
    <cellStyle name="_MultipleSpace_Book11_Jazztel1_TelenorInitiation-11Jan01_Telefonica Group Jan 02" xfId="4353"/>
    <cellStyle name="_MultipleSpace_Book11_Jazztel1_TelenorInitiation-11Jan01_Telefonica Moviles" xfId="4354"/>
    <cellStyle name="_MultipleSpace_Book11_Jazztel1_TelenorInitiation-11Jan01_Telefonica Moviles_1" xfId="4355"/>
    <cellStyle name="_MultipleSpace_Book11_Jazztel1_TelenorWIPFeb01" xfId="4356"/>
    <cellStyle name="_MultipleSpace_Book11_Jazztel1_TelenorWIPFeb01_FT-6June2001" xfId="4357"/>
    <cellStyle name="_MultipleSpace_Book11_Jazztel1_TelenorWIPFeb01_Telefonica Group August 12 2002" xfId="4358"/>
    <cellStyle name="_MultipleSpace_Book11_Jazztel1_TelenorWIPFeb01_Telefonica Group Jan 02" xfId="4359"/>
    <cellStyle name="_MultipleSpace_Book11_Jazztel1_TelenorWIPFeb01_Telefonica Moviles" xfId="4360"/>
    <cellStyle name="_MultipleSpace_Book11_Jazztel1_TelenorWIPFeb01_Telefonica Moviles_1" xfId="4361"/>
    <cellStyle name="_MultipleSpace_Book12" xfId="4362"/>
    <cellStyle name="_MultipleSpace_Book12_Jazztel" xfId="4363"/>
    <cellStyle name="_MultipleSpace_Book12_Jazztel model 16DP3-Exhibits" xfId="4364"/>
    <cellStyle name="_MultipleSpace_Book12_Jazztel model 16DP3-Exhibits_Orange-Mar01" xfId="4365"/>
    <cellStyle name="_MultipleSpace_Book12_Jazztel model 16DP3-Exhibits_Orange-May01" xfId="4366"/>
    <cellStyle name="_MultipleSpace_Book12_Jazztel model 16DP3-Exhibits_TelenorInitiation-11Jan01" xfId="4367"/>
    <cellStyle name="_MultipleSpace_Book12_Jazztel model 16DP3-Exhibits_TelenorWIPFeb01" xfId="4368"/>
    <cellStyle name="_MultipleSpace_Book12_Jazztel model 18DP-exhibits" xfId="4369"/>
    <cellStyle name="_MultipleSpace_Book12_Jazztel model 18DP-exhibits_FT-6June2001" xfId="4370"/>
    <cellStyle name="_MultipleSpace_Book12_Jazztel model 18DP-exhibits_Orange-Mar01" xfId="4371"/>
    <cellStyle name="_MultipleSpace_Book12_Jazztel model 18DP-exhibits_Orange-May01" xfId="4372"/>
    <cellStyle name="_MultipleSpace_Book12_Jazztel model 18DP-exhibits_T_MOBIL2" xfId="4373"/>
    <cellStyle name="_MultipleSpace_Book12_Jazztel model 18DP-exhibits_T_MOBIL2_FT-6June2001" xfId="4374"/>
    <cellStyle name="_MultipleSpace_Book12_Jazztel model 18DP-exhibits_T_MOBIL2_Orange-May01" xfId="4375"/>
    <cellStyle name="_MultipleSpace_Book12_Jazztel model 18DP-exhibits_T_MOBIL2_Telefonica Moviles" xfId="4376"/>
    <cellStyle name="_MultipleSpace_Book12_Jazztel model 18DP-exhibits_Telefonica Moviles" xfId="4377"/>
    <cellStyle name="_MultipleSpace_Book12_Jazztel model 18DP-exhibits_TelenorInitiation-11Jan01" xfId="4378"/>
    <cellStyle name="_MultipleSpace_Book12_Jazztel model 18DP-exhibits_TelenorWIPFeb01" xfId="4379"/>
    <cellStyle name="_MultipleSpace_Book12_Jazztel model 18DP-exhibits_Telia-April01(new structure)" xfId="4380"/>
    <cellStyle name="_MultipleSpace_Book12_Jazztel1" xfId="4381"/>
    <cellStyle name="_MultipleSpace_Book12_Jazztel1_Orange-Mar01" xfId="4382"/>
    <cellStyle name="_MultipleSpace_Book12_Jazztel1_Orange-Mar01_FT-6June2001" xfId="4383"/>
    <cellStyle name="_MultipleSpace_Book12_Jazztel1_Orange-Mar01_Telefonica Group August 12 2002" xfId="4384"/>
    <cellStyle name="_MultipleSpace_Book12_Jazztel1_Orange-Mar01_Telefonica Group Jan 02" xfId="4385"/>
    <cellStyle name="_MultipleSpace_Book12_Jazztel1_Orange-Mar01_Telefonica Moviles" xfId="4386"/>
    <cellStyle name="_MultipleSpace_Book12_Jazztel1_Orange-Mar01_Telefonica Moviles_1" xfId="4387"/>
    <cellStyle name="_MultipleSpace_Book12_Jazztel1_Orange-May01" xfId="4388"/>
    <cellStyle name="_MultipleSpace_Book12_Jazztel1_Orange-May01_FT-6June2001" xfId="4389"/>
    <cellStyle name="_MultipleSpace_Book12_Jazztel1_Orange-May01_FT-6June2001_Telefonica Moviles" xfId="4390"/>
    <cellStyle name="_MultipleSpace_Book12_Jazztel1_Orange-May01_Telefonica Moviles" xfId="4391"/>
    <cellStyle name="_MultipleSpace_Book12_Jazztel1_TelenorInitiation-11Jan01" xfId="4392"/>
    <cellStyle name="_MultipleSpace_Book12_Jazztel1_TelenorInitiation-11Jan01_FT-6June2001" xfId="4393"/>
    <cellStyle name="_MultipleSpace_Book12_Jazztel1_TelenorInitiation-11Jan01_Telefonica Group August 12 2002" xfId="4394"/>
    <cellStyle name="_MultipleSpace_Book12_Jazztel1_TelenorInitiation-11Jan01_Telefonica Group Jan 02" xfId="4395"/>
    <cellStyle name="_MultipleSpace_Book12_Jazztel1_TelenorInitiation-11Jan01_Telefonica Moviles" xfId="4396"/>
    <cellStyle name="_MultipleSpace_Book12_Jazztel1_TelenorInitiation-11Jan01_Telefonica Moviles_1" xfId="4397"/>
    <cellStyle name="_MultipleSpace_Book12_Jazztel1_TelenorWIPFeb01" xfId="4398"/>
    <cellStyle name="_MultipleSpace_Book12_Jazztel1_TelenorWIPFeb01_FT-6June2001" xfId="4399"/>
    <cellStyle name="_MultipleSpace_Book12_Jazztel1_TelenorWIPFeb01_Telefonica Group August 12 2002" xfId="4400"/>
    <cellStyle name="_MultipleSpace_Book12_Jazztel1_TelenorWIPFeb01_Telefonica Group Jan 02" xfId="4401"/>
    <cellStyle name="_MultipleSpace_Book12_Jazztel1_TelenorWIPFeb01_Telefonica Moviles" xfId="4402"/>
    <cellStyle name="_MultipleSpace_Book12_Jazztel1_TelenorWIPFeb01_Telefonica Moviles_1" xfId="4403"/>
    <cellStyle name="_MultipleSpace_DCF Summary pages" xfId="4404"/>
    <cellStyle name="_MultipleSpace_DCF Summary pages_Jazztel" xfId="4405"/>
    <cellStyle name="_MultipleSpace_DCF Summary pages_Jazztel model 16DP3-Exhibits" xfId="4406"/>
    <cellStyle name="_MultipleSpace_DCF Summary pages_Jazztel model 16DP3-Exhibits_Orange-Mar01" xfId="4407"/>
    <cellStyle name="_MultipleSpace_DCF Summary pages_Jazztel model 16DP3-Exhibits_Orange-May01" xfId="4408"/>
    <cellStyle name="_MultipleSpace_DCF Summary pages_Jazztel model 16DP3-Exhibits_TelenorInitiation-11Jan01" xfId="4409"/>
    <cellStyle name="_MultipleSpace_DCF Summary pages_Jazztel model 16DP3-Exhibits_TelenorWIPFeb01" xfId="4410"/>
    <cellStyle name="_MultipleSpace_DCF Summary pages_Jazztel model 18DP-exhibits" xfId="4411"/>
    <cellStyle name="_MultipleSpace_DCF Summary pages_Jazztel model 18DP-exhibits_FT-6June2001" xfId="4412"/>
    <cellStyle name="_MultipleSpace_DCF Summary pages_Jazztel model 18DP-exhibits_Orange-Mar01" xfId="4413"/>
    <cellStyle name="_MultipleSpace_DCF Summary pages_Jazztel model 18DP-exhibits_Orange-May01" xfId="4414"/>
    <cellStyle name="_MultipleSpace_DCF Summary pages_Jazztel model 18DP-exhibits_T_MOBIL2" xfId="4415"/>
    <cellStyle name="_MultipleSpace_DCF Summary pages_Jazztel model 18DP-exhibits_T_MOBIL2_FT-6June2001" xfId="4416"/>
    <cellStyle name="_MultipleSpace_DCF Summary pages_Jazztel model 18DP-exhibits_T_MOBIL2_Orange-May01" xfId="4417"/>
    <cellStyle name="_MultipleSpace_DCF Summary pages_Jazztel model 18DP-exhibits_T_MOBIL2_Telefonica Moviles" xfId="4418"/>
    <cellStyle name="_MultipleSpace_DCF Summary pages_Jazztel model 18DP-exhibits_Telefonica Moviles" xfId="4419"/>
    <cellStyle name="_MultipleSpace_DCF Summary pages_Jazztel model 18DP-exhibits_TelenorInitiation-11Jan01" xfId="4420"/>
    <cellStyle name="_MultipleSpace_DCF Summary pages_Jazztel model 18DP-exhibits_TelenorWIPFeb01" xfId="4421"/>
    <cellStyle name="_MultipleSpace_DCF Summary pages_Jazztel model 18DP-exhibits_Telia-April01(new structure)" xfId="4422"/>
    <cellStyle name="_MultipleSpace_DCF Summary pages_Jazztel1" xfId="4423"/>
    <cellStyle name="_MultipleSpace_DCF Summary pages_Jazztel1_Orange-Mar01" xfId="4424"/>
    <cellStyle name="_MultipleSpace_DCF Summary pages_Jazztel1_Orange-Mar01_FT-6June2001" xfId="4425"/>
    <cellStyle name="_MultipleSpace_DCF Summary pages_Jazztel1_Orange-Mar01_Telefonica Group August 12 2002" xfId="4426"/>
    <cellStyle name="_MultipleSpace_DCF Summary pages_Jazztel1_Orange-Mar01_Telefonica Group Jan 02" xfId="4427"/>
    <cellStyle name="_MultipleSpace_DCF Summary pages_Jazztel1_Orange-Mar01_Telefonica Moviles" xfId="4428"/>
    <cellStyle name="_MultipleSpace_DCF Summary pages_Jazztel1_Orange-Mar01_Telefonica Moviles_1" xfId="4429"/>
    <cellStyle name="_MultipleSpace_DCF Summary pages_Jazztel1_Orange-May01" xfId="4430"/>
    <cellStyle name="_MultipleSpace_DCF Summary pages_Jazztel1_Orange-May01_FT-6June2001" xfId="4431"/>
    <cellStyle name="_MultipleSpace_DCF Summary pages_Jazztel1_Orange-May01_FT-6June2001_Telefonica Moviles" xfId="4432"/>
    <cellStyle name="_MultipleSpace_DCF Summary pages_Jazztel1_Orange-May01_Telefonica Moviles" xfId="4433"/>
    <cellStyle name="_MultipleSpace_DCF Summary pages_Jazztel1_TelenorInitiation-11Jan01" xfId="4434"/>
    <cellStyle name="_MultipleSpace_DCF Summary pages_Jazztel1_TelenorInitiation-11Jan01_FT-6June2001" xfId="4435"/>
    <cellStyle name="_MultipleSpace_DCF Summary pages_Jazztel1_TelenorInitiation-11Jan01_Telefonica Group August 12 2002" xfId="4436"/>
    <cellStyle name="_MultipleSpace_DCF Summary pages_Jazztel1_TelenorInitiation-11Jan01_Telefonica Group Jan 02" xfId="4437"/>
    <cellStyle name="_MultipleSpace_DCF Summary pages_Jazztel1_TelenorInitiation-11Jan01_Telefonica Moviles" xfId="4438"/>
    <cellStyle name="_MultipleSpace_DCF Summary pages_Jazztel1_TelenorInitiation-11Jan01_Telefonica Moviles_1" xfId="4439"/>
    <cellStyle name="_MultipleSpace_DCF Summary pages_Jazztel1_TelenorWIPFeb01" xfId="4440"/>
    <cellStyle name="_MultipleSpace_DCF Summary pages_Jazztel1_TelenorWIPFeb01_FT-6June2001" xfId="4441"/>
    <cellStyle name="_MultipleSpace_DCF Summary pages_Jazztel1_TelenorWIPFeb01_Telefonica Group August 12 2002" xfId="4442"/>
    <cellStyle name="_MultipleSpace_DCF Summary pages_Jazztel1_TelenorWIPFeb01_Telefonica Group Jan 02" xfId="4443"/>
    <cellStyle name="_MultipleSpace_DCF Summary pages_Jazztel1_TelenorWIPFeb01_Telefonica Moviles" xfId="4444"/>
    <cellStyle name="_MultipleSpace_DCF Summary pages_Jazztel1_TelenorWIPFeb01_Telefonica Moviles_1" xfId="4445"/>
    <cellStyle name="_MultipleSpace_FCMBEMEA_R" xfId="4446"/>
    <cellStyle name="_MultipleSpace_FT-6June2001" xfId="4447"/>
    <cellStyle name="_MultipleSpace_FT-6June2001_Telefonica Moviles" xfId="4448"/>
    <cellStyle name="_MultipleSpace_Jazztel model 15-exhibits" xfId="4449"/>
    <cellStyle name="_MultipleSpace_Jazztel model 15-exhibits bis" xfId="4450"/>
    <cellStyle name="_MultipleSpace_Jazztel model 15-exhibits bis_Orange-Mar01" xfId="4451"/>
    <cellStyle name="_MultipleSpace_Jazztel model 15-exhibits bis_Orange-May01" xfId="4452"/>
    <cellStyle name="_MultipleSpace_Jazztel model 15-exhibits bis_TelenorInitiation-11Jan01" xfId="4453"/>
    <cellStyle name="_MultipleSpace_Jazztel model 15-exhibits bis_TelenorWIPFeb01" xfId="4454"/>
    <cellStyle name="_MultipleSpace_Jazztel model 15-exhibits_Jazztel" xfId="4455"/>
    <cellStyle name="_MultipleSpace_Jazztel model 15-exhibits_Jazztel model 16DP3-Exhibits" xfId="4456"/>
    <cellStyle name="_MultipleSpace_Jazztel model 15-exhibits_Jazztel model 16DP3-Exhibits_Orange-Mar01" xfId="4457"/>
    <cellStyle name="_MultipleSpace_Jazztel model 15-exhibits_Jazztel model 16DP3-Exhibits_Orange-May01" xfId="4458"/>
    <cellStyle name="_MultipleSpace_Jazztel model 15-exhibits_Jazztel model 16DP3-Exhibits_TelenorInitiation-11Jan01" xfId="4459"/>
    <cellStyle name="_MultipleSpace_Jazztel model 15-exhibits_Jazztel model 16DP3-Exhibits_TelenorWIPFeb01" xfId="4460"/>
    <cellStyle name="_MultipleSpace_Jazztel model 15-exhibits_Jazztel model 18DP-exhibits" xfId="4461"/>
    <cellStyle name="_MultipleSpace_Jazztel model 15-exhibits_Jazztel model 18DP-exhibits_FT-6June2001" xfId="4462"/>
    <cellStyle name="_MultipleSpace_Jazztel model 15-exhibits_Jazztel model 18DP-exhibits_Orange-Mar01" xfId="4463"/>
    <cellStyle name="_MultipleSpace_Jazztel model 15-exhibits_Jazztel model 18DP-exhibits_Orange-May01" xfId="4464"/>
    <cellStyle name="_MultipleSpace_Jazztel model 15-exhibits_Jazztel model 18DP-exhibits_T_MOBIL2" xfId="4465"/>
    <cellStyle name="_MultipleSpace_Jazztel model 15-exhibits_Jazztel model 18DP-exhibits_T_MOBIL2_FT-6June2001" xfId="4466"/>
    <cellStyle name="_MultipleSpace_Jazztel model 15-exhibits_Jazztel model 18DP-exhibits_T_MOBIL2_Orange-May01" xfId="4467"/>
    <cellStyle name="_MultipleSpace_Jazztel model 15-exhibits_Jazztel model 18DP-exhibits_T_MOBIL2_Telefonica Moviles" xfId="4468"/>
    <cellStyle name="_MultipleSpace_Jazztel model 15-exhibits_Jazztel model 18DP-exhibits_Telefonica Moviles" xfId="4469"/>
    <cellStyle name="_MultipleSpace_Jazztel model 15-exhibits_Jazztel model 18DP-exhibits_TelenorInitiation-11Jan01" xfId="4470"/>
    <cellStyle name="_MultipleSpace_Jazztel model 15-exhibits_Jazztel model 18DP-exhibits_TelenorWIPFeb01" xfId="4471"/>
    <cellStyle name="_MultipleSpace_Jazztel model 15-exhibits_Jazztel model 18DP-exhibits_Telia-April01(new structure)" xfId="4472"/>
    <cellStyle name="_MultipleSpace_Jazztel model 15-exhibits_Jazztel1" xfId="4473"/>
    <cellStyle name="_MultipleSpace_Jazztel model 15-exhibits_Jazztel1_Orange-Mar01" xfId="4474"/>
    <cellStyle name="_MultipleSpace_Jazztel model 15-exhibits_Jazztel1_Orange-Mar01_FT-6June2001" xfId="4475"/>
    <cellStyle name="_MultipleSpace_Jazztel model 15-exhibits_Jazztel1_Orange-Mar01_Telefonica Group August 12 2002" xfId="4476"/>
    <cellStyle name="_MultipleSpace_Jazztel model 15-exhibits_Jazztel1_Orange-Mar01_Telefonica Group Jan 02" xfId="4477"/>
    <cellStyle name="_MultipleSpace_Jazztel model 15-exhibits_Jazztel1_Orange-Mar01_Telefonica Moviles" xfId="4478"/>
    <cellStyle name="_MultipleSpace_Jazztel model 15-exhibits_Jazztel1_Orange-Mar01_Telefonica Moviles_1" xfId="4479"/>
    <cellStyle name="_MultipleSpace_Jazztel model 15-exhibits_Jazztel1_Orange-May01" xfId="4480"/>
    <cellStyle name="_MultipleSpace_Jazztel model 15-exhibits_Jazztel1_Orange-May01_FT-6June2001" xfId="4481"/>
    <cellStyle name="_MultipleSpace_Jazztel model 15-exhibits_Jazztel1_Orange-May01_FT-6June2001_Telefonica Moviles" xfId="4482"/>
    <cellStyle name="_MultipleSpace_Jazztel model 15-exhibits_Jazztel1_Orange-May01_Telefonica Moviles" xfId="4483"/>
    <cellStyle name="_MultipleSpace_Jazztel model 15-exhibits_Jazztel1_TelenorInitiation-11Jan01" xfId="4484"/>
    <cellStyle name="_MultipleSpace_Jazztel model 15-exhibits_Jazztel1_TelenorInitiation-11Jan01_FT-6June2001" xfId="4485"/>
    <cellStyle name="_MultipleSpace_Jazztel model 15-exhibits_Jazztel1_TelenorInitiation-11Jan01_Telefonica Group August 12 2002" xfId="4486"/>
    <cellStyle name="_MultipleSpace_Jazztel model 15-exhibits_Jazztel1_TelenorInitiation-11Jan01_Telefonica Group Jan 02" xfId="4487"/>
    <cellStyle name="_MultipleSpace_Jazztel model 15-exhibits_Jazztel1_TelenorInitiation-11Jan01_Telefonica Moviles" xfId="4488"/>
    <cellStyle name="_MultipleSpace_Jazztel model 15-exhibits_Jazztel1_TelenorInitiation-11Jan01_Telefonica Moviles_1" xfId="4489"/>
    <cellStyle name="_MultipleSpace_Jazztel model 15-exhibits_Jazztel1_TelenorWIPFeb01" xfId="4490"/>
    <cellStyle name="_MultipleSpace_Jazztel model 15-exhibits_Jazztel1_TelenorWIPFeb01_FT-6June2001" xfId="4491"/>
    <cellStyle name="_MultipleSpace_Jazztel model 15-exhibits_Jazztel1_TelenorWIPFeb01_Telefonica Group August 12 2002" xfId="4492"/>
    <cellStyle name="_MultipleSpace_Jazztel model 15-exhibits_Jazztel1_TelenorWIPFeb01_Telefonica Group Jan 02" xfId="4493"/>
    <cellStyle name="_MultipleSpace_Jazztel model 15-exhibits_Jazztel1_TelenorWIPFeb01_Telefonica Moviles" xfId="4494"/>
    <cellStyle name="_MultipleSpace_Jazztel model 15-exhibits_Jazztel1_TelenorWIPFeb01_Telefonica Moviles_1" xfId="4495"/>
    <cellStyle name="_MultipleSpace_Jazztel model 15-exhibits-Friso2" xfId="4496"/>
    <cellStyle name="_MultipleSpace_Jazztel model 15-exhibits-Friso2_Jazztel" xfId="4497"/>
    <cellStyle name="_MultipleSpace_Jazztel model 15-exhibits-Friso2_Jazztel model 16DP3-Exhibits" xfId="4498"/>
    <cellStyle name="_MultipleSpace_Jazztel model 15-exhibits-Friso2_Jazztel model 16DP3-Exhibits_Orange-Mar01" xfId="4499"/>
    <cellStyle name="_MultipleSpace_Jazztel model 15-exhibits-Friso2_Jazztel model 16DP3-Exhibits_Orange-May01" xfId="4500"/>
    <cellStyle name="_MultipleSpace_Jazztel model 15-exhibits-Friso2_Jazztel model 16DP3-Exhibits_TelenorInitiation-11Jan01" xfId="4501"/>
    <cellStyle name="_MultipleSpace_Jazztel model 15-exhibits-Friso2_Jazztel model 16DP3-Exhibits_TelenorWIPFeb01" xfId="4502"/>
    <cellStyle name="_MultipleSpace_Jazztel model 15-exhibits-Friso2_Jazztel model 18DP-exhibits" xfId="4503"/>
    <cellStyle name="_MultipleSpace_Jazztel model 15-exhibits-Friso2_Jazztel model 18DP-exhibits_FT-6June2001" xfId="4504"/>
    <cellStyle name="_MultipleSpace_Jazztel model 15-exhibits-Friso2_Jazztel model 18DP-exhibits_Orange-Mar01" xfId="4505"/>
    <cellStyle name="_MultipleSpace_Jazztel model 15-exhibits-Friso2_Jazztel model 18DP-exhibits_Orange-May01" xfId="4506"/>
    <cellStyle name="_MultipleSpace_Jazztel model 15-exhibits-Friso2_Jazztel model 18DP-exhibits_T_MOBIL2" xfId="4507"/>
    <cellStyle name="_MultipleSpace_Jazztel model 15-exhibits-Friso2_Jazztel model 18DP-exhibits_T_MOBIL2_FT-6June2001" xfId="4508"/>
    <cellStyle name="_MultipleSpace_Jazztel model 15-exhibits-Friso2_Jazztel model 18DP-exhibits_T_MOBIL2_Orange-May01" xfId="4509"/>
    <cellStyle name="_MultipleSpace_Jazztel model 15-exhibits-Friso2_Jazztel model 18DP-exhibits_T_MOBIL2_Telefonica Moviles" xfId="4510"/>
    <cellStyle name="_MultipleSpace_Jazztel model 15-exhibits-Friso2_Jazztel model 18DP-exhibits_Telefonica Moviles" xfId="4511"/>
    <cellStyle name="_MultipleSpace_Jazztel model 15-exhibits-Friso2_Jazztel model 18DP-exhibits_TelenorInitiation-11Jan01" xfId="4512"/>
    <cellStyle name="_MultipleSpace_Jazztel model 15-exhibits-Friso2_Jazztel model 18DP-exhibits_TelenorWIPFeb01" xfId="4513"/>
    <cellStyle name="_MultipleSpace_Jazztel model 15-exhibits-Friso2_Jazztel model 18DP-exhibits_Telia-April01(new structure)" xfId="4514"/>
    <cellStyle name="_MultipleSpace_Jazztel model 15-exhibits-Friso2_Jazztel1" xfId="4515"/>
    <cellStyle name="_MultipleSpace_Jazztel model 15-exhibits-Friso2_Jazztel1_Orange-Mar01" xfId="4516"/>
    <cellStyle name="_MultipleSpace_Jazztel model 15-exhibits-Friso2_Jazztel1_Orange-Mar01_FT-6June2001" xfId="4517"/>
    <cellStyle name="_MultipleSpace_Jazztel model 15-exhibits-Friso2_Jazztel1_Orange-Mar01_Telefonica Group August 12 2002" xfId="4518"/>
    <cellStyle name="_MultipleSpace_Jazztel model 15-exhibits-Friso2_Jazztel1_Orange-Mar01_Telefonica Group Jan 02" xfId="4519"/>
    <cellStyle name="_MultipleSpace_Jazztel model 15-exhibits-Friso2_Jazztel1_Orange-Mar01_Telefonica Moviles" xfId="4520"/>
    <cellStyle name="_MultipleSpace_Jazztel model 15-exhibits-Friso2_Jazztel1_Orange-Mar01_Telefonica Moviles_1" xfId="4521"/>
    <cellStyle name="_MultipleSpace_Jazztel model 15-exhibits-Friso2_Jazztel1_Orange-May01" xfId="4522"/>
    <cellStyle name="_MultipleSpace_Jazztel model 15-exhibits-Friso2_Jazztel1_Orange-May01_FT-6June2001" xfId="4523"/>
    <cellStyle name="_MultipleSpace_Jazztel model 15-exhibits-Friso2_Jazztel1_Orange-May01_FT-6June2001_Telefonica Moviles" xfId="4524"/>
    <cellStyle name="_MultipleSpace_Jazztel model 15-exhibits-Friso2_Jazztel1_Orange-May01_Telefonica Moviles" xfId="4525"/>
    <cellStyle name="_MultipleSpace_Jazztel model 15-exhibits-Friso2_Jazztel1_TelenorInitiation-11Jan01" xfId="4526"/>
    <cellStyle name="_MultipleSpace_Jazztel model 15-exhibits-Friso2_Jazztel1_TelenorInitiation-11Jan01_FT-6June2001" xfId="4527"/>
    <cellStyle name="_MultipleSpace_Jazztel model 15-exhibits-Friso2_Jazztel1_TelenorInitiation-11Jan01_Telefonica Group August 12 2002" xfId="4528"/>
    <cellStyle name="_MultipleSpace_Jazztel model 15-exhibits-Friso2_Jazztel1_TelenorInitiation-11Jan01_Telefonica Group Jan 02" xfId="4529"/>
    <cellStyle name="_MultipleSpace_Jazztel model 15-exhibits-Friso2_Jazztel1_TelenorInitiation-11Jan01_Telefonica Moviles" xfId="4530"/>
    <cellStyle name="_MultipleSpace_Jazztel model 15-exhibits-Friso2_Jazztel1_TelenorInitiation-11Jan01_Telefonica Moviles_1" xfId="4531"/>
    <cellStyle name="_MultipleSpace_Jazztel model 15-exhibits-Friso2_Jazztel1_TelenorWIPFeb01" xfId="4532"/>
    <cellStyle name="_MultipleSpace_Jazztel model 15-exhibits-Friso2_Jazztel1_TelenorWIPFeb01_FT-6June2001" xfId="4533"/>
    <cellStyle name="_MultipleSpace_Jazztel model 15-exhibits-Friso2_Jazztel1_TelenorWIPFeb01_Telefonica Group August 12 2002" xfId="4534"/>
    <cellStyle name="_MultipleSpace_Jazztel model 15-exhibits-Friso2_Jazztel1_TelenorWIPFeb01_Telefonica Group Jan 02" xfId="4535"/>
    <cellStyle name="_MultipleSpace_Jazztel model 15-exhibits-Friso2_Jazztel1_TelenorWIPFeb01_Telefonica Moviles" xfId="4536"/>
    <cellStyle name="_MultipleSpace_Jazztel model 15-exhibits-Friso2_Jazztel1_TelenorWIPFeb01_Telefonica Moviles_1" xfId="4537"/>
    <cellStyle name="_MultipleSpace_Jazztel model 16DP2-Exhibits" xfId="4538"/>
    <cellStyle name="_MultipleSpace_Jazztel model 16DP2-Exhibits_3G Models" xfId="4539"/>
    <cellStyle name="_MultipleSpace_Jazztel model 16DP2-Exhibits_FT-6June2001" xfId="4540"/>
    <cellStyle name="_MultipleSpace_Jazztel model 16DP2-Exhibits_FT-6June2001_Telefonica Moviles" xfId="4541"/>
    <cellStyle name="_MultipleSpace_Jazztel model 16DP2-Exhibits_Orange-Mar01" xfId="4542"/>
    <cellStyle name="_MultipleSpace_Jazztel model 16DP2-Exhibits_Orange-Mar01_Telefonica Moviles" xfId="4543"/>
    <cellStyle name="_MultipleSpace_Jazztel model 16DP2-Exhibits_Orange-May01" xfId="4544"/>
    <cellStyle name="_MultipleSpace_Jazztel model 16DP2-Exhibits_Orange-May01_Telefonica Moviles" xfId="4545"/>
    <cellStyle name="_MultipleSpace_Jazztel model 16DP2-Exhibits_Orange-May01_Telefonica Moviles_1" xfId="4546"/>
    <cellStyle name="_MultipleSpace_Jazztel model 16DP2-Exhibits_Telefonica Moviles" xfId="4547"/>
    <cellStyle name="_MultipleSpace_Jazztel model 16DP2-Exhibits_TelenorInitiation-11Jan01" xfId="4548"/>
    <cellStyle name="_MultipleSpace_Jazztel model 16DP2-Exhibits_TelenorInitiation-11Jan01_Telefonica Moviles" xfId="4549"/>
    <cellStyle name="_MultipleSpace_Jazztel model 16DP2-Exhibits_TelenorWIPFeb01" xfId="4550"/>
    <cellStyle name="_MultipleSpace_Jazztel model 16DP2-Exhibits_TelenorWIPFeb01_Telefonica Moviles" xfId="4551"/>
    <cellStyle name="_MultipleSpace_Jazztel model 16DP3-Exhibits" xfId="4552"/>
    <cellStyle name="_MultipleSpace_Jazztel model 16DP3-Exhibits_3G Models" xfId="4553"/>
    <cellStyle name="_MultipleSpace_Jazztel model 16DP3-Exhibits_FT-6June2001" xfId="4554"/>
    <cellStyle name="_MultipleSpace_Jazztel model 16DP3-Exhibits_FT-6June2001_Telefonica Moviles" xfId="4555"/>
    <cellStyle name="_MultipleSpace_Jazztel model 16DP3-Exhibits_Orange-Mar01" xfId="4556"/>
    <cellStyle name="_MultipleSpace_Jazztel model 16DP3-Exhibits_Orange-Mar01_Telefonica Moviles" xfId="4557"/>
    <cellStyle name="_MultipleSpace_Jazztel model 16DP3-Exhibits_Orange-May01" xfId="4558"/>
    <cellStyle name="_MultipleSpace_Jazztel model 16DP3-Exhibits_Orange-May01_Telefonica Moviles" xfId="4559"/>
    <cellStyle name="_MultipleSpace_Jazztel model 16DP3-Exhibits_Orange-May01_Telefonica Moviles_1" xfId="4560"/>
    <cellStyle name="_MultipleSpace_Jazztel model 16DP3-Exhibits_Telefonica Moviles" xfId="4561"/>
    <cellStyle name="_MultipleSpace_Jazztel model 16DP3-Exhibits_TelenorInitiation-11Jan01" xfId="4562"/>
    <cellStyle name="_MultipleSpace_Jazztel model 16DP3-Exhibits_TelenorInitiation-11Jan01_Telefonica Moviles" xfId="4563"/>
    <cellStyle name="_MultipleSpace_Jazztel model 16DP3-Exhibits_TelenorWIPFeb01" xfId="4564"/>
    <cellStyle name="_MultipleSpace_Jazztel model 16DP3-Exhibits_TelenorWIPFeb01_Telefonica Moviles" xfId="4565"/>
    <cellStyle name="_MultipleSpace_Orange-Mar01" xfId="4566"/>
    <cellStyle name="_MultipleSpace_Orange-Mar01_Telefonica Moviles" xfId="4567"/>
    <cellStyle name="_MultipleSpace_Orange-May01" xfId="4568"/>
    <cellStyle name="_MultipleSpace_Orange-May01_Telefonica Moviles" xfId="4569"/>
    <cellStyle name="_MultipleSpace_Orange-May01_Telefonica Moviles_1" xfId="4570"/>
    <cellStyle name="_MultipleSpace_PakistabMob2005" xfId="4571"/>
    <cellStyle name="_MultipleSpace_Telefonica Moviles" xfId="4572"/>
    <cellStyle name="_MultipleSpace_TelenorInitiation-11Jan01" xfId="4573"/>
    <cellStyle name="_MultipleSpace_TelenorInitiation-11Jan01_Telefonica Moviles" xfId="4574"/>
    <cellStyle name="_MultipleSpace_TelenorWIPFeb01" xfId="4575"/>
    <cellStyle name="_MultipleSpace_TelenorWIPFeb01_Telefonica Moviles" xfId="4576"/>
    <cellStyle name="_MultipleSpace_t-mobile Sep 2003" xfId="4577"/>
    <cellStyle name="_Net PRO 2009(20090214)" xfId="4578"/>
    <cellStyle name="_Net_revenue_T-Com_without_ISKON_shift_clusters_150507" xfId="4579"/>
    <cellStyle name="_Net_revenue_T-Com_without_ISKON_shift_clusters_150507 2" xfId="4580"/>
    <cellStyle name="_New commission scheme_revised" xfId="4581"/>
    <cellStyle name="_New commission scheme_revised 2" xfId="4582"/>
    <cellStyle name="_Non financials T-Com_T-Mobile" xfId="4583"/>
    <cellStyle name="_Notes_Forecast_2006" xfId="4584"/>
    <cellStyle name="_Notes_Forecast_2006 10" xfId="4585"/>
    <cellStyle name="_Notes_Forecast_2006 11" xfId="4586"/>
    <cellStyle name="_Notes_Forecast_2006 12" xfId="4587"/>
    <cellStyle name="_Notes_Forecast_2006 13" xfId="4588"/>
    <cellStyle name="_Notes_Forecast_2006 2" xfId="4589"/>
    <cellStyle name="_Notes_Forecast_2006 2 2" xfId="4590"/>
    <cellStyle name="_Notes_Forecast_2006 2 2 2" xfId="4591"/>
    <cellStyle name="_Notes_Forecast_2006 2 3" xfId="4592"/>
    <cellStyle name="_Notes_Forecast_2006 2 3 2" xfId="4593"/>
    <cellStyle name="_Notes_Forecast_2006 2 4" xfId="4594"/>
    <cellStyle name="_Notes_Forecast_2006 2 4 2" xfId="4595"/>
    <cellStyle name="_Notes_Forecast_2006 2 4 3" xfId="4596"/>
    <cellStyle name="_Notes_Forecast_2006 2 5" xfId="4597"/>
    <cellStyle name="_Notes_Forecast_2006 2 6" xfId="4598"/>
    <cellStyle name="_Notes_Forecast_2006 2 7" xfId="4599"/>
    <cellStyle name="_Notes_Forecast_2006 3" xfId="4600"/>
    <cellStyle name="_Notes_Forecast_2006 3 2" xfId="4601"/>
    <cellStyle name="_Notes_Forecast_2006 3 2 2" xfId="4602"/>
    <cellStyle name="_Notes_Forecast_2006 3 2 3" xfId="4603"/>
    <cellStyle name="_Notes_Forecast_2006 3 3" xfId="4604"/>
    <cellStyle name="_Notes_Forecast_2006 3 4" xfId="4605"/>
    <cellStyle name="_Notes_Forecast_2006 3 4 2" xfId="4606"/>
    <cellStyle name="_Notes_Forecast_2006 3 4 3" xfId="4607"/>
    <cellStyle name="_Notes_Forecast_2006 3 5" xfId="4608"/>
    <cellStyle name="_Notes_Forecast_2006 3 6" xfId="4609"/>
    <cellStyle name="_Notes_Forecast_2006 4" xfId="4610"/>
    <cellStyle name="_Notes_Forecast_2006 4 2" xfId="4611"/>
    <cellStyle name="_Notes_Forecast_2006 5" xfId="4612"/>
    <cellStyle name="_Notes_Forecast_2006 5 2" xfId="4613"/>
    <cellStyle name="_Notes_Forecast_2006 6" xfId="4614"/>
    <cellStyle name="_Notes_Forecast_2006 6 2" xfId="4615"/>
    <cellStyle name="_Notes_Forecast_2006 7" xfId="4616"/>
    <cellStyle name="_Notes_Forecast_2006 8" xfId="4617"/>
    <cellStyle name="_Notes_Forecast_2006 9" xfId="4618"/>
    <cellStyle name="_Notes_Forecast_2006_Forecast1+11_new_model_M1" xfId="4619"/>
    <cellStyle name="_Notes_Forecast_2006_Forecast1+11_new_model_M1 2" xfId="4620"/>
    <cellStyle name="_Notes_Forecast_2006_Forecast1+11_new_model_M1_PRP MPL_Q1 2009_Proposal_for Quantity planning" xfId="4621"/>
    <cellStyle name="_Notes_Forecast_2006_Forecast1+11_new_model_M1_PRP MPL_Q1 2009_Proposal_for Quantity planning 2" xfId="4622"/>
    <cellStyle name="_Notes_Forecast_2006_internal FC input sheet _ v6" xfId="4623"/>
    <cellStyle name="_Notes_Forecast_2006_internal FC input sheet _ v6 10" xfId="4624"/>
    <cellStyle name="_Notes_Forecast_2006_internal FC input sheet _ v6 11" xfId="4625"/>
    <cellStyle name="_Notes_Forecast_2006_internal FC input sheet _ v6 12" xfId="4626"/>
    <cellStyle name="_Notes_Forecast_2006_internal FC input sheet _ v6 13" xfId="4627"/>
    <cellStyle name="_Notes_Forecast_2006_internal FC input sheet _ v6 2" xfId="4628"/>
    <cellStyle name="_Notes_Forecast_2006_internal FC input sheet _ v6 2 2" xfId="4629"/>
    <cellStyle name="_Notes_Forecast_2006_internal FC input sheet _ v6 2 2 2" xfId="4630"/>
    <cellStyle name="_Notes_Forecast_2006_internal FC input sheet _ v6 2 3" xfId="4631"/>
    <cellStyle name="_Notes_Forecast_2006_internal FC input sheet _ v6 2 3 2" xfId="4632"/>
    <cellStyle name="_Notes_Forecast_2006_internal FC input sheet _ v6 2 4" xfId="4633"/>
    <cellStyle name="_Notes_Forecast_2006_internal FC input sheet _ v6 2 4 2" xfId="4634"/>
    <cellStyle name="_Notes_Forecast_2006_internal FC input sheet _ v6 2 4 3" xfId="4635"/>
    <cellStyle name="_Notes_Forecast_2006_internal FC input sheet _ v6 2 5" xfId="4636"/>
    <cellStyle name="_Notes_Forecast_2006_internal FC input sheet _ v6 2 6" xfId="4637"/>
    <cellStyle name="_Notes_Forecast_2006_internal FC input sheet _ v6 2 7" xfId="4638"/>
    <cellStyle name="_Notes_Forecast_2006_internal FC input sheet _ v6 3" xfId="4639"/>
    <cellStyle name="_Notes_Forecast_2006_internal FC input sheet _ v6 3 2" xfId="4640"/>
    <cellStyle name="_Notes_Forecast_2006_internal FC input sheet _ v6 3 2 2" xfId="4641"/>
    <cellStyle name="_Notes_Forecast_2006_internal FC input sheet _ v6 3 2 3" xfId="4642"/>
    <cellStyle name="_Notes_Forecast_2006_internal FC input sheet _ v6 3 3" xfId="4643"/>
    <cellStyle name="_Notes_Forecast_2006_internal FC input sheet _ v6 3 4" xfId="4644"/>
    <cellStyle name="_Notes_Forecast_2006_internal FC input sheet _ v6 3 4 2" xfId="4645"/>
    <cellStyle name="_Notes_Forecast_2006_internal FC input sheet _ v6 3 4 3" xfId="4646"/>
    <cellStyle name="_Notes_Forecast_2006_internal FC input sheet _ v6 3 5" xfId="4647"/>
    <cellStyle name="_Notes_Forecast_2006_internal FC input sheet _ v6 3 6" xfId="4648"/>
    <cellStyle name="_Notes_Forecast_2006_internal FC input sheet _ v6 4" xfId="4649"/>
    <cellStyle name="_Notes_Forecast_2006_internal FC input sheet _ v6 4 2" xfId="4650"/>
    <cellStyle name="_Notes_Forecast_2006_internal FC input sheet _ v6 5" xfId="4651"/>
    <cellStyle name="_Notes_Forecast_2006_internal FC input sheet _ v6 5 2" xfId="4652"/>
    <cellStyle name="_Notes_Forecast_2006_internal FC input sheet _ v6 6" xfId="4653"/>
    <cellStyle name="_Notes_Forecast_2006_internal FC input sheet _ v6 6 2" xfId="4654"/>
    <cellStyle name="_Notes_Forecast_2006_internal FC input sheet _ v6 7" xfId="4655"/>
    <cellStyle name="_Notes_Forecast_2006_internal FC input sheet _ v6 8" xfId="4656"/>
    <cellStyle name="_Notes_Forecast_2006_internal FC input sheet _ v6 9" xfId="4657"/>
    <cellStyle name="_Notes_Forecast_2006_internal FC input sheet _ v6_promjena_cijena_interkonekcije_mobile_retail_190210" xfId="4658"/>
    <cellStyle name="_Notes_Forecast_2006_internal FC input sheet _ v6_PRP MPL_Q1 2009_Proposal_for Quantity planning" xfId="4659"/>
    <cellStyle name="_Notes_Forecast_2006_internal FC input sheet _ v6_PRP MPL_Q1 2009_Proposal_for Quantity planning 2" xfId="4660"/>
    <cellStyle name="_Notes_Forecast_2006_Internal fc input sheet-M1PRP&amp; POP-290109_finalno" xfId="4661"/>
    <cellStyle name="_Notes_Forecast_2006_Internal fc input sheet-M1PRP&amp; POP-290109_finalno 10" xfId="4662"/>
    <cellStyle name="_Notes_Forecast_2006_Internal fc input sheet-M1PRP&amp; POP-290109_finalno 11" xfId="4663"/>
    <cellStyle name="_Notes_Forecast_2006_Internal fc input sheet-M1PRP&amp; POP-290109_finalno 12" xfId="4664"/>
    <cellStyle name="_Notes_Forecast_2006_Internal fc input sheet-M1PRP&amp; POP-290109_finalno 13" xfId="4665"/>
    <cellStyle name="_Notes_Forecast_2006_Internal fc input sheet-M1PRP&amp; POP-290109_finalno 2" xfId="4666"/>
    <cellStyle name="_Notes_Forecast_2006_Internal fc input sheet-M1PRP&amp; POP-290109_finalno 2 2" xfId="4667"/>
    <cellStyle name="_Notes_Forecast_2006_Internal fc input sheet-M1PRP&amp; POP-290109_finalno 2 2 2" xfId="4668"/>
    <cellStyle name="_Notes_Forecast_2006_Internal fc input sheet-M1PRP&amp; POP-290109_finalno 2 3" xfId="4669"/>
    <cellStyle name="_Notes_Forecast_2006_Internal fc input sheet-M1PRP&amp; POP-290109_finalno 2 3 2" xfId="4670"/>
    <cellStyle name="_Notes_Forecast_2006_Internal fc input sheet-M1PRP&amp; POP-290109_finalno 2 4" xfId="4671"/>
    <cellStyle name="_Notes_Forecast_2006_Internal fc input sheet-M1PRP&amp; POP-290109_finalno 2 4 2" xfId="4672"/>
    <cellStyle name="_Notes_Forecast_2006_Internal fc input sheet-M1PRP&amp; POP-290109_finalno 2 4 3" xfId="4673"/>
    <cellStyle name="_Notes_Forecast_2006_Internal fc input sheet-M1PRP&amp; POP-290109_finalno 2 5" xfId="4674"/>
    <cellStyle name="_Notes_Forecast_2006_Internal fc input sheet-M1PRP&amp; POP-290109_finalno 2 6" xfId="4675"/>
    <cellStyle name="_Notes_Forecast_2006_Internal fc input sheet-M1PRP&amp; POP-290109_finalno 2 7" xfId="4676"/>
    <cellStyle name="_Notes_Forecast_2006_Internal fc input sheet-M1PRP&amp; POP-290109_finalno 3" xfId="4677"/>
    <cellStyle name="_Notes_Forecast_2006_Internal fc input sheet-M1PRP&amp; POP-290109_finalno 3 2" xfId="4678"/>
    <cellStyle name="_Notes_Forecast_2006_Internal fc input sheet-M1PRP&amp; POP-290109_finalno 3 2 2" xfId="4679"/>
    <cellStyle name="_Notes_Forecast_2006_Internal fc input sheet-M1PRP&amp; POP-290109_finalno 3 2 3" xfId="4680"/>
    <cellStyle name="_Notes_Forecast_2006_Internal fc input sheet-M1PRP&amp; POP-290109_finalno 3 3" xfId="4681"/>
    <cellStyle name="_Notes_Forecast_2006_Internal fc input sheet-M1PRP&amp; POP-290109_finalno 3 4" xfId="4682"/>
    <cellStyle name="_Notes_Forecast_2006_Internal fc input sheet-M1PRP&amp; POP-290109_finalno 3 4 2" xfId="4683"/>
    <cellStyle name="_Notes_Forecast_2006_Internal fc input sheet-M1PRP&amp; POP-290109_finalno 3 4 3" xfId="4684"/>
    <cellStyle name="_Notes_Forecast_2006_Internal fc input sheet-M1PRP&amp; POP-290109_finalno 3 5" xfId="4685"/>
    <cellStyle name="_Notes_Forecast_2006_Internal fc input sheet-M1PRP&amp; POP-290109_finalno 3 6" xfId="4686"/>
    <cellStyle name="_Notes_Forecast_2006_Internal fc input sheet-M1PRP&amp; POP-290109_finalno 4" xfId="4687"/>
    <cellStyle name="_Notes_Forecast_2006_Internal fc input sheet-M1PRP&amp; POP-290109_finalno 4 2" xfId="4688"/>
    <cellStyle name="_Notes_Forecast_2006_Internal fc input sheet-M1PRP&amp; POP-290109_finalno 5" xfId="4689"/>
    <cellStyle name="_Notes_Forecast_2006_Internal fc input sheet-M1PRP&amp; POP-290109_finalno 5 2" xfId="4690"/>
    <cellStyle name="_Notes_Forecast_2006_Internal fc input sheet-M1PRP&amp; POP-290109_finalno 6" xfId="4691"/>
    <cellStyle name="_Notes_Forecast_2006_Internal fc input sheet-M1PRP&amp; POP-290109_finalno 6 2" xfId="4692"/>
    <cellStyle name="_Notes_Forecast_2006_Internal fc input sheet-M1PRP&amp; POP-290109_finalno 7" xfId="4693"/>
    <cellStyle name="_Notes_Forecast_2006_Internal fc input sheet-M1PRP&amp; POP-290109_finalno 8" xfId="4694"/>
    <cellStyle name="_Notes_Forecast_2006_Internal fc input sheet-M1PRP&amp; POP-290109_finalno 9" xfId="4695"/>
    <cellStyle name="_Notes_Forecast_2006_Internal fc input sheet-M1PRP&amp; POP-290109_finalno_promjena_cijena_interkonekcije_mobile_retail_190210" xfId="4696"/>
    <cellStyle name="_Notes_Forecast_2006_Internal fc input sheet-M1PRP&amp; POP-290109_finalno_PRP MPL_Q1 2009_Proposal_for Quantity planning" xfId="4697"/>
    <cellStyle name="_Notes_Forecast_2006_Internal fc input sheet-M1PRP&amp; POP-290109_finalno_PRP MPL_Q1 2009_Proposal_for Quantity planning 2" xfId="4698"/>
    <cellStyle name="_Notes_Forecast_2006_promjena_cijena_interkonekcije_mobile_retail_190210" xfId="4699"/>
    <cellStyle name="_Notes_Forecast_2006_PRP MPL_Q1 2009_Proposal_for Quantity planning" xfId="4700"/>
    <cellStyle name="_Notes_Forecast_2006_PRP MPL_Q1 2009_Proposal_for Quantity planning 2" xfId="4701"/>
    <cellStyle name="_Notes_Forecast_2006_S3_input" xfId="4702"/>
    <cellStyle name="_Notes_Forecast_2006_SAC_SRC_final_28012009" xfId="4703"/>
    <cellStyle name="_Notes_Forecast_2006_SAC_SRC_final_28012009 10" xfId="4704"/>
    <cellStyle name="_Notes_Forecast_2006_SAC_SRC_final_28012009 11" xfId="4705"/>
    <cellStyle name="_Notes_Forecast_2006_SAC_SRC_final_28012009 12" xfId="4706"/>
    <cellStyle name="_Notes_Forecast_2006_SAC_SRC_final_28012009 13" xfId="4707"/>
    <cellStyle name="_Notes_Forecast_2006_SAC_SRC_final_28012009 2" xfId="4708"/>
    <cellStyle name="_Notes_Forecast_2006_SAC_SRC_final_28012009 2 2" xfId="4709"/>
    <cellStyle name="_Notes_Forecast_2006_SAC_SRC_final_28012009 2 2 2" xfId="4710"/>
    <cellStyle name="_Notes_Forecast_2006_SAC_SRC_final_28012009 2 3" xfId="4711"/>
    <cellStyle name="_Notes_Forecast_2006_SAC_SRC_final_28012009 2 3 2" xfId="4712"/>
    <cellStyle name="_Notes_Forecast_2006_SAC_SRC_final_28012009 2 4" xfId="4713"/>
    <cellStyle name="_Notes_Forecast_2006_SAC_SRC_final_28012009 2 4 2" xfId="4714"/>
    <cellStyle name="_Notes_Forecast_2006_SAC_SRC_final_28012009 2 4 3" xfId="4715"/>
    <cellStyle name="_Notes_Forecast_2006_SAC_SRC_final_28012009 2 5" xfId="4716"/>
    <cellStyle name="_Notes_Forecast_2006_SAC_SRC_final_28012009 2 6" xfId="4717"/>
    <cellStyle name="_Notes_Forecast_2006_SAC_SRC_final_28012009 2 7" xfId="4718"/>
    <cellStyle name="_Notes_Forecast_2006_SAC_SRC_final_28012009 3" xfId="4719"/>
    <cellStyle name="_Notes_Forecast_2006_SAC_SRC_final_28012009 3 2" xfId="4720"/>
    <cellStyle name="_Notes_Forecast_2006_SAC_SRC_final_28012009 3 2 2" xfId="4721"/>
    <cellStyle name="_Notes_Forecast_2006_SAC_SRC_final_28012009 3 2 3" xfId="4722"/>
    <cellStyle name="_Notes_Forecast_2006_SAC_SRC_final_28012009 3 3" xfId="4723"/>
    <cellStyle name="_Notes_Forecast_2006_SAC_SRC_final_28012009 3 4" xfId="4724"/>
    <cellStyle name="_Notes_Forecast_2006_SAC_SRC_final_28012009 3 4 2" xfId="4725"/>
    <cellStyle name="_Notes_Forecast_2006_SAC_SRC_final_28012009 3 4 3" xfId="4726"/>
    <cellStyle name="_Notes_Forecast_2006_SAC_SRC_final_28012009 3 5" xfId="4727"/>
    <cellStyle name="_Notes_Forecast_2006_SAC_SRC_final_28012009 3 6" xfId="4728"/>
    <cellStyle name="_Notes_Forecast_2006_SAC_SRC_final_28012009 4" xfId="4729"/>
    <cellStyle name="_Notes_Forecast_2006_SAC_SRC_final_28012009 4 2" xfId="4730"/>
    <cellStyle name="_Notes_Forecast_2006_SAC_SRC_final_28012009 5" xfId="4731"/>
    <cellStyle name="_Notes_Forecast_2006_SAC_SRC_final_28012009 5 2" xfId="4732"/>
    <cellStyle name="_Notes_Forecast_2006_SAC_SRC_final_28012009 6" xfId="4733"/>
    <cellStyle name="_Notes_Forecast_2006_SAC_SRC_final_28012009 6 2" xfId="4734"/>
    <cellStyle name="_Notes_Forecast_2006_SAC_SRC_final_28012009 7" xfId="4735"/>
    <cellStyle name="_Notes_Forecast_2006_SAC_SRC_final_28012009 8" xfId="4736"/>
    <cellStyle name="_Notes_Forecast_2006_SAC_SRC_final_28012009 9" xfId="4737"/>
    <cellStyle name="_Notes_Forecast_2006_SAC_SRC_Forecast1+11_18022009" xfId="4738"/>
    <cellStyle name="_Notes_Forecast_2006_SAC_SRC_Forecast1+11_18022009 2" xfId="4739"/>
    <cellStyle name="_Notes_Forecast_2006_Worksheet in capex reports_deadlines and users" xfId="4740"/>
    <cellStyle name="_Notes_Forecast_2006_Worksheet in capex reports_deadlines and users 2" xfId="4741"/>
    <cellStyle name="_Notes_Forecast_2006_Worksheet in capex reports_deadlines and users 2 2" xfId="4742"/>
    <cellStyle name="_Notes_Forecast_2006_Worksheet in capex reports_deadlines and users 3" xfId="4743"/>
    <cellStyle name="_Notes_Forecast_2006_Worksheet in capex reports_deadlines and users 3 2" xfId="4744"/>
    <cellStyle name="_Notes_Forecast_2006_Worksheet in capex reports_deadlines and users 4" xfId="4745"/>
    <cellStyle name="_Notes_Forecast_2006_Worksheet in capex reports_deadlines and users 5" xfId="4746"/>
    <cellStyle name="_nPVR_IPTV_30012007_radna (2)" xfId="4747"/>
    <cellStyle name="_nPVR_IPTV_30012007_radna (2) 2" xfId="4748"/>
    <cellStyle name="_Obrazac_HAT_Q4_2008" xfId="4749"/>
    <cellStyle name="_Obrazac_HAT_Q4_2008 2" xfId="4750"/>
    <cellStyle name="_Obrazac_HAT_Q4_2008 3" xfId="4751"/>
    <cellStyle name="_Obrazac_HAT_Q4_2008 4" xfId="4752"/>
    <cellStyle name="_Opex_10y_development_030906_v6" xfId="4753"/>
    <cellStyle name="_Opex_10y_development_030906_v6 10" xfId="4754"/>
    <cellStyle name="_Opex_10y_development_030906_v6 11" xfId="4755"/>
    <cellStyle name="_Opex_10y_development_030906_v6 2" xfId="4756"/>
    <cellStyle name="_Opex_10y_development_030906_v6 2 2" xfId="4757"/>
    <cellStyle name="_Opex_10y_development_030906_v6 2 3" xfId="4758"/>
    <cellStyle name="_Opex_10y_development_030906_v6 3" xfId="4759"/>
    <cellStyle name="_Opex_10y_development_030906_v6 3 2" xfId="4760"/>
    <cellStyle name="_Opex_10y_development_030906_v6 3 3" xfId="4761"/>
    <cellStyle name="_Opex_10y_development_030906_v6 4" xfId="4762"/>
    <cellStyle name="_Opex_10y_development_030906_v6 4 2" xfId="4763"/>
    <cellStyle name="_Opex_10y_development_030906_v6 4 3" xfId="4764"/>
    <cellStyle name="_Opex_10y_development_030906_v6 5" xfId="4765"/>
    <cellStyle name="_Opex_10y_development_030906_v6 5 2" xfId="4766"/>
    <cellStyle name="_Opex_10y_development_030906_v6 5 3" xfId="4767"/>
    <cellStyle name="_Opex_10y_development_030906_v6 6" xfId="4768"/>
    <cellStyle name="_Opex_10y_development_030906_v6 6 2" xfId="4769"/>
    <cellStyle name="_Opex_10y_development_030906_v6 7" xfId="4770"/>
    <cellStyle name="_Opex_10y_development_030906_v6 7 2" xfId="4771"/>
    <cellStyle name="_Opex_10y_development_030906_v6 8" xfId="4772"/>
    <cellStyle name="_Opex_10y_development_030906_v6 8 2" xfId="4773"/>
    <cellStyle name="_Opex_10y_development_030906_v6 9" xfId="4774"/>
    <cellStyle name="_Opex_10y_development_030906_v6 9 2" xfId="4775"/>
    <cellStyle name="_Opex_10y_development_030906_v6_Net PRO 2009_ZADNJA11" xfId="4776"/>
    <cellStyle name="_Opex_10y_development_091006_v12" xfId="4777"/>
    <cellStyle name="_Opex_10y_development_091006_v12 10" xfId="4778"/>
    <cellStyle name="_Opex_10y_development_091006_v12 11" xfId="4779"/>
    <cellStyle name="_Opex_10y_development_091006_v12 2" xfId="4780"/>
    <cellStyle name="_Opex_10y_development_091006_v12 2 2" xfId="4781"/>
    <cellStyle name="_Opex_10y_development_091006_v12 2 3" xfId="4782"/>
    <cellStyle name="_Opex_10y_development_091006_v12 3" xfId="4783"/>
    <cellStyle name="_Opex_10y_development_091006_v12 3 2" xfId="4784"/>
    <cellStyle name="_Opex_10y_development_091006_v12 3 3" xfId="4785"/>
    <cellStyle name="_Opex_10y_development_091006_v12 4" xfId="4786"/>
    <cellStyle name="_Opex_10y_development_091006_v12 4 2" xfId="4787"/>
    <cellStyle name="_Opex_10y_development_091006_v12 4 3" xfId="4788"/>
    <cellStyle name="_Opex_10y_development_091006_v12 5" xfId="4789"/>
    <cellStyle name="_Opex_10y_development_091006_v12 5 2" xfId="4790"/>
    <cellStyle name="_Opex_10y_development_091006_v12 5 3" xfId="4791"/>
    <cellStyle name="_Opex_10y_development_091006_v12 6" xfId="4792"/>
    <cellStyle name="_Opex_10y_development_091006_v12 6 2" xfId="4793"/>
    <cellStyle name="_Opex_10y_development_091006_v12 7" xfId="4794"/>
    <cellStyle name="_Opex_10y_development_091006_v12 7 2" xfId="4795"/>
    <cellStyle name="_Opex_10y_development_091006_v12 8" xfId="4796"/>
    <cellStyle name="_Opex_10y_development_091006_v12 8 2" xfId="4797"/>
    <cellStyle name="_Opex_10y_development_091006_v12 9" xfId="4798"/>
    <cellStyle name="_Opex_10y_development_091006_v12 9 2" xfId="4799"/>
    <cellStyle name="_Opex_10y_development_091006_v12_Net PRO 2009_ZADNJA11" xfId="4800"/>
    <cellStyle name="_opex-template" xfId="4801"/>
    <cellStyle name="_opex-template 2" xfId="4802"/>
    <cellStyle name="_opex-template 3" xfId="4803"/>
    <cellStyle name="_opex-template 4" xfId="4804"/>
    <cellStyle name="_other&amp;reduc_visitors " xfId="4805"/>
    <cellStyle name="_other&amp;reduc_visitors  2" xfId="4806"/>
    <cellStyle name="_other&amp;reduc_visitors  3" xfId="4807"/>
    <cellStyle name="_other&amp;reduc_visitors  4" xfId="4808"/>
    <cellStyle name="_Page 130" xfId="4809"/>
    <cellStyle name="_Page 130 2" xfId="4810"/>
    <cellStyle name="_Page 130 3" xfId="4811"/>
    <cellStyle name="_Page 130 4" xfId="4812"/>
    <cellStyle name="_Page 130_Net PRO 2009_ZADNJA11" xfId="4813"/>
    <cellStyle name="_Page 130_Sheet1" xfId="4814"/>
    <cellStyle name="_Page 130_Sheet1 2" xfId="4815"/>
    <cellStyle name="_Percent" xfId="4816"/>
    <cellStyle name="_Percent_3G Models" xfId="4817"/>
    <cellStyle name="_Percent_Book1" xfId="4818"/>
    <cellStyle name="_Percent_Book1_3G Models" xfId="4819"/>
    <cellStyle name="_Percent_Book1_Jazztel model 16DP3-Exhibits" xfId="4820"/>
    <cellStyle name="_Percent_Book1_Jazztel model 16DP3-Exhibits_3G Models" xfId="4821"/>
    <cellStyle name="_Percent_Book1_Jazztel model 16DP3-Exhibits_Orange-Mar01" xfId="4822"/>
    <cellStyle name="_Percent_Book1_Jazztel model 16DP3-Exhibits_Orange-May01" xfId="4823"/>
    <cellStyle name="_Percent_Book1_Jazztel model 16DP3-Exhibits_T_MOBIL2" xfId="4824"/>
    <cellStyle name="_Percent_Book1_Jazztel model 16DP3-Exhibits_T_MOBIL2_FT-6June2001" xfId="4825"/>
    <cellStyle name="_Percent_Book1_Jazztel model 16DP3-Exhibits_T_MOBIL2_Orange-May01" xfId="4826"/>
    <cellStyle name="_Percent_Book1_Jazztel model 16DP3-Exhibits_T_MOBIL2_Telefonica Moviles" xfId="4827"/>
    <cellStyle name="_Percent_Book1_Jazztel model 16DP3-Exhibits_TelenorInitiation-11Jan01" xfId="4828"/>
    <cellStyle name="_Percent_Book1_Jazztel model 16DP3-Exhibits_TelenorWIPFeb01" xfId="4829"/>
    <cellStyle name="_Percent_Book1_Jazztel model 18DP-exhibits" xfId="4830"/>
    <cellStyle name="_Percent_Book1_Jazztel model 18DP-exhibits_3G Models" xfId="4831"/>
    <cellStyle name="_Percent_Book1_Telefonica Moviles" xfId="4832"/>
    <cellStyle name="_Percent_Book11" xfId="4833"/>
    <cellStyle name="_Percent_Book11_3G Models" xfId="4834"/>
    <cellStyle name="_Percent_Book11_Jazztel model 16DP3-Exhibits" xfId="4835"/>
    <cellStyle name="_Percent_Book11_Jazztel model 16DP3-Exhibits_3G Models" xfId="4836"/>
    <cellStyle name="_Percent_Book11_Jazztel model 16DP3-Exhibits_Orange-Mar01" xfId="4837"/>
    <cellStyle name="_Percent_Book11_Jazztel model 16DP3-Exhibits_Orange-May01" xfId="4838"/>
    <cellStyle name="_Percent_Book11_Jazztel model 16DP3-Exhibits_T_MOBIL2" xfId="4839"/>
    <cellStyle name="_Percent_Book11_Jazztel model 16DP3-Exhibits_T_MOBIL2_FT-6June2001" xfId="4840"/>
    <cellStyle name="_Percent_Book11_Jazztel model 16DP3-Exhibits_T_MOBIL2_Orange-May01" xfId="4841"/>
    <cellStyle name="_Percent_Book11_Jazztel model 16DP3-Exhibits_T_MOBIL2_Telefonica Moviles" xfId="4842"/>
    <cellStyle name="_Percent_Book11_Jazztel model 16DP3-Exhibits_TelenorInitiation-11Jan01" xfId="4843"/>
    <cellStyle name="_Percent_Book11_Jazztel model 16DP3-Exhibits_TelenorWIPFeb01" xfId="4844"/>
    <cellStyle name="_Percent_Book11_Jazztel model 18DP-exhibits" xfId="4845"/>
    <cellStyle name="_Percent_Book11_Jazztel model 18DP-exhibits_3G Models" xfId="4846"/>
    <cellStyle name="_Percent_Book11_Telefonica Moviles" xfId="4847"/>
    <cellStyle name="_Percent_Book12" xfId="4848"/>
    <cellStyle name="_Percent_Book12_3G Models" xfId="4849"/>
    <cellStyle name="_Percent_Book12_Jazztel model 16DP3-Exhibits" xfId="4850"/>
    <cellStyle name="_Percent_Book12_Jazztel model 16DP3-Exhibits_3G Models" xfId="4851"/>
    <cellStyle name="_Percent_Book12_Jazztel model 16DP3-Exhibits_Orange-Mar01" xfId="4852"/>
    <cellStyle name="_Percent_Book12_Jazztel model 16DP3-Exhibits_Orange-May01" xfId="4853"/>
    <cellStyle name="_Percent_Book12_Jazztel model 16DP3-Exhibits_T_MOBIL2" xfId="4854"/>
    <cellStyle name="_Percent_Book12_Jazztel model 16DP3-Exhibits_T_MOBIL2_FT-6June2001" xfId="4855"/>
    <cellStyle name="_Percent_Book12_Jazztel model 16DP3-Exhibits_T_MOBIL2_Orange-May01" xfId="4856"/>
    <cellStyle name="_Percent_Book12_Jazztel model 16DP3-Exhibits_T_MOBIL2_Telefonica Moviles" xfId="4857"/>
    <cellStyle name="_Percent_Book12_Jazztel model 16DP3-Exhibits_TelenorInitiation-11Jan01" xfId="4858"/>
    <cellStyle name="_Percent_Book12_Jazztel model 16DP3-Exhibits_TelenorWIPFeb01" xfId="4859"/>
    <cellStyle name="_Percent_Book12_Jazztel model 18DP-exhibits" xfId="4860"/>
    <cellStyle name="_Percent_Book12_Jazztel model 18DP-exhibits_3G Models" xfId="4861"/>
    <cellStyle name="_Percent_Book12_Telefonica Moviles" xfId="4862"/>
    <cellStyle name="_Percent_DCF Summary pages" xfId="4863"/>
    <cellStyle name="_Percent_DCF Summary pages_3G Models" xfId="4864"/>
    <cellStyle name="_Percent_DCF Summary pages_Jazztel model 16DP3-Exhibits" xfId="4865"/>
    <cellStyle name="_Percent_DCF Summary pages_Jazztel model 16DP3-Exhibits_3G Models" xfId="4866"/>
    <cellStyle name="_Percent_DCF Summary pages_Jazztel model 16DP3-Exhibits_Orange-Mar01" xfId="4867"/>
    <cellStyle name="_Percent_DCF Summary pages_Jazztel model 16DP3-Exhibits_Orange-May01" xfId="4868"/>
    <cellStyle name="_Percent_DCF Summary pages_Jazztel model 16DP3-Exhibits_T_MOBIL2" xfId="4869"/>
    <cellStyle name="_Percent_DCF Summary pages_Jazztel model 16DP3-Exhibits_T_MOBIL2_FT-6June2001" xfId="4870"/>
    <cellStyle name="_Percent_DCF Summary pages_Jazztel model 16DP3-Exhibits_T_MOBIL2_Orange-May01" xfId="4871"/>
    <cellStyle name="_Percent_DCF Summary pages_Jazztel model 16DP3-Exhibits_T_MOBIL2_Telefonica Moviles" xfId="4872"/>
    <cellStyle name="_Percent_DCF Summary pages_Jazztel model 16DP3-Exhibits_TelenorInitiation-11Jan01" xfId="4873"/>
    <cellStyle name="_Percent_DCF Summary pages_Jazztel model 16DP3-Exhibits_TelenorWIPFeb01" xfId="4874"/>
    <cellStyle name="_Percent_DCF Summary pages_Jazztel model 18DP-exhibits" xfId="4875"/>
    <cellStyle name="_Percent_DCF Summary pages_Jazztel model 18DP-exhibits_3G Models" xfId="4876"/>
    <cellStyle name="_Percent_DCF Summary pages_Telefonica Moviles" xfId="4877"/>
    <cellStyle name="_Percent_Jazztel model 15-exhibits" xfId="4878"/>
    <cellStyle name="_Percent_Jazztel model 15-exhibits bis" xfId="4879"/>
    <cellStyle name="_Percent_Jazztel model 15-exhibits bis_3G Models" xfId="4880"/>
    <cellStyle name="_Percent_Jazztel model 15-exhibits bis_Orange-Mar01" xfId="4881"/>
    <cellStyle name="_Percent_Jazztel model 15-exhibits bis_Orange-May01" xfId="4882"/>
    <cellStyle name="_Percent_Jazztel model 15-exhibits bis_T_MOBIL2" xfId="4883"/>
    <cellStyle name="_Percent_Jazztel model 15-exhibits bis_T_MOBIL2_FT-6June2001" xfId="4884"/>
    <cellStyle name="_Percent_Jazztel model 15-exhibits bis_T_MOBIL2_Orange-May01" xfId="4885"/>
    <cellStyle name="_Percent_Jazztel model 15-exhibits bis_T_MOBIL2_Telefonica Moviles" xfId="4886"/>
    <cellStyle name="_Percent_Jazztel model 15-exhibits bis_TelenorInitiation-11Jan01" xfId="4887"/>
    <cellStyle name="_Percent_Jazztel model 15-exhibits bis_TelenorWIPFeb01" xfId="4888"/>
    <cellStyle name="_Percent_Jazztel model 15-exhibits_3G Models" xfId="4889"/>
    <cellStyle name="_Percent_Jazztel model 15-exhibits_Jazztel model 16DP3-Exhibits" xfId="4890"/>
    <cellStyle name="_Percent_Jazztel model 15-exhibits_Jazztel model 16DP3-Exhibits_3G Models" xfId="4891"/>
    <cellStyle name="_Percent_Jazztel model 15-exhibits_Jazztel model 16DP3-Exhibits_Orange-Mar01" xfId="4892"/>
    <cellStyle name="_Percent_Jazztel model 15-exhibits_Jazztel model 16DP3-Exhibits_Orange-May01" xfId="4893"/>
    <cellStyle name="_Percent_Jazztel model 15-exhibits_Jazztel model 16DP3-Exhibits_T_MOBIL2" xfId="4894"/>
    <cellStyle name="_Percent_Jazztel model 15-exhibits_Jazztel model 16DP3-Exhibits_T_MOBIL2_FT-6June2001" xfId="4895"/>
    <cellStyle name="_Percent_Jazztel model 15-exhibits_Jazztel model 16DP3-Exhibits_T_MOBIL2_Orange-May01" xfId="4896"/>
    <cellStyle name="_Percent_Jazztel model 15-exhibits_Jazztel model 16DP3-Exhibits_T_MOBIL2_Telefonica Moviles" xfId="4897"/>
    <cellStyle name="_Percent_Jazztel model 15-exhibits_Jazztel model 16DP3-Exhibits_TelenorInitiation-11Jan01" xfId="4898"/>
    <cellStyle name="_Percent_Jazztel model 15-exhibits_Jazztel model 16DP3-Exhibits_TelenorWIPFeb01" xfId="4899"/>
    <cellStyle name="_Percent_Jazztel model 15-exhibits_Jazztel model 18DP-exhibits" xfId="4900"/>
    <cellStyle name="_Percent_Jazztel model 15-exhibits_Jazztel model 18DP-exhibits_3G Models" xfId="4901"/>
    <cellStyle name="_Percent_Jazztel model 15-exhibits_Telefonica Moviles" xfId="4902"/>
    <cellStyle name="_Percent_Jazztel model 15-exhibits-Friso2" xfId="4903"/>
    <cellStyle name="_Percent_Jazztel model 15-exhibits-Friso2_3G Models" xfId="4904"/>
    <cellStyle name="_Percent_Jazztel model 15-exhibits-Friso2_Jazztel model 16DP3-Exhibits" xfId="4905"/>
    <cellStyle name="_Percent_Jazztel model 15-exhibits-Friso2_Jazztel model 16DP3-Exhibits_3G Models" xfId="4906"/>
    <cellStyle name="_Percent_Jazztel model 15-exhibits-Friso2_Jazztel model 16DP3-Exhibits_Orange-Mar01" xfId="4907"/>
    <cellStyle name="_Percent_Jazztel model 15-exhibits-Friso2_Jazztel model 16DP3-Exhibits_Orange-May01" xfId="4908"/>
    <cellStyle name="_Percent_Jazztel model 15-exhibits-Friso2_Jazztel model 16DP3-Exhibits_T_MOBIL2" xfId="4909"/>
    <cellStyle name="_Percent_Jazztel model 15-exhibits-Friso2_Jazztel model 16DP3-Exhibits_T_MOBIL2_FT-6June2001" xfId="4910"/>
    <cellStyle name="_Percent_Jazztel model 15-exhibits-Friso2_Jazztel model 16DP3-Exhibits_T_MOBIL2_Orange-May01" xfId="4911"/>
    <cellStyle name="_Percent_Jazztel model 15-exhibits-Friso2_Jazztel model 16DP3-Exhibits_T_MOBIL2_Telefonica Moviles" xfId="4912"/>
    <cellStyle name="_Percent_Jazztel model 15-exhibits-Friso2_Jazztel model 16DP3-Exhibits_TelenorInitiation-11Jan01" xfId="4913"/>
    <cellStyle name="_Percent_Jazztel model 15-exhibits-Friso2_Jazztel model 16DP3-Exhibits_TelenorWIPFeb01" xfId="4914"/>
    <cellStyle name="_Percent_Jazztel model 15-exhibits-Friso2_Jazztel model 18DP-exhibits" xfId="4915"/>
    <cellStyle name="_Percent_Jazztel model 15-exhibits-Friso2_Jazztel model 18DP-exhibits_3G Models" xfId="4916"/>
    <cellStyle name="_Percent_Jazztel model 15-exhibits-Friso2_Telefonica Moviles" xfId="4917"/>
    <cellStyle name="_Percent_Jazztel model 16DP2-Exhibits" xfId="4918"/>
    <cellStyle name="_Percent_Jazztel model 16DP2-Exhibits_3G Models" xfId="4919"/>
    <cellStyle name="_Percent_Jazztel model 16DP3-Exhibits" xfId="4920"/>
    <cellStyle name="_Percent_Jazztel model 16DP3-Exhibits_3G Models" xfId="4921"/>
    <cellStyle name="_Percent_t-mobile Sep 2003" xfId="4922"/>
    <cellStyle name="_PercentSpace" xfId="4923"/>
    <cellStyle name="_PercentSpace_3G Models" xfId="4924"/>
    <cellStyle name="_PercentSpace_Book1" xfId="4925"/>
    <cellStyle name="_PercentSpace_Book1_3G Models" xfId="4926"/>
    <cellStyle name="_PercentSpace_Book1_FT-6June2001" xfId="4927"/>
    <cellStyle name="_PercentSpace_Book1_Jazztel model 16DP3-Exhibits" xfId="4928"/>
    <cellStyle name="_PercentSpace_Book1_Jazztel model 16DP3-Exhibits_FT-6June2001" xfId="4929"/>
    <cellStyle name="_PercentSpace_Book1_Jazztel model 16DP3-Exhibits_FT-6June2001_Telefonica Moviles" xfId="4930"/>
    <cellStyle name="_PercentSpace_Book1_Jazztel model 16DP3-Exhibits_Orange-Mar01" xfId="4931"/>
    <cellStyle name="_PercentSpace_Book1_Jazztel model 16DP3-Exhibits_Orange-May01" xfId="4932"/>
    <cellStyle name="_PercentSpace_Book1_Jazztel model 16DP3-Exhibits_T_MOBIL2" xfId="4933"/>
    <cellStyle name="_PercentSpace_Book1_Jazztel model 16DP3-Exhibits_T_MOBIL2_FT-6June2001" xfId="4934"/>
    <cellStyle name="_PercentSpace_Book1_Jazztel model 16DP3-Exhibits_T_MOBIL2_FT-6June2001_1" xfId="4935"/>
    <cellStyle name="_PercentSpace_Book1_Jazztel model 16DP3-Exhibits_T_MOBIL2_FT-6June2001_1_Telefonica Moviles" xfId="4936"/>
    <cellStyle name="_PercentSpace_Book1_Jazztel model 16DP3-Exhibits_T_MOBIL2_Orange-May01" xfId="4937"/>
    <cellStyle name="_PercentSpace_Book1_Jazztel model 16DP3-Exhibits_T_MOBIL2_Telefonica Moviles" xfId="4938"/>
    <cellStyle name="_PercentSpace_Book1_Jazztel model 16DP3-Exhibits_Telefonica Moviles" xfId="4939"/>
    <cellStyle name="_PercentSpace_Book1_Jazztel model 16DP3-Exhibits_TelenorInitiation-11Jan01" xfId="4940"/>
    <cellStyle name="_PercentSpace_Book1_Jazztel model 16DP3-Exhibits_TelenorWIPFeb01" xfId="4941"/>
    <cellStyle name="_PercentSpace_Book1_Jazztel model 18DP-exhibits" xfId="4942"/>
    <cellStyle name="_PercentSpace_Book1_Jazztel model 18DP-exhibits_3G Models" xfId="4943"/>
    <cellStyle name="_PercentSpace_Book1_Orange-May01" xfId="4944"/>
    <cellStyle name="_PercentSpace_Book1_Telefonica Moviles" xfId="4945"/>
    <cellStyle name="_PercentSpace_Book11" xfId="4946"/>
    <cellStyle name="_PercentSpace_Book11_3G Models" xfId="4947"/>
    <cellStyle name="_PercentSpace_Book11_FT-6June2001" xfId="4948"/>
    <cellStyle name="_PercentSpace_Book11_Jazztel model 16DP3-Exhibits" xfId="4949"/>
    <cellStyle name="_PercentSpace_Book11_Jazztel model 16DP3-Exhibits_FT-6June2001" xfId="4950"/>
    <cellStyle name="_PercentSpace_Book11_Jazztel model 16DP3-Exhibits_FT-6June2001_Telefonica Moviles" xfId="4951"/>
    <cellStyle name="_PercentSpace_Book11_Jazztel model 16DP3-Exhibits_Orange-Mar01" xfId="4952"/>
    <cellStyle name="_PercentSpace_Book11_Jazztel model 16DP3-Exhibits_Orange-May01" xfId="4953"/>
    <cellStyle name="_PercentSpace_Book11_Jazztel model 16DP3-Exhibits_T_MOBIL2" xfId="4954"/>
    <cellStyle name="_PercentSpace_Book11_Jazztel model 16DP3-Exhibits_T_MOBIL2_FT-6June2001" xfId="4955"/>
    <cellStyle name="_PercentSpace_Book11_Jazztel model 16DP3-Exhibits_T_MOBIL2_FT-6June2001_1" xfId="4956"/>
    <cellStyle name="_PercentSpace_Book11_Jazztel model 16DP3-Exhibits_T_MOBIL2_FT-6June2001_1_Telefonica Moviles" xfId="4957"/>
    <cellStyle name="_PercentSpace_Book11_Jazztel model 16DP3-Exhibits_T_MOBIL2_Orange-May01" xfId="4958"/>
    <cellStyle name="_PercentSpace_Book11_Jazztel model 16DP3-Exhibits_T_MOBIL2_Telefonica Moviles" xfId="4959"/>
    <cellStyle name="_PercentSpace_Book11_Jazztel model 16DP3-Exhibits_Telefonica Moviles" xfId="4960"/>
    <cellStyle name="_PercentSpace_Book11_Jazztel model 16DP3-Exhibits_TelenorInitiation-11Jan01" xfId="4961"/>
    <cellStyle name="_PercentSpace_Book11_Jazztel model 16DP3-Exhibits_TelenorWIPFeb01" xfId="4962"/>
    <cellStyle name="_PercentSpace_Book11_Jazztel model 18DP-exhibits" xfId="4963"/>
    <cellStyle name="_PercentSpace_Book11_Jazztel model 18DP-exhibits_3G Models" xfId="4964"/>
    <cellStyle name="_PercentSpace_Book11_Orange-May01" xfId="4965"/>
    <cellStyle name="_PercentSpace_Book11_Telefonica Moviles" xfId="4966"/>
    <cellStyle name="_PercentSpace_Book12" xfId="4967"/>
    <cellStyle name="_PercentSpace_Book12_3G Models" xfId="4968"/>
    <cellStyle name="_PercentSpace_Book12_FT-6June2001" xfId="4969"/>
    <cellStyle name="_PercentSpace_Book12_Jazztel model 16DP3-Exhibits" xfId="4970"/>
    <cellStyle name="_PercentSpace_Book12_Jazztel model 16DP3-Exhibits_FT-6June2001" xfId="4971"/>
    <cellStyle name="_PercentSpace_Book12_Jazztel model 16DP3-Exhibits_FT-6June2001_Telefonica Moviles" xfId="4972"/>
    <cellStyle name="_PercentSpace_Book12_Jazztel model 16DP3-Exhibits_Orange-Mar01" xfId="4973"/>
    <cellStyle name="_PercentSpace_Book12_Jazztel model 16DP3-Exhibits_Orange-May01" xfId="4974"/>
    <cellStyle name="_PercentSpace_Book12_Jazztel model 16DP3-Exhibits_T_MOBIL2" xfId="4975"/>
    <cellStyle name="_PercentSpace_Book12_Jazztel model 16DP3-Exhibits_T_MOBIL2_FT-6June2001" xfId="4976"/>
    <cellStyle name="_PercentSpace_Book12_Jazztel model 16DP3-Exhibits_T_MOBIL2_FT-6June2001_1" xfId="4977"/>
    <cellStyle name="_PercentSpace_Book12_Jazztel model 16DP3-Exhibits_T_MOBIL2_FT-6June2001_1_Telefonica Moviles" xfId="4978"/>
    <cellStyle name="_PercentSpace_Book12_Jazztel model 16DP3-Exhibits_T_MOBIL2_Orange-May01" xfId="4979"/>
    <cellStyle name="_PercentSpace_Book12_Jazztel model 16DP3-Exhibits_T_MOBIL2_Telefonica Moviles" xfId="4980"/>
    <cellStyle name="_PercentSpace_Book12_Jazztel model 16DP3-Exhibits_Telefonica Moviles" xfId="4981"/>
    <cellStyle name="_PercentSpace_Book12_Jazztel model 16DP3-Exhibits_TelenorInitiation-11Jan01" xfId="4982"/>
    <cellStyle name="_PercentSpace_Book12_Jazztel model 16DP3-Exhibits_TelenorWIPFeb01" xfId="4983"/>
    <cellStyle name="_PercentSpace_Book12_Jazztel model 18DP-exhibits" xfId="4984"/>
    <cellStyle name="_PercentSpace_Book12_Jazztel model 18DP-exhibits_3G Models" xfId="4985"/>
    <cellStyle name="_PercentSpace_Book12_Orange-May01" xfId="4986"/>
    <cellStyle name="_PercentSpace_Book12_Telefonica Moviles" xfId="4987"/>
    <cellStyle name="_PercentSpace_DCF Summary pages" xfId="4988"/>
    <cellStyle name="_PercentSpace_DCF Summary pages_3G Models" xfId="4989"/>
    <cellStyle name="_PercentSpace_DCF Summary pages_FT-6June2001" xfId="4990"/>
    <cellStyle name="_PercentSpace_DCF Summary pages_Jazztel model 16DP3-Exhibits" xfId="4991"/>
    <cellStyle name="_PercentSpace_DCF Summary pages_Jazztel model 16DP3-Exhibits_FT-6June2001" xfId="4992"/>
    <cellStyle name="_PercentSpace_DCF Summary pages_Jazztel model 16DP3-Exhibits_FT-6June2001_Telefonica Moviles" xfId="4993"/>
    <cellStyle name="_PercentSpace_DCF Summary pages_Jazztel model 16DP3-Exhibits_Orange-Mar01" xfId="4994"/>
    <cellStyle name="_PercentSpace_DCF Summary pages_Jazztel model 16DP3-Exhibits_Orange-May01" xfId="4995"/>
    <cellStyle name="_PercentSpace_DCF Summary pages_Jazztel model 16DP3-Exhibits_T_MOBIL2" xfId="4996"/>
    <cellStyle name="_PercentSpace_DCF Summary pages_Jazztel model 16DP3-Exhibits_T_MOBIL2_FT-6June2001" xfId="4997"/>
    <cellStyle name="_PercentSpace_DCF Summary pages_Jazztel model 16DP3-Exhibits_T_MOBIL2_FT-6June2001_1" xfId="4998"/>
    <cellStyle name="_PercentSpace_DCF Summary pages_Jazztel model 16DP3-Exhibits_T_MOBIL2_FT-6June2001_1_Telefonica Moviles" xfId="4999"/>
    <cellStyle name="_PercentSpace_DCF Summary pages_Jazztel model 16DP3-Exhibits_T_MOBIL2_Orange-May01" xfId="5000"/>
    <cellStyle name="_PercentSpace_DCF Summary pages_Jazztel model 16DP3-Exhibits_T_MOBIL2_Telefonica Moviles" xfId="5001"/>
    <cellStyle name="_PercentSpace_DCF Summary pages_Jazztel model 16DP3-Exhibits_Telefonica Moviles" xfId="5002"/>
    <cellStyle name="_PercentSpace_DCF Summary pages_Jazztel model 16DP3-Exhibits_TelenorInitiation-11Jan01" xfId="5003"/>
    <cellStyle name="_PercentSpace_DCF Summary pages_Jazztel model 16DP3-Exhibits_TelenorWIPFeb01" xfId="5004"/>
    <cellStyle name="_PercentSpace_DCF Summary pages_Jazztel model 18DP-exhibits" xfId="5005"/>
    <cellStyle name="_PercentSpace_DCF Summary pages_Jazztel model 18DP-exhibits_3G Models" xfId="5006"/>
    <cellStyle name="_PercentSpace_DCF Summary pages_Orange-May01" xfId="5007"/>
    <cellStyle name="_PercentSpace_DCF Summary pages_Telefonica Moviles" xfId="5008"/>
    <cellStyle name="_PercentSpace_Jazztel model 15-exhibits" xfId="5009"/>
    <cellStyle name="_PercentSpace_Jazztel model 15-exhibits bis" xfId="5010"/>
    <cellStyle name="_PercentSpace_Jazztel model 15-exhibits bis_FT-6June2001" xfId="5011"/>
    <cellStyle name="_PercentSpace_Jazztel model 15-exhibits bis_FT-6June2001_Telefonica Moviles" xfId="5012"/>
    <cellStyle name="_PercentSpace_Jazztel model 15-exhibits bis_Orange-Mar01" xfId="5013"/>
    <cellStyle name="_PercentSpace_Jazztel model 15-exhibits bis_Orange-May01" xfId="5014"/>
    <cellStyle name="_PercentSpace_Jazztel model 15-exhibits bis_T_MOBIL2" xfId="5015"/>
    <cellStyle name="_PercentSpace_Jazztel model 15-exhibits bis_T_MOBIL2_FT-6June2001" xfId="5016"/>
    <cellStyle name="_PercentSpace_Jazztel model 15-exhibits bis_T_MOBIL2_FT-6June2001_1" xfId="5017"/>
    <cellStyle name="_PercentSpace_Jazztel model 15-exhibits bis_T_MOBIL2_FT-6June2001_1_Telefonica Moviles" xfId="5018"/>
    <cellStyle name="_PercentSpace_Jazztel model 15-exhibits bis_T_MOBIL2_Orange-May01" xfId="5019"/>
    <cellStyle name="_PercentSpace_Jazztel model 15-exhibits bis_T_MOBIL2_Telefonica Moviles" xfId="5020"/>
    <cellStyle name="_PercentSpace_Jazztel model 15-exhibits bis_Telefonica Moviles" xfId="5021"/>
    <cellStyle name="_PercentSpace_Jazztel model 15-exhibits bis_TelenorInitiation-11Jan01" xfId="5022"/>
    <cellStyle name="_PercentSpace_Jazztel model 15-exhibits bis_TelenorWIPFeb01" xfId="5023"/>
    <cellStyle name="_PercentSpace_Jazztel model 15-exhibits_3G Models" xfId="5024"/>
    <cellStyle name="_PercentSpace_Jazztel model 15-exhibits_FT-6June2001" xfId="5025"/>
    <cellStyle name="_PercentSpace_Jazztel model 15-exhibits_Jazztel model 16DP3-Exhibits" xfId="5026"/>
    <cellStyle name="_PercentSpace_Jazztel model 15-exhibits_Jazztel model 16DP3-Exhibits_FT-6June2001" xfId="5027"/>
    <cellStyle name="_PercentSpace_Jazztel model 15-exhibits_Jazztel model 16DP3-Exhibits_FT-6June2001_Telefonica Moviles" xfId="5028"/>
    <cellStyle name="_PercentSpace_Jazztel model 15-exhibits_Jazztel model 16DP3-Exhibits_Orange-Mar01" xfId="5029"/>
    <cellStyle name="_PercentSpace_Jazztel model 15-exhibits_Jazztel model 16DP3-Exhibits_Orange-May01" xfId="5030"/>
    <cellStyle name="_PercentSpace_Jazztel model 15-exhibits_Jazztel model 16DP3-Exhibits_T_MOBIL2" xfId="5031"/>
    <cellStyle name="_PercentSpace_Jazztel model 15-exhibits_Jazztel model 16DP3-Exhibits_T_MOBIL2_FT-6June2001" xfId="5032"/>
    <cellStyle name="_PercentSpace_Jazztel model 15-exhibits_Jazztel model 16DP3-Exhibits_T_MOBIL2_FT-6June2001_1" xfId="5033"/>
    <cellStyle name="_PercentSpace_Jazztel model 15-exhibits_Jazztel model 16DP3-Exhibits_T_MOBIL2_FT-6June2001_1_Telefonica Moviles" xfId="5034"/>
    <cellStyle name="_PercentSpace_Jazztel model 15-exhibits_Jazztel model 16DP3-Exhibits_T_MOBIL2_Orange-May01" xfId="5035"/>
    <cellStyle name="_PercentSpace_Jazztel model 15-exhibits_Jazztel model 16DP3-Exhibits_T_MOBIL2_Telefonica Moviles" xfId="5036"/>
    <cellStyle name="_PercentSpace_Jazztel model 15-exhibits_Jazztel model 16DP3-Exhibits_Telefonica Moviles" xfId="5037"/>
    <cellStyle name="_PercentSpace_Jazztel model 15-exhibits_Jazztel model 16DP3-Exhibits_TelenorInitiation-11Jan01" xfId="5038"/>
    <cellStyle name="_PercentSpace_Jazztel model 15-exhibits_Jazztel model 16DP3-Exhibits_TelenorWIPFeb01" xfId="5039"/>
    <cellStyle name="_PercentSpace_Jazztel model 15-exhibits_Jazztel model 18DP-exhibits" xfId="5040"/>
    <cellStyle name="_PercentSpace_Jazztel model 15-exhibits_Jazztel model 18DP-exhibits_3G Models" xfId="5041"/>
    <cellStyle name="_PercentSpace_Jazztel model 15-exhibits_Orange-May01" xfId="5042"/>
    <cellStyle name="_PercentSpace_Jazztel model 15-exhibits_Telefonica Moviles" xfId="5043"/>
    <cellStyle name="_PercentSpace_Jazztel model 15-exhibits-Friso2" xfId="5044"/>
    <cellStyle name="_PercentSpace_Jazztel model 15-exhibits-Friso2_3G Models" xfId="5045"/>
    <cellStyle name="_PercentSpace_Jazztel model 15-exhibits-Friso2_FT-6June2001" xfId="5046"/>
    <cellStyle name="_PercentSpace_Jazztel model 15-exhibits-Friso2_Jazztel model 16DP3-Exhibits" xfId="5047"/>
    <cellStyle name="_PercentSpace_Jazztel model 15-exhibits-Friso2_Jazztel model 16DP3-Exhibits_FT-6June2001" xfId="5048"/>
    <cellStyle name="_PercentSpace_Jazztel model 15-exhibits-Friso2_Jazztel model 16DP3-Exhibits_FT-6June2001_Telefonica Moviles" xfId="5049"/>
    <cellStyle name="_PercentSpace_Jazztel model 15-exhibits-Friso2_Jazztel model 16DP3-Exhibits_Orange-Mar01" xfId="5050"/>
    <cellStyle name="_PercentSpace_Jazztel model 15-exhibits-Friso2_Jazztel model 16DP3-Exhibits_Orange-May01" xfId="5051"/>
    <cellStyle name="_PercentSpace_Jazztel model 15-exhibits-Friso2_Jazztel model 16DP3-Exhibits_T_MOBIL2" xfId="5052"/>
    <cellStyle name="_PercentSpace_Jazztel model 15-exhibits-Friso2_Jazztel model 16DP3-Exhibits_T_MOBIL2_FT-6June2001" xfId="5053"/>
    <cellStyle name="_PercentSpace_Jazztel model 15-exhibits-Friso2_Jazztel model 16DP3-Exhibits_T_MOBIL2_FT-6June2001_1" xfId="5054"/>
    <cellStyle name="_PercentSpace_Jazztel model 15-exhibits-Friso2_Jazztel model 16DP3-Exhibits_T_MOBIL2_FT-6June2001_1_Telefonica Moviles" xfId="5055"/>
    <cellStyle name="_PercentSpace_Jazztel model 15-exhibits-Friso2_Jazztel model 16DP3-Exhibits_T_MOBIL2_Orange-May01" xfId="5056"/>
    <cellStyle name="_PercentSpace_Jazztel model 15-exhibits-Friso2_Jazztel model 16DP3-Exhibits_T_MOBIL2_Telefonica Moviles" xfId="5057"/>
    <cellStyle name="_PercentSpace_Jazztel model 15-exhibits-Friso2_Jazztel model 16DP3-Exhibits_Telefonica Moviles" xfId="5058"/>
    <cellStyle name="_PercentSpace_Jazztel model 15-exhibits-Friso2_Jazztel model 16DP3-Exhibits_TelenorInitiation-11Jan01" xfId="5059"/>
    <cellStyle name="_PercentSpace_Jazztel model 15-exhibits-Friso2_Jazztel model 16DP3-Exhibits_TelenorWIPFeb01" xfId="5060"/>
    <cellStyle name="_PercentSpace_Jazztel model 15-exhibits-Friso2_Jazztel model 18DP-exhibits" xfId="5061"/>
    <cellStyle name="_PercentSpace_Jazztel model 15-exhibits-Friso2_Jazztel model 18DP-exhibits_3G Models" xfId="5062"/>
    <cellStyle name="_PercentSpace_Jazztel model 15-exhibits-Friso2_Orange-May01" xfId="5063"/>
    <cellStyle name="_PercentSpace_Jazztel model 15-exhibits-Friso2_Telefonica Moviles" xfId="5064"/>
    <cellStyle name="_PercentSpace_Jazztel model 16DP2-Exhibits" xfId="5065"/>
    <cellStyle name="_PercentSpace_Jazztel model 16DP2-Exhibits_3G Models" xfId="5066"/>
    <cellStyle name="_PercentSpace_Jazztel model 16DP3-Exhibits" xfId="5067"/>
    <cellStyle name="_PercentSpace_Jazztel model 16DP3-Exhibits_3G Models" xfId="5068"/>
    <cellStyle name="_PercentSpace_t-mobile Sep 2003" xfId="5069"/>
    <cellStyle name="_PL (CoS) -ISKON- iPF2007B2008monthly_FINAL v21" xfId="5070"/>
    <cellStyle name="_PL CCat consolidated-Iskon_iPF2007" xfId="5071"/>
    <cellStyle name="_PL CCat consolidated-Iskon_iPF2007 (2)" xfId="5072"/>
    <cellStyle name="_PL CCat consolidated-Iskon_iPF2007 (2) 2" xfId="5073"/>
    <cellStyle name="_PL CCat consolidated-Iskon_iPF2007 2" xfId="5074"/>
    <cellStyle name="_placa-plan06-08" xfId="5075"/>
    <cellStyle name="_placa-plan06-08 2" xfId="5076"/>
    <cellStyle name="_placa-plan06-08 3" xfId="5077"/>
    <cellStyle name="_placa-plan06-08 4" xfId="5078"/>
    <cellStyle name="_Plan 2009, 2010" xfId="5079"/>
    <cellStyle name="_Plan model 2006-2008-novi" xfId="5080"/>
    <cellStyle name="_Plan model 2006-2008-novi 2" xfId="5081"/>
    <cellStyle name="_Plan model 2006-2008-novi 3" xfId="5082"/>
    <cellStyle name="_Plan model 2006-2008-novi 4" xfId="5083"/>
    <cellStyle name="_Plan model 2006-2008-novi_Net PRO 2009_ZADNJA11" xfId="5084"/>
    <cellStyle name="_Plan model 2006-2008-novi_Sheet1" xfId="5085"/>
    <cellStyle name="_Plan model 2006-2008-novi_Sheet1 2" xfId="5086"/>
    <cellStyle name="_Plan Virt_POP" xfId="5087"/>
    <cellStyle name="_Plan Virt_POP 2" xfId="5088"/>
    <cellStyle name="_Plan Virt_POP_MAXtvPlan 20090416" xfId="5089"/>
    <cellStyle name="_Plan Virt_POP_MAXtvPlan 20090416 2" xfId="5090"/>
    <cellStyle name="_Plan Virt_POP_rfc novi1  20090505 z2" xfId="5091"/>
    <cellStyle name="_Plan Virt_POP_rfc novi1  20090505 z2 2" xfId="5092"/>
    <cellStyle name="_podloge-MB" xfId="5093"/>
    <cellStyle name="_podloge-MB 2" xfId="5094"/>
    <cellStyle name="_podloge-MB 3" xfId="5095"/>
    <cellStyle name="_podloge-MB 4" xfId="5096"/>
    <cellStyle name="_podloge-MB_Net PRO 2009_ZADNJA11" xfId="5097"/>
    <cellStyle name="_podloge-MB_Sheet1" xfId="5098"/>
    <cellStyle name="_podloge-MB_Sheet1 2" xfId="5099"/>
    <cellStyle name="_POSTAUDIT_2005_04+05_BAD_DEBTsa ptp_final" xfId="5100"/>
    <cellStyle name="_potential revenue loss update" xfId="5101"/>
    <cellStyle name="_potential revenue loss update 10" xfId="5102"/>
    <cellStyle name="_potential revenue loss update 10 2" xfId="5103"/>
    <cellStyle name="_potential revenue loss update 11" xfId="5104"/>
    <cellStyle name="_potential revenue loss update 11 2" xfId="5105"/>
    <cellStyle name="_potential revenue loss update 12" xfId="5106"/>
    <cellStyle name="_potential revenue loss update 13" xfId="5107"/>
    <cellStyle name="_potential revenue loss update 2" xfId="5108"/>
    <cellStyle name="_potential revenue loss update 2 2" xfId="5109"/>
    <cellStyle name="_potential revenue loss update 2 3" xfId="5110"/>
    <cellStyle name="_potential revenue loss update 3" xfId="5111"/>
    <cellStyle name="_potential revenue loss update 3 2" xfId="5112"/>
    <cellStyle name="_potential revenue loss update 3 3" xfId="5113"/>
    <cellStyle name="_potential revenue loss update 4" xfId="5114"/>
    <cellStyle name="_potential revenue loss update 4 2" xfId="5115"/>
    <cellStyle name="_potential revenue loss update 4 3" xfId="5116"/>
    <cellStyle name="_potential revenue loss update 5" xfId="5117"/>
    <cellStyle name="_potential revenue loss update 5 2" xfId="5118"/>
    <cellStyle name="_potential revenue loss update 5 3" xfId="5119"/>
    <cellStyle name="_potential revenue loss update 6" xfId="5120"/>
    <cellStyle name="_potential revenue loss update 6 2" xfId="5121"/>
    <cellStyle name="_potential revenue loss update 6 3" xfId="5122"/>
    <cellStyle name="_potential revenue loss update 7" xfId="5123"/>
    <cellStyle name="_potential revenue loss update 7 2" xfId="5124"/>
    <cellStyle name="_potential revenue loss update 8" xfId="5125"/>
    <cellStyle name="_potential revenue loss update 8 2" xfId="5126"/>
    <cellStyle name="_potential revenue loss update 8 3" xfId="5127"/>
    <cellStyle name="_potential revenue loss update 9" xfId="5128"/>
    <cellStyle name="_potential revenue loss update 9 2" xfId="5129"/>
    <cellStyle name="_potential revenue loss update 9 3" xfId="5130"/>
    <cellStyle name="_POTS number and revenue " xfId="5131"/>
    <cellStyle name="_POTS number and revenue  2" xfId="5132"/>
    <cellStyle name="_PRP MPL_Q1 2009_Proposal_for Quantity planning" xfId="5133"/>
    <cellStyle name="_PRP MPL_Q1 2009_Proposal_for Quantity planning_1" xfId="5134"/>
    <cellStyle name="_radna" xfId="5135"/>
    <cellStyle name="_radna 10" xfId="5136"/>
    <cellStyle name="_radna 11" xfId="5137"/>
    <cellStyle name="_radna 2" xfId="5138"/>
    <cellStyle name="_radna 2 2" xfId="5139"/>
    <cellStyle name="_radna 2 3" xfId="5140"/>
    <cellStyle name="_radna 3" xfId="5141"/>
    <cellStyle name="_radna 3 2" xfId="5142"/>
    <cellStyle name="_radna 3 3" xfId="5143"/>
    <cellStyle name="_radna 4" xfId="5144"/>
    <cellStyle name="_radna 4 2" xfId="5145"/>
    <cellStyle name="_radna 4 3" xfId="5146"/>
    <cellStyle name="_radna 5" xfId="5147"/>
    <cellStyle name="_radna 5 2" xfId="5148"/>
    <cellStyle name="_radna 5 3" xfId="5149"/>
    <cellStyle name="_radna 6" xfId="5150"/>
    <cellStyle name="_radna 6 2" xfId="5151"/>
    <cellStyle name="_radna 7" xfId="5152"/>
    <cellStyle name="_radna 7 2" xfId="5153"/>
    <cellStyle name="_radna 8" xfId="5154"/>
    <cellStyle name="_radna 8 2" xfId="5155"/>
    <cellStyle name="_radna 9" xfId="5156"/>
    <cellStyle name="_radna 9 2" xfId="5157"/>
    <cellStyle name="_radna_Costs " xfId="5158"/>
    <cellStyle name="_radna_Costs  2" xfId="5159"/>
    <cellStyle name="_radna_HAWA" xfId="5160"/>
    <cellStyle name="_radna_MAXtvPlan 20090416" xfId="5161"/>
    <cellStyle name="_radna_MAXtvPlan 20090416 2" xfId="5162"/>
    <cellStyle name="_radna_Model_SAB101_e_31_May_2008_iPF 2008" xfId="5163"/>
    <cellStyle name="_radna_Model_SAB101_e_31_May_2008_iPF 2008 10" xfId="5164"/>
    <cellStyle name="_radna_Model_SAB101_e_31_May_2008_iPF 2008 10 2" xfId="5165"/>
    <cellStyle name="_radna_Model_SAB101_e_31_May_2008_iPF 2008 11" xfId="5166"/>
    <cellStyle name="_radna_Model_SAB101_e_31_May_2008_iPF 2008 11 2" xfId="5167"/>
    <cellStyle name="_radna_Model_SAB101_e_31_May_2008_iPF 2008 12" xfId="5168"/>
    <cellStyle name="_radna_Model_SAB101_e_31_May_2008_iPF 2008 13" xfId="5169"/>
    <cellStyle name="_radna_Model_SAB101_e_31_May_2008_iPF 2008 2" xfId="5170"/>
    <cellStyle name="_radna_Model_SAB101_e_31_May_2008_iPF 2008 2 2" xfId="5171"/>
    <cellStyle name="_radna_Model_SAB101_e_31_May_2008_iPF 2008 2 3" xfId="5172"/>
    <cellStyle name="_radna_Model_SAB101_e_31_May_2008_iPF 2008 3" xfId="5173"/>
    <cellStyle name="_radna_Model_SAB101_e_31_May_2008_iPF 2008 3 2" xfId="5174"/>
    <cellStyle name="_radna_Model_SAB101_e_31_May_2008_iPF 2008 3 3" xfId="5175"/>
    <cellStyle name="_radna_Model_SAB101_e_31_May_2008_iPF 2008 4" xfId="5176"/>
    <cellStyle name="_radna_Model_SAB101_e_31_May_2008_iPF 2008 4 2" xfId="5177"/>
    <cellStyle name="_radna_Model_SAB101_e_31_May_2008_iPF 2008 4 3" xfId="5178"/>
    <cellStyle name="_radna_Model_SAB101_e_31_May_2008_iPF 2008 5" xfId="5179"/>
    <cellStyle name="_radna_Model_SAB101_e_31_May_2008_iPF 2008 5 2" xfId="5180"/>
    <cellStyle name="_radna_Model_SAB101_e_31_May_2008_iPF 2008 5 3" xfId="5181"/>
    <cellStyle name="_radna_Model_SAB101_e_31_May_2008_iPF 2008 6" xfId="5182"/>
    <cellStyle name="_radna_Model_SAB101_e_31_May_2008_iPF 2008 6 2" xfId="5183"/>
    <cellStyle name="_radna_Model_SAB101_e_31_May_2008_iPF 2008 6 3" xfId="5184"/>
    <cellStyle name="_radna_Model_SAB101_e_31_May_2008_iPF 2008 7" xfId="5185"/>
    <cellStyle name="_radna_Model_SAB101_e_31_May_2008_iPF 2008 7 2" xfId="5186"/>
    <cellStyle name="_radna_Model_SAB101_e_31_May_2008_iPF 2008 8" xfId="5187"/>
    <cellStyle name="_radna_Model_SAB101_e_31_May_2008_iPF 2008 8 2" xfId="5188"/>
    <cellStyle name="_radna_Model_SAB101_e_31_May_2008_iPF 2008 8 3" xfId="5189"/>
    <cellStyle name="_radna_Model_SAB101_e_31_May_2008_iPF 2008 9" xfId="5190"/>
    <cellStyle name="_radna_Model_SAB101_e_31_May_2008_iPF 2008 9 2" xfId="5191"/>
    <cellStyle name="_radna_Model_SAB101_e_31_May_2008_iPF 2008 9 3" xfId="5192"/>
    <cellStyle name="_radna_Model_SAB101_e_31_May_2008_iPF 2008_Net PRO 2009_ZADNJA11" xfId="5193"/>
    <cellStyle name="_radna_Net PRO 2009_ZADNJA11" xfId="5194"/>
    <cellStyle name="_radna_Retention ADSL" xfId="5195"/>
    <cellStyle name="_radna_Retention ADSL 10" xfId="5196"/>
    <cellStyle name="_radna_Retention ADSL 10 2" xfId="5197"/>
    <cellStyle name="_radna_Retention ADSL 11" xfId="5198"/>
    <cellStyle name="_radna_Retention ADSL 11 2" xfId="5199"/>
    <cellStyle name="_radna_Retention ADSL 12" xfId="5200"/>
    <cellStyle name="_radna_Retention ADSL 13" xfId="5201"/>
    <cellStyle name="_radna_Retention ADSL 2" xfId="5202"/>
    <cellStyle name="_radna_Retention ADSL 2 2" xfId="5203"/>
    <cellStyle name="_radna_Retention ADSL 2 3" xfId="5204"/>
    <cellStyle name="_radna_Retention ADSL 3" xfId="5205"/>
    <cellStyle name="_radna_Retention ADSL 3 2" xfId="5206"/>
    <cellStyle name="_radna_Retention ADSL 3 3" xfId="5207"/>
    <cellStyle name="_radna_Retention ADSL 4" xfId="5208"/>
    <cellStyle name="_radna_Retention ADSL 4 2" xfId="5209"/>
    <cellStyle name="_radna_Retention ADSL 4 3" xfId="5210"/>
    <cellStyle name="_radna_Retention ADSL 5" xfId="5211"/>
    <cellStyle name="_radna_Retention ADSL 5 2" xfId="5212"/>
    <cellStyle name="_radna_Retention ADSL 5 3" xfId="5213"/>
    <cellStyle name="_radna_Retention ADSL 6" xfId="5214"/>
    <cellStyle name="_radna_Retention ADSL 6 2" xfId="5215"/>
    <cellStyle name="_radna_Retention ADSL 6 3" xfId="5216"/>
    <cellStyle name="_radna_Retention ADSL 7" xfId="5217"/>
    <cellStyle name="_radna_Retention ADSL 7 2" xfId="5218"/>
    <cellStyle name="_radna_Retention ADSL 8" xfId="5219"/>
    <cellStyle name="_radna_Retention ADSL 8 2" xfId="5220"/>
    <cellStyle name="_radna_Retention ADSL 8 3" xfId="5221"/>
    <cellStyle name="_radna_Retention ADSL 9" xfId="5222"/>
    <cellStyle name="_radna_Retention ADSL 9 2" xfId="5223"/>
    <cellStyle name="_radna_Retention ADSL 9 3" xfId="5224"/>
    <cellStyle name="_radna_Reveneus" xfId="5225"/>
    <cellStyle name="_radna_Reveneus 2" xfId="5226"/>
    <cellStyle name="_radna_rfc novi1  20090505 z2" xfId="5227"/>
    <cellStyle name="_radna_rfc novi1  20090505 z2 2" xfId="5228"/>
    <cellStyle name="_radna_T-Com wo Iskon P&amp;L CCat" xfId="5229"/>
    <cellStyle name="_radna_T-Com wo Iskon P&amp;L CCat 10" xfId="5230"/>
    <cellStyle name="_radna_T-Com wo Iskon P&amp;L CCat 10 2" xfId="5231"/>
    <cellStyle name="_radna_T-Com wo Iskon P&amp;L CCat 11" xfId="5232"/>
    <cellStyle name="_radna_T-Com wo Iskon P&amp;L CCat 11 2" xfId="5233"/>
    <cellStyle name="_radna_T-Com wo Iskon P&amp;L CCat 12" xfId="5234"/>
    <cellStyle name="_radna_T-Com wo Iskon P&amp;L CCat 13" xfId="5235"/>
    <cellStyle name="_radna_T-Com wo Iskon P&amp;L CCat 2" xfId="5236"/>
    <cellStyle name="_radna_T-Com wo Iskon P&amp;L CCat 2 2" xfId="5237"/>
    <cellStyle name="_radna_T-Com wo Iskon P&amp;L CCat 2 3" xfId="5238"/>
    <cellStyle name="_radna_T-Com wo Iskon P&amp;L CCat 3" xfId="5239"/>
    <cellStyle name="_radna_T-Com wo Iskon P&amp;L CCat 3 2" xfId="5240"/>
    <cellStyle name="_radna_T-Com wo Iskon P&amp;L CCat 3 3" xfId="5241"/>
    <cellStyle name="_radna_T-Com wo Iskon P&amp;L CCat 4" xfId="5242"/>
    <cellStyle name="_radna_T-Com wo Iskon P&amp;L CCat 4 2" xfId="5243"/>
    <cellStyle name="_radna_T-Com wo Iskon P&amp;L CCat 4 3" xfId="5244"/>
    <cellStyle name="_radna_T-Com wo Iskon P&amp;L CCat 5" xfId="5245"/>
    <cellStyle name="_radna_T-Com wo Iskon P&amp;L CCat 5 2" xfId="5246"/>
    <cellStyle name="_radna_T-Com wo Iskon P&amp;L CCat 5 3" xfId="5247"/>
    <cellStyle name="_radna_T-Com wo Iskon P&amp;L CCat 6" xfId="5248"/>
    <cellStyle name="_radna_T-Com wo Iskon P&amp;L CCat 6 2" xfId="5249"/>
    <cellStyle name="_radna_T-Com wo Iskon P&amp;L CCat 6 3" xfId="5250"/>
    <cellStyle name="_radna_T-Com wo Iskon P&amp;L CCat 7" xfId="5251"/>
    <cellStyle name="_radna_T-Com wo Iskon P&amp;L CCat 7 2" xfId="5252"/>
    <cellStyle name="_radna_T-Com wo Iskon P&amp;L CCat 8" xfId="5253"/>
    <cellStyle name="_radna_T-Com wo Iskon P&amp;L CCat 8 2" xfId="5254"/>
    <cellStyle name="_radna_T-Com wo Iskon P&amp;L CCat 8 3" xfId="5255"/>
    <cellStyle name="_radna_T-Com wo Iskon P&amp;L CCat 9" xfId="5256"/>
    <cellStyle name="_radna_T-Com wo Iskon P&amp;L CCat 9 2" xfId="5257"/>
    <cellStyle name="_radna_T-Com wo Iskon P&amp;L CCat 9 3" xfId="5258"/>
    <cellStyle name="_radna_T-Com wo Iskon P&amp;L CCat_Net PRO 2009_ZADNJA11" xfId="5259"/>
    <cellStyle name="_radna_TKI - TKA costs for POTS" xfId="5260"/>
    <cellStyle name="_radna_TKI - TKA costs for POTS 10" xfId="5261"/>
    <cellStyle name="_radna_TKI - TKA costs for POTS 10 2" xfId="5262"/>
    <cellStyle name="_radna_TKI - TKA costs for POTS 11" xfId="5263"/>
    <cellStyle name="_radna_TKI - TKA costs for POTS 11 2" xfId="5264"/>
    <cellStyle name="_radna_TKI - TKA costs for POTS 12" xfId="5265"/>
    <cellStyle name="_radna_TKI - TKA costs for POTS 13" xfId="5266"/>
    <cellStyle name="_radna_TKI - TKA costs for POTS 2" xfId="5267"/>
    <cellStyle name="_radna_TKI - TKA costs for POTS 2 2" xfId="5268"/>
    <cellStyle name="_radna_TKI - TKA costs for POTS 2 3" xfId="5269"/>
    <cellStyle name="_radna_TKI - TKA costs for POTS 3" xfId="5270"/>
    <cellStyle name="_radna_TKI - TKA costs for POTS 3 2" xfId="5271"/>
    <cellStyle name="_radna_TKI - TKA costs for POTS 3 3" xfId="5272"/>
    <cellStyle name="_radna_TKI - TKA costs for POTS 4" xfId="5273"/>
    <cellStyle name="_radna_TKI - TKA costs for POTS 4 2" xfId="5274"/>
    <cellStyle name="_radna_TKI - TKA costs for POTS 4 3" xfId="5275"/>
    <cellStyle name="_radna_TKI - TKA costs for POTS 5" xfId="5276"/>
    <cellStyle name="_radna_TKI - TKA costs for POTS 5 2" xfId="5277"/>
    <cellStyle name="_radna_TKI - TKA costs for POTS 5 3" xfId="5278"/>
    <cellStyle name="_radna_TKI - TKA costs for POTS 6" xfId="5279"/>
    <cellStyle name="_radna_TKI - TKA costs for POTS 6 2" xfId="5280"/>
    <cellStyle name="_radna_TKI - TKA costs for POTS 6 3" xfId="5281"/>
    <cellStyle name="_radna_TKI - TKA costs for POTS 7" xfId="5282"/>
    <cellStyle name="_radna_TKI - TKA costs for POTS 7 2" xfId="5283"/>
    <cellStyle name="_radna_TKI - TKA costs for POTS 8" xfId="5284"/>
    <cellStyle name="_radna_TKI - TKA costs for POTS 8 2" xfId="5285"/>
    <cellStyle name="_radna_TKI - TKA costs for POTS 8 3" xfId="5286"/>
    <cellStyle name="_radna_TKI - TKA costs for POTS 9" xfId="5287"/>
    <cellStyle name="_radna_TKI - TKA costs for POTS 9 2" xfId="5288"/>
    <cellStyle name="_radna_TKI - TKA costs for POTS 9 3" xfId="5289"/>
    <cellStyle name="_raspodjela dobiti 2005-2007" xfId="5290"/>
    <cellStyle name="_Report on SMS" xfId="5291"/>
    <cellStyle name="_Report on SMS 10" xfId="5292"/>
    <cellStyle name="_Report on SMS 10 2" xfId="5293"/>
    <cellStyle name="_Report on SMS 11" xfId="5294"/>
    <cellStyle name="_Report on SMS 11 2" xfId="5295"/>
    <cellStyle name="_Report on SMS 12" xfId="5296"/>
    <cellStyle name="_Report on SMS 13" xfId="5297"/>
    <cellStyle name="_Report on SMS 2" xfId="5298"/>
    <cellStyle name="_Report on SMS 2 2" xfId="5299"/>
    <cellStyle name="_Report on SMS 2 2 2" xfId="5300"/>
    <cellStyle name="_Report on SMS 2 2 3" xfId="5301"/>
    <cellStyle name="_Report on SMS 2 2 4" xfId="5302"/>
    <cellStyle name="_Report on SMS 2 3" xfId="5303"/>
    <cellStyle name="_Report on SMS 2 4" xfId="5304"/>
    <cellStyle name="_Report on SMS 2 5" xfId="5305"/>
    <cellStyle name="_Report on SMS 2 6" xfId="5306"/>
    <cellStyle name="_Report on SMS 3" xfId="5307"/>
    <cellStyle name="_Report on SMS 3 2" xfId="5308"/>
    <cellStyle name="_Report on SMS 3 2 2" xfId="5309"/>
    <cellStyle name="_Report on SMS 3 2 3" xfId="5310"/>
    <cellStyle name="_Report on SMS 3 2 4" xfId="5311"/>
    <cellStyle name="_Report on SMS 3 3" xfId="5312"/>
    <cellStyle name="_Report on SMS 3 4" xfId="5313"/>
    <cellStyle name="_Report on SMS 3 5" xfId="5314"/>
    <cellStyle name="_Report on SMS 4" xfId="5315"/>
    <cellStyle name="_Report on SMS 4 2" xfId="5316"/>
    <cellStyle name="_Report on SMS 4 2 2" xfId="5317"/>
    <cellStyle name="_Report on SMS 4 2 3" xfId="5318"/>
    <cellStyle name="_Report on SMS 4 2 4" xfId="5319"/>
    <cellStyle name="_Report on SMS 4 3" xfId="5320"/>
    <cellStyle name="_Report on SMS 4 4" xfId="5321"/>
    <cellStyle name="_Report on SMS 4 5" xfId="5322"/>
    <cellStyle name="_Report on SMS 5" xfId="5323"/>
    <cellStyle name="_Report on SMS 5 2" xfId="5324"/>
    <cellStyle name="_Report on SMS 5 3" xfId="5325"/>
    <cellStyle name="_Report on SMS 6" xfId="5326"/>
    <cellStyle name="_Report on SMS 6 2" xfId="5327"/>
    <cellStyle name="_Report on SMS 6 3" xfId="5328"/>
    <cellStyle name="_Report on SMS 7" xfId="5329"/>
    <cellStyle name="_Report on SMS 7 2" xfId="5330"/>
    <cellStyle name="_Report on SMS 8" xfId="5331"/>
    <cellStyle name="_Report on SMS 8 2" xfId="5332"/>
    <cellStyle name="_Report on SMS 8 3" xfId="5333"/>
    <cellStyle name="_Report on SMS 9" xfId="5334"/>
    <cellStyle name="_Report on SMS 9 2" xfId="5335"/>
    <cellStyle name="_Report on SMS 9 3" xfId="5336"/>
    <cellStyle name="_Report on SMS_Forecast1+11_new_model_M1" xfId="5337"/>
    <cellStyle name="_Report on SMS_Forecast1+11_new_model_M1 2" xfId="5338"/>
    <cellStyle name="_Report on SMS_Forecast1+11_new_model_M1_PRP MPL_Q1 2009_Proposal_for Quantity planning" xfId="5339"/>
    <cellStyle name="_Report on SMS_Forecast1+11_new_model_M1_PRP MPL_Q1 2009_Proposal_for Quantity planning 2" xfId="5340"/>
    <cellStyle name="_Report on SMS_internal FC input sheet _ v6" xfId="5341"/>
    <cellStyle name="_Report on SMS_internal FC input sheet _ v6 10" xfId="5342"/>
    <cellStyle name="_Report on SMS_internal FC input sheet _ v6 11" xfId="5343"/>
    <cellStyle name="_Report on SMS_internal FC input sheet _ v6 12" xfId="5344"/>
    <cellStyle name="_Report on SMS_internal FC input sheet _ v6 13" xfId="5345"/>
    <cellStyle name="_Report on SMS_internal FC input sheet _ v6 2" xfId="5346"/>
    <cellStyle name="_Report on SMS_internal FC input sheet _ v6 2 2" xfId="5347"/>
    <cellStyle name="_Report on SMS_internal FC input sheet _ v6 2 2 2" xfId="5348"/>
    <cellStyle name="_Report on SMS_internal FC input sheet _ v6 2 3" xfId="5349"/>
    <cellStyle name="_Report on SMS_internal FC input sheet _ v6 2 3 2" xfId="5350"/>
    <cellStyle name="_Report on SMS_internal FC input sheet _ v6 2 4" xfId="5351"/>
    <cellStyle name="_Report on SMS_internal FC input sheet _ v6 2 4 2" xfId="5352"/>
    <cellStyle name="_Report on SMS_internal FC input sheet _ v6 2 4 3" xfId="5353"/>
    <cellStyle name="_Report on SMS_internal FC input sheet _ v6 2 5" xfId="5354"/>
    <cellStyle name="_Report on SMS_internal FC input sheet _ v6 2 6" xfId="5355"/>
    <cellStyle name="_Report on SMS_internal FC input sheet _ v6 2 7" xfId="5356"/>
    <cellStyle name="_Report on SMS_internal FC input sheet _ v6 3" xfId="5357"/>
    <cellStyle name="_Report on SMS_internal FC input sheet _ v6 3 2" xfId="5358"/>
    <cellStyle name="_Report on SMS_internal FC input sheet _ v6 3 2 2" xfId="5359"/>
    <cellStyle name="_Report on SMS_internal FC input sheet _ v6 3 2 3" xfId="5360"/>
    <cellStyle name="_Report on SMS_internal FC input sheet _ v6 3 3" xfId="5361"/>
    <cellStyle name="_Report on SMS_internal FC input sheet _ v6 3 4" xfId="5362"/>
    <cellStyle name="_Report on SMS_internal FC input sheet _ v6 3 4 2" xfId="5363"/>
    <cellStyle name="_Report on SMS_internal FC input sheet _ v6 3 4 3" xfId="5364"/>
    <cellStyle name="_Report on SMS_internal FC input sheet _ v6 3 5" xfId="5365"/>
    <cellStyle name="_Report on SMS_internal FC input sheet _ v6 3 6" xfId="5366"/>
    <cellStyle name="_Report on SMS_internal FC input sheet _ v6 4" xfId="5367"/>
    <cellStyle name="_Report on SMS_internal FC input sheet _ v6 4 2" xfId="5368"/>
    <cellStyle name="_Report on SMS_internal FC input sheet _ v6 5" xfId="5369"/>
    <cellStyle name="_Report on SMS_internal FC input sheet _ v6 5 2" xfId="5370"/>
    <cellStyle name="_Report on SMS_internal FC input sheet _ v6 6" xfId="5371"/>
    <cellStyle name="_Report on SMS_internal FC input sheet _ v6 6 2" xfId="5372"/>
    <cellStyle name="_Report on SMS_internal FC input sheet _ v6 7" xfId="5373"/>
    <cellStyle name="_Report on SMS_internal FC input sheet _ v6 8" xfId="5374"/>
    <cellStyle name="_Report on SMS_internal FC input sheet _ v6 9" xfId="5375"/>
    <cellStyle name="_Report on SMS_internal FC input sheet _ v6_promjena_cijena_interkonekcije_mobile_retail_190210" xfId="5376"/>
    <cellStyle name="_Report on SMS_internal FC input sheet _ v6_PRP MPL_Q1 2009_Proposal_for Quantity planning" xfId="5377"/>
    <cellStyle name="_Report on SMS_internal FC input sheet _ v6_PRP MPL_Q1 2009_Proposal_for Quantity planning 2" xfId="5378"/>
    <cellStyle name="_Report on SMS_Internal fc input sheet-M1PRP&amp; POP-290109_finalno" xfId="5379"/>
    <cellStyle name="_Report on SMS_Internal fc input sheet-M1PRP&amp; POP-290109_finalno 10" xfId="5380"/>
    <cellStyle name="_Report on SMS_Internal fc input sheet-M1PRP&amp; POP-290109_finalno 11" xfId="5381"/>
    <cellStyle name="_Report on SMS_Internal fc input sheet-M1PRP&amp; POP-290109_finalno 12" xfId="5382"/>
    <cellStyle name="_Report on SMS_Internal fc input sheet-M1PRP&amp; POP-290109_finalno 13" xfId="5383"/>
    <cellStyle name="_Report on SMS_Internal fc input sheet-M1PRP&amp; POP-290109_finalno 2" xfId="5384"/>
    <cellStyle name="_Report on SMS_Internal fc input sheet-M1PRP&amp; POP-290109_finalno 2 2" xfId="5385"/>
    <cellStyle name="_Report on SMS_Internal fc input sheet-M1PRP&amp; POP-290109_finalno 2 2 2" xfId="5386"/>
    <cellStyle name="_Report on SMS_Internal fc input sheet-M1PRP&amp; POP-290109_finalno 2 3" xfId="5387"/>
    <cellStyle name="_Report on SMS_Internal fc input sheet-M1PRP&amp; POP-290109_finalno 2 3 2" xfId="5388"/>
    <cellStyle name="_Report on SMS_Internal fc input sheet-M1PRP&amp; POP-290109_finalno 2 4" xfId="5389"/>
    <cellStyle name="_Report on SMS_Internal fc input sheet-M1PRP&amp; POP-290109_finalno 2 4 2" xfId="5390"/>
    <cellStyle name="_Report on SMS_Internal fc input sheet-M1PRP&amp; POP-290109_finalno 2 4 3" xfId="5391"/>
    <cellStyle name="_Report on SMS_Internal fc input sheet-M1PRP&amp; POP-290109_finalno 2 5" xfId="5392"/>
    <cellStyle name="_Report on SMS_Internal fc input sheet-M1PRP&amp; POP-290109_finalno 2 6" xfId="5393"/>
    <cellStyle name="_Report on SMS_Internal fc input sheet-M1PRP&amp; POP-290109_finalno 2 7" xfId="5394"/>
    <cellStyle name="_Report on SMS_Internal fc input sheet-M1PRP&amp; POP-290109_finalno 3" xfId="5395"/>
    <cellStyle name="_Report on SMS_Internal fc input sheet-M1PRP&amp; POP-290109_finalno 3 2" xfId="5396"/>
    <cellStyle name="_Report on SMS_Internal fc input sheet-M1PRP&amp; POP-290109_finalno 3 2 2" xfId="5397"/>
    <cellStyle name="_Report on SMS_Internal fc input sheet-M1PRP&amp; POP-290109_finalno 3 2 3" xfId="5398"/>
    <cellStyle name="_Report on SMS_Internal fc input sheet-M1PRP&amp; POP-290109_finalno 3 3" xfId="5399"/>
    <cellStyle name="_Report on SMS_Internal fc input sheet-M1PRP&amp; POP-290109_finalno 3 4" xfId="5400"/>
    <cellStyle name="_Report on SMS_Internal fc input sheet-M1PRP&amp; POP-290109_finalno 3 4 2" xfId="5401"/>
    <cellStyle name="_Report on SMS_Internal fc input sheet-M1PRP&amp; POP-290109_finalno 3 4 3" xfId="5402"/>
    <cellStyle name="_Report on SMS_Internal fc input sheet-M1PRP&amp; POP-290109_finalno 3 5" xfId="5403"/>
    <cellStyle name="_Report on SMS_Internal fc input sheet-M1PRP&amp; POP-290109_finalno 3 6" xfId="5404"/>
    <cellStyle name="_Report on SMS_Internal fc input sheet-M1PRP&amp; POP-290109_finalno 4" xfId="5405"/>
    <cellStyle name="_Report on SMS_Internal fc input sheet-M1PRP&amp; POP-290109_finalno 4 2" xfId="5406"/>
    <cellStyle name="_Report on SMS_Internal fc input sheet-M1PRP&amp; POP-290109_finalno 5" xfId="5407"/>
    <cellStyle name="_Report on SMS_Internal fc input sheet-M1PRP&amp; POP-290109_finalno 5 2" xfId="5408"/>
    <cellStyle name="_Report on SMS_Internal fc input sheet-M1PRP&amp; POP-290109_finalno 6" xfId="5409"/>
    <cellStyle name="_Report on SMS_Internal fc input sheet-M1PRP&amp; POP-290109_finalno 6 2" xfId="5410"/>
    <cellStyle name="_Report on SMS_Internal fc input sheet-M1PRP&amp; POP-290109_finalno 7" xfId="5411"/>
    <cellStyle name="_Report on SMS_Internal fc input sheet-M1PRP&amp; POP-290109_finalno 8" xfId="5412"/>
    <cellStyle name="_Report on SMS_Internal fc input sheet-M1PRP&amp; POP-290109_finalno 9" xfId="5413"/>
    <cellStyle name="_Report on SMS_Internal fc input sheet-M1PRP&amp; POP-290109_finalno_promjena_cijena_interkonekcije_mobile_retail_190210" xfId="5414"/>
    <cellStyle name="_Report on SMS_Internal fc input sheet-M1PRP&amp; POP-290109_finalno_PRP MPL_Q1 2009_Proposal_for Quantity planning" xfId="5415"/>
    <cellStyle name="_Report on SMS_Internal fc input sheet-M1PRP&amp; POP-290109_finalno_PRP MPL_Q1 2009_Proposal_for Quantity planning 2" xfId="5416"/>
    <cellStyle name="_Report on SMS_Net PRO 2009_ZADNJA11" xfId="5417"/>
    <cellStyle name="_Report on SMS_promjena_cijena_interkonekcije_mobile_retail_190210" xfId="5418"/>
    <cellStyle name="_Report on SMS_PRP MPL_Q1 2009_Proposal_for Quantity planning" xfId="5419"/>
    <cellStyle name="_Report on SMS_PRP MPL_Q1 2009_Proposal_for Quantity planning 2" xfId="5420"/>
    <cellStyle name="_Report on SMS_S3_input" xfId="5421"/>
    <cellStyle name="_Report on SMS_SAC_SRC_final_28012009" xfId="5422"/>
    <cellStyle name="_Report on SMS_SAC_SRC_final_28012009 10" xfId="5423"/>
    <cellStyle name="_Report on SMS_SAC_SRC_final_28012009 11" xfId="5424"/>
    <cellStyle name="_Report on SMS_SAC_SRC_final_28012009 12" xfId="5425"/>
    <cellStyle name="_Report on SMS_SAC_SRC_final_28012009 13" xfId="5426"/>
    <cellStyle name="_Report on SMS_SAC_SRC_final_28012009 2" xfId="5427"/>
    <cellStyle name="_Report on SMS_SAC_SRC_final_28012009 2 2" xfId="5428"/>
    <cellStyle name="_Report on SMS_SAC_SRC_final_28012009 2 2 2" xfId="5429"/>
    <cellStyle name="_Report on SMS_SAC_SRC_final_28012009 2 3" xfId="5430"/>
    <cellStyle name="_Report on SMS_SAC_SRC_final_28012009 2 3 2" xfId="5431"/>
    <cellStyle name="_Report on SMS_SAC_SRC_final_28012009 2 4" xfId="5432"/>
    <cellStyle name="_Report on SMS_SAC_SRC_final_28012009 2 4 2" xfId="5433"/>
    <cellStyle name="_Report on SMS_SAC_SRC_final_28012009 2 4 3" xfId="5434"/>
    <cellStyle name="_Report on SMS_SAC_SRC_final_28012009 2 5" xfId="5435"/>
    <cellStyle name="_Report on SMS_SAC_SRC_final_28012009 2 6" xfId="5436"/>
    <cellStyle name="_Report on SMS_SAC_SRC_final_28012009 2 7" xfId="5437"/>
    <cellStyle name="_Report on SMS_SAC_SRC_final_28012009 3" xfId="5438"/>
    <cellStyle name="_Report on SMS_SAC_SRC_final_28012009 3 2" xfId="5439"/>
    <cellStyle name="_Report on SMS_SAC_SRC_final_28012009 3 2 2" xfId="5440"/>
    <cellStyle name="_Report on SMS_SAC_SRC_final_28012009 3 2 3" xfId="5441"/>
    <cellStyle name="_Report on SMS_SAC_SRC_final_28012009 3 3" xfId="5442"/>
    <cellStyle name="_Report on SMS_SAC_SRC_final_28012009 3 4" xfId="5443"/>
    <cellStyle name="_Report on SMS_SAC_SRC_final_28012009 3 4 2" xfId="5444"/>
    <cellStyle name="_Report on SMS_SAC_SRC_final_28012009 3 4 3" xfId="5445"/>
    <cellStyle name="_Report on SMS_SAC_SRC_final_28012009 3 5" xfId="5446"/>
    <cellStyle name="_Report on SMS_SAC_SRC_final_28012009 3 6" xfId="5447"/>
    <cellStyle name="_Report on SMS_SAC_SRC_final_28012009 4" xfId="5448"/>
    <cellStyle name="_Report on SMS_SAC_SRC_final_28012009 4 2" xfId="5449"/>
    <cellStyle name="_Report on SMS_SAC_SRC_final_28012009 5" xfId="5450"/>
    <cellStyle name="_Report on SMS_SAC_SRC_final_28012009 5 2" xfId="5451"/>
    <cellStyle name="_Report on SMS_SAC_SRC_final_28012009 6" xfId="5452"/>
    <cellStyle name="_Report on SMS_SAC_SRC_final_28012009 6 2" xfId="5453"/>
    <cellStyle name="_Report on SMS_SAC_SRC_final_28012009 7" xfId="5454"/>
    <cellStyle name="_Report on SMS_SAC_SRC_final_28012009 8" xfId="5455"/>
    <cellStyle name="_Report on SMS_SAC_SRC_final_28012009 9" xfId="5456"/>
    <cellStyle name="_Report on SMS_SAC_SRC_Forecast1+11_18022009" xfId="5457"/>
    <cellStyle name="_Report on SMS_SAC_SRC_Forecast1+11_18022009 2" xfId="5458"/>
    <cellStyle name="_Report on SMS_Sheet1" xfId="5459"/>
    <cellStyle name="_Report on SMS_Sheet1 10" xfId="5460"/>
    <cellStyle name="_Report on SMS_Sheet1 11" xfId="5461"/>
    <cellStyle name="_Report on SMS_Sheet1 2" xfId="5462"/>
    <cellStyle name="_Report on SMS_Sheet1 2 2" xfId="5463"/>
    <cellStyle name="_Report on SMS_Sheet1 2 3" xfId="5464"/>
    <cellStyle name="_Report on SMS_Sheet1 3" xfId="5465"/>
    <cellStyle name="_Report on SMS_Sheet1 3 2" xfId="5466"/>
    <cellStyle name="_Report on SMS_Sheet1 3 3" xfId="5467"/>
    <cellStyle name="_Report on SMS_Sheet1 4" xfId="5468"/>
    <cellStyle name="_Report on SMS_Sheet1 4 2" xfId="5469"/>
    <cellStyle name="_Report on SMS_Sheet1 4 3" xfId="5470"/>
    <cellStyle name="_Report on SMS_Sheet1 5" xfId="5471"/>
    <cellStyle name="_Report on SMS_Sheet1 5 2" xfId="5472"/>
    <cellStyle name="_Report on SMS_Sheet1 5 3" xfId="5473"/>
    <cellStyle name="_Report on SMS_Sheet1 6" xfId="5474"/>
    <cellStyle name="_Report on SMS_Sheet1 6 2" xfId="5475"/>
    <cellStyle name="_Report on SMS_Sheet1 7" xfId="5476"/>
    <cellStyle name="_Report on SMS_Sheet1 7 2" xfId="5477"/>
    <cellStyle name="_Report on SMS_Sheet1 8" xfId="5478"/>
    <cellStyle name="_Report on SMS_Sheet1 8 2" xfId="5479"/>
    <cellStyle name="_Report on SMS_Sheet1 9" xfId="5480"/>
    <cellStyle name="_Report on SMS_Sheet1 9 2" xfId="5481"/>
    <cellStyle name="_Report on SMS_Sheet1_Net PRO 2009_ZADNJA11" xfId="5482"/>
    <cellStyle name="_Report on SMS_Worksheet in capex reports_deadlines and users" xfId="5483"/>
    <cellStyle name="_Report on SMS_Worksheet in capex reports_deadlines and users 2" xfId="5484"/>
    <cellStyle name="_Report on SMS_Worksheet in capex reports_deadlines and users 2 2" xfId="5485"/>
    <cellStyle name="_Report on SMS_Worksheet in capex reports_deadlines and users 3" xfId="5486"/>
    <cellStyle name="_Report on SMS_Worksheet in capex reports_deadlines and users 3 2" xfId="5487"/>
    <cellStyle name="_Report on SMS_Worksheet in capex reports_deadlines and users 4" xfId="5488"/>
    <cellStyle name="_Report on SMS_Worksheet in capex reports_deadlines and users 5" xfId="5489"/>
    <cellStyle name="_Results data scenario_20051128final" xfId="5490"/>
    <cellStyle name="_Results data scenario_20051128final 2" xfId="5491"/>
    <cellStyle name="_Retention ADSL" xfId="5492"/>
    <cellStyle name="_Retention ADSL 2" xfId="5493"/>
    <cellStyle name="_Rev Vs cost TKATKI_FINAL" xfId="5494"/>
    <cellStyle name="_Rev Vs cost TKATKI_FINAL 2" xfId="5495"/>
    <cellStyle name="_Reveneus" xfId="5496"/>
    <cellStyle name="_revenue deviation 08_2009" xfId="5497"/>
    <cellStyle name="_Revenues" xfId="5498"/>
    <cellStyle name="_Revenues 10" xfId="5499"/>
    <cellStyle name="_Revenues 10 2" xfId="5500"/>
    <cellStyle name="_Revenues 11" xfId="5501"/>
    <cellStyle name="_Revenues 11 2" xfId="5502"/>
    <cellStyle name="_Revenues 12" xfId="5503"/>
    <cellStyle name="_Revenues 13" xfId="5504"/>
    <cellStyle name="_Revenues 2" xfId="5505"/>
    <cellStyle name="_Revenues 2 2" xfId="5506"/>
    <cellStyle name="_Revenues 2 3" xfId="5507"/>
    <cellStyle name="_Revenues 2 4" xfId="5508"/>
    <cellStyle name="_Revenues 2 5" xfId="5509"/>
    <cellStyle name="_Revenues 2 6" xfId="5510"/>
    <cellStyle name="_Revenues 2 7" xfId="5511"/>
    <cellStyle name="_Revenues 3" xfId="5512"/>
    <cellStyle name="_Revenues 3 2" xfId="5513"/>
    <cellStyle name="_Revenues 3 3" xfId="5514"/>
    <cellStyle name="_Revenues 4" xfId="5515"/>
    <cellStyle name="_Revenues 4 2" xfId="5516"/>
    <cellStyle name="_Revenues 4 3" xfId="5517"/>
    <cellStyle name="_Revenues 5" xfId="5518"/>
    <cellStyle name="_Revenues 5 2" xfId="5519"/>
    <cellStyle name="_Revenues 5 3" xfId="5520"/>
    <cellStyle name="_Revenues 6" xfId="5521"/>
    <cellStyle name="_Revenues 6 2" xfId="5522"/>
    <cellStyle name="_Revenues 6 3" xfId="5523"/>
    <cellStyle name="_Revenues 7" xfId="5524"/>
    <cellStyle name="_Revenues 7 2" xfId="5525"/>
    <cellStyle name="_Revenues 8" xfId="5526"/>
    <cellStyle name="_Revenues 8 2" xfId="5527"/>
    <cellStyle name="_Revenues 8 3" xfId="5528"/>
    <cellStyle name="_Revenues 9" xfId="5529"/>
    <cellStyle name="_Revenues 9 2" xfId="5530"/>
    <cellStyle name="_Revenues 9 3" xfId="5531"/>
    <cellStyle name="_revenues_2009" xfId="5532"/>
    <cellStyle name="_Revenues_BC_Net phone_KA_LA_new iteration 2010 _03052010" xfId="5533"/>
    <cellStyle name="_Row1" xfId="5534"/>
    <cellStyle name="_Row1 10" xfId="5535"/>
    <cellStyle name="_Row1 11" xfId="5536"/>
    <cellStyle name="_Row1 2" xfId="5537"/>
    <cellStyle name="_Row1 2 2" xfId="5538"/>
    <cellStyle name="_Row1 2 3" xfId="5539"/>
    <cellStyle name="_Row1 3" xfId="5540"/>
    <cellStyle name="_Row1 3 2" xfId="5541"/>
    <cellStyle name="_Row1 3 3" xfId="5542"/>
    <cellStyle name="_Row1 4" xfId="5543"/>
    <cellStyle name="_Row1 4 2" xfId="5544"/>
    <cellStyle name="_Row1 4 3" xfId="5545"/>
    <cellStyle name="_Row1 5" xfId="5546"/>
    <cellStyle name="_Row1 5 2" xfId="5547"/>
    <cellStyle name="_Row1 5 3" xfId="5548"/>
    <cellStyle name="_Row1 6" xfId="5549"/>
    <cellStyle name="_Row1 6 2" xfId="5550"/>
    <cellStyle name="_Row1 7" xfId="5551"/>
    <cellStyle name="_Row1 7 2" xfId="5552"/>
    <cellStyle name="_Row1 8" xfId="5553"/>
    <cellStyle name="_Row1 8 2" xfId="5554"/>
    <cellStyle name="_Row1 9" xfId="5555"/>
    <cellStyle name="_Row1 9 2" xfId="5556"/>
    <cellStyle name="_Row1_090126 - GCB 2009 - Allocation Toolset v54_Mixed" xfId="5557"/>
    <cellStyle name="_Row1_090910 - GCB 2009 - Allocation Toolset" xfId="5558"/>
    <cellStyle name="_Row1_Allocation Toolset - Fixed - v34_Region Ost_überarbeitet_FC__TechnischerStandMobile" xfId="5559"/>
    <cellStyle name="_Row1_Book2" xfId="5560"/>
    <cellStyle name="_Row1_Costs " xfId="5561"/>
    <cellStyle name="_Row1_Costs  2" xfId="5562"/>
    <cellStyle name="_Row1_EBITDA-Aufriss_ST" xfId="5563"/>
    <cellStyle name="_Row1_HAWA" xfId="5564"/>
    <cellStyle name="_Row1_kgfums" xfId="5565"/>
    <cellStyle name="_Row1_Lookups" xfId="5566"/>
    <cellStyle name="_Row1_MAXtvPlan 20090416" xfId="5567"/>
    <cellStyle name="_Row1_MAXtvPlan 20090416 2" xfId="5568"/>
    <cellStyle name="_Row1_Mindestanforderungen_FCF" xfId="5569"/>
    <cellStyle name="_Row1_Mindestanforderungen_FCF 10" xfId="5570"/>
    <cellStyle name="_Row1_Mindestanforderungen_FCF 2" xfId="5571"/>
    <cellStyle name="_Row1_Mindestanforderungen_FCF 2 10" xfId="5572"/>
    <cellStyle name="_Row1_Mindestanforderungen_FCF 2 2" xfId="5573"/>
    <cellStyle name="_Row1_Mindestanforderungen_FCF 2 2 2" xfId="5574"/>
    <cellStyle name="_Row1_Mindestanforderungen_FCF 2 2 3" xfId="5575"/>
    <cellStyle name="_Row1_Mindestanforderungen_FCF 2 2 4" xfId="5576"/>
    <cellStyle name="_Row1_Mindestanforderungen_FCF 2 2 5" xfId="5577"/>
    <cellStyle name="_Row1_Mindestanforderungen_FCF 2 3" xfId="5578"/>
    <cellStyle name="_Row1_Mindestanforderungen_FCF 2 3 2" xfId="5579"/>
    <cellStyle name="_Row1_Mindestanforderungen_FCF 2 3 3" xfId="5580"/>
    <cellStyle name="_Row1_Mindestanforderungen_FCF 2 3 4" xfId="5581"/>
    <cellStyle name="_Row1_Mindestanforderungen_FCF 2 3 5" xfId="5582"/>
    <cellStyle name="_Row1_Mindestanforderungen_FCF 2 4" xfId="5583"/>
    <cellStyle name="_Row1_Mindestanforderungen_FCF 2 4 2" xfId="5584"/>
    <cellStyle name="_Row1_Mindestanforderungen_FCF 2 4 3" xfId="5585"/>
    <cellStyle name="_Row1_Mindestanforderungen_FCF 2 4 4" xfId="5586"/>
    <cellStyle name="_Row1_Mindestanforderungen_FCF 2 4 5" xfId="5587"/>
    <cellStyle name="_Row1_Mindestanforderungen_FCF 2 5" xfId="5588"/>
    <cellStyle name="_Row1_Mindestanforderungen_FCF 2 5 2" xfId="5589"/>
    <cellStyle name="_Row1_Mindestanforderungen_FCF 2 5 3" xfId="5590"/>
    <cellStyle name="_Row1_Mindestanforderungen_FCF 2 5 4" xfId="5591"/>
    <cellStyle name="_Row1_Mindestanforderungen_FCF 2 5 5" xfId="5592"/>
    <cellStyle name="_Row1_Mindestanforderungen_FCF 2 6" xfId="5593"/>
    <cellStyle name="_Row1_Mindestanforderungen_FCF 2 6 2" xfId="5594"/>
    <cellStyle name="_Row1_Mindestanforderungen_FCF 2 6 3" xfId="5595"/>
    <cellStyle name="_Row1_Mindestanforderungen_FCF 2 6 4" xfId="5596"/>
    <cellStyle name="_Row1_Mindestanforderungen_FCF 2 6 5" xfId="5597"/>
    <cellStyle name="_Row1_Mindestanforderungen_FCF 2 7" xfId="5598"/>
    <cellStyle name="_Row1_Mindestanforderungen_FCF 2 8" xfId="5599"/>
    <cellStyle name="_Row1_Mindestanforderungen_FCF 2 9" xfId="5600"/>
    <cellStyle name="_Row1_Mindestanforderungen_FCF 3" xfId="5601"/>
    <cellStyle name="_Row1_Mindestanforderungen_FCF 3 2" xfId="5602"/>
    <cellStyle name="_Row1_Mindestanforderungen_FCF 3 3" xfId="5603"/>
    <cellStyle name="_Row1_Mindestanforderungen_FCF 3 4" xfId="5604"/>
    <cellStyle name="_Row1_Mindestanforderungen_FCF 3 5" xfId="5605"/>
    <cellStyle name="_Row1_Mindestanforderungen_FCF 4" xfId="5606"/>
    <cellStyle name="_Row1_Mindestanforderungen_FCF 4 2" xfId="5607"/>
    <cellStyle name="_Row1_Mindestanforderungen_FCF 4 3" xfId="5608"/>
    <cellStyle name="_Row1_Mindestanforderungen_FCF 4 4" xfId="5609"/>
    <cellStyle name="_Row1_Mindestanforderungen_FCF 4 5" xfId="5610"/>
    <cellStyle name="_Row1_Mindestanforderungen_FCF 5" xfId="5611"/>
    <cellStyle name="_Row1_Mindestanforderungen_FCF 5 2" xfId="5612"/>
    <cellStyle name="_Row1_Mindestanforderungen_FCF 5 3" xfId="5613"/>
    <cellStyle name="_Row1_Mindestanforderungen_FCF 5 4" xfId="5614"/>
    <cellStyle name="_Row1_Mindestanforderungen_FCF 5 5" xfId="5615"/>
    <cellStyle name="_Row1_Mindestanforderungen_FCF 6" xfId="5616"/>
    <cellStyle name="_Row1_Mindestanforderungen_FCF 6 2" xfId="5617"/>
    <cellStyle name="_Row1_Mindestanforderungen_FCF 6 3" xfId="5618"/>
    <cellStyle name="_Row1_Mindestanforderungen_FCF 6 4" xfId="5619"/>
    <cellStyle name="_Row1_Mindestanforderungen_FCF 6 5" xfId="5620"/>
    <cellStyle name="_Row1_Mindestanforderungen_FCF 7" xfId="5621"/>
    <cellStyle name="_Row1_Mindestanforderungen_FCF 8" xfId="5622"/>
    <cellStyle name="_Row1_Mindestanforderungen_FCF 9" xfId="5623"/>
    <cellStyle name="_Row1_MIS2" xfId="5624"/>
    <cellStyle name="_Row1_MIS2 10" xfId="5625"/>
    <cellStyle name="_Row1_MIS2 2" xfId="5626"/>
    <cellStyle name="_Row1_MIS2 2 10" xfId="5627"/>
    <cellStyle name="_Row1_MIS2 2 2" xfId="5628"/>
    <cellStyle name="_Row1_MIS2 2 2 2" xfId="5629"/>
    <cellStyle name="_Row1_MIS2 2 2 3" xfId="5630"/>
    <cellStyle name="_Row1_MIS2 2 2 4" xfId="5631"/>
    <cellStyle name="_Row1_MIS2 2 2 5" xfId="5632"/>
    <cellStyle name="_Row1_MIS2 2 3" xfId="5633"/>
    <cellStyle name="_Row1_MIS2 2 3 2" xfId="5634"/>
    <cellStyle name="_Row1_MIS2 2 3 3" xfId="5635"/>
    <cellStyle name="_Row1_MIS2 2 3 4" xfId="5636"/>
    <cellStyle name="_Row1_MIS2 2 3 5" xfId="5637"/>
    <cellStyle name="_Row1_MIS2 2 4" xfId="5638"/>
    <cellStyle name="_Row1_MIS2 2 4 2" xfId="5639"/>
    <cellStyle name="_Row1_MIS2 2 4 3" xfId="5640"/>
    <cellStyle name="_Row1_MIS2 2 4 4" xfId="5641"/>
    <cellStyle name="_Row1_MIS2 2 4 5" xfId="5642"/>
    <cellStyle name="_Row1_MIS2 2 5" xfId="5643"/>
    <cellStyle name="_Row1_MIS2 2 5 2" xfId="5644"/>
    <cellStyle name="_Row1_MIS2 2 5 3" xfId="5645"/>
    <cellStyle name="_Row1_MIS2 2 5 4" xfId="5646"/>
    <cellStyle name="_Row1_MIS2 2 5 5" xfId="5647"/>
    <cellStyle name="_Row1_MIS2 2 6" xfId="5648"/>
    <cellStyle name="_Row1_MIS2 2 6 2" xfId="5649"/>
    <cellStyle name="_Row1_MIS2 2 6 3" xfId="5650"/>
    <cellStyle name="_Row1_MIS2 2 6 4" xfId="5651"/>
    <cellStyle name="_Row1_MIS2 2 6 5" xfId="5652"/>
    <cellStyle name="_Row1_MIS2 2 7" xfId="5653"/>
    <cellStyle name="_Row1_MIS2 2 8" xfId="5654"/>
    <cellStyle name="_Row1_MIS2 2 9" xfId="5655"/>
    <cellStyle name="_Row1_MIS2 3" xfId="5656"/>
    <cellStyle name="_Row1_MIS2 3 2" xfId="5657"/>
    <cellStyle name="_Row1_MIS2 3 3" xfId="5658"/>
    <cellStyle name="_Row1_MIS2 3 4" xfId="5659"/>
    <cellStyle name="_Row1_MIS2 3 5" xfId="5660"/>
    <cellStyle name="_Row1_MIS2 4" xfId="5661"/>
    <cellStyle name="_Row1_MIS2 4 2" xfId="5662"/>
    <cellStyle name="_Row1_MIS2 4 3" xfId="5663"/>
    <cellStyle name="_Row1_MIS2 4 4" xfId="5664"/>
    <cellStyle name="_Row1_MIS2 4 5" xfId="5665"/>
    <cellStyle name="_Row1_MIS2 5" xfId="5666"/>
    <cellStyle name="_Row1_MIS2 5 2" xfId="5667"/>
    <cellStyle name="_Row1_MIS2 5 3" xfId="5668"/>
    <cellStyle name="_Row1_MIS2 5 4" xfId="5669"/>
    <cellStyle name="_Row1_MIS2 5 5" xfId="5670"/>
    <cellStyle name="_Row1_MIS2 6" xfId="5671"/>
    <cellStyle name="_Row1_MIS2 6 2" xfId="5672"/>
    <cellStyle name="_Row1_MIS2 6 3" xfId="5673"/>
    <cellStyle name="_Row1_MIS2 6 4" xfId="5674"/>
    <cellStyle name="_Row1_MIS2 6 5" xfId="5675"/>
    <cellStyle name="_Row1_MIS2 7" xfId="5676"/>
    <cellStyle name="_Row1_MIS2 8" xfId="5677"/>
    <cellStyle name="_Row1_MIS2 9" xfId="5678"/>
    <cellStyle name="_Row1_Model_SAB101_e_31_May_2008_iPF 2008" xfId="5679"/>
    <cellStyle name="_Row1_Model_SAB101_e_31_May_2008_iPF 2008 10" xfId="5680"/>
    <cellStyle name="_Row1_Model_SAB101_e_31_May_2008_iPF 2008 10 2" xfId="5681"/>
    <cellStyle name="_Row1_Model_SAB101_e_31_May_2008_iPF 2008 11" xfId="5682"/>
    <cellStyle name="_Row1_Model_SAB101_e_31_May_2008_iPF 2008 11 2" xfId="5683"/>
    <cellStyle name="_Row1_Model_SAB101_e_31_May_2008_iPF 2008 12" xfId="5684"/>
    <cellStyle name="_Row1_Model_SAB101_e_31_May_2008_iPF 2008 13" xfId="5685"/>
    <cellStyle name="_Row1_Model_SAB101_e_31_May_2008_iPF 2008 2" xfId="5686"/>
    <cellStyle name="_Row1_Model_SAB101_e_31_May_2008_iPF 2008 2 2" xfId="5687"/>
    <cellStyle name="_Row1_Model_SAB101_e_31_May_2008_iPF 2008 2 3" xfId="5688"/>
    <cellStyle name="_Row1_Model_SAB101_e_31_May_2008_iPF 2008 3" xfId="5689"/>
    <cellStyle name="_Row1_Model_SAB101_e_31_May_2008_iPF 2008 3 2" xfId="5690"/>
    <cellStyle name="_Row1_Model_SAB101_e_31_May_2008_iPF 2008 3 3" xfId="5691"/>
    <cellStyle name="_Row1_Model_SAB101_e_31_May_2008_iPF 2008 4" xfId="5692"/>
    <cellStyle name="_Row1_Model_SAB101_e_31_May_2008_iPF 2008 4 2" xfId="5693"/>
    <cellStyle name="_Row1_Model_SAB101_e_31_May_2008_iPF 2008 4 3" xfId="5694"/>
    <cellStyle name="_Row1_Model_SAB101_e_31_May_2008_iPF 2008 5" xfId="5695"/>
    <cellStyle name="_Row1_Model_SAB101_e_31_May_2008_iPF 2008 5 2" xfId="5696"/>
    <cellStyle name="_Row1_Model_SAB101_e_31_May_2008_iPF 2008 5 3" xfId="5697"/>
    <cellStyle name="_Row1_Model_SAB101_e_31_May_2008_iPF 2008 6" xfId="5698"/>
    <cellStyle name="_Row1_Model_SAB101_e_31_May_2008_iPF 2008 6 2" xfId="5699"/>
    <cellStyle name="_Row1_Model_SAB101_e_31_May_2008_iPF 2008 6 3" xfId="5700"/>
    <cellStyle name="_Row1_Model_SAB101_e_31_May_2008_iPF 2008 7" xfId="5701"/>
    <cellStyle name="_Row1_Model_SAB101_e_31_May_2008_iPF 2008 7 2" xfId="5702"/>
    <cellStyle name="_Row1_Model_SAB101_e_31_May_2008_iPF 2008 8" xfId="5703"/>
    <cellStyle name="_Row1_Model_SAB101_e_31_May_2008_iPF 2008 8 2" xfId="5704"/>
    <cellStyle name="_Row1_Model_SAB101_e_31_May_2008_iPF 2008 8 3" xfId="5705"/>
    <cellStyle name="_Row1_Model_SAB101_e_31_May_2008_iPF 2008 9" xfId="5706"/>
    <cellStyle name="_Row1_Model_SAB101_e_31_May_2008_iPF 2008 9 2" xfId="5707"/>
    <cellStyle name="_Row1_Model_SAB101_e_31_May_2008_iPF 2008 9 3" xfId="5708"/>
    <cellStyle name="_Row1_Model_SAB101_e_31_May_2008_iPF 2008_Net PRO 2009_ZADNJA11" xfId="5709"/>
    <cellStyle name="_Row1_Net PRO 2009_ZADNJA11" xfId="5710"/>
    <cellStyle name="_Row1_Retention ADSL" xfId="5711"/>
    <cellStyle name="_Row1_Retention ADSL 10" xfId="5712"/>
    <cellStyle name="_Row1_Retention ADSL 10 2" xfId="5713"/>
    <cellStyle name="_Row1_Retention ADSL 11" xfId="5714"/>
    <cellStyle name="_Row1_Retention ADSL 11 2" xfId="5715"/>
    <cellStyle name="_Row1_Retention ADSL 12" xfId="5716"/>
    <cellStyle name="_Row1_Retention ADSL 13" xfId="5717"/>
    <cellStyle name="_Row1_Retention ADSL 2" xfId="5718"/>
    <cellStyle name="_Row1_Retention ADSL 2 2" xfId="5719"/>
    <cellStyle name="_Row1_Retention ADSL 2 3" xfId="5720"/>
    <cellStyle name="_Row1_Retention ADSL 3" xfId="5721"/>
    <cellStyle name="_Row1_Retention ADSL 3 2" xfId="5722"/>
    <cellStyle name="_Row1_Retention ADSL 3 3" xfId="5723"/>
    <cellStyle name="_Row1_Retention ADSL 4" xfId="5724"/>
    <cellStyle name="_Row1_Retention ADSL 4 2" xfId="5725"/>
    <cellStyle name="_Row1_Retention ADSL 4 3" xfId="5726"/>
    <cellStyle name="_Row1_Retention ADSL 5" xfId="5727"/>
    <cellStyle name="_Row1_Retention ADSL 5 2" xfId="5728"/>
    <cellStyle name="_Row1_Retention ADSL 5 3" xfId="5729"/>
    <cellStyle name="_Row1_Retention ADSL 6" xfId="5730"/>
    <cellStyle name="_Row1_Retention ADSL 6 2" xfId="5731"/>
    <cellStyle name="_Row1_Retention ADSL 6 3" xfId="5732"/>
    <cellStyle name="_Row1_Retention ADSL 7" xfId="5733"/>
    <cellStyle name="_Row1_Retention ADSL 7 2" xfId="5734"/>
    <cellStyle name="_Row1_Retention ADSL 8" xfId="5735"/>
    <cellStyle name="_Row1_Retention ADSL 8 2" xfId="5736"/>
    <cellStyle name="_Row1_Retention ADSL 8 3" xfId="5737"/>
    <cellStyle name="_Row1_Retention ADSL 9" xfId="5738"/>
    <cellStyle name="_Row1_Retention ADSL 9 2" xfId="5739"/>
    <cellStyle name="_Row1_Retention ADSL 9 3" xfId="5740"/>
    <cellStyle name="_Row1_Reveneus" xfId="5741"/>
    <cellStyle name="_Row1_Reveneus 2" xfId="5742"/>
    <cellStyle name="_Row1_revenues SP 2008" xfId="5743"/>
    <cellStyle name="_Row1_revenues SP 2008 10" xfId="5744"/>
    <cellStyle name="_Row1_revenues SP 2008 10 2" xfId="5745"/>
    <cellStyle name="_Row1_revenues SP 2008 11" xfId="5746"/>
    <cellStyle name="_Row1_revenues SP 2008 11 2" xfId="5747"/>
    <cellStyle name="_Row1_revenues SP 2008 12" xfId="5748"/>
    <cellStyle name="_Row1_revenues SP 2008 13" xfId="5749"/>
    <cellStyle name="_Row1_revenues SP 2008 2" xfId="5750"/>
    <cellStyle name="_Row1_revenues SP 2008 2 2" xfId="5751"/>
    <cellStyle name="_Row1_revenues SP 2008 2 3" xfId="5752"/>
    <cellStyle name="_Row1_revenues SP 2008 3" xfId="5753"/>
    <cellStyle name="_Row1_revenues SP 2008 3 2" xfId="5754"/>
    <cellStyle name="_Row1_revenues SP 2008 3 3" xfId="5755"/>
    <cellStyle name="_Row1_revenues SP 2008 4" xfId="5756"/>
    <cellStyle name="_Row1_revenues SP 2008 4 2" xfId="5757"/>
    <cellStyle name="_Row1_revenues SP 2008 4 3" xfId="5758"/>
    <cellStyle name="_Row1_revenues SP 2008 5" xfId="5759"/>
    <cellStyle name="_Row1_revenues SP 2008 5 2" xfId="5760"/>
    <cellStyle name="_Row1_revenues SP 2008 5 3" xfId="5761"/>
    <cellStyle name="_Row1_revenues SP 2008 6" xfId="5762"/>
    <cellStyle name="_Row1_revenues SP 2008 6 2" xfId="5763"/>
    <cellStyle name="_Row1_revenues SP 2008 6 3" xfId="5764"/>
    <cellStyle name="_Row1_revenues SP 2008 7" xfId="5765"/>
    <cellStyle name="_Row1_revenues SP 2008 7 2" xfId="5766"/>
    <cellStyle name="_Row1_revenues SP 2008 8" xfId="5767"/>
    <cellStyle name="_Row1_revenues SP 2008 8 2" xfId="5768"/>
    <cellStyle name="_Row1_revenues SP 2008 8 3" xfId="5769"/>
    <cellStyle name="_Row1_revenues SP 2008 9" xfId="5770"/>
    <cellStyle name="_Row1_revenues SP 2008 9 2" xfId="5771"/>
    <cellStyle name="_Row1_revenues SP 2008 9 3" xfId="5772"/>
    <cellStyle name="_Row1_revenues SP 2008_Net PRO 2009_ZADNJA11" xfId="5773"/>
    <cellStyle name="_Row1_Säulen" xfId="5774"/>
    <cellStyle name="_Row1_Sheet1" xfId="5775"/>
    <cellStyle name="_Row1_Sheet1 10" xfId="5776"/>
    <cellStyle name="_Row1_Sheet1 11" xfId="5777"/>
    <cellStyle name="_Row1_Sheet1 2" xfId="5778"/>
    <cellStyle name="_Row1_Sheet1 2 2" xfId="5779"/>
    <cellStyle name="_Row1_Sheet1 2 3" xfId="5780"/>
    <cellStyle name="_Row1_Sheet1 3" xfId="5781"/>
    <cellStyle name="_Row1_Sheet1 3 2" xfId="5782"/>
    <cellStyle name="_Row1_Sheet1 3 3" xfId="5783"/>
    <cellStyle name="_Row1_Sheet1 4" xfId="5784"/>
    <cellStyle name="_Row1_Sheet1 4 2" xfId="5785"/>
    <cellStyle name="_Row1_Sheet1 4 3" xfId="5786"/>
    <cellStyle name="_Row1_Sheet1 5" xfId="5787"/>
    <cellStyle name="_Row1_Sheet1 5 2" xfId="5788"/>
    <cellStyle name="_Row1_Sheet1 5 3" xfId="5789"/>
    <cellStyle name="_Row1_Sheet1 6" xfId="5790"/>
    <cellStyle name="_Row1_Sheet1 6 2" xfId="5791"/>
    <cellStyle name="_Row1_Sheet1 7" xfId="5792"/>
    <cellStyle name="_Row1_Sheet1 7 2" xfId="5793"/>
    <cellStyle name="_Row1_Sheet1 8" xfId="5794"/>
    <cellStyle name="_Row1_Sheet1 8 2" xfId="5795"/>
    <cellStyle name="_Row1_Sheet1 9" xfId="5796"/>
    <cellStyle name="_Row1_Sheet1 9 2" xfId="5797"/>
    <cellStyle name="_Row1_Sheet1_Net PRO 2009_ZADNJA11" xfId="5798"/>
    <cellStyle name="_Row1_Sondereinflüsse" xfId="5799"/>
    <cellStyle name="_Row1_Sondereinflüsse 10" xfId="5800"/>
    <cellStyle name="_Row1_Sondereinflüsse 2" xfId="5801"/>
    <cellStyle name="_Row1_Sondereinflüsse 2 10" xfId="5802"/>
    <cellStyle name="_Row1_Sondereinflüsse 2 2" xfId="5803"/>
    <cellStyle name="_Row1_Sondereinflüsse 2 2 2" xfId="5804"/>
    <cellStyle name="_Row1_Sondereinflüsse 2 2 3" xfId="5805"/>
    <cellStyle name="_Row1_Sondereinflüsse 2 2 4" xfId="5806"/>
    <cellStyle name="_Row1_Sondereinflüsse 2 2 5" xfId="5807"/>
    <cellStyle name="_Row1_Sondereinflüsse 2 3" xfId="5808"/>
    <cellStyle name="_Row1_Sondereinflüsse 2 3 2" xfId="5809"/>
    <cellStyle name="_Row1_Sondereinflüsse 2 3 3" xfId="5810"/>
    <cellStyle name="_Row1_Sondereinflüsse 2 3 4" xfId="5811"/>
    <cellStyle name="_Row1_Sondereinflüsse 2 3 5" xfId="5812"/>
    <cellStyle name="_Row1_Sondereinflüsse 2 4" xfId="5813"/>
    <cellStyle name="_Row1_Sondereinflüsse 2 4 2" xfId="5814"/>
    <cellStyle name="_Row1_Sondereinflüsse 2 4 3" xfId="5815"/>
    <cellStyle name="_Row1_Sondereinflüsse 2 4 4" xfId="5816"/>
    <cellStyle name="_Row1_Sondereinflüsse 2 4 5" xfId="5817"/>
    <cellStyle name="_Row1_Sondereinflüsse 2 5" xfId="5818"/>
    <cellStyle name="_Row1_Sondereinflüsse 2 5 2" xfId="5819"/>
    <cellStyle name="_Row1_Sondereinflüsse 2 5 3" xfId="5820"/>
    <cellStyle name="_Row1_Sondereinflüsse 2 5 4" xfId="5821"/>
    <cellStyle name="_Row1_Sondereinflüsse 2 5 5" xfId="5822"/>
    <cellStyle name="_Row1_Sondereinflüsse 2 6" xfId="5823"/>
    <cellStyle name="_Row1_Sondereinflüsse 2 6 2" xfId="5824"/>
    <cellStyle name="_Row1_Sondereinflüsse 2 6 3" xfId="5825"/>
    <cellStyle name="_Row1_Sondereinflüsse 2 6 4" xfId="5826"/>
    <cellStyle name="_Row1_Sondereinflüsse 2 6 5" xfId="5827"/>
    <cellStyle name="_Row1_Sondereinflüsse 2 7" xfId="5828"/>
    <cellStyle name="_Row1_Sondereinflüsse 2 8" xfId="5829"/>
    <cellStyle name="_Row1_Sondereinflüsse 2 9" xfId="5830"/>
    <cellStyle name="_Row1_Sondereinflüsse 3" xfId="5831"/>
    <cellStyle name="_Row1_Sondereinflüsse 3 2" xfId="5832"/>
    <cellStyle name="_Row1_Sondereinflüsse 3 3" xfId="5833"/>
    <cellStyle name="_Row1_Sondereinflüsse 3 4" xfId="5834"/>
    <cellStyle name="_Row1_Sondereinflüsse 3 5" xfId="5835"/>
    <cellStyle name="_Row1_Sondereinflüsse 4" xfId="5836"/>
    <cellStyle name="_Row1_Sondereinflüsse 4 2" xfId="5837"/>
    <cellStyle name="_Row1_Sondereinflüsse 4 3" xfId="5838"/>
    <cellStyle name="_Row1_Sondereinflüsse 4 4" xfId="5839"/>
    <cellStyle name="_Row1_Sondereinflüsse 4 5" xfId="5840"/>
    <cellStyle name="_Row1_Sondereinflüsse 5" xfId="5841"/>
    <cellStyle name="_Row1_Sondereinflüsse 5 2" xfId="5842"/>
    <cellStyle name="_Row1_Sondereinflüsse 5 3" xfId="5843"/>
    <cellStyle name="_Row1_Sondereinflüsse 5 4" xfId="5844"/>
    <cellStyle name="_Row1_Sondereinflüsse 5 5" xfId="5845"/>
    <cellStyle name="_Row1_Sondereinflüsse 6" xfId="5846"/>
    <cellStyle name="_Row1_Sondereinflüsse 6 2" xfId="5847"/>
    <cellStyle name="_Row1_Sondereinflüsse 6 3" xfId="5848"/>
    <cellStyle name="_Row1_Sondereinflüsse 6 4" xfId="5849"/>
    <cellStyle name="_Row1_Sondereinflüsse 6 5" xfId="5850"/>
    <cellStyle name="_Row1_Sondereinflüsse 7" xfId="5851"/>
    <cellStyle name="_Row1_Sondereinflüsse 8" xfId="5852"/>
    <cellStyle name="_Row1_Sondereinflüsse 9" xfId="5853"/>
    <cellStyle name="_Row1_T-Com wo Iskon P&amp;L CCat" xfId="5854"/>
    <cellStyle name="_Row1_T-Com wo Iskon P&amp;L CCat 10" xfId="5855"/>
    <cellStyle name="_Row1_T-Com wo Iskon P&amp;L CCat 10 2" xfId="5856"/>
    <cellStyle name="_Row1_T-Com wo Iskon P&amp;L CCat 11" xfId="5857"/>
    <cellStyle name="_Row1_T-Com wo Iskon P&amp;L CCat 11 2" xfId="5858"/>
    <cellStyle name="_Row1_T-Com wo Iskon P&amp;L CCat 12" xfId="5859"/>
    <cellStyle name="_Row1_T-Com wo Iskon P&amp;L CCat 13" xfId="5860"/>
    <cellStyle name="_Row1_T-Com wo Iskon P&amp;L CCat 2" xfId="5861"/>
    <cellStyle name="_Row1_T-Com wo Iskon P&amp;L CCat 2 2" xfId="5862"/>
    <cellStyle name="_Row1_T-Com wo Iskon P&amp;L CCat 2 3" xfId="5863"/>
    <cellStyle name="_Row1_T-Com wo Iskon P&amp;L CCat 3" xfId="5864"/>
    <cellStyle name="_Row1_T-Com wo Iskon P&amp;L CCat 3 2" xfId="5865"/>
    <cellStyle name="_Row1_T-Com wo Iskon P&amp;L CCat 3 3" xfId="5866"/>
    <cellStyle name="_Row1_T-Com wo Iskon P&amp;L CCat 4" xfId="5867"/>
    <cellStyle name="_Row1_T-Com wo Iskon P&amp;L CCat 4 2" xfId="5868"/>
    <cellStyle name="_Row1_T-Com wo Iskon P&amp;L CCat 4 3" xfId="5869"/>
    <cellStyle name="_Row1_T-Com wo Iskon P&amp;L CCat 5" xfId="5870"/>
    <cellStyle name="_Row1_T-Com wo Iskon P&amp;L CCat 5 2" xfId="5871"/>
    <cellStyle name="_Row1_T-Com wo Iskon P&amp;L CCat 5 3" xfId="5872"/>
    <cellStyle name="_Row1_T-Com wo Iskon P&amp;L CCat 6" xfId="5873"/>
    <cellStyle name="_Row1_T-Com wo Iskon P&amp;L CCat 6 2" xfId="5874"/>
    <cellStyle name="_Row1_T-Com wo Iskon P&amp;L CCat 6 3" xfId="5875"/>
    <cellStyle name="_Row1_T-Com wo Iskon P&amp;L CCat 7" xfId="5876"/>
    <cellStyle name="_Row1_T-Com wo Iskon P&amp;L CCat 7 2" xfId="5877"/>
    <cellStyle name="_Row1_T-Com wo Iskon P&amp;L CCat 8" xfId="5878"/>
    <cellStyle name="_Row1_T-Com wo Iskon P&amp;L CCat 8 2" xfId="5879"/>
    <cellStyle name="_Row1_T-Com wo Iskon P&amp;L CCat 8 3" xfId="5880"/>
    <cellStyle name="_Row1_T-Com wo Iskon P&amp;L CCat 9" xfId="5881"/>
    <cellStyle name="_Row1_T-Com wo Iskon P&amp;L CCat 9 2" xfId="5882"/>
    <cellStyle name="_Row1_T-Com wo Iskon P&amp;L CCat 9 3" xfId="5883"/>
    <cellStyle name="_Row1_T-Com wo Iskon P&amp;L CCat_Net PRO 2009_ZADNJA11" xfId="5884"/>
    <cellStyle name="_Row1_TKI - TKA costs for POTS" xfId="5885"/>
    <cellStyle name="_Row1_TKI - TKA costs for POTS 10" xfId="5886"/>
    <cellStyle name="_Row1_TKI - TKA costs for POTS 10 2" xfId="5887"/>
    <cellStyle name="_Row1_TKI - TKA costs for POTS 11" xfId="5888"/>
    <cellStyle name="_Row1_TKI - TKA costs for POTS 11 2" xfId="5889"/>
    <cellStyle name="_Row1_TKI - TKA costs for POTS 12" xfId="5890"/>
    <cellStyle name="_Row1_TKI - TKA costs for POTS 13" xfId="5891"/>
    <cellStyle name="_Row1_TKI - TKA costs for POTS 2" xfId="5892"/>
    <cellStyle name="_Row1_TKI - TKA costs for POTS 2 2" xfId="5893"/>
    <cellStyle name="_Row1_TKI - TKA costs for POTS 2 3" xfId="5894"/>
    <cellStyle name="_Row1_TKI - TKA costs for POTS 3" xfId="5895"/>
    <cellStyle name="_Row1_TKI - TKA costs for POTS 3 2" xfId="5896"/>
    <cellStyle name="_Row1_TKI - TKA costs for POTS 3 3" xfId="5897"/>
    <cellStyle name="_Row1_TKI - TKA costs for POTS 4" xfId="5898"/>
    <cellStyle name="_Row1_TKI - TKA costs for POTS 4 2" xfId="5899"/>
    <cellStyle name="_Row1_TKI - TKA costs for POTS 4 3" xfId="5900"/>
    <cellStyle name="_Row1_TKI - TKA costs for POTS 5" xfId="5901"/>
    <cellStyle name="_Row1_TKI - TKA costs for POTS 5 2" xfId="5902"/>
    <cellStyle name="_Row1_TKI - TKA costs for POTS 5 3" xfId="5903"/>
    <cellStyle name="_Row1_TKI - TKA costs for POTS 6" xfId="5904"/>
    <cellStyle name="_Row1_TKI - TKA costs for POTS 6 2" xfId="5905"/>
    <cellStyle name="_Row1_TKI - TKA costs for POTS 6 3" xfId="5906"/>
    <cellStyle name="_Row1_TKI - TKA costs for POTS 7" xfId="5907"/>
    <cellStyle name="_Row1_TKI - TKA costs for POTS 7 2" xfId="5908"/>
    <cellStyle name="_Row1_TKI - TKA costs for POTS 8" xfId="5909"/>
    <cellStyle name="_Row1_TKI - TKA costs for POTS 8 2" xfId="5910"/>
    <cellStyle name="_Row1_TKI - TKA costs for POTS 8 3" xfId="5911"/>
    <cellStyle name="_Row1_TKI - TKA costs for POTS 9" xfId="5912"/>
    <cellStyle name="_Row1_TKI - TKA costs for POTS 9 2" xfId="5913"/>
    <cellStyle name="_Row1_TKI - TKA costs for POTS 9 3" xfId="5914"/>
    <cellStyle name="_Row1_Vorjahreswerte Anpassung 06 2001" xfId="5915"/>
    <cellStyle name="_Row2" xfId="5916"/>
    <cellStyle name="_Row2 10" xfId="5917"/>
    <cellStyle name="_Row2 11" xfId="5918"/>
    <cellStyle name="_Row2 2" xfId="5919"/>
    <cellStyle name="_Row2 2 2" xfId="5920"/>
    <cellStyle name="_Row2 3" xfId="5921"/>
    <cellStyle name="_Row2 3 2" xfId="5922"/>
    <cellStyle name="_Row2 4" xfId="5923"/>
    <cellStyle name="_Row2 4 2" xfId="5924"/>
    <cellStyle name="_Row2 5" xfId="5925"/>
    <cellStyle name="_Row2 6" xfId="5926"/>
    <cellStyle name="_Row2 7" xfId="5927"/>
    <cellStyle name="_Row2 8" xfId="5928"/>
    <cellStyle name="_Row2 9" xfId="5929"/>
    <cellStyle name="_Row2_Book2" xfId="5930"/>
    <cellStyle name="_Row2_EBITDA-Aufriss_ST" xfId="5931"/>
    <cellStyle name="_Row2_kgfums" xfId="5932"/>
    <cellStyle name="_Row2_Mindestanforderungen_FCF" xfId="5933"/>
    <cellStyle name="_Row2_Mindestanforderungen_FCF 10" xfId="5934"/>
    <cellStyle name="_Row2_Mindestanforderungen_FCF 2" xfId="5935"/>
    <cellStyle name="_Row2_Mindestanforderungen_FCF 2 10" xfId="5936"/>
    <cellStyle name="_Row2_Mindestanforderungen_FCF 2 2" xfId="5937"/>
    <cellStyle name="_Row2_Mindestanforderungen_FCF 2 2 2" xfId="5938"/>
    <cellStyle name="_Row2_Mindestanforderungen_FCF 2 2 3" xfId="5939"/>
    <cellStyle name="_Row2_Mindestanforderungen_FCF 2 2 4" xfId="5940"/>
    <cellStyle name="_Row2_Mindestanforderungen_FCF 2 2 5" xfId="5941"/>
    <cellStyle name="_Row2_Mindestanforderungen_FCF 2 3" xfId="5942"/>
    <cellStyle name="_Row2_Mindestanforderungen_FCF 2 3 2" xfId="5943"/>
    <cellStyle name="_Row2_Mindestanforderungen_FCF 2 3 3" xfId="5944"/>
    <cellStyle name="_Row2_Mindestanforderungen_FCF 2 3 4" xfId="5945"/>
    <cellStyle name="_Row2_Mindestanforderungen_FCF 2 3 5" xfId="5946"/>
    <cellStyle name="_Row2_Mindestanforderungen_FCF 2 4" xfId="5947"/>
    <cellStyle name="_Row2_Mindestanforderungen_FCF 2 4 2" xfId="5948"/>
    <cellStyle name="_Row2_Mindestanforderungen_FCF 2 4 3" xfId="5949"/>
    <cellStyle name="_Row2_Mindestanforderungen_FCF 2 4 4" xfId="5950"/>
    <cellStyle name="_Row2_Mindestanforderungen_FCF 2 4 5" xfId="5951"/>
    <cellStyle name="_Row2_Mindestanforderungen_FCF 2 5" xfId="5952"/>
    <cellStyle name="_Row2_Mindestanforderungen_FCF 2 5 2" xfId="5953"/>
    <cellStyle name="_Row2_Mindestanforderungen_FCF 2 5 3" xfId="5954"/>
    <cellStyle name="_Row2_Mindestanforderungen_FCF 2 5 4" xfId="5955"/>
    <cellStyle name="_Row2_Mindestanforderungen_FCF 2 5 5" xfId="5956"/>
    <cellStyle name="_Row2_Mindestanforderungen_FCF 2 6" xfId="5957"/>
    <cellStyle name="_Row2_Mindestanforderungen_FCF 2 6 2" xfId="5958"/>
    <cellStyle name="_Row2_Mindestanforderungen_FCF 2 6 3" xfId="5959"/>
    <cellStyle name="_Row2_Mindestanforderungen_FCF 2 6 4" xfId="5960"/>
    <cellStyle name="_Row2_Mindestanforderungen_FCF 2 6 5" xfId="5961"/>
    <cellStyle name="_Row2_Mindestanforderungen_FCF 2 7" xfId="5962"/>
    <cellStyle name="_Row2_Mindestanforderungen_FCF 2 8" xfId="5963"/>
    <cellStyle name="_Row2_Mindestanforderungen_FCF 2 9" xfId="5964"/>
    <cellStyle name="_Row2_Mindestanforderungen_FCF 3" xfId="5965"/>
    <cellStyle name="_Row2_Mindestanforderungen_FCF 3 2" xfId="5966"/>
    <cellStyle name="_Row2_Mindestanforderungen_FCF 3 3" xfId="5967"/>
    <cellStyle name="_Row2_Mindestanforderungen_FCF 3 4" xfId="5968"/>
    <cellStyle name="_Row2_Mindestanforderungen_FCF 3 5" xfId="5969"/>
    <cellStyle name="_Row2_Mindestanforderungen_FCF 4" xfId="5970"/>
    <cellStyle name="_Row2_Mindestanforderungen_FCF 4 2" xfId="5971"/>
    <cellStyle name="_Row2_Mindestanforderungen_FCF 4 3" xfId="5972"/>
    <cellStyle name="_Row2_Mindestanforderungen_FCF 4 4" xfId="5973"/>
    <cellStyle name="_Row2_Mindestanforderungen_FCF 4 5" xfId="5974"/>
    <cellStyle name="_Row2_Mindestanforderungen_FCF 5" xfId="5975"/>
    <cellStyle name="_Row2_Mindestanforderungen_FCF 5 2" xfId="5976"/>
    <cellStyle name="_Row2_Mindestanforderungen_FCF 5 3" xfId="5977"/>
    <cellStyle name="_Row2_Mindestanforderungen_FCF 5 4" xfId="5978"/>
    <cellStyle name="_Row2_Mindestanforderungen_FCF 5 5" xfId="5979"/>
    <cellStyle name="_Row2_Mindestanforderungen_FCF 6" xfId="5980"/>
    <cellStyle name="_Row2_Mindestanforderungen_FCF 6 2" xfId="5981"/>
    <cellStyle name="_Row2_Mindestanforderungen_FCF 6 3" xfId="5982"/>
    <cellStyle name="_Row2_Mindestanforderungen_FCF 6 4" xfId="5983"/>
    <cellStyle name="_Row2_Mindestanforderungen_FCF 6 5" xfId="5984"/>
    <cellStyle name="_Row2_Mindestanforderungen_FCF 7" xfId="5985"/>
    <cellStyle name="_Row2_Mindestanforderungen_FCF 8" xfId="5986"/>
    <cellStyle name="_Row2_Mindestanforderungen_FCF 9" xfId="5987"/>
    <cellStyle name="_Row2_MIS2" xfId="5988"/>
    <cellStyle name="_Row2_MIS2 10" xfId="5989"/>
    <cellStyle name="_Row2_MIS2 2" xfId="5990"/>
    <cellStyle name="_Row2_MIS2 2 10" xfId="5991"/>
    <cellStyle name="_Row2_MIS2 2 2" xfId="5992"/>
    <cellStyle name="_Row2_MIS2 2 2 2" xfId="5993"/>
    <cellStyle name="_Row2_MIS2 2 2 3" xfId="5994"/>
    <cellStyle name="_Row2_MIS2 2 2 4" xfId="5995"/>
    <cellStyle name="_Row2_MIS2 2 2 5" xfId="5996"/>
    <cellStyle name="_Row2_MIS2 2 3" xfId="5997"/>
    <cellStyle name="_Row2_MIS2 2 3 2" xfId="5998"/>
    <cellStyle name="_Row2_MIS2 2 3 3" xfId="5999"/>
    <cellStyle name="_Row2_MIS2 2 3 4" xfId="6000"/>
    <cellStyle name="_Row2_MIS2 2 3 5" xfId="6001"/>
    <cellStyle name="_Row2_MIS2 2 4" xfId="6002"/>
    <cellStyle name="_Row2_MIS2 2 4 2" xfId="6003"/>
    <cellStyle name="_Row2_MIS2 2 4 3" xfId="6004"/>
    <cellStyle name="_Row2_MIS2 2 4 4" xfId="6005"/>
    <cellStyle name="_Row2_MIS2 2 4 5" xfId="6006"/>
    <cellStyle name="_Row2_MIS2 2 5" xfId="6007"/>
    <cellStyle name="_Row2_MIS2 2 5 2" xfId="6008"/>
    <cellStyle name="_Row2_MIS2 2 5 3" xfId="6009"/>
    <cellStyle name="_Row2_MIS2 2 5 4" xfId="6010"/>
    <cellStyle name="_Row2_MIS2 2 5 5" xfId="6011"/>
    <cellStyle name="_Row2_MIS2 2 6" xfId="6012"/>
    <cellStyle name="_Row2_MIS2 2 6 2" xfId="6013"/>
    <cellStyle name="_Row2_MIS2 2 6 3" xfId="6014"/>
    <cellStyle name="_Row2_MIS2 2 6 4" xfId="6015"/>
    <cellStyle name="_Row2_MIS2 2 6 5" xfId="6016"/>
    <cellStyle name="_Row2_MIS2 2 7" xfId="6017"/>
    <cellStyle name="_Row2_MIS2 2 8" xfId="6018"/>
    <cellStyle name="_Row2_MIS2 2 9" xfId="6019"/>
    <cellStyle name="_Row2_MIS2 3" xfId="6020"/>
    <cellStyle name="_Row2_MIS2 3 2" xfId="6021"/>
    <cellStyle name="_Row2_MIS2 3 3" xfId="6022"/>
    <cellStyle name="_Row2_MIS2 3 4" xfId="6023"/>
    <cellStyle name="_Row2_MIS2 3 5" xfId="6024"/>
    <cellStyle name="_Row2_MIS2 4" xfId="6025"/>
    <cellStyle name="_Row2_MIS2 4 2" xfId="6026"/>
    <cellStyle name="_Row2_MIS2 4 3" xfId="6027"/>
    <cellStyle name="_Row2_MIS2 4 4" xfId="6028"/>
    <cellStyle name="_Row2_MIS2 4 5" xfId="6029"/>
    <cellStyle name="_Row2_MIS2 5" xfId="6030"/>
    <cellStyle name="_Row2_MIS2 5 2" xfId="6031"/>
    <cellStyle name="_Row2_MIS2 5 3" xfId="6032"/>
    <cellStyle name="_Row2_MIS2 5 4" xfId="6033"/>
    <cellStyle name="_Row2_MIS2 5 5" xfId="6034"/>
    <cellStyle name="_Row2_MIS2 6" xfId="6035"/>
    <cellStyle name="_Row2_MIS2 6 2" xfId="6036"/>
    <cellStyle name="_Row2_MIS2 6 3" xfId="6037"/>
    <cellStyle name="_Row2_MIS2 6 4" xfId="6038"/>
    <cellStyle name="_Row2_MIS2 6 5" xfId="6039"/>
    <cellStyle name="_Row2_MIS2 7" xfId="6040"/>
    <cellStyle name="_Row2_MIS2 8" xfId="6041"/>
    <cellStyle name="_Row2_MIS2 9" xfId="6042"/>
    <cellStyle name="_Row2_Säulen" xfId="6043"/>
    <cellStyle name="_Row2_Sondereinflüsse" xfId="6044"/>
    <cellStyle name="_Row2_Sondereinflüsse 10" xfId="6045"/>
    <cellStyle name="_Row2_Sondereinflüsse 2" xfId="6046"/>
    <cellStyle name="_Row2_Sondereinflüsse 2 10" xfId="6047"/>
    <cellStyle name="_Row2_Sondereinflüsse 2 2" xfId="6048"/>
    <cellStyle name="_Row2_Sondereinflüsse 2 2 2" xfId="6049"/>
    <cellStyle name="_Row2_Sondereinflüsse 2 2 3" xfId="6050"/>
    <cellStyle name="_Row2_Sondereinflüsse 2 2 4" xfId="6051"/>
    <cellStyle name="_Row2_Sondereinflüsse 2 2 5" xfId="6052"/>
    <cellStyle name="_Row2_Sondereinflüsse 2 3" xfId="6053"/>
    <cellStyle name="_Row2_Sondereinflüsse 2 3 2" xfId="6054"/>
    <cellStyle name="_Row2_Sondereinflüsse 2 3 3" xfId="6055"/>
    <cellStyle name="_Row2_Sondereinflüsse 2 3 4" xfId="6056"/>
    <cellStyle name="_Row2_Sondereinflüsse 2 3 5" xfId="6057"/>
    <cellStyle name="_Row2_Sondereinflüsse 2 4" xfId="6058"/>
    <cellStyle name="_Row2_Sondereinflüsse 2 4 2" xfId="6059"/>
    <cellStyle name="_Row2_Sondereinflüsse 2 4 3" xfId="6060"/>
    <cellStyle name="_Row2_Sondereinflüsse 2 4 4" xfId="6061"/>
    <cellStyle name="_Row2_Sondereinflüsse 2 4 5" xfId="6062"/>
    <cellStyle name="_Row2_Sondereinflüsse 2 5" xfId="6063"/>
    <cellStyle name="_Row2_Sondereinflüsse 2 5 2" xfId="6064"/>
    <cellStyle name="_Row2_Sondereinflüsse 2 5 3" xfId="6065"/>
    <cellStyle name="_Row2_Sondereinflüsse 2 5 4" xfId="6066"/>
    <cellStyle name="_Row2_Sondereinflüsse 2 5 5" xfId="6067"/>
    <cellStyle name="_Row2_Sondereinflüsse 2 6" xfId="6068"/>
    <cellStyle name="_Row2_Sondereinflüsse 2 6 2" xfId="6069"/>
    <cellStyle name="_Row2_Sondereinflüsse 2 6 3" xfId="6070"/>
    <cellStyle name="_Row2_Sondereinflüsse 2 6 4" xfId="6071"/>
    <cellStyle name="_Row2_Sondereinflüsse 2 6 5" xfId="6072"/>
    <cellStyle name="_Row2_Sondereinflüsse 2 7" xfId="6073"/>
    <cellStyle name="_Row2_Sondereinflüsse 2 8" xfId="6074"/>
    <cellStyle name="_Row2_Sondereinflüsse 2 9" xfId="6075"/>
    <cellStyle name="_Row2_Sondereinflüsse 3" xfId="6076"/>
    <cellStyle name="_Row2_Sondereinflüsse 3 2" xfId="6077"/>
    <cellStyle name="_Row2_Sondereinflüsse 3 3" xfId="6078"/>
    <cellStyle name="_Row2_Sondereinflüsse 3 4" xfId="6079"/>
    <cellStyle name="_Row2_Sondereinflüsse 3 5" xfId="6080"/>
    <cellStyle name="_Row2_Sondereinflüsse 4" xfId="6081"/>
    <cellStyle name="_Row2_Sondereinflüsse 4 2" xfId="6082"/>
    <cellStyle name="_Row2_Sondereinflüsse 4 3" xfId="6083"/>
    <cellStyle name="_Row2_Sondereinflüsse 4 4" xfId="6084"/>
    <cellStyle name="_Row2_Sondereinflüsse 4 5" xfId="6085"/>
    <cellStyle name="_Row2_Sondereinflüsse 5" xfId="6086"/>
    <cellStyle name="_Row2_Sondereinflüsse 5 2" xfId="6087"/>
    <cellStyle name="_Row2_Sondereinflüsse 5 3" xfId="6088"/>
    <cellStyle name="_Row2_Sondereinflüsse 5 4" xfId="6089"/>
    <cellStyle name="_Row2_Sondereinflüsse 5 5" xfId="6090"/>
    <cellStyle name="_Row2_Sondereinflüsse 6" xfId="6091"/>
    <cellStyle name="_Row2_Sondereinflüsse 6 2" xfId="6092"/>
    <cellStyle name="_Row2_Sondereinflüsse 6 3" xfId="6093"/>
    <cellStyle name="_Row2_Sondereinflüsse 6 4" xfId="6094"/>
    <cellStyle name="_Row2_Sondereinflüsse 6 5" xfId="6095"/>
    <cellStyle name="_Row2_Sondereinflüsse 7" xfId="6096"/>
    <cellStyle name="_Row2_Sondereinflüsse 8" xfId="6097"/>
    <cellStyle name="_Row2_Sondereinflüsse 9" xfId="6098"/>
    <cellStyle name="_Row2_Vorjahreswerte Anpassung 06 2001" xfId="6099"/>
    <cellStyle name="_Row3" xfId="6100"/>
    <cellStyle name="_Row3 10" xfId="6101"/>
    <cellStyle name="_Row3 11" xfId="6102"/>
    <cellStyle name="_Row3 2" xfId="6103"/>
    <cellStyle name="_Row3 2 2" xfId="6104"/>
    <cellStyle name="_Row3 3" xfId="6105"/>
    <cellStyle name="_Row3 3 2" xfId="6106"/>
    <cellStyle name="_Row3 4" xfId="6107"/>
    <cellStyle name="_Row3 4 2" xfId="6108"/>
    <cellStyle name="_Row3 5" xfId="6109"/>
    <cellStyle name="_Row3 6" xfId="6110"/>
    <cellStyle name="_Row3 7" xfId="6111"/>
    <cellStyle name="_Row3 8" xfId="6112"/>
    <cellStyle name="_Row3 9" xfId="6113"/>
    <cellStyle name="_Row3_Book2" xfId="6114"/>
    <cellStyle name="_Row3_EBITDA-Aufriss_ST" xfId="6115"/>
    <cellStyle name="_Row3_kgfums" xfId="6116"/>
    <cellStyle name="_Row3_Mindestanforderungen_FCF" xfId="6117"/>
    <cellStyle name="_Row3_Mindestanforderungen_FCF 10" xfId="6118"/>
    <cellStyle name="_Row3_Mindestanforderungen_FCF 2" xfId="6119"/>
    <cellStyle name="_Row3_Mindestanforderungen_FCF 2 10" xfId="6120"/>
    <cellStyle name="_Row3_Mindestanforderungen_FCF 2 2" xfId="6121"/>
    <cellStyle name="_Row3_Mindestanforderungen_FCF 2 2 2" xfId="6122"/>
    <cellStyle name="_Row3_Mindestanforderungen_FCF 2 2 3" xfId="6123"/>
    <cellStyle name="_Row3_Mindestanforderungen_FCF 2 2 4" xfId="6124"/>
    <cellStyle name="_Row3_Mindestanforderungen_FCF 2 2 5" xfId="6125"/>
    <cellStyle name="_Row3_Mindestanforderungen_FCF 2 3" xfId="6126"/>
    <cellStyle name="_Row3_Mindestanforderungen_FCF 2 3 2" xfId="6127"/>
    <cellStyle name="_Row3_Mindestanforderungen_FCF 2 3 3" xfId="6128"/>
    <cellStyle name="_Row3_Mindestanforderungen_FCF 2 3 4" xfId="6129"/>
    <cellStyle name="_Row3_Mindestanforderungen_FCF 2 3 5" xfId="6130"/>
    <cellStyle name="_Row3_Mindestanforderungen_FCF 2 4" xfId="6131"/>
    <cellStyle name="_Row3_Mindestanforderungen_FCF 2 4 2" xfId="6132"/>
    <cellStyle name="_Row3_Mindestanforderungen_FCF 2 4 3" xfId="6133"/>
    <cellStyle name="_Row3_Mindestanforderungen_FCF 2 4 4" xfId="6134"/>
    <cellStyle name="_Row3_Mindestanforderungen_FCF 2 4 5" xfId="6135"/>
    <cellStyle name="_Row3_Mindestanforderungen_FCF 2 5" xfId="6136"/>
    <cellStyle name="_Row3_Mindestanforderungen_FCF 2 5 2" xfId="6137"/>
    <cellStyle name="_Row3_Mindestanforderungen_FCF 2 5 3" xfId="6138"/>
    <cellStyle name="_Row3_Mindestanforderungen_FCF 2 5 4" xfId="6139"/>
    <cellStyle name="_Row3_Mindestanforderungen_FCF 2 5 5" xfId="6140"/>
    <cellStyle name="_Row3_Mindestanforderungen_FCF 2 6" xfId="6141"/>
    <cellStyle name="_Row3_Mindestanforderungen_FCF 2 6 2" xfId="6142"/>
    <cellStyle name="_Row3_Mindestanforderungen_FCF 2 6 3" xfId="6143"/>
    <cellStyle name="_Row3_Mindestanforderungen_FCF 2 6 4" xfId="6144"/>
    <cellStyle name="_Row3_Mindestanforderungen_FCF 2 6 5" xfId="6145"/>
    <cellStyle name="_Row3_Mindestanforderungen_FCF 2 7" xfId="6146"/>
    <cellStyle name="_Row3_Mindestanforderungen_FCF 2 8" xfId="6147"/>
    <cellStyle name="_Row3_Mindestanforderungen_FCF 2 9" xfId="6148"/>
    <cellStyle name="_Row3_Mindestanforderungen_FCF 3" xfId="6149"/>
    <cellStyle name="_Row3_Mindestanforderungen_FCF 3 2" xfId="6150"/>
    <cellStyle name="_Row3_Mindestanforderungen_FCF 3 3" xfId="6151"/>
    <cellStyle name="_Row3_Mindestanforderungen_FCF 3 4" xfId="6152"/>
    <cellStyle name="_Row3_Mindestanforderungen_FCF 3 5" xfId="6153"/>
    <cellStyle name="_Row3_Mindestanforderungen_FCF 4" xfId="6154"/>
    <cellStyle name="_Row3_Mindestanforderungen_FCF 4 2" xfId="6155"/>
    <cellStyle name="_Row3_Mindestanforderungen_FCF 4 3" xfId="6156"/>
    <cellStyle name="_Row3_Mindestanforderungen_FCF 4 4" xfId="6157"/>
    <cellStyle name="_Row3_Mindestanforderungen_FCF 4 5" xfId="6158"/>
    <cellStyle name="_Row3_Mindestanforderungen_FCF 5" xfId="6159"/>
    <cellStyle name="_Row3_Mindestanforderungen_FCF 5 2" xfId="6160"/>
    <cellStyle name="_Row3_Mindestanforderungen_FCF 5 3" xfId="6161"/>
    <cellStyle name="_Row3_Mindestanforderungen_FCF 5 4" xfId="6162"/>
    <cellStyle name="_Row3_Mindestanforderungen_FCF 5 5" xfId="6163"/>
    <cellStyle name="_Row3_Mindestanforderungen_FCF 6" xfId="6164"/>
    <cellStyle name="_Row3_Mindestanforderungen_FCF 6 2" xfId="6165"/>
    <cellStyle name="_Row3_Mindestanforderungen_FCF 6 3" xfId="6166"/>
    <cellStyle name="_Row3_Mindestanforderungen_FCF 6 4" xfId="6167"/>
    <cellStyle name="_Row3_Mindestanforderungen_FCF 6 5" xfId="6168"/>
    <cellStyle name="_Row3_Mindestanforderungen_FCF 7" xfId="6169"/>
    <cellStyle name="_Row3_Mindestanforderungen_FCF 8" xfId="6170"/>
    <cellStyle name="_Row3_Mindestanforderungen_FCF 9" xfId="6171"/>
    <cellStyle name="_Row3_MIS2" xfId="6172"/>
    <cellStyle name="_Row3_MIS2 10" xfId="6173"/>
    <cellStyle name="_Row3_MIS2 2" xfId="6174"/>
    <cellStyle name="_Row3_MIS2 2 10" xfId="6175"/>
    <cellStyle name="_Row3_MIS2 2 2" xfId="6176"/>
    <cellStyle name="_Row3_MIS2 2 2 2" xfId="6177"/>
    <cellStyle name="_Row3_MIS2 2 2 3" xfId="6178"/>
    <cellStyle name="_Row3_MIS2 2 2 4" xfId="6179"/>
    <cellStyle name="_Row3_MIS2 2 2 5" xfId="6180"/>
    <cellStyle name="_Row3_MIS2 2 3" xfId="6181"/>
    <cellStyle name="_Row3_MIS2 2 3 2" xfId="6182"/>
    <cellStyle name="_Row3_MIS2 2 3 3" xfId="6183"/>
    <cellStyle name="_Row3_MIS2 2 3 4" xfId="6184"/>
    <cellStyle name="_Row3_MIS2 2 3 5" xfId="6185"/>
    <cellStyle name="_Row3_MIS2 2 4" xfId="6186"/>
    <cellStyle name="_Row3_MIS2 2 4 2" xfId="6187"/>
    <cellStyle name="_Row3_MIS2 2 4 3" xfId="6188"/>
    <cellStyle name="_Row3_MIS2 2 4 4" xfId="6189"/>
    <cellStyle name="_Row3_MIS2 2 4 5" xfId="6190"/>
    <cellStyle name="_Row3_MIS2 2 5" xfId="6191"/>
    <cellStyle name="_Row3_MIS2 2 5 2" xfId="6192"/>
    <cellStyle name="_Row3_MIS2 2 5 3" xfId="6193"/>
    <cellStyle name="_Row3_MIS2 2 5 4" xfId="6194"/>
    <cellStyle name="_Row3_MIS2 2 5 5" xfId="6195"/>
    <cellStyle name="_Row3_MIS2 2 6" xfId="6196"/>
    <cellStyle name="_Row3_MIS2 2 6 2" xfId="6197"/>
    <cellStyle name="_Row3_MIS2 2 6 3" xfId="6198"/>
    <cellStyle name="_Row3_MIS2 2 6 4" xfId="6199"/>
    <cellStyle name="_Row3_MIS2 2 6 5" xfId="6200"/>
    <cellStyle name="_Row3_MIS2 2 7" xfId="6201"/>
    <cellStyle name="_Row3_MIS2 2 8" xfId="6202"/>
    <cellStyle name="_Row3_MIS2 2 9" xfId="6203"/>
    <cellStyle name="_Row3_MIS2 3" xfId="6204"/>
    <cellStyle name="_Row3_MIS2 3 2" xfId="6205"/>
    <cellStyle name="_Row3_MIS2 3 3" xfId="6206"/>
    <cellStyle name="_Row3_MIS2 3 4" xfId="6207"/>
    <cellStyle name="_Row3_MIS2 3 5" xfId="6208"/>
    <cellStyle name="_Row3_MIS2 4" xfId="6209"/>
    <cellStyle name="_Row3_MIS2 4 2" xfId="6210"/>
    <cellStyle name="_Row3_MIS2 4 3" xfId="6211"/>
    <cellStyle name="_Row3_MIS2 4 4" xfId="6212"/>
    <cellStyle name="_Row3_MIS2 4 5" xfId="6213"/>
    <cellStyle name="_Row3_MIS2 5" xfId="6214"/>
    <cellStyle name="_Row3_MIS2 5 2" xfId="6215"/>
    <cellStyle name="_Row3_MIS2 5 3" xfId="6216"/>
    <cellStyle name="_Row3_MIS2 5 4" xfId="6217"/>
    <cellStyle name="_Row3_MIS2 5 5" xfId="6218"/>
    <cellStyle name="_Row3_MIS2 6" xfId="6219"/>
    <cellStyle name="_Row3_MIS2 6 2" xfId="6220"/>
    <cellStyle name="_Row3_MIS2 6 3" xfId="6221"/>
    <cellStyle name="_Row3_MIS2 6 4" xfId="6222"/>
    <cellStyle name="_Row3_MIS2 6 5" xfId="6223"/>
    <cellStyle name="_Row3_MIS2 7" xfId="6224"/>
    <cellStyle name="_Row3_MIS2 8" xfId="6225"/>
    <cellStyle name="_Row3_MIS2 9" xfId="6226"/>
    <cellStyle name="_Row3_Säulen" xfId="6227"/>
    <cellStyle name="_Row3_Sondereinflüsse" xfId="6228"/>
    <cellStyle name="_Row3_Sondereinflüsse 10" xfId="6229"/>
    <cellStyle name="_Row3_Sondereinflüsse 2" xfId="6230"/>
    <cellStyle name="_Row3_Sondereinflüsse 2 10" xfId="6231"/>
    <cellStyle name="_Row3_Sondereinflüsse 2 2" xfId="6232"/>
    <cellStyle name="_Row3_Sondereinflüsse 2 2 2" xfId="6233"/>
    <cellStyle name="_Row3_Sondereinflüsse 2 2 3" xfId="6234"/>
    <cellStyle name="_Row3_Sondereinflüsse 2 2 4" xfId="6235"/>
    <cellStyle name="_Row3_Sondereinflüsse 2 2 5" xfId="6236"/>
    <cellStyle name="_Row3_Sondereinflüsse 2 3" xfId="6237"/>
    <cellStyle name="_Row3_Sondereinflüsse 2 3 2" xfId="6238"/>
    <cellStyle name="_Row3_Sondereinflüsse 2 3 3" xfId="6239"/>
    <cellStyle name="_Row3_Sondereinflüsse 2 3 4" xfId="6240"/>
    <cellStyle name="_Row3_Sondereinflüsse 2 3 5" xfId="6241"/>
    <cellStyle name="_Row3_Sondereinflüsse 2 4" xfId="6242"/>
    <cellStyle name="_Row3_Sondereinflüsse 2 4 2" xfId="6243"/>
    <cellStyle name="_Row3_Sondereinflüsse 2 4 3" xfId="6244"/>
    <cellStyle name="_Row3_Sondereinflüsse 2 4 4" xfId="6245"/>
    <cellStyle name="_Row3_Sondereinflüsse 2 4 5" xfId="6246"/>
    <cellStyle name="_Row3_Sondereinflüsse 2 5" xfId="6247"/>
    <cellStyle name="_Row3_Sondereinflüsse 2 5 2" xfId="6248"/>
    <cellStyle name="_Row3_Sondereinflüsse 2 5 3" xfId="6249"/>
    <cellStyle name="_Row3_Sondereinflüsse 2 5 4" xfId="6250"/>
    <cellStyle name="_Row3_Sondereinflüsse 2 5 5" xfId="6251"/>
    <cellStyle name="_Row3_Sondereinflüsse 2 6" xfId="6252"/>
    <cellStyle name="_Row3_Sondereinflüsse 2 6 2" xfId="6253"/>
    <cellStyle name="_Row3_Sondereinflüsse 2 6 3" xfId="6254"/>
    <cellStyle name="_Row3_Sondereinflüsse 2 6 4" xfId="6255"/>
    <cellStyle name="_Row3_Sondereinflüsse 2 6 5" xfId="6256"/>
    <cellStyle name="_Row3_Sondereinflüsse 2 7" xfId="6257"/>
    <cellStyle name="_Row3_Sondereinflüsse 2 8" xfId="6258"/>
    <cellStyle name="_Row3_Sondereinflüsse 2 9" xfId="6259"/>
    <cellStyle name="_Row3_Sondereinflüsse 3" xfId="6260"/>
    <cellStyle name="_Row3_Sondereinflüsse 3 2" xfId="6261"/>
    <cellStyle name="_Row3_Sondereinflüsse 3 3" xfId="6262"/>
    <cellStyle name="_Row3_Sondereinflüsse 3 4" xfId="6263"/>
    <cellStyle name="_Row3_Sondereinflüsse 3 5" xfId="6264"/>
    <cellStyle name="_Row3_Sondereinflüsse 4" xfId="6265"/>
    <cellStyle name="_Row3_Sondereinflüsse 4 2" xfId="6266"/>
    <cellStyle name="_Row3_Sondereinflüsse 4 3" xfId="6267"/>
    <cellStyle name="_Row3_Sondereinflüsse 4 4" xfId="6268"/>
    <cellStyle name="_Row3_Sondereinflüsse 4 5" xfId="6269"/>
    <cellStyle name="_Row3_Sondereinflüsse 5" xfId="6270"/>
    <cellStyle name="_Row3_Sondereinflüsse 5 2" xfId="6271"/>
    <cellStyle name="_Row3_Sondereinflüsse 5 3" xfId="6272"/>
    <cellStyle name="_Row3_Sondereinflüsse 5 4" xfId="6273"/>
    <cellStyle name="_Row3_Sondereinflüsse 5 5" xfId="6274"/>
    <cellStyle name="_Row3_Sondereinflüsse 6" xfId="6275"/>
    <cellStyle name="_Row3_Sondereinflüsse 6 2" xfId="6276"/>
    <cellStyle name="_Row3_Sondereinflüsse 6 3" xfId="6277"/>
    <cellStyle name="_Row3_Sondereinflüsse 6 4" xfId="6278"/>
    <cellStyle name="_Row3_Sondereinflüsse 6 5" xfId="6279"/>
    <cellStyle name="_Row3_Sondereinflüsse 7" xfId="6280"/>
    <cellStyle name="_Row3_Sondereinflüsse 8" xfId="6281"/>
    <cellStyle name="_Row3_Sondereinflüsse 9" xfId="6282"/>
    <cellStyle name="_Row3_Vorjahreswerte Anpassung 06 2001" xfId="6283"/>
    <cellStyle name="_Row4" xfId="6284"/>
    <cellStyle name="_Row4 10" xfId="6285"/>
    <cellStyle name="_Row4 11" xfId="6286"/>
    <cellStyle name="_Row4 2" xfId="6287"/>
    <cellStyle name="_Row4 2 2" xfId="6288"/>
    <cellStyle name="_Row4 3" xfId="6289"/>
    <cellStyle name="_Row4 3 2" xfId="6290"/>
    <cellStyle name="_Row4 4" xfId="6291"/>
    <cellStyle name="_Row4 4 2" xfId="6292"/>
    <cellStyle name="_Row4 5" xfId="6293"/>
    <cellStyle name="_Row4 6" xfId="6294"/>
    <cellStyle name="_Row4 7" xfId="6295"/>
    <cellStyle name="_Row4 8" xfId="6296"/>
    <cellStyle name="_Row4 9" xfId="6297"/>
    <cellStyle name="_Row4_Book2" xfId="6298"/>
    <cellStyle name="_Row4_EBITDA-Aufriss_ST" xfId="6299"/>
    <cellStyle name="_Row4_kgfums" xfId="6300"/>
    <cellStyle name="_Row4_Mindestanforderungen_FCF" xfId="6301"/>
    <cellStyle name="_Row4_Mindestanforderungen_FCF 10" xfId="6302"/>
    <cellStyle name="_Row4_Mindestanforderungen_FCF 2" xfId="6303"/>
    <cellStyle name="_Row4_Mindestanforderungen_FCF 2 10" xfId="6304"/>
    <cellStyle name="_Row4_Mindestanforderungen_FCF 2 2" xfId="6305"/>
    <cellStyle name="_Row4_Mindestanforderungen_FCF 2 2 2" xfId="6306"/>
    <cellStyle name="_Row4_Mindestanforderungen_FCF 2 2 3" xfId="6307"/>
    <cellStyle name="_Row4_Mindestanforderungen_FCF 2 2 4" xfId="6308"/>
    <cellStyle name="_Row4_Mindestanforderungen_FCF 2 2 5" xfId="6309"/>
    <cellStyle name="_Row4_Mindestanforderungen_FCF 2 3" xfId="6310"/>
    <cellStyle name="_Row4_Mindestanforderungen_FCF 2 3 2" xfId="6311"/>
    <cellStyle name="_Row4_Mindestanforderungen_FCF 2 3 3" xfId="6312"/>
    <cellStyle name="_Row4_Mindestanforderungen_FCF 2 3 4" xfId="6313"/>
    <cellStyle name="_Row4_Mindestanforderungen_FCF 2 3 5" xfId="6314"/>
    <cellStyle name="_Row4_Mindestanforderungen_FCF 2 4" xfId="6315"/>
    <cellStyle name="_Row4_Mindestanforderungen_FCF 2 4 2" xfId="6316"/>
    <cellStyle name="_Row4_Mindestanforderungen_FCF 2 4 3" xfId="6317"/>
    <cellStyle name="_Row4_Mindestanforderungen_FCF 2 4 4" xfId="6318"/>
    <cellStyle name="_Row4_Mindestanforderungen_FCF 2 4 5" xfId="6319"/>
    <cellStyle name="_Row4_Mindestanforderungen_FCF 2 5" xfId="6320"/>
    <cellStyle name="_Row4_Mindestanforderungen_FCF 2 5 2" xfId="6321"/>
    <cellStyle name="_Row4_Mindestanforderungen_FCF 2 5 3" xfId="6322"/>
    <cellStyle name="_Row4_Mindestanforderungen_FCF 2 5 4" xfId="6323"/>
    <cellStyle name="_Row4_Mindestanforderungen_FCF 2 5 5" xfId="6324"/>
    <cellStyle name="_Row4_Mindestanforderungen_FCF 2 6" xfId="6325"/>
    <cellStyle name="_Row4_Mindestanforderungen_FCF 2 6 2" xfId="6326"/>
    <cellStyle name="_Row4_Mindestanforderungen_FCF 2 6 3" xfId="6327"/>
    <cellStyle name="_Row4_Mindestanforderungen_FCF 2 6 4" xfId="6328"/>
    <cellStyle name="_Row4_Mindestanforderungen_FCF 2 6 5" xfId="6329"/>
    <cellStyle name="_Row4_Mindestanforderungen_FCF 2 7" xfId="6330"/>
    <cellStyle name="_Row4_Mindestanforderungen_FCF 2 8" xfId="6331"/>
    <cellStyle name="_Row4_Mindestanforderungen_FCF 2 9" xfId="6332"/>
    <cellStyle name="_Row4_Mindestanforderungen_FCF 3" xfId="6333"/>
    <cellStyle name="_Row4_Mindestanforderungen_FCF 3 2" xfId="6334"/>
    <cellStyle name="_Row4_Mindestanforderungen_FCF 3 3" xfId="6335"/>
    <cellStyle name="_Row4_Mindestanforderungen_FCF 3 4" xfId="6336"/>
    <cellStyle name="_Row4_Mindestanforderungen_FCF 3 5" xfId="6337"/>
    <cellStyle name="_Row4_Mindestanforderungen_FCF 4" xfId="6338"/>
    <cellStyle name="_Row4_Mindestanforderungen_FCF 4 2" xfId="6339"/>
    <cellStyle name="_Row4_Mindestanforderungen_FCF 4 3" xfId="6340"/>
    <cellStyle name="_Row4_Mindestanforderungen_FCF 4 4" xfId="6341"/>
    <cellStyle name="_Row4_Mindestanforderungen_FCF 4 5" xfId="6342"/>
    <cellStyle name="_Row4_Mindestanforderungen_FCF 5" xfId="6343"/>
    <cellStyle name="_Row4_Mindestanforderungen_FCF 5 2" xfId="6344"/>
    <cellStyle name="_Row4_Mindestanforderungen_FCF 5 3" xfId="6345"/>
    <cellStyle name="_Row4_Mindestanforderungen_FCF 5 4" xfId="6346"/>
    <cellStyle name="_Row4_Mindestanforderungen_FCF 5 5" xfId="6347"/>
    <cellStyle name="_Row4_Mindestanforderungen_FCF 6" xfId="6348"/>
    <cellStyle name="_Row4_Mindestanforderungen_FCF 6 2" xfId="6349"/>
    <cellStyle name="_Row4_Mindestanforderungen_FCF 6 3" xfId="6350"/>
    <cellStyle name="_Row4_Mindestanforderungen_FCF 6 4" xfId="6351"/>
    <cellStyle name="_Row4_Mindestanforderungen_FCF 6 5" xfId="6352"/>
    <cellStyle name="_Row4_Mindestanforderungen_FCF 7" xfId="6353"/>
    <cellStyle name="_Row4_Mindestanforderungen_FCF 8" xfId="6354"/>
    <cellStyle name="_Row4_Mindestanforderungen_FCF 9" xfId="6355"/>
    <cellStyle name="_Row4_MIS2" xfId="6356"/>
    <cellStyle name="_Row4_MIS2 10" xfId="6357"/>
    <cellStyle name="_Row4_MIS2 2" xfId="6358"/>
    <cellStyle name="_Row4_MIS2 2 10" xfId="6359"/>
    <cellStyle name="_Row4_MIS2 2 2" xfId="6360"/>
    <cellStyle name="_Row4_MIS2 2 2 2" xfId="6361"/>
    <cellStyle name="_Row4_MIS2 2 2 3" xfId="6362"/>
    <cellStyle name="_Row4_MIS2 2 2 4" xfId="6363"/>
    <cellStyle name="_Row4_MIS2 2 2 5" xfId="6364"/>
    <cellStyle name="_Row4_MIS2 2 3" xfId="6365"/>
    <cellStyle name="_Row4_MIS2 2 3 2" xfId="6366"/>
    <cellStyle name="_Row4_MIS2 2 3 3" xfId="6367"/>
    <cellStyle name="_Row4_MIS2 2 3 4" xfId="6368"/>
    <cellStyle name="_Row4_MIS2 2 3 5" xfId="6369"/>
    <cellStyle name="_Row4_MIS2 2 4" xfId="6370"/>
    <cellStyle name="_Row4_MIS2 2 4 2" xfId="6371"/>
    <cellStyle name="_Row4_MIS2 2 4 3" xfId="6372"/>
    <cellStyle name="_Row4_MIS2 2 4 4" xfId="6373"/>
    <cellStyle name="_Row4_MIS2 2 4 5" xfId="6374"/>
    <cellStyle name="_Row4_MIS2 2 5" xfId="6375"/>
    <cellStyle name="_Row4_MIS2 2 5 2" xfId="6376"/>
    <cellStyle name="_Row4_MIS2 2 5 3" xfId="6377"/>
    <cellStyle name="_Row4_MIS2 2 5 4" xfId="6378"/>
    <cellStyle name="_Row4_MIS2 2 5 5" xfId="6379"/>
    <cellStyle name="_Row4_MIS2 2 6" xfId="6380"/>
    <cellStyle name="_Row4_MIS2 2 6 2" xfId="6381"/>
    <cellStyle name="_Row4_MIS2 2 6 3" xfId="6382"/>
    <cellStyle name="_Row4_MIS2 2 6 4" xfId="6383"/>
    <cellStyle name="_Row4_MIS2 2 6 5" xfId="6384"/>
    <cellStyle name="_Row4_MIS2 2 7" xfId="6385"/>
    <cellStyle name="_Row4_MIS2 2 8" xfId="6386"/>
    <cellStyle name="_Row4_MIS2 2 9" xfId="6387"/>
    <cellStyle name="_Row4_MIS2 3" xfId="6388"/>
    <cellStyle name="_Row4_MIS2 3 2" xfId="6389"/>
    <cellStyle name="_Row4_MIS2 3 3" xfId="6390"/>
    <cellStyle name="_Row4_MIS2 3 4" xfId="6391"/>
    <cellStyle name="_Row4_MIS2 3 5" xfId="6392"/>
    <cellStyle name="_Row4_MIS2 4" xfId="6393"/>
    <cellStyle name="_Row4_MIS2 4 2" xfId="6394"/>
    <cellStyle name="_Row4_MIS2 4 3" xfId="6395"/>
    <cellStyle name="_Row4_MIS2 4 4" xfId="6396"/>
    <cellStyle name="_Row4_MIS2 4 5" xfId="6397"/>
    <cellStyle name="_Row4_MIS2 5" xfId="6398"/>
    <cellStyle name="_Row4_MIS2 5 2" xfId="6399"/>
    <cellStyle name="_Row4_MIS2 5 3" xfId="6400"/>
    <cellStyle name="_Row4_MIS2 5 4" xfId="6401"/>
    <cellStyle name="_Row4_MIS2 5 5" xfId="6402"/>
    <cellStyle name="_Row4_MIS2 6" xfId="6403"/>
    <cellStyle name="_Row4_MIS2 6 2" xfId="6404"/>
    <cellStyle name="_Row4_MIS2 6 3" xfId="6405"/>
    <cellStyle name="_Row4_MIS2 6 4" xfId="6406"/>
    <cellStyle name="_Row4_MIS2 6 5" xfId="6407"/>
    <cellStyle name="_Row4_MIS2 7" xfId="6408"/>
    <cellStyle name="_Row4_MIS2 8" xfId="6409"/>
    <cellStyle name="_Row4_MIS2 9" xfId="6410"/>
    <cellStyle name="_Row4_Säulen" xfId="6411"/>
    <cellStyle name="_Row4_Sondereinflüsse" xfId="6412"/>
    <cellStyle name="_Row4_Sondereinflüsse 10" xfId="6413"/>
    <cellStyle name="_Row4_Sondereinflüsse 2" xfId="6414"/>
    <cellStyle name="_Row4_Sondereinflüsse 2 10" xfId="6415"/>
    <cellStyle name="_Row4_Sondereinflüsse 2 2" xfId="6416"/>
    <cellStyle name="_Row4_Sondereinflüsse 2 2 2" xfId="6417"/>
    <cellStyle name="_Row4_Sondereinflüsse 2 2 3" xfId="6418"/>
    <cellStyle name="_Row4_Sondereinflüsse 2 2 4" xfId="6419"/>
    <cellStyle name="_Row4_Sondereinflüsse 2 2 5" xfId="6420"/>
    <cellStyle name="_Row4_Sondereinflüsse 2 3" xfId="6421"/>
    <cellStyle name="_Row4_Sondereinflüsse 2 3 2" xfId="6422"/>
    <cellStyle name="_Row4_Sondereinflüsse 2 3 3" xfId="6423"/>
    <cellStyle name="_Row4_Sondereinflüsse 2 3 4" xfId="6424"/>
    <cellStyle name="_Row4_Sondereinflüsse 2 3 5" xfId="6425"/>
    <cellStyle name="_Row4_Sondereinflüsse 2 4" xfId="6426"/>
    <cellStyle name="_Row4_Sondereinflüsse 2 4 2" xfId="6427"/>
    <cellStyle name="_Row4_Sondereinflüsse 2 4 3" xfId="6428"/>
    <cellStyle name="_Row4_Sondereinflüsse 2 4 4" xfId="6429"/>
    <cellStyle name="_Row4_Sondereinflüsse 2 4 5" xfId="6430"/>
    <cellStyle name="_Row4_Sondereinflüsse 2 5" xfId="6431"/>
    <cellStyle name="_Row4_Sondereinflüsse 2 5 2" xfId="6432"/>
    <cellStyle name="_Row4_Sondereinflüsse 2 5 3" xfId="6433"/>
    <cellStyle name="_Row4_Sondereinflüsse 2 5 4" xfId="6434"/>
    <cellStyle name="_Row4_Sondereinflüsse 2 5 5" xfId="6435"/>
    <cellStyle name="_Row4_Sondereinflüsse 2 6" xfId="6436"/>
    <cellStyle name="_Row4_Sondereinflüsse 2 6 2" xfId="6437"/>
    <cellStyle name="_Row4_Sondereinflüsse 2 6 3" xfId="6438"/>
    <cellStyle name="_Row4_Sondereinflüsse 2 6 4" xfId="6439"/>
    <cellStyle name="_Row4_Sondereinflüsse 2 6 5" xfId="6440"/>
    <cellStyle name="_Row4_Sondereinflüsse 2 7" xfId="6441"/>
    <cellStyle name="_Row4_Sondereinflüsse 2 8" xfId="6442"/>
    <cellStyle name="_Row4_Sondereinflüsse 2 9" xfId="6443"/>
    <cellStyle name="_Row4_Sondereinflüsse 3" xfId="6444"/>
    <cellStyle name="_Row4_Sondereinflüsse 3 2" xfId="6445"/>
    <cellStyle name="_Row4_Sondereinflüsse 3 3" xfId="6446"/>
    <cellStyle name="_Row4_Sondereinflüsse 3 4" xfId="6447"/>
    <cellStyle name="_Row4_Sondereinflüsse 3 5" xfId="6448"/>
    <cellStyle name="_Row4_Sondereinflüsse 4" xfId="6449"/>
    <cellStyle name="_Row4_Sondereinflüsse 4 2" xfId="6450"/>
    <cellStyle name="_Row4_Sondereinflüsse 4 3" xfId="6451"/>
    <cellStyle name="_Row4_Sondereinflüsse 4 4" xfId="6452"/>
    <cellStyle name="_Row4_Sondereinflüsse 4 5" xfId="6453"/>
    <cellStyle name="_Row4_Sondereinflüsse 5" xfId="6454"/>
    <cellStyle name="_Row4_Sondereinflüsse 5 2" xfId="6455"/>
    <cellStyle name="_Row4_Sondereinflüsse 5 3" xfId="6456"/>
    <cellStyle name="_Row4_Sondereinflüsse 5 4" xfId="6457"/>
    <cellStyle name="_Row4_Sondereinflüsse 5 5" xfId="6458"/>
    <cellStyle name="_Row4_Sondereinflüsse 6" xfId="6459"/>
    <cellStyle name="_Row4_Sondereinflüsse 6 2" xfId="6460"/>
    <cellStyle name="_Row4_Sondereinflüsse 6 3" xfId="6461"/>
    <cellStyle name="_Row4_Sondereinflüsse 6 4" xfId="6462"/>
    <cellStyle name="_Row4_Sondereinflüsse 6 5" xfId="6463"/>
    <cellStyle name="_Row4_Sondereinflüsse 7" xfId="6464"/>
    <cellStyle name="_Row4_Sondereinflüsse 8" xfId="6465"/>
    <cellStyle name="_Row4_Sondereinflüsse 9" xfId="6466"/>
    <cellStyle name="_Row4_Vorjahreswerte Anpassung 06 2001" xfId="6467"/>
    <cellStyle name="_Row5" xfId="6468"/>
    <cellStyle name="_Row5 10" xfId="6469"/>
    <cellStyle name="_Row5 11" xfId="6470"/>
    <cellStyle name="_Row5 2" xfId="6471"/>
    <cellStyle name="_Row5 2 2" xfId="6472"/>
    <cellStyle name="_Row5 3" xfId="6473"/>
    <cellStyle name="_Row5 3 2" xfId="6474"/>
    <cellStyle name="_Row5 4" xfId="6475"/>
    <cellStyle name="_Row5 4 2" xfId="6476"/>
    <cellStyle name="_Row5 5" xfId="6477"/>
    <cellStyle name="_Row5 6" xfId="6478"/>
    <cellStyle name="_Row5 7" xfId="6479"/>
    <cellStyle name="_Row5 8" xfId="6480"/>
    <cellStyle name="_Row5 9" xfId="6481"/>
    <cellStyle name="_Row5_Book2" xfId="6482"/>
    <cellStyle name="_Row5_EBITDA-Aufriss_ST" xfId="6483"/>
    <cellStyle name="_Row5_kgfums" xfId="6484"/>
    <cellStyle name="_Row5_Mindestanforderungen_FCF" xfId="6485"/>
    <cellStyle name="_Row5_Mindestanforderungen_FCF 10" xfId="6486"/>
    <cellStyle name="_Row5_Mindestanforderungen_FCF 2" xfId="6487"/>
    <cellStyle name="_Row5_Mindestanforderungen_FCF 2 10" xfId="6488"/>
    <cellStyle name="_Row5_Mindestanforderungen_FCF 2 2" xfId="6489"/>
    <cellStyle name="_Row5_Mindestanforderungen_FCF 2 2 2" xfId="6490"/>
    <cellStyle name="_Row5_Mindestanforderungen_FCF 2 2 3" xfId="6491"/>
    <cellStyle name="_Row5_Mindestanforderungen_FCF 2 2 4" xfId="6492"/>
    <cellStyle name="_Row5_Mindestanforderungen_FCF 2 2 5" xfId="6493"/>
    <cellStyle name="_Row5_Mindestanforderungen_FCF 2 3" xfId="6494"/>
    <cellStyle name="_Row5_Mindestanforderungen_FCF 2 3 2" xfId="6495"/>
    <cellStyle name="_Row5_Mindestanforderungen_FCF 2 3 3" xfId="6496"/>
    <cellStyle name="_Row5_Mindestanforderungen_FCF 2 3 4" xfId="6497"/>
    <cellStyle name="_Row5_Mindestanforderungen_FCF 2 3 5" xfId="6498"/>
    <cellStyle name="_Row5_Mindestanforderungen_FCF 2 4" xfId="6499"/>
    <cellStyle name="_Row5_Mindestanforderungen_FCF 2 4 2" xfId="6500"/>
    <cellStyle name="_Row5_Mindestanforderungen_FCF 2 4 3" xfId="6501"/>
    <cellStyle name="_Row5_Mindestanforderungen_FCF 2 4 4" xfId="6502"/>
    <cellStyle name="_Row5_Mindestanforderungen_FCF 2 4 5" xfId="6503"/>
    <cellStyle name="_Row5_Mindestanforderungen_FCF 2 5" xfId="6504"/>
    <cellStyle name="_Row5_Mindestanforderungen_FCF 2 5 2" xfId="6505"/>
    <cellStyle name="_Row5_Mindestanforderungen_FCF 2 5 3" xfId="6506"/>
    <cellStyle name="_Row5_Mindestanforderungen_FCF 2 5 4" xfId="6507"/>
    <cellStyle name="_Row5_Mindestanforderungen_FCF 2 5 5" xfId="6508"/>
    <cellStyle name="_Row5_Mindestanforderungen_FCF 2 6" xfId="6509"/>
    <cellStyle name="_Row5_Mindestanforderungen_FCF 2 6 2" xfId="6510"/>
    <cellStyle name="_Row5_Mindestanforderungen_FCF 2 6 3" xfId="6511"/>
    <cellStyle name="_Row5_Mindestanforderungen_FCF 2 6 4" xfId="6512"/>
    <cellStyle name="_Row5_Mindestanforderungen_FCF 2 6 5" xfId="6513"/>
    <cellStyle name="_Row5_Mindestanforderungen_FCF 2 7" xfId="6514"/>
    <cellStyle name="_Row5_Mindestanforderungen_FCF 2 8" xfId="6515"/>
    <cellStyle name="_Row5_Mindestanforderungen_FCF 2 9" xfId="6516"/>
    <cellStyle name="_Row5_Mindestanforderungen_FCF 3" xfId="6517"/>
    <cellStyle name="_Row5_Mindestanforderungen_FCF 3 2" xfId="6518"/>
    <cellStyle name="_Row5_Mindestanforderungen_FCF 3 3" xfId="6519"/>
    <cellStyle name="_Row5_Mindestanforderungen_FCF 3 4" xfId="6520"/>
    <cellStyle name="_Row5_Mindestanforderungen_FCF 3 5" xfId="6521"/>
    <cellStyle name="_Row5_Mindestanforderungen_FCF 4" xfId="6522"/>
    <cellStyle name="_Row5_Mindestanforderungen_FCF 4 2" xfId="6523"/>
    <cellStyle name="_Row5_Mindestanforderungen_FCF 4 3" xfId="6524"/>
    <cellStyle name="_Row5_Mindestanforderungen_FCF 4 4" xfId="6525"/>
    <cellStyle name="_Row5_Mindestanforderungen_FCF 4 5" xfId="6526"/>
    <cellStyle name="_Row5_Mindestanforderungen_FCF 5" xfId="6527"/>
    <cellStyle name="_Row5_Mindestanforderungen_FCF 5 2" xfId="6528"/>
    <cellStyle name="_Row5_Mindestanforderungen_FCF 5 3" xfId="6529"/>
    <cellStyle name="_Row5_Mindestanforderungen_FCF 5 4" xfId="6530"/>
    <cellStyle name="_Row5_Mindestanforderungen_FCF 5 5" xfId="6531"/>
    <cellStyle name="_Row5_Mindestanforderungen_FCF 6" xfId="6532"/>
    <cellStyle name="_Row5_Mindestanforderungen_FCF 6 2" xfId="6533"/>
    <cellStyle name="_Row5_Mindestanforderungen_FCF 6 3" xfId="6534"/>
    <cellStyle name="_Row5_Mindestanforderungen_FCF 6 4" xfId="6535"/>
    <cellStyle name="_Row5_Mindestanforderungen_FCF 6 5" xfId="6536"/>
    <cellStyle name="_Row5_Mindestanforderungen_FCF 7" xfId="6537"/>
    <cellStyle name="_Row5_Mindestanforderungen_FCF 8" xfId="6538"/>
    <cellStyle name="_Row5_Mindestanforderungen_FCF 9" xfId="6539"/>
    <cellStyle name="_Row5_MIS2" xfId="6540"/>
    <cellStyle name="_Row5_MIS2 10" xfId="6541"/>
    <cellStyle name="_Row5_MIS2 2" xfId="6542"/>
    <cellStyle name="_Row5_MIS2 2 10" xfId="6543"/>
    <cellStyle name="_Row5_MIS2 2 2" xfId="6544"/>
    <cellStyle name="_Row5_MIS2 2 2 2" xfId="6545"/>
    <cellStyle name="_Row5_MIS2 2 2 3" xfId="6546"/>
    <cellStyle name="_Row5_MIS2 2 2 4" xfId="6547"/>
    <cellStyle name="_Row5_MIS2 2 2 5" xfId="6548"/>
    <cellStyle name="_Row5_MIS2 2 3" xfId="6549"/>
    <cellStyle name="_Row5_MIS2 2 3 2" xfId="6550"/>
    <cellStyle name="_Row5_MIS2 2 3 3" xfId="6551"/>
    <cellStyle name="_Row5_MIS2 2 3 4" xfId="6552"/>
    <cellStyle name="_Row5_MIS2 2 3 5" xfId="6553"/>
    <cellStyle name="_Row5_MIS2 2 4" xfId="6554"/>
    <cellStyle name="_Row5_MIS2 2 4 2" xfId="6555"/>
    <cellStyle name="_Row5_MIS2 2 4 3" xfId="6556"/>
    <cellStyle name="_Row5_MIS2 2 4 4" xfId="6557"/>
    <cellStyle name="_Row5_MIS2 2 4 5" xfId="6558"/>
    <cellStyle name="_Row5_MIS2 2 5" xfId="6559"/>
    <cellStyle name="_Row5_MIS2 2 5 2" xfId="6560"/>
    <cellStyle name="_Row5_MIS2 2 5 3" xfId="6561"/>
    <cellStyle name="_Row5_MIS2 2 5 4" xfId="6562"/>
    <cellStyle name="_Row5_MIS2 2 5 5" xfId="6563"/>
    <cellStyle name="_Row5_MIS2 2 6" xfId="6564"/>
    <cellStyle name="_Row5_MIS2 2 6 2" xfId="6565"/>
    <cellStyle name="_Row5_MIS2 2 6 3" xfId="6566"/>
    <cellStyle name="_Row5_MIS2 2 6 4" xfId="6567"/>
    <cellStyle name="_Row5_MIS2 2 6 5" xfId="6568"/>
    <cellStyle name="_Row5_MIS2 2 7" xfId="6569"/>
    <cellStyle name="_Row5_MIS2 2 8" xfId="6570"/>
    <cellStyle name="_Row5_MIS2 2 9" xfId="6571"/>
    <cellStyle name="_Row5_MIS2 3" xfId="6572"/>
    <cellStyle name="_Row5_MIS2 3 2" xfId="6573"/>
    <cellStyle name="_Row5_MIS2 3 3" xfId="6574"/>
    <cellStyle name="_Row5_MIS2 3 4" xfId="6575"/>
    <cellStyle name="_Row5_MIS2 3 5" xfId="6576"/>
    <cellStyle name="_Row5_MIS2 4" xfId="6577"/>
    <cellStyle name="_Row5_MIS2 4 2" xfId="6578"/>
    <cellStyle name="_Row5_MIS2 4 3" xfId="6579"/>
    <cellStyle name="_Row5_MIS2 4 4" xfId="6580"/>
    <cellStyle name="_Row5_MIS2 4 5" xfId="6581"/>
    <cellStyle name="_Row5_MIS2 5" xfId="6582"/>
    <cellStyle name="_Row5_MIS2 5 2" xfId="6583"/>
    <cellStyle name="_Row5_MIS2 5 3" xfId="6584"/>
    <cellStyle name="_Row5_MIS2 5 4" xfId="6585"/>
    <cellStyle name="_Row5_MIS2 5 5" xfId="6586"/>
    <cellStyle name="_Row5_MIS2 6" xfId="6587"/>
    <cellStyle name="_Row5_MIS2 6 2" xfId="6588"/>
    <cellStyle name="_Row5_MIS2 6 3" xfId="6589"/>
    <cellStyle name="_Row5_MIS2 6 4" xfId="6590"/>
    <cellStyle name="_Row5_MIS2 6 5" xfId="6591"/>
    <cellStyle name="_Row5_MIS2 7" xfId="6592"/>
    <cellStyle name="_Row5_MIS2 8" xfId="6593"/>
    <cellStyle name="_Row5_MIS2 9" xfId="6594"/>
    <cellStyle name="_Row5_Säulen" xfId="6595"/>
    <cellStyle name="_Row5_Sondereinflüsse" xfId="6596"/>
    <cellStyle name="_Row5_Sondereinflüsse 10" xfId="6597"/>
    <cellStyle name="_Row5_Sondereinflüsse 2" xfId="6598"/>
    <cellStyle name="_Row5_Sondereinflüsse 2 10" xfId="6599"/>
    <cellStyle name="_Row5_Sondereinflüsse 2 2" xfId="6600"/>
    <cellStyle name="_Row5_Sondereinflüsse 2 2 2" xfId="6601"/>
    <cellStyle name="_Row5_Sondereinflüsse 2 2 3" xfId="6602"/>
    <cellStyle name="_Row5_Sondereinflüsse 2 2 4" xfId="6603"/>
    <cellStyle name="_Row5_Sondereinflüsse 2 2 5" xfId="6604"/>
    <cellStyle name="_Row5_Sondereinflüsse 2 3" xfId="6605"/>
    <cellStyle name="_Row5_Sondereinflüsse 2 3 2" xfId="6606"/>
    <cellStyle name="_Row5_Sondereinflüsse 2 3 3" xfId="6607"/>
    <cellStyle name="_Row5_Sondereinflüsse 2 3 4" xfId="6608"/>
    <cellStyle name="_Row5_Sondereinflüsse 2 3 5" xfId="6609"/>
    <cellStyle name="_Row5_Sondereinflüsse 2 4" xfId="6610"/>
    <cellStyle name="_Row5_Sondereinflüsse 2 4 2" xfId="6611"/>
    <cellStyle name="_Row5_Sondereinflüsse 2 4 3" xfId="6612"/>
    <cellStyle name="_Row5_Sondereinflüsse 2 4 4" xfId="6613"/>
    <cellStyle name="_Row5_Sondereinflüsse 2 4 5" xfId="6614"/>
    <cellStyle name="_Row5_Sondereinflüsse 2 5" xfId="6615"/>
    <cellStyle name="_Row5_Sondereinflüsse 2 5 2" xfId="6616"/>
    <cellStyle name="_Row5_Sondereinflüsse 2 5 3" xfId="6617"/>
    <cellStyle name="_Row5_Sondereinflüsse 2 5 4" xfId="6618"/>
    <cellStyle name="_Row5_Sondereinflüsse 2 5 5" xfId="6619"/>
    <cellStyle name="_Row5_Sondereinflüsse 2 6" xfId="6620"/>
    <cellStyle name="_Row5_Sondereinflüsse 2 6 2" xfId="6621"/>
    <cellStyle name="_Row5_Sondereinflüsse 2 6 3" xfId="6622"/>
    <cellStyle name="_Row5_Sondereinflüsse 2 6 4" xfId="6623"/>
    <cellStyle name="_Row5_Sondereinflüsse 2 6 5" xfId="6624"/>
    <cellStyle name="_Row5_Sondereinflüsse 2 7" xfId="6625"/>
    <cellStyle name="_Row5_Sondereinflüsse 2 8" xfId="6626"/>
    <cellStyle name="_Row5_Sondereinflüsse 2 9" xfId="6627"/>
    <cellStyle name="_Row5_Sondereinflüsse 3" xfId="6628"/>
    <cellStyle name="_Row5_Sondereinflüsse 3 2" xfId="6629"/>
    <cellStyle name="_Row5_Sondereinflüsse 3 3" xfId="6630"/>
    <cellStyle name="_Row5_Sondereinflüsse 3 4" xfId="6631"/>
    <cellStyle name="_Row5_Sondereinflüsse 3 5" xfId="6632"/>
    <cellStyle name="_Row5_Sondereinflüsse 4" xfId="6633"/>
    <cellStyle name="_Row5_Sondereinflüsse 4 2" xfId="6634"/>
    <cellStyle name="_Row5_Sondereinflüsse 4 3" xfId="6635"/>
    <cellStyle name="_Row5_Sondereinflüsse 4 4" xfId="6636"/>
    <cellStyle name="_Row5_Sondereinflüsse 4 5" xfId="6637"/>
    <cellStyle name="_Row5_Sondereinflüsse 5" xfId="6638"/>
    <cellStyle name="_Row5_Sondereinflüsse 5 2" xfId="6639"/>
    <cellStyle name="_Row5_Sondereinflüsse 5 3" xfId="6640"/>
    <cellStyle name="_Row5_Sondereinflüsse 5 4" xfId="6641"/>
    <cellStyle name="_Row5_Sondereinflüsse 5 5" xfId="6642"/>
    <cellStyle name="_Row5_Sondereinflüsse 6" xfId="6643"/>
    <cellStyle name="_Row5_Sondereinflüsse 6 2" xfId="6644"/>
    <cellStyle name="_Row5_Sondereinflüsse 6 3" xfId="6645"/>
    <cellStyle name="_Row5_Sondereinflüsse 6 4" xfId="6646"/>
    <cellStyle name="_Row5_Sondereinflüsse 6 5" xfId="6647"/>
    <cellStyle name="_Row5_Sondereinflüsse 7" xfId="6648"/>
    <cellStyle name="_Row5_Sondereinflüsse 8" xfId="6649"/>
    <cellStyle name="_Row5_Sondereinflüsse 9" xfId="6650"/>
    <cellStyle name="_Row5_Vorjahreswerte Anpassung 06 2001" xfId="6651"/>
    <cellStyle name="_Row6" xfId="6652"/>
    <cellStyle name="_Row6 10" xfId="6653"/>
    <cellStyle name="_Row6 11" xfId="6654"/>
    <cellStyle name="_Row6 2" xfId="6655"/>
    <cellStyle name="_Row6 2 2" xfId="6656"/>
    <cellStyle name="_Row6 3" xfId="6657"/>
    <cellStyle name="_Row6 3 2" xfId="6658"/>
    <cellStyle name="_Row6 4" xfId="6659"/>
    <cellStyle name="_Row6 4 2" xfId="6660"/>
    <cellStyle name="_Row6 5" xfId="6661"/>
    <cellStyle name="_Row6 6" xfId="6662"/>
    <cellStyle name="_Row6 7" xfId="6663"/>
    <cellStyle name="_Row6 8" xfId="6664"/>
    <cellStyle name="_Row6 9" xfId="6665"/>
    <cellStyle name="_Row6_Book2" xfId="6666"/>
    <cellStyle name="_Row6_EBITDA-Aufriss_ST" xfId="6667"/>
    <cellStyle name="_Row6_kgfums" xfId="6668"/>
    <cellStyle name="_Row6_Mindestanforderungen_FCF" xfId="6669"/>
    <cellStyle name="_Row6_Mindestanforderungen_FCF 10" xfId="6670"/>
    <cellStyle name="_Row6_Mindestanforderungen_FCF 2" xfId="6671"/>
    <cellStyle name="_Row6_Mindestanforderungen_FCF 2 10" xfId="6672"/>
    <cellStyle name="_Row6_Mindestanforderungen_FCF 2 2" xfId="6673"/>
    <cellStyle name="_Row6_Mindestanforderungen_FCF 2 2 2" xfId="6674"/>
    <cellStyle name="_Row6_Mindestanforderungen_FCF 2 2 3" xfId="6675"/>
    <cellStyle name="_Row6_Mindestanforderungen_FCF 2 2 4" xfId="6676"/>
    <cellStyle name="_Row6_Mindestanforderungen_FCF 2 2 5" xfId="6677"/>
    <cellStyle name="_Row6_Mindestanforderungen_FCF 2 3" xfId="6678"/>
    <cellStyle name="_Row6_Mindestanforderungen_FCF 2 3 2" xfId="6679"/>
    <cellStyle name="_Row6_Mindestanforderungen_FCF 2 3 3" xfId="6680"/>
    <cellStyle name="_Row6_Mindestanforderungen_FCF 2 3 4" xfId="6681"/>
    <cellStyle name="_Row6_Mindestanforderungen_FCF 2 3 5" xfId="6682"/>
    <cellStyle name="_Row6_Mindestanforderungen_FCF 2 4" xfId="6683"/>
    <cellStyle name="_Row6_Mindestanforderungen_FCF 2 4 2" xfId="6684"/>
    <cellStyle name="_Row6_Mindestanforderungen_FCF 2 4 3" xfId="6685"/>
    <cellStyle name="_Row6_Mindestanforderungen_FCF 2 4 4" xfId="6686"/>
    <cellStyle name="_Row6_Mindestanforderungen_FCF 2 4 5" xfId="6687"/>
    <cellStyle name="_Row6_Mindestanforderungen_FCF 2 5" xfId="6688"/>
    <cellStyle name="_Row6_Mindestanforderungen_FCF 2 5 2" xfId="6689"/>
    <cellStyle name="_Row6_Mindestanforderungen_FCF 2 5 3" xfId="6690"/>
    <cellStyle name="_Row6_Mindestanforderungen_FCF 2 5 4" xfId="6691"/>
    <cellStyle name="_Row6_Mindestanforderungen_FCF 2 5 5" xfId="6692"/>
    <cellStyle name="_Row6_Mindestanforderungen_FCF 2 6" xfId="6693"/>
    <cellStyle name="_Row6_Mindestanforderungen_FCF 2 6 2" xfId="6694"/>
    <cellStyle name="_Row6_Mindestanforderungen_FCF 2 6 3" xfId="6695"/>
    <cellStyle name="_Row6_Mindestanforderungen_FCF 2 6 4" xfId="6696"/>
    <cellStyle name="_Row6_Mindestanforderungen_FCF 2 6 5" xfId="6697"/>
    <cellStyle name="_Row6_Mindestanforderungen_FCF 2 7" xfId="6698"/>
    <cellStyle name="_Row6_Mindestanforderungen_FCF 2 8" xfId="6699"/>
    <cellStyle name="_Row6_Mindestanforderungen_FCF 2 9" xfId="6700"/>
    <cellStyle name="_Row6_Mindestanforderungen_FCF 3" xfId="6701"/>
    <cellStyle name="_Row6_Mindestanforderungen_FCF 3 2" xfId="6702"/>
    <cellStyle name="_Row6_Mindestanforderungen_FCF 3 3" xfId="6703"/>
    <cellStyle name="_Row6_Mindestanforderungen_FCF 3 4" xfId="6704"/>
    <cellStyle name="_Row6_Mindestanforderungen_FCF 3 5" xfId="6705"/>
    <cellStyle name="_Row6_Mindestanforderungen_FCF 4" xfId="6706"/>
    <cellStyle name="_Row6_Mindestanforderungen_FCF 4 2" xfId="6707"/>
    <cellStyle name="_Row6_Mindestanforderungen_FCF 4 3" xfId="6708"/>
    <cellStyle name="_Row6_Mindestanforderungen_FCF 4 4" xfId="6709"/>
    <cellStyle name="_Row6_Mindestanforderungen_FCF 4 5" xfId="6710"/>
    <cellStyle name="_Row6_Mindestanforderungen_FCF 5" xfId="6711"/>
    <cellStyle name="_Row6_Mindestanforderungen_FCF 5 2" xfId="6712"/>
    <cellStyle name="_Row6_Mindestanforderungen_FCF 5 3" xfId="6713"/>
    <cellStyle name="_Row6_Mindestanforderungen_FCF 5 4" xfId="6714"/>
    <cellStyle name="_Row6_Mindestanforderungen_FCF 5 5" xfId="6715"/>
    <cellStyle name="_Row6_Mindestanforderungen_FCF 6" xfId="6716"/>
    <cellStyle name="_Row6_Mindestanforderungen_FCF 6 2" xfId="6717"/>
    <cellStyle name="_Row6_Mindestanforderungen_FCF 6 3" xfId="6718"/>
    <cellStyle name="_Row6_Mindestanforderungen_FCF 6 4" xfId="6719"/>
    <cellStyle name="_Row6_Mindestanforderungen_FCF 6 5" xfId="6720"/>
    <cellStyle name="_Row6_Mindestanforderungen_FCF 7" xfId="6721"/>
    <cellStyle name="_Row6_Mindestanforderungen_FCF 8" xfId="6722"/>
    <cellStyle name="_Row6_Mindestanforderungen_FCF 9" xfId="6723"/>
    <cellStyle name="_Row6_MIS2" xfId="6724"/>
    <cellStyle name="_Row6_MIS2 10" xfId="6725"/>
    <cellStyle name="_Row6_MIS2 2" xfId="6726"/>
    <cellStyle name="_Row6_MIS2 2 10" xfId="6727"/>
    <cellStyle name="_Row6_MIS2 2 2" xfId="6728"/>
    <cellStyle name="_Row6_MIS2 2 2 2" xfId="6729"/>
    <cellStyle name="_Row6_MIS2 2 2 3" xfId="6730"/>
    <cellStyle name="_Row6_MIS2 2 2 4" xfId="6731"/>
    <cellStyle name="_Row6_MIS2 2 2 5" xfId="6732"/>
    <cellStyle name="_Row6_MIS2 2 3" xfId="6733"/>
    <cellStyle name="_Row6_MIS2 2 3 2" xfId="6734"/>
    <cellStyle name="_Row6_MIS2 2 3 3" xfId="6735"/>
    <cellStyle name="_Row6_MIS2 2 3 4" xfId="6736"/>
    <cellStyle name="_Row6_MIS2 2 3 5" xfId="6737"/>
    <cellStyle name="_Row6_MIS2 2 4" xfId="6738"/>
    <cellStyle name="_Row6_MIS2 2 4 2" xfId="6739"/>
    <cellStyle name="_Row6_MIS2 2 4 3" xfId="6740"/>
    <cellStyle name="_Row6_MIS2 2 4 4" xfId="6741"/>
    <cellStyle name="_Row6_MIS2 2 4 5" xfId="6742"/>
    <cellStyle name="_Row6_MIS2 2 5" xfId="6743"/>
    <cellStyle name="_Row6_MIS2 2 5 2" xfId="6744"/>
    <cellStyle name="_Row6_MIS2 2 5 3" xfId="6745"/>
    <cellStyle name="_Row6_MIS2 2 5 4" xfId="6746"/>
    <cellStyle name="_Row6_MIS2 2 5 5" xfId="6747"/>
    <cellStyle name="_Row6_MIS2 2 6" xfId="6748"/>
    <cellStyle name="_Row6_MIS2 2 6 2" xfId="6749"/>
    <cellStyle name="_Row6_MIS2 2 6 3" xfId="6750"/>
    <cellStyle name="_Row6_MIS2 2 6 4" xfId="6751"/>
    <cellStyle name="_Row6_MIS2 2 6 5" xfId="6752"/>
    <cellStyle name="_Row6_MIS2 2 7" xfId="6753"/>
    <cellStyle name="_Row6_MIS2 2 8" xfId="6754"/>
    <cellStyle name="_Row6_MIS2 2 9" xfId="6755"/>
    <cellStyle name="_Row6_MIS2 3" xfId="6756"/>
    <cellStyle name="_Row6_MIS2 3 2" xfId="6757"/>
    <cellStyle name="_Row6_MIS2 3 3" xfId="6758"/>
    <cellStyle name="_Row6_MIS2 3 4" xfId="6759"/>
    <cellStyle name="_Row6_MIS2 3 5" xfId="6760"/>
    <cellStyle name="_Row6_MIS2 4" xfId="6761"/>
    <cellStyle name="_Row6_MIS2 4 2" xfId="6762"/>
    <cellStyle name="_Row6_MIS2 4 3" xfId="6763"/>
    <cellStyle name="_Row6_MIS2 4 4" xfId="6764"/>
    <cellStyle name="_Row6_MIS2 4 5" xfId="6765"/>
    <cellStyle name="_Row6_MIS2 5" xfId="6766"/>
    <cellStyle name="_Row6_MIS2 5 2" xfId="6767"/>
    <cellStyle name="_Row6_MIS2 5 3" xfId="6768"/>
    <cellStyle name="_Row6_MIS2 5 4" xfId="6769"/>
    <cellStyle name="_Row6_MIS2 5 5" xfId="6770"/>
    <cellStyle name="_Row6_MIS2 6" xfId="6771"/>
    <cellStyle name="_Row6_MIS2 6 2" xfId="6772"/>
    <cellStyle name="_Row6_MIS2 6 3" xfId="6773"/>
    <cellStyle name="_Row6_MIS2 6 4" xfId="6774"/>
    <cellStyle name="_Row6_MIS2 6 5" xfId="6775"/>
    <cellStyle name="_Row6_MIS2 7" xfId="6776"/>
    <cellStyle name="_Row6_MIS2 8" xfId="6777"/>
    <cellStyle name="_Row6_MIS2 9" xfId="6778"/>
    <cellStyle name="_Row6_Säulen" xfId="6779"/>
    <cellStyle name="_Row6_Sondereinflüsse" xfId="6780"/>
    <cellStyle name="_Row6_Sondereinflüsse 10" xfId="6781"/>
    <cellStyle name="_Row6_Sondereinflüsse 2" xfId="6782"/>
    <cellStyle name="_Row6_Sondereinflüsse 2 10" xfId="6783"/>
    <cellStyle name="_Row6_Sondereinflüsse 2 2" xfId="6784"/>
    <cellStyle name="_Row6_Sondereinflüsse 2 2 2" xfId="6785"/>
    <cellStyle name="_Row6_Sondereinflüsse 2 2 3" xfId="6786"/>
    <cellStyle name="_Row6_Sondereinflüsse 2 2 4" xfId="6787"/>
    <cellStyle name="_Row6_Sondereinflüsse 2 2 5" xfId="6788"/>
    <cellStyle name="_Row6_Sondereinflüsse 2 3" xfId="6789"/>
    <cellStyle name="_Row6_Sondereinflüsse 2 3 2" xfId="6790"/>
    <cellStyle name="_Row6_Sondereinflüsse 2 3 3" xfId="6791"/>
    <cellStyle name="_Row6_Sondereinflüsse 2 3 4" xfId="6792"/>
    <cellStyle name="_Row6_Sondereinflüsse 2 3 5" xfId="6793"/>
    <cellStyle name="_Row6_Sondereinflüsse 2 4" xfId="6794"/>
    <cellStyle name="_Row6_Sondereinflüsse 2 4 2" xfId="6795"/>
    <cellStyle name="_Row6_Sondereinflüsse 2 4 3" xfId="6796"/>
    <cellStyle name="_Row6_Sondereinflüsse 2 4 4" xfId="6797"/>
    <cellStyle name="_Row6_Sondereinflüsse 2 4 5" xfId="6798"/>
    <cellStyle name="_Row6_Sondereinflüsse 2 5" xfId="6799"/>
    <cellStyle name="_Row6_Sondereinflüsse 2 5 2" xfId="6800"/>
    <cellStyle name="_Row6_Sondereinflüsse 2 5 3" xfId="6801"/>
    <cellStyle name="_Row6_Sondereinflüsse 2 5 4" xfId="6802"/>
    <cellStyle name="_Row6_Sondereinflüsse 2 5 5" xfId="6803"/>
    <cellStyle name="_Row6_Sondereinflüsse 2 6" xfId="6804"/>
    <cellStyle name="_Row6_Sondereinflüsse 2 6 2" xfId="6805"/>
    <cellStyle name="_Row6_Sondereinflüsse 2 6 3" xfId="6806"/>
    <cellStyle name="_Row6_Sondereinflüsse 2 6 4" xfId="6807"/>
    <cellStyle name="_Row6_Sondereinflüsse 2 6 5" xfId="6808"/>
    <cellStyle name="_Row6_Sondereinflüsse 2 7" xfId="6809"/>
    <cellStyle name="_Row6_Sondereinflüsse 2 8" xfId="6810"/>
    <cellStyle name="_Row6_Sondereinflüsse 2 9" xfId="6811"/>
    <cellStyle name="_Row6_Sondereinflüsse 3" xfId="6812"/>
    <cellStyle name="_Row6_Sondereinflüsse 3 2" xfId="6813"/>
    <cellStyle name="_Row6_Sondereinflüsse 3 3" xfId="6814"/>
    <cellStyle name="_Row6_Sondereinflüsse 3 4" xfId="6815"/>
    <cellStyle name="_Row6_Sondereinflüsse 3 5" xfId="6816"/>
    <cellStyle name="_Row6_Sondereinflüsse 4" xfId="6817"/>
    <cellStyle name="_Row6_Sondereinflüsse 4 2" xfId="6818"/>
    <cellStyle name="_Row6_Sondereinflüsse 4 3" xfId="6819"/>
    <cellStyle name="_Row6_Sondereinflüsse 4 4" xfId="6820"/>
    <cellStyle name="_Row6_Sondereinflüsse 4 5" xfId="6821"/>
    <cellStyle name="_Row6_Sondereinflüsse 5" xfId="6822"/>
    <cellStyle name="_Row6_Sondereinflüsse 5 2" xfId="6823"/>
    <cellStyle name="_Row6_Sondereinflüsse 5 3" xfId="6824"/>
    <cellStyle name="_Row6_Sondereinflüsse 5 4" xfId="6825"/>
    <cellStyle name="_Row6_Sondereinflüsse 5 5" xfId="6826"/>
    <cellStyle name="_Row6_Sondereinflüsse 6" xfId="6827"/>
    <cellStyle name="_Row6_Sondereinflüsse 6 2" xfId="6828"/>
    <cellStyle name="_Row6_Sondereinflüsse 6 3" xfId="6829"/>
    <cellStyle name="_Row6_Sondereinflüsse 6 4" xfId="6830"/>
    <cellStyle name="_Row6_Sondereinflüsse 6 5" xfId="6831"/>
    <cellStyle name="_Row6_Sondereinflüsse 7" xfId="6832"/>
    <cellStyle name="_Row6_Sondereinflüsse 8" xfId="6833"/>
    <cellStyle name="_Row6_Sondereinflüsse 9" xfId="6834"/>
    <cellStyle name="_Row6_Vorjahreswerte Anpassung 06 2001" xfId="6835"/>
    <cellStyle name="_Row7" xfId="6836"/>
    <cellStyle name="_Row7 10" xfId="6837"/>
    <cellStyle name="_Row7 11" xfId="6838"/>
    <cellStyle name="_Row7 2" xfId="6839"/>
    <cellStyle name="_Row7 2 2" xfId="6840"/>
    <cellStyle name="_Row7 3" xfId="6841"/>
    <cellStyle name="_Row7 3 2" xfId="6842"/>
    <cellStyle name="_Row7 4" xfId="6843"/>
    <cellStyle name="_Row7 4 2" xfId="6844"/>
    <cellStyle name="_Row7 5" xfId="6845"/>
    <cellStyle name="_Row7 6" xfId="6846"/>
    <cellStyle name="_Row7 7" xfId="6847"/>
    <cellStyle name="_Row7 8" xfId="6848"/>
    <cellStyle name="_Row7 9" xfId="6849"/>
    <cellStyle name="_Row7_Book2" xfId="6850"/>
    <cellStyle name="_Row7_EBITDA-Aufriss_ST" xfId="6851"/>
    <cellStyle name="_Row7_kgfums" xfId="6852"/>
    <cellStyle name="_Row7_Mindestanforderungen_FCF" xfId="6853"/>
    <cellStyle name="_Row7_Mindestanforderungen_FCF 10" xfId="6854"/>
    <cellStyle name="_Row7_Mindestanforderungen_FCF 2" xfId="6855"/>
    <cellStyle name="_Row7_Mindestanforderungen_FCF 2 10" xfId="6856"/>
    <cellStyle name="_Row7_Mindestanforderungen_FCF 2 2" xfId="6857"/>
    <cellStyle name="_Row7_Mindestanforderungen_FCF 2 2 2" xfId="6858"/>
    <cellStyle name="_Row7_Mindestanforderungen_FCF 2 2 3" xfId="6859"/>
    <cellStyle name="_Row7_Mindestanforderungen_FCF 2 2 4" xfId="6860"/>
    <cellStyle name="_Row7_Mindestanforderungen_FCF 2 2 5" xfId="6861"/>
    <cellStyle name="_Row7_Mindestanforderungen_FCF 2 3" xfId="6862"/>
    <cellStyle name="_Row7_Mindestanforderungen_FCF 2 3 2" xfId="6863"/>
    <cellStyle name="_Row7_Mindestanforderungen_FCF 2 3 3" xfId="6864"/>
    <cellStyle name="_Row7_Mindestanforderungen_FCF 2 3 4" xfId="6865"/>
    <cellStyle name="_Row7_Mindestanforderungen_FCF 2 3 5" xfId="6866"/>
    <cellStyle name="_Row7_Mindestanforderungen_FCF 2 4" xfId="6867"/>
    <cellStyle name="_Row7_Mindestanforderungen_FCF 2 4 2" xfId="6868"/>
    <cellStyle name="_Row7_Mindestanforderungen_FCF 2 4 3" xfId="6869"/>
    <cellStyle name="_Row7_Mindestanforderungen_FCF 2 4 4" xfId="6870"/>
    <cellStyle name="_Row7_Mindestanforderungen_FCF 2 4 5" xfId="6871"/>
    <cellStyle name="_Row7_Mindestanforderungen_FCF 2 5" xfId="6872"/>
    <cellStyle name="_Row7_Mindestanforderungen_FCF 2 5 2" xfId="6873"/>
    <cellStyle name="_Row7_Mindestanforderungen_FCF 2 5 3" xfId="6874"/>
    <cellStyle name="_Row7_Mindestanforderungen_FCF 2 5 4" xfId="6875"/>
    <cellStyle name="_Row7_Mindestanforderungen_FCF 2 5 5" xfId="6876"/>
    <cellStyle name="_Row7_Mindestanforderungen_FCF 2 6" xfId="6877"/>
    <cellStyle name="_Row7_Mindestanforderungen_FCF 2 6 2" xfId="6878"/>
    <cellStyle name="_Row7_Mindestanforderungen_FCF 2 6 3" xfId="6879"/>
    <cellStyle name="_Row7_Mindestanforderungen_FCF 2 6 4" xfId="6880"/>
    <cellStyle name="_Row7_Mindestanforderungen_FCF 2 6 5" xfId="6881"/>
    <cellStyle name="_Row7_Mindestanforderungen_FCF 2 7" xfId="6882"/>
    <cellStyle name="_Row7_Mindestanforderungen_FCF 2 8" xfId="6883"/>
    <cellStyle name="_Row7_Mindestanforderungen_FCF 2 9" xfId="6884"/>
    <cellStyle name="_Row7_Mindestanforderungen_FCF 3" xfId="6885"/>
    <cellStyle name="_Row7_Mindestanforderungen_FCF 3 2" xfId="6886"/>
    <cellStyle name="_Row7_Mindestanforderungen_FCF 3 3" xfId="6887"/>
    <cellStyle name="_Row7_Mindestanforderungen_FCF 3 4" xfId="6888"/>
    <cellStyle name="_Row7_Mindestanforderungen_FCF 3 5" xfId="6889"/>
    <cellStyle name="_Row7_Mindestanforderungen_FCF 4" xfId="6890"/>
    <cellStyle name="_Row7_Mindestanforderungen_FCF 4 2" xfId="6891"/>
    <cellStyle name="_Row7_Mindestanforderungen_FCF 4 3" xfId="6892"/>
    <cellStyle name="_Row7_Mindestanforderungen_FCF 4 4" xfId="6893"/>
    <cellStyle name="_Row7_Mindestanforderungen_FCF 4 5" xfId="6894"/>
    <cellStyle name="_Row7_Mindestanforderungen_FCF 5" xfId="6895"/>
    <cellStyle name="_Row7_Mindestanforderungen_FCF 5 2" xfId="6896"/>
    <cellStyle name="_Row7_Mindestanforderungen_FCF 5 3" xfId="6897"/>
    <cellStyle name="_Row7_Mindestanforderungen_FCF 5 4" xfId="6898"/>
    <cellStyle name="_Row7_Mindestanforderungen_FCF 5 5" xfId="6899"/>
    <cellStyle name="_Row7_Mindestanforderungen_FCF 6" xfId="6900"/>
    <cellStyle name="_Row7_Mindestanforderungen_FCF 6 2" xfId="6901"/>
    <cellStyle name="_Row7_Mindestanforderungen_FCF 6 3" xfId="6902"/>
    <cellStyle name="_Row7_Mindestanforderungen_FCF 6 4" xfId="6903"/>
    <cellStyle name="_Row7_Mindestanforderungen_FCF 6 5" xfId="6904"/>
    <cellStyle name="_Row7_Mindestanforderungen_FCF 7" xfId="6905"/>
    <cellStyle name="_Row7_Mindestanforderungen_FCF 8" xfId="6906"/>
    <cellStyle name="_Row7_Mindestanforderungen_FCF 9" xfId="6907"/>
    <cellStyle name="_Row7_MIS2" xfId="6908"/>
    <cellStyle name="_Row7_MIS2 10" xfId="6909"/>
    <cellStyle name="_Row7_MIS2 2" xfId="6910"/>
    <cellStyle name="_Row7_MIS2 2 10" xfId="6911"/>
    <cellStyle name="_Row7_MIS2 2 2" xfId="6912"/>
    <cellStyle name="_Row7_MIS2 2 2 2" xfId="6913"/>
    <cellStyle name="_Row7_MIS2 2 2 3" xfId="6914"/>
    <cellStyle name="_Row7_MIS2 2 2 4" xfId="6915"/>
    <cellStyle name="_Row7_MIS2 2 2 5" xfId="6916"/>
    <cellStyle name="_Row7_MIS2 2 3" xfId="6917"/>
    <cellStyle name="_Row7_MIS2 2 3 2" xfId="6918"/>
    <cellStyle name="_Row7_MIS2 2 3 3" xfId="6919"/>
    <cellStyle name="_Row7_MIS2 2 3 4" xfId="6920"/>
    <cellStyle name="_Row7_MIS2 2 3 5" xfId="6921"/>
    <cellStyle name="_Row7_MIS2 2 4" xfId="6922"/>
    <cellStyle name="_Row7_MIS2 2 4 2" xfId="6923"/>
    <cellStyle name="_Row7_MIS2 2 4 3" xfId="6924"/>
    <cellStyle name="_Row7_MIS2 2 4 4" xfId="6925"/>
    <cellStyle name="_Row7_MIS2 2 4 5" xfId="6926"/>
    <cellStyle name="_Row7_MIS2 2 5" xfId="6927"/>
    <cellStyle name="_Row7_MIS2 2 5 2" xfId="6928"/>
    <cellStyle name="_Row7_MIS2 2 5 3" xfId="6929"/>
    <cellStyle name="_Row7_MIS2 2 5 4" xfId="6930"/>
    <cellStyle name="_Row7_MIS2 2 5 5" xfId="6931"/>
    <cellStyle name="_Row7_MIS2 2 6" xfId="6932"/>
    <cellStyle name="_Row7_MIS2 2 6 2" xfId="6933"/>
    <cellStyle name="_Row7_MIS2 2 6 3" xfId="6934"/>
    <cellStyle name="_Row7_MIS2 2 6 4" xfId="6935"/>
    <cellStyle name="_Row7_MIS2 2 6 5" xfId="6936"/>
    <cellStyle name="_Row7_MIS2 2 7" xfId="6937"/>
    <cellStyle name="_Row7_MIS2 2 8" xfId="6938"/>
    <cellStyle name="_Row7_MIS2 2 9" xfId="6939"/>
    <cellStyle name="_Row7_MIS2 3" xfId="6940"/>
    <cellStyle name="_Row7_MIS2 3 2" xfId="6941"/>
    <cellStyle name="_Row7_MIS2 3 3" xfId="6942"/>
    <cellStyle name="_Row7_MIS2 3 4" xfId="6943"/>
    <cellStyle name="_Row7_MIS2 3 5" xfId="6944"/>
    <cellStyle name="_Row7_MIS2 4" xfId="6945"/>
    <cellStyle name="_Row7_MIS2 4 2" xfId="6946"/>
    <cellStyle name="_Row7_MIS2 4 3" xfId="6947"/>
    <cellStyle name="_Row7_MIS2 4 4" xfId="6948"/>
    <cellStyle name="_Row7_MIS2 4 5" xfId="6949"/>
    <cellStyle name="_Row7_MIS2 5" xfId="6950"/>
    <cellStyle name="_Row7_MIS2 5 2" xfId="6951"/>
    <cellStyle name="_Row7_MIS2 5 3" xfId="6952"/>
    <cellStyle name="_Row7_MIS2 5 4" xfId="6953"/>
    <cellStyle name="_Row7_MIS2 5 5" xfId="6954"/>
    <cellStyle name="_Row7_MIS2 6" xfId="6955"/>
    <cellStyle name="_Row7_MIS2 6 2" xfId="6956"/>
    <cellStyle name="_Row7_MIS2 6 3" xfId="6957"/>
    <cellStyle name="_Row7_MIS2 6 4" xfId="6958"/>
    <cellStyle name="_Row7_MIS2 6 5" xfId="6959"/>
    <cellStyle name="_Row7_MIS2 7" xfId="6960"/>
    <cellStyle name="_Row7_MIS2 8" xfId="6961"/>
    <cellStyle name="_Row7_MIS2 9" xfId="6962"/>
    <cellStyle name="_Row7_Säulen" xfId="6963"/>
    <cellStyle name="_Row7_Sondereinflüsse" xfId="6964"/>
    <cellStyle name="_Row7_Sondereinflüsse 10" xfId="6965"/>
    <cellStyle name="_Row7_Sondereinflüsse 2" xfId="6966"/>
    <cellStyle name="_Row7_Sondereinflüsse 2 10" xfId="6967"/>
    <cellStyle name="_Row7_Sondereinflüsse 2 2" xfId="6968"/>
    <cellStyle name="_Row7_Sondereinflüsse 2 2 2" xfId="6969"/>
    <cellStyle name="_Row7_Sondereinflüsse 2 2 3" xfId="6970"/>
    <cellStyle name="_Row7_Sondereinflüsse 2 2 4" xfId="6971"/>
    <cellStyle name="_Row7_Sondereinflüsse 2 2 5" xfId="6972"/>
    <cellStyle name="_Row7_Sondereinflüsse 2 3" xfId="6973"/>
    <cellStyle name="_Row7_Sondereinflüsse 2 3 2" xfId="6974"/>
    <cellStyle name="_Row7_Sondereinflüsse 2 3 3" xfId="6975"/>
    <cellStyle name="_Row7_Sondereinflüsse 2 3 4" xfId="6976"/>
    <cellStyle name="_Row7_Sondereinflüsse 2 3 5" xfId="6977"/>
    <cellStyle name="_Row7_Sondereinflüsse 2 4" xfId="6978"/>
    <cellStyle name="_Row7_Sondereinflüsse 2 4 2" xfId="6979"/>
    <cellStyle name="_Row7_Sondereinflüsse 2 4 3" xfId="6980"/>
    <cellStyle name="_Row7_Sondereinflüsse 2 4 4" xfId="6981"/>
    <cellStyle name="_Row7_Sondereinflüsse 2 4 5" xfId="6982"/>
    <cellStyle name="_Row7_Sondereinflüsse 2 5" xfId="6983"/>
    <cellStyle name="_Row7_Sondereinflüsse 2 5 2" xfId="6984"/>
    <cellStyle name="_Row7_Sondereinflüsse 2 5 3" xfId="6985"/>
    <cellStyle name="_Row7_Sondereinflüsse 2 5 4" xfId="6986"/>
    <cellStyle name="_Row7_Sondereinflüsse 2 5 5" xfId="6987"/>
    <cellStyle name="_Row7_Sondereinflüsse 2 6" xfId="6988"/>
    <cellStyle name="_Row7_Sondereinflüsse 2 6 2" xfId="6989"/>
    <cellStyle name="_Row7_Sondereinflüsse 2 6 3" xfId="6990"/>
    <cellStyle name="_Row7_Sondereinflüsse 2 6 4" xfId="6991"/>
    <cellStyle name="_Row7_Sondereinflüsse 2 6 5" xfId="6992"/>
    <cellStyle name="_Row7_Sondereinflüsse 2 7" xfId="6993"/>
    <cellStyle name="_Row7_Sondereinflüsse 2 8" xfId="6994"/>
    <cellStyle name="_Row7_Sondereinflüsse 2 9" xfId="6995"/>
    <cellStyle name="_Row7_Sondereinflüsse 3" xfId="6996"/>
    <cellStyle name="_Row7_Sondereinflüsse 3 2" xfId="6997"/>
    <cellStyle name="_Row7_Sondereinflüsse 3 3" xfId="6998"/>
    <cellStyle name="_Row7_Sondereinflüsse 3 4" xfId="6999"/>
    <cellStyle name="_Row7_Sondereinflüsse 3 5" xfId="7000"/>
    <cellStyle name="_Row7_Sondereinflüsse 4" xfId="7001"/>
    <cellStyle name="_Row7_Sondereinflüsse 4 2" xfId="7002"/>
    <cellStyle name="_Row7_Sondereinflüsse 4 3" xfId="7003"/>
    <cellStyle name="_Row7_Sondereinflüsse 4 4" xfId="7004"/>
    <cellStyle name="_Row7_Sondereinflüsse 4 5" xfId="7005"/>
    <cellStyle name="_Row7_Sondereinflüsse 5" xfId="7006"/>
    <cellStyle name="_Row7_Sondereinflüsse 5 2" xfId="7007"/>
    <cellStyle name="_Row7_Sondereinflüsse 5 3" xfId="7008"/>
    <cellStyle name="_Row7_Sondereinflüsse 5 4" xfId="7009"/>
    <cellStyle name="_Row7_Sondereinflüsse 5 5" xfId="7010"/>
    <cellStyle name="_Row7_Sondereinflüsse 6" xfId="7011"/>
    <cellStyle name="_Row7_Sondereinflüsse 6 2" xfId="7012"/>
    <cellStyle name="_Row7_Sondereinflüsse 6 3" xfId="7013"/>
    <cellStyle name="_Row7_Sondereinflüsse 6 4" xfId="7014"/>
    <cellStyle name="_Row7_Sondereinflüsse 6 5" xfId="7015"/>
    <cellStyle name="_Row7_Sondereinflüsse 7" xfId="7016"/>
    <cellStyle name="_Row7_Sondereinflüsse 8" xfId="7017"/>
    <cellStyle name="_Row7_Sondereinflüsse 9" xfId="7018"/>
    <cellStyle name="_Row7_Vorjahreswerte Anpassung 06 2001" xfId="7019"/>
    <cellStyle name="_SCM JF handset data 27-10-08" xfId="7020"/>
    <cellStyle name="_SCM JF handset data 27-10-08 2" xfId="7021"/>
    <cellStyle name="_SCM JF handset data 27-10-08 3" xfId="7022"/>
    <cellStyle name="_SCM JF handset data 27-10-08 4" xfId="7023"/>
    <cellStyle name="_Selfinstallation MaxTV standalone " xfId="7024"/>
    <cellStyle name="_Selfinstallation MaxTV standalone  10" xfId="7025"/>
    <cellStyle name="_Selfinstallation MaxTV standalone  10 2" xfId="7026"/>
    <cellStyle name="_Selfinstallation MaxTV standalone  11" xfId="7027"/>
    <cellStyle name="_Selfinstallation MaxTV standalone  11 2" xfId="7028"/>
    <cellStyle name="_Selfinstallation MaxTV standalone  12" xfId="7029"/>
    <cellStyle name="_Selfinstallation MaxTV standalone  13" xfId="7030"/>
    <cellStyle name="_Selfinstallation MaxTV standalone  2" xfId="7031"/>
    <cellStyle name="_Selfinstallation MaxTV standalone  2 2" xfId="7032"/>
    <cellStyle name="_Selfinstallation MaxTV standalone  2 3" xfId="7033"/>
    <cellStyle name="_Selfinstallation MaxTV standalone  3" xfId="7034"/>
    <cellStyle name="_Selfinstallation MaxTV standalone  3 2" xfId="7035"/>
    <cellStyle name="_Selfinstallation MaxTV standalone  3 3" xfId="7036"/>
    <cellStyle name="_Selfinstallation MaxTV standalone  4" xfId="7037"/>
    <cellStyle name="_Selfinstallation MaxTV standalone  4 2" xfId="7038"/>
    <cellStyle name="_Selfinstallation MaxTV standalone  4 3" xfId="7039"/>
    <cellStyle name="_Selfinstallation MaxTV standalone  5" xfId="7040"/>
    <cellStyle name="_Selfinstallation MaxTV standalone  5 2" xfId="7041"/>
    <cellStyle name="_Selfinstallation MaxTV standalone  5 3" xfId="7042"/>
    <cellStyle name="_Selfinstallation MaxTV standalone  6" xfId="7043"/>
    <cellStyle name="_Selfinstallation MaxTV standalone  6 2" xfId="7044"/>
    <cellStyle name="_Selfinstallation MaxTV standalone  6 3" xfId="7045"/>
    <cellStyle name="_Selfinstallation MaxTV standalone  7" xfId="7046"/>
    <cellStyle name="_Selfinstallation MaxTV standalone  7 2" xfId="7047"/>
    <cellStyle name="_Selfinstallation MaxTV standalone  8" xfId="7048"/>
    <cellStyle name="_Selfinstallation MaxTV standalone  8 2" xfId="7049"/>
    <cellStyle name="_Selfinstallation MaxTV standalone  8 3" xfId="7050"/>
    <cellStyle name="_Selfinstallation MaxTV standalone  9" xfId="7051"/>
    <cellStyle name="_Selfinstallation MaxTV standalone  9 2" xfId="7052"/>
    <cellStyle name="_Selfinstallation MaxTV standalone  9 3" xfId="7053"/>
    <cellStyle name="_Sheet1" xfId="7054"/>
    <cellStyle name="_Sheet1 10" xfId="7055"/>
    <cellStyle name="_Sheet1 10 2" xfId="7056"/>
    <cellStyle name="_Sheet1 11" xfId="7057"/>
    <cellStyle name="_Sheet1 12" xfId="7058"/>
    <cellStyle name="_Sheet1 2" xfId="7059"/>
    <cellStyle name="_Sheet1 2 2" xfId="7060"/>
    <cellStyle name="_Sheet1 3" xfId="7061"/>
    <cellStyle name="_Sheet1 3 2" xfId="7062"/>
    <cellStyle name="_Sheet1 3 3" xfId="7063"/>
    <cellStyle name="_Sheet1 4" xfId="7064"/>
    <cellStyle name="_Sheet1 4 2" xfId="7065"/>
    <cellStyle name="_Sheet1 4 3" xfId="7066"/>
    <cellStyle name="_Sheet1 5" xfId="7067"/>
    <cellStyle name="_Sheet1 5 2" xfId="7068"/>
    <cellStyle name="_Sheet1 5 3" xfId="7069"/>
    <cellStyle name="_Sheet1 6" xfId="7070"/>
    <cellStyle name="_Sheet1 6 2" xfId="7071"/>
    <cellStyle name="_Sheet1 6 3" xfId="7072"/>
    <cellStyle name="_Sheet1 7" xfId="7073"/>
    <cellStyle name="_Sheet1 7 2" xfId="7074"/>
    <cellStyle name="_Sheet1 8" xfId="7075"/>
    <cellStyle name="_Sheet1 8 2" xfId="7076"/>
    <cellStyle name="_Sheet1 9" xfId="7077"/>
    <cellStyle name="_Sheet1 9 2" xfId="7078"/>
    <cellStyle name="_Sheet1_1" xfId="7079"/>
    <cellStyle name="_Sheet1_1 2" xfId="7080"/>
    <cellStyle name="_Sheet1_1_MaxTrio IMPACT with retention" xfId="7081"/>
    <cellStyle name="_Sheet1_1_MaxTrio IMPACT with retention 10" xfId="7082"/>
    <cellStyle name="_Sheet1_1_MaxTrio IMPACT with retention 11" xfId="7083"/>
    <cellStyle name="_Sheet1_1_MaxTrio IMPACT with retention 2" xfId="7084"/>
    <cellStyle name="_Sheet1_1_MaxTrio IMPACT with retention 2 2" xfId="7085"/>
    <cellStyle name="_Sheet1_1_MaxTrio IMPACT with retention 2 3" xfId="7086"/>
    <cellStyle name="_Sheet1_1_MaxTrio IMPACT with retention 3" xfId="7087"/>
    <cellStyle name="_Sheet1_1_MaxTrio IMPACT with retention 3 2" xfId="7088"/>
    <cellStyle name="_Sheet1_1_MaxTrio IMPACT with retention 3 3" xfId="7089"/>
    <cellStyle name="_Sheet1_1_MaxTrio IMPACT with retention 4" xfId="7090"/>
    <cellStyle name="_Sheet1_1_MaxTrio IMPACT with retention 4 2" xfId="7091"/>
    <cellStyle name="_Sheet1_1_MaxTrio IMPACT with retention 4 3" xfId="7092"/>
    <cellStyle name="_Sheet1_1_MaxTrio IMPACT with retention 5" xfId="7093"/>
    <cellStyle name="_Sheet1_1_MaxTrio IMPACT with retention 5 2" xfId="7094"/>
    <cellStyle name="_Sheet1_1_MaxTrio IMPACT with retention 5 3" xfId="7095"/>
    <cellStyle name="_Sheet1_1_MaxTrio IMPACT with retention 6" xfId="7096"/>
    <cellStyle name="_Sheet1_1_MaxTrio IMPACT with retention 6 2" xfId="7097"/>
    <cellStyle name="_Sheet1_1_MaxTrio IMPACT with retention 7" xfId="7098"/>
    <cellStyle name="_Sheet1_1_MaxTrio IMPACT with retention 7 2" xfId="7099"/>
    <cellStyle name="_Sheet1_1_MaxTrio IMPACT with retention 8" xfId="7100"/>
    <cellStyle name="_Sheet1_1_MaxTrio IMPACT with retention 8 2" xfId="7101"/>
    <cellStyle name="_Sheet1_1_MaxTrio IMPACT with retention 9" xfId="7102"/>
    <cellStyle name="_Sheet1_1_MaxTrio IMPACT with retention 9 2" xfId="7103"/>
    <cellStyle name="_Sheet1_1_Net PRO 2009_ZADNJA11" xfId="7104"/>
    <cellStyle name="_Sheet1_2" xfId="7105"/>
    <cellStyle name="_Sheet1_2 10" xfId="7106"/>
    <cellStyle name="_Sheet1_2 11" xfId="7107"/>
    <cellStyle name="_Sheet1_2 2" xfId="7108"/>
    <cellStyle name="_Sheet1_2 2 2" xfId="7109"/>
    <cellStyle name="_Sheet1_2 2 3" xfId="7110"/>
    <cellStyle name="_Sheet1_2 3" xfId="7111"/>
    <cellStyle name="_Sheet1_2 3 2" xfId="7112"/>
    <cellStyle name="_Sheet1_2 3 3" xfId="7113"/>
    <cellStyle name="_Sheet1_2 4" xfId="7114"/>
    <cellStyle name="_Sheet1_2 4 2" xfId="7115"/>
    <cellStyle name="_Sheet1_2 4 3" xfId="7116"/>
    <cellStyle name="_Sheet1_2 5" xfId="7117"/>
    <cellStyle name="_Sheet1_2 5 2" xfId="7118"/>
    <cellStyle name="_Sheet1_2 5 3" xfId="7119"/>
    <cellStyle name="_Sheet1_2 6" xfId="7120"/>
    <cellStyle name="_Sheet1_2 6 2" xfId="7121"/>
    <cellStyle name="_Sheet1_2 7" xfId="7122"/>
    <cellStyle name="_Sheet1_2 7 2" xfId="7123"/>
    <cellStyle name="_Sheet1_2 8" xfId="7124"/>
    <cellStyle name="_Sheet1_2 8 2" xfId="7125"/>
    <cellStyle name="_Sheet1_2 9" xfId="7126"/>
    <cellStyle name="_Sheet1_2 9 2" xfId="7127"/>
    <cellStyle name="_Sheet1_2_MaxTrio IMPACT with retention" xfId="7128"/>
    <cellStyle name="_Sheet1_2_MaxTrio IMPACT with retention 2" xfId="7129"/>
    <cellStyle name="_Sheet1_2_Net PRO 2009_ZADNJA11" xfId="7130"/>
    <cellStyle name="_Sheet1_Costs " xfId="7131"/>
    <cellStyle name="_Sheet1_Costs  2" xfId="7132"/>
    <cellStyle name="_Sheet1_MAIN CCAT JAN ws March" xfId="7133"/>
    <cellStyle name="_Sheet1_MAIN CCAT JAN ws March 2" xfId="7134"/>
    <cellStyle name="_Sheet1_MaxTrio IMPACT with retention" xfId="7135"/>
    <cellStyle name="_Sheet1_MaxTrio IMPACT with retention 10" xfId="7136"/>
    <cellStyle name="_Sheet1_MaxTrio IMPACT with retention 10 2" xfId="7137"/>
    <cellStyle name="_Sheet1_MaxTrio IMPACT with retention 11" xfId="7138"/>
    <cellStyle name="_Sheet1_MaxTrio IMPACT with retention 11 2" xfId="7139"/>
    <cellStyle name="_Sheet1_MaxTrio IMPACT with retention 12" xfId="7140"/>
    <cellStyle name="_Sheet1_MaxTrio IMPACT with retention 13" xfId="7141"/>
    <cellStyle name="_Sheet1_MaxTrio IMPACT with retention 2" xfId="7142"/>
    <cellStyle name="_Sheet1_MaxTrio IMPACT with retention 2 2" xfId="7143"/>
    <cellStyle name="_Sheet1_MaxTrio IMPACT with retention 2 3" xfId="7144"/>
    <cellStyle name="_Sheet1_MaxTrio IMPACT with retention 3" xfId="7145"/>
    <cellStyle name="_Sheet1_MaxTrio IMPACT with retention 3 2" xfId="7146"/>
    <cellStyle name="_Sheet1_MaxTrio IMPACT with retention 3 3" xfId="7147"/>
    <cellStyle name="_Sheet1_MaxTrio IMPACT with retention 4" xfId="7148"/>
    <cellStyle name="_Sheet1_MaxTrio IMPACT with retention 4 2" xfId="7149"/>
    <cellStyle name="_Sheet1_MaxTrio IMPACT with retention 4 3" xfId="7150"/>
    <cellStyle name="_Sheet1_MaxTrio IMPACT with retention 5" xfId="7151"/>
    <cellStyle name="_Sheet1_MaxTrio IMPACT with retention 5 2" xfId="7152"/>
    <cellStyle name="_Sheet1_MaxTrio IMPACT with retention 5 3" xfId="7153"/>
    <cellStyle name="_Sheet1_MaxTrio IMPACT with retention 6" xfId="7154"/>
    <cellStyle name="_Sheet1_MaxTrio IMPACT with retention 6 2" xfId="7155"/>
    <cellStyle name="_Sheet1_MaxTrio IMPACT with retention 6 3" xfId="7156"/>
    <cellStyle name="_Sheet1_MaxTrio IMPACT with retention 7" xfId="7157"/>
    <cellStyle name="_Sheet1_MaxTrio IMPACT with retention 7 2" xfId="7158"/>
    <cellStyle name="_Sheet1_MaxTrio IMPACT with retention 8" xfId="7159"/>
    <cellStyle name="_Sheet1_MaxTrio IMPACT with retention 8 2" xfId="7160"/>
    <cellStyle name="_Sheet1_MaxTrio IMPACT with retention 8 3" xfId="7161"/>
    <cellStyle name="_Sheet1_MaxTrio IMPACT with retention 9" xfId="7162"/>
    <cellStyle name="_Sheet1_MaxTrio IMPACT with retention 9 2" xfId="7163"/>
    <cellStyle name="_Sheet1_MaxTrio IMPACT with retention 9 3" xfId="7164"/>
    <cellStyle name="_Sheet1_MAXtvPlan 20090416" xfId="7165"/>
    <cellStyle name="_Sheet1_MAXtvPlan 20090416 2" xfId="7166"/>
    <cellStyle name="_Sheet1_Model_SAB101_e_31_May_2008_iPF 2008" xfId="7167"/>
    <cellStyle name="_Sheet1_Model_SAB101_e_31_May_2008_iPF 2008 10" xfId="7168"/>
    <cellStyle name="_Sheet1_Model_SAB101_e_31_May_2008_iPF 2008 10 2" xfId="7169"/>
    <cellStyle name="_Sheet1_Model_SAB101_e_31_May_2008_iPF 2008 11" xfId="7170"/>
    <cellStyle name="_Sheet1_Model_SAB101_e_31_May_2008_iPF 2008 11 2" xfId="7171"/>
    <cellStyle name="_Sheet1_Model_SAB101_e_31_May_2008_iPF 2008 12" xfId="7172"/>
    <cellStyle name="_Sheet1_Model_SAB101_e_31_May_2008_iPF 2008 13" xfId="7173"/>
    <cellStyle name="_Sheet1_Model_SAB101_e_31_May_2008_iPF 2008 2" xfId="7174"/>
    <cellStyle name="_Sheet1_Model_SAB101_e_31_May_2008_iPF 2008 2 2" xfId="7175"/>
    <cellStyle name="_Sheet1_Model_SAB101_e_31_May_2008_iPF 2008 2 3" xfId="7176"/>
    <cellStyle name="_Sheet1_Model_SAB101_e_31_May_2008_iPF 2008 3" xfId="7177"/>
    <cellStyle name="_Sheet1_Model_SAB101_e_31_May_2008_iPF 2008 3 2" xfId="7178"/>
    <cellStyle name="_Sheet1_Model_SAB101_e_31_May_2008_iPF 2008 3 3" xfId="7179"/>
    <cellStyle name="_Sheet1_Model_SAB101_e_31_May_2008_iPF 2008 4" xfId="7180"/>
    <cellStyle name="_Sheet1_Model_SAB101_e_31_May_2008_iPF 2008 4 2" xfId="7181"/>
    <cellStyle name="_Sheet1_Model_SAB101_e_31_May_2008_iPF 2008 4 3" xfId="7182"/>
    <cellStyle name="_Sheet1_Model_SAB101_e_31_May_2008_iPF 2008 5" xfId="7183"/>
    <cellStyle name="_Sheet1_Model_SAB101_e_31_May_2008_iPF 2008 5 2" xfId="7184"/>
    <cellStyle name="_Sheet1_Model_SAB101_e_31_May_2008_iPF 2008 5 3" xfId="7185"/>
    <cellStyle name="_Sheet1_Model_SAB101_e_31_May_2008_iPF 2008 6" xfId="7186"/>
    <cellStyle name="_Sheet1_Model_SAB101_e_31_May_2008_iPF 2008 6 2" xfId="7187"/>
    <cellStyle name="_Sheet1_Model_SAB101_e_31_May_2008_iPF 2008 6 3" xfId="7188"/>
    <cellStyle name="_Sheet1_Model_SAB101_e_31_May_2008_iPF 2008 7" xfId="7189"/>
    <cellStyle name="_Sheet1_Model_SAB101_e_31_May_2008_iPF 2008 7 2" xfId="7190"/>
    <cellStyle name="_Sheet1_Model_SAB101_e_31_May_2008_iPF 2008 8" xfId="7191"/>
    <cellStyle name="_Sheet1_Model_SAB101_e_31_May_2008_iPF 2008 8 2" xfId="7192"/>
    <cellStyle name="_Sheet1_Model_SAB101_e_31_May_2008_iPF 2008 8 3" xfId="7193"/>
    <cellStyle name="_Sheet1_Model_SAB101_e_31_May_2008_iPF 2008 9" xfId="7194"/>
    <cellStyle name="_Sheet1_Model_SAB101_e_31_May_2008_iPF 2008 9 2" xfId="7195"/>
    <cellStyle name="_Sheet1_Model_SAB101_e_31_May_2008_iPF 2008 9 3" xfId="7196"/>
    <cellStyle name="_Sheet1_Model_SAB101_e_31_May_2008_iPF 2008_Net PRO 2009_ZADNJA11" xfId="7197"/>
    <cellStyle name="_Sheet1_Net PRO 2009_ZADNJA11" xfId="7198"/>
    <cellStyle name="_Sheet1_Retention ADSL" xfId="7199"/>
    <cellStyle name="_Sheet1_Retention ADSL 10" xfId="7200"/>
    <cellStyle name="_Sheet1_Retention ADSL 10 2" xfId="7201"/>
    <cellStyle name="_Sheet1_Retention ADSL 11" xfId="7202"/>
    <cellStyle name="_Sheet1_Retention ADSL 11 2" xfId="7203"/>
    <cellStyle name="_Sheet1_Retention ADSL 12" xfId="7204"/>
    <cellStyle name="_Sheet1_Retention ADSL 13" xfId="7205"/>
    <cellStyle name="_Sheet1_Retention ADSL 2" xfId="7206"/>
    <cellStyle name="_Sheet1_Retention ADSL 2 2" xfId="7207"/>
    <cellStyle name="_Sheet1_Retention ADSL 2 3" xfId="7208"/>
    <cellStyle name="_Sheet1_Retention ADSL 3" xfId="7209"/>
    <cellStyle name="_Sheet1_Retention ADSL 3 2" xfId="7210"/>
    <cellStyle name="_Sheet1_Retention ADSL 3 3" xfId="7211"/>
    <cellStyle name="_Sheet1_Retention ADSL 4" xfId="7212"/>
    <cellStyle name="_Sheet1_Retention ADSL 4 2" xfId="7213"/>
    <cellStyle name="_Sheet1_Retention ADSL 4 3" xfId="7214"/>
    <cellStyle name="_Sheet1_Retention ADSL 5" xfId="7215"/>
    <cellStyle name="_Sheet1_Retention ADSL 5 2" xfId="7216"/>
    <cellStyle name="_Sheet1_Retention ADSL 5 3" xfId="7217"/>
    <cellStyle name="_Sheet1_Retention ADSL 6" xfId="7218"/>
    <cellStyle name="_Sheet1_Retention ADSL 6 2" xfId="7219"/>
    <cellStyle name="_Sheet1_Retention ADSL 6 3" xfId="7220"/>
    <cellStyle name="_Sheet1_Retention ADSL 7" xfId="7221"/>
    <cellStyle name="_Sheet1_Retention ADSL 7 2" xfId="7222"/>
    <cellStyle name="_Sheet1_Retention ADSL 8" xfId="7223"/>
    <cellStyle name="_Sheet1_Retention ADSL 8 2" xfId="7224"/>
    <cellStyle name="_Sheet1_Retention ADSL 8 3" xfId="7225"/>
    <cellStyle name="_Sheet1_Retention ADSL 9" xfId="7226"/>
    <cellStyle name="_Sheet1_Retention ADSL 9 2" xfId="7227"/>
    <cellStyle name="_Sheet1_Retention ADSL 9 3" xfId="7228"/>
    <cellStyle name="_Sheet1_revenues SP 2008" xfId="7229"/>
    <cellStyle name="_Sheet1_revenues SP 2008 10" xfId="7230"/>
    <cellStyle name="_Sheet1_revenues SP 2008 10 2" xfId="7231"/>
    <cellStyle name="_Sheet1_revenues SP 2008 11" xfId="7232"/>
    <cellStyle name="_Sheet1_revenues SP 2008 11 2" xfId="7233"/>
    <cellStyle name="_Sheet1_revenues SP 2008 12" xfId="7234"/>
    <cellStyle name="_Sheet1_revenues SP 2008 13" xfId="7235"/>
    <cellStyle name="_Sheet1_revenues SP 2008 2" xfId="7236"/>
    <cellStyle name="_Sheet1_revenues SP 2008 2 2" xfId="7237"/>
    <cellStyle name="_Sheet1_revenues SP 2008 2 3" xfId="7238"/>
    <cellStyle name="_Sheet1_revenues SP 2008 3" xfId="7239"/>
    <cellStyle name="_Sheet1_revenues SP 2008 3 2" xfId="7240"/>
    <cellStyle name="_Sheet1_revenues SP 2008 3 3" xfId="7241"/>
    <cellStyle name="_Sheet1_revenues SP 2008 4" xfId="7242"/>
    <cellStyle name="_Sheet1_revenues SP 2008 4 2" xfId="7243"/>
    <cellStyle name="_Sheet1_revenues SP 2008 4 3" xfId="7244"/>
    <cellStyle name="_Sheet1_revenues SP 2008 5" xfId="7245"/>
    <cellStyle name="_Sheet1_revenues SP 2008 5 2" xfId="7246"/>
    <cellStyle name="_Sheet1_revenues SP 2008 5 3" xfId="7247"/>
    <cellStyle name="_Sheet1_revenues SP 2008 6" xfId="7248"/>
    <cellStyle name="_Sheet1_revenues SP 2008 6 2" xfId="7249"/>
    <cellStyle name="_Sheet1_revenues SP 2008 6 3" xfId="7250"/>
    <cellStyle name="_Sheet1_revenues SP 2008 7" xfId="7251"/>
    <cellStyle name="_Sheet1_revenues SP 2008 7 2" xfId="7252"/>
    <cellStyle name="_Sheet1_revenues SP 2008 8" xfId="7253"/>
    <cellStyle name="_Sheet1_revenues SP 2008 8 2" xfId="7254"/>
    <cellStyle name="_Sheet1_revenues SP 2008 8 3" xfId="7255"/>
    <cellStyle name="_Sheet1_revenues SP 2008 9" xfId="7256"/>
    <cellStyle name="_Sheet1_revenues SP 2008 9 2" xfId="7257"/>
    <cellStyle name="_Sheet1_revenues SP 2008 9 3" xfId="7258"/>
    <cellStyle name="_Sheet1_revenues SP 2008_Net PRO 2009_ZADNJA11" xfId="7259"/>
    <cellStyle name="_Sheet1_rfc novi1  20090505 z2" xfId="7260"/>
    <cellStyle name="_Sheet1_rfc novi1  20090505 z2 2" xfId="7261"/>
    <cellStyle name="_Sheet1_Sheet1" xfId="7262"/>
    <cellStyle name="_Sheet1_Sheet1 10" xfId="7263"/>
    <cellStyle name="_Sheet1_Sheet1 11" xfId="7264"/>
    <cellStyle name="_Sheet1_Sheet1 2" xfId="7265"/>
    <cellStyle name="_Sheet1_Sheet1 2 2" xfId="7266"/>
    <cellStyle name="_Sheet1_Sheet1 2 3" xfId="7267"/>
    <cellStyle name="_Sheet1_Sheet1 3" xfId="7268"/>
    <cellStyle name="_Sheet1_Sheet1 3 2" xfId="7269"/>
    <cellStyle name="_Sheet1_Sheet1 3 3" xfId="7270"/>
    <cellStyle name="_Sheet1_Sheet1 4" xfId="7271"/>
    <cellStyle name="_Sheet1_Sheet1 4 2" xfId="7272"/>
    <cellStyle name="_Sheet1_Sheet1 4 3" xfId="7273"/>
    <cellStyle name="_Sheet1_Sheet1 5" xfId="7274"/>
    <cellStyle name="_Sheet1_Sheet1 5 2" xfId="7275"/>
    <cellStyle name="_Sheet1_Sheet1 5 3" xfId="7276"/>
    <cellStyle name="_Sheet1_Sheet1 6" xfId="7277"/>
    <cellStyle name="_Sheet1_Sheet1 6 2" xfId="7278"/>
    <cellStyle name="_Sheet1_Sheet1 7" xfId="7279"/>
    <cellStyle name="_Sheet1_Sheet1 7 2" xfId="7280"/>
    <cellStyle name="_Sheet1_Sheet1 8" xfId="7281"/>
    <cellStyle name="_Sheet1_Sheet1 8 2" xfId="7282"/>
    <cellStyle name="_Sheet1_Sheet1 9" xfId="7283"/>
    <cellStyle name="_Sheet1_Sheet1 9 2" xfId="7284"/>
    <cellStyle name="_Sheet1_Sheet1_Net PRO 2009_ZADNJA11" xfId="7285"/>
    <cellStyle name="_Sheet1_TKI - TKA costs for POTS" xfId="7286"/>
    <cellStyle name="_Sheet1_TKI - TKA costs for POTS 10" xfId="7287"/>
    <cellStyle name="_Sheet1_TKI - TKA costs for POTS 10 2" xfId="7288"/>
    <cellStyle name="_Sheet1_TKI - TKA costs for POTS 11" xfId="7289"/>
    <cellStyle name="_Sheet1_TKI - TKA costs for POTS 11 2" xfId="7290"/>
    <cellStyle name="_Sheet1_TKI - TKA costs for POTS 12" xfId="7291"/>
    <cellStyle name="_Sheet1_TKI - TKA costs for POTS 13" xfId="7292"/>
    <cellStyle name="_Sheet1_TKI - TKA costs for POTS 2" xfId="7293"/>
    <cellStyle name="_Sheet1_TKI - TKA costs for POTS 2 2" xfId="7294"/>
    <cellStyle name="_Sheet1_TKI - TKA costs for POTS 2 3" xfId="7295"/>
    <cellStyle name="_Sheet1_TKI - TKA costs for POTS 3" xfId="7296"/>
    <cellStyle name="_Sheet1_TKI - TKA costs for POTS 3 2" xfId="7297"/>
    <cellStyle name="_Sheet1_TKI - TKA costs for POTS 3 3" xfId="7298"/>
    <cellStyle name="_Sheet1_TKI - TKA costs for POTS 4" xfId="7299"/>
    <cellStyle name="_Sheet1_TKI - TKA costs for POTS 4 2" xfId="7300"/>
    <cellStyle name="_Sheet1_TKI - TKA costs for POTS 4 3" xfId="7301"/>
    <cellStyle name="_Sheet1_TKI - TKA costs for POTS 5" xfId="7302"/>
    <cellStyle name="_Sheet1_TKI - TKA costs for POTS 5 2" xfId="7303"/>
    <cellStyle name="_Sheet1_TKI - TKA costs for POTS 5 3" xfId="7304"/>
    <cellStyle name="_Sheet1_TKI - TKA costs for POTS 6" xfId="7305"/>
    <cellStyle name="_Sheet1_TKI - TKA costs for POTS 6 2" xfId="7306"/>
    <cellStyle name="_Sheet1_TKI - TKA costs for POTS 6 3" xfId="7307"/>
    <cellStyle name="_Sheet1_TKI - TKA costs for POTS 7" xfId="7308"/>
    <cellStyle name="_Sheet1_TKI - TKA costs for POTS 7 2" xfId="7309"/>
    <cellStyle name="_Sheet1_TKI - TKA costs for POTS 8" xfId="7310"/>
    <cellStyle name="_Sheet1_TKI - TKA costs for POTS 8 2" xfId="7311"/>
    <cellStyle name="_Sheet1_TKI - TKA costs for POTS 8 3" xfId="7312"/>
    <cellStyle name="_Sheet1_TKI - TKA costs for POTS 9" xfId="7313"/>
    <cellStyle name="_Sheet1_TKI - TKA costs for POTS 9 2" xfId="7314"/>
    <cellStyle name="_Sheet1_TKI - TKA costs for POTS 9 3" xfId="7315"/>
    <cellStyle name="_Sheet4" xfId="7316"/>
    <cellStyle name="_Sheet4 2" xfId="7317"/>
    <cellStyle name="_Sheet4 3" xfId="7318"/>
    <cellStyle name="_Sheet4 4" xfId="7319"/>
    <cellStyle name="_Sheet4_Net PRO 2009_ZADNJA11" xfId="7320"/>
    <cellStyle name="_Sheet4_Sheet1" xfId="7321"/>
    <cellStyle name="_Sheet4_Sheet1 2" xfId="7322"/>
    <cellStyle name="_SLA_BC_21022007-final-capexdiv" xfId="7323"/>
    <cellStyle name="_Slw_31.01.06" xfId="7324"/>
    <cellStyle name="_Slw_31.01.06 2" xfId="7325"/>
    <cellStyle name="_Slw_31.01.06 3" xfId="7326"/>
    <cellStyle name="_Slw_31.01.06 4" xfId="7327"/>
    <cellStyle name="_SM Ov_2008_08" xfId="7328"/>
    <cellStyle name="_SM Ov_2008_08_Net PRO 2009_ZADNJA11" xfId="7329"/>
    <cellStyle name="_status_plan_1406c_T-Com Croatia" xfId="7330"/>
    <cellStyle name="_status_plan_1406c_T-Com Croatia 10" xfId="7331"/>
    <cellStyle name="_status_plan_1406c_T-Com Croatia 11" xfId="7332"/>
    <cellStyle name="_status_plan_1406c_T-Com Croatia 2" xfId="7333"/>
    <cellStyle name="_status_plan_1406c_T-Com Croatia 2 2" xfId="7334"/>
    <cellStyle name="_status_plan_1406c_T-Com Croatia 2 3" xfId="7335"/>
    <cellStyle name="_status_plan_1406c_T-Com Croatia 3" xfId="7336"/>
    <cellStyle name="_status_plan_1406c_T-Com Croatia 3 2" xfId="7337"/>
    <cellStyle name="_status_plan_1406c_T-Com Croatia 3 3" xfId="7338"/>
    <cellStyle name="_status_plan_1406c_T-Com Croatia 4" xfId="7339"/>
    <cellStyle name="_status_plan_1406c_T-Com Croatia 4 2" xfId="7340"/>
    <cellStyle name="_status_plan_1406c_T-Com Croatia 4 3" xfId="7341"/>
    <cellStyle name="_status_plan_1406c_T-Com Croatia 5" xfId="7342"/>
    <cellStyle name="_status_plan_1406c_T-Com Croatia 5 2" xfId="7343"/>
    <cellStyle name="_status_plan_1406c_T-Com Croatia 5 3" xfId="7344"/>
    <cellStyle name="_status_plan_1406c_T-Com Croatia 6" xfId="7345"/>
    <cellStyle name="_status_plan_1406c_T-Com Croatia 6 2" xfId="7346"/>
    <cellStyle name="_status_plan_1406c_T-Com Croatia 7" xfId="7347"/>
    <cellStyle name="_status_plan_1406c_T-Com Croatia 7 2" xfId="7348"/>
    <cellStyle name="_status_plan_1406c_T-Com Croatia 8" xfId="7349"/>
    <cellStyle name="_status_plan_1406c_T-Com Croatia 8 2" xfId="7350"/>
    <cellStyle name="_status_plan_1406c_T-Com Croatia 9" xfId="7351"/>
    <cellStyle name="_status_plan_1406c_T-Com Croatia 9 2" xfId="7352"/>
    <cellStyle name="_status_plan_1406c_T-Com Croatia_Costs " xfId="7353"/>
    <cellStyle name="_status_plan_1406c_T-Com Croatia_Costs  2" xfId="7354"/>
    <cellStyle name="_status_plan_1406c_T-Com Croatia_MAXtvPlan 20090416" xfId="7355"/>
    <cellStyle name="_status_plan_1406c_T-Com Croatia_MAXtvPlan 20090416 2" xfId="7356"/>
    <cellStyle name="_status_plan_1406c_T-Com Croatia_Model_SAB101_e_31_May_2008_iPF 2008" xfId="7357"/>
    <cellStyle name="_status_plan_1406c_T-Com Croatia_Model_SAB101_e_31_May_2008_iPF 2008 10" xfId="7358"/>
    <cellStyle name="_status_plan_1406c_T-Com Croatia_Model_SAB101_e_31_May_2008_iPF 2008 10 2" xfId="7359"/>
    <cellStyle name="_status_plan_1406c_T-Com Croatia_Model_SAB101_e_31_May_2008_iPF 2008 11" xfId="7360"/>
    <cellStyle name="_status_plan_1406c_T-Com Croatia_Model_SAB101_e_31_May_2008_iPF 2008 11 2" xfId="7361"/>
    <cellStyle name="_status_plan_1406c_T-Com Croatia_Model_SAB101_e_31_May_2008_iPF 2008 12" xfId="7362"/>
    <cellStyle name="_status_plan_1406c_T-Com Croatia_Model_SAB101_e_31_May_2008_iPF 2008 13" xfId="7363"/>
    <cellStyle name="_status_plan_1406c_T-Com Croatia_Model_SAB101_e_31_May_2008_iPF 2008 2" xfId="7364"/>
    <cellStyle name="_status_plan_1406c_T-Com Croatia_Model_SAB101_e_31_May_2008_iPF 2008 2 2" xfId="7365"/>
    <cellStyle name="_status_plan_1406c_T-Com Croatia_Model_SAB101_e_31_May_2008_iPF 2008 2 3" xfId="7366"/>
    <cellStyle name="_status_plan_1406c_T-Com Croatia_Model_SAB101_e_31_May_2008_iPF 2008 3" xfId="7367"/>
    <cellStyle name="_status_plan_1406c_T-Com Croatia_Model_SAB101_e_31_May_2008_iPF 2008 3 2" xfId="7368"/>
    <cellStyle name="_status_plan_1406c_T-Com Croatia_Model_SAB101_e_31_May_2008_iPF 2008 3 3" xfId="7369"/>
    <cellStyle name="_status_plan_1406c_T-Com Croatia_Model_SAB101_e_31_May_2008_iPF 2008 4" xfId="7370"/>
    <cellStyle name="_status_plan_1406c_T-Com Croatia_Model_SAB101_e_31_May_2008_iPF 2008 4 2" xfId="7371"/>
    <cellStyle name="_status_plan_1406c_T-Com Croatia_Model_SAB101_e_31_May_2008_iPF 2008 4 3" xfId="7372"/>
    <cellStyle name="_status_plan_1406c_T-Com Croatia_Model_SAB101_e_31_May_2008_iPF 2008 5" xfId="7373"/>
    <cellStyle name="_status_plan_1406c_T-Com Croatia_Model_SAB101_e_31_May_2008_iPF 2008 5 2" xfId="7374"/>
    <cellStyle name="_status_plan_1406c_T-Com Croatia_Model_SAB101_e_31_May_2008_iPF 2008 5 3" xfId="7375"/>
    <cellStyle name="_status_plan_1406c_T-Com Croatia_Model_SAB101_e_31_May_2008_iPF 2008 6" xfId="7376"/>
    <cellStyle name="_status_plan_1406c_T-Com Croatia_Model_SAB101_e_31_May_2008_iPF 2008 6 2" xfId="7377"/>
    <cellStyle name="_status_plan_1406c_T-Com Croatia_Model_SAB101_e_31_May_2008_iPF 2008 6 3" xfId="7378"/>
    <cellStyle name="_status_plan_1406c_T-Com Croatia_Model_SAB101_e_31_May_2008_iPF 2008 7" xfId="7379"/>
    <cellStyle name="_status_plan_1406c_T-Com Croatia_Model_SAB101_e_31_May_2008_iPF 2008 7 2" xfId="7380"/>
    <cellStyle name="_status_plan_1406c_T-Com Croatia_Model_SAB101_e_31_May_2008_iPF 2008 8" xfId="7381"/>
    <cellStyle name="_status_plan_1406c_T-Com Croatia_Model_SAB101_e_31_May_2008_iPF 2008 8 2" xfId="7382"/>
    <cellStyle name="_status_plan_1406c_T-Com Croatia_Model_SAB101_e_31_May_2008_iPF 2008 8 3" xfId="7383"/>
    <cellStyle name="_status_plan_1406c_T-Com Croatia_Model_SAB101_e_31_May_2008_iPF 2008 9" xfId="7384"/>
    <cellStyle name="_status_plan_1406c_T-Com Croatia_Model_SAB101_e_31_May_2008_iPF 2008 9 2" xfId="7385"/>
    <cellStyle name="_status_plan_1406c_T-Com Croatia_Model_SAB101_e_31_May_2008_iPF 2008 9 3" xfId="7386"/>
    <cellStyle name="_status_plan_1406c_T-Com Croatia_Model_SAB101_e_31_May_2008_iPF 2008_Net PRO 2009_ZADNJA11" xfId="7387"/>
    <cellStyle name="_status_plan_1406c_T-Com Croatia_Net PRO 2009_ZADNJA11" xfId="7388"/>
    <cellStyle name="_status_plan_1406c_T-Com Croatia_Retention ADSL" xfId="7389"/>
    <cellStyle name="_status_plan_1406c_T-Com Croatia_Retention ADSL 10" xfId="7390"/>
    <cellStyle name="_status_plan_1406c_T-Com Croatia_Retention ADSL 10 2" xfId="7391"/>
    <cellStyle name="_status_plan_1406c_T-Com Croatia_Retention ADSL 11" xfId="7392"/>
    <cellStyle name="_status_plan_1406c_T-Com Croatia_Retention ADSL 11 2" xfId="7393"/>
    <cellStyle name="_status_plan_1406c_T-Com Croatia_Retention ADSL 12" xfId="7394"/>
    <cellStyle name="_status_plan_1406c_T-Com Croatia_Retention ADSL 13" xfId="7395"/>
    <cellStyle name="_status_plan_1406c_T-Com Croatia_Retention ADSL 2" xfId="7396"/>
    <cellStyle name="_status_plan_1406c_T-Com Croatia_Retention ADSL 2 2" xfId="7397"/>
    <cellStyle name="_status_plan_1406c_T-Com Croatia_Retention ADSL 2 3" xfId="7398"/>
    <cellStyle name="_status_plan_1406c_T-Com Croatia_Retention ADSL 3" xfId="7399"/>
    <cellStyle name="_status_plan_1406c_T-Com Croatia_Retention ADSL 3 2" xfId="7400"/>
    <cellStyle name="_status_plan_1406c_T-Com Croatia_Retention ADSL 3 3" xfId="7401"/>
    <cellStyle name="_status_plan_1406c_T-Com Croatia_Retention ADSL 4" xfId="7402"/>
    <cellStyle name="_status_plan_1406c_T-Com Croatia_Retention ADSL 4 2" xfId="7403"/>
    <cellStyle name="_status_plan_1406c_T-Com Croatia_Retention ADSL 4 3" xfId="7404"/>
    <cellStyle name="_status_plan_1406c_T-Com Croatia_Retention ADSL 5" xfId="7405"/>
    <cellStyle name="_status_plan_1406c_T-Com Croatia_Retention ADSL 5 2" xfId="7406"/>
    <cellStyle name="_status_plan_1406c_T-Com Croatia_Retention ADSL 5 3" xfId="7407"/>
    <cellStyle name="_status_plan_1406c_T-Com Croatia_Retention ADSL 6" xfId="7408"/>
    <cellStyle name="_status_plan_1406c_T-Com Croatia_Retention ADSL 6 2" xfId="7409"/>
    <cellStyle name="_status_plan_1406c_T-Com Croatia_Retention ADSL 6 3" xfId="7410"/>
    <cellStyle name="_status_plan_1406c_T-Com Croatia_Retention ADSL 7" xfId="7411"/>
    <cellStyle name="_status_plan_1406c_T-Com Croatia_Retention ADSL 7 2" xfId="7412"/>
    <cellStyle name="_status_plan_1406c_T-Com Croatia_Retention ADSL 8" xfId="7413"/>
    <cellStyle name="_status_plan_1406c_T-Com Croatia_Retention ADSL 8 2" xfId="7414"/>
    <cellStyle name="_status_plan_1406c_T-Com Croatia_Retention ADSL 8 3" xfId="7415"/>
    <cellStyle name="_status_plan_1406c_T-Com Croatia_Retention ADSL 9" xfId="7416"/>
    <cellStyle name="_status_plan_1406c_T-Com Croatia_Retention ADSL 9 2" xfId="7417"/>
    <cellStyle name="_status_plan_1406c_T-Com Croatia_Retention ADSL 9 3" xfId="7418"/>
    <cellStyle name="_status_plan_1406c_T-Com Croatia_rfc novi1  20090505 z2" xfId="7419"/>
    <cellStyle name="_status_plan_1406c_T-Com Croatia_rfc novi1  20090505 z2 2" xfId="7420"/>
    <cellStyle name="_status_plan_1406c_T-Com Croatia_TKI - TKA costs for POTS" xfId="7421"/>
    <cellStyle name="_status_plan_1406c_T-Com Croatia_TKI - TKA costs for POTS 10" xfId="7422"/>
    <cellStyle name="_status_plan_1406c_T-Com Croatia_TKI - TKA costs for POTS 10 2" xfId="7423"/>
    <cellStyle name="_status_plan_1406c_T-Com Croatia_TKI - TKA costs for POTS 11" xfId="7424"/>
    <cellStyle name="_status_plan_1406c_T-Com Croatia_TKI - TKA costs for POTS 11 2" xfId="7425"/>
    <cellStyle name="_status_plan_1406c_T-Com Croatia_TKI - TKA costs for POTS 12" xfId="7426"/>
    <cellStyle name="_status_plan_1406c_T-Com Croatia_TKI - TKA costs for POTS 13" xfId="7427"/>
    <cellStyle name="_status_plan_1406c_T-Com Croatia_TKI - TKA costs for POTS 2" xfId="7428"/>
    <cellStyle name="_status_plan_1406c_T-Com Croatia_TKI - TKA costs for POTS 2 2" xfId="7429"/>
    <cellStyle name="_status_plan_1406c_T-Com Croatia_TKI - TKA costs for POTS 2 3" xfId="7430"/>
    <cellStyle name="_status_plan_1406c_T-Com Croatia_TKI - TKA costs for POTS 3" xfId="7431"/>
    <cellStyle name="_status_plan_1406c_T-Com Croatia_TKI - TKA costs for POTS 3 2" xfId="7432"/>
    <cellStyle name="_status_plan_1406c_T-Com Croatia_TKI - TKA costs for POTS 3 3" xfId="7433"/>
    <cellStyle name="_status_plan_1406c_T-Com Croatia_TKI - TKA costs for POTS 4" xfId="7434"/>
    <cellStyle name="_status_plan_1406c_T-Com Croatia_TKI - TKA costs for POTS 4 2" xfId="7435"/>
    <cellStyle name="_status_plan_1406c_T-Com Croatia_TKI - TKA costs for POTS 4 3" xfId="7436"/>
    <cellStyle name="_status_plan_1406c_T-Com Croatia_TKI - TKA costs for POTS 5" xfId="7437"/>
    <cellStyle name="_status_plan_1406c_T-Com Croatia_TKI - TKA costs for POTS 5 2" xfId="7438"/>
    <cellStyle name="_status_plan_1406c_T-Com Croatia_TKI - TKA costs for POTS 5 3" xfId="7439"/>
    <cellStyle name="_status_plan_1406c_T-Com Croatia_TKI - TKA costs for POTS 6" xfId="7440"/>
    <cellStyle name="_status_plan_1406c_T-Com Croatia_TKI - TKA costs for POTS 6 2" xfId="7441"/>
    <cellStyle name="_status_plan_1406c_T-Com Croatia_TKI - TKA costs for POTS 6 3" xfId="7442"/>
    <cellStyle name="_status_plan_1406c_T-Com Croatia_TKI - TKA costs for POTS 7" xfId="7443"/>
    <cellStyle name="_status_plan_1406c_T-Com Croatia_TKI - TKA costs for POTS 7 2" xfId="7444"/>
    <cellStyle name="_status_plan_1406c_T-Com Croatia_TKI - TKA costs for POTS 8" xfId="7445"/>
    <cellStyle name="_status_plan_1406c_T-Com Croatia_TKI - TKA costs for POTS 8 2" xfId="7446"/>
    <cellStyle name="_status_plan_1406c_T-Com Croatia_TKI - TKA costs for POTS 8 3" xfId="7447"/>
    <cellStyle name="_status_plan_1406c_T-Com Croatia_TKI - TKA costs for POTS 9" xfId="7448"/>
    <cellStyle name="_status_plan_1406c_T-Com Croatia_TKI - TKA costs for POTS 9 2" xfId="7449"/>
    <cellStyle name="_status_plan_1406c_T-Com Croatia_TKI - TKA costs for POTS 9 3" xfId="7450"/>
    <cellStyle name="_status_plan_PL_1406c_T-Com Croatia" xfId="7451"/>
    <cellStyle name="_status_plan_PL_1406c_T-Com Croatia 10" xfId="7452"/>
    <cellStyle name="_status_plan_PL_1406c_T-Com Croatia 11" xfId="7453"/>
    <cellStyle name="_status_plan_PL_1406c_T-Com Croatia 2" xfId="7454"/>
    <cellStyle name="_status_plan_PL_1406c_T-Com Croatia 2 2" xfId="7455"/>
    <cellStyle name="_status_plan_PL_1406c_T-Com Croatia 2 3" xfId="7456"/>
    <cellStyle name="_status_plan_PL_1406c_T-Com Croatia 3" xfId="7457"/>
    <cellStyle name="_status_plan_PL_1406c_T-Com Croatia 3 2" xfId="7458"/>
    <cellStyle name="_status_plan_PL_1406c_T-Com Croatia 3 3" xfId="7459"/>
    <cellStyle name="_status_plan_PL_1406c_T-Com Croatia 4" xfId="7460"/>
    <cellStyle name="_status_plan_PL_1406c_T-Com Croatia 4 2" xfId="7461"/>
    <cellStyle name="_status_plan_PL_1406c_T-Com Croatia 4 3" xfId="7462"/>
    <cellStyle name="_status_plan_PL_1406c_T-Com Croatia 5" xfId="7463"/>
    <cellStyle name="_status_plan_PL_1406c_T-Com Croatia 5 2" xfId="7464"/>
    <cellStyle name="_status_plan_PL_1406c_T-Com Croatia 5 3" xfId="7465"/>
    <cellStyle name="_status_plan_PL_1406c_T-Com Croatia 6" xfId="7466"/>
    <cellStyle name="_status_plan_PL_1406c_T-Com Croatia 6 2" xfId="7467"/>
    <cellStyle name="_status_plan_PL_1406c_T-Com Croatia 7" xfId="7468"/>
    <cellStyle name="_status_plan_PL_1406c_T-Com Croatia 7 2" xfId="7469"/>
    <cellStyle name="_status_plan_PL_1406c_T-Com Croatia 8" xfId="7470"/>
    <cellStyle name="_status_plan_PL_1406c_T-Com Croatia 8 2" xfId="7471"/>
    <cellStyle name="_status_plan_PL_1406c_T-Com Croatia 9" xfId="7472"/>
    <cellStyle name="_status_plan_PL_1406c_T-Com Croatia 9 2" xfId="7473"/>
    <cellStyle name="_status_plan_PL_1406c_T-Com Croatia_Costs " xfId="7474"/>
    <cellStyle name="_status_plan_PL_1406c_T-Com Croatia_Costs  2" xfId="7475"/>
    <cellStyle name="_status_plan_PL_1406c_T-Com Croatia_MAXtvPlan 20090416" xfId="7476"/>
    <cellStyle name="_status_plan_PL_1406c_T-Com Croatia_MAXtvPlan 20090416 2" xfId="7477"/>
    <cellStyle name="_status_plan_PL_1406c_T-Com Croatia_Model_SAB101_e_31_May_2008_iPF 2008" xfId="7478"/>
    <cellStyle name="_status_plan_PL_1406c_T-Com Croatia_Model_SAB101_e_31_May_2008_iPF 2008 10" xfId="7479"/>
    <cellStyle name="_status_plan_PL_1406c_T-Com Croatia_Model_SAB101_e_31_May_2008_iPF 2008 10 2" xfId="7480"/>
    <cellStyle name="_status_plan_PL_1406c_T-Com Croatia_Model_SAB101_e_31_May_2008_iPF 2008 11" xfId="7481"/>
    <cellStyle name="_status_plan_PL_1406c_T-Com Croatia_Model_SAB101_e_31_May_2008_iPF 2008 11 2" xfId="7482"/>
    <cellStyle name="_status_plan_PL_1406c_T-Com Croatia_Model_SAB101_e_31_May_2008_iPF 2008 12" xfId="7483"/>
    <cellStyle name="_status_plan_PL_1406c_T-Com Croatia_Model_SAB101_e_31_May_2008_iPF 2008 13" xfId="7484"/>
    <cellStyle name="_status_plan_PL_1406c_T-Com Croatia_Model_SAB101_e_31_May_2008_iPF 2008 2" xfId="7485"/>
    <cellStyle name="_status_plan_PL_1406c_T-Com Croatia_Model_SAB101_e_31_May_2008_iPF 2008 2 2" xfId="7486"/>
    <cellStyle name="_status_plan_PL_1406c_T-Com Croatia_Model_SAB101_e_31_May_2008_iPF 2008 2 3" xfId="7487"/>
    <cellStyle name="_status_plan_PL_1406c_T-Com Croatia_Model_SAB101_e_31_May_2008_iPF 2008 3" xfId="7488"/>
    <cellStyle name="_status_plan_PL_1406c_T-Com Croatia_Model_SAB101_e_31_May_2008_iPF 2008 3 2" xfId="7489"/>
    <cellStyle name="_status_plan_PL_1406c_T-Com Croatia_Model_SAB101_e_31_May_2008_iPF 2008 3 3" xfId="7490"/>
    <cellStyle name="_status_plan_PL_1406c_T-Com Croatia_Model_SAB101_e_31_May_2008_iPF 2008 4" xfId="7491"/>
    <cellStyle name="_status_plan_PL_1406c_T-Com Croatia_Model_SAB101_e_31_May_2008_iPF 2008 4 2" xfId="7492"/>
    <cellStyle name="_status_plan_PL_1406c_T-Com Croatia_Model_SAB101_e_31_May_2008_iPF 2008 4 3" xfId="7493"/>
    <cellStyle name="_status_plan_PL_1406c_T-Com Croatia_Model_SAB101_e_31_May_2008_iPF 2008 5" xfId="7494"/>
    <cellStyle name="_status_plan_PL_1406c_T-Com Croatia_Model_SAB101_e_31_May_2008_iPF 2008 5 2" xfId="7495"/>
    <cellStyle name="_status_plan_PL_1406c_T-Com Croatia_Model_SAB101_e_31_May_2008_iPF 2008 5 3" xfId="7496"/>
    <cellStyle name="_status_plan_PL_1406c_T-Com Croatia_Model_SAB101_e_31_May_2008_iPF 2008 6" xfId="7497"/>
    <cellStyle name="_status_plan_PL_1406c_T-Com Croatia_Model_SAB101_e_31_May_2008_iPF 2008 6 2" xfId="7498"/>
    <cellStyle name="_status_plan_PL_1406c_T-Com Croatia_Model_SAB101_e_31_May_2008_iPF 2008 6 3" xfId="7499"/>
    <cellStyle name="_status_plan_PL_1406c_T-Com Croatia_Model_SAB101_e_31_May_2008_iPF 2008 7" xfId="7500"/>
    <cellStyle name="_status_plan_PL_1406c_T-Com Croatia_Model_SAB101_e_31_May_2008_iPF 2008 7 2" xfId="7501"/>
    <cellStyle name="_status_plan_PL_1406c_T-Com Croatia_Model_SAB101_e_31_May_2008_iPF 2008 8" xfId="7502"/>
    <cellStyle name="_status_plan_PL_1406c_T-Com Croatia_Model_SAB101_e_31_May_2008_iPF 2008 8 2" xfId="7503"/>
    <cellStyle name="_status_plan_PL_1406c_T-Com Croatia_Model_SAB101_e_31_May_2008_iPF 2008 8 3" xfId="7504"/>
    <cellStyle name="_status_plan_PL_1406c_T-Com Croatia_Model_SAB101_e_31_May_2008_iPF 2008 9" xfId="7505"/>
    <cellStyle name="_status_plan_PL_1406c_T-Com Croatia_Model_SAB101_e_31_May_2008_iPF 2008 9 2" xfId="7506"/>
    <cellStyle name="_status_plan_PL_1406c_T-Com Croatia_Model_SAB101_e_31_May_2008_iPF 2008 9 3" xfId="7507"/>
    <cellStyle name="_status_plan_PL_1406c_T-Com Croatia_Model_SAB101_e_31_May_2008_iPF 2008_Net PRO 2009_ZADNJA11" xfId="7508"/>
    <cellStyle name="_status_plan_PL_1406c_T-Com Croatia_Net PRO 2009_ZADNJA11" xfId="7509"/>
    <cellStyle name="_status_plan_PL_1406c_T-Com Croatia_Retention ADSL" xfId="7510"/>
    <cellStyle name="_status_plan_PL_1406c_T-Com Croatia_Retention ADSL 10" xfId="7511"/>
    <cellStyle name="_status_plan_PL_1406c_T-Com Croatia_Retention ADSL 10 2" xfId="7512"/>
    <cellStyle name="_status_plan_PL_1406c_T-Com Croatia_Retention ADSL 11" xfId="7513"/>
    <cellStyle name="_status_plan_PL_1406c_T-Com Croatia_Retention ADSL 11 2" xfId="7514"/>
    <cellStyle name="_status_plan_PL_1406c_T-Com Croatia_Retention ADSL 12" xfId="7515"/>
    <cellStyle name="_status_plan_PL_1406c_T-Com Croatia_Retention ADSL 13" xfId="7516"/>
    <cellStyle name="_status_plan_PL_1406c_T-Com Croatia_Retention ADSL 2" xfId="7517"/>
    <cellStyle name="_status_plan_PL_1406c_T-Com Croatia_Retention ADSL 2 2" xfId="7518"/>
    <cellStyle name="_status_plan_PL_1406c_T-Com Croatia_Retention ADSL 2 3" xfId="7519"/>
    <cellStyle name="_status_plan_PL_1406c_T-Com Croatia_Retention ADSL 3" xfId="7520"/>
    <cellStyle name="_status_plan_PL_1406c_T-Com Croatia_Retention ADSL 3 2" xfId="7521"/>
    <cellStyle name="_status_plan_PL_1406c_T-Com Croatia_Retention ADSL 3 3" xfId="7522"/>
    <cellStyle name="_status_plan_PL_1406c_T-Com Croatia_Retention ADSL 4" xfId="7523"/>
    <cellStyle name="_status_plan_PL_1406c_T-Com Croatia_Retention ADSL 4 2" xfId="7524"/>
    <cellStyle name="_status_plan_PL_1406c_T-Com Croatia_Retention ADSL 4 3" xfId="7525"/>
    <cellStyle name="_status_plan_PL_1406c_T-Com Croatia_Retention ADSL 5" xfId="7526"/>
    <cellStyle name="_status_plan_PL_1406c_T-Com Croatia_Retention ADSL 5 2" xfId="7527"/>
    <cellStyle name="_status_plan_PL_1406c_T-Com Croatia_Retention ADSL 5 3" xfId="7528"/>
    <cellStyle name="_status_plan_PL_1406c_T-Com Croatia_Retention ADSL 6" xfId="7529"/>
    <cellStyle name="_status_plan_PL_1406c_T-Com Croatia_Retention ADSL 6 2" xfId="7530"/>
    <cellStyle name="_status_plan_PL_1406c_T-Com Croatia_Retention ADSL 6 3" xfId="7531"/>
    <cellStyle name="_status_plan_PL_1406c_T-Com Croatia_Retention ADSL 7" xfId="7532"/>
    <cellStyle name="_status_plan_PL_1406c_T-Com Croatia_Retention ADSL 7 2" xfId="7533"/>
    <cellStyle name="_status_plan_PL_1406c_T-Com Croatia_Retention ADSL 8" xfId="7534"/>
    <cellStyle name="_status_plan_PL_1406c_T-Com Croatia_Retention ADSL 8 2" xfId="7535"/>
    <cellStyle name="_status_plan_PL_1406c_T-Com Croatia_Retention ADSL 8 3" xfId="7536"/>
    <cellStyle name="_status_plan_PL_1406c_T-Com Croatia_Retention ADSL 9" xfId="7537"/>
    <cellStyle name="_status_plan_PL_1406c_T-Com Croatia_Retention ADSL 9 2" xfId="7538"/>
    <cellStyle name="_status_plan_PL_1406c_T-Com Croatia_Retention ADSL 9 3" xfId="7539"/>
    <cellStyle name="_status_plan_PL_1406c_T-Com Croatia_rfc novi1  20090505 z2" xfId="7540"/>
    <cellStyle name="_status_plan_PL_1406c_T-Com Croatia_rfc novi1  20090505 z2 2" xfId="7541"/>
    <cellStyle name="_status_plan_PL_1406c_T-Com Croatia_TKI - TKA costs for POTS" xfId="7542"/>
    <cellStyle name="_status_plan_PL_1406c_T-Com Croatia_TKI - TKA costs for POTS 10" xfId="7543"/>
    <cellStyle name="_status_plan_PL_1406c_T-Com Croatia_TKI - TKA costs for POTS 10 2" xfId="7544"/>
    <cellStyle name="_status_plan_PL_1406c_T-Com Croatia_TKI - TKA costs for POTS 11" xfId="7545"/>
    <cellStyle name="_status_plan_PL_1406c_T-Com Croatia_TKI - TKA costs for POTS 11 2" xfId="7546"/>
    <cellStyle name="_status_plan_PL_1406c_T-Com Croatia_TKI - TKA costs for POTS 12" xfId="7547"/>
    <cellStyle name="_status_plan_PL_1406c_T-Com Croatia_TKI - TKA costs for POTS 13" xfId="7548"/>
    <cellStyle name="_status_plan_PL_1406c_T-Com Croatia_TKI - TKA costs for POTS 2" xfId="7549"/>
    <cellStyle name="_status_plan_PL_1406c_T-Com Croatia_TKI - TKA costs for POTS 2 2" xfId="7550"/>
    <cellStyle name="_status_plan_PL_1406c_T-Com Croatia_TKI - TKA costs for POTS 2 3" xfId="7551"/>
    <cellStyle name="_status_plan_PL_1406c_T-Com Croatia_TKI - TKA costs for POTS 3" xfId="7552"/>
    <cellStyle name="_status_plan_PL_1406c_T-Com Croatia_TKI - TKA costs for POTS 3 2" xfId="7553"/>
    <cellStyle name="_status_plan_PL_1406c_T-Com Croatia_TKI - TKA costs for POTS 3 3" xfId="7554"/>
    <cellStyle name="_status_plan_PL_1406c_T-Com Croatia_TKI - TKA costs for POTS 4" xfId="7555"/>
    <cellStyle name="_status_plan_PL_1406c_T-Com Croatia_TKI - TKA costs for POTS 4 2" xfId="7556"/>
    <cellStyle name="_status_plan_PL_1406c_T-Com Croatia_TKI - TKA costs for POTS 4 3" xfId="7557"/>
    <cellStyle name="_status_plan_PL_1406c_T-Com Croatia_TKI - TKA costs for POTS 5" xfId="7558"/>
    <cellStyle name="_status_plan_PL_1406c_T-Com Croatia_TKI - TKA costs for POTS 5 2" xfId="7559"/>
    <cellStyle name="_status_plan_PL_1406c_T-Com Croatia_TKI - TKA costs for POTS 5 3" xfId="7560"/>
    <cellStyle name="_status_plan_PL_1406c_T-Com Croatia_TKI - TKA costs for POTS 6" xfId="7561"/>
    <cellStyle name="_status_plan_PL_1406c_T-Com Croatia_TKI - TKA costs for POTS 6 2" xfId="7562"/>
    <cellStyle name="_status_plan_PL_1406c_T-Com Croatia_TKI - TKA costs for POTS 6 3" xfId="7563"/>
    <cellStyle name="_status_plan_PL_1406c_T-Com Croatia_TKI - TKA costs for POTS 7" xfId="7564"/>
    <cellStyle name="_status_plan_PL_1406c_T-Com Croatia_TKI - TKA costs for POTS 7 2" xfId="7565"/>
    <cellStyle name="_status_plan_PL_1406c_T-Com Croatia_TKI - TKA costs for POTS 8" xfId="7566"/>
    <cellStyle name="_status_plan_PL_1406c_T-Com Croatia_TKI - TKA costs for POTS 8 2" xfId="7567"/>
    <cellStyle name="_status_plan_PL_1406c_T-Com Croatia_TKI - TKA costs for POTS 8 3" xfId="7568"/>
    <cellStyle name="_status_plan_PL_1406c_T-Com Croatia_TKI - TKA costs for POTS 9" xfId="7569"/>
    <cellStyle name="_status_plan_PL_1406c_T-Com Croatia_TKI - TKA costs for POTS 9 2" xfId="7570"/>
    <cellStyle name="_status_plan_PL_1406c_T-Com Croatia_TKI - TKA costs for POTS 9 3" xfId="7571"/>
    <cellStyle name="_strategy_2008-2011-d7" xfId="7572"/>
    <cellStyle name="_strategy_2008-2011-d7 2" xfId="7573"/>
    <cellStyle name="_strategy_2008-2011-d7 3" xfId="7574"/>
    <cellStyle name="_strategy_2008-2011-d7 4" xfId="7575"/>
    <cellStyle name="_SubHeading" xfId="7576"/>
    <cellStyle name="_SubHeading_AfricaMiddleEastMobileDemand3Q2005" xfId="7577"/>
    <cellStyle name="_SubHeading_AME Mobile Demand and Data Aggregation - 1Q06" xfId="7578"/>
    <cellStyle name="_SubHeading_AP Mobile Demand Aggregation and Check file - 1Q06 - USE THIS ONE" xfId="7579"/>
    <cellStyle name="_SubHeading_AP Mobile Demand Check File 1q2006 v.Linked" xfId="7580"/>
    <cellStyle name="_SubHeading_bls roic" xfId="7581"/>
    <cellStyle name="_SubHeading_Broadband Comps" xfId="7582"/>
    <cellStyle name="_SubHeading_FCMBEMEA_R" xfId="7583"/>
    <cellStyle name="_SubHeading_PakistabMob2005" xfId="7584"/>
    <cellStyle name="_SubHeading_Q" xfId="7585"/>
    <cellStyle name="_SubHeading_q - new guidance" xfId="7586"/>
    <cellStyle name="_SubHeading_q - valuation" xfId="7587"/>
    <cellStyle name="_Subscriber model_ 02_ 2006" xfId="7588"/>
    <cellStyle name="_Summary" xfId="7589"/>
    <cellStyle name="_Summary 2" xfId="7590"/>
    <cellStyle name="_T - Com CCAT eliminacije kamata" xfId="7591"/>
    <cellStyle name="_T - Com CCAT eliminacije kamata 2" xfId="7592"/>
    <cellStyle name="_T_ mobile" xfId="7593"/>
    <cellStyle name="_T_ mobile 2" xfId="7594"/>
    <cellStyle name="_T_ mobile 3" xfId="7595"/>
    <cellStyle name="_T_ mobile 4" xfId="7596"/>
    <cellStyle name="_Table" xfId="7597"/>
    <cellStyle name="_Table_AfricaMiddleEastMobileDemand3Q2005" xfId="7598"/>
    <cellStyle name="_Table_AME Mobile Demand and Data Aggregation - 1Q06" xfId="7599"/>
    <cellStyle name="_Table_AP Mobile Demand Aggregation and Check file - 1Q06 - USE THIS ONE" xfId="7600"/>
    <cellStyle name="_Table_AP Mobile Demand Check File 1q2006 v.Linked" xfId="7601"/>
    <cellStyle name="_Table_bls roic" xfId="7602"/>
    <cellStyle name="_Table_Broadband Comps" xfId="7603"/>
    <cellStyle name="_Table_FCMBEMEA_R" xfId="7604"/>
    <cellStyle name="_Table_PakistabMob2005" xfId="7605"/>
    <cellStyle name="_Table_Q" xfId="7606"/>
    <cellStyle name="_Table_q - new guidance" xfId="7607"/>
    <cellStyle name="_Table_q - valuation" xfId="7608"/>
    <cellStyle name="_TableHead" xfId="7609"/>
    <cellStyle name="_TableHead_AfricaMiddleEastMobileDemand3Q2005" xfId="7610"/>
    <cellStyle name="_TableHead_AME Mobile Demand and Data Aggregation - 1Q06" xfId="7611"/>
    <cellStyle name="_TableHead_AP Mobile Demand Aggregation and Check file - 1Q06 - USE THIS ONE" xfId="7612"/>
    <cellStyle name="_TableHead_AP Mobile Demand Check File 1q2006 v.Linked" xfId="7613"/>
    <cellStyle name="_TableHead_bls roic" xfId="7614"/>
    <cellStyle name="_TableHead_Broadband Comps" xfId="7615"/>
    <cellStyle name="_TableHead_FCMBEMEA_R" xfId="7616"/>
    <cellStyle name="_TableHead_PakistabMob2005" xfId="7617"/>
    <cellStyle name="_TableHead_Q" xfId="7618"/>
    <cellStyle name="_TableHead_q - new guidance" xfId="7619"/>
    <cellStyle name="_TableHead_q - valuation" xfId="7620"/>
    <cellStyle name="_TableRowBorder" xfId="7621"/>
    <cellStyle name="_TableRowHead" xfId="7622"/>
    <cellStyle name="_TableRowHead_AfricaMiddleEastMobileDemand3Q2005" xfId="7623"/>
    <cellStyle name="_TableRowHead_AME Mobile Demand and Data Aggregation - 1Q06" xfId="7624"/>
    <cellStyle name="_TableRowHead_AP Mobile Demand Aggregation and Check file - 1Q06 - USE THIS ONE" xfId="7625"/>
    <cellStyle name="_TableRowHead_AP Mobile Demand Check File 1q2006 v.Linked" xfId="7626"/>
    <cellStyle name="_TableRowHead_bls roic" xfId="7627"/>
    <cellStyle name="_TableRowHead_Broadband Comps" xfId="7628"/>
    <cellStyle name="_TableRowHead_FCMBEMEA_R" xfId="7629"/>
    <cellStyle name="_TableRowHead_PakistabMob2005" xfId="7630"/>
    <cellStyle name="_TableRowHead_Q" xfId="7631"/>
    <cellStyle name="_TableRowHead_q - new guidance" xfId="7632"/>
    <cellStyle name="_TableRowHead_q - valuation" xfId="7633"/>
    <cellStyle name="_TableSuperHead" xfId="7634"/>
    <cellStyle name="_TableSuperHead_AfricaMiddleEastMobileDemand3Q2005" xfId="7635"/>
    <cellStyle name="_TableSuperHead_AME Mobile Demand and Data Aggregation - 1Q06" xfId="7636"/>
    <cellStyle name="_TableSuperHead_AP Mobile Demand Aggregation and Check file - 1Q06 - USE THIS ONE" xfId="7637"/>
    <cellStyle name="_TableSuperHead_AP Mobile Demand Check File 1q2006 v.Linked" xfId="7638"/>
    <cellStyle name="_TableSuperHead_bls roic" xfId="7639"/>
    <cellStyle name="_TableSuperHead_Broadband Comps" xfId="7640"/>
    <cellStyle name="_TableSuperHead_FCMBEMEA_R" xfId="7641"/>
    <cellStyle name="_TableSuperHead_PakistabMob2005" xfId="7642"/>
    <cellStyle name="_TableSuperHead_Q" xfId="7643"/>
    <cellStyle name="_TableSuperHead_q - new guidance" xfId="7644"/>
    <cellStyle name="_TableSuperHead_q - valuation" xfId="7645"/>
    <cellStyle name="_Tariffs &amp; OU PoP_from RB 2008" xfId="7646"/>
    <cellStyle name="_T-Com wo Iskon notes" xfId="7647"/>
    <cellStyle name="_T-Com wo Iskon notes 2" xfId="7648"/>
    <cellStyle name="_template grafovi" xfId="7649"/>
    <cellStyle name="_template grafovi 10" xfId="7650"/>
    <cellStyle name="_template grafovi 11" xfId="7651"/>
    <cellStyle name="_template grafovi 2" xfId="7652"/>
    <cellStyle name="_template grafovi 2 2" xfId="7653"/>
    <cellStyle name="_template grafovi 2 3" xfId="7654"/>
    <cellStyle name="_template grafovi 3" xfId="7655"/>
    <cellStyle name="_template grafovi 3 2" xfId="7656"/>
    <cellStyle name="_template grafovi 3 3" xfId="7657"/>
    <cellStyle name="_template grafovi 4" xfId="7658"/>
    <cellStyle name="_template grafovi 4 2" xfId="7659"/>
    <cellStyle name="_template grafovi 4 3" xfId="7660"/>
    <cellStyle name="_template grafovi 5" xfId="7661"/>
    <cellStyle name="_template grafovi 5 2" xfId="7662"/>
    <cellStyle name="_template grafovi 5 3" xfId="7663"/>
    <cellStyle name="_template grafovi 6" xfId="7664"/>
    <cellStyle name="_template grafovi 6 2" xfId="7665"/>
    <cellStyle name="_template grafovi 7" xfId="7666"/>
    <cellStyle name="_template grafovi 7 2" xfId="7667"/>
    <cellStyle name="_template grafovi 8" xfId="7668"/>
    <cellStyle name="_template grafovi 8 2" xfId="7669"/>
    <cellStyle name="_template grafovi 9" xfId="7670"/>
    <cellStyle name="_template grafovi 9 2" xfId="7671"/>
    <cellStyle name="_template grafovi_Costs " xfId="7672"/>
    <cellStyle name="_template grafovi_Costs  2" xfId="7673"/>
    <cellStyle name="_template grafovi_graphs" xfId="7674"/>
    <cellStyle name="_template grafovi_graphs 10" xfId="7675"/>
    <cellStyle name="_template grafovi_graphs 10 2" xfId="7676"/>
    <cellStyle name="_template grafovi_graphs 11" xfId="7677"/>
    <cellStyle name="_template grafovi_graphs 11 2" xfId="7678"/>
    <cellStyle name="_template grafovi_graphs 12" xfId="7679"/>
    <cellStyle name="_template grafovi_graphs 13" xfId="7680"/>
    <cellStyle name="_template grafovi_graphs 2" xfId="7681"/>
    <cellStyle name="_template grafovi_graphs 2 2" xfId="7682"/>
    <cellStyle name="_template grafovi_graphs 2 3" xfId="7683"/>
    <cellStyle name="_template grafovi_graphs 3" xfId="7684"/>
    <cellStyle name="_template grafovi_graphs 3 2" xfId="7685"/>
    <cellStyle name="_template grafovi_graphs 3 3" xfId="7686"/>
    <cellStyle name="_template grafovi_graphs 4" xfId="7687"/>
    <cellStyle name="_template grafovi_graphs 4 2" xfId="7688"/>
    <cellStyle name="_template grafovi_graphs 4 3" xfId="7689"/>
    <cellStyle name="_template grafovi_graphs 5" xfId="7690"/>
    <cellStyle name="_template grafovi_graphs 5 2" xfId="7691"/>
    <cellStyle name="_template grafovi_graphs 5 3" xfId="7692"/>
    <cellStyle name="_template grafovi_graphs 6" xfId="7693"/>
    <cellStyle name="_template grafovi_graphs 6 2" xfId="7694"/>
    <cellStyle name="_template grafovi_graphs 6 3" xfId="7695"/>
    <cellStyle name="_template grafovi_graphs 7" xfId="7696"/>
    <cellStyle name="_template grafovi_graphs 7 2" xfId="7697"/>
    <cellStyle name="_template grafovi_graphs 8" xfId="7698"/>
    <cellStyle name="_template grafovi_graphs 8 2" xfId="7699"/>
    <cellStyle name="_template grafovi_graphs 8 3" xfId="7700"/>
    <cellStyle name="_template grafovi_graphs 9" xfId="7701"/>
    <cellStyle name="_template grafovi_graphs 9 2" xfId="7702"/>
    <cellStyle name="_template grafovi_graphs 9 3" xfId="7703"/>
    <cellStyle name="_template grafovi_graphs_Net PRO 2009_ZADNJA11" xfId="7704"/>
    <cellStyle name="_template grafovi_MAXtvPlan 20090416" xfId="7705"/>
    <cellStyle name="_template grafovi_MAXtvPlan 20090416 2" xfId="7706"/>
    <cellStyle name="_template grafovi_Model_SAB101_e_31_May_2008_iPF 2008" xfId="7707"/>
    <cellStyle name="_template grafovi_Model_SAB101_e_31_May_2008_iPF 2008 10" xfId="7708"/>
    <cellStyle name="_template grafovi_Model_SAB101_e_31_May_2008_iPF 2008 10 2" xfId="7709"/>
    <cellStyle name="_template grafovi_Model_SAB101_e_31_May_2008_iPF 2008 11" xfId="7710"/>
    <cellStyle name="_template grafovi_Model_SAB101_e_31_May_2008_iPF 2008 11 2" xfId="7711"/>
    <cellStyle name="_template grafovi_Model_SAB101_e_31_May_2008_iPF 2008 12" xfId="7712"/>
    <cellStyle name="_template grafovi_Model_SAB101_e_31_May_2008_iPF 2008 13" xfId="7713"/>
    <cellStyle name="_template grafovi_Model_SAB101_e_31_May_2008_iPF 2008 2" xfId="7714"/>
    <cellStyle name="_template grafovi_Model_SAB101_e_31_May_2008_iPF 2008 2 2" xfId="7715"/>
    <cellStyle name="_template grafovi_Model_SAB101_e_31_May_2008_iPF 2008 2 3" xfId="7716"/>
    <cellStyle name="_template grafovi_Model_SAB101_e_31_May_2008_iPF 2008 3" xfId="7717"/>
    <cellStyle name="_template grafovi_Model_SAB101_e_31_May_2008_iPF 2008 3 2" xfId="7718"/>
    <cellStyle name="_template grafovi_Model_SAB101_e_31_May_2008_iPF 2008 3 3" xfId="7719"/>
    <cellStyle name="_template grafovi_Model_SAB101_e_31_May_2008_iPF 2008 4" xfId="7720"/>
    <cellStyle name="_template grafovi_Model_SAB101_e_31_May_2008_iPF 2008 4 2" xfId="7721"/>
    <cellStyle name="_template grafovi_Model_SAB101_e_31_May_2008_iPF 2008 4 3" xfId="7722"/>
    <cellStyle name="_template grafovi_Model_SAB101_e_31_May_2008_iPF 2008 5" xfId="7723"/>
    <cellStyle name="_template grafovi_Model_SAB101_e_31_May_2008_iPF 2008 5 2" xfId="7724"/>
    <cellStyle name="_template grafovi_Model_SAB101_e_31_May_2008_iPF 2008 5 3" xfId="7725"/>
    <cellStyle name="_template grafovi_Model_SAB101_e_31_May_2008_iPF 2008 6" xfId="7726"/>
    <cellStyle name="_template grafovi_Model_SAB101_e_31_May_2008_iPF 2008 6 2" xfId="7727"/>
    <cellStyle name="_template grafovi_Model_SAB101_e_31_May_2008_iPF 2008 6 3" xfId="7728"/>
    <cellStyle name="_template grafovi_Model_SAB101_e_31_May_2008_iPF 2008 7" xfId="7729"/>
    <cellStyle name="_template grafovi_Model_SAB101_e_31_May_2008_iPF 2008 7 2" xfId="7730"/>
    <cellStyle name="_template grafovi_Model_SAB101_e_31_May_2008_iPF 2008 8" xfId="7731"/>
    <cellStyle name="_template grafovi_Model_SAB101_e_31_May_2008_iPF 2008 8 2" xfId="7732"/>
    <cellStyle name="_template grafovi_Model_SAB101_e_31_May_2008_iPF 2008 8 3" xfId="7733"/>
    <cellStyle name="_template grafovi_Model_SAB101_e_31_May_2008_iPF 2008 9" xfId="7734"/>
    <cellStyle name="_template grafovi_Model_SAB101_e_31_May_2008_iPF 2008 9 2" xfId="7735"/>
    <cellStyle name="_template grafovi_Model_SAB101_e_31_May_2008_iPF 2008 9 3" xfId="7736"/>
    <cellStyle name="_template grafovi_Model_SAB101_e_31_May_2008_iPF 2008_Net PRO 2009_ZADNJA11" xfId="7737"/>
    <cellStyle name="_template grafovi_Net PRO 2009_ZADNJA11" xfId="7738"/>
    <cellStyle name="_template grafovi_Retention ADSL" xfId="7739"/>
    <cellStyle name="_template grafovi_Retention ADSL 10" xfId="7740"/>
    <cellStyle name="_template grafovi_Retention ADSL 10 2" xfId="7741"/>
    <cellStyle name="_template grafovi_Retention ADSL 11" xfId="7742"/>
    <cellStyle name="_template grafovi_Retention ADSL 11 2" xfId="7743"/>
    <cellStyle name="_template grafovi_Retention ADSL 12" xfId="7744"/>
    <cellStyle name="_template grafovi_Retention ADSL 13" xfId="7745"/>
    <cellStyle name="_template grafovi_Retention ADSL 2" xfId="7746"/>
    <cellStyle name="_template grafovi_Retention ADSL 2 2" xfId="7747"/>
    <cellStyle name="_template grafovi_Retention ADSL 2 3" xfId="7748"/>
    <cellStyle name="_template grafovi_Retention ADSL 3" xfId="7749"/>
    <cellStyle name="_template grafovi_Retention ADSL 3 2" xfId="7750"/>
    <cellStyle name="_template grafovi_Retention ADSL 3 3" xfId="7751"/>
    <cellStyle name="_template grafovi_Retention ADSL 4" xfId="7752"/>
    <cellStyle name="_template grafovi_Retention ADSL 4 2" xfId="7753"/>
    <cellStyle name="_template grafovi_Retention ADSL 4 3" xfId="7754"/>
    <cellStyle name="_template grafovi_Retention ADSL 5" xfId="7755"/>
    <cellStyle name="_template grafovi_Retention ADSL 5 2" xfId="7756"/>
    <cellStyle name="_template grafovi_Retention ADSL 5 3" xfId="7757"/>
    <cellStyle name="_template grafovi_Retention ADSL 6" xfId="7758"/>
    <cellStyle name="_template grafovi_Retention ADSL 6 2" xfId="7759"/>
    <cellStyle name="_template grafovi_Retention ADSL 6 3" xfId="7760"/>
    <cellStyle name="_template grafovi_Retention ADSL 7" xfId="7761"/>
    <cellStyle name="_template grafovi_Retention ADSL 7 2" xfId="7762"/>
    <cellStyle name="_template grafovi_Retention ADSL 8" xfId="7763"/>
    <cellStyle name="_template grafovi_Retention ADSL 8 2" xfId="7764"/>
    <cellStyle name="_template grafovi_Retention ADSL 8 3" xfId="7765"/>
    <cellStyle name="_template grafovi_Retention ADSL 9" xfId="7766"/>
    <cellStyle name="_template grafovi_Retention ADSL 9 2" xfId="7767"/>
    <cellStyle name="_template grafovi_Retention ADSL 9 3" xfId="7768"/>
    <cellStyle name="_template grafovi_revenues SP 2008" xfId="7769"/>
    <cellStyle name="_template grafovi_revenues SP 2008 10" xfId="7770"/>
    <cellStyle name="_template grafovi_revenues SP 2008 10 2" xfId="7771"/>
    <cellStyle name="_template grafovi_revenues SP 2008 11" xfId="7772"/>
    <cellStyle name="_template grafovi_revenues SP 2008 11 2" xfId="7773"/>
    <cellStyle name="_template grafovi_revenues SP 2008 12" xfId="7774"/>
    <cellStyle name="_template grafovi_revenues SP 2008 13" xfId="7775"/>
    <cellStyle name="_template grafovi_revenues SP 2008 2" xfId="7776"/>
    <cellStyle name="_template grafovi_revenues SP 2008 2 2" xfId="7777"/>
    <cellStyle name="_template grafovi_revenues SP 2008 2 3" xfId="7778"/>
    <cellStyle name="_template grafovi_revenues SP 2008 3" xfId="7779"/>
    <cellStyle name="_template grafovi_revenues SP 2008 3 2" xfId="7780"/>
    <cellStyle name="_template grafovi_revenues SP 2008 3 3" xfId="7781"/>
    <cellStyle name="_template grafovi_revenues SP 2008 4" xfId="7782"/>
    <cellStyle name="_template grafovi_revenues SP 2008 4 2" xfId="7783"/>
    <cellStyle name="_template grafovi_revenues SP 2008 4 3" xfId="7784"/>
    <cellStyle name="_template grafovi_revenues SP 2008 5" xfId="7785"/>
    <cellStyle name="_template grafovi_revenues SP 2008 5 2" xfId="7786"/>
    <cellStyle name="_template grafovi_revenues SP 2008 5 3" xfId="7787"/>
    <cellStyle name="_template grafovi_revenues SP 2008 6" xfId="7788"/>
    <cellStyle name="_template grafovi_revenues SP 2008 6 2" xfId="7789"/>
    <cellStyle name="_template grafovi_revenues SP 2008 6 3" xfId="7790"/>
    <cellStyle name="_template grafovi_revenues SP 2008 7" xfId="7791"/>
    <cellStyle name="_template grafovi_revenues SP 2008 7 2" xfId="7792"/>
    <cellStyle name="_template grafovi_revenues SP 2008 8" xfId="7793"/>
    <cellStyle name="_template grafovi_revenues SP 2008 8 2" xfId="7794"/>
    <cellStyle name="_template grafovi_revenues SP 2008 8 3" xfId="7795"/>
    <cellStyle name="_template grafovi_revenues SP 2008 9" xfId="7796"/>
    <cellStyle name="_template grafovi_revenues SP 2008 9 2" xfId="7797"/>
    <cellStyle name="_template grafovi_revenues SP 2008 9 3" xfId="7798"/>
    <cellStyle name="_template grafovi_revenues SP 2008_Net PRO 2009_ZADNJA11" xfId="7799"/>
    <cellStyle name="_template grafovi_Sheet1" xfId="7800"/>
    <cellStyle name="_template grafovi_Sheet1 10" xfId="7801"/>
    <cellStyle name="_template grafovi_Sheet1 11" xfId="7802"/>
    <cellStyle name="_template grafovi_Sheet1 2" xfId="7803"/>
    <cellStyle name="_template grafovi_Sheet1 2 2" xfId="7804"/>
    <cellStyle name="_template grafovi_Sheet1 2 3" xfId="7805"/>
    <cellStyle name="_template grafovi_Sheet1 3" xfId="7806"/>
    <cellStyle name="_template grafovi_Sheet1 3 2" xfId="7807"/>
    <cellStyle name="_template grafovi_Sheet1 3 3" xfId="7808"/>
    <cellStyle name="_template grafovi_Sheet1 4" xfId="7809"/>
    <cellStyle name="_template grafovi_Sheet1 4 2" xfId="7810"/>
    <cellStyle name="_template grafovi_Sheet1 4 3" xfId="7811"/>
    <cellStyle name="_template grafovi_Sheet1 5" xfId="7812"/>
    <cellStyle name="_template grafovi_Sheet1 5 2" xfId="7813"/>
    <cellStyle name="_template grafovi_Sheet1 5 3" xfId="7814"/>
    <cellStyle name="_template grafovi_Sheet1 6" xfId="7815"/>
    <cellStyle name="_template grafovi_Sheet1 6 2" xfId="7816"/>
    <cellStyle name="_template grafovi_Sheet1 7" xfId="7817"/>
    <cellStyle name="_template grafovi_Sheet1 7 2" xfId="7818"/>
    <cellStyle name="_template grafovi_Sheet1 8" xfId="7819"/>
    <cellStyle name="_template grafovi_Sheet1 8 2" xfId="7820"/>
    <cellStyle name="_template grafovi_Sheet1 9" xfId="7821"/>
    <cellStyle name="_template grafovi_Sheet1 9 2" xfId="7822"/>
    <cellStyle name="_template grafovi_Sheet1_Net PRO 2009_ZADNJA11" xfId="7823"/>
    <cellStyle name="_template grafovi_TKI - TKA costs for POTS" xfId="7824"/>
    <cellStyle name="_template grafovi_TKI - TKA costs for POTS 10" xfId="7825"/>
    <cellStyle name="_template grafovi_TKI - TKA costs for POTS 10 2" xfId="7826"/>
    <cellStyle name="_template grafovi_TKI - TKA costs for POTS 11" xfId="7827"/>
    <cellStyle name="_template grafovi_TKI - TKA costs for POTS 11 2" xfId="7828"/>
    <cellStyle name="_template grafovi_TKI - TKA costs for POTS 12" xfId="7829"/>
    <cellStyle name="_template grafovi_TKI - TKA costs for POTS 13" xfId="7830"/>
    <cellStyle name="_template grafovi_TKI - TKA costs for POTS 2" xfId="7831"/>
    <cellStyle name="_template grafovi_TKI - TKA costs for POTS 2 2" xfId="7832"/>
    <cellStyle name="_template grafovi_TKI - TKA costs for POTS 2 3" xfId="7833"/>
    <cellStyle name="_template grafovi_TKI - TKA costs for POTS 3" xfId="7834"/>
    <cellStyle name="_template grafovi_TKI - TKA costs for POTS 3 2" xfId="7835"/>
    <cellStyle name="_template grafovi_TKI - TKA costs for POTS 3 3" xfId="7836"/>
    <cellStyle name="_template grafovi_TKI - TKA costs for POTS 4" xfId="7837"/>
    <cellStyle name="_template grafovi_TKI - TKA costs for POTS 4 2" xfId="7838"/>
    <cellStyle name="_template grafovi_TKI - TKA costs for POTS 4 3" xfId="7839"/>
    <cellStyle name="_template grafovi_TKI - TKA costs for POTS 5" xfId="7840"/>
    <cellStyle name="_template grafovi_TKI - TKA costs for POTS 5 2" xfId="7841"/>
    <cellStyle name="_template grafovi_TKI - TKA costs for POTS 5 3" xfId="7842"/>
    <cellStyle name="_template grafovi_TKI - TKA costs for POTS 6" xfId="7843"/>
    <cellStyle name="_template grafovi_TKI - TKA costs for POTS 6 2" xfId="7844"/>
    <cellStyle name="_template grafovi_TKI - TKA costs for POTS 6 3" xfId="7845"/>
    <cellStyle name="_template grafovi_TKI - TKA costs for POTS 7" xfId="7846"/>
    <cellStyle name="_template grafovi_TKI - TKA costs for POTS 7 2" xfId="7847"/>
    <cellStyle name="_template grafovi_TKI - TKA costs for POTS 8" xfId="7848"/>
    <cellStyle name="_template grafovi_TKI - TKA costs for POTS 8 2" xfId="7849"/>
    <cellStyle name="_template grafovi_TKI - TKA costs for POTS 8 3" xfId="7850"/>
    <cellStyle name="_template grafovi_TKI - TKA costs for POTS 9" xfId="7851"/>
    <cellStyle name="_template grafovi_TKI - TKA costs for POTS 9 2" xfId="7852"/>
    <cellStyle name="_template grafovi_TKI - TKA costs for POTS 9 3" xfId="7853"/>
    <cellStyle name="_template grafovi1" xfId="7854"/>
    <cellStyle name="_template grafovi1 10" xfId="7855"/>
    <cellStyle name="_template grafovi1 11" xfId="7856"/>
    <cellStyle name="_template grafovi1 2" xfId="7857"/>
    <cellStyle name="_template grafovi1 2 2" xfId="7858"/>
    <cellStyle name="_template grafovi1 2 3" xfId="7859"/>
    <cellStyle name="_template grafovi1 3" xfId="7860"/>
    <cellStyle name="_template grafovi1 3 2" xfId="7861"/>
    <cellStyle name="_template grafovi1 3 3" xfId="7862"/>
    <cellStyle name="_template grafovi1 4" xfId="7863"/>
    <cellStyle name="_template grafovi1 4 2" xfId="7864"/>
    <cellStyle name="_template grafovi1 4 3" xfId="7865"/>
    <cellStyle name="_template grafovi1 5" xfId="7866"/>
    <cellStyle name="_template grafovi1 5 2" xfId="7867"/>
    <cellStyle name="_template grafovi1 5 3" xfId="7868"/>
    <cellStyle name="_template grafovi1 6" xfId="7869"/>
    <cellStyle name="_template grafovi1 6 2" xfId="7870"/>
    <cellStyle name="_template grafovi1 7" xfId="7871"/>
    <cellStyle name="_template grafovi1 7 2" xfId="7872"/>
    <cellStyle name="_template grafovi1 8" xfId="7873"/>
    <cellStyle name="_template grafovi1 8 2" xfId="7874"/>
    <cellStyle name="_template grafovi1 9" xfId="7875"/>
    <cellStyle name="_template grafovi1 9 2" xfId="7876"/>
    <cellStyle name="_template grafovi1_Book2" xfId="7877"/>
    <cellStyle name="_template grafovi1_Costs " xfId="7878"/>
    <cellStyle name="_template grafovi1_Costs  2" xfId="7879"/>
    <cellStyle name="_template grafovi1_HAWA" xfId="7880"/>
    <cellStyle name="_template grafovi1_MAXtvPlan 20090416" xfId="7881"/>
    <cellStyle name="_template grafovi1_MAXtvPlan 20090416 2" xfId="7882"/>
    <cellStyle name="_template grafovi1_Model_SAB101_e_31_May_2008_iPF 2008" xfId="7883"/>
    <cellStyle name="_template grafovi1_Model_SAB101_e_31_May_2008_iPF 2008 10" xfId="7884"/>
    <cellStyle name="_template grafovi1_Model_SAB101_e_31_May_2008_iPF 2008 10 2" xfId="7885"/>
    <cellStyle name="_template grafovi1_Model_SAB101_e_31_May_2008_iPF 2008 11" xfId="7886"/>
    <cellStyle name="_template grafovi1_Model_SAB101_e_31_May_2008_iPF 2008 11 2" xfId="7887"/>
    <cellStyle name="_template grafovi1_Model_SAB101_e_31_May_2008_iPF 2008 12" xfId="7888"/>
    <cellStyle name="_template grafovi1_Model_SAB101_e_31_May_2008_iPF 2008 13" xfId="7889"/>
    <cellStyle name="_template grafovi1_Model_SAB101_e_31_May_2008_iPF 2008 2" xfId="7890"/>
    <cellStyle name="_template grafovi1_Model_SAB101_e_31_May_2008_iPF 2008 2 2" xfId="7891"/>
    <cellStyle name="_template grafovi1_Model_SAB101_e_31_May_2008_iPF 2008 2 3" xfId="7892"/>
    <cellStyle name="_template grafovi1_Model_SAB101_e_31_May_2008_iPF 2008 3" xfId="7893"/>
    <cellStyle name="_template grafovi1_Model_SAB101_e_31_May_2008_iPF 2008 3 2" xfId="7894"/>
    <cellStyle name="_template grafovi1_Model_SAB101_e_31_May_2008_iPF 2008 3 3" xfId="7895"/>
    <cellStyle name="_template grafovi1_Model_SAB101_e_31_May_2008_iPF 2008 4" xfId="7896"/>
    <cellStyle name="_template grafovi1_Model_SAB101_e_31_May_2008_iPF 2008 4 2" xfId="7897"/>
    <cellStyle name="_template grafovi1_Model_SAB101_e_31_May_2008_iPF 2008 4 3" xfId="7898"/>
    <cellStyle name="_template grafovi1_Model_SAB101_e_31_May_2008_iPF 2008 5" xfId="7899"/>
    <cellStyle name="_template grafovi1_Model_SAB101_e_31_May_2008_iPF 2008 5 2" xfId="7900"/>
    <cellStyle name="_template grafovi1_Model_SAB101_e_31_May_2008_iPF 2008 5 3" xfId="7901"/>
    <cellStyle name="_template grafovi1_Model_SAB101_e_31_May_2008_iPF 2008 6" xfId="7902"/>
    <cellStyle name="_template grafovi1_Model_SAB101_e_31_May_2008_iPF 2008 6 2" xfId="7903"/>
    <cellStyle name="_template grafovi1_Model_SAB101_e_31_May_2008_iPF 2008 6 3" xfId="7904"/>
    <cellStyle name="_template grafovi1_Model_SAB101_e_31_May_2008_iPF 2008 7" xfId="7905"/>
    <cellStyle name="_template grafovi1_Model_SAB101_e_31_May_2008_iPF 2008 7 2" xfId="7906"/>
    <cellStyle name="_template grafovi1_Model_SAB101_e_31_May_2008_iPF 2008 8" xfId="7907"/>
    <cellStyle name="_template grafovi1_Model_SAB101_e_31_May_2008_iPF 2008 8 2" xfId="7908"/>
    <cellStyle name="_template grafovi1_Model_SAB101_e_31_May_2008_iPF 2008 8 3" xfId="7909"/>
    <cellStyle name="_template grafovi1_Model_SAB101_e_31_May_2008_iPF 2008 9" xfId="7910"/>
    <cellStyle name="_template grafovi1_Model_SAB101_e_31_May_2008_iPF 2008 9 2" xfId="7911"/>
    <cellStyle name="_template grafovi1_Model_SAB101_e_31_May_2008_iPF 2008 9 3" xfId="7912"/>
    <cellStyle name="_template grafovi1_Model_SAB101_e_31_May_2008_iPF 2008_Net PRO 2009_ZADNJA11" xfId="7913"/>
    <cellStyle name="_template grafovi1_Net PRO 2009_ZADNJA11" xfId="7914"/>
    <cellStyle name="_template grafovi1_Retention ADSL" xfId="7915"/>
    <cellStyle name="_template grafovi1_Retention ADSL 10" xfId="7916"/>
    <cellStyle name="_template grafovi1_Retention ADSL 10 2" xfId="7917"/>
    <cellStyle name="_template grafovi1_Retention ADSL 11" xfId="7918"/>
    <cellStyle name="_template grafovi1_Retention ADSL 11 2" xfId="7919"/>
    <cellStyle name="_template grafovi1_Retention ADSL 12" xfId="7920"/>
    <cellStyle name="_template grafovi1_Retention ADSL 13" xfId="7921"/>
    <cellStyle name="_template grafovi1_Retention ADSL 2" xfId="7922"/>
    <cellStyle name="_template grafovi1_Retention ADSL 2 2" xfId="7923"/>
    <cellStyle name="_template grafovi1_Retention ADSL 2 3" xfId="7924"/>
    <cellStyle name="_template grafovi1_Retention ADSL 3" xfId="7925"/>
    <cellStyle name="_template grafovi1_Retention ADSL 3 2" xfId="7926"/>
    <cellStyle name="_template grafovi1_Retention ADSL 3 3" xfId="7927"/>
    <cellStyle name="_template grafovi1_Retention ADSL 4" xfId="7928"/>
    <cellStyle name="_template grafovi1_Retention ADSL 4 2" xfId="7929"/>
    <cellStyle name="_template grafovi1_Retention ADSL 4 3" xfId="7930"/>
    <cellStyle name="_template grafovi1_Retention ADSL 5" xfId="7931"/>
    <cellStyle name="_template grafovi1_Retention ADSL 5 2" xfId="7932"/>
    <cellStyle name="_template grafovi1_Retention ADSL 5 3" xfId="7933"/>
    <cellStyle name="_template grafovi1_Retention ADSL 6" xfId="7934"/>
    <cellStyle name="_template grafovi1_Retention ADSL 6 2" xfId="7935"/>
    <cellStyle name="_template grafovi1_Retention ADSL 6 3" xfId="7936"/>
    <cellStyle name="_template grafovi1_Retention ADSL 7" xfId="7937"/>
    <cellStyle name="_template grafovi1_Retention ADSL 7 2" xfId="7938"/>
    <cellStyle name="_template grafovi1_Retention ADSL 8" xfId="7939"/>
    <cellStyle name="_template grafovi1_Retention ADSL 8 2" xfId="7940"/>
    <cellStyle name="_template grafovi1_Retention ADSL 8 3" xfId="7941"/>
    <cellStyle name="_template grafovi1_Retention ADSL 9" xfId="7942"/>
    <cellStyle name="_template grafovi1_Retention ADSL 9 2" xfId="7943"/>
    <cellStyle name="_template grafovi1_Retention ADSL 9 3" xfId="7944"/>
    <cellStyle name="_template grafovi1_Reveneus" xfId="7945"/>
    <cellStyle name="_template grafovi1_Reveneus 2" xfId="7946"/>
    <cellStyle name="_template grafovi1_revenues SP 2008" xfId="7947"/>
    <cellStyle name="_template grafovi1_revenues SP 2008 10" xfId="7948"/>
    <cellStyle name="_template grafovi1_revenues SP 2008 10 2" xfId="7949"/>
    <cellStyle name="_template grafovi1_revenues SP 2008 11" xfId="7950"/>
    <cellStyle name="_template grafovi1_revenues SP 2008 11 2" xfId="7951"/>
    <cellStyle name="_template grafovi1_revenues SP 2008 12" xfId="7952"/>
    <cellStyle name="_template grafovi1_revenues SP 2008 13" xfId="7953"/>
    <cellStyle name="_template grafovi1_revenues SP 2008 2" xfId="7954"/>
    <cellStyle name="_template grafovi1_revenues SP 2008 2 2" xfId="7955"/>
    <cellStyle name="_template grafovi1_revenues SP 2008 2 3" xfId="7956"/>
    <cellStyle name="_template grafovi1_revenues SP 2008 3" xfId="7957"/>
    <cellStyle name="_template grafovi1_revenues SP 2008 3 2" xfId="7958"/>
    <cellStyle name="_template grafovi1_revenues SP 2008 3 3" xfId="7959"/>
    <cellStyle name="_template grafovi1_revenues SP 2008 4" xfId="7960"/>
    <cellStyle name="_template grafovi1_revenues SP 2008 4 2" xfId="7961"/>
    <cellStyle name="_template grafovi1_revenues SP 2008 4 3" xfId="7962"/>
    <cellStyle name="_template grafovi1_revenues SP 2008 5" xfId="7963"/>
    <cellStyle name="_template grafovi1_revenues SP 2008 5 2" xfId="7964"/>
    <cellStyle name="_template grafovi1_revenues SP 2008 5 3" xfId="7965"/>
    <cellStyle name="_template grafovi1_revenues SP 2008 6" xfId="7966"/>
    <cellStyle name="_template grafovi1_revenues SP 2008 6 2" xfId="7967"/>
    <cellStyle name="_template grafovi1_revenues SP 2008 6 3" xfId="7968"/>
    <cellStyle name="_template grafovi1_revenues SP 2008 7" xfId="7969"/>
    <cellStyle name="_template grafovi1_revenues SP 2008 7 2" xfId="7970"/>
    <cellStyle name="_template grafovi1_revenues SP 2008 8" xfId="7971"/>
    <cellStyle name="_template grafovi1_revenues SP 2008 8 2" xfId="7972"/>
    <cellStyle name="_template grafovi1_revenues SP 2008 8 3" xfId="7973"/>
    <cellStyle name="_template grafovi1_revenues SP 2008 9" xfId="7974"/>
    <cellStyle name="_template grafovi1_revenues SP 2008 9 2" xfId="7975"/>
    <cellStyle name="_template grafovi1_revenues SP 2008 9 3" xfId="7976"/>
    <cellStyle name="_template grafovi1_revenues SP 2008_Net PRO 2009_ZADNJA11" xfId="7977"/>
    <cellStyle name="_template grafovi1_Sheet1" xfId="7978"/>
    <cellStyle name="_template grafovi1_Sheet1 10" xfId="7979"/>
    <cellStyle name="_template grafovi1_Sheet1 11" xfId="7980"/>
    <cellStyle name="_template grafovi1_Sheet1 2" xfId="7981"/>
    <cellStyle name="_template grafovi1_Sheet1 2 2" xfId="7982"/>
    <cellStyle name="_template grafovi1_Sheet1 2 3" xfId="7983"/>
    <cellStyle name="_template grafovi1_Sheet1 3" xfId="7984"/>
    <cellStyle name="_template grafovi1_Sheet1 3 2" xfId="7985"/>
    <cellStyle name="_template grafovi1_Sheet1 3 3" xfId="7986"/>
    <cellStyle name="_template grafovi1_Sheet1 4" xfId="7987"/>
    <cellStyle name="_template grafovi1_Sheet1 4 2" xfId="7988"/>
    <cellStyle name="_template grafovi1_Sheet1 4 3" xfId="7989"/>
    <cellStyle name="_template grafovi1_Sheet1 5" xfId="7990"/>
    <cellStyle name="_template grafovi1_Sheet1 5 2" xfId="7991"/>
    <cellStyle name="_template grafovi1_Sheet1 5 3" xfId="7992"/>
    <cellStyle name="_template grafovi1_Sheet1 6" xfId="7993"/>
    <cellStyle name="_template grafovi1_Sheet1 6 2" xfId="7994"/>
    <cellStyle name="_template grafovi1_Sheet1 7" xfId="7995"/>
    <cellStyle name="_template grafovi1_Sheet1 7 2" xfId="7996"/>
    <cellStyle name="_template grafovi1_Sheet1 8" xfId="7997"/>
    <cellStyle name="_template grafovi1_Sheet1 8 2" xfId="7998"/>
    <cellStyle name="_template grafovi1_Sheet1 9" xfId="7999"/>
    <cellStyle name="_template grafovi1_Sheet1 9 2" xfId="8000"/>
    <cellStyle name="_template grafovi1_Sheet1_Net PRO 2009_ZADNJA11" xfId="8001"/>
    <cellStyle name="_template grafovi1_T-Com wo Iskon P&amp;L CCat" xfId="8002"/>
    <cellStyle name="_template grafovi1_T-Com wo Iskon P&amp;L CCat 10" xfId="8003"/>
    <cellStyle name="_template grafovi1_T-Com wo Iskon P&amp;L CCat 10 2" xfId="8004"/>
    <cellStyle name="_template grafovi1_T-Com wo Iskon P&amp;L CCat 11" xfId="8005"/>
    <cellStyle name="_template grafovi1_T-Com wo Iskon P&amp;L CCat 11 2" xfId="8006"/>
    <cellStyle name="_template grafovi1_T-Com wo Iskon P&amp;L CCat 12" xfId="8007"/>
    <cellStyle name="_template grafovi1_T-Com wo Iskon P&amp;L CCat 13" xfId="8008"/>
    <cellStyle name="_template grafovi1_T-Com wo Iskon P&amp;L CCat 2" xfId="8009"/>
    <cellStyle name="_template grafovi1_T-Com wo Iskon P&amp;L CCat 2 2" xfId="8010"/>
    <cellStyle name="_template grafovi1_T-Com wo Iskon P&amp;L CCat 2 3" xfId="8011"/>
    <cellStyle name="_template grafovi1_T-Com wo Iskon P&amp;L CCat 3" xfId="8012"/>
    <cellStyle name="_template grafovi1_T-Com wo Iskon P&amp;L CCat 3 2" xfId="8013"/>
    <cellStyle name="_template grafovi1_T-Com wo Iskon P&amp;L CCat 3 3" xfId="8014"/>
    <cellStyle name="_template grafovi1_T-Com wo Iskon P&amp;L CCat 4" xfId="8015"/>
    <cellStyle name="_template grafovi1_T-Com wo Iskon P&amp;L CCat 4 2" xfId="8016"/>
    <cellStyle name="_template grafovi1_T-Com wo Iskon P&amp;L CCat 4 3" xfId="8017"/>
    <cellStyle name="_template grafovi1_T-Com wo Iskon P&amp;L CCat 5" xfId="8018"/>
    <cellStyle name="_template grafovi1_T-Com wo Iskon P&amp;L CCat 5 2" xfId="8019"/>
    <cellStyle name="_template grafovi1_T-Com wo Iskon P&amp;L CCat 5 3" xfId="8020"/>
    <cellStyle name="_template grafovi1_T-Com wo Iskon P&amp;L CCat 6" xfId="8021"/>
    <cellStyle name="_template grafovi1_T-Com wo Iskon P&amp;L CCat 6 2" xfId="8022"/>
    <cellStyle name="_template grafovi1_T-Com wo Iskon P&amp;L CCat 6 3" xfId="8023"/>
    <cellStyle name="_template grafovi1_T-Com wo Iskon P&amp;L CCat 7" xfId="8024"/>
    <cellStyle name="_template grafovi1_T-Com wo Iskon P&amp;L CCat 7 2" xfId="8025"/>
    <cellStyle name="_template grafovi1_T-Com wo Iskon P&amp;L CCat 8" xfId="8026"/>
    <cellStyle name="_template grafovi1_T-Com wo Iskon P&amp;L CCat 8 2" xfId="8027"/>
    <cellStyle name="_template grafovi1_T-Com wo Iskon P&amp;L CCat 8 3" xfId="8028"/>
    <cellStyle name="_template grafovi1_T-Com wo Iskon P&amp;L CCat 9" xfId="8029"/>
    <cellStyle name="_template grafovi1_T-Com wo Iskon P&amp;L CCat 9 2" xfId="8030"/>
    <cellStyle name="_template grafovi1_T-Com wo Iskon P&amp;L CCat 9 3" xfId="8031"/>
    <cellStyle name="_template grafovi1_T-Com wo Iskon P&amp;L CCat_Net PRO 2009_ZADNJA11" xfId="8032"/>
    <cellStyle name="_template grafovi1_TKI - TKA costs for POTS" xfId="8033"/>
    <cellStyle name="_template grafovi1_TKI - TKA costs for POTS 10" xfId="8034"/>
    <cellStyle name="_template grafovi1_TKI - TKA costs for POTS 10 2" xfId="8035"/>
    <cellStyle name="_template grafovi1_TKI - TKA costs for POTS 11" xfId="8036"/>
    <cellStyle name="_template grafovi1_TKI - TKA costs for POTS 11 2" xfId="8037"/>
    <cellStyle name="_template grafovi1_TKI - TKA costs for POTS 12" xfId="8038"/>
    <cellStyle name="_template grafovi1_TKI - TKA costs for POTS 13" xfId="8039"/>
    <cellStyle name="_template grafovi1_TKI - TKA costs for POTS 2" xfId="8040"/>
    <cellStyle name="_template grafovi1_TKI - TKA costs for POTS 2 2" xfId="8041"/>
    <cellStyle name="_template grafovi1_TKI - TKA costs for POTS 2 3" xfId="8042"/>
    <cellStyle name="_template grafovi1_TKI - TKA costs for POTS 3" xfId="8043"/>
    <cellStyle name="_template grafovi1_TKI - TKA costs for POTS 3 2" xfId="8044"/>
    <cellStyle name="_template grafovi1_TKI - TKA costs for POTS 3 3" xfId="8045"/>
    <cellStyle name="_template grafovi1_TKI - TKA costs for POTS 4" xfId="8046"/>
    <cellStyle name="_template grafovi1_TKI - TKA costs for POTS 4 2" xfId="8047"/>
    <cellStyle name="_template grafovi1_TKI - TKA costs for POTS 4 3" xfId="8048"/>
    <cellStyle name="_template grafovi1_TKI - TKA costs for POTS 5" xfId="8049"/>
    <cellStyle name="_template grafovi1_TKI - TKA costs for POTS 5 2" xfId="8050"/>
    <cellStyle name="_template grafovi1_TKI - TKA costs for POTS 5 3" xfId="8051"/>
    <cellStyle name="_template grafovi1_TKI - TKA costs for POTS 6" xfId="8052"/>
    <cellStyle name="_template grafovi1_TKI - TKA costs for POTS 6 2" xfId="8053"/>
    <cellStyle name="_template grafovi1_TKI - TKA costs for POTS 6 3" xfId="8054"/>
    <cellStyle name="_template grafovi1_TKI - TKA costs for POTS 7" xfId="8055"/>
    <cellStyle name="_template grafovi1_TKI - TKA costs for POTS 7 2" xfId="8056"/>
    <cellStyle name="_template grafovi1_TKI - TKA costs for POTS 8" xfId="8057"/>
    <cellStyle name="_template grafovi1_TKI - TKA costs for POTS 8 2" xfId="8058"/>
    <cellStyle name="_template grafovi1_TKI - TKA costs for POTS 8 3" xfId="8059"/>
    <cellStyle name="_template grafovi1_TKI - TKA costs for POTS 9" xfId="8060"/>
    <cellStyle name="_template grafovi1_TKI - TKA costs for POTS 9 2" xfId="8061"/>
    <cellStyle name="_template grafovi1_TKI - TKA costs for POTS 9 3" xfId="8062"/>
    <cellStyle name="_T-HT_BC_template" xfId="8063"/>
    <cellStyle name="_T-HT_BC_template 2" xfId="8064"/>
    <cellStyle name="_T-HT_BC_template 3" xfId="8065"/>
    <cellStyle name="_T-HT_BC_template 4" xfId="8066"/>
    <cellStyle name="_T-HT_BC_template 5" xfId="8067"/>
    <cellStyle name="_T-HT_BC_template 6" xfId="8068"/>
    <cellStyle name="_T-HT_BC_template_BC_Net phone packages_new_26082009" xfId="8069"/>
    <cellStyle name="_T-HT_BC_template_BC_Net phone packages_new_26082009_BC_Net phone_KA_LA_new iteration 2010 _03052010" xfId="8070"/>
    <cellStyle name="_T-HT_BC_template_BC_Net phone_KA_LA_new iteration 2010 _03052010" xfId="8071"/>
    <cellStyle name="_T-HT_BC_template_Copy of BC_Net phone packages_new_20090807_Anamarija" xfId="8072"/>
    <cellStyle name="_T-HT_BC_template_Copy of BC_Net phone packages_new_20090807_Anamarija_BC_Net phone_KA_LA_new iteration 2010 _03052010" xfId="8073"/>
    <cellStyle name="_TKI - TKA costs for POTS" xfId="8074"/>
    <cellStyle name="_TKI - TKA costs for POTS 2" xfId="8075"/>
    <cellStyle name="_TMHR Flash February 07_THT" xfId="8076"/>
    <cellStyle name="_TMHR Flash February 07_THT 2" xfId="8077"/>
    <cellStyle name="_TMHR Flash February 07_THT 3" xfId="8078"/>
    <cellStyle name="_TMHR Flash February 07_THT 4" xfId="8079"/>
    <cellStyle name="_TMHR_December 2007" xfId="8080"/>
    <cellStyle name="_TMHR_December 2007 2" xfId="8081"/>
    <cellStyle name="_TMHR_December 2007 3" xfId="8082"/>
    <cellStyle name="_TMHR_December 2007 4" xfId="8083"/>
    <cellStyle name="_TMHR_July_2006" xfId="8084"/>
    <cellStyle name="_TMHR_July_2006 2" xfId="8085"/>
    <cellStyle name="_TMHR_July_2006 3" xfId="8086"/>
    <cellStyle name="_TMHR_July_2006 4" xfId="8087"/>
    <cellStyle name="_TMHR_June 2007" xfId="8088"/>
    <cellStyle name="_TMHR_June 2007 2" xfId="8089"/>
    <cellStyle name="_TMHR_June 2007 3" xfId="8090"/>
    <cellStyle name="_TMHR_June 2007 4" xfId="8091"/>
    <cellStyle name="_TMHR_May 2007" xfId="8092"/>
    <cellStyle name="_TMHR_May 2007 2" xfId="8093"/>
    <cellStyle name="_TMHR_May 2007 3" xfId="8094"/>
    <cellStyle name="_TMHR_May 2007 4" xfId="8095"/>
    <cellStyle name="_Tmob_IM str.-CPX redistribution April 2007" xfId="8096"/>
    <cellStyle name="_Tmob_IM str.-CPX redistribution April 2007 2" xfId="8097"/>
    <cellStyle name="_Tmob_IM str.-CPX redistribution April 2007 3" xfId="8098"/>
    <cellStyle name="_Tmob_IM str.-CPX redistribution April 2007 4" xfId="8099"/>
    <cellStyle name="_T-Mobile capex MRC 06 2006" xfId="8100"/>
    <cellStyle name="_T-Mobile capex MRC 06 2006 2" xfId="8101"/>
    <cellStyle name="_T-Mobile capex MRC 06 2006 3" xfId="8102"/>
    <cellStyle name="_T-Mobile capex MRC 06 2006 4" xfId="8103"/>
    <cellStyle name="_T-Mobile Dodatna Oprema 13 03 2009 (2)" xfId="8104"/>
    <cellStyle name="_T-Mobile Dodatna Oprema-MPL 01 06 2009" xfId="8105"/>
    <cellStyle name="_T-Mobile Dodatna Oprema-MPL 04.06.2009" xfId="8106"/>
    <cellStyle name="_Tool_interni vs_eksterni FC7+5 (for inputs) v5" xfId="8107"/>
    <cellStyle name="_Tool_interni vs_eksterni FC7+5 (for inputs) v5 2" xfId="8108"/>
    <cellStyle name="_Tool_interni vs_eksterni FC7+5 (for inputs) v5 3" xfId="8109"/>
    <cellStyle name="_Tool_interni vs_eksterni FC7+5 (for inputs) v5 4" xfId="8110"/>
    <cellStyle name="_Tool_interni vs_eksterni FC7+5 (for inputs) v5_promjena_cijena_interkonekcije_mobile_retail_190210" xfId="8111"/>
    <cellStyle name="_Tool_interni vs_eksterni FC7+5 (for inputs) v5_PRP MPL_Q1 2009_Proposal_for Quantity planning" xfId="8112"/>
    <cellStyle name="_VPN_NetPro-actuals 20080820" xfId="8113"/>
    <cellStyle name="_VPN_NetPro-actuals 20080820 2" xfId="8114"/>
    <cellStyle name="_VPN_NetPro-actuals 20080820_Net PRO 2009_ZADNJA11" xfId="8115"/>
    <cellStyle name="_Warehouse SELL IN" xfId="8116"/>
    <cellStyle name="_Warehouse SELL IN 2" xfId="8117"/>
    <cellStyle name="_Warehouse SELL IN 3" xfId="8118"/>
    <cellStyle name="_Warehouse SELL IN 4" xfId="8119"/>
    <cellStyle name="_WEB shop" xfId="8120"/>
    <cellStyle name="_WEB shopIB_MB" xfId="8121"/>
    <cellStyle name="_za mirelu_11 07 " xfId="8122"/>
    <cellStyle name="_za mirelu_11 07  2" xfId="8123"/>
    <cellStyle name="_za mirelu_11 07  3" xfId="8124"/>
    <cellStyle name="_za mirelu_11 07  4" xfId="8125"/>
    <cellStyle name="=C:\WINNT\SYSTEM32\COMMAND.COM" xfId="8126"/>
    <cellStyle name="=C:\WINNT\SYSTEM32\COMMAND.COM 1" xfId="8127"/>
    <cellStyle name="=C:\WINNT\SYSTEM32\COMMAND.COM 10" xfId="8128"/>
    <cellStyle name="=C:\WINNT\SYSTEM32\COMMAND.COM 10 2" xfId="8129"/>
    <cellStyle name="=C:\WINNT\SYSTEM32\COMMAND.COM 10 3" xfId="8130"/>
    <cellStyle name="=C:\WINNT\SYSTEM32\COMMAND.COM 11" xfId="8131"/>
    <cellStyle name="=C:\WINNT\SYSTEM32\COMMAND.COM 11 2" xfId="8132"/>
    <cellStyle name="=C:\WINNT\SYSTEM32\COMMAND.COM 11 3" xfId="8133"/>
    <cellStyle name="=C:\WINNT\SYSTEM32\COMMAND.COM 12" xfId="8134"/>
    <cellStyle name="=C:\WINNT\SYSTEM32\COMMAND.COM 12 2" xfId="8135"/>
    <cellStyle name="=C:\WINNT\SYSTEM32\COMMAND.COM 13" xfId="8136"/>
    <cellStyle name="=C:\WINNT\SYSTEM32\COMMAND.COM 13 2" xfId="8137"/>
    <cellStyle name="=C:\WINNT\SYSTEM32\COMMAND.COM 14" xfId="8138"/>
    <cellStyle name="=C:\WINNT\SYSTEM32\COMMAND.COM 15" xfId="8139"/>
    <cellStyle name="=C:\WINNT\SYSTEM32\COMMAND.COM 2" xfId="8140"/>
    <cellStyle name="=C:\WINNT\SYSTEM32\COMMAND.COM 2 10" xfId="8141"/>
    <cellStyle name="=C:\WINNT\SYSTEM32\COMMAND.COM 2 10 2" xfId="8142"/>
    <cellStyle name="=C:\WINNT\SYSTEM32\COMMAND.COM 2 11" xfId="8143"/>
    <cellStyle name="=C:\WINNT\SYSTEM32\COMMAND.COM 2 11 2" xfId="8144"/>
    <cellStyle name="=C:\WINNT\SYSTEM32\COMMAND.COM 2 12" xfId="8145"/>
    <cellStyle name="=C:\WINNT\SYSTEM32\COMMAND.COM 2 12 2" xfId="8146"/>
    <cellStyle name="=C:\WINNT\SYSTEM32\COMMAND.COM 2 13" xfId="8147"/>
    <cellStyle name="=C:\WINNT\SYSTEM32\COMMAND.COM 2 13 2" xfId="8148"/>
    <cellStyle name="=C:\WINNT\SYSTEM32\COMMAND.COM 2 14" xfId="8149"/>
    <cellStyle name="=C:\WINNT\SYSTEM32\COMMAND.COM 2 14 2" xfId="8150"/>
    <cellStyle name="=C:\WINNT\SYSTEM32\COMMAND.COM 2 15" xfId="8151"/>
    <cellStyle name="=C:\WINNT\SYSTEM32\COMMAND.COM 2 15 2" xfId="8152"/>
    <cellStyle name="=C:\WINNT\SYSTEM32\COMMAND.COM 2 16" xfId="8153"/>
    <cellStyle name="=C:\WINNT\SYSTEM32\COMMAND.COM 2 2" xfId="8154"/>
    <cellStyle name="=C:\WINNT\SYSTEM32\COMMAND.COM 2 2 2" xfId="8155"/>
    <cellStyle name="=C:\WINNT\SYSTEM32\COMMAND.COM 2 2 2 2" xfId="8156"/>
    <cellStyle name="=C:\WINNT\SYSTEM32\COMMAND.COM 2 2 3" xfId="8157"/>
    <cellStyle name="=C:\WINNT\SYSTEM32\COMMAND.COM 2 2 3 2" xfId="8158"/>
    <cellStyle name="=C:\WINNT\SYSTEM32\COMMAND.COM 2 2 4" xfId="8159"/>
    <cellStyle name="=C:\WINNT\SYSTEM32\COMMAND.COM 2 2 5" xfId="8160"/>
    <cellStyle name="=C:\WINNT\SYSTEM32\COMMAND.COM 2 3" xfId="8161"/>
    <cellStyle name="=C:\WINNT\SYSTEM32\COMMAND.COM 2 3 10" xfId="8162"/>
    <cellStyle name="=C:\WINNT\SYSTEM32\COMMAND.COM 2 3 10 2" xfId="8163"/>
    <cellStyle name="=C:\WINNT\SYSTEM32\COMMAND.COM 2 3 11" xfId="8164"/>
    <cellStyle name="=C:\WINNT\SYSTEM32\COMMAND.COM 2 3 2" xfId="8165"/>
    <cellStyle name="=C:\WINNT\SYSTEM32\COMMAND.COM 2 3 2 2" xfId="8166"/>
    <cellStyle name="=C:\WINNT\SYSTEM32\COMMAND.COM 2 3 2 2 2" xfId="8167"/>
    <cellStyle name="=C:\WINNT\SYSTEM32\COMMAND.COM 2 3 2 2 2 2" xfId="8168"/>
    <cellStyle name="=C:\WINNT\SYSTEM32\COMMAND.COM 2 3 2 2 3" xfId="8169"/>
    <cellStyle name="=C:\WINNT\SYSTEM32\COMMAND.COM 2 3 2 2 3 2" xfId="8170"/>
    <cellStyle name="=C:\WINNT\SYSTEM32\COMMAND.COM 2 3 2 2 4" xfId="8171"/>
    <cellStyle name="=C:\WINNT\SYSTEM32\COMMAND.COM 2 3 2 2 4 2" xfId="8172"/>
    <cellStyle name="=C:\WINNT\SYSTEM32\COMMAND.COM 2 3 2 2 5" xfId="8173"/>
    <cellStyle name="=C:\WINNT\SYSTEM32\COMMAND.COM 2 3 2 2 5 2" xfId="8174"/>
    <cellStyle name="=C:\WINNT\SYSTEM32\COMMAND.COM 2 3 2 2 6" xfId="8175"/>
    <cellStyle name="=C:\WINNT\SYSTEM32\COMMAND.COM 2 3 2 2 6 2" xfId="8176"/>
    <cellStyle name="=C:\WINNT\SYSTEM32\COMMAND.COM 2 3 2 2 7" xfId="8177"/>
    <cellStyle name="=C:\WINNT\SYSTEM32\COMMAND.COM 2 3 2 3" xfId="8178"/>
    <cellStyle name="=C:\WINNT\SYSTEM32\COMMAND.COM 2 3 2 3 2" xfId="8179"/>
    <cellStyle name="=C:\WINNT\SYSTEM32\COMMAND.COM 2 3 2 4" xfId="8180"/>
    <cellStyle name="=C:\WINNT\SYSTEM32\COMMAND.COM 2 3 2 4 2" xfId="8181"/>
    <cellStyle name="=C:\WINNT\SYSTEM32\COMMAND.COM 2 3 2 5" xfId="8182"/>
    <cellStyle name="=C:\WINNT\SYSTEM32\COMMAND.COM 2 3 2 5 2" xfId="8183"/>
    <cellStyle name="=C:\WINNT\SYSTEM32\COMMAND.COM 2 3 2 6" xfId="8184"/>
    <cellStyle name="=C:\WINNT\SYSTEM32\COMMAND.COM 2 3 2 6 2" xfId="8185"/>
    <cellStyle name="=C:\WINNT\SYSTEM32\COMMAND.COM 2 3 2 7" xfId="8186"/>
    <cellStyle name="=C:\WINNT\SYSTEM32\COMMAND.COM 2 3 3" xfId="8187"/>
    <cellStyle name="=C:\WINNT\SYSTEM32\COMMAND.COM 2 3 3 2" xfId="8188"/>
    <cellStyle name="=C:\WINNT\SYSTEM32\COMMAND.COM 2 3 4" xfId="8189"/>
    <cellStyle name="=C:\WINNT\SYSTEM32\COMMAND.COM 2 3 4 2" xfId="8190"/>
    <cellStyle name="=C:\WINNT\SYSTEM32\COMMAND.COM 2 3 4 3" xfId="8191"/>
    <cellStyle name="=C:\WINNT\SYSTEM32\COMMAND.COM 2 3 5" xfId="8192"/>
    <cellStyle name="=C:\WINNT\SYSTEM32\COMMAND.COM 2 3 5 2" xfId="8193"/>
    <cellStyle name="=C:\WINNT\SYSTEM32\COMMAND.COM 2 3 6" xfId="8194"/>
    <cellStyle name="=C:\WINNT\SYSTEM32\COMMAND.COM 2 3 6 2" xfId="8195"/>
    <cellStyle name="=C:\WINNT\SYSTEM32\COMMAND.COM 2 3 7" xfId="8196"/>
    <cellStyle name="=C:\WINNT\SYSTEM32\COMMAND.COM 2 3 7 2" xfId="8197"/>
    <cellStyle name="=C:\WINNT\SYSTEM32\COMMAND.COM 2 3 8" xfId="8198"/>
    <cellStyle name="=C:\WINNT\SYSTEM32\COMMAND.COM 2 3 8 2" xfId="8199"/>
    <cellStyle name="=C:\WINNT\SYSTEM32\COMMAND.COM 2 3 9" xfId="8200"/>
    <cellStyle name="=C:\WINNT\SYSTEM32\COMMAND.COM 2 3 9 2" xfId="8201"/>
    <cellStyle name="=C:\WINNT\SYSTEM32\COMMAND.COM 2 4" xfId="8202"/>
    <cellStyle name="=C:\WINNT\SYSTEM32\COMMAND.COM 2 4 2" xfId="8203"/>
    <cellStyle name="=C:\WINNT\SYSTEM32\COMMAND.COM 2 4 3" xfId="8204"/>
    <cellStyle name="=C:\WINNT\SYSTEM32\COMMAND.COM 2 5" xfId="8205"/>
    <cellStyle name="=C:\WINNT\SYSTEM32\COMMAND.COM 2 5 2" xfId="8206"/>
    <cellStyle name="=C:\WINNT\SYSTEM32\COMMAND.COM 2 5 3" xfId="8207"/>
    <cellStyle name="=C:\WINNT\SYSTEM32\COMMAND.COM 2 6" xfId="8208"/>
    <cellStyle name="=C:\WINNT\SYSTEM32\COMMAND.COM 2 6 2" xfId="8209"/>
    <cellStyle name="=C:\WINNT\SYSTEM32\COMMAND.COM 2 6 3" xfId="8210"/>
    <cellStyle name="=C:\WINNT\SYSTEM32\COMMAND.COM 2 7" xfId="8211"/>
    <cellStyle name="=C:\WINNT\SYSTEM32\COMMAND.COM 2 7 2" xfId="8212"/>
    <cellStyle name="=C:\WINNT\SYSTEM32\COMMAND.COM 2 8" xfId="8213"/>
    <cellStyle name="=C:\WINNT\SYSTEM32\COMMAND.COM 2 8 2" xfId="8214"/>
    <cellStyle name="=C:\WINNT\SYSTEM32\COMMAND.COM 2 9" xfId="8215"/>
    <cellStyle name="=C:\WINNT\SYSTEM32\COMMAND.COM 2 9 2" xfId="8216"/>
    <cellStyle name="=C:\WINNT\SYSTEM32\COMMAND.COM 3" xfId="8217"/>
    <cellStyle name="=C:\WINNT\SYSTEM32\COMMAND.COM 3 10" xfId="8218"/>
    <cellStyle name="=C:\WINNT\SYSTEM32\COMMAND.COM 3 11" xfId="8219"/>
    <cellStyle name="=C:\WINNT\SYSTEM32\COMMAND.COM 3 2" xfId="8220"/>
    <cellStyle name="=C:\WINNT\SYSTEM32\COMMAND.COM 3 2 2" xfId="8221"/>
    <cellStyle name="=C:\WINNT\SYSTEM32\COMMAND.COM 3 2 2 2" xfId="8222"/>
    <cellStyle name="=C:\WINNT\SYSTEM32\COMMAND.COM 3 2 3" xfId="8223"/>
    <cellStyle name="=C:\WINNT\SYSTEM32\COMMAND.COM 3 2 3 2" xfId="8224"/>
    <cellStyle name="=C:\WINNT\SYSTEM32\COMMAND.COM 3 2 4" xfId="8225"/>
    <cellStyle name="=C:\WINNT\SYSTEM32\COMMAND.COM 3 2 5" xfId="8226"/>
    <cellStyle name="=C:\WINNT\SYSTEM32\COMMAND.COM 3 3" xfId="8227"/>
    <cellStyle name="=C:\WINNT\SYSTEM32\COMMAND.COM 3 3 2" xfId="8228"/>
    <cellStyle name="=C:\WINNT\SYSTEM32\COMMAND.COM 3 3 2 2" xfId="8229"/>
    <cellStyle name="=C:\WINNT\SYSTEM32\COMMAND.COM 3 3 3" xfId="8230"/>
    <cellStyle name="=C:\WINNT\SYSTEM32\COMMAND.COM 3 3 3 2" xfId="8231"/>
    <cellStyle name="=C:\WINNT\SYSTEM32\COMMAND.COM 3 3 4" xfId="8232"/>
    <cellStyle name="=C:\WINNT\SYSTEM32\COMMAND.COM 3 3 5" xfId="8233"/>
    <cellStyle name="=C:\WINNT\SYSTEM32\COMMAND.COM 3 4" xfId="8234"/>
    <cellStyle name="=C:\WINNT\SYSTEM32\COMMAND.COM 3 4 2" xfId="8235"/>
    <cellStyle name="=C:\WINNT\SYSTEM32\COMMAND.COM 3 4 3" xfId="8236"/>
    <cellStyle name="=C:\WINNT\SYSTEM32\COMMAND.COM 3 5" xfId="8237"/>
    <cellStyle name="=C:\WINNT\SYSTEM32\COMMAND.COM 3 5 2" xfId="8238"/>
    <cellStyle name="=C:\WINNT\SYSTEM32\COMMAND.COM 3 5 3" xfId="8239"/>
    <cellStyle name="=C:\WINNT\SYSTEM32\COMMAND.COM 3 6" xfId="8240"/>
    <cellStyle name="=C:\WINNT\SYSTEM32\COMMAND.COM 3 6 2" xfId="8241"/>
    <cellStyle name="=C:\WINNT\SYSTEM32\COMMAND.COM 3 7" xfId="8242"/>
    <cellStyle name="=C:\WINNT\SYSTEM32\COMMAND.COM 3 7 2" xfId="8243"/>
    <cellStyle name="=C:\WINNT\SYSTEM32\COMMAND.COM 3 8" xfId="8244"/>
    <cellStyle name="=C:\WINNT\SYSTEM32\COMMAND.COM 3 8 2" xfId="8245"/>
    <cellStyle name="=C:\WINNT\SYSTEM32\COMMAND.COM 3 9" xfId="8246"/>
    <cellStyle name="=C:\WINNT\SYSTEM32\COMMAND.COM 3 9 2" xfId="8247"/>
    <cellStyle name="=C:\WINNT\SYSTEM32\COMMAND.COM 4" xfId="8248"/>
    <cellStyle name="=C:\WINNT\SYSTEM32\COMMAND.COM 4 2" xfId="8249"/>
    <cellStyle name="=C:\WINNT\SYSTEM32\COMMAND.COM 4 2 2" xfId="8250"/>
    <cellStyle name="=C:\WINNT\SYSTEM32\COMMAND.COM 4 2 3" xfId="8251"/>
    <cellStyle name="=C:\WINNT\SYSTEM32\COMMAND.COM 4 2 4" xfId="8252"/>
    <cellStyle name="=C:\WINNT\SYSTEM32\COMMAND.COM 4 2 5" xfId="8253"/>
    <cellStyle name="=C:\WINNT\SYSTEM32\COMMAND.COM 4 3" xfId="8254"/>
    <cellStyle name="=C:\WINNT\SYSTEM32\COMMAND.COM 4 4" xfId="8255"/>
    <cellStyle name="=C:\WINNT\SYSTEM32\COMMAND.COM 4 4 2" xfId="8256"/>
    <cellStyle name="=C:\WINNT\SYSTEM32\COMMAND.COM 4 4 3" xfId="8257"/>
    <cellStyle name="=C:\WINNT\SYSTEM32\COMMAND.COM 4 4 3 2" xfId="8258"/>
    <cellStyle name="=C:\WINNT\SYSTEM32\COMMAND.COM 4 5" xfId="8259"/>
    <cellStyle name="=C:\WINNT\SYSTEM32\COMMAND.COM 4 6" xfId="8260"/>
    <cellStyle name="=C:\WINNT\SYSTEM32\COMMAND.COM 4 7" xfId="8261"/>
    <cellStyle name="=C:\WINNT\SYSTEM32\COMMAND.COM 5" xfId="8262"/>
    <cellStyle name="=C:\WINNT\SYSTEM32\COMMAND.COM 5 2" xfId="8263"/>
    <cellStyle name="=C:\WINNT\SYSTEM32\COMMAND.COM 5 2 2" xfId="8264"/>
    <cellStyle name="=C:\WINNT\SYSTEM32\COMMAND.COM 5 2 3" xfId="8265"/>
    <cellStyle name="=C:\WINNT\SYSTEM32\COMMAND.COM 5 2 4" xfId="8266"/>
    <cellStyle name="=C:\WINNT\SYSTEM32\COMMAND.COM 5 2 5" xfId="8267"/>
    <cellStyle name="=C:\WINNT\SYSTEM32\COMMAND.COM 5 3" xfId="8268"/>
    <cellStyle name="=C:\WINNT\SYSTEM32\COMMAND.COM 5 3 2" xfId="8269"/>
    <cellStyle name="=C:\WINNT\SYSTEM32\COMMAND.COM 5 3 3" xfId="8270"/>
    <cellStyle name="=C:\WINNT\SYSTEM32\COMMAND.COM 5 4" xfId="8271"/>
    <cellStyle name="=C:\WINNT\SYSTEM32\COMMAND.COM 5 4 2" xfId="8272"/>
    <cellStyle name="=C:\WINNT\SYSTEM32\COMMAND.COM 5 4 3" xfId="8273"/>
    <cellStyle name="=C:\WINNT\SYSTEM32\COMMAND.COM 5 5" xfId="8274"/>
    <cellStyle name="=C:\WINNT\SYSTEM32\COMMAND.COM 5 6" xfId="8275"/>
    <cellStyle name="=C:\WINNT\SYSTEM32\COMMAND.COM 5 7" xfId="8276"/>
    <cellStyle name="=C:\WINNT\SYSTEM32\COMMAND.COM 6" xfId="8277"/>
    <cellStyle name="=C:\WINNT\SYSTEM32\COMMAND.COM 6 2" xfId="8278"/>
    <cellStyle name="=C:\WINNT\SYSTEM32\COMMAND.COM 6 2 2" xfId="8279"/>
    <cellStyle name="=C:\WINNT\SYSTEM32\COMMAND.COM 6 2 3" xfId="8280"/>
    <cellStyle name="=C:\WINNT\SYSTEM32\COMMAND.COM 6 2 4" xfId="8281"/>
    <cellStyle name="=C:\WINNT\SYSTEM32\COMMAND.COM 6 2 5" xfId="8282"/>
    <cellStyle name="=C:\WINNT\SYSTEM32\COMMAND.COM 6 3" xfId="8283"/>
    <cellStyle name="=C:\WINNT\SYSTEM32\COMMAND.COM 6 4" xfId="8284"/>
    <cellStyle name="=C:\WINNT\SYSTEM32\COMMAND.COM 6 5" xfId="8285"/>
    <cellStyle name="=C:\WINNT\SYSTEM32\COMMAND.COM 6 6" xfId="8286"/>
    <cellStyle name="=C:\WINNT\SYSTEM32\COMMAND.COM 7" xfId="8287"/>
    <cellStyle name="=C:\WINNT\SYSTEM32\COMMAND.COM 7 10" xfId="8288"/>
    <cellStyle name="=C:\WINNT\SYSTEM32\COMMAND.COM 7 10 2" xfId="8289"/>
    <cellStyle name="=C:\WINNT\SYSTEM32\COMMAND.COM 7 11" xfId="8290"/>
    <cellStyle name="=C:\WINNT\SYSTEM32\COMMAND.COM 7 2" xfId="8291"/>
    <cellStyle name="=C:\WINNT\SYSTEM32\COMMAND.COM 7 2 2" xfId="8292"/>
    <cellStyle name="=C:\WINNT\SYSTEM32\COMMAND.COM 7 2 2 2" xfId="8293"/>
    <cellStyle name="=C:\WINNT\SYSTEM32\COMMAND.COM 7 2 2 2 2" xfId="8294"/>
    <cellStyle name="=C:\WINNT\SYSTEM32\COMMAND.COM 7 2 2 3" xfId="8295"/>
    <cellStyle name="=C:\WINNT\SYSTEM32\COMMAND.COM 7 2 2 3 2" xfId="8296"/>
    <cellStyle name="=C:\WINNT\SYSTEM32\COMMAND.COM 7 2 2 4" xfId="8297"/>
    <cellStyle name="=C:\WINNT\SYSTEM32\COMMAND.COM 7 2 2 4 2" xfId="8298"/>
    <cellStyle name="=C:\WINNT\SYSTEM32\COMMAND.COM 7 2 2 5" xfId="8299"/>
    <cellStyle name="=C:\WINNT\SYSTEM32\COMMAND.COM 7 2 2 5 2" xfId="8300"/>
    <cellStyle name="=C:\WINNT\SYSTEM32\COMMAND.COM 7 2 2 6" xfId="8301"/>
    <cellStyle name="=C:\WINNT\SYSTEM32\COMMAND.COM 7 2 2 6 2" xfId="8302"/>
    <cellStyle name="=C:\WINNT\SYSTEM32\COMMAND.COM 7 2 2 7" xfId="8303"/>
    <cellStyle name="=C:\WINNT\SYSTEM32\COMMAND.COM 7 2 3" xfId="8304"/>
    <cellStyle name="=C:\WINNT\SYSTEM32\COMMAND.COM 7 2 3 2" xfId="8305"/>
    <cellStyle name="=C:\WINNT\SYSTEM32\COMMAND.COM 7 2 4" xfId="8306"/>
    <cellStyle name="=C:\WINNT\SYSTEM32\COMMAND.COM 7 2 4 2" xfId="8307"/>
    <cellStyle name="=C:\WINNT\SYSTEM32\COMMAND.COM 7 2 5" xfId="8308"/>
    <cellStyle name="=C:\WINNT\SYSTEM32\COMMAND.COM 7 2 5 2" xfId="8309"/>
    <cellStyle name="=C:\WINNT\SYSTEM32\COMMAND.COM 7 2 6" xfId="8310"/>
    <cellStyle name="=C:\WINNT\SYSTEM32\COMMAND.COM 7 2 6 2" xfId="8311"/>
    <cellStyle name="=C:\WINNT\SYSTEM32\COMMAND.COM 7 2 7" xfId="8312"/>
    <cellStyle name="=C:\WINNT\SYSTEM32\COMMAND.COM 7 3" xfId="8313"/>
    <cellStyle name="=C:\WINNT\SYSTEM32\COMMAND.COM 7 3 2" xfId="8314"/>
    <cellStyle name="=C:\WINNT\SYSTEM32\COMMAND.COM 7 4" xfId="8315"/>
    <cellStyle name="=C:\WINNT\SYSTEM32\COMMAND.COM 7 4 2" xfId="8316"/>
    <cellStyle name="=C:\WINNT\SYSTEM32\COMMAND.COM 7 4 3" xfId="8317"/>
    <cellStyle name="=C:\WINNT\SYSTEM32\COMMAND.COM 7 5" xfId="8318"/>
    <cellStyle name="=C:\WINNT\SYSTEM32\COMMAND.COM 7 5 2" xfId="8319"/>
    <cellStyle name="=C:\WINNT\SYSTEM32\COMMAND.COM 7 5 3" xfId="8320"/>
    <cellStyle name="=C:\WINNT\SYSTEM32\COMMAND.COM 7 6" xfId="8321"/>
    <cellStyle name="=C:\WINNT\SYSTEM32\COMMAND.COM 7 6 2" xfId="8322"/>
    <cellStyle name="=C:\WINNT\SYSTEM32\COMMAND.COM 7 7" xfId="8323"/>
    <cellStyle name="=C:\WINNT\SYSTEM32\COMMAND.COM 7 7 2" xfId="8324"/>
    <cellStyle name="=C:\WINNT\SYSTEM32\COMMAND.COM 7 8" xfId="8325"/>
    <cellStyle name="=C:\WINNT\SYSTEM32\COMMAND.COM 7 8 2" xfId="8326"/>
    <cellStyle name="=C:\WINNT\SYSTEM32\COMMAND.COM 7 9" xfId="8327"/>
    <cellStyle name="=C:\WINNT\SYSTEM32\COMMAND.COM 7 9 2" xfId="8328"/>
    <cellStyle name="=C:\WINNT\SYSTEM32\COMMAND.COM 8" xfId="8329"/>
    <cellStyle name="=C:\WINNT\SYSTEM32\COMMAND.COM 8 2" xfId="8330"/>
    <cellStyle name="=C:\WINNT\SYSTEM32\COMMAND.COM 8 3" xfId="8331"/>
    <cellStyle name="=C:\WINNT\SYSTEM32\COMMAND.COM 9" xfId="8332"/>
    <cellStyle name="=C:\WINNT\SYSTEM32\COMMAND.COM 9 2" xfId="8333"/>
    <cellStyle name="=C:\WINNT\SYSTEM32\COMMAND.COM?COMPUTERNAME=OC000292?DVIDRVINPUT=T:" xfId="8334"/>
    <cellStyle name="=C:\WINNT\SYSTEM32\COMMAND.COM?COMPUTERNAME=OC000292?DVIDRVINPUT=T: 10" xfId="8335"/>
    <cellStyle name="=C:\WINNT\SYSTEM32\COMMAND.COM?COMPUTERNAME=OC000292?DVIDRVINPUT=T: 10 2" xfId="8336"/>
    <cellStyle name="=C:\WINNT\SYSTEM32\COMMAND.COM?COMPUTERNAME=OC000292?DVIDRVINPUT=T: 11" xfId="8337"/>
    <cellStyle name="=C:\WINNT\SYSTEM32\COMMAND.COM?COMPUTERNAME=OC000292?DVIDRVINPUT=T: 11 2" xfId="8338"/>
    <cellStyle name="=C:\WINNT\SYSTEM32\COMMAND.COM?COMPUTERNAME=OC000292?DVIDRVINPUT=T: 12" xfId="8339"/>
    <cellStyle name="=C:\WINNT\SYSTEM32\COMMAND.COM?COMPUTERNAME=OC000292?DVIDRVINPUT=T: 13" xfId="8340"/>
    <cellStyle name="=C:\WINNT\SYSTEM32\COMMAND.COM?COMPUTERNAME=OC000292?DVIDRVINPUT=T: 2" xfId="8341"/>
    <cellStyle name="=C:\WINNT\SYSTEM32\COMMAND.COM?COMPUTERNAME=OC000292?DVIDRVINPUT=T: 2 2" xfId="8342"/>
    <cellStyle name="=C:\WINNT\SYSTEM32\COMMAND.COM?COMPUTERNAME=OC000292?DVIDRVINPUT=T: 2 3" xfId="8343"/>
    <cellStyle name="=C:\WINNT\SYSTEM32\COMMAND.COM?COMPUTERNAME=OC000292?DVIDRVINPUT=T: 3" xfId="8344"/>
    <cellStyle name="=C:\WINNT\SYSTEM32\COMMAND.COM?COMPUTERNAME=OC000292?DVIDRVINPUT=T: 3 2" xfId="8345"/>
    <cellStyle name="=C:\WINNT\SYSTEM32\COMMAND.COM?COMPUTERNAME=OC000292?DVIDRVINPUT=T: 3 3" xfId="8346"/>
    <cellStyle name="=C:\WINNT\SYSTEM32\COMMAND.COM?COMPUTERNAME=OC000292?DVIDRVINPUT=T: 4" xfId="8347"/>
    <cellStyle name="=C:\WINNT\SYSTEM32\COMMAND.COM?COMPUTERNAME=OC000292?DVIDRVINPUT=T: 4 2" xfId="8348"/>
    <cellStyle name="=C:\WINNT\SYSTEM32\COMMAND.COM?COMPUTERNAME=OC000292?DVIDRVINPUT=T: 4 3" xfId="8349"/>
    <cellStyle name="=C:\WINNT\SYSTEM32\COMMAND.COM?COMPUTERNAME=OC000292?DVIDRVINPUT=T: 5" xfId="8350"/>
    <cellStyle name="=C:\WINNT\SYSTEM32\COMMAND.COM?COMPUTERNAME=OC000292?DVIDRVINPUT=T: 5 2" xfId="8351"/>
    <cellStyle name="=C:\WINNT\SYSTEM32\COMMAND.COM?COMPUTERNAME=OC000292?DVIDRVINPUT=T: 5 3" xfId="8352"/>
    <cellStyle name="=C:\WINNT\SYSTEM32\COMMAND.COM?COMPUTERNAME=OC000292?DVIDRVINPUT=T: 6" xfId="8353"/>
    <cellStyle name="=C:\WINNT\SYSTEM32\COMMAND.COM?COMPUTERNAME=OC000292?DVIDRVINPUT=T: 6 2" xfId="8354"/>
    <cellStyle name="=C:\WINNT\SYSTEM32\COMMAND.COM?COMPUTERNAME=OC000292?DVIDRVINPUT=T: 6 3" xfId="8355"/>
    <cellStyle name="=C:\WINNT\SYSTEM32\COMMAND.COM?COMPUTERNAME=OC000292?DVIDRVINPUT=T: 7" xfId="8356"/>
    <cellStyle name="=C:\WINNT\SYSTEM32\COMMAND.COM?COMPUTERNAME=OC000292?DVIDRVINPUT=T: 7 2" xfId="8357"/>
    <cellStyle name="=C:\WINNT\SYSTEM32\COMMAND.COM?COMPUTERNAME=OC000292?DVIDRVINPUT=T: 8" xfId="8358"/>
    <cellStyle name="=C:\WINNT\SYSTEM32\COMMAND.COM?COMPUTERNAME=OC000292?DVIDRVINPUT=T: 8 2" xfId="8359"/>
    <cellStyle name="=C:\WINNT\SYSTEM32\COMMAND.COM?COMPUTERNAME=OC000292?DVIDRVINPUT=T: 8 3" xfId="8360"/>
    <cellStyle name="=C:\WINNT\SYSTEM32\COMMAND.COM?COMPUTERNAME=OC000292?DVIDRVINPUT=T: 9" xfId="8361"/>
    <cellStyle name="=C:\WINNT\SYSTEM32\COMMAND.COM?COMPUTERNAME=OC000292?DVIDRVINPUT=T: 9 2" xfId="8362"/>
    <cellStyle name="=C:\WINNT\SYSTEM32\COMMAND.COM?COMPUTERNAME=OC000292?DVIDRVINPUT=T: 9 3" xfId="8363"/>
    <cellStyle name="=C:\WINNT\SYSTEM32\COMMAND.COM?COMPUTERNAME=OC000292?HOMEDRIVE=H:?H" xfId="8364"/>
    <cellStyle name="=C:\WINNT\SYSTEM32\COMMAND.COM?COMPUTERNAME=OC000292?HOMEDRIVE=H:?H 10" xfId="8365"/>
    <cellStyle name="=C:\WINNT\SYSTEM32\COMMAND.COM?COMPUTERNAME=OC000292?HOMEDRIVE=H:?H 10 2" xfId="8366"/>
    <cellStyle name="=C:\WINNT\SYSTEM32\COMMAND.COM?COMPUTERNAME=OC000292?HOMEDRIVE=H:?H 11" xfId="8367"/>
    <cellStyle name="=C:\WINNT\SYSTEM32\COMMAND.COM?COMPUTERNAME=OC000292?HOMEDRIVE=H:?H 11 2" xfId="8368"/>
    <cellStyle name="=C:\WINNT\SYSTEM32\COMMAND.COM?COMPUTERNAME=OC000292?HOMEDRIVE=H:?H 12" xfId="8369"/>
    <cellStyle name="=C:\WINNT\SYSTEM32\COMMAND.COM?COMPUTERNAME=OC000292?HOMEDRIVE=H:?H 13" xfId="8370"/>
    <cellStyle name="=C:\WINNT\SYSTEM32\COMMAND.COM?COMPUTERNAME=OC000292?HOMEDRIVE=H:?H 2" xfId="8371"/>
    <cellStyle name="=C:\WINNT\SYSTEM32\COMMAND.COM?COMPUTERNAME=OC000292?HOMEDRIVE=H:?H 2 2" xfId="8372"/>
    <cellStyle name="=C:\WINNT\SYSTEM32\COMMAND.COM?COMPUTERNAME=OC000292?HOMEDRIVE=H:?H 2 3" xfId="8373"/>
    <cellStyle name="=C:\WINNT\SYSTEM32\COMMAND.COM?COMPUTERNAME=OC000292?HOMEDRIVE=H:?H 3" xfId="8374"/>
    <cellStyle name="=C:\WINNT\SYSTEM32\COMMAND.COM?COMPUTERNAME=OC000292?HOMEDRIVE=H:?H 3 2" xfId="8375"/>
    <cellStyle name="=C:\WINNT\SYSTEM32\COMMAND.COM?COMPUTERNAME=OC000292?HOMEDRIVE=H:?H 3 3" xfId="8376"/>
    <cellStyle name="=C:\WINNT\SYSTEM32\COMMAND.COM?COMPUTERNAME=OC000292?HOMEDRIVE=H:?H 4" xfId="8377"/>
    <cellStyle name="=C:\WINNT\SYSTEM32\COMMAND.COM?COMPUTERNAME=OC000292?HOMEDRIVE=H:?H 4 2" xfId="8378"/>
    <cellStyle name="=C:\WINNT\SYSTEM32\COMMAND.COM?COMPUTERNAME=OC000292?HOMEDRIVE=H:?H 4 3" xfId="8379"/>
    <cellStyle name="=C:\WINNT\SYSTEM32\COMMAND.COM?COMPUTERNAME=OC000292?HOMEDRIVE=H:?H 5" xfId="8380"/>
    <cellStyle name="=C:\WINNT\SYSTEM32\COMMAND.COM?COMPUTERNAME=OC000292?HOMEDRIVE=H:?H 5 2" xfId="8381"/>
    <cellStyle name="=C:\WINNT\SYSTEM32\COMMAND.COM?COMPUTERNAME=OC000292?HOMEDRIVE=H:?H 5 3" xfId="8382"/>
    <cellStyle name="=C:\WINNT\SYSTEM32\COMMAND.COM?COMPUTERNAME=OC000292?HOMEDRIVE=H:?H 6" xfId="8383"/>
    <cellStyle name="=C:\WINNT\SYSTEM32\COMMAND.COM?COMPUTERNAME=OC000292?HOMEDRIVE=H:?H 6 2" xfId="8384"/>
    <cellStyle name="=C:\WINNT\SYSTEM32\COMMAND.COM?COMPUTERNAME=OC000292?HOMEDRIVE=H:?H 6 3" xfId="8385"/>
    <cellStyle name="=C:\WINNT\SYSTEM32\COMMAND.COM?COMPUTERNAME=OC000292?HOMEDRIVE=H:?H 7" xfId="8386"/>
    <cellStyle name="=C:\WINNT\SYSTEM32\COMMAND.COM?COMPUTERNAME=OC000292?HOMEDRIVE=H:?H 7 2" xfId="8387"/>
    <cellStyle name="=C:\WINNT\SYSTEM32\COMMAND.COM?COMPUTERNAME=OC000292?HOMEDRIVE=H:?H 8" xfId="8388"/>
    <cellStyle name="=C:\WINNT\SYSTEM32\COMMAND.COM?COMPUTERNAME=OC000292?HOMEDRIVE=H:?H 8 2" xfId="8389"/>
    <cellStyle name="=C:\WINNT\SYSTEM32\COMMAND.COM?COMPUTERNAME=OC000292?HOMEDRIVE=H:?H 8 3" xfId="8390"/>
    <cellStyle name="=C:\WINNT\SYSTEM32\COMMAND.COM?COMPUTERNAME=OC000292?HOMEDRIVE=H:?H 9" xfId="8391"/>
    <cellStyle name="=C:\WINNT\SYSTEM32\COMMAND.COM?COMPUTERNAME=OC000292?HOMEDRIVE=H:?H 9 2" xfId="8392"/>
    <cellStyle name="=C:\WINNT\SYSTEM32\COMMAND.COM?COMPUTERNAME=OC000292?HOMEDRIVE=H:?H 9 3" xfId="8393"/>
    <cellStyle name="=C:\WINNT\SYSTEM32\COMMAND.COM?COMPUTERNAME=OC000569?DVIDRVINPUT=T:" xfId="8394"/>
    <cellStyle name="=C:\WINNT\SYSTEM32\COMMAND.COM?COMPUTERNAME=OC000569?DVIDRVINPUT=T: 10" xfId="8395"/>
    <cellStyle name="=C:\WINNT\SYSTEM32\COMMAND.COM?COMPUTERNAME=OC000569?DVIDRVINPUT=T: 10 2" xfId="8396"/>
    <cellStyle name="=C:\WINNT\SYSTEM32\COMMAND.COM?COMPUTERNAME=OC000569?DVIDRVINPUT=T: 11" xfId="8397"/>
    <cellStyle name="=C:\WINNT\SYSTEM32\COMMAND.COM?COMPUTERNAME=OC000569?DVIDRVINPUT=T: 11 2" xfId="8398"/>
    <cellStyle name="=C:\WINNT\SYSTEM32\COMMAND.COM?COMPUTERNAME=OC000569?DVIDRVINPUT=T: 12" xfId="8399"/>
    <cellStyle name="=C:\WINNT\SYSTEM32\COMMAND.COM?COMPUTERNAME=OC000569?DVIDRVINPUT=T: 13" xfId="8400"/>
    <cellStyle name="=C:\WINNT\SYSTEM32\COMMAND.COM?COMPUTERNAME=OC000569?DVIDRVINPUT=T: 2" xfId="8401"/>
    <cellStyle name="=C:\WINNT\SYSTEM32\COMMAND.COM?COMPUTERNAME=OC000569?DVIDRVINPUT=T: 2 2" xfId="8402"/>
    <cellStyle name="=C:\WINNT\SYSTEM32\COMMAND.COM?COMPUTERNAME=OC000569?DVIDRVINPUT=T: 2 3" xfId="8403"/>
    <cellStyle name="=C:\WINNT\SYSTEM32\COMMAND.COM?COMPUTERNAME=OC000569?DVIDRVINPUT=T: 3" xfId="8404"/>
    <cellStyle name="=C:\WINNT\SYSTEM32\COMMAND.COM?COMPUTERNAME=OC000569?DVIDRVINPUT=T: 3 2" xfId="8405"/>
    <cellStyle name="=C:\WINNT\SYSTEM32\COMMAND.COM?COMPUTERNAME=OC000569?DVIDRVINPUT=T: 3 3" xfId="8406"/>
    <cellStyle name="=C:\WINNT\SYSTEM32\COMMAND.COM?COMPUTERNAME=OC000569?DVIDRVINPUT=T: 4" xfId="8407"/>
    <cellStyle name="=C:\WINNT\SYSTEM32\COMMAND.COM?COMPUTERNAME=OC000569?DVIDRVINPUT=T: 4 2" xfId="8408"/>
    <cellStyle name="=C:\WINNT\SYSTEM32\COMMAND.COM?COMPUTERNAME=OC000569?DVIDRVINPUT=T: 4 3" xfId="8409"/>
    <cellStyle name="=C:\WINNT\SYSTEM32\COMMAND.COM?COMPUTERNAME=OC000569?DVIDRVINPUT=T: 5" xfId="8410"/>
    <cellStyle name="=C:\WINNT\SYSTEM32\COMMAND.COM?COMPUTERNAME=OC000569?DVIDRVINPUT=T: 5 2" xfId="8411"/>
    <cellStyle name="=C:\WINNT\SYSTEM32\COMMAND.COM?COMPUTERNAME=OC000569?DVIDRVINPUT=T: 5 3" xfId="8412"/>
    <cellStyle name="=C:\WINNT\SYSTEM32\COMMAND.COM?COMPUTERNAME=OC000569?DVIDRVINPUT=T: 6" xfId="8413"/>
    <cellStyle name="=C:\WINNT\SYSTEM32\COMMAND.COM?COMPUTERNAME=OC000569?DVIDRVINPUT=T: 6 2" xfId="8414"/>
    <cellStyle name="=C:\WINNT\SYSTEM32\COMMAND.COM?COMPUTERNAME=OC000569?DVIDRVINPUT=T: 6 3" xfId="8415"/>
    <cellStyle name="=C:\WINNT\SYSTEM32\COMMAND.COM?COMPUTERNAME=OC000569?DVIDRVINPUT=T: 7" xfId="8416"/>
    <cellStyle name="=C:\WINNT\SYSTEM32\COMMAND.COM?COMPUTERNAME=OC000569?DVIDRVINPUT=T: 7 2" xfId="8417"/>
    <cellStyle name="=C:\WINNT\SYSTEM32\COMMAND.COM?COMPUTERNAME=OC000569?DVIDRVINPUT=T: 8" xfId="8418"/>
    <cellStyle name="=C:\WINNT\SYSTEM32\COMMAND.COM?COMPUTERNAME=OC000569?DVIDRVINPUT=T: 8 2" xfId="8419"/>
    <cellStyle name="=C:\WINNT\SYSTEM32\COMMAND.COM?COMPUTERNAME=OC000569?DVIDRVINPUT=T: 8 3" xfId="8420"/>
    <cellStyle name="=C:\WINNT\SYSTEM32\COMMAND.COM?COMPUTERNAME=OC000569?DVIDRVINPUT=T: 9" xfId="8421"/>
    <cellStyle name="=C:\WINNT\SYSTEM32\COMMAND.COM?COMPUTERNAME=OC000569?DVIDRVINPUT=T: 9 2" xfId="8422"/>
    <cellStyle name="=C:\WINNT\SYSTEM32\COMMAND.COM?COMPUTERNAME=OC000569?DVIDRVINPUT=T: 9 3" xfId="8423"/>
    <cellStyle name="=C:\WINNT\SYSTEM32\COMMAND.COM_00_ECB 2008 Tool v199" xfId="8424"/>
    <cellStyle name="=C:\WINNT35\SYSTEM32\COMMAND.COM" xfId="8425"/>
    <cellStyle name="=C:\WINNT35\SYSTEM32\COMMAND.COM 10" xfId="8426"/>
    <cellStyle name="=C:\WINNT35\SYSTEM32\COMMAND.COM 10 2" xfId="8427"/>
    <cellStyle name="=C:\WINNT35\SYSTEM32\COMMAND.COM 10 3" xfId="8428"/>
    <cellStyle name="=C:\WINNT35\SYSTEM32\COMMAND.COM 10 4" xfId="8429"/>
    <cellStyle name="=C:\WINNT35\SYSTEM32\COMMAND.COM 11" xfId="8430"/>
    <cellStyle name="=C:\WINNT35\SYSTEM32\COMMAND.COM 11 2" xfId="8431"/>
    <cellStyle name="=C:\WINNT35\SYSTEM32\COMMAND.COM 11 3" xfId="8432"/>
    <cellStyle name="=C:\WINNT35\SYSTEM32\COMMAND.COM 11 4" xfId="8433"/>
    <cellStyle name="=C:\WINNT35\SYSTEM32\COMMAND.COM 12" xfId="8434"/>
    <cellStyle name="=C:\WINNT35\SYSTEM32\COMMAND.COM 12 2" xfId="8435"/>
    <cellStyle name="=C:\WINNT35\SYSTEM32\COMMAND.COM 12 3" xfId="8436"/>
    <cellStyle name="=C:\WINNT35\SYSTEM32\COMMAND.COM 12 4" xfId="8437"/>
    <cellStyle name="=C:\WINNT35\SYSTEM32\COMMAND.COM 13" xfId="8438"/>
    <cellStyle name="=C:\WINNT35\SYSTEM32\COMMAND.COM 13 2" xfId="8439"/>
    <cellStyle name="=C:\WINNT35\SYSTEM32\COMMAND.COM 13 3" xfId="8440"/>
    <cellStyle name="=C:\WINNT35\SYSTEM32\COMMAND.COM 13 4" xfId="8441"/>
    <cellStyle name="=C:\WINNT35\SYSTEM32\COMMAND.COM 14" xfId="8442"/>
    <cellStyle name="=C:\WINNT35\SYSTEM32\COMMAND.COM 14 2" xfId="8443"/>
    <cellStyle name="=C:\WINNT35\SYSTEM32\COMMAND.COM 14 2 2" xfId="8444"/>
    <cellStyle name="=C:\WINNT35\SYSTEM32\COMMAND.COM 14 2 2 2" xfId="8445"/>
    <cellStyle name="=C:\WINNT35\SYSTEM32\COMMAND.COM 14 2 3" xfId="8446"/>
    <cellStyle name="=C:\WINNT35\SYSTEM32\COMMAND.COM 14 2 3 2" xfId="8447"/>
    <cellStyle name="=C:\WINNT35\SYSTEM32\COMMAND.COM 14 2 4" xfId="8448"/>
    <cellStyle name="=C:\WINNT35\SYSTEM32\COMMAND.COM 14 2 4 2" xfId="8449"/>
    <cellStyle name="=C:\WINNT35\SYSTEM32\COMMAND.COM 14 2 5" xfId="8450"/>
    <cellStyle name="=C:\WINNT35\SYSTEM32\COMMAND.COM 14 2 5 2" xfId="8451"/>
    <cellStyle name="=C:\WINNT35\SYSTEM32\COMMAND.COM 14 2 6" xfId="8452"/>
    <cellStyle name="=C:\WINNT35\SYSTEM32\COMMAND.COM 14 2 6 2" xfId="8453"/>
    <cellStyle name="=C:\WINNT35\SYSTEM32\COMMAND.COM 14 3" xfId="8454"/>
    <cellStyle name="=C:\WINNT35\SYSTEM32\COMMAND.COM 14 4" xfId="8455"/>
    <cellStyle name="=C:\WINNT35\SYSTEM32\COMMAND.COM 14 5" xfId="8456"/>
    <cellStyle name="=C:\WINNT35\SYSTEM32\COMMAND.COM 14 6" xfId="8457"/>
    <cellStyle name="=C:\WINNT35\SYSTEM32\COMMAND.COM 14 7" xfId="8458"/>
    <cellStyle name="=C:\WINNT35\SYSTEM32\COMMAND.COM 14 8" xfId="8459"/>
    <cellStyle name="=C:\WINNT35\SYSTEM32\COMMAND.COM 15" xfId="8460"/>
    <cellStyle name="=C:\WINNT35\SYSTEM32\COMMAND.COM 15 2" xfId="8461"/>
    <cellStyle name="=C:\WINNT35\SYSTEM32\COMMAND.COM 16" xfId="8462"/>
    <cellStyle name="=C:\WINNT35\SYSTEM32\COMMAND.COM 16 2" xfId="8463"/>
    <cellStyle name="=C:\WINNT35\SYSTEM32\COMMAND.COM 17" xfId="8464"/>
    <cellStyle name="=C:\WINNT35\SYSTEM32\COMMAND.COM 17 2" xfId="8465"/>
    <cellStyle name="=C:\WINNT35\SYSTEM32\COMMAND.COM 17 3" xfId="8466"/>
    <cellStyle name="=C:\WINNT35\SYSTEM32\COMMAND.COM 18" xfId="8467"/>
    <cellStyle name="=C:\WINNT35\SYSTEM32\COMMAND.COM 18 2" xfId="8468"/>
    <cellStyle name="=C:\WINNT35\SYSTEM32\COMMAND.COM 19" xfId="8469"/>
    <cellStyle name="=C:\WINNT35\SYSTEM32\COMMAND.COM 19 2" xfId="8470"/>
    <cellStyle name="=C:\WINNT35\SYSTEM32\COMMAND.COM 2" xfId="8471"/>
    <cellStyle name="=C:\WINNT35\SYSTEM32\COMMAND.COM 2 10" xfId="8472"/>
    <cellStyle name="=C:\WINNT35\SYSTEM32\COMMAND.COM 2 10 2" xfId="8473"/>
    <cellStyle name="=C:\WINNT35\SYSTEM32\COMMAND.COM 2 11" xfId="8474"/>
    <cellStyle name="=C:\WINNT35\SYSTEM32\COMMAND.COM 2 11 2" xfId="8475"/>
    <cellStyle name="=C:\WINNT35\SYSTEM32\COMMAND.COM 2 12" xfId="8476"/>
    <cellStyle name="=C:\WINNT35\SYSTEM32\COMMAND.COM 2 12 2" xfId="8477"/>
    <cellStyle name="=C:\WINNT35\SYSTEM32\COMMAND.COM 2 13" xfId="8478"/>
    <cellStyle name="=C:\WINNT35\SYSTEM32\COMMAND.COM 2 14" xfId="8479"/>
    <cellStyle name="=C:\WINNT35\SYSTEM32\COMMAND.COM 2 2" xfId="8480"/>
    <cellStyle name="=C:\WINNT35\SYSTEM32\COMMAND.COM 2 2 10" xfId="8481"/>
    <cellStyle name="=C:\WINNT35\SYSTEM32\COMMAND.COM 2 2 2" xfId="8482"/>
    <cellStyle name="=C:\WINNT35\SYSTEM32\COMMAND.COM 2 2 2 2" xfId="8483"/>
    <cellStyle name="=C:\WINNT35\SYSTEM32\COMMAND.COM 2 2 2 2 2" xfId="8484"/>
    <cellStyle name="=C:\WINNT35\SYSTEM32\COMMAND.COM 2 2 2 2 3" xfId="8485"/>
    <cellStyle name="=C:\WINNT35\SYSTEM32\COMMAND.COM 2 2 2 2 4" xfId="8486"/>
    <cellStyle name="=C:\WINNT35\SYSTEM32\COMMAND.COM 2 2 2 2 5" xfId="8487"/>
    <cellStyle name="=C:\WINNT35\SYSTEM32\COMMAND.COM 2 2 2 2 6" xfId="8488"/>
    <cellStyle name="=C:\WINNT35\SYSTEM32\COMMAND.COM 2 2 2 3" xfId="8489"/>
    <cellStyle name="=C:\WINNT35\SYSTEM32\COMMAND.COM 2 2 2 4" xfId="8490"/>
    <cellStyle name="=C:\WINNT35\SYSTEM32\COMMAND.COM 2 2 2 5" xfId="8491"/>
    <cellStyle name="=C:\WINNT35\SYSTEM32\COMMAND.COM 2 2 2 6" xfId="8492"/>
    <cellStyle name="=C:\WINNT35\SYSTEM32\COMMAND.COM 2 2 3" xfId="8493"/>
    <cellStyle name="=C:\WINNT35\SYSTEM32\COMMAND.COM 2 2 4" xfId="8494"/>
    <cellStyle name="=C:\WINNT35\SYSTEM32\COMMAND.COM 2 2 4 2" xfId="8495"/>
    <cellStyle name="=C:\WINNT35\SYSTEM32\COMMAND.COM 2 2 5" xfId="8496"/>
    <cellStyle name="=C:\WINNT35\SYSTEM32\COMMAND.COM 2 2 6" xfId="8497"/>
    <cellStyle name="=C:\WINNT35\SYSTEM32\COMMAND.COM 2 2 7" xfId="8498"/>
    <cellStyle name="=C:\WINNT35\SYSTEM32\COMMAND.COM 2 2 8" xfId="8499"/>
    <cellStyle name="=C:\WINNT35\SYSTEM32\COMMAND.COM 2 2 9" xfId="8500"/>
    <cellStyle name="=C:\WINNT35\SYSTEM32\COMMAND.COM 2 3" xfId="8501"/>
    <cellStyle name="=C:\WINNT35\SYSTEM32\COMMAND.COM 2 3 2" xfId="8502"/>
    <cellStyle name="=C:\WINNT35\SYSTEM32\COMMAND.COM 2 3 2 2" xfId="8503"/>
    <cellStyle name="=C:\WINNT35\SYSTEM32\COMMAND.COM 2 3 2 3" xfId="8504"/>
    <cellStyle name="=C:\WINNT35\SYSTEM32\COMMAND.COM 2 3 2 4" xfId="8505"/>
    <cellStyle name="=C:\WINNT35\SYSTEM32\COMMAND.COM 2 3 2 5" xfId="8506"/>
    <cellStyle name="=C:\WINNT35\SYSTEM32\COMMAND.COM 2 3 2 6" xfId="8507"/>
    <cellStyle name="=C:\WINNT35\SYSTEM32\COMMAND.COM 2 3 2 7" xfId="8508"/>
    <cellStyle name="=C:\WINNT35\SYSTEM32\COMMAND.COM 2 3 3" xfId="8509"/>
    <cellStyle name="=C:\WINNT35\SYSTEM32\COMMAND.COM 2 3 3 2" xfId="8510"/>
    <cellStyle name="=C:\WINNT35\SYSTEM32\COMMAND.COM 2 3 4" xfId="8511"/>
    <cellStyle name="=C:\WINNT35\SYSTEM32\COMMAND.COM 2 3 4 2" xfId="8512"/>
    <cellStyle name="=C:\WINNT35\SYSTEM32\COMMAND.COM 2 3 5" xfId="8513"/>
    <cellStyle name="=C:\WINNT35\SYSTEM32\COMMAND.COM 2 3 5 2" xfId="8514"/>
    <cellStyle name="=C:\WINNT35\SYSTEM32\COMMAND.COM 2 3 6" xfId="8515"/>
    <cellStyle name="=C:\WINNT35\SYSTEM32\COMMAND.COM 2 3 6 2" xfId="8516"/>
    <cellStyle name="=C:\WINNT35\SYSTEM32\COMMAND.COM 2 4" xfId="8517"/>
    <cellStyle name="=C:\WINNT35\SYSTEM32\COMMAND.COM 2 4 2" xfId="8518"/>
    <cellStyle name="=C:\WINNT35\SYSTEM32\COMMAND.COM 2 5" xfId="8519"/>
    <cellStyle name="=C:\WINNT35\SYSTEM32\COMMAND.COM 2 5 2" xfId="8520"/>
    <cellStyle name="=C:\WINNT35\SYSTEM32\COMMAND.COM 2 5 3" xfId="8521"/>
    <cellStyle name="=C:\WINNT35\SYSTEM32\COMMAND.COM 2 6" xfId="8522"/>
    <cellStyle name="=C:\WINNT35\SYSTEM32\COMMAND.COM 2 6 2" xfId="8523"/>
    <cellStyle name="=C:\WINNT35\SYSTEM32\COMMAND.COM 2 7" xfId="8524"/>
    <cellStyle name="=C:\WINNT35\SYSTEM32\COMMAND.COM 2 7 2" xfId="8525"/>
    <cellStyle name="=C:\WINNT35\SYSTEM32\COMMAND.COM 2 8" xfId="8526"/>
    <cellStyle name="=C:\WINNT35\SYSTEM32\COMMAND.COM 2 8 2" xfId="8527"/>
    <cellStyle name="=C:\WINNT35\SYSTEM32\COMMAND.COM 2 9" xfId="8528"/>
    <cellStyle name="=C:\WINNT35\SYSTEM32\COMMAND.COM 2 9 2" xfId="8529"/>
    <cellStyle name="=C:\WINNT35\SYSTEM32\COMMAND.COM 20" xfId="8530"/>
    <cellStyle name="=C:\WINNT35\SYSTEM32\COMMAND.COM 20 2" xfId="8531"/>
    <cellStyle name="=C:\WINNT35\SYSTEM32\COMMAND.COM 21" xfId="8532"/>
    <cellStyle name="=C:\WINNT35\SYSTEM32\COMMAND.COM 21 2" xfId="8533"/>
    <cellStyle name="=C:\WINNT35\SYSTEM32\COMMAND.COM 22" xfId="8534"/>
    <cellStyle name="=C:\WINNT35\SYSTEM32\COMMAND.COM 22 2" xfId="8535"/>
    <cellStyle name="=C:\WINNT35\SYSTEM32\COMMAND.COM 23" xfId="8536"/>
    <cellStyle name="=C:\WINNT35\SYSTEM32\COMMAND.COM 23 2" xfId="8537"/>
    <cellStyle name="=C:\WINNT35\SYSTEM32\COMMAND.COM 3" xfId="8538"/>
    <cellStyle name="=C:\WINNT35\SYSTEM32\COMMAND.COM 3 10" xfId="8539"/>
    <cellStyle name="=C:\WINNT35\SYSTEM32\COMMAND.COM 3 11" xfId="8540"/>
    <cellStyle name="=C:\WINNT35\SYSTEM32\COMMAND.COM 3 12" xfId="8541"/>
    <cellStyle name="=C:\WINNT35\SYSTEM32\COMMAND.COM 3 2" xfId="8542"/>
    <cellStyle name="=C:\WINNT35\SYSTEM32\COMMAND.COM 3 2 2" xfId="8543"/>
    <cellStyle name="=C:\WINNT35\SYSTEM32\COMMAND.COM 3 2 3" xfId="8544"/>
    <cellStyle name="=C:\WINNT35\SYSTEM32\COMMAND.COM 3 2 4" xfId="8545"/>
    <cellStyle name="=C:\WINNT35\SYSTEM32\COMMAND.COM 3 3" xfId="8546"/>
    <cellStyle name="=C:\WINNT35\SYSTEM32\COMMAND.COM 3 3 2" xfId="8547"/>
    <cellStyle name="=C:\WINNT35\SYSTEM32\COMMAND.COM 3 4" xfId="8548"/>
    <cellStyle name="=C:\WINNT35\SYSTEM32\COMMAND.COM 3 4 2" xfId="8549"/>
    <cellStyle name="=C:\WINNT35\SYSTEM32\COMMAND.COM 3 5" xfId="8550"/>
    <cellStyle name="=C:\WINNT35\SYSTEM32\COMMAND.COM 3 5 2" xfId="8551"/>
    <cellStyle name="=C:\WINNT35\SYSTEM32\COMMAND.COM 3 6" xfId="8552"/>
    <cellStyle name="=C:\WINNT35\SYSTEM32\COMMAND.COM 3 7" xfId="8553"/>
    <cellStyle name="=C:\WINNT35\SYSTEM32\COMMAND.COM 3 8" xfId="8554"/>
    <cellStyle name="=C:\WINNT35\SYSTEM32\COMMAND.COM 3 9" xfId="8555"/>
    <cellStyle name="=C:\WINNT35\SYSTEM32\COMMAND.COM 4" xfId="8556"/>
    <cellStyle name="=C:\WINNT35\SYSTEM32\COMMAND.COM 4 10" xfId="8557"/>
    <cellStyle name="=C:\WINNT35\SYSTEM32\COMMAND.COM 4 11" xfId="8558"/>
    <cellStyle name="=C:\WINNT35\SYSTEM32\COMMAND.COM 4 12" xfId="8559"/>
    <cellStyle name="=C:\WINNT35\SYSTEM32\COMMAND.COM 4 2" xfId="8560"/>
    <cellStyle name="=C:\WINNT35\SYSTEM32\COMMAND.COM 4 2 2" xfId="8561"/>
    <cellStyle name="=C:\WINNT35\SYSTEM32\COMMAND.COM 4 2 3" xfId="8562"/>
    <cellStyle name="=C:\WINNT35\SYSTEM32\COMMAND.COM 4 2 4" xfId="8563"/>
    <cellStyle name="=C:\WINNT35\SYSTEM32\COMMAND.COM 4 3" xfId="8564"/>
    <cellStyle name="=C:\WINNT35\SYSTEM32\COMMAND.COM 4 3 2" xfId="8565"/>
    <cellStyle name="=C:\WINNT35\SYSTEM32\COMMAND.COM 4 4" xfId="8566"/>
    <cellStyle name="=C:\WINNT35\SYSTEM32\COMMAND.COM 4 4 2" xfId="8567"/>
    <cellStyle name="=C:\WINNT35\SYSTEM32\COMMAND.COM 4 5" xfId="8568"/>
    <cellStyle name="=C:\WINNT35\SYSTEM32\COMMAND.COM 4 5 2" xfId="8569"/>
    <cellStyle name="=C:\WINNT35\SYSTEM32\COMMAND.COM 4 6" xfId="8570"/>
    <cellStyle name="=C:\WINNT35\SYSTEM32\COMMAND.COM 4 7" xfId="8571"/>
    <cellStyle name="=C:\WINNT35\SYSTEM32\COMMAND.COM 4 8" xfId="8572"/>
    <cellStyle name="=C:\WINNT35\SYSTEM32\COMMAND.COM 4 9" xfId="8573"/>
    <cellStyle name="=C:\WINNT35\SYSTEM32\COMMAND.COM 5" xfId="8574"/>
    <cellStyle name="=C:\WINNT35\SYSTEM32\COMMAND.COM 5 2" xfId="8575"/>
    <cellStyle name="=C:\WINNT35\SYSTEM32\COMMAND.COM 5 3" xfId="8576"/>
    <cellStyle name="=C:\WINNT35\SYSTEM32\COMMAND.COM 5 4" xfId="8577"/>
    <cellStyle name="=C:\WINNT35\SYSTEM32\COMMAND.COM 6" xfId="8578"/>
    <cellStyle name="=C:\WINNT35\SYSTEM32\COMMAND.COM 6 2" xfId="8579"/>
    <cellStyle name="=C:\WINNT35\SYSTEM32\COMMAND.COM 6 3" xfId="8580"/>
    <cellStyle name="=C:\WINNT35\SYSTEM32\COMMAND.COM 6 4" xfId="8581"/>
    <cellStyle name="=C:\WINNT35\SYSTEM32\COMMAND.COM 7" xfId="8582"/>
    <cellStyle name="=C:\WINNT35\SYSTEM32\COMMAND.COM 7 2" xfId="8583"/>
    <cellStyle name="=C:\WINNT35\SYSTEM32\COMMAND.COM 7 3" xfId="8584"/>
    <cellStyle name="=C:\WINNT35\SYSTEM32\COMMAND.COM 7 4" xfId="8585"/>
    <cellStyle name="=C:\WINNT35\SYSTEM32\COMMAND.COM 8" xfId="8586"/>
    <cellStyle name="=C:\WINNT35\SYSTEM32\COMMAND.COM 8 2" xfId="8587"/>
    <cellStyle name="=C:\WINNT35\SYSTEM32\COMMAND.COM 8 3" xfId="8588"/>
    <cellStyle name="=C:\WINNT35\SYSTEM32\COMMAND.COM 8 4" xfId="8589"/>
    <cellStyle name="=C:\WINNT35\SYSTEM32\COMMAND.COM 9" xfId="8590"/>
    <cellStyle name="=C:\WINNT35\SYSTEM32\COMMAND.COM 9 2" xfId="8591"/>
    <cellStyle name="=C:\WINNT35\SYSTEM32\COMMAND.COM 9 3" xfId="8592"/>
    <cellStyle name="=C:\WINNT35\SYSTEM32\COMMAND.COM 9 4" xfId="8593"/>
    <cellStyle name="=C:\WINNT35\SYSTEM32\COMMAND.COM?COMPUTERNAME=DBN2F3?HOMEDRIVE=M:?H" xfId="8594"/>
    <cellStyle name="=C:\WINNT35\SYSTEM32\COMMAND.COM?COMPUTERNAME=DBN2F3?HOMEDRIVE=M:?H 2" xfId="8595"/>
    <cellStyle name="=C:\WINNT35\SYSTEM32\COMMAND.COM?COMPUTERNAME=DBN853?HOMEDRIVE=M:?H" xfId="8596"/>
    <cellStyle name="=C:\WINNT35\SYSTEM32\COMMAND.COM?COMPUTERNAME=DBN853?HOMEDRIVE=M:?H 2" xfId="8597"/>
    <cellStyle name="=C:\WINNT35\SYSTEM32\COMMAND.COM_Book2" xfId="8598"/>
    <cellStyle name="=D:\WINNT\SYSTEM32\COMMAND.COM" xfId="8599"/>
    <cellStyle name="◊Dat • Bereich T.M.JJJJ" xfId="8600"/>
    <cellStyle name="◊Dat • Spalte T.M.JJJJ" xfId="8601"/>
    <cellStyle name="0,0_x000d__x000a_NA_x000d__x000a_" xfId="11"/>
    <cellStyle name="0,0_x000d__x000a_NA_x000d__x000a_ 2" xfId="13"/>
    <cellStyle name="0,0_x000d__x000a_NA_x000d__x000a_ 2 2" xfId="25"/>
    <cellStyle name="0,0_x000d__x000a_NA_x000d__x000a_ 3" xfId="24"/>
    <cellStyle name="0,0_x000d__x000a_NA_x000d__x000a__DCM - OBRAČUN (od 1.7.2007.)" xfId="10"/>
    <cellStyle name="0000" xfId="8602"/>
    <cellStyle name="000000" xfId="8603"/>
    <cellStyle name="01-ModuleTitle" xfId="8604"/>
    <cellStyle name="01-ModuleTitle 2" xfId="8605"/>
    <cellStyle name="01-ModuleTitle 3" xfId="8606"/>
    <cellStyle name="01-ModuleTitle 4" xfId="8607"/>
    <cellStyle name="01-SubTitle" xfId="8608"/>
    <cellStyle name="01-SubTitle 2" xfId="8609"/>
    <cellStyle name="01-SubTitle 3" xfId="8610"/>
    <cellStyle name="01-SubTitle 4" xfId="8611"/>
    <cellStyle name="01-SubTitle 4 2" xfId="8612"/>
    <cellStyle name="01-SubTitle 4 2 2" xfId="8613"/>
    <cellStyle name="01-SubTitle 4 3" xfId="8614"/>
    <cellStyle name="03-ASectionTitle" xfId="8615"/>
    <cellStyle name="03-ASectionTitle 10" xfId="8616"/>
    <cellStyle name="03-ASectionTitle 10 2" xfId="8617"/>
    <cellStyle name="03-ASectionTitle 10 2 2" xfId="8618"/>
    <cellStyle name="03-ASectionTitle 10 2 3" xfId="8619"/>
    <cellStyle name="03-ASectionTitle 10 3" xfId="8620"/>
    <cellStyle name="03-ASectionTitle 10 3 2" xfId="8621"/>
    <cellStyle name="03-ASectionTitle 10 4" xfId="8622"/>
    <cellStyle name="03-ASectionTitle 10 5" xfId="8623"/>
    <cellStyle name="03-ASectionTitle 11" xfId="8624"/>
    <cellStyle name="03-ASectionTitle 11 2" xfId="8625"/>
    <cellStyle name="03-ASectionTitle 11 2 2" xfId="8626"/>
    <cellStyle name="03-ASectionTitle 11 2 3" xfId="8627"/>
    <cellStyle name="03-ASectionTitle 11 3" xfId="8628"/>
    <cellStyle name="03-ASectionTitle 11 3 2" xfId="8629"/>
    <cellStyle name="03-ASectionTitle 11 4" xfId="8630"/>
    <cellStyle name="03-ASectionTitle 11 5" xfId="8631"/>
    <cellStyle name="03-ASectionTitle 12" xfId="8632"/>
    <cellStyle name="03-ASectionTitle 12 2" xfId="8633"/>
    <cellStyle name="03-ASectionTitle 12 2 2" xfId="8634"/>
    <cellStyle name="03-ASectionTitle 12 3" xfId="8635"/>
    <cellStyle name="03-ASectionTitle 12 3 2" xfId="8636"/>
    <cellStyle name="03-ASectionTitle 12 4" xfId="8637"/>
    <cellStyle name="03-ASectionTitle 12 5" xfId="8638"/>
    <cellStyle name="03-ASectionTitle 13" xfId="8639"/>
    <cellStyle name="03-ASectionTitle 13 2" xfId="8640"/>
    <cellStyle name="03-ASectionTitle 13 2 2" xfId="8641"/>
    <cellStyle name="03-ASectionTitle 13 3" xfId="8642"/>
    <cellStyle name="03-ASectionTitle 13 3 2" xfId="8643"/>
    <cellStyle name="03-ASectionTitle 13 4" xfId="8644"/>
    <cellStyle name="03-ASectionTitle 13 5" xfId="8645"/>
    <cellStyle name="03-ASectionTitle 14" xfId="8646"/>
    <cellStyle name="03-ASectionTitle 14 2" xfId="8647"/>
    <cellStyle name="03-ASectionTitle 14 2 2" xfId="8648"/>
    <cellStyle name="03-ASectionTitle 14 3" xfId="8649"/>
    <cellStyle name="03-ASectionTitle 14 3 2" xfId="8650"/>
    <cellStyle name="03-ASectionTitle 14 4" xfId="8651"/>
    <cellStyle name="03-ASectionTitle 14 5" xfId="8652"/>
    <cellStyle name="03-ASectionTitle 15" xfId="8653"/>
    <cellStyle name="03-ASectionTitle 15 2" xfId="8654"/>
    <cellStyle name="03-ASectionTitle 15 2 2" xfId="8655"/>
    <cellStyle name="03-ASectionTitle 15 3" xfId="8656"/>
    <cellStyle name="03-ASectionTitle 15 3 2" xfId="8657"/>
    <cellStyle name="03-ASectionTitle 15 4" xfId="8658"/>
    <cellStyle name="03-ASectionTitle 15 5" xfId="8659"/>
    <cellStyle name="03-ASectionTitle 16" xfId="8660"/>
    <cellStyle name="03-ASectionTitle 16 2" xfId="8661"/>
    <cellStyle name="03-ASectionTitle 16 2 2" xfId="8662"/>
    <cellStyle name="03-ASectionTitle 16 3" xfId="8663"/>
    <cellStyle name="03-ASectionTitle 16 3 2" xfId="8664"/>
    <cellStyle name="03-ASectionTitle 16 4" xfId="8665"/>
    <cellStyle name="03-ASectionTitle 16 5" xfId="8666"/>
    <cellStyle name="03-ASectionTitle 17" xfId="8667"/>
    <cellStyle name="03-ASectionTitle 17 2" xfId="8668"/>
    <cellStyle name="03-ASectionTitle 17 3" xfId="8669"/>
    <cellStyle name="03-ASectionTitle 17 4" xfId="8670"/>
    <cellStyle name="03-ASectionTitle 17 5" xfId="8671"/>
    <cellStyle name="03-ASectionTitle 18" xfId="8672"/>
    <cellStyle name="03-ASectionTitle 18 2" xfId="8673"/>
    <cellStyle name="03-ASectionTitle 19" xfId="8674"/>
    <cellStyle name="03-ASectionTitle 19 2" xfId="8675"/>
    <cellStyle name="03-ASectionTitle 2" xfId="8676"/>
    <cellStyle name="03-ASectionTitle 2 10" xfId="8677"/>
    <cellStyle name="03-ASectionTitle 2 10 2" xfId="8678"/>
    <cellStyle name="03-ASectionTitle 2 10 3" xfId="8679"/>
    <cellStyle name="03-ASectionTitle 2 11" xfId="8680"/>
    <cellStyle name="03-ASectionTitle 2 11 2" xfId="8681"/>
    <cellStyle name="03-ASectionTitle 2 11 3" xfId="8682"/>
    <cellStyle name="03-ASectionTitle 2 12" xfId="8683"/>
    <cellStyle name="03-ASectionTitle 2 13" xfId="8684"/>
    <cellStyle name="03-ASectionTitle 2 14" xfId="8685"/>
    <cellStyle name="03-ASectionTitle 2 2" xfId="8686"/>
    <cellStyle name="03-ASectionTitle 2 2 10" xfId="8687"/>
    <cellStyle name="03-ASectionTitle 2 2 11" xfId="8688"/>
    <cellStyle name="03-ASectionTitle 2 2 2" xfId="8689"/>
    <cellStyle name="03-ASectionTitle 2 2 2 2" xfId="8690"/>
    <cellStyle name="03-ASectionTitle 2 2 2 2 2" xfId="8691"/>
    <cellStyle name="03-ASectionTitle 2 2 2 2 2 2" xfId="8692"/>
    <cellStyle name="03-ASectionTitle 2 2 2 2 2 2 2" xfId="8693"/>
    <cellStyle name="03-ASectionTitle 2 2 2 2 2 3" xfId="8694"/>
    <cellStyle name="03-ASectionTitle 2 2 2 2 3" xfId="8695"/>
    <cellStyle name="03-ASectionTitle 2 2 2 2 3 2" xfId="8696"/>
    <cellStyle name="03-ASectionTitle 2 2 2 2 3 3" xfId="8697"/>
    <cellStyle name="03-ASectionTitle 2 2 2 2 4" xfId="8698"/>
    <cellStyle name="03-ASectionTitle 2 2 2 2 4 2" xfId="8699"/>
    <cellStyle name="03-ASectionTitle 2 2 2 2 5" xfId="8700"/>
    <cellStyle name="03-ASectionTitle 2 2 2 2 6" xfId="8701"/>
    <cellStyle name="03-ASectionTitle 2 2 2 3" xfId="8702"/>
    <cellStyle name="03-ASectionTitle 2 2 2 3 2" xfId="8703"/>
    <cellStyle name="03-ASectionTitle 2 2 2 3 2 2" xfId="8704"/>
    <cellStyle name="03-ASectionTitle 2 2 2 3 3" xfId="8705"/>
    <cellStyle name="03-ASectionTitle 2 2 2 3 4" xfId="8706"/>
    <cellStyle name="03-ASectionTitle 2 2 2 3 5" xfId="8707"/>
    <cellStyle name="03-ASectionTitle 2 2 2 4" xfId="8708"/>
    <cellStyle name="03-ASectionTitle 2 2 2 4 2" xfId="8709"/>
    <cellStyle name="03-ASectionTitle 2 2 2 5" xfId="8710"/>
    <cellStyle name="03-ASectionTitle 2 2 2 5 2" xfId="8711"/>
    <cellStyle name="03-ASectionTitle 2 2 2 6" xfId="8712"/>
    <cellStyle name="03-ASectionTitle 2 2 2 6 2" xfId="8713"/>
    <cellStyle name="03-ASectionTitle 2 2 2 7" xfId="8714"/>
    <cellStyle name="03-ASectionTitle 2 2 2 7 2" xfId="8715"/>
    <cellStyle name="03-ASectionTitle 2 2 2 8" xfId="8716"/>
    <cellStyle name="03-ASectionTitle 2 2 3" xfId="8717"/>
    <cellStyle name="03-ASectionTitle 2 2 3 2" xfId="8718"/>
    <cellStyle name="03-ASectionTitle 2 2 3 2 2" xfId="8719"/>
    <cellStyle name="03-ASectionTitle 2 2 3 2 2 2" xfId="8720"/>
    <cellStyle name="03-ASectionTitle 2 2 3 2 3" xfId="8721"/>
    <cellStyle name="03-ASectionTitle 2 2 3 3" xfId="8722"/>
    <cellStyle name="03-ASectionTitle 2 2 3 3 2" xfId="8723"/>
    <cellStyle name="03-ASectionTitle 2 2 3 3 3" xfId="8724"/>
    <cellStyle name="03-ASectionTitle 2 2 3 4" xfId="8725"/>
    <cellStyle name="03-ASectionTitle 2 2 3 4 2" xfId="8726"/>
    <cellStyle name="03-ASectionTitle 2 2 3 5" xfId="8727"/>
    <cellStyle name="03-ASectionTitle 2 2 4" xfId="8728"/>
    <cellStyle name="03-ASectionTitle 2 2 4 2" xfId="8729"/>
    <cellStyle name="03-ASectionTitle 2 2 4 2 2" xfId="8730"/>
    <cellStyle name="03-ASectionTitle 2 2 4 2 3" xfId="8731"/>
    <cellStyle name="03-ASectionTitle 2 2 4 3" xfId="8732"/>
    <cellStyle name="03-ASectionTitle 2 2 4 4" xfId="8733"/>
    <cellStyle name="03-ASectionTitle 2 2 4 5" xfId="8734"/>
    <cellStyle name="03-ASectionTitle 2 2 5" xfId="8735"/>
    <cellStyle name="03-ASectionTitle 2 2 5 2" xfId="8736"/>
    <cellStyle name="03-ASectionTitle 2 2 5 2 2" xfId="8737"/>
    <cellStyle name="03-ASectionTitle 2 2 5 2 3" xfId="8738"/>
    <cellStyle name="03-ASectionTitle 2 2 5 3" xfId="8739"/>
    <cellStyle name="03-ASectionTitle 2 2 5 4" xfId="8740"/>
    <cellStyle name="03-ASectionTitle 2 2 5 5" xfId="8741"/>
    <cellStyle name="03-ASectionTitle 2 2 6" xfId="8742"/>
    <cellStyle name="03-ASectionTitle 2 2 6 2" xfId="8743"/>
    <cellStyle name="03-ASectionTitle 2 2 6 2 2" xfId="8744"/>
    <cellStyle name="03-ASectionTitle 2 2 6 3" xfId="8745"/>
    <cellStyle name="03-ASectionTitle 2 2 6 4" xfId="8746"/>
    <cellStyle name="03-ASectionTitle 2 2 6 5" xfId="8747"/>
    <cellStyle name="03-ASectionTitle 2 2 7" xfId="8748"/>
    <cellStyle name="03-ASectionTitle 2 2 7 2" xfId="8749"/>
    <cellStyle name="03-ASectionTitle 2 2 7 3" xfId="8750"/>
    <cellStyle name="03-ASectionTitle 2 2 7 4" xfId="8751"/>
    <cellStyle name="03-ASectionTitle 2 2 7 5" xfId="8752"/>
    <cellStyle name="03-ASectionTitle 2 2 8" xfId="8753"/>
    <cellStyle name="03-ASectionTitle 2 2 8 2" xfId="8754"/>
    <cellStyle name="03-ASectionTitle 2 2 8 3" xfId="8755"/>
    <cellStyle name="03-ASectionTitle 2 2 8 4" xfId="8756"/>
    <cellStyle name="03-ASectionTitle 2 2 8 5" xfId="8757"/>
    <cellStyle name="03-ASectionTitle 2 2 9" xfId="8758"/>
    <cellStyle name="03-ASectionTitle 2 2 9 2" xfId="8759"/>
    <cellStyle name="03-ASectionTitle 2 3" xfId="8760"/>
    <cellStyle name="03-ASectionTitle 2 3 2" xfId="8761"/>
    <cellStyle name="03-ASectionTitle 2 3 2 2" xfId="8762"/>
    <cellStyle name="03-ASectionTitle 2 3 2 2 2" xfId="8763"/>
    <cellStyle name="03-ASectionTitle 2 3 2 2 3" xfId="8764"/>
    <cellStyle name="03-ASectionTitle 2 3 2 3" xfId="8765"/>
    <cellStyle name="03-ASectionTitle 2 3 2 3 2" xfId="8766"/>
    <cellStyle name="03-ASectionTitle 2 3 2 3 3" xfId="8767"/>
    <cellStyle name="03-ASectionTitle 2 3 2 4" xfId="8768"/>
    <cellStyle name="03-ASectionTitle 2 3 2 5" xfId="8769"/>
    <cellStyle name="03-ASectionTitle 2 3 3" xfId="8770"/>
    <cellStyle name="03-ASectionTitle 2 3 3 2" xfId="8771"/>
    <cellStyle name="03-ASectionTitle 2 3 3 2 2" xfId="8772"/>
    <cellStyle name="03-ASectionTitle 2 3 3 2 3" xfId="8773"/>
    <cellStyle name="03-ASectionTitle 2 3 3 3" xfId="8774"/>
    <cellStyle name="03-ASectionTitle 2 3 3 4" xfId="8775"/>
    <cellStyle name="03-ASectionTitle 2 3 3 5" xfId="8776"/>
    <cellStyle name="03-ASectionTitle 2 3 4" xfId="8777"/>
    <cellStyle name="03-ASectionTitle 2 3 4 2" xfId="8778"/>
    <cellStyle name="03-ASectionTitle 2 3 4 2 2" xfId="8779"/>
    <cellStyle name="03-ASectionTitle 2 3 4 3" xfId="8780"/>
    <cellStyle name="03-ASectionTitle 2 3 5" xfId="8781"/>
    <cellStyle name="03-ASectionTitle 2 3 5 2" xfId="8782"/>
    <cellStyle name="03-ASectionTitle 2 3 6" xfId="8783"/>
    <cellStyle name="03-ASectionTitle 2 3 6 2" xfId="8784"/>
    <cellStyle name="03-ASectionTitle 2 3 7" xfId="8785"/>
    <cellStyle name="03-ASectionTitle 2 3 7 2" xfId="8786"/>
    <cellStyle name="03-ASectionTitle 2 3 8" xfId="8787"/>
    <cellStyle name="03-ASectionTitle 2 3 9" xfId="8788"/>
    <cellStyle name="03-ASectionTitle 2 4" xfId="8789"/>
    <cellStyle name="03-ASectionTitle 2 4 2" xfId="8790"/>
    <cellStyle name="03-ASectionTitle 2 4 2 2" xfId="8791"/>
    <cellStyle name="03-ASectionTitle 2 4 2 2 2" xfId="8792"/>
    <cellStyle name="03-ASectionTitle 2 4 2 3" xfId="8793"/>
    <cellStyle name="03-ASectionTitle 2 4 3" xfId="8794"/>
    <cellStyle name="03-ASectionTitle 2 4 3 2" xfId="8795"/>
    <cellStyle name="03-ASectionTitle 2 4 3 3" xfId="8796"/>
    <cellStyle name="03-ASectionTitle 2 4 4" xfId="8797"/>
    <cellStyle name="03-ASectionTitle 2 4 4 2" xfId="8798"/>
    <cellStyle name="03-ASectionTitle 2 4 5" xfId="8799"/>
    <cellStyle name="03-ASectionTitle 2 5" xfId="8800"/>
    <cellStyle name="03-ASectionTitle 2 5 2" xfId="8801"/>
    <cellStyle name="03-ASectionTitle 2 5 2 2" xfId="8802"/>
    <cellStyle name="03-ASectionTitle 2 5 2 2 2" xfId="8803"/>
    <cellStyle name="03-ASectionTitle 2 5 2 3" xfId="8804"/>
    <cellStyle name="03-ASectionTitle 2 5 2 4" xfId="8805"/>
    <cellStyle name="03-ASectionTitle 2 5 3" xfId="8806"/>
    <cellStyle name="03-ASectionTitle 2 5 3 2" xfId="8807"/>
    <cellStyle name="03-ASectionTitle 2 5 4" xfId="8808"/>
    <cellStyle name="03-ASectionTitle 2 5 5" xfId="8809"/>
    <cellStyle name="03-ASectionTitle 2 6" xfId="8810"/>
    <cellStyle name="03-ASectionTitle 2 6 2" xfId="8811"/>
    <cellStyle name="03-ASectionTitle 2 6 2 2" xfId="8812"/>
    <cellStyle name="03-ASectionTitle 2 6 3" xfId="8813"/>
    <cellStyle name="03-ASectionTitle 2 6 4" xfId="8814"/>
    <cellStyle name="03-ASectionTitle 2 6 5" xfId="8815"/>
    <cellStyle name="03-ASectionTitle 2 7" xfId="8816"/>
    <cellStyle name="03-ASectionTitle 2 7 2" xfId="8817"/>
    <cellStyle name="03-ASectionTitle 2 7 3" xfId="8818"/>
    <cellStyle name="03-ASectionTitle 2 7 4" xfId="8819"/>
    <cellStyle name="03-ASectionTitle 2 7 5" xfId="8820"/>
    <cellStyle name="03-ASectionTitle 2 8" xfId="8821"/>
    <cellStyle name="03-ASectionTitle 2 8 2" xfId="8822"/>
    <cellStyle name="03-ASectionTitle 2 8 3" xfId="8823"/>
    <cellStyle name="03-ASectionTitle 2 8 4" xfId="8824"/>
    <cellStyle name="03-ASectionTitle 2 8 5" xfId="8825"/>
    <cellStyle name="03-ASectionTitle 2 9" xfId="8826"/>
    <cellStyle name="03-ASectionTitle 2 9 2" xfId="8827"/>
    <cellStyle name="03-ASectionTitle 2 9 2 2" xfId="8828"/>
    <cellStyle name="03-ASectionTitle 2 9 3" xfId="8829"/>
    <cellStyle name="03-ASectionTitle 20" xfId="8830"/>
    <cellStyle name="03-ASectionTitle 20 2" xfId="8831"/>
    <cellStyle name="03-ASectionTitle 21" xfId="8832"/>
    <cellStyle name="03-ASectionTitle 3" xfId="8833"/>
    <cellStyle name="03-ASectionTitle 3 10" xfId="8834"/>
    <cellStyle name="03-ASectionTitle 3 10 2" xfId="8835"/>
    <cellStyle name="03-ASectionTitle 3 10 3" xfId="8836"/>
    <cellStyle name="03-ASectionTitle 3 11" xfId="8837"/>
    <cellStyle name="03-ASectionTitle 3 11 2" xfId="8838"/>
    <cellStyle name="03-ASectionTitle 3 12" xfId="8839"/>
    <cellStyle name="03-ASectionTitle 3 13" xfId="8840"/>
    <cellStyle name="03-ASectionTitle 3 2" xfId="8841"/>
    <cellStyle name="03-ASectionTitle 3 2 2" xfId="8842"/>
    <cellStyle name="03-ASectionTitle 3 2 2 2" xfId="8843"/>
    <cellStyle name="03-ASectionTitle 3 2 2 2 2" xfId="8844"/>
    <cellStyle name="03-ASectionTitle 3 2 2 2 2 2" xfId="8845"/>
    <cellStyle name="03-ASectionTitle 3 2 2 2 3" xfId="8846"/>
    <cellStyle name="03-ASectionTitle 3 2 2 3" xfId="8847"/>
    <cellStyle name="03-ASectionTitle 3 2 2 3 2" xfId="8848"/>
    <cellStyle name="03-ASectionTitle 3 2 2 3 3" xfId="8849"/>
    <cellStyle name="03-ASectionTitle 3 2 2 4" xfId="8850"/>
    <cellStyle name="03-ASectionTitle 3 2 2 4 2" xfId="8851"/>
    <cellStyle name="03-ASectionTitle 3 2 2 5" xfId="8852"/>
    <cellStyle name="03-ASectionTitle 3 2 2 6" xfId="8853"/>
    <cellStyle name="03-ASectionTitle 3 2 3" xfId="8854"/>
    <cellStyle name="03-ASectionTitle 3 2 3 2" xfId="8855"/>
    <cellStyle name="03-ASectionTitle 3 2 3 2 2" xfId="8856"/>
    <cellStyle name="03-ASectionTitle 3 2 3 3" xfId="8857"/>
    <cellStyle name="03-ASectionTitle 3 2 3 4" xfId="8858"/>
    <cellStyle name="03-ASectionTitle 3 2 3 5" xfId="8859"/>
    <cellStyle name="03-ASectionTitle 3 2 4" xfId="8860"/>
    <cellStyle name="03-ASectionTitle 3 2 4 2" xfId="8861"/>
    <cellStyle name="03-ASectionTitle 3 2 5" xfId="8862"/>
    <cellStyle name="03-ASectionTitle 3 2 5 2" xfId="8863"/>
    <cellStyle name="03-ASectionTitle 3 2 6" xfId="8864"/>
    <cellStyle name="03-ASectionTitle 3 2 6 2" xfId="8865"/>
    <cellStyle name="03-ASectionTitle 3 2 7" xfId="8866"/>
    <cellStyle name="03-ASectionTitle 3 2 7 2" xfId="8867"/>
    <cellStyle name="03-ASectionTitle 3 2 8" xfId="8868"/>
    <cellStyle name="03-ASectionTitle 3 2 9" xfId="8869"/>
    <cellStyle name="03-ASectionTitle 3 3" xfId="8870"/>
    <cellStyle name="03-ASectionTitle 3 3 2" xfId="8871"/>
    <cellStyle name="03-ASectionTitle 3 3 2 2" xfId="8872"/>
    <cellStyle name="03-ASectionTitle 3 3 2 2 2" xfId="8873"/>
    <cellStyle name="03-ASectionTitle 3 3 2 3" xfId="8874"/>
    <cellStyle name="03-ASectionTitle 3 3 3" xfId="8875"/>
    <cellStyle name="03-ASectionTitle 3 3 3 2" xfId="8876"/>
    <cellStyle name="03-ASectionTitle 3 3 3 3" xfId="8877"/>
    <cellStyle name="03-ASectionTitle 3 3 4" xfId="8878"/>
    <cellStyle name="03-ASectionTitle 3 3 4 2" xfId="8879"/>
    <cellStyle name="03-ASectionTitle 3 3 5" xfId="8880"/>
    <cellStyle name="03-ASectionTitle 3 4" xfId="8881"/>
    <cellStyle name="03-ASectionTitle 3 4 2" xfId="8882"/>
    <cellStyle name="03-ASectionTitle 3 4 2 2" xfId="8883"/>
    <cellStyle name="03-ASectionTitle 3 4 2 2 2" xfId="8884"/>
    <cellStyle name="03-ASectionTitle 3 4 2 3" xfId="8885"/>
    <cellStyle name="03-ASectionTitle 3 4 2 4" xfId="8886"/>
    <cellStyle name="03-ASectionTitle 3 4 3" xfId="8887"/>
    <cellStyle name="03-ASectionTitle 3 4 3 2" xfId="8888"/>
    <cellStyle name="03-ASectionTitle 3 4 4" xfId="8889"/>
    <cellStyle name="03-ASectionTitle 3 4 5" xfId="8890"/>
    <cellStyle name="03-ASectionTitle 3 5" xfId="8891"/>
    <cellStyle name="03-ASectionTitle 3 5 2" xfId="8892"/>
    <cellStyle name="03-ASectionTitle 3 5 2 2" xfId="8893"/>
    <cellStyle name="03-ASectionTitle 3 5 2 3" xfId="8894"/>
    <cellStyle name="03-ASectionTitle 3 5 3" xfId="8895"/>
    <cellStyle name="03-ASectionTitle 3 5 4" xfId="8896"/>
    <cellStyle name="03-ASectionTitle 3 5 5" xfId="8897"/>
    <cellStyle name="03-ASectionTitle 3 6" xfId="8898"/>
    <cellStyle name="03-ASectionTitle 3 6 2" xfId="8899"/>
    <cellStyle name="03-ASectionTitle 3 6 2 2" xfId="8900"/>
    <cellStyle name="03-ASectionTitle 3 6 3" xfId="8901"/>
    <cellStyle name="03-ASectionTitle 3 6 4" xfId="8902"/>
    <cellStyle name="03-ASectionTitle 3 6 5" xfId="8903"/>
    <cellStyle name="03-ASectionTitle 3 7" xfId="8904"/>
    <cellStyle name="03-ASectionTitle 3 7 2" xfId="8905"/>
    <cellStyle name="03-ASectionTitle 3 7 3" xfId="8906"/>
    <cellStyle name="03-ASectionTitle 3 7 4" xfId="8907"/>
    <cellStyle name="03-ASectionTitle 3 7 5" xfId="8908"/>
    <cellStyle name="03-ASectionTitle 3 8" xfId="8909"/>
    <cellStyle name="03-ASectionTitle 3 8 2" xfId="8910"/>
    <cellStyle name="03-ASectionTitle 3 8 2 2" xfId="8911"/>
    <cellStyle name="03-ASectionTitle 3 8 3" xfId="8912"/>
    <cellStyle name="03-ASectionTitle 3 8 4" xfId="8913"/>
    <cellStyle name="03-ASectionTitle 3 8 5" xfId="8914"/>
    <cellStyle name="03-ASectionTitle 3 9" xfId="8915"/>
    <cellStyle name="03-ASectionTitle 3 9 2" xfId="8916"/>
    <cellStyle name="03-ASectionTitle 4" xfId="8917"/>
    <cellStyle name="03-ASectionTitle 4 10" xfId="8918"/>
    <cellStyle name="03-ASectionTitle 4 10 2" xfId="8919"/>
    <cellStyle name="03-ASectionTitle 4 10 3" xfId="8920"/>
    <cellStyle name="03-ASectionTitle 4 11" xfId="8921"/>
    <cellStyle name="03-ASectionTitle 4 11 2" xfId="8922"/>
    <cellStyle name="03-ASectionTitle 4 12" xfId="8923"/>
    <cellStyle name="03-ASectionTitle 4 13" xfId="8924"/>
    <cellStyle name="03-ASectionTitle 4 2" xfId="8925"/>
    <cellStyle name="03-ASectionTitle 4 2 2" xfId="8926"/>
    <cellStyle name="03-ASectionTitle 4 2 2 2" xfId="8927"/>
    <cellStyle name="03-ASectionTitle 4 2 2 2 2" xfId="8928"/>
    <cellStyle name="03-ASectionTitle 4 2 2 2 2 2" xfId="8929"/>
    <cellStyle name="03-ASectionTitle 4 2 2 2 3" xfId="8930"/>
    <cellStyle name="03-ASectionTitle 4 2 2 3" xfId="8931"/>
    <cellStyle name="03-ASectionTitle 4 2 2 3 2" xfId="8932"/>
    <cellStyle name="03-ASectionTitle 4 2 2 3 3" xfId="8933"/>
    <cellStyle name="03-ASectionTitle 4 2 2 4" xfId="8934"/>
    <cellStyle name="03-ASectionTitle 4 2 2 4 2" xfId="8935"/>
    <cellStyle name="03-ASectionTitle 4 2 2 5" xfId="8936"/>
    <cellStyle name="03-ASectionTitle 4 2 2 6" xfId="8937"/>
    <cellStyle name="03-ASectionTitle 4 2 3" xfId="8938"/>
    <cellStyle name="03-ASectionTitle 4 2 3 2" xfId="8939"/>
    <cellStyle name="03-ASectionTitle 4 2 3 2 2" xfId="8940"/>
    <cellStyle name="03-ASectionTitle 4 2 3 3" xfId="8941"/>
    <cellStyle name="03-ASectionTitle 4 2 3 4" xfId="8942"/>
    <cellStyle name="03-ASectionTitle 4 2 3 5" xfId="8943"/>
    <cellStyle name="03-ASectionTitle 4 2 4" xfId="8944"/>
    <cellStyle name="03-ASectionTitle 4 2 4 2" xfId="8945"/>
    <cellStyle name="03-ASectionTitle 4 2 5" xfId="8946"/>
    <cellStyle name="03-ASectionTitle 4 2 5 2" xfId="8947"/>
    <cellStyle name="03-ASectionTitle 4 2 6" xfId="8948"/>
    <cellStyle name="03-ASectionTitle 4 2 6 2" xfId="8949"/>
    <cellStyle name="03-ASectionTitle 4 2 7" xfId="8950"/>
    <cellStyle name="03-ASectionTitle 4 2 7 2" xfId="8951"/>
    <cellStyle name="03-ASectionTitle 4 2 8" xfId="8952"/>
    <cellStyle name="03-ASectionTitle 4 2 9" xfId="8953"/>
    <cellStyle name="03-ASectionTitle 4 3" xfId="8954"/>
    <cellStyle name="03-ASectionTitle 4 3 2" xfId="8955"/>
    <cellStyle name="03-ASectionTitle 4 3 2 2" xfId="8956"/>
    <cellStyle name="03-ASectionTitle 4 3 2 2 2" xfId="8957"/>
    <cellStyle name="03-ASectionTitle 4 3 2 3" xfId="8958"/>
    <cellStyle name="03-ASectionTitle 4 3 3" xfId="8959"/>
    <cellStyle name="03-ASectionTitle 4 3 3 2" xfId="8960"/>
    <cellStyle name="03-ASectionTitle 4 3 3 3" xfId="8961"/>
    <cellStyle name="03-ASectionTitle 4 3 4" xfId="8962"/>
    <cellStyle name="03-ASectionTitle 4 3 4 2" xfId="8963"/>
    <cellStyle name="03-ASectionTitle 4 3 5" xfId="8964"/>
    <cellStyle name="03-ASectionTitle 4 4" xfId="8965"/>
    <cellStyle name="03-ASectionTitle 4 4 2" xfId="8966"/>
    <cellStyle name="03-ASectionTitle 4 4 2 2" xfId="8967"/>
    <cellStyle name="03-ASectionTitle 4 4 2 2 2" xfId="8968"/>
    <cellStyle name="03-ASectionTitle 4 4 2 3" xfId="8969"/>
    <cellStyle name="03-ASectionTitle 4 4 2 4" xfId="8970"/>
    <cellStyle name="03-ASectionTitle 4 4 3" xfId="8971"/>
    <cellStyle name="03-ASectionTitle 4 4 3 2" xfId="8972"/>
    <cellStyle name="03-ASectionTitle 4 4 4" xfId="8973"/>
    <cellStyle name="03-ASectionTitle 4 4 5" xfId="8974"/>
    <cellStyle name="03-ASectionTitle 4 5" xfId="8975"/>
    <cellStyle name="03-ASectionTitle 4 5 2" xfId="8976"/>
    <cellStyle name="03-ASectionTitle 4 5 2 2" xfId="8977"/>
    <cellStyle name="03-ASectionTitle 4 5 2 3" xfId="8978"/>
    <cellStyle name="03-ASectionTitle 4 5 3" xfId="8979"/>
    <cellStyle name="03-ASectionTitle 4 5 4" xfId="8980"/>
    <cellStyle name="03-ASectionTitle 4 5 5" xfId="8981"/>
    <cellStyle name="03-ASectionTitle 4 6" xfId="8982"/>
    <cellStyle name="03-ASectionTitle 4 6 2" xfId="8983"/>
    <cellStyle name="03-ASectionTitle 4 6 2 2" xfId="8984"/>
    <cellStyle name="03-ASectionTitle 4 6 3" xfId="8985"/>
    <cellStyle name="03-ASectionTitle 4 6 4" xfId="8986"/>
    <cellStyle name="03-ASectionTitle 4 6 5" xfId="8987"/>
    <cellStyle name="03-ASectionTitle 4 7" xfId="8988"/>
    <cellStyle name="03-ASectionTitle 4 7 2" xfId="8989"/>
    <cellStyle name="03-ASectionTitle 4 7 3" xfId="8990"/>
    <cellStyle name="03-ASectionTitle 4 7 4" xfId="8991"/>
    <cellStyle name="03-ASectionTitle 4 7 5" xfId="8992"/>
    <cellStyle name="03-ASectionTitle 4 8" xfId="8993"/>
    <cellStyle name="03-ASectionTitle 4 8 2" xfId="8994"/>
    <cellStyle name="03-ASectionTitle 4 8 2 2" xfId="8995"/>
    <cellStyle name="03-ASectionTitle 4 8 3" xfId="8996"/>
    <cellStyle name="03-ASectionTitle 4 8 4" xfId="8997"/>
    <cellStyle name="03-ASectionTitle 4 8 5" xfId="8998"/>
    <cellStyle name="03-ASectionTitle 4 9" xfId="8999"/>
    <cellStyle name="03-ASectionTitle 4 9 2" xfId="9000"/>
    <cellStyle name="03-ASectionTitle 5" xfId="9001"/>
    <cellStyle name="03-ASectionTitle 5 2" xfId="9002"/>
    <cellStyle name="03-ASectionTitle 5 2 2" xfId="9003"/>
    <cellStyle name="03-ASectionTitle 5 2 2 2" xfId="9004"/>
    <cellStyle name="03-ASectionTitle 5 2 2 2 2" xfId="9005"/>
    <cellStyle name="03-ASectionTitle 5 2 2 3" xfId="9006"/>
    <cellStyle name="03-ASectionTitle 5 2 3" xfId="9007"/>
    <cellStyle name="03-ASectionTitle 5 2 3 2" xfId="9008"/>
    <cellStyle name="03-ASectionTitle 5 2 4" xfId="9009"/>
    <cellStyle name="03-ASectionTitle 5 2 4 2" xfId="9010"/>
    <cellStyle name="03-ASectionTitle 5 2 5" xfId="9011"/>
    <cellStyle name="03-ASectionTitle 5 2 6" xfId="9012"/>
    <cellStyle name="03-ASectionTitle 5 3" xfId="9013"/>
    <cellStyle name="03-ASectionTitle 5 3 2" xfId="9014"/>
    <cellStyle name="03-ASectionTitle 5 3 2 2" xfId="9015"/>
    <cellStyle name="03-ASectionTitle 5 3 2 3" xfId="9016"/>
    <cellStyle name="03-ASectionTitle 5 3 3" xfId="9017"/>
    <cellStyle name="03-ASectionTitle 5 3 4" xfId="9018"/>
    <cellStyle name="03-ASectionTitle 5 3 5" xfId="9019"/>
    <cellStyle name="03-ASectionTitle 5 4" xfId="9020"/>
    <cellStyle name="03-ASectionTitle 5 4 2" xfId="9021"/>
    <cellStyle name="03-ASectionTitle 5 4 2 2" xfId="9022"/>
    <cellStyle name="03-ASectionTitle 5 4 3" xfId="9023"/>
    <cellStyle name="03-ASectionTitle 5 5" xfId="9024"/>
    <cellStyle name="03-ASectionTitle 5 5 2" xfId="9025"/>
    <cellStyle name="03-ASectionTitle 5 5 3" xfId="9026"/>
    <cellStyle name="03-ASectionTitle 5 6" xfId="9027"/>
    <cellStyle name="03-ASectionTitle 5 6 2" xfId="9028"/>
    <cellStyle name="03-ASectionTitle 5 7" xfId="9029"/>
    <cellStyle name="03-ASectionTitle 5 8" xfId="9030"/>
    <cellStyle name="03-ASectionTitle 6" xfId="9031"/>
    <cellStyle name="03-ASectionTitle 6 2" xfId="9032"/>
    <cellStyle name="03-ASectionTitle 6 2 2" xfId="9033"/>
    <cellStyle name="03-ASectionTitle 6 2 3" xfId="9034"/>
    <cellStyle name="03-ASectionTitle 6 2 4" xfId="9035"/>
    <cellStyle name="03-ASectionTitle 6 2 5" xfId="9036"/>
    <cellStyle name="03-ASectionTitle 6 3" xfId="9037"/>
    <cellStyle name="03-ASectionTitle 6 3 2" xfId="9038"/>
    <cellStyle name="03-ASectionTitle 6 3 2 2" xfId="9039"/>
    <cellStyle name="03-ASectionTitle 6 3 2 3" xfId="9040"/>
    <cellStyle name="03-ASectionTitle 6 3 2 4" xfId="9041"/>
    <cellStyle name="03-ASectionTitle 6 3 3" xfId="9042"/>
    <cellStyle name="03-ASectionTitle 6 3 4" xfId="9043"/>
    <cellStyle name="03-ASectionTitle 6 3 5" xfId="9044"/>
    <cellStyle name="03-ASectionTitle 6 4" xfId="9045"/>
    <cellStyle name="03-ASectionTitle 6 4 2" xfId="9046"/>
    <cellStyle name="03-ASectionTitle 6 4 3" xfId="9047"/>
    <cellStyle name="03-ASectionTitle 6 4 4" xfId="9048"/>
    <cellStyle name="03-ASectionTitle 6 5" xfId="9049"/>
    <cellStyle name="03-ASectionTitle 6 6" xfId="9050"/>
    <cellStyle name="03-ASectionTitle 6 7" xfId="9051"/>
    <cellStyle name="03-ASectionTitle 7" xfId="9052"/>
    <cellStyle name="03-ASectionTitle 7 2" xfId="9053"/>
    <cellStyle name="03-ASectionTitle 7 2 2" xfId="9054"/>
    <cellStyle name="03-ASectionTitle 7 2 3" xfId="9055"/>
    <cellStyle name="03-ASectionTitle 7 2 4" xfId="9056"/>
    <cellStyle name="03-ASectionTitle 7 2 5" xfId="9057"/>
    <cellStyle name="03-ASectionTitle 7 3" xfId="9058"/>
    <cellStyle name="03-ASectionTitle 7 3 2" xfId="9059"/>
    <cellStyle name="03-ASectionTitle 7 3 2 2" xfId="9060"/>
    <cellStyle name="03-ASectionTitle 7 3 2 3" xfId="9061"/>
    <cellStyle name="03-ASectionTitle 7 3 2 4" xfId="9062"/>
    <cellStyle name="03-ASectionTitle 7 3 3" xfId="9063"/>
    <cellStyle name="03-ASectionTitle 7 3 4" xfId="9064"/>
    <cellStyle name="03-ASectionTitle 7 3 5" xfId="9065"/>
    <cellStyle name="03-ASectionTitle 7 4" xfId="9066"/>
    <cellStyle name="03-ASectionTitle 7 4 2" xfId="9067"/>
    <cellStyle name="03-ASectionTitle 7 4 3" xfId="9068"/>
    <cellStyle name="03-ASectionTitle 7 4 4" xfId="9069"/>
    <cellStyle name="03-ASectionTitle 7 5" xfId="9070"/>
    <cellStyle name="03-ASectionTitle 7 6" xfId="9071"/>
    <cellStyle name="03-ASectionTitle 7 7" xfId="9072"/>
    <cellStyle name="03-ASectionTitle 8" xfId="9073"/>
    <cellStyle name="03-ASectionTitle 8 2" xfId="9074"/>
    <cellStyle name="03-ASectionTitle 8 2 2" xfId="9075"/>
    <cellStyle name="03-ASectionTitle 8 2 3" xfId="9076"/>
    <cellStyle name="03-ASectionTitle 8 2 4" xfId="9077"/>
    <cellStyle name="03-ASectionTitle 8 2 5" xfId="9078"/>
    <cellStyle name="03-ASectionTitle 8 3" xfId="9079"/>
    <cellStyle name="03-ASectionTitle 8 3 2" xfId="9080"/>
    <cellStyle name="03-ASectionTitle 8 3 2 2" xfId="9081"/>
    <cellStyle name="03-ASectionTitle 8 3 3" xfId="9082"/>
    <cellStyle name="03-ASectionTitle 8 3 4" xfId="9083"/>
    <cellStyle name="03-ASectionTitle 8 4" xfId="9084"/>
    <cellStyle name="03-ASectionTitle 8 4 2" xfId="9085"/>
    <cellStyle name="03-ASectionTitle 8 5" xfId="9086"/>
    <cellStyle name="03-ASectionTitle 8 6" xfId="9087"/>
    <cellStyle name="03-ASectionTitle 9" xfId="9088"/>
    <cellStyle name="03-ASectionTitle 9 2" xfId="9089"/>
    <cellStyle name="03-ASectionTitle 9 2 2" xfId="9090"/>
    <cellStyle name="03-ASectionTitle 9 3" xfId="9091"/>
    <cellStyle name="03-ASectionTitle 9 3 2" xfId="9092"/>
    <cellStyle name="03-ASectionTitle 9 4" xfId="9093"/>
    <cellStyle name="03-ASectionTitle 9 5" xfId="9094"/>
    <cellStyle name="04-ASectionSub" xfId="9095"/>
    <cellStyle name="04-ASectionSub 2" xfId="9096"/>
    <cellStyle name="04-ASectionSub 3" xfId="9097"/>
    <cellStyle name="04-ASectionSub 4" xfId="9098"/>
    <cellStyle name="04-ASectionSub 5" xfId="9099"/>
    <cellStyle name="05-Link" xfId="9100"/>
    <cellStyle name="05-Link 2" xfId="9101"/>
    <cellStyle name="05-Link 3" xfId="9102"/>
    <cellStyle name="05-Link 4" xfId="9103"/>
    <cellStyle name="06-Link%" xfId="9104"/>
    <cellStyle name="06-Link% 2" xfId="9105"/>
    <cellStyle name="06-Link% 3" xfId="9106"/>
    <cellStyle name="06-Link% 4" xfId="9107"/>
    <cellStyle name="07-Link[2]" xfId="9108"/>
    <cellStyle name="07-Link[2] 2" xfId="9109"/>
    <cellStyle name="07-Link[2] 3" xfId="9110"/>
    <cellStyle name="07-Link[2] 4" xfId="9111"/>
    <cellStyle name="08-Link[3]" xfId="9112"/>
    <cellStyle name="08-Link[3] 2" xfId="9113"/>
    <cellStyle name="08-Link[3] 3" xfId="9114"/>
    <cellStyle name="08-Link[3] 4" xfId="9115"/>
    <cellStyle name="09-Input" xfId="9116"/>
    <cellStyle name="09-Input 2" xfId="9117"/>
    <cellStyle name="09-Input 3" xfId="9118"/>
    <cellStyle name="09-Input 4" xfId="9119"/>
    <cellStyle name="1 decimal" xfId="9120"/>
    <cellStyle name="1. level" xfId="9121"/>
    <cellStyle name="1. level 2" xfId="9122"/>
    <cellStyle name="1000-sep (2 dec)_Flowchart Privat Salg v2" xfId="9123"/>
    <cellStyle name="10-Input%" xfId="9124"/>
    <cellStyle name="10-Input% 2" xfId="9125"/>
    <cellStyle name="10-Input% 3" xfId="9126"/>
    <cellStyle name="10-Input% 4" xfId="9127"/>
    <cellStyle name="11-Input[2]" xfId="9128"/>
    <cellStyle name="11-Input[2] 2" xfId="9129"/>
    <cellStyle name="11-Input[2] 3" xfId="9130"/>
    <cellStyle name="11-Input[2] 4" xfId="9131"/>
    <cellStyle name="11-Input[3]" xfId="9132"/>
    <cellStyle name="11-Input[3] 2" xfId="9133"/>
    <cellStyle name="11-Input[3] 3" xfId="9134"/>
    <cellStyle name="11-Input[3] 4" xfId="9135"/>
    <cellStyle name="12-SectionTitle" xfId="9136"/>
    <cellStyle name="12-SectionTitle 2" xfId="9137"/>
    <cellStyle name="12-SectionTitle 3" xfId="9138"/>
    <cellStyle name="12-SectionTitle 4" xfId="9139"/>
    <cellStyle name="12-SectionTitle 5" xfId="9140"/>
    <cellStyle name="13-SectionSub" xfId="9141"/>
    <cellStyle name="13-SectionSub 2" xfId="9142"/>
    <cellStyle name="13-SectionSub 2 2" xfId="9143"/>
    <cellStyle name="13-SectionSub 2 2 10" xfId="9144"/>
    <cellStyle name="13-SectionSub 2 2 10 2" xfId="9145"/>
    <cellStyle name="13-SectionSub 2 2 2" xfId="9146"/>
    <cellStyle name="13-SectionSub 2 2 2 2" xfId="9147"/>
    <cellStyle name="13-SectionSub 2 2 2 2 2" xfId="9148"/>
    <cellStyle name="13-SectionSub 2 2 2 2 2 2" xfId="9149"/>
    <cellStyle name="13-SectionSub 2 2 2 2 2 2 2" xfId="9150"/>
    <cellStyle name="13-SectionSub 2 2 2 2 2 3" xfId="9151"/>
    <cellStyle name="13-SectionSub 2 2 2 2 2 4" xfId="9152"/>
    <cellStyle name="13-SectionSub 2 2 2 2 3" xfId="9153"/>
    <cellStyle name="13-SectionSub 2 2 2 2 3 2" xfId="9154"/>
    <cellStyle name="13-SectionSub 2 2 2 2 4" xfId="9155"/>
    <cellStyle name="13-SectionSub 2 2 2 2 5" xfId="9156"/>
    <cellStyle name="13-SectionSub 2 2 2 2 6" xfId="9157"/>
    <cellStyle name="13-SectionSub 2 2 2 3" xfId="9158"/>
    <cellStyle name="13-SectionSub 2 2 2 3 2" xfId="9159"/>
    <cellStyle name="13-SectionSub 2 2 2 3 2 2" xfId="9160"/>
    <cellStyle name="13-SectionSub 2 2 2 3 2 2 2" xfId="9161"/>
    <cellStyle name="13-SectionSub 2 2 2 3 2 2 3" xfId="9162"/>
    <cellStyle name="13-SectionSub 2 2 2 3 2 3" xfId="9163"/>
    <cellStyle name="13-SectionSub 2 2 2 3 2 4" xfId="9164"/>
    <cellStyle name="13-SectionSub 2 2 2 3 2 5" xfId="9165"/>
    <cellStyle name="13-SectionSub 2 2 2 3 3" xfId="9166"/>
    <cellStyle name="13-SectionSub 2 2 2 3 3 2" xfId="9167"/>
    <cellStyle name="13-SectionSub 2 2 2 3 4" xfId="9168"/>
    <cellStyle name="13-SectionSub 2 2 2 4" xfId="9169"/>
    <cellStyle name="13-SectionSub 2 2 2 4 2" xfId="9170"/>
    <cellStyle name="13-SectionSub 2 2 2 4 3" xfId="9171"/>
    <cellStyle name="13-SectionSub 2 2 2 5" xfId="9172"/>
    <cellStyle name="13-SectionSub 2 2 2 5 2" xfId="9173"/>
    <cellStyle name="13-SectionSub 2 2 3" xfId="9174"/>
    <cellStyle name="13-SectionSub 2 2 3 2" xfId="9175"/>
    <cellStyle name="13-SectionSub 2 2 3 2 2" xfId="9176"/>
    <cellStyle name="13-SectionSub 2 2 3 2 2 2" xfId="9177"/>
    <cellStyle name="13-SectionSub 2 2 3 2 2 3" xfId="9178"/>
    <cellStyle name="13-SectionSub 2 2 3 2 3" xfId="9179"/>
    <cellStyle name="13-SectionSub 2 2 3 2 4" xfId="9180"/>
    <cellStyle name="13-SectionSub 2 2 3 3" xfId="9181"/>
    <cellStyle name="13-SectionSub 2 2 3 3 2" xfId="9182"/>
    <cellStyle name="13-SectionSub 2 2 3 3 2 2" xfId="9183"/>
    <cellStyle name="13-SectionSub 2 2 3 3 3" xfId="9184"/>
    <cellStyle name="13-SectionSub 2 2 3 4" xfId="9185"/>
    <cellStyle name="13-SectionSub 2 2 3 4 2" xfId="9186"/>
    <cellStyle name="13-SectionSub 2 2 3 5" xfId="9187"/>
    <cellStyle name="13-SectionSub 2 2 3 6" xfId="9188"/>
    <cellStyle name="13-SectionSub 2 2 4" xfId="9189"/>
    <cellStyle name="13-SectionSub 2 2 4 2" xfId="9190"/>
    <cellStyle name="13-SectionSub 2 2 4 2 2" xfId="9191"/>
    <cellStyle name="13-SectionSub 2 2 4 2 2 2" xfId="9192"/>
    <cellStyle name="13-SectionSub 2 2 4 2 3" xfId="9193"/>
    <cellStyle name="13-SectionSub 2 2 4 2 4" xfId="9194"/>
    <cellStyle name="13-SectionSub 2 2 4 3" xfId="9195"/>
    <cellStyle name="13-SectionSub 2 2 4 3 2" xfId="9196"/>
    <cellStyle name="13-SectionSub 2 2 4 4" xfId="9197"/>
    <cellStyle name="13-SectionSub 2 2 4 5" xfId="9198"/>
    <cellStyle name="13-SectionSub 2 2 4 6" xfId="9199"/>
    <cellStyle name="13-SectionSub 2 2 5" xfId="9200"/>
    <cellStyle name="13-SectionSub 2 2 5 2" xfId="9201"/>
    <cellStyle name="13-SectionSub 2 2 5 2 2" xfId="9202"/>
    <cellStyle name="13-SectionSub 2 2 5 2 2 2" xfId="9203"/>
    <cellStyle name="13-SectionSub 2 2 5 2 3" xfId="9204"/>
    <cellStyle name="13-SectionSub 2 2 5 3" xfId="9205"/>
    <cellStyle name="13-SectionSub 2 2 5 3 2" xfId="9206"/>
    <cellStyle name="13-SectionSub 2 2 5 3 2 2" xfId="9207"/>
    <cellStyle name="13-SectionSub 2 2 5 3 3" xfId="9208"/>
    <cellStyle name="13-SectionSub 2 2 5 4" xfId="9209"/>
    <cellStyle name="13-SectionSub 2 2 5 4 2" xfId="9210"/>
    <cellStyle name="13-SectionSub 2 2 5 5" xfId="9211"/>
    <cellStyle name="13-SectionSub 2 2 5 6" xfId="9212"/>
    <cellStyle name="13-SectionSub 2 2 6" xfId="9213"/>
    <cellStyle name="13-SectionSub 2 2 6 2" xfId="9214"/>
    <cellStyle name="13-SectionSub 2 2 6 2 2" xfId="9215"/>
    <cellStyle name="13-SectionSub 2 2 6 2 3" xfId="9216"/>
    <cellStyle name="13-SectionSub 2 2 6 3" xfId="9217"/>
    <cellStyle name="13-SectionSub 2 2 6 4" xfId="9218"/>
    <cellStyle name="13-SectionSub 2 2 6 5" xfId="9219"/>
    <cellStyle name="13-SectionSub 2 2 7" xfId="9220"/>
    <cellStyle name="13-SectionSub 2 2 7 2" xfId="9221"/>
    <cellStyle name="13-SectionSub 2 2 7 2 2" xfId="9222"/>
    <cellStyle name="13-SectionSub 2 2 7 2 3" xfId="9223"/>
    <cellStyle name="13-SectionSub 2 2 7 3" xfId="9224"/>
    <cellStyle name="13-SectionSub 2 2 7 4" xfId="9225"/>
    <cellStyle name="13-SectionSub 2 2 7 5" xfId="9226"/>
    <cellStyle name="13-SectionSub 2 2 8" xfId="9227"/>
    <cellStyle name="13-SectionSub 2 2 8 2" xfId="9228"/>
    <cellStyle name="13-SectionSub 2 2 8 2 2" xfId="9229"/>
    <cellStyle name="13-SectionSub 2 2 8 3" xfId="9230"/>
    <cellStyle name="13-SectionSub 2 2 8 4" xfId="9231"/>
    <cellStyle name="13-SectionSub 2 2 8 5" xfId="9232"/>
    <cellStyle name="13-SectionSub 2 2 9" xfId="9233"/>
    <cellStyle name="13-SectionSub 2 2 9 2" xfId="9234"/>
    <cellStyle name="13-SectionSub 2 2 9 2 2" xfId="9235"/>
    <cellStyle name="13-SectionSub 2 2 9 3" xfId="9236"/>
    <cellStyle name="13-SectionSub 2 2 9 4" xfId="9237"/>
    <cellStyle name="13-SectionSub 2 3" xfId="9238"/>
    <cellStyle name="13-SectionSub 2 3 2" xfId="9239"/>
    <cellStyle name="13-SectionSub 2 3 2 2" xfId="9240"/>
    <cellStyle name="13-SectionSub 2 3 2 2 2" xfId="9241"/>
    <cellStyle name="13-SectionSub 2 3 2 2 2 2" xfId="9242"/>
    <cellStyle name="13-SectionSub 2 3 2 2 2 3" xfId="9243"/>
    <cellStyle name="13-SectionSub 2 3 2 2 3" xfId="9244"/>
    <cellStyle name="13-SectionSub 2 3 2 2 4" xfId="9245"/>
    <cellStyle name="13-SectionSub 2 3 2 3" xfId="9246"/>
    <cellStyle name="13-SectionSub 2 3 2 3 2" xfId="9247"/>
    <cellStyle name="13-SectionSub 2 3 2 3 2 2" xfId="9248"/>
    <cellStyle name="13-SectionSub 2 3 2 3 3" xfId="9249"/>
    <cellStyle name="13-SectionSub 2 3 2 4" xfId="9250"/>
    <cellStyle name="13-SectionSub 2 3 2 4 2" xfId="9251"/>
    <cellStyle name="13-SectionSub 2 3 2 5" xfId="9252"/>
    <cellStyle name="13-SectionSub 2 3 2 6" xfId="9253"/>
    <cellStyle name="13-SectionSub 2 3 3" xfId="9254"/>
    <cellStyle name="13-SectionSub 2 3 3 2" xfId="9255"/>
    <cellStyle name="13-SectionSub 2 3 3 2 2" xfId="9256"/>
    <cellStyle name="13-SectionSub 2 3 3 2 2 2" xfId="9257"/>
    <cellStyle name="13-SectionSub 2 3 3 2 2 3" xfId="9258"/>
    <cellStyle name="13-SectionSub 2 3 3 2 3" xfId="9259"/>
    <cellStyle name="13-SectionSub 2 3 3 2 4" xfId="9260"/>
    <cellStyle name="13-SectionSub 2 3 3 2 5" xfId="9261"/>
    <cellStyle name="13-SectionSub 2 3 3 3" xfId="9262"/>
    <cellStyle name="13-SectionSub 2 3 3 3 2" xfId="9263"/>
    <cellStyle name="13-SectionSub 2 3 3 4" xfId="9264"/>
    <cellStyle name="13-SectionSub 2 3 4" xfId="9265"/>
    <cellStyle name="13-SectionSub 2 3 4 2" xfId="9266"/>
    <cellStyle name="13-SectionSub 2 3 4 3" xfId="9267"/>
    <cellStyle name="13-SectionSub 2 3 5" xfId="9268"/>
    <cellStyle name="13-SectionSub 2 3 5 2" xfId="9269"/>
    <cellStyle name="13-SectionSub 2 4" xfId="9270"/>
    <cellStyle name="13-SectionSub 2 4 2" xfId="9271"/>
    <cellStyle name="13-SectionSub 2 4 2 2" xfId="9272"/>
    <cellStyle name="13-SectionSub 2 4 2 2 2" xfId="9273"/>
    <cellStyle name="13-SectionSub 2 4 2 3" xfId="9274"/>
    <cellStyle name="13-SectionSub 2 4 2 4" xfId="9275"/>
    <cellStyle name="13-SectionSub 2 4 3" xfId="9276"/>
    <cellStyle name="13-SectionSub 2 4 3 2" xfId="9277"/>
    <cellStyle name="13-SectionSub 2 4 4" xfId="9278"/>
    <cellStyle name="13-SectionSub 2 4 5" xfId="9279"/>
    <cellStyle name="13-SectionSub 2 4 6" xfId="9280"/>
    <cellStyle name="13-SectionSub 2 5" xfId="9281"/>
    <cellStyle name="13-SectionSub 2 5 2" xfId="9282"/>
    <cellStyle name="13-SectionSub 2 5 2 2" xfId="9283"/>
    <cellStyle name="13-SectionSub 2 5 2 3" xfId="9284"/>
    <cellStyle name="13-SectionSub 2 5 3" xfId="9285"/>
    <cellStyle name="13-SectionSub 2 5 4" xfId="9286"/>
    <cellStyle name="13-SectionSub 2 6" xfId="9287"/>
    <cellStyle name="13-SectionSub 2 6 2" xfId="9288"/>
    <cellStyle name="13-SectionSub 2 6 3" xfId="9289"/>
    <cellStyle name="13-SectionSub 2 7" xfId="9290"/>
    <cellStyle name="13-SectionSub 3" xfId="9291"/>
    <cellStyle name="13-SectionSub 3 10" xfId="9292"/>
    <cellStyle name="13-SectionSub 3 10 2" xfId="9293"/>
    <cellStyle name="13-SectionSub 3 2" xfId="9294"/>
    <cellStyle name="13-SectionSub 3 2 2" xfId="9295"/>
    <cellStyle name="13-SectionSub 3 2 2 2" xfId="9296"/>
    <cellStyle name="13-SectionSub 3 2 2 2 2" xfId="9297"/>
    <cellStyle name="13-SectionSub 3 2 2 2 2 2" xfId="9298"/>
    <cellStyle name="13-SectionSub 3 2 2 2 3" xfId="9299"/>
    <cellStyle name="13-SectionSub 3 2 2 2 4" xfId="9300"/>
    <cellStyle name="13-SectionSub 3 2 2 3" xfId="9301"/>
    <cellStyle name="13-SectionSub 3 2 2 3 2" xfId="9302"/>
    <cellStyle name="13-SectionSub 3 2 2 4" xfId="9303"/>
    <cellStyle name="13-SectionSub 3 2 2 5" xfId="9304"/>
    <cellStyle name="13-SectionSub 3 2 2 6" xfId="9305"/>
    <cellStyle name="13-SectionSub 3 2 3" xfId="9306"/>
    <cellStyle name="13-SectionSub 3 2 3 2" xfId="9307"/>
    <cellStyle name="13-SectionSub 3 2 3 2 2" xfId="9308"/>
    <cellStyle name="13-SectionSub 3 2 3 2 2 2" xfId="9309"/>
    <cellStyle name="13-SectionSub 3 2 3 2 2 3" xfId="9310"/>
    <cellStyle name="13-SectionSub 3 2 3 2 3" xfId="9311"/>
    <cellStyle name="13-SectionSub 3 2 3 2 4" xfId="9312"/>
    <cellStyle name="13-SectionSub 3 2 3 2 5" xfId="9313"/>
    <cellStyle name="13-SectionSub 3 2 3 3" xfId="9314"/>
    <cellStyle name="13-SectionSub 3 2 3 3 2" xfId="9315"/>
    <cellStyle name="13-SectionSub 3 2 3 4" xfId="9316"/>
    <cellStyle name="13-SectionSub 3 2 4" xfId="9317"/>
    <cellStyle name="13-SectionSub 3 2 4 2" xfId="9318"/>
    <cellStyle name="13-SectionSub 3 2 4 3" xfId="9319"/>
    <cellStyle name="13-SectionSub 3 2 5" xfId="9320"/>
    <cellStyle name="13-SectionSub 3 2 5 2" xfId="9321"/>
    <cellStyle name="13-SectionSub 3 3" xfId="9322"/>
    <cellStyle name="13-SectionSub 3 3 2" xfId="9323"/>
    <cellStyle name="13-SectionSub 3 3 2 2" xfId="9324"/>
    <cellStyle name="13-SectionSub 3 3 2 2 2" xfId="9325"/>
    <cellStyle name="13-SectionSub 3 3 2 2 3" xfId="9326"/>
    <cellStyle name="13-SectionSub 3 3 2 3" xfId="9327"/>
    <cellStyle name="13-SectionSub 3 3 2 4" xfId="9328"/>
    <cellStyle name="13-SectionSub 3 3 3" xfId="9329"/>
    <cellStyle name="13-SectionSub 3 3 3 2" xfId="9330"/>
    <cellStyle name="13-SectionSub 3 3 3 2 2" xfId="9331"/>
    <cellStyle name="13-SectionSub 3 3 3 3" xfId="9332"/>
    <cellStyle name="13-SectionSub 3 3 4" xfId="9333"/>
    <cellStyle name="13-SectionSub 3 3 4 2" xfId="9334"/>
    <cellStyle name="13-SectionSub 3 3 5" xfId="9335"/>
    <cellStyle name="13-SectionSub 3 3 6" xfId="9336"/>
    <cellStyle name="13-SectionSub 3 4" xfId="9337"/>
    <cellStyle name="13-SectionSub 3 4 2" xfId="9338"/>
    <cellStyle name="13-SectionSub 3 4 2 2" xfId="9339"/>
    <cellStyle name="13-SectionSub 3 4 2 2 2" xfId="9340"/>
    <cellStyle name="13-SectionSub 3 4 2 3" xfId="9341"/>
    <cellStyle name="13-SectionSub 3 4 2 4" xfId="9342"/>
    <cellStyle name="13-SectionSub 3 4 3" xfId="9343"/>
    <cellStyle name="13-SectionSub 3 4 3 2" xfId="9344"/>
    <cellStyle name="13-SectionSub 3 4 4" xfId="9345"/>
    <cellStyle name="13-SectionSub 3 4 5" xfId="9346"/>
    <cellStyle name="13-SectionSub 3 4 6" xfId="9347"/>
    <cellStyle name="13-SectionSub 3 5" xfId="9348"/>
    <cellStyle name="13-SectionSub 3 5 2" xfId="9349"/>
    <cellStyle name="13-SectionSub 3 5 2 2" xfId="9350"/>
    <cellStyle name="13-SectionSub 3 5 2 2 2" xfId="9351"/>
    <cellStyle name="13-SectionSub 3 5 2 3" xfId="9352"/>
    <cellStyle name="13-SectionSub 3 5 3" xfId="9353"/>
    <cellStyle name="13-SectionSub 3 5 3 2" xfId="9354"/>
    <cellStyle name="13-SectionSub 3 5 3 2 2" xfId="9355"/>
    <cellStyle name="13-SectionSub 3 5 3 3" xfId="9356"/>
    <cellStyle name="13-SectionSub 3 5 4" xfId="9357"/>
    <cellStyle name="13-SectionSub 3 5 4 2" xfId="9358"/>
    <cellStyle name="13-SectionSub 3 5 5" xfId="9359"/>
    <cellStyle name="13-SectionSub 3 5 6" xfId="9360"/>
    <cellStyle name="13-SectionSub 3 6" xfId="9361"/>
    <cellStyle name="13-SectionSub 3 6 2" xfId="9362"/>
    <cellStyle name="13-SectionSub 3 6 2 2" xfId="9363"/>
    <cellStyle name="13-SectionSub 3 6 2 3" xfId="9364"/>
    <cellStyle name="13-SectionSub 3 6 3" xfId="9365"/>
    <cellStyle name="13-SectionSub 3 6 4" xfId="9366"/>
    <cellStyle name="13-SectionSub 3 6 5" xfId="9367"/>
    <cellStyle name="13-SectionSub 3 7" xfId="9368"/>
    <cellStyle name="13-SectionSub 3 7 2" xfId="9369"/>
    <cellStyle name="13-SectionSub 3 7 2 2" xfId="9370"/>
    <cellStyle name="13-SectionSub 3 7 2 3" xfId="9371"/>
    <cellStyle name="13-SectionSub 3 7 3" xfId="9372"/>
    <cellStyle name="13-SectionSub 3 7 4" xfId="9373"/>
    <cellStyle name="13-SectionSub 3 7 5" xfId="9374"/>
    <cellStyle name="13-SectionSub 3 8" xfId="9375"/>
    <cellStyle name="13-SectionSub 3 8 2" xfId="9376"/>
    <cellStyle name="13-SectionSub 3 8 2 2" xfId="9377"/>
    <cellStyle name="13-SectionSub 3 8 3" xfId="9378"/>
    <cellStyle name="13-SectionSub 3 8 4" xfId="9379"/>
    <cellStyle name="13-SectionSub 3 8 5" xfId="9380"/>
    <cellStyle name="13-SectionSub 3 9" xfId="9381"/>
    <cellStyle name="13-SectionSub 3 9 2" xfId="9382"/>
    <cellStyle name="13-SectionSub 3 9 2 2" xfId="9383"/>
    <cellStyle name="13-SectionSub 3 9 3" xfId="9384"/>
    <cellStyle name="13-SectionSub 3 9 4" xfId="9385"/>
    <cellStyle name="13-SectionSub 4" xfId="9386"/>
    <cellStyle name="13-SectionSub 4 2" xfId="9387"/>
    <cellStyle name="13-SectionSub 4 2 2" xfId="9388"/>
    <cellStyle name="13-SectionSub 4 2 2 2" xfId="9389"/>
    <cellStyle name="13-SectionSub 4 2 2 2 2" xfId="9390"/>
    <cellStyle name="13-SectionSub 4 2 2 2 3" xfId="9391"/>
    <cellStyle name="13-SectionSub 4 2 2 3" xfId="9392"/>
    <cellStyle name="13-SectionSub 4 2 2 4" xfId="9393"/>
    <cellStyle name="13-SectionSub 4 2 3" xfId="9394"/>
    <cellStyle name="13-SectionSub 4 2 3 2" xfId="9395"/>
    <cellStyle name="13-SectionSub 4 2 3 2 2" xfId="9396"/>
    <cellStyle name="13-SectionSub 4 2 3 3" xfId="9397"/>
    <cellStyle name="13-SectionSub 4 2 4" xfId="9398"/>
    <cellStyle name="13-SectionSub 4 2 4 2" xfId="9399"/>
    <cellStyle name="13-SectionSub 4 2 5" xfId="9400"/>
    <cellStyle name="13-SectionSub 4 2 6" xfId="9401"/>
    <cellStyle name="13-SectionSub 4 3" xfId="9402"/>
    <cellStyle name="13-SectionSub 4 3 2" xfId="9403"/>
    <cellStyle name="13-SectionSub 4 3 2 2" xfId="9404"/>
    <cellStyle name="13-SectionSub 4 3 2 2 2" xfId="9405"/>
    <cellStyle name="13-SectionSub 4 3 2 2 3" xfId="9406"/>
    <cellStyle name="13-SectionSub 4 3 2 3" xfId="9407"/>
    <cellStyle name="13-SectionSub 4 3 2 4" xfId="9408"/>
    <cellStyle name="13-SectionSub 4 3 2 5" xfId="9409"/>
    <cellStyle name="13-SectionSub 4 3 3" xfId="9410"/>
    <cellStyle name="13-SectionSub 4 3 3 2" xfId="9411"/>
    <cellStyle name="13-SectionSub 4 3 4" xfId="9412"/>
    <cellStyle name="13-SectionSub 4 4" xfId="9413"/>
    <cellStyle name="13-SectionSub 4 4 2" xfId="9414"/>
    <cellStyle name="13-SectionSub 4 4 3" xfId="9415"/>
    <cellStyle name="13-SectionSub 4 5" xfId="9416"/>
    <cellStyle name="13-SectionSub 4 5 2" xfId="9417"/>
    <cellStyle name="13-SectionSub 5" xfId="9418"/>
    <cellStyle name="13-SectionSub 5 2" xfId="9419"/>
    <cellStyle name="13-SectionSub 5 2 2" xfId="9420"/>
    <cellStyle name="13-SectionSub 5 2 2 2" xfId="9421"/>
    <cellStyle name="13-SectionSub 5 2 3" xfId="9422"/>
    <cellStyle name="13-SectionSub 5 2 4" xfId="9423"/>
    <cellStyle name="13-SectionSub 5 3" xfId="9424"/>
    <cellStyle name="13-SectionSub 5 3 2" xfId="9425"/>
    <cellStyle name="13-SectionSub 5 4" xfId="9426"/>
    <cellStyle name="13-SectionSub 5 5" xfId="9427"/>
    <cellStyle name="13-SectionSub 5 6" xfId="9428"/>
    <cellStyle name="13-SectionSub 6" xfId="9429"/>
    <cellStyle name="13-SectionSub 6 2" xfId="9430"/>
    <cellStyle name="13-SectionSub 6 2 2" xfId="9431"/>
    <cellStyle name="13-SectionSub 6 2 2 2" xfId="9432"/>
    <cellStyle name="13-SectionSub 6 2 2 3" xfId="9433"/>
    <cellStyle name="13-SectionSub 6 2 3" xfId="9434"/>
    <cellStyle name="13-SectionSub 6 2 4" xfId="9435"/>
    <cellStyle name="13-SectionSub 6 2 5" xfId="9436"/>
    <cellStyle name="13-SectionSub 6 3" xfId="9437"/>
    <cellStyle name="13-SectionSub 6 3 2" xfId="9438"/>
    <cellStyle name="13-SectionSub 6 4" xfId="9439"/>
    <cellStyle name="13-SectionSub 6 4 2" xfId="9440"/>
    <cellStyle name="13-SectionSub 6 5" xfId="9441"/>
    <cellStyle name="13-SectionSub 6 6" xfId="9442"/>
    <cellStyle name="13-SectionSub 7" xfId="9443"/>
    <cellStyle name="13-SectionSub 7 2" xfId="9444"/>
    <cellStyle name="13-SectionSub 7 3" xfId="9445"/>
    <cellStyle name="13-SectionSub 8" xfId="9446"/>
    <cellStyle name="14-SubSum" xfId="9447"/>
    <cellStyle name="14-SubSum 2" xfId="9448"/>
    <cellStyle name="14-SubSum 3" xfId="9449"/>
    <cellStyle name="14-SubSum 4" xfId="9450"/>
    <cellStyle name="14-SubSum 5" xfId="9451"/>
    <cellStyle name="2 decimal" xfId="9452"/>
    <cellStyle name="2. level" xfId="9453"/>
    <cellStyle name="2. level 2" xfId="9454"/>
    <cellStyle name="2. level 2 2" xfId="9455"/>
    <cellStyle name="2. level 2 2 2" xfId="9456"/>
    <cellStyle name="2. level 2 2 3" xfId="9457"/>
    <cellStyle name="2. level 2 3" xfId="9458"/>
    <cellStyle name="2. level 2 4" xfId="9459"/>
    <cellStyle name="2. level 2 5" xfId="9460"/>
    <cellStyle name="2. level 3" xfId="9461"/>
    <cellStyle name="2. level 3 2" xfId="9462"/>
    <cellStyle name="2. level 4" xfId="9463"/>
    <cellStyle name="2. level 5" xfId="9464"/>
    <cellStyle name="20 % - Akzent1" xfId="9465"/>
    <cellStyle name="20 % - Akzent2" xfId="9466"/>
    <cellStyle name="20 % - Akzent3" xfId="9467"/>
    <cellStyle name="20 % - Akzent4" xfId="9468"/>
    <cellStyle name="20 % - Akzent5" xfId="9469"/>
    <cellStyle name="20 % - Akzent6" xfId="9470"/>
    <cellStyle name="20 % - Accent1 2" xfId="55"/>
    <cellStyle name="20 % - Accent2 2" xfId="59"/>
    <cellStyle name="20 % - Accent3 2" xfId="63"/>
    <cellStyle name="20 % - Accent4 2" xfId="67"/>
    <cellStyle name="20 % - Accent5 2" xfId="71"/>
    <cellStyle name="20 % - Accent6 2" xfId="75"/>
    <cellStyle name="20% - Accent1 10" xfId="9471"/>
    <cellStyle name="20% - Accent1 10 2" xfId="9472"/>
    <cellStyle name="20% - Accent1 11" xfId="9473"/>
    <cellStyle name="20% - Accent1 11 2" xfId="9474"/>
    <cellStyle name="20% - Accent1 12" xfId="9475"/>
    <cellStyle name="20% - Accent1 12 2" xfId="9476"/>
    <cellStyle name="20% - Accent1 13" xfId="9477"/>
    <cellStyle name="20% - Accent1 13 2" xfId="9478"/>
    <cellStyle name="20% - Accent1 14" xfId="9479"/>
    <cellStyle name="20% - Accent1 14 2" xfId="9480"/>
    <cellStyle name="20% - Accent1 15" xfId="9481"/>
    <cellStyle name="20% - Accent1 15 2" xfId="9482"/>
    <cellStyle name="20% - Accent1 16" xfId="9483"/>
    <cellStyle name="20% - Accent1 16 2" xfId="9484"/>
    <cellStyle name="20% - Accent1 17" xfId="9485"/>
    <cellStyle name="20% - Accent1 17 2" xfId="9486"/>
    <cellStyle name="20% - Accent1 18" xfId="9487"/>
    <cellStyle name="20% - Accent1 19" xfId="9488"/>
    <cellStyle name="20% - Accent1 2" xfId="9489"/>
    <cellStyle name="20% - Accent1 2 2" xfId="9490"/>
    <cellStyle name="20% - Accent1 2 2 10" xfId="9491"/>
    <cellStyle name="20% - Accent1 2 2 11" xfId="9492"/>
    <cellStyle name="20% - Accent1 2 2 12" xfId="9493"/>
    <cellStyle name="20% - Accent1 2 2 13" xfId="9494"/>
    <cellStyle name="20% - Accent1 2 2 14" xfId="9495"/>
    <cellStyle name="20% - Accent1 2 2 15" xfId="9496"/>
    <cellStyle name="20% - Accent1 2 2 2" xfId="9497"/>
    <cellStyle name="20% - Accent1 2 2 3" xfId="9498"/>
    <cellStyle name="20% - Accent1 2 2 4" xfId="9499"/>
    <cellStyle name="20% - Accent1 2 2 5" xfId="9500"/>
    <cellStyle name="20% - Accent1 2 2 6" xfId="9501"/>
    <cellStyle name="20% - Accent1 2 2 7" xfId="9502"/>
    <cellStyle name="20% - Accent1 2 2 8" xfId="9503"/>
    <cellStyle name="20% - Accent1 2 2 9" xfId="9504"/>
    <cellStyle name="20% - Accent1 2 3" xfId="9505"/>
    <cellStyle name="20% - Accent1 2 3 2" xfId="9506"/>
    <cellStyle name="20% - Accent1 2 4" xfId="9507"/>
    <cellStyle name="20% - Accent1 2 4 2" xfId="9508"/>
    <cellStyle name="20% - Accent1 2 5" xfId="9509"/>
    <cellStyle name="20% - Accent1 2 6" xfId="9510"/>
    <cellStyle name="20% - Accent1 20" xfId="9511"/>
    <cellStyle name="20% - Accent1 21" xfId="9512"/>
    <cellStyle name="20% - Accent1 22" xfId="9513"/>
    <cellStyle name="20% - Accent1 23" xfId="9514"/>
    <cellStyle name="20% - Accent1 24" xfId="9515"/>
    <cellStyle name="20% - Accent1 25" xfId="9516"/>
    <cellStyle name="20% - Accent1 26" xfId="9517"/>
    <cellStyle name="20% - Accent1 27" xfId="9518"/>
    <cellStyle name="20% - Accent1 28" xfId="9519"/>
    <cellStyle name="20% - Accent1 29" xfId="9520"/>
    <cellStyle name="20% - Accent1 3" xfId="9521"/>
    <cellStyle name="20% - Accent1 3 10" xfId="9522"/>
    <cellStyle name="20% - Accent1 3 11" xfId="9523"/>
    <cellStyle name="20% - Accent1 3 12" xfId="9524"/>
    <cellStyle name="20% - Accent1 3 13" xfId="9525"/>
    <cellStyle name="20% - Accent1 3 14" xfId="9526"/>
    <cellStyle name="20% - Accent1 3 15" xfId="9527"/>
    <cellStyle name="20% - Accent1 3 16" xfId="9528"/>
    <cellStyle name="20% - Accent1 3 2" xfId="9529"/>
    <cellStyle name="20% - Accent1 3 2 2" xfId="9530"/>
    <cellStyle name="20% - Accent1 3 2 3" xfId="9531"/>
    <cellStyle name="20% - Accent1 3 3" xfId="9532"/>
    <cellStyle name="20% - Accent1 3 3 2" xfId="9533"/>
    <cellStyle name="20% - Accent1 3 3 3" xfId="9534"/>
    <cellStyle name="20% - Accent1 3 4" xfId="9535"/>
    <cellStyle name="20% - Accent1 3 4 2" xfId="9536"/>
    <cellStyle name="20% - Accent1 3 5" xfId="9537"/>
    <cellStyle name="20% - Accent1 3 6" xfId="9538"/>
    <cellStyle name="20% - Accent1 3 7" xfId="9539"/>
    <cellStyle name="20% - Accent1 3 8" xfId="9540"/>
    <cellStyle name="20% - Accent1 3 9" xfId="9541"/>
    <cellStyle name="20% - Accent1 30" xfId="9542"/>
    <cellStyle name="20% - Accent1 31" xfId="9543"/>
    <cellStyle name="20% - Accent1 32" xfId="9544"/>
    <cellStyle name="20% - Accent1 33" xfId="9545"/>
    <cellStyle name="20% - Accent1 34" xfId="9546"/>
    <cellStyle name="20% - Accent1 35" xfId="9547"/>
    <cellStyle name="20% - Accent1 36" xfId="9548"/>
    <cellStyle name="20% - Accent1 37" xfId="9549"/>
    <cellStyle name="20% - Accent1 38" xfId="9550"/>
    <cellStyle name="20% - Accent1 4" xfId="9551"/>
    <cellStyle name="20% - Accent1 4 10" xfId="9552"/>
    <cellStyle name="20% - Accent1 4 11" xfId="9553"/>
    <cellStyle name="20% - Accent1 4 12" xfId="9554"/>
    <cellStyle name="20% - Accent1 4 13" xfId="9555"/>
    <cellStyle name="20% - Accent1 4 14" xfId="9556"/>
    <cellStyle name="20% - Accent1 4 15" xfId="9557"/>
    <cellStyle name="20% - Accent1 4 16" xfId="9558"/>
    <cellStyle name="20% - Accent1 4 2" xfId="9559"/>
    <cellStyle name="20% - Accent1 4 2 2" xfId="9560"/>
    <cellStyle name="20% - Accent1 4 3" xfId="9561"/>
    <cellStyle name="20% - Accent1 4 4" xfId="9562"/>
    <cellStyle name="20% - Accent1 4 5" xfId="9563"/>
    <cellStyle name="20% - Accent1 4 6" xfId="9564"/>
    <cellStyle name="20% - Accent1 4 7" xfId="9565"/>
    <cellStyle name="20% - Accent1 4 8" xfId="9566"/>
    <cellStyle name="20% - Accent1 4 9" xfId="9567"/>
    <cellStyle name="20% - Accent1 5" xfId="9568"/>
    <cellStyle name="20% - Accent1 5 2" xfId="9569"/>
    <cellStyle name="20% - Accent1 5 3" xfId="9570"/>
    <cellStyle name="20% - Accent1 5 4" xfId="9571"/>
    <cellStyle name="20% - Accent1 6" xfId="9572"/>
    <cellStyle name="20% - Accent1 6 2" xfId="9573"/>
    <cellStyle name="20% - Accent1 6 3" xfId="9574"/>
    <cellStyle name="20% - Accent1 7" xfId="9575"/>
    <cellStyle name="20% - Accent1 7 2" xfId="9576"/>
    <cellStyle name="20% - Accent1 8" xfId="9577"/>
    <cellStyle name="20% - Accent1 8 2" xfId="9578"/>
    <cellStyle name="20% - Accent1 9" xfId="9579"/>
    <cellStyle name="20% - Accent1 9 2" xfId="9580"/>
    <cellStyle name="20% - Accent2 10" xfId="9581"/>
    <cellStyle name="20% - Accent2 10 2" xfId="9582"/>
    <cellStyle name="20% - Accent2 11" xfId="9583"/>
    <cellStyle name="20% - Accent2 11 2" xfId="9584"/>
    <cellStyle name="20% - Accent2 12" xfId="9585"/>
    <cellStyle name="20% - Accent2 12 2" xfId="9586"/>
    <cellStyle name="20% - Accent2 13" xfId="9587"/>
    <cellStyle name="20% - Accent2 13 2" xfId="9588"/>
    <cellStyle name="20% - Accent2 14" xfId="9589"/>
    <cellStyle name="20% - Accent2 14 2" xfId="9590"/>
    <cellStyle name="20% - Accent2 15" xfId="9591"/>
    <cellStyle name="20% - Accent2 15 2" xfId="9592"/>
    <cellStyle name="20% - Accent2 16" xfId="9593"/>
    <cellStyle name="20% - Accent2 16 2" xfId="9594"/>
    <cellStyle name="20% - Accent2 17" xfId="9595"/>
    <cellStyle name="20% - Accent2 17 2" xfId="9596"/>
    <cellStyle name="20% - Accent2 18" xfId="9597"/>
    <cellStyle name="20% - Accent2 19" xfId="9598"/>
    <cellStyle name="20% - Accent2 2" xfId="9599"/>
    <cellStyle name="20% - Accent2 2 2" xfId="9600"/>
    <cellStyle name="20% - Accent2 2 2 10" xfId="9601"/>
    <cellStyle name="20% - Accent2 2 2 11" xfId="9602"/>
    <cellStyle name="20% - Accent2 2 2 12" xfId="9603"/>
    <cellStyle name="20% - Accent2 2 2 13" xfId="9604"/>
    <cellStyle name="20% - Accent2 2 2 14" xfId="9605"/>
    <cellStyle name="20% - Accent2 2 2 15" xfId="9606"/>
    <cellStyle name="20% - Accent2 2 2 2" xfId="9607"/>
    <cellStyle name="20% - Accent2 2 2 3" xfId="9608"/>
    <cellStyle name="20% - Accent2 2 2 4" xfId="9609"/>
    <cellStyle name="20% - Accent2 2 2 5" xfId="9610"/>
    <cellStyle name="20% - Accent2 2 2 6" xfId="9611"/>
    <cellStyle name="20% - Accent2 2 2 7" xfId="9612"/>
    <cellStyle name="20% - Accent2 2 2 8" xfId="9613"/>
    <cellStyle name="20% - Accent2 2 2 9" xfId="9614"/>
    <cellStyle name="20% - Accent2 2 3" xfId="9615"/>
    <cellStyle name="20% - Accent2 2 3 2" xfId="9616"/>
    <cellStyle name="20% - Accent2 2 4" xfId="9617"/>
    <cellStyle name="20% - Accent2 2 4 2" xfId="9618"/>
    <cellStyle name="20% - Accent2 2 5" xfId="9619"/>
    <cellStyle name="20% - Accent2 2 6" xfId="9620"/>
    <cellStyle name="20% - Accent2 20" xfId="9621"/>
    <cellStyle name="20% - Accent2 21" xfId="9622"/>
    <cellStyle name="20% - Accent2 22" xfId="9623"/>
    <cellStyle name="20% - Accent2 23" xfId="9624"/>
    <cellStyle name="20% - Accent2 24" xfId="9625"/>
    <cellStyle name="20% - Accent2 25" xfId="9626"/>
    <cellStyle name="20% - Accent2 26" xfId="9627"/>
    <cellStyle name="20% - Accent2 27" xfId="9628"/>
    <cellStyle name="20% - Accent2 28" xfId="9629"/>
    <cellStyle name="20% - Accent2 29" xfId="9630"/>
    <cellStyle name="20% - Accent2 3" xfId="9631"/>
    <cellStyle name="20% - Accent2 3 10" xfId="9632"/>
    <cellStyle name="20% - Accent2 3 11" xfId="9633"/>
    <cellStyle name="20% - Accent2 3 12" xfId="9634"/>
    <cellStyle name="20% - Accent2 3 13" xfId="9635"/>
    <cellStyle name="20% - Accent2 3 14" xfId="9636"/>
    <cellStyle name="20% - Accent2 3 15" xfId="9637"/>
    <cellStyle name="20% - Accent2 3 16" xfId="9638"/>
    <cellStyle name="20% - Accent2 3 2" xfId="9639"/>
    <cellStyle name="20% - Accent2 3 2 2" xfId="9640"/>
    <cellStyle name="20% - Accent2 3 2 3" xfId="9641"/>
    <cellStyle name="20% - Accent2 3 3" xfId="9642"/>
    <cellStyle name="20% - Accent2 3 3 2" xfId="9643"/>
    <cellStyle name="20% - Accent2 3 3 3" xfId="9644"/>
    <cellStyle name="20% - Accent2 3 4" xfId="9645"/>
    <cellStyle name="20% - Accent2 3 4 2" xfId="9646"/>
    <cellStyle name="20% - Accent2 3 5" xfId="9647"/>
    <cellStyle name="20% - Accent2 3 6" xfId="9648"/>
    <cellStyle name="20% - Accent2 3 7" xfId="9649"/>
    <cellStyle name="20% - Accent2 3 8" xfId="9650"/>
    <cellStyle name="20% - Accent2 3 9" xfId="9651"/>
    <cellStyle name="20% - Accent2 30" xfId="9652"/>
    <cellStyle name="20% - Accent2 31" xfId="9653"/>
    <cellStyle name="20% - Accent2 32" xfId="9654"/>
    <cellStyle name="20% - Accent2 33" xfId="9655"/>
    <cellStyle name="20% - Accent2 34" xfId="9656"/>
    <cellStyle name="20% - Accent2 35" xfId="9657"/>
    <cellStyle name="20% - Accent2 36" xfId="9658"/>
    <cellStyle name="20% - Accent2 37" xfId="9659"/>
    <cellStyle name="20% - Accent2 38" xfId="9660"/>
    <cellStyle name="20% - Accent2 4" xfId="9661"/>
    <cellStyle name="20% - Accent2 4 10" xfId="9662"/>
    <cellStyle name="20% - Accent2 4 11" xfId="9663"/>
    <cellStyle name="20% - Accent2 4 12" xfId="9664"/>
    <cellStyle name="20% - Accent2 4 13" xfId="9665"/>
    <cellStyle name="20% - Accent2 4 14" xfId="9666"/>
    <cellStyle name="20% - Accent2 4 15" xfId="9667"/>
    <cellStyle name="20% - Accent2 4 16" xfId="9668"/>
    <cellStyle name="20% - Accent2 4 2" xfId="9669"/>
    <cellStyle name="20% - Accent2 4 2 2" xfId="9670"/>
    <cellStyle name="20% - Accent2 4 3" xfId="9671"/>
    <cellStyle name="20% - Accent2 4 4" xfId="9672"/>
    <cellStyle name="20% - Accent2 4 5" xfId="9673"/>
    <cellStyle name="20% - Accent2 4 6" xfId="9674"/>
    <cellStyle name="20% - Accent2 4 7" xfId="9675"/>
    <cellStyle name="20% - Accent2 4 8" xfId="9676"/>
    <cellStyle name="20% - Accent2 4 9" xfId="9677"/>
    <cellStyle name="20% - Accent2 5" xfId="9678"/>
    <cellStyle name="20% - Accent2 5 2" xfId="9679"/>
    <cellStyle name="20% - Accent2 5 3" xfId="9680"/>
    <cellStyle name="20% - Accent2 5 4" xfId="9681"/>
    <cellStyle name="20% - Accent2 6" xfId="9682"/>
    <cellStyle name="20% - Accent2 6 2" xfId="9683"/>
    <cellStyle name="20% - Accent2 6 3" xfId="9684"/>
    <cellStyle name="20% - Accent2 7" xfId="9685"/>
    <cellStyle name="20% - Accent2 7 2" xfId="9686"/>
    <cellStyle name="20% - Accent2 8" xfId="9687"/>
    <cellStyle name="20% - Accent2 8 2" xfId="9688"/>
    <cellStyle name="20% - Accent2 9" xfId="9689"/>
    <cellStyle name="20% - Accent2 9 2" xfId="9690"/>
    <cellStyle name="20% - Accent3 10" xfId="9691"/>
    <cellStyle name="20% - Accent3 10 2" xfId="9692"/>
    <cellStyle name="20% - Accent3 11" xfId="9693"/>
    <cellStyle name="20% - Accent3 11 2" xfId="9694"/>
    <cellStyle name="20% - Accent3 12" xfId="9695"/>
    <cellStyle name="20% - Accent3 12 2" xfId="9696"/>
    <cellStyle name="20% - Accent3 13" xfId="9697"/>
    <cellStyle name="20% - Accent3 13 2" xfId="9698"/>
    <cellStyle name="20% - Accent3 14" xfId="9699"/>
    <cellStyle name="20% - Accent3 14 2" xfId="9700"/>
    <cellStyle name="20% - Accent3 15" xfId="9701"/>
    <cellStyle name="20% - Accent3 15 2" xfId="9702"/>
    <cellStyle name="20% - Accent3 16" xfId="9703"/>
    <cellStyle name="20% - Accent3 16 2" xfId="9704"/>
    <cellStyle name="20% - Accent3 17" xfId="9705"/>
    <cellStyle name="20% - Accent3 17 2" xfId="9706"/>
    <cellStyle name="20% - Accent3 18" xfId="9707"/>
    <cellStyle name="20% - Accent3 19" xfId="9708"/>
    <cellStyle name="20% - Accent3 2" xfId="9709"/>
    <cellStyle name="20% - Accent3 2 2" xfId="9710"/>
    <cellStyle name="20% - Accent3 2 2 10" xfId="9711"/>
    <cellStyle name="20% - Accent3 2 2 11" xfId="9712"/>
    <cellStyle name="20% - Accent3 2 2 12" xfId="9713"/>
    <cellStyle name="20% - Accent3 2 2 13" xfId="9714"/>
    <cellStyle name="20% - Accent3 2 2 14" xfId="9715"/>
    <cellStyle name="20% - Accent3 2 2 15" xfId="9716"/>
    <cellStyle name="20% - Accent3 2 2 2" xfId="9717"/>
    <cellStyle name="20% - Accent3 2 2 3" xfId="9718"/>
    <cellStyle name="20% - Accent3 2 2 4" xfId="9719"/>
    <cellStyle name="20% - Accent3 2 2 5" xfId="9720"/>
    <cellStyle name="20% - Accent3 2 2 6" xfId="9721"/>
    <cellStyle name="20% - Accent3 2 2 7" xfId="9722"/>
    <cellStyle name="20% - Accent3 2 2 8" xfId="9723"/>
    <cellStyle name="20% - Accent3 2 2 9" xfId="9724"/>
    <cellStyle name="20% - Accent3 2 3" xfId="9725"/>
    <cellStyle name="20% - Accent3 2 3 2" xfId="9726"/>
    <cellStyle name="20% - Accent3 2 4" xfId="9727"/>
    <cellStyle name="20% - Accent3 2 4 2" xfId="9728"/>
    <cellStyle name="20% - Accent3 2 5" xfId="9729"/>
    <cellStyle name="20% - Accent3 2 6" xfId="9730"/>
    <cellStyle name="20% - Accent3 20" xfId="9731"/>
    <cellStyle name="20% - Accent3 21" xfId="9732"/>
    <cellStyle name="20% - Accent3 22" xfId="9733"/>
    <cellStyle name="20% - Accent3 23" xfId="9734"/>
    <cellStyle name="20% - Accent3 24" xfId="9735"/>
    <cellStyle name="20% - Accent3 25" xfId="9736"/>
    <cellStyle name="20% - Accent3 26" xfId="9737"/>
    <cellStyle name="20% - Accent3 27" xfId="9738"/>
    <cellStyle name="20% - Accent3 28" xfId="9739"/>
    <cellStyle name="20% - Accent3 29" xfId="9740"/>
    <cellStyle name="20% - Accent3 3" xfId="9741"/>
    <cellStyle name="20% - Accent3 3 10" xfId="9742"/>
    <cellStyle name="20% - Accent3 3 11" xfId="9743"/>
    <cellStyle name="20% - Accent3 3 12" xfId="9744"/>
    <cellStyle name="20% - Accent3 3 13" xfId="9745"/>
    <cellStyle name="20% - Accent3 3 14" xfId="9746"/>
    <cellStyle name="20% - Accent3 3 15" xfId="9747"/>
    <cellStyle name="20% - Accent3 3 16" xfId="9748"/>
    <cellStyle name="20% - Accent3 3 2" xfId="9749"/>
    <cellStyle name="20% - Accent3 3 2 2" xfId="9750"/>
    <cellStyle name="20% - Accent3 3 2 3" xfId="9751"/>
    <cellStyle name="20% - Accent3 3 3" xfId="9752"/>
    <cellStyle name="20% - Accent3 3 3 2" xfId="9753"/>
    <cellStyle name="20% - Accent3 3 3 3" xfId="9754"/>
    <cellStyle name="20% - Accent3 3 4" xfId="9755"/>
    <cellStyle name="20% - Accent3 3 4 2" xfId="9756"/>
    <cellStyle name="20% - Accent3 3 5" xfId="9757"/>
    <cellStyle name="20% - Accent3 3 6" xfId="9758"/>
    <cellStyle name="20% - Accent3 3 7" xfId="9759"/>
    <cellStyle name="20% - Accent3 3 8" xfId="9760"/>
    <cellStyle name="20% - Accent3 3 9" xfId="9761"/>
    <cellStyle name="20% - Accent3 30" xfId="9762"/>
    <cellStyle name="20% - Accent3 31" xfId="9763"/>
    <cellStyle name="20% - Accent3 32" xfId="9764"/>
    <cellStyle name="20% - Accent3 33" xfId="9765"/>
    <cellStyle name="20% - Accent3 34" xfId="9766"/>
    <cellStyle name="20% - Accent3 35" xfId="9767"/>
    <cellStyle name="20% - Accent3 36" xfId="9768"/>
    <cellStyle name="20% - Accent3 37" xfId="9769"/>
    <cellStyle name="20% - Accent3 38" xfId="9770"/>
    <cellStyle name="20% - Accent3 4" xfId="9771"/>
    <cellStyle name="20% - Accent3 4 10" xfId="9772"/>
    <cellStyle name="20% - Accent3 4 11" xfId="9773"/>
    <cellStyle name="20% - Accent3 4 12" xfId="9774"/>
    <cellStyle name="20% - Accent3 4 13" xfId="9775"/>
    <cellStyle name="20% - Accent3 4 14" xfId="9776"/>
    <cellStyle name="20% - Accent3 4 15" xfId="9777"/>
    <cellStyle name="20% - Accent3 4 16" xfId="9778"/>
    <cellStyle name="20% - Accent3 4 2" xfId="9779"/>
    <cellStyle name="20% - Accent3 4 2 2" xfId="9780"/>
    <cellStyle name="20% - Accent3 4 3" xfId="9781"/>
    <cellStyle name="20% - Accent3 4 4" xfId="9782"/>
    <cellStyle name="20% - Accent3 4 5" xfId="9783"/>
    <cellStyle name="20% - Accent3 4 6" xfId="9784"/>
    <cellStyle name="20% - Accent3 4 7" xfId="9785"/>
    <cellStyle name="20% - Accent3 4 8" xfId="9786"/>
    <cellStyle name="20% - Accent3 4 9" xfId="9787"/>
    <cellStyle name="20% - Accent3 5" xfId="9788"/>
    <cellStyle name="20% - Accent3 5 2" xfId="9789"/>
    <cellStyle name="20% - Accent3 5 3" xfId="9790"/>
    <cellStyle name="20% - Accent3 5 4" xfId="9791"/>
    <cellStyle name="20% - Accent3 6" xfId="9792"/>
    <cellStyle name="20% - Accent3 6 2" xfId="9793"/>
    <cellStyle name="20% - Accent3 6 3" xfId="9794"/>
    <cellStyle name="20% - Accent3 7" xfId="9795"/>
    <cellStyle name="20% - Accent3 7 2" xfId="9796"/>
    <cellStyle name="20% - Accent3 8" xfId="9797"/>
    <cellStyle name="20% - Accent3 8 2" xfId="9798"/>
    <cellStyle name="20% - Accent3 9" xfId="9799"/>
    <cellStyle name="20% - Accent3 9 2" xfId="9800"/>
    <cellStyle name="20% - Accent4 10" xfId="9801"/>
    <cellStyle name="20% - Accent4 10 2" xfId="9802"/>
    <cellStyle name="20% - Accent4 11" xfId="9803"/>
    <cellStyle name="20% - Accent4 11 2" xfId="9804"/>
    <cellStyle name="20% - Accent4 12" xfId="9805"/>
    <cellStyle name="20% - Accent4 12 2" xfId="9806"/>
    <cellStyle name="20% - Accent4 13" xfId="9807"/>
    <cellStyle name="20% - Accent4 13 2" xfId="9808"/>
    <cellStyle name="20% - Accent4 14" xfId="9809"/>
    <cellStyle name="20% - Accent4 14 2" xfId="9810"/>
    <cellStyle name="20% - Accent4 15" xfId="9811"/>
    <cellStyle name="20% - Accent4 15 2" xfId="9812"/>
    <cellStyle name="20% - Accent4 16" xfId="9813"/>
    <cellStyle name="20% - Accent4 16 2" xfId="9814"/>
    <cellStyle name="20% - Accent4 17" xfId="9815"/>
    <cellStyle name="20% - Accent4 17 2" xfId="9816"/>
    <cellStyle name="20% - Accent4 18" xfId="9817"/>
    <cellStyle name="20% - Accent4 19" xfId="9818"/>
    <cellStyle name="20% - Accent4 2" xfId="9819"/>
    <cellStyle name="20% - Accent4 2 2" xfId="9820"/>
    <cellStyle name="20% - Accent4 2 2 10" xfId="9821"/>
    <cellStyle name="20% - Accent4 2 2 11" xfId="9822"/>
    <cellStyle name="20% - Accent4 2 2 12" xfId="9823"/>
    <cellStyle name="20% - Accent4 2 2 13" xfId="9824"/>
    <cellStyle name="20% - Accent4 2 2 14" xfId="9825"/>
    <cellStyle name="20% - Accent4 2 2 15" xfId="9826"/>
    <cellStyle name="20% - Accent4 2 2 2" xfId="9827"/>
    <cellStyle name="20% - Accent4 2 2 3" xfId="9828"/>
    <cellStyle name="20% - Accent4 2 2 4" xfId="9829"/>
    <cellStyle name="20% - Accent4 2 2 5" xfId="9830"/>
    <cellStyle name="20% - Accent4 2 2 6" xfId="9831"/>
    <cellStyle name="20% - Accent4 2 2 7" xfId="9832"/>
    <cellStyle name="20% - Accent4 2 2 8" xfId="9833"/>
    <cellStyle name="20% - Accent4 2 2 9" xfId="9834"/>
    <cellStyle name="20% - Accent4 2 3" xfId="9835"/>
    <cellStyle name="20% - Accent4 2 3 2" xfId="9836"/>
    <cellStyle name="20% - Accent4 2 4" xfId="9837"/>
    <cellStyle name="20% - Accent4 2 4 2" xfId="9838"/>
    <cellStyle name="20% - Accent4 2 5" xfId="9839"/>
    <cellStyle name="20% - Accent4 2 6" xfId="9840"/>
    <cellStyle name="20% - Accent4 20" xfId="9841"/>
    <cellStyle name="20% - Accent4 21" xfId="9842"/>
    <cellStyle name="20% - Accent4 22" xfId="9843"/>
    <cellStyle name="20% - Accent4 23" xfId="9844"/>
    <cellStyle name="20% - Accent4 24" xfId="9845"/>
    <cellStyle name="20% - Accent4 25" xfId="9846"/>
    <cellStyle name="20% - Accent4 26" xfId="9847"/>
    <cellStyle name="20% - Accent4 27" xfId="9848"/>
    <cellStyle name="20% - Accent4 28" xfId="9849"/>
    <cellStyle name="20% - Accent4 29" xfId="9850"/>
    <cellStyle name="20% - Accent4 3" xfId="9851"/>
    <cellStyle name="20% - Accent4 3 10" xfId="9852"/>
    <cellStyle name="20% - Accent4 3 11" xfId="9853"/>
    <cellStyle name="20% - Accent4 3 12" xfId="9854"/>
    <cellStyle name="20% - Accent4 3 13" xfId="9855"/>
    <cellStyle name="20% - Accent4 3 14" xfId="9856"/>
    <cellStyle name="20% - Accent4 3 15" xfId="9857"/>
    <cellStyle name="20% - Accent4 3 16" xfId="9858"/>
    <cellStyle name="20% - Accent4 3 2" xfId="9859"/>
    <cellStyle name="20% - Accent4 3 2 2" xfId="9860"/>
    <cellStyle name="20% - Accent4 3 2 3" xfId="9861"/>
    <cellStyle name="20% - Accent4 3 3" xfId="9862"/>
    <cellStyle name="20% - Accent4 3 3 2" xfId="9863"/>
    <cellStyle name="20% - Accent4 3 3 3" xfId="9864"/>
    <cellStyle name="20% - Accent4 3 4" xfId="9865"/>
    <cellStyle name="20% - Accent4 3 4 2" xfId="9866"/>
    <cellStyle name="20% - Accent4 3 5" xfId="9867"/>
    <cellStyle name="20% - Accent4 3 6" xfId="9868"/>
    <cellStyle name="20% - Accent4 3 7" xfId="9869"/>
    <cellStyle name="20% - Accent4 3 8" xfId="9870"/>
    <cellStyle name="20% - Accent4 3 9" xfId="9871"/>
    <cellStyle name="20% - Accent4 30" xfId="9872"/>
    <cellStyle name="20% - Accent4 31" xfId="9873"/>
    <cellStyle name="20% - Accent4 32" xfId="9874"/>
    <cellStyle name="20% - Accent4 33" xfId="9875"/>
    <cellStyle name="20% - Accent4 34" xfId="9876"/>
    <cellStyle name="20% - Accent4 35" xfId="9877"/>
    <cellStyle name="20% - Accent4 36" xfId="9878"/>
    <cellStyle name="20% - Accent4 37" xfId="9879"/>
    <cellStyle name="20% - Accent4 38" xfId="9880"/>
    <cellStyle name="20% - Accent4 4" xfId="9881"/>
    <cellStyle name="20% - Accent4 4 10" xfId="9882"/>
    <cellStyle name="20% - Accent4 4 11" xfId="9883"/>
    <cellStyle name="20% - Accent4 4 12" xfId="9884"/>
    <cellStyle name="20% - Accent4 4 13" xfId="9885"/>
    <cellStyle name="20% - Accent4 4 14" xfId="9886"/>
    <cellStyle name="20% - Accent4 4 15" xfId="9887"/>
    <cellStyle name="20% - Accent4 4 16" xfId="9888"/>
    <cellStyle name="20% - Accent4 4 2" xfId="9889"/>
    <cellStyle name="20% - Accent4 4 2 2" xfId="9890"/>
    <cellStyle name="20% - Accent4 4 3" xfId="9891"/>
    <cellStyle name="20% - Accent4 4 4" xfId="9892"/>
    <cellStyle name="20% - Accent4 4 5" xfId="9893"/>
    <cellStyle name="20% - Accent4 4 6" xfId="9894"/>
    <cellStyle name="20% - Accent4 4 7" xfId="9895"/>
    <cellStyle name="20% - Accent4 4 8" xfId="9896"/>
    <cellStyle name="20% - Accent4 4 9" xfId="9897"/>
    <cellStyle name="20% - Accent4 5" xfId="9898"/>
    <cellStyle name="20% - Accent4 5 2" xfId="9899"/>
    <cellStyle name="20% - Accent4 5 3" xfId="9900"/>
    <cellStyle name="20% - Accent4 5 4" xfId="9901"/>
    <cellStyle name="20% - Accent4 6" xfId="9902"/>
    <cellStyle name="20% - Accent4 6 2" xfId="9903"/>
    <cellStyle name="20% - Accent4 6 3" xfId="9904"/>
    <cellStyle name="20% - Accent4 7" xfId="9905"/>
    <cellStyle name="20% - Accent4 7 2" xfId="9906"/>
    <cellStyle name="20% - Accent4 8" xfId="9907"/>
    <cellStyle name="20% - Accent4 8 2" xfId="9908"/>
    <cellStyle name="20% - Accent4 9" xfId="9909"/>
    <cellStyle name="20% - Accent4 9 2" xfId="9910"/>
    <cellStyle name="20% - Accent5 10" xfId="9911"/>
    <cellStyle name="20% - Accent5 10 2" xfId="9912"/>
    <cellStyle name="20% - Accent5 11" xfId="9913"/>
    <cellStyle name="20% - Accent5 11 2" xfId="9914"/>
    <cellStyle name="20% - Accent5 12" xfId="9915"/>
    <cellStyle name="20% - Accent5 12 2" xfId="9916"/>
    <cellStyle name="20% - Accent5 13" xfId="9917"/>
    <cellStyle name="20% - Accent5 13 2" xfId="9918"/>
    <cellStyle name="20% - Accent5 14" xfId="9919"/>
    <cellStyle name="20% - Accent5 14 2" xfId="9920"/>
    <cellStyle name="20% - Accent5 15" xfId="9921"/>
    <cellStyle name="20% - Accent5 15 2" xfId="9922"/>
    <cellStyle name="20% - Accent5 16" xfId="9923"/>
    <cellStyle name="20% - Accent5 16 2" xfId="9924"/>
    <cellStyle name="20% - Accent5 17" xfId="9925"/>
    <cellStyle name="20% - Accent5 17 2" xfId="9926"/>
    <cellStyle name="20% - Accent5 18" xfId="9927"/>
    <cellStyle name="20% - Accent5 19" xfId="9928"/>
    <cellStyle name="20% - Accent5 2" xfId="9929"/>
    <cellStyle name="20% - Accent5 2 2" xfId="9930"/>
    <cellStyle name="20% - Accent5 2 2 10" xfId="9931"/>
    <cellStyle name="20% - Accent5 2 2 11" xfId="9932"/>
    <cellStyle name="20% - Accent5 2 2 12" xfId="9933"/>
    <cellStyle name="20% - Accent5 2 2 13" xfId="9934"/>
    <cellStyle name="20% - Accent5 2 2 14" xfId="9935"/>
    <cellStyle name="20% - Accent5 2 2 15" xfId="9936"/>
    <cellStyle name="20% - Accent5 2 2 2" xfId="9937"/>
    <cellStyle name="20% - Accent5 2 2 3" xfId="9938"/>
    <cellStyle name="20% - Accent5 2 2 4" xfId="9939"/>
    <cellStyle name="20% - Accent5 2 2 5" xfId="9940"/>
    <cellStyle name="20% - Accent5 2 2 6" xfId="9941"/>
    <cellStyle name="20% - Accent5 2 2 7" xfId="9942"/>
    <cellStyle name="20% - Accent5 2 2 8" xfId="9943"/>
    <cellStyle name="20% - Accent5 2 2 9" xfId="9944"/>
    <cellStyle name="20% - Accent5 2 3" xfId="9945"/>
    <cellStyle name="20% - Accent5 2 3 2" xfId="9946"/>
    <cellStyle name="20% - Accent5 2 4" xfId="9947"/>
    <cellStyle name="20% - Accent5 2 4 2" xfId="9948"/>
    <cellStyle name="20% - Accent5 2 5" xfId="9949"/>
    <cellStyle name="20% - Accent5 2 6" xfId="9950"/>
    <cellStyle name="20% - Accent5 20" xfId="9951"/>
    <cellStyle name="20% - Accent5 21" xfId="9952"/>
    <cellStyle name="20% - Accent5 22" xfId="9953"/>
    <cellStyle name="20% - Accent5 23" xfId="9954"/>
    <cellStyle name="20% - Accent5 24" xfId="9955"/>
    <cellStyle name="20% - Accent5 25" xfId="9956"/>
    <cellStyle name="20% - Accent5 26" xfId="9957"/>
    <cellStyle name="20% - Accent5 27" xfId="9958"/>
    <cellStyle name="20% - Accent5 28" xfId="9959"/>
    <cellStyle name="20% - Accent5 29" xfId="9960"/>
    <cellStyle name="20% - Accent5 3" xfId="9961"/>
    <cellStyle name="20% - Accent5 3 10" xfId="9962"/>
    <cellStyle name="20% - Accent5 3 11" xfId="9963"/>
    <cellStyle name="20% - Accent5 3 12" xfId="9964"/>
    <cellStyle name="20% - Accent5 3 13" xfId="9965"/>
    <cellStyle name="20% - Accent5 3 14" xfId="9966"/>
    <cellStyle name="20% - Accent5 3 15" xfId="9967"/>
    <cellStyle name="20% - Accent5 3 16" xfId="9968"/>
    <cellStyle name="20% - Accent5 3 2" xfId="9969"/>
    <cellStyle name="20% - Accent5 3 2 2" xfId="9970"/>
    <cellStyle name="20% - Accent5 3 2 3" xfId="9971"/>
    <cellStyle name="20% - Accent5 3 3" xfId="9972"/>
    <cellStyle name="20% - Accent5 3 3 2" xfId="9973"/>
    <cellStyle name="20% - Accent5 3 4" xfId="9974"/>
    <cellStyle name="20% - Accent5 3 4 2" xfId="9975"/>
    <cellStyle name="20% - Accent5 3 5" xfId="9976"/>
    <cellStyle name="20% - Accent5 3 6" xfId="9977"/>
    <cellStyle name="20% - Accent5 3 7" xfId="9978"/>
    <cellStyle name="20% - Accent5 3 8" xfId="9979"/>
    <cellStyle name="20% - Accent5 3 9" xfId="9980"/>
    <cellStyle name="20% - Accent5 30" xfId="9981"/>
    <cellStyle name="20% - Accent5 31" xfId="9982"/>
    <cellStyle name="20% - Accent5 32" xfId="9983"/>
    <cellStyle name="20% - Accent5 33" xfId="9984"/>
    <cellStyle name="20% - Accent5 34" xfId="9985"/>
    <cellStyle name="20% - Accent5 35" xfId="9986"/>
    <cellStyle name="20% - Accent5 36" xfId="9987"/>
    <cellStyle name="20% - Accent5 37" xfId="9988"/>
    <cellStyle name="20% - Accent5 38" xfId="9989"/>
    <cellStyle name="20% - Accent5 4" xfId="9990"/>
    <cellStyle name="20% - Accent5 4 10" xfId="9991"/>
    <cellStyle name="20% - Accent5 4 11" xfId="9992"/>
    <cellStyle name="20% - Accent5 4 12" xfId="9993"/>
    <cellStyle name="20% - Accent5 4 13" xfId="9994"/>
    <cellStyle name="20% - Accent5 4 14" xfId="9995"/>
    <cellStyle name="20% - Accent5 4 15" xfId="9996"/>
    <cellStyle name="20% - Accent5 4 16" xfId="9997"/>
    <cellStyle name="20% - Accent5 4 2" xfId="9998"/>
    <cellStyle name="20% - Accent5 4 2 2" xfId="9999"/>
    <cellStyle name="20% - Accent5 4 3" xfId="10000"/>
    <cellStyle name="20% - Accent5 4 4" xfId="10001"/>
    <cellStyle name="20% - Accent5 4 5" xfId="10002"/>
    <cellStyle name="20% - Accent5 4 6" xfId="10003"/>
    <cellStyle name="20% - Accent5 4 7" xfId="10004"/>
    <cellStyle name="20% - Accent5 4 8" xfId="10005"/>
    <cellStyle name="20% - Accent5 4 9" xfId="10006"/>
    <cellStyle name="20% - Accent5 5" xfId="10007"/>
    <cellStyle name="20% - Accent5 5 2" xfId="10008"/>
    <cellStyle name="20% - Accent5 5 3" xfId="10009"/>
    <cellStyle name="20% - Accent5 5 4" xfId="10010"/>
    <cellStyle name="20% - Accent5 6" xfId="10011"/>
    <cellStyle name="20% - Accent5 6 2" xfId="10012"/>
    <cellStyle name="20% - Accent5 6 3" xfId="10013"/>
    <cellStyle name="20% - Accent5 7" xfId="10014"/>
    <cellStyle name="20% - Accent5 7 2" xfId="10015"/>
    <cellStyle name="20% - Accent5 8" xfId="10016"/>
    <cellStyle name="20% - Accent5 8 2" xfId="10017"/>
    <cellStyle name="20% - Accent5 9" xfId="10018"/>
    <cellStyle name="20% - Accent5 9 2" xfId="10019"/>
    <cellStyle name="20% - Accent6 10" xfId="10020"/>
    <cellStyle name="20% - Accent6 10 2" xfId="10021"/>
    <cellStyle name="20% - Accent6 11" xfId="10022"/>
    <cellStyle name="20% - Accent6 11 2" xfId="10023"/>
    <cellStyle name="20% - Accent6 12" xfId="10024"/>
    <cellStyle name="20% - Accent6 12 2" xfId="10025"/>
    <cellStyle name="20% - Accent6 13" xfId="10026"/>
    <cellStyle name="20% - Accent6 13 2" xfId="10027"/>
    <cellStyle name="20% - Accent6 14" xfId="10028"/>
    <cellStyle name="20% - Accent6 14 2" xfId="10029"/>
    <cellStyle name="20% - Accent6 15" xfId="10030"/>
    <cellStyle name="20% - Accent6 15 2" xfId="10031"/>
    <cellStyle name="20% - Accent6 16" xfId="10032"/>
    <cellStyle name="20% - Accent6 16 2" xfId="10033"/>
    <cellStyle name="20% - Accent6 17" xfId="10034"/>
    <cellStyle name="20% - Accent6 17 2" xfId="10035"/>
    <cellStyle name="20% - Accent6 18" xfId="10036"/>
    <cellStyle name="20% - Accent6 19" xfId="10037"/>
    <cellStyle name="20% - Accent6 2" xfId="10038"/>
    <cellStyle name="20% - Accent6 2 2" xfId="10039"/>
    <cellStyle name="20% - Accent6 2 2 10" xfId="10040"/>
    <cellStyle name="20% - Accent6 2 2 11" xfId="10041"/>
    <cellStyle name="20% - Accent6 2 2 12" xfId="10042"/>
    <cellStyle name="20% - Accent6 2 2 13" xfId="10043"/>
    <cellStyle name="20% - Accent6 2 2 14" xfId="10044"/>
    <cellStyle name="20% - Accent6 2 2 15" xfId="10045"/>
    <cellStyle name="20% - Accent6 2 2 2" xfId="10046"/>
    <cellStyle name="20% - Accent6 2 2 3" xfId="10047"/>
    <cellStyle name="20% - Accent6 2 2 4" xfId="10048"/>
    <cellStyle name="20% - Accent6 2 2 5" xfId="10049"/>
    <cellStyle name="20% - Accent6 2 2 6" xfId="10050"/>
    <cellStyle name="20% - Accent6 2 2 7" xfId="10051"/>
    <cellStyle name="20% - Accent6 2 2 8" xfId="10052"/>
    <cellStyle name="20% - Accent6 2 2 9" xfId="10053"/>
    <cellStyle name="20% - Accent6 2 3" xfId="10054"/>
    <cellStyle name="20% - Accent6 2 3 2" xfId="10055"/>
    <cellStyle name="20% - Accent6 2 4" xfId="10056"/>
    <cellStyle name="20% - Accent6 2 4 2" xfId="10057"/>
    <cellStyle name="20% - Accent6 2 5" xfId="10058"/>
    <cellStyle name="20% - Accent6 2 6" xfId="10059"/>
    <cellStyle name="20% - Accent6 20" xfId="10060"/>
    <cellStyle name="20% - Accent6 21" xfId="10061"/>
    <cellStyle name="20% - Accent6 22" xfId="10062"/>
    <cellStyle name="20% - Accent6 23" xfId="10063"/>
    <cellStyle name="20% - Accent6 24" xfId="10064"/>
    <cellStyle name="20% - Accent6 25" xfId="10065"/>
    <cellStyle name="20% - Accent6 26" xfId="10066"/>
    <cellStyle name="20% - Accent6 27" xfId="10067"/>
    <cellStyle name="20% - Accent6 28" xfId="10068"/>
    <cellStyle name="20% - Accent6 29" xfId="10069"/>
    <cellStyle name="20% - Accent6 3" xfId="10070"/>
    <cellStyle name="20% - Accent6 3 10" xfId="10071"/>
    <cellStyle name="20% - Accent6 3 11" xfId="10072"/>
    <cellStyle name="20% - Accent6 3 12" xfId="10073"/>
    <cellStyle name="20% - Accent6 3 13" xfId="10074"/>
    <cellStyle name="20% - Accent6 3 14" xfId="10075"/>
    <cellStyle name="20% - Accent6 3 15" xfId="10076"/>
    <cellStyle name="20% - Accent6 3 16" xfId="10077"/>
    <cellStyle name="20% - Accent6 3 2" xfId="10078"/>
    <cellStyle name="20% - Accent6 3 2 2" xfId="10079"/>
    <cellStyle name="20% - Accent6 3 2 3" xfId="10080"/>
    <cellStyle name="20% - Accent6 3 3" xfId="10081"/>
    <cellStyle name="20% - Accent6 3 3 2" xfId="10082"/>
    <cellStyle name="20% - Accent6 3 3 3" xfId="10083"/>
    <cellStyle name="20% - Accent6 3 4" xfId="10084"/>
    <cellStyle name="20% - Accent6 3 4 2" xfId="10085"/>
    <cellStyle name="20% - Accent6 3 5" xfId="10086"/>
    <cellStyle name="20% - Accent6 3 6" xfId="10087"/>
    <cellStyle name="20% - Accent6 3 7" xfId="10088"/>
    <cellStyle name="20% - Accent6 3 8" xfId="10089"/>
    <cellStyle name="20% - Accent6 3 9" xfId="10090"/>
    <cellStyle name="20% - Accent6 30" xfId="10091"/>
    <cellStyle name="20% - Accent6 31" xfId="10092"/>
    <cellStyle name="20% - Accent6 32" xfId="10093"/>
    <cellStyle name="20% - Accent6 33" xfId="10094"/>
    <cellStyle name="20% - Accent6 34" xfId="10095"/>
    <cellStyle name="20% - Accent6 35" xfId="10096"/>
    <cellStyle name="20% - Accent6 36" xfId="10097"/>
    <cellStyle name="20% - Accent6 37" xfId="10098"/>
    <cellStyle name="20% - Accent6 38" xfId="10099"/>
    <cellStyle name="20% - Accent6 4" xfId="10100"/>
    <cellStyle name="20% - Accent6 4 10" xfId="10101"/>
    <cellStyle name="20% - Accent6 4 11" xfId="10102"/>
    <cellStyle name="20% - Accent6 4 12" xfId="10103"/>
    <cellStyle name="20% - Accent6 4 13" xfId="10104"/>
    <cellStyle name="20% - Accent6 4 14" xfId="10105"/>
    <cellStyle name="20% - Accent6 4 15" xfId="10106"/>
    <cellStyle name="20% - Accent6 4 16" xfId="10107"/>
    <cellStyle name="20% - Accent6 4 2" xfId="10108"/>
    <cellStyle name="20% - Accent6 4 2 2" xfId="10109"/>
    <cellStyle name="20% - Accent6 4 3" xfId="10110"/>
    <cellStyle name="20% - Accent6 4 4" xfId="10111"/>
    <cellStyle name="20% - Accent6 4 5" xfId="10112"/>
    <cellStyle name="20% - Accent6 4 6" xfId="10113"/>
    <cellStyle name="20% - Accent6 4 7" xfId="10114"/>
    <cellStyle name="20% - Accent6 4 8" xfId="10115"/>
    <cellStyle name="20% - Accent6 4 9" xfId="10116"/>
    <cellStyle name="20% - Accent6 5" xfId="10117"/>
    <cellStyle name="20% - Accent6 5 2" xfId="10118"/>
    <cellStyle name="20% - Accent6 5 3" xfId="10119"/>
    <cellStyle name="20% - Accent6 5 4" xfId="10120"/>
    <cellStyle name="20% - Accent6 6" xfId="10121"/>
    <cellStyle name="20% - Accent6 6 2" xfId="10122"/>
    <cellStyle name="20% - Accent6 6 3" xfId="10123"/>
    <cellStyle name="20% - Accent6 7" xfId="10124"/>
    <cellStyle name="20% - Accent6 7 2" xfId="10125"/>
    <cellStyle name="20% - Accent6 8" xfId="10126"/>
    <cellStyle name="20% - Accent6 8 2" xfId="10127"/>
    <cellStyle name="20% - Accent6 9" xfId="10128"/>
    <cellStyle name="20% - Accent6 9 2" xfId="10129"/>
    <cellStyle name="20% - Isticanje1" xfId="10130"/>
    <cellStyle name="20% - Isticanje1 10" xfId="10131"/>
    <cellStyle name="20% - Isticanje1 11" xfId="10132"/>
    <cellStyle name="20% - Isticanje1 12" xfId="10133"/>
    <cellStyle name="20% - Isticanje1 13" xfId="10134"/>
    <cellStyle name="20% - Isticanje1 14" xfId="10135"/>
    <cellStyle name="20% - Isticanje1 15" xfId="10136"/>
    <cellStyle name="20% - Isticanje1 16" xfId="10137"/>
    <cellStyle name="20% - Isticanje1 2" xfId="10138"/>
    <cellStyle name="20% - Isticanje1 3" xfId="10139"/>
    <cellStyle name="20% - Isticanje1 4" xfId="10140"/>
    <cellStyle name="20% - Isticanje1 5" xfId="10141"/>
    <cellStyle name="20% - Isticanje1 6" xfId="10142"/>
    <cellStyle name="20% - Isticanje1 7" xfId="10143"/>
    <cellStyle name="20% - Isticanje1 8" xfId="10144"/>
    <cellStyle name="20% - Isticanje1 9" xfId="10145"/>
    <cellStyle name="20% - Isticanje2" xfId="10146"/>
    <cellStyle name="20% - Isticanje2 10" xfId="10147"/>
    <cellStyle name="20% - Isticanje2 11" xfId="10148"/>
    <cellStyle name="20% - Isticanje2 12" xfId="10149"/>
    <cellStyle name="20% - Isticanje2 13" xfId="10150"/>
    <cellStyle name="20% - Isticanje2 14" xfId="10151"/>
    <cellStyle name="20% - Isticanje2 15" xfId="10152"/>
    <cellStyle name="20% - Isticanje2 16" xfId="10153"/>
    <cellStyle name="20% - Isticanje2 2" xfId="10154"/>
    <cellStyle name="20% - Isticanje2 3" xfId="10155"/>
    <cellStyle name="20% - Isticanje2 4" xfId="10156"/>
    <cellStyle name="20% - Isticanje2 5" xfId="10157"/>
    <cellStyle name="20% - Isticanje2 6" xfId="10158"/>
    <cellStyle name="20% - Isticanje2 7" xfId="10159"/>
    <cellStyle name="20% - Isticanje2 8" xfId="10160"/>
    <cellStyle name="20% - Isticanje2 9" xfId="10161"/>
    <cellStyle name="20% - Isticanje3" xfId="10162"/>
    <cellStyle name="20% - Isticanje3 10" xfId="10163"/>
    <cellStyle name="20% - Isticanje3 11" xfId="10164"/>
    <cellStyle name="20% - Isticanje3 12" xfId="10165"/>
    <cellStyle name="20% - Isticanje3 13" xfId="10166"/>
    <cellStyle name="20% - Isticanje3 14" xfId="10167"/>
    <cellStyle name="20% - Isticanje3 15" xfId="10168"/>
    <cellStyle name="20% - Isticanje3 16" xfId="10169"/>
    <cellStyle name="20% - Isticanje3 2" xfId="10170"/>
    <cellStyle name="20% - Isticanje3 3" xfId="10171"/>
    <cellStyle name="20% - Isticanje3 4" xfId="10172"/>
    <cellStyle name="20% - Isticanje3 5" xfId="10173"/>
    <cellStyle name="20% - Isticanje3 6" xfId="10174"/>
    <cellStyle name="20% - Isticanje3 7" xfId="10175"/>
    <cellStyle name="20% - Isticanje3 8" xfId="10176"/>
    <cellStyle name="20% - Isticanje3 9" xfId="10177"/>
    <cellStyle name="20% - Isticanje4" xfId="10178"/>
    <cellStyle name="20% - Isticanje4 10" xfId="10179"/>
    <cellStyle name="20% - Isticanje4 11" xfId="10180"/>
    <cellStyle name="20% - Isticanje4 12" xfId="10181"/>
    <cellStyle name="20% - Isticanje4 13" xfId="10182"/>
    <cellStyle name="20% - Isticanje4 14" xfId="10183"/>
    <cellStyle name="20% - Isticanje4 15" xfId="10184"/>
    <cellStyle name="20% - Isticanje4 16" xfId="10185"/>
    <cellStyle name="20% - Isticanje4 2" xfId="10186"/>
    <cellStyle name="20% - Isticanje4 3" xfId="10187"/>
    <cellStyle name="20% - Isticanje4 4" xfId="10188"/>
    <cellStyle name="20% - Isticanje4 5" xfId="10189"/>
    <cellStyle name="20% - Isticanje4 6" xfId="10190"/>
    <cellStyle name="20% - Isticanje4 7" xfId="10191"/>
    <cellStyle name="20% - Isticanje4 8" xfId="10192"/>
    <cellStyle name="20% - Isticanje4 9" xfId="10193"/>
    <cellStyle name="20% - Isticanje5" xfId="10194"/>
    <cellStyle name="20% - Isticanje5 10" xfId="10195"/>
    <cellStyle name="20% - Isticanje5 11" xfId="10196"/>
    <cellStyle name="20% - Isticanje5 12" xfId="10197"/>
    <cellStyle name="20% - Isticanje5 13" xfId="10198"/>
    <cellStyle name="20% - Isticanje5 14" xfId="10199"/>
    <cellStyle name="20% - Isticanje5 15" xfId="10200"/>
    <cellStyle name="20% - Isticanje5 16" xfId="10201"/>
    <cellStyle name="20% - Isticanje5 2" xfId="10202"/>
    <cellStyle name="20% - Isticanje5 3" xfId="10203"/>
    <cellStyle name="20% - Isticanje5 4" xfId="10204"/>
    <cellStyle name="20% - Isticanje5 5" xfId="10205"/>
    <cellStyle name="20% - Isticanje5 6" xfId="10206"/>
    <cellStyle name="20% - Isticanje5 7" xfId="10207"/>
    <cellStyle name="20% - Isticanje5 8" xfId="10208"/>
    <cellStyle name="20% - Isticanje5 9" xfId="10209"/>
    <cellStyle name="20% - Isticanje6" xfId="10210"/>
    <cellStyle name="20% - Isticanje6 10" xfId="10211"/>
    <cellStyle name="20% - Isticanje6 11" xfId="10212"/>
    <cellStyle name="20% - Isticanje6 12" xfId="10213"/>
    <cellStyle name="20% - Isticanje6 13" xfId="10214"/>
    <cellStyle name="20% - Isticanje6 14" xfId="10215"/>
    <cellStyle name="20% - Isticanje6 15" xfId="10216"/>
    <cellStyle name="20% - Isticanje6 16" xfId="10217"/>
    <cellStyle name="20% - Isticanje6 2" xfId="10218"/>
    <cellStyle name="20% - Isticanje6 3" xfId="10219"/>
    <cellStyle name="20% - Isticanje6 4" xfId="10220"/>
    <cellStyle name="20% - Isticanje6 5" xfId="10221"/>
    <cellStyle name="20% - Isticanje6 6" xfId="10222"/>
    <cellStyle name="20% - Isticanje6 7" xfId="10223"/>
    <cellStyle name="20% - Isticanje6 8" xfId="10224"/>
    <cellStyle name="20% - Isticanje6 9" xfId="10225"/>
    <cellStyle name="20% - Έμφαση1" xfId="10226"/>
    <cellStyle name="20% - Έμφαση2" xfId="10227"/>
    <cellStyle name="20% - Έμφαση3" xfId="10228"/>
    <cellStyle name="20% - Έμφαση4" xfId="10229"/>
    <cellStyle name="20% - Έμφαση5" xfId="10230"/>
    <cellStyle name="20% - Έμφαση6" xfId="10231"/>
    <cellStyle name="3. level" xfId="10232"/>
    <cellStyle name="3. level 2" xfId="10233"/>
    <cellStyle name="3. level 2 2" xfId="10234"/>
    <cellStyle name="3. level 2 2 2" xfId="10235"/>
    <cellStyle name="3. level 2 2 3" xfId="10236"/>
    <cellStyle name="3. level 2 3" xfId="10237"/>
    <cellStyle name="3. level 2 4" xfId="10238"/>
    <cellStyle name="3. level 2 5" xfId="10239"/>
    <cellStyle name="3. level 3" xfId="10240"/>
    <cellStyle name="3. level 3 2" xfId="10241"/>
    <cellStyle name="3. level 4" xfId="10242"/>
    <cellStyle name="3. level 5" xfId="10243"/>
    <cellStyle name="4. Level" xfId="10244"/>
    <cellStyle name="4. Level 2" xfId="10245"/>
    <cellStyle name="4. Level 2 2" xfId="10246"/>
    <cellStyle name="4. Level 2 2 2" xfId="10247"/>
    <cellStyle name="4. Level 2 2 3" xfId="10248"/>
    <cellStyle name="4. Level 2 3" xfId="10249"/>
    <cellStyle name="4. Level 2 4" xfId="10250"/>
    <cellStyle name="4. Level 2 5" xfId="10251"/>
    <cellStyle name="4. Level 3" xfId="10252"/>
    <cellStyle name="4. Level 3 2" xfId="10253"/>
    <cellStyle name="4. Level 4" xfId="10254"/>
    <cellStyle name="4. Level 5" xfId="10255"/>
    <cellStyle name="40 % - Akzent1" xfId="10256"/>
    <cellStyle name="40 % - Akzent2" xfId="10257"/>
    <cellStyle name="40 % - Akzent3" xfId="10258"/>
    <cellStyle name="40 % - Akzent4" xfId="10259"/>
    <cellStyle name="40 % - Akzent5" xfId="10260"/>
    <cellStyle name="40 % - Akzent6" xfId="10261"/>
    <cellStyle name="40 % - Accent1 2" xfId="56"/>
    <cellStyle name="40 % - Accent2 2" xfId="60"/>
    <cellStyle name="40 % - Accent3 2" xfId="64"/>
    <cellStyle name="40 % - Accent4 2" xfId="68"/>
    <cellStyle name="40 % - Accent5 2" xfId="72"/>
    <cellStyle name="40 % - Accent6 2" xfId="76"/>
    <cellStyle name="40% - Accent1 10" xfId="10262"/>
    <cellStyle name="40% - Accent1 10 2" xfId="10263"/>
    <cellStyle name="40% - Accent1 11" xfId="10264"/>
    <cellStyle name="40% - Accent1 11 2" xfId="10265"/>
    <cellStyle name="40% - Accent1 12" xfId="10266"/>
    <cellStyle name="40% - Accent1 12 2" xfId="10267"/>
    <cellStyle name="40% - Accent1 13" xfId="10268"/>
    <cellStyle name="40% - Accent1 13 2" xfId="10269"/>
    <cellStyle name="40% - Accent1 14" xfId="10270"/>
    <cellStyle name="40% - Accent1 14 2" xfId="10271"/>
    <cellStyle name="40% - Accent1 15" xfId="10272"/>
    <cellStyle name="40% - Accent1 15 2" xfId="10273"/>
    <cellStyle name="40% - Accent1 16" xfId="10274"/>
    <cellStyle name="40% - Accent1 16 2" xfId="10275"/>
    <cellStyle name="40% - Accent1 17" xfId="10276"/>
    <cellStyle name="40% - Accent1 17 2" xfId="10277"/>
    <cellStyle name="40% - Accent1 18" xfId="10278"/>
    <cellStyle name="40% - Accent1 19" xfId="10279"/>
    <cellStyle name="40% - Accent1 2" xfId="10280"/>
    <cellStyle name="40% - Accent1 2 2" xfId="10281"/>
    <cellStyle name="40% - Accent1 2 2 10" xfId="10282"/>
    <cellStyle name="40% - Accent1 2 2 11" xfId="10283"/>
    <cellStyle name="40% - Accent1 2 2 12" xfId="10284"/>
    <cellStyle name="40% - Accent1 2 2 13" xfId="10285"/>
    <cellStyle name="40% - Accent1 2 2 14" xfId="10286"/>
    <cellStyle name="40% - Accent1 2 2 15" xfId="10287"/>
    <cellStyle name="40% - Accent1 2 2 2" xfId="10288"/>
    <cellStyle name="40% - Accent1 2 2 3" xfId="10289"/>
    <cellStyle name="40% - Accent1 2 2 4" xfId="10290"/>
    <cellStyle name="40% - Accent1 2 2 5" xfId="10291"/>
    <cellStyle name="40% - Accent1 2 2 6" xfId="10292"/>
    <cellStyle name="40% - Accent1 2 2 7" xfId="10293"/>
    <cellStyle name="40% - Accent1 2 2 8" xfId="10294"/>
    <cellStyle name="40% - Accent1 2 2 9" xfId="10295"/>
    <cellStyle name="40% - Accent1 2 3" xfId="10296"/>
    <cellStyle name="40% - Accent1 2 3 2" xfId="10297"/>
    <cellStyle name="40% - Accent1 2 4" xfId="10298"/>
    <cellStyle name="40% - Accent1 2 4 2" xfId="10299"/>
    <cellStyle name="40% - Accent1 2 5" xfId="10300"/>
    <cellStyle name="40% - Accent1 2 6" xfId="10301"/>
    <cellStyle name="40% - Accent1 20" xfId="10302"/>
    <cellStyle name="40% - Accent1 21" xfId="10303"/>
    <cellStyle name="40% - Accent1 22" xfId="10304"/>
    <cellStyle name="40% - Accent1 23" xfId="10305"/>
    <cellStyle name="40% - Accent1 24" xfId="10306"/>
    <cellStyle name="40% - Accent1 25" xfId="10307"/>
    <cellStyle name="40% - Accent1 26" xfId="10308"/>
    <cellStyle name="40% - Accent1 27" xfId="10309"/>
    <cellStyle name="40% - Accent1 28" xfId="10310"/>
    <cellStyle name="40% - Accent1 29" xfId="10311"/>
    <cellStyle name="40% - Accent1 3" xfId="10312"/>
    <cellStyle name="40% - Accent1 3 10" xfId="10313"/>
    <cellStyle name="40% - Accent1 3 11" xfId="10314"/>
    <cellStyle name="40% - Accent1 3 12" xfId="10315"/>
    <cellStyle name="40% - Accent1 3 13" xfId="10316"/>
    <cellStyle name="40% - Accent1 3 14" xfId="10317"/>
    <cellStyle name="40% - Accent1 3 15" xfId="10318"/>
    <cellStyle name="40% - Accent1 3 16" xfId="10319"/>
    <cellStyle name="40% - Accent1 3 2" xfId="10320"/>
    <cellStyle name="40% - Accent1 3 2 2" xfId="10321"/>
    <cellStyle name="40% - Accent1 3 2 3" xfId="10322"/>
    <cellStyle name="40% - Accent1 3 3" xfId="10323"/>
    <cellStyle name="40% - Accent1 3 3 2" xfId="10324"/>
    <cellStyle name="40% - Accent1 3 4" xfId="10325"/>
    <cellStyle name="40% - Accent1 3 4 2" xfId="10326"/>
    <cellStyle name="40% - Accent1 3 5" xfId="10327"/>
    <cellStyle name="40% - Accent1 3 6" xfId="10328"/>
    <cellStyle name="40% - Accent1 3 7" xfId="10329"/>
    <cellStyle name="40% - Accent1 3 8" xfId="10330"/>
    <cellStyle name="40% - Accent1 3 9" xfId="10331"/>
    <cellStyle name="40% - Accent1 30" xfId="10332"/>
    <cellStyle name="40% - Accent1 31" xfId="10333"/>
    <cellStyle name="40% - Accent1 32" xfId="10334"/>
    <cellStyle name="40% - Accent1 33" xfId="10335"/>
    <cellStyle name="40% - Accent1 34" xfId="10336"/>
    <cellStyle name="40% - Accent1 35" xfId="10337"/>
    <cellStyle name="40% - Accent1 36" xfId="10338"/>
    <cellStyle name="40% - Accent1 37" xfId="10339"/>
    <cellStyle name="40% - Accent1 38" xfId="10340"/>
    <cellStyle name="40% - Accent1 4" xfId="10341"/>
    <cellStyle name="40% - Accent1 4 10" xfId="10342"/>
    <cellStyle name="40% - Accent1 4 11" xfId="10343"/>
    <cellStyle name="40% - Accent1 4 12" xfId="10344"/>
    <cellStyle name="40% - Accent1 4 13" xfId="10345"/>
    <cellStyle name="40% - Accent1 4 14" xfId="10346"/>
    <cellStyle name="40% - Accent1 4 15" xfId="10347"/>
    <cellStyle name="40% - Accent1 4 16" xfId="10348"/>
    <cellStyle name="40% - Accent1 4 2" xfId="10349"/>
    <cellStyle name="40% - Accent1 4 2 2" xfId="10350"/>
    <cellStyle name="40% - Accent1 4 3" xfId="10351"/>
    <cellStyle name="40% - Accent1 4 4" xfId="10352"/>
    <cellStyle name="40% - Accent1 4 5" xfId="10353"/>
    <cellStyle name="40% - Accent1 4 6" xfId="10354"/>
    <cellStyle name="40% - Accent1 4 7" xfId="10355"/>
    <cellStyle name="40% - Accent1 4 8" xfId="10356"/>
    <cellStyle name="40% - Accent1 4 9" xfId="10357"/>
    <cellStyle name="40% - Accent1 5" xfId="10358"/>
    <cellStyle name="40% - Accent1 5 2" xfId="10359"/>
    <cellStyle name="40% - Accent1 5 3" xfId="10360"/>
    <cellStyle name="40% - Accent1 5 4" xfId="10361"/>
    <cellStyle name="40% - Accent1 6" xfId="10362"/>
    <cellStyle name="40% - Accent1 6 2" xfId="10363"/>
    <cellStyle name="40% - Accent1 6 3" xfId="10364"/>
    <cellStyle name="40% - Accent1 7" xfId="10365"/>
    <cellStyle name="40% - Accent1 7 2" xfId="10366"/>
    <cellStyle name="40% - Accent1 8" xfId="10367"/>
    <cellStyle name="40% - Accent1 8 2" xfId="10368"/>
    <cellStyle name="40% - Accent1 9" xfId="10369"/>
    <cellStyle name="40% - Accent1 9 2" xfId="10370"/>
    <cellStyle name="40% - Accent2 10" xfId="10371"/>
    <cellStyle name="40% - Accent2 10 2" xfId="10372"/>
    <cellStyle name="40% - Accent2 11" xfId="10373"/>
    <cellStyle name="40% - Accent2 11 2" xfId="10374"/>
    <cellStyle name="40% - Accent2 12" xfId="10375"/>
    <cellStyle name="40% - Accent2 12 2" xfId="10376"/>
    <cellStyle name="40% - Accent2 13" xfId="10377"/>
    <cellStyle name="40% - Accent2 13 2" xfId="10378"/>
    <cellStyle name="40% - Accent2 14" xfId="10379"/>
    <cellStyle name="40% - Accent2 14 2" xfId="10380"/>
    <cellStyle name="40% - Accent2 15" xfId="10381"/>
    <cellStyle name="40% - Accent2 15 2" xfId="10382"/>
    <cellStyle name="40% - Accent2 16" xfId="10383"/>
    <cellStyle name="40% - Accent2 16 2" xfId="10384"/>
    <cellStyle name="40% - Accent2 17" xfId="10385"/>
    <cellStyle name="40% - Accent2 17 2" xfId="10386"/>
    <cellStyle name="40% - Accent2 18" xfId="10387"/>
    <cellStyle name="40% - Accent2 19" xfId="10388"/>
    <cellStyle name="40% - Accent2 2" xfId="10389"/>
    <cellStyle name="40% - Accent2 2 2" xfId="10390"/>
    <cellStyle name="40% - Accent2 2 2 10" xfId="10391"/>
    <cellStyle name="40% - Accent2 2 2 11" xfId="10392"/>
    <cellStyle name="40% - Accent2 2 2 12" xfId="10393"/>
    <cellStyle name="40% - Accent2 2 2 13" xfId="10394"/>
    <cellStyle name="40% - Accent2 2 2 14" xfId="10395"/>
    <cellStyle name="40% - Accent2 2 2 15" xfId="10396"/>
    <cellStyle name="40% - Accent2 2 2 2" xfId="10397"/>
    <cellStyle name="40% - Accent2 2 2 3" xfId="10398"/>
    <cellStyle name="40% - Accent2 2 2 4" xfId="10399"/>
    <cellStyle name="40% - Accent2 2 2 5" xfId="10400"/>
    <cellStyle name="40% - Accent2 2 2 6" xfId="10401"/>
    <cellStyle name="40% - Accent2 2 2 7" xfId="10402"/>
    <cellStyle name="40% - Accent2 2 2 8" xfId="10403"/>
    <cellStyle name="40% - Accent2 2 2 9" xfId="10404"/>
    <cellStyle name="40% - Accent2 2 3" xfId="10405"/>
    <cellStyle name="40% - Accent2 2 3 2" xfId="10406"/>
    <cellStyle name="40% - Accent2 2 4" xfId="10407"/>
    <cellStyle name="40% - Accent2 2 4 2" xfId="10408"/>
    <cellStyle name="40% - Accent2 2 5" xfId="10409"/>
    <cellStyle name="40% - Accent2 2 6" xfId="10410"/>
    <cellStyle name="40% - Accent2 20" xfId="10411"/>
    <cellStyle name="40% - Accent2 21" xfId="10412"/>
    <cellStyle name="40% - Accent2 22" xfId="10413"/>
    <cellStyle name="40% - Accent2 23" xfId="10414"/>
    <cellStyle name="40% - Accent2 24" xfId="10415"/>
    <cellStyle name="40% - Accent2 25" xfId="10416"/>
    <cellStyle name="40% - Accent2 26" xfId="10417"/>
    <cellStyle name="40% - Accent2 27" xfId="10418"/>
    <cellStyle name="40% - Accent2 28" xfId="10419"/>
    <cellStyle name="40% - Accent2 29" xfId="10420"/>
    <cellStyle name="40% - Accent2 3" xfId="10421"/>
    <cellStyle name="40% - Accent2 3 10" xfId="10422"/>
    <cellStyle name="40% - Accent2 3 11" xfId="10423"/>
    <cellStyle name="40% - Accent2 3 12" xfId="10424"/>
    <cellStyle name="40% - Accent2 3 13" xfId="10425"/>
    <cellStyle name="40% - Accent2 3 14" xfId="10426"/>
    <cellStyle name="40% - Accent2 3 15" xfId="10427"/>
    <cellStyle name="40% - Accent2 3 2" xfId="10428"/>
    <cellStyle name="40% - Accent2 3 2 2" xfId="10429"/>
    <cellStyle name="40% - Accent2 3 3" xfId="10430"/>
    <cellStyle name="40% - Accent2 3 3 2" xfId="10431"/>
    <cellStyle name="40% - Accent2 3 3 3" xfId="10432"/>
    <cellStyle name="40% - Accent2 3 4" xfId="10433"/>
    <cellStyle name="40% - Accent2 3 4 2" xfId="10434"/>
    <cellStyle name="40% - Accent2 3 5" xfId="10435"/>
    <cellStyle name="40% - Accent2 3 6" xfId="10436"/>
    <cellStyle name="40% - Accent2 3 7" xfId="10437"/>
    <cellStyle name="40% - Accent2 3 8" xfId="10438"/>
    <cellStyle name="40% - Accent2 3 9" xfId="10439"/>
    <cellStyle name="40% - Accent2 30" xfId="10440"/>
    <cellStyle name="40% - Accent2 31" xfId="10441"/>
    <cellStyle name="40% - Accent2 32" xfId="10442"/>
    <cellStyle name="40% - Accent2 33" xfId="10443"/>
    <cellStyle name="40% - Accent2 34" xfId="10444"/>
    <cellStyle name="40% - Accent2 35" xfId="10445"/>
    <cellStyle name="40% - Accent2 36" xfId="10446"/>
    <cellStyle name="40% - Accent2 37" xfId="10447"/>
    <cellStyle name="40% - Accent2 38" xfId="10448"/>
    <cellStyle name="40% - Accent2 4" xfId="10449"/>
    <cellStyle name="40% - Accent2 4 10" xfId="10450"/>
    <cellStyle name="40% - Accent2 4 11" xfId="10451"/>
    <cellStyle name="40% - Accent2 4 12" xfId="10452"/>
    <cellStyle name="40% - Accent2 4 13" xfId="10453"/>
    <cellStyle name="40% - Accent2 4 14" xfId="10454"/>
    <cellStyle name="40% - Accent2 4 15" xfId="10455"/>
    <cellStyle name="40% - Accent2 4 2" xfId="10456"/>
    <cellStyle name="40% - Accent2 4 3" xfId="10457"/>
    <cellStyle name="40% - Accent2 4 4" xfId="10458"/>
    <cellStyle name="40% - Accent2 4 5" xfId="10459"/>
    <cellStyle name="40% - Accent2 4 6" xfId="10460"/>
    <cellStyle name="40% - Accent2 4 7" xfId="10461"/>
    <cellStyle name="40% - Accent2 4 8" xfId="10462"/>
    <cellStyle name="40% - Accent2 4 9" xfId="10463"/>
    <cellStyle name="40% - Accent2 5" xfId="10464"/>
    <cellStyle name="40% - Accent2 5 2" xfId="10465"/>
    <cellStyle name="40% - Accent2 5 3" xfId="10466"/>
    <cellStyle name="40% - Accent2 5 4" xfId="10467"/>
    <cellStyle name="40% - Accent2 6" xfId="10468"/>
    <cellStyle name="40% - Accent2 6 2" xfId="10469"/>
    <cellStyle name="40% - Accent2 6 3" xfId="10470"/>
    <cellStyle name="40% - Accent2 7" xfId="10471"/>
    <cellStyle name="40% - Accent2 7 2" xfId="10472"/>
    <cellStyle name="40% - Accent2 8" xfId="10473"/>
    <cellStyle name="40% - Accent2 8 2" xfId="10474"/>
    <cellStyle name="40% - Accent2 9" xfId="10475"/>
    <cellStyle name="40% - Accent2 9 2" xfId="10476"/>
    <cellStyle name="40% - Accent3 10" xfId="10477"/>
    <cellStyle name="40% - Accent3 10 2" xfId="10478"/>
    <cellStyle name="40% - Accent3 11" xfId="10479"/>
    <cellStyle name="40% - Accent3 11 2" xfId="10480"/>
    <cellStyle name="40% - Accent3 12" xfId="10481"/>
    <cellStyle name="40% - Accent3 12 2" xfId="10482"/>
    <cellStyle name="40% - Accent3 13" xfId="10483"/>
    <cellStyle name="40% - Accent3 13 2" xfId="10484"/>
    <cellStyle name="40% - Accent3 14" xfId="10485"/>
    <cellStyle name="40% - Accent3 14 2" xfId="10486"/>
    <cellStyle name="40% - Accent3 15" xfId="10487"/>
    <cellStyle name="40% - Accent3 15 2" xfId="10488"/>
    <cellStyle name="40% - Accent3 16" xfId="10489"/>
    <cellStyle name="40% - Accent3 16 2" xfId="10490"/>
    <cellStyle name="40% - Accent3 17" xfId="10491"/>
    <cellStyle name="40% - Accent3 17 2" xfId="10492"/>
    <cellStyle name="40% - Accent3 18" xfId="10493"/>
    <cellStyle name="40% - Accent3 19" xfId="10494"/>
    <cellStyle name="40% - Accent3 2" xfId="10495"/>
    <cellStyle name="40% - Accent3 2 2" xfId="10496"/>
    <cellStyle name="40% - Accent3 2 2 10" xfId="10497"/>
    <cellStyle name="40% - Accent3 2 2 11" xfId="10498"/>
    <cellStyle name="40% - Accent3 2 2 12" xfId="10499"/>
    <cellStyle name="40% - Accent3 2 2 13" xfId="10500"/>
    <cellStyle name="40% - Accent3 2 2 14" xfId="10501"/>
    <cellStyle name="40% - Accent3 2 2 15" xfId="10502"/>
    <cellStyle name="40% - Accent3 2 2 2" xfId="10503"/>
    <cellStyle name="40% - Accent3 2 2 3" xfId="10504"/>
    <cellStyle name="40% - Accent3 2 2 4" xfId="10505"/>
    <cellStyle name="40% - Accent3 2 2 5" xfId="10506"/>
    <cellStyle name="40% - Accent3 2 2 6" xfId="10507"/>
    <cellStyle name="40% - Accent3 2 2 7" xfId="10508"/>
    <cellStyle name="40% - Accent3 2 2 8" xfId="10509"/>
    <cellStyle name="40% - Accent3 2 2 9" xfId="10510"/>
    <cellStyle name="40% - Accent3 2 3" xfId="10511"/>
    <cellStyle name="40% - Accent3 2 3 2" xfId="10512"/>
    <cellStyle name="40% - Accent3 2 4" xfId="10513"/>
    <cellStyle name="40% - Accent3 2 4 2" xfId="10514"/>
    <cellStyle name="40% - Accent3 2 5" xfId="10515"/>
    <cellStyle name="40% - Accent3 2 6" xfId="10516"/>
    <cellStyle name="40% - Accent3 20" xfId="10517"/>
    <cellStyle name="40% - Accent3 21" xfId="10518"/>
    <cellStyle name="40% - Accent3 22" xfId="10519"/>
    <cellStyle name="40% - Accent3 23" xfId="10520"/>
    <cellStyle name="40% - Accent3 24" xfId="10521"/>
    <cellStyle name="40% - Accent3 25" xfId="10522"/>
    <cellStyle name="40% - Accent3 26" xfId="10523"/>
    <cellStyle name="40% - Accent3 27" xfId="10524"/>
    <cellStyle name="40% - Accent3 28" xfId="10525"/>
    <cellStyle name="40% - Accent3 29" xfId="10526"/>
    <cellStyle name="40% - Accent3 3" xfId="10527"/>
    <cellStyle name="40% - Accent3 3 10" xfId="10528"/>
    <cellStyle name="40% - Accent3 3 11" xfId="10529"/>
    <cellStyle name="40% - Accent3 3 12" xfId="10530"/>
    <cellStyle name="40% - Accent3 3 13" xfId="10531"/>
    <cellStyle name="40% - Accent3 3 14" xfId="10532"/>
    <cellStyle name="40% - Accent3 3 15" xfId="10533"/>
    <cellStyle name="40% - Accent3 3 16" xfId="10534"/>
    <cellStyle name="40% - Accent3 3 2" xfId="10535"/>
    <cellStyle name="40% - Accent3 3 2 2" xfId="10536"/>
    <cellStyle name="40% - Accent3 3 2 3" xfId="10537"/>
    <cellStyle name="40% - Accent3 3 3" xfId="10538"/>
    <cellStyle name="40% - Accent3 3 3 2" xfId="10539"/>
    <cellStyle name="40% - Accent3 3 3 3" xfId="10540"/>
    <cellStyle name="40% - Accent3 3 4" xfId="10541"/>
    <cellStyle name="40% - Accent3 3 4 2" xfId="10542"/>
    <cellStyle name="40% - Accent3 3 5" xfId="10543"/>
    <cellStyle name="40% - Accent3 3 6" xfId="10544"/>
    <cellStyle name="40% - Accent3 3 7" xfId="10545"/>
    <cellStyle name="40% - Accent3 3 8" xfId="10546"/>
    <cellStyle name="40% - Accent3 3 9" xfId="10547"/>
    <cellStyle name="40% - Accent3 30" xfId="10548"/>
    <cellStyle name="40% - Accent3 31" xfId="10549"/>
    <cellStyle name="40% - Accent3 32" xfId="10550"/>
    <cellStyle name="40% - Accent3 33" xfId="10551"/>
    <cellStyle name="40% - Accent3 34" xfId="10552"/>
    <cellStyle name="40% - Accent3 35" xfId="10553"/>
    <cellStyle name="40% - Accent3 36" xfId="10554"/>
    <cellStyle name="40% - Accent3 37" xfId="10555"/>
    <cellStyle name="40% - Accent3 38" xfId="10556"/>
    <cellStyle name="40% - Accent3 4" xfId="10557"/>
    <cellStyle name="40% - Accent3 4 10" xfId="10558"/>
    <cellStyle name="40% - Accent3 4 11" xfId="10559"/>
    <cellStyle name="40% - Accent3 4 12" xfId="10560"/>
    <cellStyle name="40% - Accent3 4 13" xfId="10561"/>
    <cellStyle name="40% - Accent3 4 14" xfId="10562"/>
    <cellStyle name="40% - Accent3 4 15" xfId="10563"/>
    <cellStyle name="40% - Accent3 4 16" xfId="10564"/>
    <cellStyle name="40% - Accent3 4 2" xfId="10565"/>
    <cellStyle name="40% - Accent3 4 2 2" xfId="10566"/>
    <cellStyle name="40% - Accent3 4 3" xfId="10567"/>
    <cellStyle name="40% - Accent3 4 4" xfId="10568"/>
    <cellStyle name="40% - Accent3 4 5" xfId="10569"/>
    <cellStyle name="40% - Accent3 4 6" xfId="10570"/>
    <cellStyle name="40% - Accent3 4 7" xfId="10571"/>
    <cellStyle name="40% - Accent3 4 8" xfId="10572"/>
    <cellStyle name="40% - Accent3 4 9" xfId="10573"/>
    <cellStyle name="40% - Accent3 5" xfId="10574"/>
    <cellStyle name="40% - Accent3 5 2" xfId="10575"/>
    <cellStyle name="40% - Accent3 5 3" xfId="10576"/>
    <cellStyle name="40% - Accent3 5 4" xfId="10577"/>
    <cellStyle name="40% - Accent3 6" xfId="10578"/>
    <cellStyle name="40% - Accent3 6 2" xfId="10579"/>
    <cellStyle name="40% - Accent3 6 3" xfId="10580"/>
    <cellStyle name="40% - Accent3 7" xfId="10581"/>
    <cellStyle name="40% - Accent3 7 2" xfId="10582"/>
    <cellStyle name="40% - Accent3 8" xfId="10583"/>
    <cellStyle name="40% - Accent3 8 2" xfId="10584"/>
    <cellStyle name="40% - Accent3 9" xfId="10585"/>
    <cellStyle name="40% - Accent3 9 2" xfId="10586"/>
    <cellStyle name="40% - Accent4 10" xfId="10587"/>
    <cellStyle name="40% - Accent4 10 2" xfId="10588"/>
    <cellStyle name="40% - Accent4 11" xfId="10589"/>
    <cellStyle name="40% - Accent4 11 2" xfId="10590"/>
    <cellStyle name="40% - Accent4 12" xfId="10591"/>
    <cellStyle name="40% - Accent4 12 2" xfId="10592"/>
    <cellStyle name="40% - Accent4 13" xfId="10593"/>
    <cellStyle name="40% - Accent4 13 2" xfId="10594"/>
    <cellStyle name="40% - Accent4 14" xfId="10595"/>
    <cellStyle name="40% - Accent4 14 2" xfId="10596"/>
    <cellStyle name="40% - Accent4 15" xfId="10597"/>
    <cellStyle name="40% - Accent4 15 2" xfId="10598"/>
    <cellStyle name="40% - Accent4 16" xfId="10599"/>
    <cellStyle name="40% - Accent4 16 2" xfId="10600"/>
    <cellStyle name="40% - Accent4 17" xfId="10601"/>
    <cellStyle name="40% - Accent4 17 2" xfId="10602"/>
    <cellStyle name="40% - Accent4 18" xfId="10603"/>
    <cellStyle name="40% - Accent4 19" xfId="10604"/>
    <cellStyle name="40% - Accent4 2" xfId="10605"/>
    <cellStyle name="40% - Accent4 2 2" xfId="10606"/>
    <cellStyle name="40% - Accent4 2 2 10" xfId="10607"/>
    <cellStyle name="40% - Accent4 2 2 11" xfId="10608"/>
    <cellStyle name="40% - Accent4 2 2 12" xfId="10609"/>
    <cellStyle name="40% - Accent4 2 2 13" xfId="10610"/>
    <cellStyle name="40% - Accent4 2 2 14" xfId="10611"/>
    <cellStyle name="40% - Accent4 2 2 15" xfId="10612"/>
    <cellStyle name="40% - Accent4 2 2 2" xfId="10613"/>
    <cellStyle name="40% - Accent4 2 2 3" xfId="10614"/>
    <cellStyle name="40% - Accent4 2 2 4" xfId="10615"/>
    <cellStyle name="40% - Accent4 2 2 5" xfId="10616"/>
    <cellStyle name="40% - Accent4 2 2 6" xfId="10617"/>
    <cellStyle name="40% - Accent4 2 2 7" xfId="10618"/>
    <cellStyle name="40% - Accent4 2 2 8" xfId="10619"/>
    <cellStyle name="40% - Accent4 2 2 9" xfId="10620"/>
    <cellStyle name="40% - Accent4 2 3" xfId="10621"/>
    <cellStyle name="40% - Accent4 2 3 2" xfId="10622"/>
    <cellStyle name="40% - Accent4 2 4" xfId="10623"/>
    <cellStyle name="40% - Accent4 2 4 2" xfId="10624"/>
    <cellStyle name="40% - Accent4 2 5" xfId="10625"/>
    <cellStyle name="40% - Accent4 2 6" xfId="10626"/>
    <cellStyle name="40% - Accent4 20" xfId="10627"/>
    <cellStyle name="40% - Accent4 21" xfId="10628"/>
    <cellStyle name="40% - Accent4 22" xfId="10629"/>
    <cellStyle name="40% - Accent4 23" xfId="10630"/>
    <cellStyle name="40% - Accent4 24" xfId="10631"/>
    <cellStyle name="40% - Accent4 25" xfId="10632"/>
    <cellStyle name="40% - Accent4 26" xfId="10633"/>
    <cellStyle name="40% - Accent4 27" xfId="10634"/>
    <cellStyle name="40% - Accent4 28" xfId="10635"/>
    <cellStyle name="40% - Accent4 29" xfId="10636"/>
    <cellStyle name="40% - Accent4 3" xfId="10637"/>
    <cellStyle name="40% - Accent4 3 10" xfId="10638"/>
    <cellStyle name="40% - Accent4 3 11" xfId="10639"/>
    <cellStyle name="40% - Accent4 3 12" xfId="10640"/>
    <cellStyle name="40% - Accent4 3 13" xfId="10641"/>
    <cellStyle name="40% - Accent4 3 14" xfId="10642"/>
    <cellStyle name="40% - Accent4 3 15" xfId="10643"/>
    <cellStyle name="40% - Accent4 3 16" xfId="10644"/>
    <cellStyle name="40% - Accent4 3 2" xfId="10645"/>
    <cellStyle name="40% - Accent4 3 2 2" xfId="10646"/>
    <cellStyle name="40% - Accent4 3 2 3" xfId="10647"/>
    <cellStyle name="40% - Accent4 3 3" xfId="10648"/>
    <cellStyle name="40% - Accent4 3 3 2" xfId="10649"/>
    <cellStyle name="40% - Accent4 3 4" xfId="10650"/>
    <cellStyle name="40% - Accent4 3 4 2" xfId="10651"/>
    <cellStyle name="40% - Accent4 3 5" xfId="10652"/>
    <cellStyle name="40% - Accent4 3 6" xfId="10653"/>
    <cellStyle name="40% - Accent4 3 7" xfId="10654"/>
    <cellStyle name="40% - Accent4 3 8" xfId="10655"/>
    <cellStyle name="40% - Accent4 3 9" xfId="10656"/>
    <cellStyle name="40% - Accent4 30" xfId="10657"/>
    <cellStyle name="40% - Accent4 31" xfId="10658"/>
    <cellStyle name="40% - Accent4 32" xfId="10659"/>
    <cellStyle name="40% - Accent4 33" xfId="10660"/>
    <cellStyle name="40% - Accent4 34" xfId="10661"/>
    <cellStyle name="40% - Accent4 35" xfId="10662"/>
    <cellStyle name="40% - Accent4 36" xfId="10663"/>
    <cellStyle name="40% - Accent4 37" xfId="10664"/>
    <cellStyle name="40% - Accent4 38" xfId="10665"/>
    <cellStyle name="40% - Accent4 4" xfId="10666"/>
    <cellStyle name="40% - Accent4 4 10" xfId="10667"/>
    <cellStyle name="40% - Accent4 4 11" xfId="10668"/>
    <cellStyle name="40% - Accent4 4 12" xfId="10669"/>
    <cellStyle name="40% - Accent4 4 13" xfId="10670"/>
    <cellStyle name="40% - Accent4 4 14" xfId="10671"/>
    <cellStyle name="40% - Accent4 4 15" xfId="10672"/>
    <cellStyle name="40% - Accent4 4 16" xfId="10673"/>
    <cellStyle name="40% - Accent4 4 2" xfId="10674"/>
    <cellStyle name="40% - Accent4 4 2 2" xfId="10675"/>
    <cellStyle name="40% - Accent4 4 3" xfId="10676"/>
    <cellStyle name="40% - Accent4 4 4" xfId="10677"/>
    <cellStyle name="40% - Accent4 4 5" xfId="10678"/>
    <cellStyle name="40% - Accent4 4 6" xfId="10679"/>
    <cellStyle name="40% - Accent4 4 7" xfId="10680"/>
    <cellStyle name="40% - Accent4 4 8" xfId="10681"/>
    <cellStyle name="40% - Accent4 4 9" xfId="10682"/>
    <cellStyle name="40% - Accent4 5" xfId="10683"/>
    <cellStyle name="40% - Accent4 5 2" xfId="10684"/>
    <cellStyle name="40% - Accent4 5 3" xfId="10685"/>
    <cellStyle name="40% - Accent4 5 4" xfId="10686"/>
    <cellStyle name="40% - Accent4 6" xfId="10687"/>
    <cellStyle name="40% - Accent4 6 2" xfId="10688"/>
    <cellStyle name="40% - Accent4 6 3" xfId="10689"/>
    <cellStyle name="40% - Accent4 7" xfId="10690"/>
    <cellStyle name="40% - Accent4 7 2" xfId="10691"/>
    <cellStyle name="40% - Accent4 8" xfId="10692"/>
    <cellStyle name="40% - Accent4 8 2" xfId="10693"/>
    <cellStyle name="40% - Accent4 9" xfId="10694"/>
    <cellStyle name="40% - Accent4 9 2" xfId="10695"/>
    <cellStyle name="40% - Accent5 10" xfId="10696"/>
    <cellStyle name="40% - Accent5 10 2" xfId="10697"/>
    <cellStyle name="40% - Accent5 11" xfId="10698"/>
    <cellStyle name="40% - Accent5 11 2" xfId="10699"/>
    <cellStyle name="40% - Accent5 12" xfId="10700"/>
    <cellStyle name="40% - Accent5 12 2" xfId="10701"/>
    <cellStyle name="40% - Accent5 13" xfId="10702"/>
    <cellStyle name="40% - Accent5 13 2" xfId="10703"/>
    <cellStyle name="40% - Accent5 14" xfId="10704"/>
    <cellStyle name="40% - Accent5 14 2" xfId="10705"/>
    <cellStyle name="40% - Accent5 15" xfId="10706"/>
    <cellStyle name="40% - Accent5 15 2" xfId="10707"/>
    <cellStyle name="40% - Accent5 16" xfId="10708"/>
    <cellStyle name="40% - Accent5 16 2" xfId="10709"/>
    <cellStyle name="40% - Accent5 17" xfId="10710"/>
    <cellStyle name="40% - Accent5 17 2" xfId="10711"/>
    <cellStyle name="40% - Accent5 18" xfId="10712"/>
    <cellStyle name="40% - Accent5 19" xfId="10713"/>
    <cellStyle name="40% - Accent5 2" xfId="10714"/>
    <cellStyle name="40% - Accent5 2 2" xfId="10715"/>
    <cellStyle name="40% - Accent5 2 2 10" xfId="10716"/>
    <cellStyle name="40% - Accent5 2 2 11" xfId="10717"/>
    <cellStyle name="40% - Accent5 2 2 12" xfId="10718"/>
    <cellStyle name="40% - Accent5 2 2 13" xfId="10719"/>
    <cellStyle name="40% - Accent5 2 2 14" xfId="10720"/>
    <cellStyle name="40% - Accent5 2 2 2" xfId="10721"/>
    <cellStyle name="40% - Accent5 2 2 3" xfId="10722"/>
    <cellStyle name="40% - Accent5 2 2 4" xfId="10723"/>
    <cellStyle name="40% - Accent5 2 2 5" xfId="10724"/>
    <cellStyle name="40% - Accent5 2 2 6" xfId="10725"/>
    <cellStyle name="40% - Accent5 2 2 7" xfId="10726"/>
    <cellStyle name="40% - Accent5 2 2 8" xfId="10727"/>
    <cellStyle name="40% - Accent5 2 2 9" xfId="10728"/>
    <cellStyle name="40% - Accent5 2 3" xfId="10729"/>
    <cellStyle name="40% - Accent5 2 3 2" xfId="10730"/>
    <cellStyle name="40% - Accent5 2 4" xfId="10731"/>
    <cellStyle name="40% - Accent5 2 4 2" xfId="10732"/>
    <cellStyle name="40% - Accent5 2 5" xfId="10733"/>
    <cellStyle name="40% - Accent5 2 6" xfId="10734"/>
    <cellStyle name="40% - Accent5 20" xfId="10735"/>
    <cellStyle name="40% - Accent5 21" xfId="10736"/>
    <cellStyle name="40% - Accent5 22" xfId="10737"/>
    <cellStyle name="40% - Accent5 23" xfId="10738"/>
    <cellStyle name="40% - Accent5 24" xfId="10739"/>
    <cellStyle name="40% - Accent5 25" xfId="10740"/>
    <cellStyle name="40% - Accent5 26" xfId="10741"/>
    <cellStyle name="40% - Accent5 27" xfId="10742"/>
    <cellStyle name="40% - Accent5 28" xfId="10743"/>
    <cellStyle name="40% - Accent5 29" xfId="10744"/>
    <cellStyle name="40% - Accent5 3" xfId="10745"/>
    <cellStyle name="40% - Accent5 3 10" xfId="10746"/>
    <cellStyle name="40% - Accent5 3 11" xfId="10747"/>
    <cellStyle name="40% - Accent5 3 12" xfId="10748"/>
    <cellStyle name="40% - Accent5 3 13" xfId="10749"/>
    <cellStyle name="40% - Accent5 3 14" xfId="10750"/>
    <cellStyle name="40% - Accent5 3 15" xfId="10751"/>
    <cellStyle name="40% - Accent5 3 2" xfId="10752"/>
    <cellStyle name="40% - Accent5 3 2 2" xfId="10753"/>
    <cellStyle name="40% - Accent5 3 3" xfId="10754"/>
    <cellStyle name="40% - Accent5 3 3 2" xfId="10755"/>
    <cellStyle name="40% - Accent5 3 4" xfId="10756"/>
    <cellStyle name="40% - Accent5 3 4 2" xfId="10757"/>
    <cellStyle name="40% - Accent5 3 5" xfId="10758"/>
    <cellStyle name="40% - Accent5 3 6" xfId="10759"/>
    <cellStyle name="40% - Accent5 3 7" xfId="10760"/>
    <cellStyle name="40% - Accent5 3 8" xfId="10761"/>
    <cellStyle name="40% - Accent5 3 9" xfId="10762"/>
    <cellStyle name="40% - Accent5 30" xfId="10763"/>
    <cellStyle name="40% - Accent5 31" xfId="10764"/>
    <cellStyle name="40% - Accent5 32" xfId="10765"/>
    <cellStyle name="40% - Accent5 33" xfId="10766"/>
    <cellStyle name="40% - Accent5 34" xfId="10767"/>
    <cellStyle name="40% - Accent5 35" xfId="10768"/>
    <cellStyle name="40% - Accent5 36" xfId="10769"/>
    <cellStyle name="40% - Accent5 37" xfId="10770"/>
    <cellStyle name="40% - Accent5 38" xfId="10771"/>
    <cellStyle name="40% - Accent5 4" xfId="10772"/>
    <cellStyle name="40% - Accent5 4 10" xfId="10773"/>
    <cellStyle name="40% - Accent5 4 11" xfId="10774"/>
    <cellStyle name="40% - Accent5 4 12" xfId="10775"/>
    <cellStyle name="40% - Accent5 4 13" xfId="10776"/>
    <cellStyle name="40% - Accent5 4 14" xfId="10777"/>
    <cellStyle name="40% - Accent5 4 15" xfId="10778"/>
    <cellStyle name="40% - Accent5 4 2" xfId="10779"/>
    <cellStyle name="40% - Accent5 4 3" xfId="10780"/>
    <cellStyle name="40% - Accent5 4 4" xfId="10781"/>
    <cellStyle name="40% - Accent5 4 5" xfId="10782"/>
    <cellStyle name="40% - Accent5 4 6" xfId="10783"/>
    <cellStyle name="40% - Accent5 4 7" xfId="10784"/>
    <cellStyle name="40% - Accent5 4 8" xfId="10785"/>
    <cellStyle name="40% - Accent5 4 9" xfId="10786"/>
    <cellStyle name="40% - Accent5 5" xfId="10787"/>
    <cellStyle name="40% - Accent5 5 2" xfId="10788"/>
    <cellStyle name="40% - Accent5 5 3" xfId="10789"/>
    <cellStyle name="40% - Accent5 5 4" xfId="10790"/>
    <cellStyle name="40% - Accent5 6" xfId="10791"/>
    <cellStyle name="40% - Accent5 6 2" xfId="10792"/>
    <cellStyle name="40% - Accent5 6 3" xfId="10793"/>
    <cellStyle name="40% - Accent5 7" xfId="10794"/>
    <cellStyle name="40% - Accent5 7 2" xfId="10795"/>
    <cellStyle name="40% - Accent5 8" xfId="10796"/>
    <cellStyle name="40% - Accent5 8 2" xfId="10797"/>
    <cellStyle name="40% - Accent5 9" xfId="10798"/>
    <cellStyle name="40% - Accent5 9 2" xfId="10799"/>
    <cellStyle name="40% - Accent6 10" xfId="10800"/>
    <cellStyle name="40% - Accent6 10 2" xfId="10801"/>
    <cellStyle name="40% - Accent6 11" xfId="10802"/>
    <cellStyle name="40% - Accent6 11 2" xfId="10803"/>
    <cellStyle name="40% - Accent6 12" xfId="10804"/>
    <cellStyle name="40% - Accent6 12 2" xfId="10805"/>
    <cellStyle name="40% - Accent6 13" xfId="10806"/>
    <cellStyle name="40% - Accent6 13 2" xfId="10807"/>
    <cellStyle name="40% - Accent6 14" xfId="10808"/>
    <cellStyle name="40% - Accent6 14 2" xfId="10809"/>
    <cellStyle name="40% - Accent6 15" xfId="10810"/>
    <cellStyle name="40% - Accent6 15 2" xfId="10811"/>
    <cellStyle name="40% - Accent6 16" xfId="10812"/>
    <cellStyle name="40% - Accent6 16 2" xfId="10813"/>
    <cellStyle name="40% - Accent6 17" xfId="10814"/>
    <cellStyle name="40% - Accent6 17 2" xfId="10815"/>
    <cellStyle name="40% - Accent6 18" xfId="10816"/>
    <cellStyle name="40% - Accent6 19" xfId="10817"/>
    <cellStyle name="40% - Accent6 2" xfId="10818"/>
    <cellStyle name="40% - Accent6 2 2" xfId="10819"/>
    <cellStyle name="40% - Accent6 2 2 10" xfId="10820"/>
    <cellStyle name="40% - Accent6 2 2 11" xfId="10821"/>
    <cellStyle name="40% - Accent6 2 2 12" xfId="10822"/>
    <cellStyle name="40% - Accent6 2 2 13" xfId="10823"/>
    <cellStyle name="40% - Accent6 2 2 14" xfId="10824"/>
    <cellStyle name="40% - Accent6 2 2 15" xfId="10825"/>
    <cellStyle name="40% - Accent6 2 2 2" xfId="10826"/>
    <cellStyle name="40% - Accent6 2 2 3" xfId="10827"/>
    <cellStyle name="40% - Accent6 2 2 4" xfId="10828"/>
    <cellStyle name="40% - Accent6 2 2 5" xfId="10829"/>
    <cellStyle name="40% - Accent6 2 2 6" xfId="10830"/>
    <cellStyle name="40% - Accent6 2 2 7" xfId="10831"/>
    <cellStyle name="40% - Accent6 2 2 8" xfId="10832"/>
    <cellStyle name="40% - Accent6 2 2 9" xfId="10833"/>
    <cellStyle name="40% - Accent6 2 3" xfId="10834"/>
    <cellStyle name="40% - Accent6 2 3 2" xfId="10835"/>
    <cellStyle name="40% - Accent6 2 4" xfId="10836"/>
    <cellStyle name="40% - Accent6 2 4 2" xfId="10837"/>
    <cellStyle name="40% - Accent6 2 5" xfId="10838"/>
    <cellStyle name="40% - Accent6 2 6" xfId="10839"/>
    <cellStyle name="40% - Accent6 20" xfId="10840"/>
    <cellStyle name="40% - Accent6 21" xfId="10841"/>
    <cellStyle name="40% - Accent6 22" xfId="10842"/>
    <cellStyle name="40% - Accent6 23" xfId="10843"/>
    <cellStyle name="40% - Accent6 24" xfId="10844"/>
    <cellStyle name="40% - Accent6 25" xfId="10845"/>
    <cellStyle name="40% - Accent6 26" xfId="10846"/>
    <cellStyle name="40% - Accent6 27" xfId="10847"/>
    <cellStyle name="40% - Accent6 28" xfId="10848"/>
    <cellStyle name="40% - Accent6 29" xfId="10849"/>
    <cellStyle name="40% - Accent6 3" xfId="10850"/>
    <cellStyle name="40% - Accent6 3 10" xfId="10851"/>
    <cellStyle name="40% - Accent6 3 11" xfId="10852"/>
    <cellStyle name="40% - Accent6 3 12" xfId="10853"/>
    <cellStyle name="40% - Accent6 3 13" xfId="10854"/>
    <cellStyle name="40% - Accent6 3 14" xfId="10855"/>
    <cellStyle name="40% - Accent6 3 15" xfId="10856"/>
    <cellStyle name="40% - Accent6 3 16" xfId="10857"/>
    <cellStyle name="40% - Accent6 3 2" xfId="10858"/>
    <cellStyle name="40% - Accent6 3 2 2" xfId="10859"/>
    <cellStyle name="40% - Accent6 3 2 3" xfId="10860"/>
    <cellStyle name="40% - Accent6 3 3" xfId="10861"/>
    <cellStyle name="40% - Accent6 3 3 2" xfId="10862"/>
    <cellStyle name="40% - Accent6 3 4" xfId="10863"/>
    <cellStyle name="40% - Accent6 3 4 2" xfId="10864"/>
    <cellStyle name="40% - Accent6 3 5" xfId="10865"/>
    <cellStyle name="40% - Accent6 3 6" xfId="10866"/>
    <cellStyle name="40% - Accent6 3 7" xfId="10867"/>
    <cellStyle name="40% - Accent6 3 8" xfId="10868"/>
    <cellStyle name="40% - Accent6 3 9" xfId="10869"/>
    <cellStyle name="40% - Accent6 30" xfId="10870"/>
    <cellStyle name="40% - Accent6 31" xfId="10871"/>
    <cellStyle name="40% - Accent6 32" xfId="10872"/>
    <cellStyle name="40% - Accent6 33" xfId="10873"/>
    <cellStyle name="40% - Accent6 34" xfId="10874"/>
    <cellStyle name="40% - Accent6 35" xfId="10875"/>
    <cellStyle name="40% - Accent6 36" xfId="10876"/>
    <cellStyle name="40% - Accent6 37" xfId="10877"/>
    <cellStyle name="40% - Accent6 38" xfId="10878"/>
    <cellStyle name="40% - Accent6 4" xfId="10879"/>
    <cellStyle name="40% - Accent6 4 10" xfId="10880"/>
    <cellStyle name="40% - Accent6 4 11" xfId="10881"/>
    <cellStyle name="40% - Accent6 4 12" xfId="10882"/>
    <cellStyle name="40% - Accent6 4 13" xfId="10883"/>
    <cellStyle name="40% - Accent6 4 14" xfId="10884"/>
    <cellStyle name="40% - Accent6 4 15" xfId="10885"/>
    <cellStyle name="40% - Accent6 4 16" xfId="10886"/>
    <cellStyle name="40% - Accent6 4 2" xfId="10887"/>
    <cellStyle name="40% - Accent6 4 2 2" xfId="10888"/>
    <cellStyle name="40% - Accent6 4 3" xfId="10889"/>
    <cellStyle name="40% - Accent6 4 4" xfId="10890"/>
    <cellStyle name="40% - Accent6 4 5" xfId="10891"/>
    <cellStyle name="40% - Accent6 4 6" xfId="10892"/>
    <cellStyle name="40% - Accent6 4 7" xfId="10893"/>
    <cellStyle name="40% - Accent6 4 8" xfId="10894"/>
    <cellStyle name="40% - Accent6 4 9" xfId="10895"/>
    <cellStyle name="40% - Accent6 5" xfId="10896"/>
    <cellStyle name="40% - Accent6 5 2" xfId="10897"/>
    <cellStyle name="40% - Accent6 5 3" xfId="10898"/>
    <cellStyle name="40% - Accent6 5 4" xfId="10899"/>
    <cellStyle name="40% - Accent6 6" xfId="10900"/>
    <cellStyle name="40% - Accent6 6 2" xfId="10901"/>
    <cellStyle name="40% - Accent6 6 3" xfId="10902"/>
    <cellStyle name="40% - Accent6 7" xfId="10903"/>
    <cellStyle name="40% - Accent6 7 2" xfId="10904"/>
    <cellStyle name="40% - Accent6 8" xfId="10905"/>
    <cellStyle name="40% - Accent6 8 2" xfId="10906"/>
    <cellStyle name="40% - Accent6 9" xfId="10907"/>
    <cellStyle name="40% - Accent6 9 2" xfId="10908"/>
    <cellStyle name="40% - Isticanje2" xfId="10909"/>
    <cellStyle name="40% - Isticanje2 10" xfId="10910"/>
    <cellStyle name="40% - Isticanje2 11" xfId="10911"/>
    <cellStyle name="40% - Isticanje2 12" xfId="10912"/>
    <cellStyle name="40% - Isticanje2 13" xfId="10913"/>
    <cellStyle name="40% - Isticanje2 14" xfId="10914"/>
    <cellStyle name="40% - Isticanje2 15" xfId="10915"/>
    <cellStyle name="40% - Isticanje2 16" xfId="10916"/>
    <cellStyle name="40% - Isticanje2 2" xfId="10917"/>
    <cellStyle name="40% - Isticanje2 3" xfId="10918"/>
    <cellStyle name="40% - Isticanje2 4" xfId="10919"/>
    <cellStyle name="40% - Isticanje2 5" xfId="10920"/>
    <cellStyle name="40% - Isticanje2 6" xfId="10921"/>
    <cellStyle name="40% - Isticanje2 7" xfId="10922"/>
    <cellStyle name="40% - Isticanje2 8" xfId="10923"/>
    <cellStyle name="40% - Isticanje2 9" xfId="10924"/>
    <cellStyle name="40% - Isticanje3" xfId="10925"/>
    <cellStyle name="40% - Isticanje3 10" xfId="10926"/>
    <cellStyle name="40% - Isticanje3 11" xfId="10927"/>
    <cellStyle name="40% - Isticanje3 12" xfId="10928"/>
    <cellStyle name="40% - Isticanje3 13" xfId="10929"/>
    <cellStyle name="40% - Isticanje3 14" xfId="10930"/>
    <cellStyle name="40% - Isticanje3 15" xfId="10931"/>
    <cellStyle name="40% - Isticanje3 16" xfId="10932"/>
    <cellStyle name="40% - Isticanje3 2" xfId="10933"/>
    <cellStyle name="40% - Isticanje3 3" xfId="10934"/>
    <cellStyle name="40% - Isticanje3 4" xfId="10935"/>
    <cellStyle name="40% - Isticanje3 5" xfId="10936"/>
    <cellStyle name="40% - Isticanje3 6" xfId="10937"/>
    <cellStyle name="40% - Isticanje3 7" xfId="10938"/>
    <cellStyle name="40% - Isticanje3 8" xfId="10939"/>
    <cellStyle name="40% - Isticanje3 9" xfId="10940"/>
    <cellStyle name="40% - Isticanje4" xfId="10941"/>
    <cellStyle name="40% - Isticanje4 10" xfId="10942"/>
    <cellStyle name="40% - Isticanje4 11" xfId="10943"/>
    <cellStyle name="40% - Isticanje4 12" xfId="10944"/>
    <cellStyle name="40% - Isticanje4 13" xfId="10945"/>
    <cellStyle name="40% - Isticanje4 14" xfId="10946"/>
    <cellStyle name="40% - Isticanje4 15" xfId="10947"/>
    <cellStyle name="40% - Isticanje4 16" xfId="10948"/>
    <cellStyle name="40% - Isticanje4 2" xfId="10949"/>
    <cellStyle name="40% - Isticanje4 3" xfId="10950"/>
    <cellStyle name="40% - Isticanje4 4" xfId="10951"/>
    <cellStyle name="40% - Isticanje4 5" xfId="10952"/>
    <cellStyle name="40% - Isticanje4 6" xfId="10953"/>
    <cellStyle name="40% - Isticanje4 7" xfId="10954"/>
    <cellStyle name="40% - Isticanje4 8" xfId="10955"/>
    <cellStyle name="40% - Isticanje4 9" xfId="10956"/>
    <cellStyle name="40% - Isticanje5" xfId="10957"/>
    <cellStyle name="40% - Isticanje5 10" xfId="10958"/>
    <cellStyle name="40% - Isticanje5 11" xfId="10959"/>
    <cellStyle name="40% - Isticanje5 12" xfId="10960"/>
    <cellStyle name="40% - Isticanje5 13" xfId="10961"/>
    <cellStyle name="40% - Isticanje5 14" xfId="10962"/>
    <cellStyle name="40% - Isticanje5 15" xfId="10963"/>
    <cellStyle name="40% - Isticanje5 16" xfId="10964"/>
    <cellStyle name="40% - Isticanje5 2" xfId="10965"/>
    <cellStyle name="40% - Isticanje5 3" xfId="10966"/>
    <cellStyle name="40% - Isticanje5 4" xfId="10967"/>
    <cellStyle name="40% - Isticanje5 5" xfId="10968"/>
    <cellStyle name="40% - Isticanje5 6" xfId="10969"/>
    <cellStyle name="40% - Isticanje5 7" xfId="10970"/>
    <cellStyle name="40% - Isticanje5 8" xfId="10971"/>
    <cellStyle name="40% - Isticanje5 9" xfId="10972"/>
    <cellStyle name="40% - Isticanje6" xfId="10973"/>
    <cellStyle name="40% - Isticanje6 10" xfId="10974"/>
    <cellStyle name="40% - Isticanje6 11" xfId="10975"/>
    <cellStyle name="40% - Isticanje6 12" xfId="10976"/>
    <cellStyle name="40% - Isticanje6 13" xfId="10977"/>
    <cellStyle name="40% - Isticanje6 14" xfId="10978"/>
    <cellStyle name="40% - Isticanje6 15" xfId="10979"/>
    <cellStyle name="40% - Isticanje6 16" xfId="10980"/>
    <cellStyle name="40% - Isticanje6 2" xfId="10981"/>
    <cellStyle name="40% - Isticanje6 3" xfId="10982"/>
    <cellStyle name="40% - Isticanje6 4" xfId="10983"/>
    <cellStyle name="40% - Isticanje6 5" xfId="10984"/>
    <cellStyle name="40% - Isticanje6 6" xfId="10985"/>
    <cellStyle name="40% - Isticanje6 7" xfId="10986"/>
    <cellStyle name="40% - Isticanje6 8" xfId="10987"/>
    <cellStyle name="40% - Isticanje6 9" xfId="10988"/>
    <cellStyle name="40% - Naglasak1" xfId="10989"/>
    <cellStyle name="40% - Naglasak1 10" xfId="10990"/>
    <cellStyle name="40% - Naglasak1 11" xfId="10991"/>
    <cellStyle name="40% - Naglasak1 12" xfId="10992"/>
    <cellStyle name="40% - Naglasak1 13" xfId="10993"/>
    <cellStyle name="40% - Naglasak1 14" xfId="10994"/>
    <cellStyle name="40% - Naglasak1 15" xfId="10995"/>
    <cellStyle name="40% - Naglasak1 16" xfId="10996"/>
    <cellStyle name="40% - Naglasak1 2" xfId="10997"/>
    <cellStyle name="40% - Naglasak1 3" xfId="10998"/>
    <cellStyle name="40% - Naglasak1 4" xfId="10999"/>
    <cellStyle name="40% - Naglasak1 5" xfId="11000"/>
    <cellStyle name="40% - Naglasak1 6" xfId="11001"/>
    <cellStyle name="40% - Naglasak1 7" xfId="11002"/>
    <cellStyle name="40% - Naglasak1 8" xfId="11003"/>
    <cellStyle name="40% - Naglasak1 9" xfId="11004"/>
    <cellStyle name="40% - Έμφαση1" xfId="11005"/>
    <cellStyle name="40% - Έμφαση2" xfId="11006"/>
    <cellStyle name="40% - Έμφαση3" xfId="11007"/>
    <cellStyle name="40% - Έμφαση4" xfId="11008"/>
    <cellStyle name="40% - Έμφαση5" xfId="11009"/>
    <cellStyle name="40% - Έμφαση6" xfId="11010"/>
    <cellStyle name="60 % - Akzent1" xfId="11011"/>
    <cellStyle name="60 % - Akzent2" xfId="11012"/>
    <cellStyle name="60 % - Akzent3" xfId="11013"/>
    <cellStyle name="60 % - Akzent4" xfId="11014"/>
    <cellStyle name="60 % - Akzent5" xfId="11015"/>
    <cellStyle name="60 % - Akzent6" xfId="11016"/>
    <cellStyle name="60 % - Accent1 2" xfId="57"/>
    <cellStyle name="60 % - Accent2 2" xfId="61"/>
    <cellStyle name="60 % - Accent3 2" xfId="65"/>
    <cellStyle name="60 % - Accent4 2" xfId="69"/>
    <cellStyle name="60 % - Accent5 2" xfId="73"/>
    <cellStyle name="60 % - Accent6 2" xfId="77"/>
    <cellStyle name="60% - Accent1 10" xfId="11017"/>
    <cellStyle name="60% - Accent1 10 2" xfId="11018"/>
    <cellStyle name="60% - Accent1 11" xfId="11019"/>
    <cellStyle name="60% - Accent1 11 2" xfId="11020"/>
    <cellStyle name="60% - Accent1 12" xfId="11021"/>
    <cellStyle name="60% - Accent1 12 2" xfId="11022"/>
    <cellStyle name="60% - Accent1 13" xfId="11023"/>
    <cellStyle name="60% - Accent1 13 2" xfId="11024"/>
    <cellStyle name="60% - Accent1 14" xfId="11025"/>
    <cellStyle name="60% - Accent1 14 2" xfId="11026"/>
    <cellStyle name="60% - Accent1 15" xfId="11027"/>
    <cellStyle name="60% - Accent1 15 2" xfId="11028"/>
    <cellStyle name="60% - Accent1 16" xfId="11029"/>
    <cellStyle name="60% - Accent1 16 2" xfId="11030"/>
    <cellStyle name="60% - Accent1 17" xfId="11031"/>
    <cellStyle name="60% - Accent1 17 2" xfId="11032"/>
    <cellStyle name="60% - Accent1 18" xfId="11033"/>
    <cellStyle name="60% - Accent1 19" xfId="11034"/>
    <cellStyle name="60% - Accent1 2" xfId="11035"/>
    <cellStyle name="60% - Accent1 2 2" xfId="11036"/>
    <cellStyle name="60% - Accent1 2 2 10" xfId="11037"/>
    <cellStyle name="60% - Accent1 2 2 11" xfId="11038"/>
    <cellStyle name="60% - Accent1 2 2 12" xfId="11039"/>
    <cellStyle name="60% - Accent1 2 2 13" xfId="11040"/>
    <cellStyle name="60% - Accent1 2 2 14" xfId="11041"/>
    <cellStyle name="60% - Accent1 2 2 15" xfId="11042"/>
    <cellStyle name="60% - Accent1 2 2 2" xfId="11043"/>
    <cellStyle name="60% - Accent1 2 2 3" xfId="11044"/>
    <cellStyle name="60% - Accent1 2 2 4" xfId="11045"/>
    <cellStyle name="60% - Accent1 2 2 5" xfId="11046"/>
    <cellStyle name="60% - Accent1 2 2 6" xfId="11047"/>
    <cellStyle name="60% - Accent1 2 2 7" xfId="11048"/>
    <cellStyle name="60% - Accent1 2 2 8" xfId="11049"/>
    <cellStyle name="60% - Accent1 2 2 9" xfId="11050"/>
    <cellStyle name="60% - Accent1 2 3" xfId="11051"/>
    <cellStyle name="60% - Accent1 2 3 2" xfId="11052"/>
    <cellStyle name="60% - Accent1 2 4" xfId="11053"/>
    <cellStyle name="60% - Accent1 2 4 2" xfId="11054"/>
    <cellStyle name="60% - Accent1 2 5" xfId="11055"/>
    <cellStyle name="60% - Accent1 2 6" xfId="11056"/>
    <cellStyle name="60% - Accent1 20" xfId="11057"/>
    <cellStyle name="60% - Accent1 21" xfId="11058"/>
    <cellStyle name="60% - Accent1 22" xfId="11059"/>
    <cellStyle name="60% - Accent1 23" xfId="11060"/>
    <cellStyle name="60% - Accent1 24" xfId="11061"/>
    <cellStyle name="60% - Accent1 25" xfId="11062"/>
    <cellStyle name="60% - Accent1 26" xfId="11063"/>
    <cellStyle name="60% - Accent1 27" xfId="11064"/>
    <cellStyle name="60% - Accent1 28" xfId="11065"/>
    <cellStyle name="60% - Accent1 29" xfId="11066"/>
    <cellStyle name="60% - Accent1 3" xfId="11067"/>
    <cellStyle name="60% - Accent1 3 10" xfId="11068"/>
    <cellStyle name="60% - Accent1 3 11" xfId="11069"/>
    <cellStyle name="60% - Accent1 3 12" xfId="11070"/>
    <cellStyle name="60% - Accent1 3 13" xfId="11071"/>
    <cellStyle name="60% - Accent1 3 14" xfId="11072"/>
    <cellStyle name="60% - Accent1 3 15" xfId="11073"/>
    <cellStyle name="60% - Accent1 3 16" xfId="11074"/>
    <cellStyle name="60% - Accent1 3 2" xfId="11075"/>
    <cellStyle name="60% - Accent1 3 2 2" xfId="11076"/>
    <cellStyle name="60% - Accent1 3 3" xfId="11077"/>
    <cellStyle name="60% - Accent1 3 3 2" xfId="11078"/>
    <cellStyle name="60% - Accent1 3 4" xfId="11079"/>
    <cellStyle name="60% - Accent1 3 4 2" xfId="11080"/>
    <cellStyle name="60% - Accent1 3 5" xfId="11081"/>
    <cellStyle name="60% - Accent1 3 6" xfId="11082"/>
    <cellStyle name="60% - Accent1 3 7" xfId="11083"/>
    <cellStyle name="60% - Accent1 3 8" xfId="11084"/>
    <cellStyle name="60% - Accent1 3 9" xfId="11085"/>
    <cellStyle name="60% - Accent1 30" xfId="11086"/>
    <cellStyle name="60% - Accent1 31" xfId="11087"/>
    <cellStyle name="60% - Accent1 32" xfId="11088"/>
    <cellStyle name="60% - Accent1 33" xfId="11089"/>
    <cellStyle name="60% - Accent1 34" xfId="11090"/>
    <cellStyle name="60% - Accent1 35" xfId="11091"/>
    <cellStyle name="60% - Accent1 36" xfId="11092"/>
    <cellStyle name="60% - Accent1 37" xfId="11093"/>
    <cellStyle name="60% - Accent1 38" xfId="11094"/>
    <cellStyle name="60% - Accent1 4" xfId="11095"/>
    <cellStyle name="60% - Accent1 4 10" xfId="11096"/>
    <cellStyle name="60% - Accent1 4 11" xfId="11097"/>
    <cellStyle name="60% - Accent1 4 12" xfId="11098"/>
    <cellStyle name="60% - Accent1 4 13" xfId="11099"/>
    <cellStyle name="60% - Accent1 4 14" xfId="11100"/>
    <cellStyle name="60% - Accent1 4 15" xfId="11101"/>
    <cellStyle name="60% - Accent1 4 16" xfId="11102"/>
    <cellStyle name="60% - Accent1 4 2" xfId="11103"/>
    <cellStyle name="60% - Accent1 4 3" xfId="11104"/>
    <cellStyle name="60% - Accent1 4 4" xfId="11105"/>
    <cellStyle name="60% - Accent1 4 5" xfId="11106"/>
    <cellStyle name="60% - Accent1 4 6" xfId="11107"/>
    <cellStyle name="60% - Accent1 4 7" xfId="11108"/>
    <cellStyle name="60% - Accent1 4 8" xfId="11109"/>
    <cellStyle name="60% - Accent1 4 9" xfId="11110"/>
    <cellStyle name="60% - Accent1 5" xfId="11111"/>
    <cellStyle name="60% - Accent1 5 2" xfId="11112"/>
    <cellStyle name="60% - Accent1 6" xfId="11113"/>
    <cellStyle name="60% - Accent1 6 2" xfId="11114"/>
    <cellStyle name="60% - Accent1 7" xfId="11115"/>
    <cellStyle name="60% - Accent1 7 2" xfId="11116"/>
    <cellStyle name="60% - Accent1 8" xfId="11117"/>
    <cellStyle name="60% - Accent1 8 2" xfId="11118"/>
    <cellStyle name="60% - Accent1 9" xfId="11119"/>
    <cellStyle name="60% - Accent1 9 2" xfId="11120"/>
    <cellStyle name="60% - Accent2 10" xfId="11121"/>
    <cellStyle name="60% - Accent2 10 2" xfId="11122"/>
    <cellStyle name="60% - Accent2 11" xfId="11123"/>
    <cellStyle name="60% - Accent2 11 2" xfId="11124"/>
    <cellStyle name="60% - Accent2 12" xfId="11125"/>
    <cellStyle name="60% - Accent2 12 2" xfId="11126"/>
    <cellStyle name="60% - Accent2 13" xfId="11127"/>
    <cellStyle name="60% - Accent2 13 2" xfId="11128"/>
    <cellStyle name="60% - Accent2 14" xfId="11129"/>
    <cellStyle name="60% - Accent2 14 2" xfId="11130"/>
    <cellStyle name="60% - Accent2 15" xfId="11131"/>
    <cellStyle name="60% - Accent2 15 2" xfId="11132"/>
    <cellStyle name="60% - Accent2 16" xfId="11133"/>
    <cellStyle name="60% - Accent2 16 2" xfId="11134"/>
    <cellStyle name="60% - Accent2 17" xfId="11135"/>
    <cellStyle name="60% - Accent2 17 2" xfId="11136"/>
    <cellStyle name="60% - Accent2 18" xfId="11137"/>
    <cellStyle name="60% - Accent2 19" xfId="11138"/>
    <cellStyle name="60% - Accent2 2" xfId="11139"/>
    <cellStyle name="60% - Accent2 2 2" xfId="11140"/>
    <cellStyle name="60% - Accent2 2 2 10" xfId="11141"/>
    <cellStyle name="60% - Accent2 2 2 11" xfId="11142"/>
    <cellStyle name="60% - Accent2 2 2 12" xfId="11143"/>
    <cellStyle name="60% - Accent2 2 2 13" xfId="11144"/>
    <cellStyle name="60% - Accent2 2 2 14" xfId="11145"/>
    <cellStyle name="60% - Accent2 2 2 15" xfId="11146"/>
    <cellStyle name="60% - Accent2 2 2 2" xfId="11147"/>
    <cellStyle name="60% - Accent2 2 2 3" xfId="11148"/>
    <cellStyle name="60% - Accent2 2 2 4" xfId="11149"/>
    <cellStyle name="60% - Accent2 2 2 5" xfId="11150"/>
    <cellStyle name="60% - Accent2 2 2 6" xfId="11151"/>
    <cellStyle name="60% - Accent2 2 2 7" xfId="11152"/>
    <cellStyle name="60% - Accent2 2 2 8" xfId="11153"/>
    <cellStyle name="60% - Accent2 2 2 9" xfId="11154"/>
    <cellStyle name="60% - Accent2 2 3" xfId="11155"/>
    <cellStyle name="60% - Accent2 2 3 2" xfId="11156"/>
    <cellStyle name="60% - Accent2 2 4" xfId="11157"/>
    <cellStyle name="60% - Accent2 2 4 2" xfId="11158"/>
    <cellStyle name="60% - Accent2 2 5" xfId="11159"/>
    <cellStyle name="60% - Accent2 2 6" xfId="11160"/>
    <cellStyle name="60% - Accent2 20" xfId="11161"/>
    <cellStyle name="60% - Accent2 21" xfId="11162"/>
    <cellStyle name="60% - Accent2 22" xfId="11163"/>
    <cellStyle name="60% - Accent2 23" xfId="11164"/>
    <cellStyle name="60% - Accent2 24" xfId="11165"/>
    <cellStyle name="60% - Accent2 25" xfId="11166"/>
    <cellStyle name="60% - Accent2 26" xfId="11167"/>
    <cellStyle name="60% - Accent2 27" xfId="11168"/>
    <cellStyle name="60% - Accent2 28" xfId="11169"/>
    <cellStyle name="60% - Accent2 29" xfId="11170"/>
    <cellStyle name="60% - Accent2 3" xfId="11171"/>
    <cellStyle name="60% - Accent2 3 10" xfId="11172"/>
    <cellStyle name="60% - Accent2 3 11" xfId="11173"/>
    <cellStyle name="60% - Accent2 3 12" xfId="11174"/>
    <cellStyle name="60% - Accent2 3 13" xfId="11175"/>
    <cellStyle name="60% - Accent2 3 14" xfId="11176"/>
    <cellStyle name="60% - Accent2 3 15" xfId="11177"/>
    <cellStyle name="60% - Accent2 3 2" xfId="11178"/>
    <cellStyle name="60% - Accent2 3 2 2" xfId="11179"/>
    <cellStyle name="60% - Accent2 3 3" xfId="11180"/>
    <cellStyle name="60% - Accent2 3 4" xfId="11181"/>
    <cellStyle name="60% - Accent2 3 4 2" xfId="11182"/>
    <cellStyle name="60% - Accent2 3 5" xfId="11183"/>
    <cellStyle name="60% - Accent2 3 6" xfId="11184"/>
    <cellStyle name="60% - Accent2 3 7" xfId="11185"/>
    <cellStyle name="60% - Accent2 3 8" xfId="11186"/>
    <cellStyle name="60% - Accent2 3 9" xfId="11187"/>
    <cellStyle name="60% - Accent2 30" xfId="11188"/>
    <cellStyle name="60% - Accent2 31" xfId="11189"/>
    <cellStyle name="60% - Accent2 32" xfId="11190"/>
    <cellStyle name="60% - Accent2 33" xfId="11191"/>
    <cellStyle name="60% - Accent2 34" xfId="11192"/>
    <cellStyle name="60% - Accent2 35" xfId="11193"/>
    <cellStyle name="60% - Accent2 36" xfId="11194"/>
    <cellStyle name="60% - Accent2 37" xfId="11195"/>
    <cellStyle name="60% - Accent2 38" xfId="11196"/>
    <cellStyle name="60% - Accent2 4" xfId="11197"/>
    <cellStyle name="60% - Accent2 4 10" xfId="11198"/>
    <cellStyle name="60% - Accent2 4 11" xfId="11199"/>
    <cellStyle name="60% - Accent2 4 12" xfId="11200"/>
    <cellStyle name="60% - Accent2 4 13" xfId="11201"/>
    <cellStyle name="60% - Accent2 4 14" xfId="11202"/>
    <cellStyle name="60% - Accent2 4 15" xfId="11203"/>
    <cellStyle name="60% - Accent2 4 2" xfId="11204"/>
    <cellStyle name="60% - Accent2 4 3" xfId="11205"/>
    <cellStyle name="60% - Accent2 4 4" xfId="11206"/>
    <cellStyle name="60% - Accent2 4 5" xfId="11207"/>
    <cellStyle name="60% - Accent2 4 6" xfId="11208"/>
    <cellStyle name="60% - Accent2 4 7" xfId="11209"/>
    <cellStyle name="60% - Accent2 4 8" xfId="11210"/>
    <cellStyle name="60% - Accent2 4 9" xfId="11211"/>
    <cellStyle name="60% - Accent2 5" xfId="11212"/>
    <cellStyle name="60% - Accent2 5 2" xfId="11213"/>
    <cellStyle name="60% - Accent2 6" xfId="11214"/>
    <cellStyle name="60% - Accent2 6 2" xfId="11215"/>
    <cellStyle name="60% - Accent2 7" xfId="11216"/>
    <cellStyle name="60% - Accent2 7 2" xfId="11217"/>
    <cellStyle name="60% - Accent2 8" xfId="11218"/>
    <cellStyle name="60% - Accent2 8 2" xfId="11219"/>
    <cellStyle name="60% - Accent2 9" xfId="11220"/>
    <cellStyle name="60% - Accent2 9 2" xfId="11221"/>
    <cellStyle name="60% - Accent3 10" xfId="11222"/>
    <cellStyle name="60% - Accent3 10 2" xfId="11223"/>
    <cellStyle name="60% - Accent3 11" xfId="11224"/>
    <cellStyle name="60% - Accent3 11 2" xfId="11225"/>
    <cellStyle name="60% - Accent3 12" xfId="11226"/>
    <cellStyle name="60% - Accent3 12 2" xfId="11227"/>
    <cellStyle name="60% - Accent3 13" xfId="11228"/>
    <cellStyle name="60% - Accent3 13 2" xfId="11229"/>
    <cellStyle name="60% - Accent3 14" xfId="11230"/>
    <cellStyle name="60% - Accent3 14 2" xfId="11231"/>
    <cellStyle name="60% - Accent3 15" xfId="11232"/>
    <cellStyle name="60% - Accent3 15 2" xfId="11233"/>
    <cellStyle name="60% - Accent3 16" xfId="11234"/>
    <cellStyle name="60% - Accent3 16 2" xfId="11235"/>
    <cellStyle name="60% - Accent3 17" xfId="11236"/>
    <cellStyle name="60% - Accent3 17 2" xfId="11237"/>
    <cellStyle name="60% - Accent3 18" xfId="11238"/>
    <cellStyle name="60% - Accent3 19" xfId="11239"/>
    <cellStyle name="60% - Accent3 2" xfId="11240"/>
    <cellStyle name="60% - Accent3 2 2" xfId="11241"/>
    <cellStyle name="60% - Accent3 2 2 10" xfId="11242"/>
    <cellStyle name="60% - Accent3 2 2 11" xfId="11243"/>
    <cellStyle name="60% - Accent3 2 2 12" xfId="11244"/>
    <cellStyle name="60% - Accent3 2 2 13" xfId="11245"/>
    <cellStyle name="60% - Accent3 2 2 14" xfId="11246"/>
    <cellStyle name="60% - Accent3 2 2 15" xfId="11247"/>
    <cellStyle name="60% - Accent3 2 2 2" xfId="11248"/>
    <cellStyle name="60% - Accent3 2 2 3" xfId="11249"/>
    <cellStyle name="60% - Accent3 2 2 4" xfId="11250"/>
    <cellStyle name="60% - Accent3 2 2 5" xfId="11251"/>
    <cellStyle name="60% - Accent3 2 2 6" xfId="11252"/>
    <cellStyle name="60% - Accent3 2 2 7" xfId="11253"/>
    <cellStyle name="60% - Accent3 2 2 8" xfId="11254"/>
    <cellStyle name="60% - Accent3 2 2 9" xfId="11255"/>
    <cellStyle name="60% - Accent3 2 3" xfId="11256"/>
    <cellStyle name="60% - Accent3 2 3 2" xfId="11257"/>
    <cellStyle name="60% - Accent3 2 4" xfId="11258"/>
    <cellStyle name="60% - Accent3 2 4 2" xfId="11259"/>
    <cellStyle name="60% - Accent3 2 5" xfId="11260"/>
    <cellStyle name="60% - Accent3 2 6" xfId="11261"/>
    <cellStyle name="60% - Accent3 20" xfId="11262"/>
    <cellStyle name="60% - Accent3 21" xfId="11263"/>
    <cellStyle name="60% - Accent3 22" xfId="11264"/>
    <cellStyle name="60% - Accent3 23" xfId="11265"/>
    <cellStyle name="60% - Accent3 24" xfId="11266"/>
    <cellStyle name="60% - Accent3 25" xfId="11267"/>
    <cellStyle name="60% - Accent3 26" xfId="11268"/>
    <cellStyle name="60% - Accent3 27" xfId="11269"/>
    <cellStyle name="60% - Accent3 28" xfId="11270"/>
    <cellStyle name="60% - Accent3 29" xfId="11271"/>
    <cellStyle name="60% - Accent3 3" xfId="11272"/>
    <cellStyle name="60% - Accent3 3 10" xfId="11273"/>
    <cellStyle name="60% - Accent3 3 11" xfId="11274"/>
    <cellStyle name="60% - Accent3 3 12" xfId="11275"/>
    <cellStyle name="60% - Accent3 3 13" xfId="11276"/>
    <cellStyle name="60% - Accent3 3 14" xfId="11277"/>
    <cellStyle name="60% - Accent3 3 15" xfId="11278"/>
    <cellStyle name="60% - Accent3 3 16" xfId="11279"/>
    <cellStyle name="60% - Accent3 3 2" xfId="11280"/>
    <cellStyle name="60% - Accent3 3 2 2" xfId="11281"/>
    <cellStyle name="60% - Accent3 3 3" xfId="11282"/>
    <cellStyle name="60% - Accent3 3 3 2" xfId="11283"/>
    <cellStyle name="60% - Accent3 3 4" xfId="11284"/>
    <cellStyle name="60% - Accent3 3 4 2" xfId="11285"/>
    <cellStyle name="60% - Accent3 3 5" xfId="11286"/>
    <cellStyle name="60% - Accent3 3 6" xfId="11287"/>
    <cellStyle name="60% - Accent3 3 7" xfId="11288"/>
    <cellStyle name="60% - Accent3 3 8" xfId="11289"/>
    <cellStyle name="60% - Accent3 3 9" xfId="11290"/>
    <cellStyle name="60% - Accent3 30" xfId="11291"/>
    <cellStyle name="60% - Accent3 31" xfId="11292"/>
    <cellStyle name="60% - Accent3 32" xfId="11293"/>
    <cellStyle name="60% - Accent3 33" xfId="11294"/>
    <cellStyle name="60% - Accent3 34" xfId="11295"/>
    <cellStyle name="60% - Accent3 35" xfId="11296"/>
    <cellStyle name="60% - Accent3 36" xfId="11297"/>
    <cellStyle name="60% - Accent3 37" xfId="11298"/>
    <cellStyle name="60% - Accent3 38" xfId="11299"/>
    <cellStyle name="60% - Accent3 4" xfId="11300"/>
    <cellStyle name="60% - Accent3 4 10" xfId="11301"/>
    <cellStyle name="60% - Accent3 4 11" xfId="11302"/>
    <cellStyle name="60% - Accent3 4 12" xfId="11303"/>
    <cellStyle name="60% - Accent3 4 13" xfId="11304"/>
    <cellStyle name="60% - Accent3 4 14" xfId="11305"/>
    <cellStyle name="60% - Accent3 4 15" xfId="11306"/>
    <cellStyle name="60% - Accent3 4 16" xfId="11307"/>
    <cellStyle name="60% - Accent3 4 2" xfId="11308"/>
    <cellStyle name="60% - Accent3 4 3" xfId="11309"/>
    <cellStyle name="60% - Accent3 4 4" xfId="11310"/>
    <cellStyle name="60% - Accent3 4 5" xfId="11311"/>
    <cellStyle name="60% - Accent3 4 6" xfId="11312"/>
    <cellStyle name="60% - Accent3 4 7" xfId="11313"/>
    <cellStyle name="60% - Accent3 4 8" xfId="11314"/>
    <cellStyle name="60% - Accent3 4 9" xfId="11315"/>
    <cellStyle name="60% - Accent3 5" xfId="11316"/>
    <cellStyle name="60% - Accent3 5 2" xfId="11317"/>
    <cellStyle name="60% - Accent3 6" xfId="11318"/>
    <cellStyle name="60% - Accent3 6 2" xfId="11319"/>
    <cellStyle name="60% - Accent3 7" xfId="11320"/>
    <cellStyle name="60% - Accent3 7 2" xfId="11321"/>
    <cellStyle name="60% - Accent3 8" xfId="11322"/>
    <cellStyle name="60% - Accent3 8 2" xfId="11323"/>
    <cellStyle name="60% - Accent3 9" xfId="11324"/>
    <cellStyle name="60% - Accent3 9 2" xfId="11325"/>
    <cellStyle name="60% - Accent4 10" xfId="11326"/>
    <cellStyle name="60% - Accent4 10 2" xfId="11327"/>
    <cellStyle name="60% - Accent4 11" xfId="11328"/>
    <cellStyle name="60% - Accent4 11 2" xfId="11329"/>
    <cellStyle name="60% - Accent4 12" xfId="11330"/>
    <cellStyle name="60% - Accent4 12 2" xfId="11331"/>
    <cellStyle name="60% - Accent4 13" xfId="11332"/>
    <cellStyle name="60% - Accent4 13 2" xfId="11333"/>
    <cellStyle name="60% - Accent4 14" xfId="11334"/>
    <cellStyle name="60% - Accent4 14 2" xfId="11335"/>
    <cellStyle name="60% - Accent4 15" xfId="11336"/>
    <cellStyle name="60% - Accent4 15 2" xfId="11337"/>
    <cellStyle name="60% - Accent4 16" xfId="11338"/>
    <cellStyle name="60% - Accent4 16 2" xfId="11339"/>
    <cellStyle name="60% - Accent4 17" xfId="11340"/>
    <cellStyle name="60% - Accent4 17 2" xfId="11341"/>
    <cellStyle name="60% - Accent4 18" xfId="11342"/>
    <cellStyle name="60% - Accent4 19" xfId="11343"/>
    <cellStyle name="60% - Accent4 2" xfId="11344"/>
    <cellStyle name="60% - Accent4 2 2" xfId="11345"/>
    <cellStyle name="60% - Accent4 2 2 10" xfId="11346"/>
    <cellStyle name="60% - Accent4 2 2 11" xfId="11347"/>
    <cellStyle name="60% - Accent4 2 2 12" xfId="11348"/>
    <cellStyle name="60% - Accent4 2 2 13" xfId="11349"/>
    <cellStyle name="60% - Accent4 2 2 14" xfId="11350"/>
    <cellStyle name="60% - Accent4 2 2 15" xfId="11351"/>
    <cellStyle name="60% - Accent4 2 2 2" xfId="11352"/>
    <cellStyle name="60% - Accent4 2 2 3" xfId="11353"/>
    <cellStyle name="60% - Accent4 2 2 4" xfId="11354"/>
    <cellStyle name="60% - Accent4 2 2 5" xfId="11355"/>
    <cellStyle name="60% - Accent4 2 2 6" xfId="11356"/>
    <cellStyle name="60% - Accent4 2 2 7" xfId="11357"/>
    <cellStyle name="60% - Accent4 2 2 8" xfId="11358"/>
    <cellStyle name="60% - Accent4 2 2 9" xfId="11359"/>
    <cellStyle name="60% - Accent4 2 3" xfId="11360"/>
    <cellStyle name="60% - Accent4 2 3 2" xfId="11361"/>
    <cellStyle name="60% - Accent4 2 4" xfId="11362"/>
    <cellStyle name="60% - Accent4 2 4 2" xfId="11363"/>
    <cellStyle name="60% - Accent4 2 5" xfId="11364"/>
    <cellStyle name="60% - Accent4 2 6" xfId="11365"/>
    <cellStyle name="60% - Accent4 20" xfId="11366"/>
    <cellStyle name="60% - Accent4 21" xfId="11367"/>
    <cellStyle name="60% - Accent4 22" xfId="11368"/>
    <cellStyle name="60% - Accent4 23" xfId="11369"/>
    <cellStyle name="60% - Accent4 24" xfId="11370"/>
    <cellStyle name="60% - Accent4 25" xfId="11371"/>
    <cellStyle name="60% - Accent4 26" xfId="11372"/>
    <cellStyle name="60% - Accent4 27" xfId="11373"/>
    <cellStyle name="60% - Accent4 28" xfId="11374"/>
    <cellStyle name="60% - Accent4 29" xfId="11375"/>
    <cellStyle name="60% - Accent4 3" xfId="11376"/>
    <cellStyle name="60% - Accent4 3 10" xfId="11377"/>
    <cellStyle name="60% - Accent4 3 11" xfId="11378"/>
    <cellStyle name="60% - Accent4 3 12" xfId="11379"/>
    <cellStyle name="60% - Accent4 3 13" xfId="11380"/>
    <cellStyle name="60% - Accent4 3 14" xfId="11381"/>
    <cellStyle name="60% - Accent4 3 15" xfId="11382"/>
    <cellStyle name="60% - Accent4 3 16" xfId="11383"/>
    <cellStyle name="60% - Accent4 3 2" xfId="11384"/>
    <cellStyle name="60% - Accent4 3 2 2" xfId="11385"/>
    <cellStyle name="60% - Accent4 3 3" xfId="11386"/>
    <cellStyle name="60% - Accent4 3 3 2" xfId="11387"/>
    <cellStyle name="60% - Accent4 3 4" xfId="11388"/>
    <cellStyle name="60% - Accent4 3 4 2" xfId="11389"/>
    <cellStyle name="60% - Accent4 3 5" xfId="11390"/>
    <cellStyle name="60% - Accent4 3 6" xfId="11391"/>
    <cellStyle name="60% - Accent4 3 7" xfId="11392"/>
    <cellStyle name="60% - Accent4 3 8" xfId="11393"/>
    <cellStyle name="60% - Accent4 3 9" xfId="11394"/>
    <cellStyle name="60% - Accent4 30" xfId="11395"/>
    <cellStyle name="60% - Accent4 31" xfId="11396"/>
    <cellStyle name="60% - Accent4 32" xfId="11397"/>
    <cellStyle name="60% - Accent4 33" xfId="11398"/>
    <cellStyle name="60% - Accent4 34" xfId="11399"/>
    <cellStyle name="60% - Accent4 35" xfId="11400"/>
    <cellStyle name="60% - Accent4 36" xfId="11401"/>
    <cellStyle name="60% - Accent4 37" xfId="11402"/>
    <cellStyle name="60% - Accent4 38" xfId="11403"/>
    <cellStyle name="60% - Accent4 4" xfId="11404"/>
    <cellStyle name="60% - Accent4 4 10" xfId="11405"/>
    <cellStyle name="60% - Accent4 4 11" xfId="11406"/>
    <cellStyle name="60% - Accent4 4 12" xfId="11407"/>
    <cellStyle name="60% - Accent4 4 13" xfId="11408"/>
    <cellStyle name="60% - Accent4 4 14" xfId="11409"/>
    <cellStyle name="60% - Accent4 4 15" xfId="11410"/>
    <cellStyle name="60% - Accent4 4 16" xfId="11411"/>
    <cellStyle name="60% - Accent4 4 2" xfId="11412"/>
    <cellStyle name="60% - Accent4 4 3" xfId="11413"/>
    <cellStyle name="60% - Accent4 4 4" xfId="11414"/>
    <cellStyle name="60% - Accent4 4 5" xfId="11415"/>
    <cellStyle name="60% - Accent4 4 6" xfId="11416"/>
    <cellStyle name="60% - Accent4 4 7" xfId="11417"/>
    <cellStyle name="60% - Accent4 4 8" xfId="11418"/>
    <cellStyle name="60% - Accent4 4 9" xfId="11419"/>
    <cellStyle name="60% - Accent4 5" xfId="11420"/>
    <cellStyle name="60% - Accent4 5 2" xfId="11421"/>
    <cellStyle name="60% - Accent4 6" xfId="11422"/>
    <cellStyle name="60% - Accent4 6 2" xfId="11423"/>
    <cellStyle name="60% - Accent4 7" xfId="11424"/>
    <cellStyle name="60% - Accent4 7 2" xfId="11425"/>
    <cellStyle name="60% - Accent4 8" xfId="11426"/>
    <cellStyle name="60% - Accent4 8 2" xfId="11427"/>
    <cellStyle name="60% - Accent4 9" xfId="11428"/>
    <cellStyle name="60% - Accent4 9 2" xfId="11429"/>
    <cellStyle name="60% - Accent5 10" xfId="11430"/>
    <cellStyle name="60% - Accent5 10 2" xfId="11431"/>
    <cellStyle name="60% - Accent5 11" xfId="11432"/>
    <cellStyle name="60% - Accent5 11 2" xfId="11433"/>
    <cellStyle name="60% - Accent5 12" xfId="11434"/>
    <cellStyle name="60% - Accent5 12 2" xfId="11435"/>
    <cellStyle name="60% - Accent5 13" xfId="11436"/>
    <cellStyle name="60% - Accent5 13 2" xfId="11437"/>
    <cellStyle name="60% - Accent5 14" xfId="11438"/>
    <cellStyle name="60% - Accent5 14 2" xfId="11439"/>
    <cellStyle name="60% - Accent5 15" xfId="11440"/>
    <cellStyle name="60% - Accent5 15 2" xfId="11441"/>
    <cellStyle name="60% - Accent5 16" xfId="11442"/>
    <cellStyle name="60% - Accent5 16 2" xfId="11443"/>
    <cellStyle name="60% - Accent5 17" xfId="11444"/>
    <cellStyle name="60% - Accent5 17 2" xfId="11445"/>
    <cellStyle name="60% - Accent5 18" xfId="11446"/>
    <cellStyle name="60% - Accent5 19" xfId="11447"/>
    <cellStyle name="60% - Accent5 2" xfId="11448"/>
    <cellStyle name="60% - Accent5 2 2" xfId="11449"/>
    <cellStyle name="60% - Accent5 2 2 10" xfId="11450"/>
    <cellStyle name="60% - Accent5 2 2 11" xfId="11451"/>
    <cellStyle name="60% - Accent5 2 2 12" xfId="11452"/>
    <cellStyle name="60% - Accent5 2 2 13" xfId="11453"/>
    <cellStyle name="60% - Accent5 2 2 14" xfId="11454"/>
    <cellStyle name="60% - Accent5 2 2 15" xfId="11455"/>
    <cellStyle name="60% - Accent5 2 2 2" xfId="11456"/>
    <cellStyle name="60% - Accent5 2 2 3" xfId="11457"/>
    <cellStyle name="60% - Accent5 2 2 4" xfId="11458"/>
    <cellStyle name="60% - Accent5 2 2 5" xfId="11459"/>
    <cellStyle name="60% - Accent5 2 2 6" xfId="11460"/>
    <cellStyle name="60% - Accent5 2 2 7" xfId="11461"/>
    <cellStyle name="60% - Accent5 2 2 8" xfId="11462"/>
    <cellStyle name="60% - Accent5 2 2 9" xfId="11463"/>
    <cellStyle name="60% - Accent5 2 3" xfId="11464"/>
    <cellStyle name="60% - Accent5 2 3 2" xfId="11465"/>
    <cellStyle name="60% - Accent5 2 4" xfId="11466"/>
    <cellStyle name="60% - Accent5 2 4 2" xfId="11467"/>
    <cellStyle name="60% - Accent5 2 5" xfId="11468"/>
    <cellStyle name="60% - Accent5 2 6" xfId="11469"/>
    <cellStyle name="60% - Accent5 20" xfId="11470"/>
    <cellStyle name="60% - Accent5 21" xfId="11471"/>
    <cellStyle name="60% - Accent5 22" xfId="11472"/>
    <cellStyle name="60% - Accent5 23" xfId="11473"/>
    <cellStyle name="60% - Accent5 24" xfId="11474"/>
    <cellStyle name="60% - Accent5 25" xfId="11475"/>
    <cellStyle name="60% - Accent5 26" xfId="11476"/>
    <cellStyle name="60% - Accent5 27" xfId="11477"/>
    <cellStyle name="60% - Accent5 28" xfId="11478"/>
    <cellStyle name="60% - Accent5 29" xfId="11479"/>
    <cellStyle name="60% - Accent5 3" xfId="11480"/>
    <cellStyle name="60% - Accent5 3 10" xfId="11481"/>
    <cellStyle name="60% - Accent5 3 11" xfId="11482"/>
    <cellStyle name="60% - Accent5 3 12" xfId="11483"/>
    <cellStyle name="60% - Accent5 3 13" xfId="11484"/>
    <cellStyle name="60% - Accent5 3 14" xfId="11485"/>
    <cellStyle name="60% - Accent5 3 15" xfId="11486"/>
    <cellStyle name="60% - Accent5 3 2" xfId="11487"/>
    <cellStyle name="60% - Accent5 3 2 2" xfId="11488"/>
    <cellStyle name="60% - Accent5 3 3" xfId="11489"/>
    <cellStyle name="60% - Accent5 3 4" xfId="11490"/>
    <cellStyle name="60% - Accent5 3 4 2" xfId="11491"/>
    <cellStyle name="60% - Accent5 3 5" xfId="11492"/>
    <cellStyle name="60% - Accent5 3 6" xfId="11493"/>
    <cellStyle name="60% - Accent5 3 7" xfId="11494"/>
    <cellStyle name="60% - Accent5 3 8" xfId="11495"/>
    <cellStyle name="60% - Accent5 3 9" xfId="11496"/>
    <cellStyle name="60% - Accent5 30" xfId="11497"/>
    <cellStyle name="60% - Accent5 31" xfId="11498"/>
    <cellStyle name="60% - Accent5 32" xfId="11499"/>
    <cellStyle name="60% - Accent5 33" xfId="11500"/>
    <cellStyle name="60% - Accent5 34" xfId="11501"/>
    <cellStyle name="60% - Accent5 35" xfId="11502"/>
    <cellStyle name="60% - Accent5 36" xfId="11503"/>
    <cellStyle name="60% - Accent5 37" xfId="11504"/>
    <cellStyle name="60% - Accent5 38" xfId="11505"/>
    <cellStyle name="60% - Accent5 4" xfId="11506"/>
    <cellStyle name="60% - Accent5 4 10" xfId="11507"/>
    <cellStyle name="60% - Accent5 4 11" xfId="11508"/>
    <cellStyle name="60% - Accent5 4 12" xfId="11509"/>
    <cellStyle name="60% - Accent5 4 13" xfId="11510"/>
    <cellStyle name="60% - Accent5 4 14" xfId="11511"/>
    <cellStyle name="60% - Accent5 4 15" xfId="11512"/>
    <cellStyle name="60% - Accent5 4 2" xfId="11513"/>
    <cellStyle name="60% - Accent5 4 3" xfId="11514"/>
    <cellStyle name="60% - Accent5 4 4" xfId="11515"/>
    <cellStyle name="60% - Accent5 4 5" xfId="11516"/>
    <cellStyle name="60% - Accent5 4 6" xfId="11517"/>
    <cellStyle name="60% - Accent5 4 7" xfId="11518"/>
    <cellStyle name="60% - Accent5 4 8" xfId="11519"/>
    <cellStyle name="60% - Accent5 4 9" xfId="11520"/>
    <cellStyle name="60% - Accent5 5" xfId="11521"/>
    <cellStyle name="60% - Accent5 5 2" xfId="11522"/>
    <cellStyle name="60% - Accent5 6" xfId="11523"/>
    <cellStyle name="60% - Accent5 6 2" xfId="11524"/>
    <cellStyle name="60% - Accent5 7" xfId="11525"/>
    <cellStyle name="60% - Accent5 7 2" xfId="11526"/>
    <cellStyle name="60% - Accent5 8" xfId="11527"/>
    <cellStyle name="60% - Accent5 8 2" xfId="11528"/>
    <cellStyle name="60% - Accent5 9" xfId="11529"/>
    <cellStyle name="60% - Accent5 9 2" xfId="11530"/>
    <cellStyle name="60% - Accent6 10" xfId="11531"/>
    <cellStyle name="60% - Accent6 10 2" xfId="11532"/>
    <cellStyle name="60% - Accent6 11" xfId="11533"/>
    <cellStyle name="60% - Accent6 11 2" xfId="11534"/>
    <cellStyle name="60% - Accent6 12" xfId="11535"/>
    <cellStyle name="60% - Accent6 12 2" xfId="11536"/>
    <cellStyle name="60% - Accent6 13" xfId="11537"/>
    <cellStyle name="60% - Accent6 13 2" xfId="11538"/>
    <cellStyle name="60% - Accent6 14" xfId="11539"/>
    <cellStyle name="60% - Accent6 14 2" xfId="11540"/>
    <cellStyle name="60% - Accent6 15" xfId="11541"/>
    <cellStyle name="60% - Accent6 15 2" xfId="11542"/>
    <cellStyle name="60% - Accent6 16" xfId="11543"/>
    <cellStyle name="60% - Accent6 16 2" xfId="11544"/>
    <cellStyle name="60% - Accent6 17" xfId="11545"/>
    <cellStyle name="60% - Accent6 17 2" xfId="11546"/>
    <cellStyle name="60% - Accent6 18" xfId="11547"/>
    <cellStyle name="60% - Accent6 19" xfId="11548"/>
    <cellStyle name="60% - Accent6 2" xfId="11549"/>
    <cellStyle name="60% - Accent6 2 2" xfId="11550"/>
    <cellStyle name="60% - Accent6 2 2 10" xfId="11551"/>
    <cellStyle name="60% - Accent6 2 2 11" xfId="11552"/>
    <cellStyle name="60% - Accent6 2 2 12" xfId="11553"/>
    <cellStyle name="60% - Accent6 2 2 13" xfId="11554"/>
    <cellStyle name="60% - Accent6 2 2 14" xfId="11555"/>
    <cellStyle name="60% - Accent6 2 2 15" xfId="11556"/>
    <cellStyle name="60% - Accent6 2 2 2" xfId="11557"/>
    <cellStyle name="60% - Accent6 2 2 3" xfId="11558"/>
    <cellStyle name="60% - Accent6 2 2 4" xfId="11559"/>
    <cellStyle name="60% - Accent6 2 2 5" xfId="11560"/>
    <cellStyle name="60% - Accent6 2 2 6" xfId="11561"/>
    <cellStyle name="60% - Accent6 2 2 7" xfId="11562"/>
    <cellStyle name="60% - Accent6 2 2 8" xfId="11563"/>
    <cellStyle name="60% - Accent6 2 2 9" xfId="11564"/>
    <cellStyle name="60% - Accent6 2 3" xfId="11565"/>
    <cellStyle name="60% - Accent6 2 3 2" xfId="11566"/>
    <cellStyle name="60% - Accent6 2 4" xfId="11567"/>
    <cellStyle name="60% - Accent6 2 4 2" xfId="11568"/>
    <cellStyle name="60% - Accent6 2 5" xfId="11569"/>
    <cellStyle name="60% - Accent6 2 6" xfId="11570"/>
    <cellStyle name="60% - Accent6 20" xfId="11571"/>
    <cellStyle name="60% - Accent6 21" xfId="11572"/>
    <cellStyle name="60% - Accent6 22" xfId="11573"/>
    <cellStyle name="60% - Accent6 23" xfId="11574"/>
    <cellStyle name="60% - Accent6 24" xfId="11575"/>
    <cellStyle name="60% - Accent6 25" xfId="11576"/>
    <cellStyle name="60% - Accent6 26" xfId="11577"/>
    <cellStyle name="60% - Accent6 27" xfId="11578"/>
    <cellStyle name="60% - Accent6 28" xfId="11579"/>
    <cellStyle name="60% - Accent6 29" xfId="11580"/>
    <cellStyle name="60% - Accent6 3" xfId="11581"/>
    <cellStyle name="60% - Accent6 3 10" xfId="11582"/>
    <cellStyle name="60% - Accent6 3 11" xfId="11583"/>
    <cellStyle name="60% - Accent6 3 12" xfId="11584"/>
    <cellStyle name="60% - Accent6 3 13" xfId="11585"/>
    <cellStyle name="60% - Accent6 3 14" xfId="11586"/>
    <cellStyle name="60% - Accent6 3 15" xfId="11587"/>
    <cellStyle name="60% - Accent6 3 16" xfId="11588"/>
    <cellStyle name="60% - Accent6 3 2" xfId="11589"/>
    <cellStyle name="60% - Accent6 3 2 2" xfId="11590"/>
    <cellStyle name="60% - Accent6 3 2 3" xfId="11591"/>
    <cellStyle name="60% - Accent6 3 3" xfId="11592"/>
    <cellStyle name="60% - Accent6 3 3 2" xfId="11593"/>
    <cellStyle name="60% - Accent6 3 4" xfId="11594"/>
    <cellStyle name="60% - Accent6 3 4 2" xfId="11595"/>
    <cellStyle name="60% - Accent6 3 5" xfId="11596"/>
    <cellStyle name="60% - Accent6 3 6" xfId="11597"/>
    <cellStyle name="60% - Accent6 3 7" xfId="11598"/>
    <cellStyle name="60% - Accent6 3 8" xfId="11599"/>
    <cellStyle name="60% - Accent6 3 9" xfId="11600"/>
    <cellStyle name="60% - Accent6 30" xfId="11601"/>
    <cellStyle name="60% - Accent6 31" xfId="11602"/>
    <cellStyle name="60% - Accent6 32" xfId="11603"/>
    <cellStyle name="60% - Accent6 33" xfId="11604"/>
    <cellStyle name="60% - Accent6 34" xfId="11605"/>
    <cellStyle name="60% - Accent6 35" xfId="11606"/>
    <cellStyle name="60% - Accent6 36" xfId="11607"/>
    <cellStyle name="60% - Accent6 37" xfId="11608"/>
    <cellStyle name="60% - Accent6 38" xfId="11609"/>
    <cellStyle name="60% - Accent6 4" xfId="11610"/>
    <cellStyle name="60% - Accent6 4 10" xfId="11611"/>
    <cellStyle name="60% - Accent6 4 11" xfId="11612"/>
    <cellStyle name="60% - Accent6 4 12" xfId="11613"/>
    <cellStyle name="60% - Accent6 4 13" xfId="11614"/>
    <cellStyle name="60% - Accent6 4 14" xfId="11615"/>
    <cellStyle name="60% - Accent6 4 15" xfId="11616"/>
    <cellStyle name="60% - Accent6 4 16" xfId="11617"/>
    <cellStyle name="60% - Accent6 4 2" xfId="11618"/>
    <cellStyle name="60% - Accent6 4 3" xfId="11619"/>
    <cellStyle name="60% - Accent6 4 4" xfId="11620"/>
    <cellStyle name="60% - Accent6 4 5" xfId="11621"/>
    <cellStyle name="60% - Accent6 4 6" xfId="11622"/>
    <cellStyle name="60% - Accent6 4 7" xfId="11623"/>
    <cellStyle name="60% - Accent6 4 8" xfId="11624"/>
    <cellStyle name="60% - Accent6 4 9" xfId="11625"/>
    <cellStyle name="60% - Accent6 5" xfId="11626"/>
    <cellStyle name="60% - Accent6 5 2" xfId="11627"/>
    <cellStyle name="60% - Accent6 6" xfId="11628"/>
    <cellStyle name="60% - Accent6 6 2" xfId="11629"/>
    <cellStyle name="60% - Accent6 7" xfId="11630"/>
    <cellStyle name="60% - Accent6 7 2" xfId="11631"/>
    <cellStyle name="60% - Accent6 8" xfId="11632"/>
    <cellStyle name="60% - Accent6 8 2" xfId="11633"/>
    <cellStyle name="60% - Accent6 9" xfId="11634"/>
    <cellStyle name="60% - Accent6 9 2" xfId="11635"/>
    <cellStyle name="60% - Isticanje1" xfId="11636"/>
    <cellStyle name="60% - Isticanje1 10" xfId="11637"/>
    <cellStyle name="60% - Isticanje1 11" xfId="11638"/>
    <cellStyle name="60% - Isticanje1 12" xfId="11639"/>
    <cellStyle name="60% - Isticanje1 13" xfId="11640"/>
    <cellStyle name="60% - Isticanje1 14" xfId="11641"/>
    <cellStyle name="60% - Isticanje1 15" xfId="11642"/>
    <cellStyle name="60% - Isticanje1 16" xfId="11643"/>
    <cellStyle name="60% - Isticanje1 2" xfId="11644"/>
    <cellStyle name="60% - Isticanje1 2 2" xfId="11645"/>
    <cellStyle name="60% - Isticanje1 3" xfId="11646"/>
    <cellStyle name="60% - Isticanje1 3 2" xfId="11647"/>
    <cellStyle name="60% - Isticanje1 4" xfId="11648"/>
    <cellStyle name="60% - Isticanje1 4 2" xfId="11649"/>
    <cellStyle name="60% - Isticanje1 5" xfId="11650"/>
    <cellStyle name="60% - Isticanje1 5 2" xfId="11651"/>
    <cellStyle name="60% - Isticanje1 6" xfId="11652"/>
    <cellStyle name="60% - Isticanje1 6 2" xfId="11653"/>
    <cellStyle name="60% - Isticanje1 7" xfId="11654"/>
    <cellStyle name="60% - Isticanje1 7 2" xfId="11655"/>
    <cellStyle name="60% - Isticanje1 8" xfId="11656"/>
    <cellStyle name="60% - Isticanje1 8 2" xfId="11657"/>
    <cellStyle name="60% - Isticanje1 9" xfId="11658"/>
    <cellStyle name="60% - Isticanje1 9 2" xfId="11659"/>
    <cellStyle name="60% - Isticanje2" xfId="11660"/>
    <cellStyle name="60% - Isticanje2 10" xfId="11661"/>
    <cellStyle name="60% - Isticanje2 11" xfId="11662"/>
    <cellStyle name="60% - Isticanje2 12" xfId="11663"/>
    <cellStyle name="60% - Isticanje2 13" xfId="11664"/>
    <cellStyle name="60% - Isticanje2 14" xfId="11665"/>
    <cellStyle name="60% - Isticanje2 15" xfId="11666"/>
    <cellStyle name="60% - Isticanje2 16" xfId="11667"/>
    <cellStyle name="60% - Isticanje2 2" xfId="11668"/>
    <cellStyle name="60% - Isticanje2 2 2" xfId="11669"/>
    <cellStyle name="60% - Isticanje2 3" xfId="11670"/>
    <cellStyle name="60% - Isticanje2 3 2" xfId="11671"/>
    <cellStyle name="60% - Isticanje2 4" xfId="11672"/>
    <cellStyle name="60% - Isticanje2 4 2" xfId="11673"/>
    <cellStyle name="60% - Isticanje2 5" xfId="11674"/>
    <cellStyle name="60% - Isticanje2 5 2" xfId="11675"/>
    <cellStyle name="60% - Isticanje2 6" xfId="11676"/>
    <cellStyle name="60% - Isticanje2 6 2" xfId="11677"/>
    <cellStyle name="60% - Isticanje2 7" xfId="11678"/>
    <cellStyle name="60% - Isticanje2 7 2" xfId="11679"/>
    <cellStyle name="60% - Isticanje2 8" xfId="11680"/>
    <cellStyle name="60% - Isticanje2 8 2" xfId="11681"/>
    <cellStyle name="60% - Isticanje2 9" xfId="11682"/>
    <cellStyle name="60% - Isticanje2 9 2" xfId="11683"/>
    <cellStyle name="60% - Isticanje3" xfId="11684"/>
    <cellStyle name="60% - Isticanje3 10" xfId="11685"/>
    <cellStyle name="60% - Isticanje3 11" xfId="11686"/>
    <cellStyle name="60% - Isticanje3 12" xfId="11687"/>
    <cellStyle name="60% - Isticanje3 13" xfId="11688"/>
    <cellStyle name="60% - Isticanje3 14" xfId="11689"/>
    <cellStyle name="60% - Isticanje3 15" xfId="11690"/>
    <cellStyle name="60% - Isticanje3 16" xfId="11691"/>
    <cellStyle name="60% - Isticanje3 2" xfId="11692"/>
    <cellStyle name="60% - Isticanje3 2 2" xfId="11693"/>
    <cellStyle name="60% - Isticanje3 3" xfId="11694"/>
    <cellStyle name="60% - Isticanje3 3 2" xfId="11695"/>
    <cellStyle name="60% - Isticanje3 4" xfId="11696"/>
    <cellStyle name="60% - Isticanje3 4 2" xfId="11697"/>
    <cellStyle name="60% - Isticanje3 5" xfId="11698"/>
    <cellStyle name="60% - Isticanje3 5 2" xfId="11699"/>
    <cellStyle name="60% - Isticanje3 6" xfId="11700"/>
    <cellStyle name="60% - Isticanje3 6 2" xfId="11701"/>
    <cellStyle name="60% - Isticanje3 7" xfId="11702"/>
    <cellStyle name="60% - Isticanje3 7 2" xfId="11703"/>
    <cellStyle name="60% - Isticanje3 8" xfId="11704"/>
    <cellStyle name="60% - Isticanje3 8 2" xfId="11705"/>
    <cellStyle name="60% - Isticanje3 9" xfId="11706"/>
    <cellStyle name="60% - Isticanje3 9 2" xfId="11707"/>
    <cellStyle name="60% - Isticanje4" xfId="11708"/>
    <cellStyle name="60% - Isticanje4 10" xfId="11709"/>
    <cellStyle name="60% - Isticanje4 11" xfId="11710"/>
    <cellStyle name="60% - Isticanje4 12" xfId="11711"/>
    <cellStyle name="60% - Isticanje4 13" xfId="11712"/>
    <cellStyle name="60% - Isticanje4 14" xfId="11713"/>
    <cellStyle name="60% - Isticanje4 15" xfId="11714"/>
    <cellStyle name="60% - Isticanje4 16" xfId="11715"/>
    <cellStyle name="60% - Isticanje4 2" xfId="11716"/>
    <cellStyle name="60% - Isticanje4 2 2" xfId="11717"/>
    <cellStyle name="60% - Isticanje4 3" xfId="11718"/>
    <cellStyle name="60% - Isticanje4 3 2" xfId="11719"/>
    <cellStyle name="60% - Isticanje4 4" xfId="11720"/>
    <cellStyle name="60% - Isticanje4 4 2" xfId="11721"/>
    <cellStyle name="60% - Isticanje4 5" xfId="11722"/>
    <cellStyle name="60% - Isticanje4 5 2" xfId="11723"/>
    <cellStyle name="60% - Isticanje4 6" xfId="11724"/>
    <cellStyle name="60% - Isticanje4 6 2" xfId="11725"/>
    <cellStyle name="60% - Isticanje4 7" xfId="11726"/>
    <cellStyle name="60% - Isticanje4 7 2" xfId="11727"/>
    <cellStyle name="60% - Isticanje4 8" xfId="11728"/>
    <cellStyle name="60% - Isticanje4 8 2" xfId="11729"/>
    <cellStyle name="60% - Isticanje4 9" xfId="11730"/>
    <cellStyle name="60% - Isticanje4 9 2" xfId="11731"/>
    <cellStyle name="60% - Isticanje5" xfId="11732"/>
    <cellStyle name="60% - Isticanje5 10" xfId="11733"/>
    <cellStyle name="60% - Isticanje5 11" xfId="11734"/>
    <cellStyle name="60% - Isticanje5 12" xfId="11735"/>
    <cellStyle name="60% - Isticanje5 13" xfId="11736"/>
    <cellStyle name="60% - Isticanje5 14" xfId="11737"/>
    <cellStyle name="60% - Isticanje5 15" xfId="11738"/>
    <cellStyle name="60% - Isticanje5 16" xfId="11739"/>
    <cellStyle name="60% - Isticanje5 2" xfId="11740"/>
    <cellStyle name="60% - Isticanje5 2 2" xfId="11741"/>
    <cellStyle name="60% - Isticanje5 3" xfId="11742"/>
    <cellStyle name="60% - Isticanje5 3 2" xfId="11743"/>
    <cellStyle name="60% - Isticanje5 4" xfId="11744"/>
    <cellStyle name="60% - Isticanje5 4 2" xfId="11745"/>
    <cellStyle name="60% - Isticanje5 5" xfId="11746"/>
    <cellStyle name="60% - Isticanje5 5 2" xfId="11747"/>
    <cellStyle name="60% - Isticanje5 6" xfId="11748"/>
    <cellStyle name="60% - Isticanje5 6 2" xfId="11749"/>
    <cellStyle name="60% - Isticanje5 7" xfId="11750"/>
    <cellStyle name="60% - Isticanje5 7 2" xfId="11751"/>
    <cellStyle name="60% - Isticanje5 8" xfId="11752"/>
    <cellStyle name="60% - Isticanje5 8 2" xfId="11753"/>
    <cellStyle name="60% - Isticanje5 9" xfId="11754"/>
    <cellStyle name="60% - Isticanje5 9 2" xfId="11755"/>
    <cellStyle name="60% - Isticanje6" xfId="11756"/>
    <cellStyle name="60% - Isticanje6 10" xfId="11757"/>
    <cellStyle name="60% - Isticanje6 11" xfId="11758"/>
    <cellStyle name="60% - Isticanje6 12" xfId="11759"/>
    <cellStyle name="60% - Isticanje6 13" xfId="11760"/>
    <cellStyle name="60% - Isticanje6 14" xfId="11761"/>
    <cellStyle name="60% - Isticanje6 15" xfId="11762"/>
    <cellStyle name="60% - Isticanje6 16" xfId="11763"/>
    <cellStyle name="60% - Isticanje6 2" xfId="11764"/>
    <cellStyle name="60% - Isticanje6 2 2" xfId="11765"/>
    <cellStyle name="60% - Isticanje6 3" xfId="11766"/>
    <cellStyle name="60% - Isticanje6 3 2" xfId="11767"/>
    <cellStyle name="60% - Isticanje6 4" xfId="11768"/>
    <cellStyle name="60% - Isticanje6 4 2" xfId="11769"/>
    <cellStyle name="60% - Isticanje6 5" xfId="11770"/>
    <cellStyle name="60% - Isticanje6 5 2" xfId="11771"/>
    <cellStyle name="60% - Isticanje6 6" xfId="11772"/>
    <cellStyle name="60% - Isticanje6 6 2" xfId="11773"/>
    <cellStyle name="60% - Isticanje6 7" xfId="11774"/>
    <cellStyle name="60% - Isticanje6 7 2" xfId="11775"/>
    <cellStyle name="60% - Isticanje6 8" xfId="11776"/>
    <cellStyle name="60% - Isticanje6 8 2" xfId="11777"/>
    <cellStyle name="60% - Isticanje6 9" xfId="11778"/>
    <cellStyle name="60% - Isticanje6 9 2" xfId="11779"/>
    <cellStyle name="60% - Έμφαση1" xfId="11780"/>
    <cellStyle name="60% - Έμφαση2" xfId="11781"/>
    <cellStyle name="60% - Έμφαση3" xfId="11782"/>
    <cellStyle name="60% - Έμφαση4" xfId="11783"/>
    <cellStyle name="60% - Έμφαση5" xfId="11784"/>
    <cellStyle name="60% - Έμφαση6" xfId="11785"/>
    <cellStyle name="6mal" xfId="11786"/>
    <cellStyle name="–á%@" xfId="11787"/>
    <cellStyle name="–á%@ 10" xfId="11788"/>
    <cellStyle name="–á%@ 10 2" xfId="11789"/>
    <cellStyle name="–á%@ 11" xfId="11790"/>
    <cellStyle name="–á%@ 11 2" xfId="11791"/>
    <cellStyle name="–á%@ 12" xfId="11792"/>
    <cellStyle name="–á%@ 13" xfId="11793"/>
    <cellStyle name="–á%@ 2" xfId="11794"/>
    <cellStyle name="–á%@ 2 2" xfId="11795"/>
    <cellStyle name="–á%@ 2 3" xfId="11796"/>
    <cellStyle name="–á%@ 3" xfId="11797"/>
    <cellStyle name="–á%@ 3 2" xfId="11798"/>
    <cellStyle name="–á%@ 3 3" xfId="11799"/>
    <cellStyle name="–á%@ 4" xfId="11800"/>
    <cellStyle name="–á%@ 4 2" xfId="11801"/>
    <cellStyle name="–á%@ 4 3" xfId="11802"/>
    <cellStyle name="–á%@ 5" xfId="11803"/>
    <cellStyle name="–á%@ 5 2" xfId="11804"/>
    <cellStyle name="–á%@ 5 3" xfId="11805"/>
    <cellStyle name="–á%@ 6" xfId="11806"/>
    <cellStyle name="–á%@ 6 2" xfId="11807"/>
    <cellStyle name="–á%@ 6 3" xfId="11808"/>
    <cellStyle name="–á%@ 7" xfId="11809"/>
    <cellStyle name="–á%@ 7 2" xfId="11810"/>
    <cellStyle name="–á%@ 8" xfId="11811"/>
    <cellStyle name="–á%@ 8 2" xfId="11812"/>
    <cellStyle name="–á%@ 8 3" xfId="11813"/>
    <cellStyle name="–á%@ 9" xfId="11814"/>
    <cellStyle name="–á%@ 9 2" xfId="11815"/>
    <cellStyle name="–á%@ 9 3" xfId="11816"/>
    <cellStyle name="–á%@_Final FP&amp;L structure" xfId="11817"/>
    <cellStyle name="Accent1 10" xfId="11818"/>
    <cellStyle name="Accent1 10 2" xfId="11819"/>
    <cellStyle name="Accent1 11" xfId="11820"/>
    <cellStyle name="Accent1 11 2" xfId="11821"/>
    <cellStyle name="Accent1 12" xfId="11822"/>
    <cellStyle name="Accent1 12 2" xfId="11823"/>
    <cellStyle name="Accent1 13" xfId="11824"/>
    <cellStyle name="Accent1 13 2" xfId="11825"/>
    <cellStyle name="Accent1 14" xfId="11826"/>
    <cellStyle name="Accent1 14 2" xfId="11827"/>
    <cellStyle name="Accent1 15" xfId="11828"/>
    <cellStyle name="Accent1 15 2" xfId="11829"/>
    <cellStyle name="Accent1 16" xfId="11830"/>
    <cellStyle name="Accent1 16 2" xfId="11831"/>
    <cellStyle name="Accent1 17" xfId="11832"/>
    <cellStyle name="Accent1 17 2" xfId="11833"/>
    <cellStyle name="Accent1 18" xfId="11834"/>
    <cellStyle name="Accent1 19" xfId="11835"/>
    <cellStyle name="Accent1 2" xfId="54"/>
    <cellStyle name="Accent1 2 2" xfId="11836"/>
    <cellStyle name="Accent1 2 2 10" xfId="11837"/>
    <cellStyle name="Accent1 2 2 11" xfId="11838"/>
    <cellStyle name="Accent1 2 2 12" xfId="11839"/>
    <cellStyle name="Accent1 2 2 13" xfId="11840"/>
    <cellStyle name="Accent1 2 2 14" xfId="11841"/>
    <cellStyle name="Accent1 2 2 15" xfId="11842"/>
    <cellStyle name="Accent1 2 2 2" xfId="11843"/>
    <cellStyle name="Accent1 2 2 3" xfId="11844"/>
    <cellStyle name="Accent1 2 2 4" xfId="11845"/>
    <cellStyle name="Accent1 2 2 5" xfId="11846"/>
    <cellStyle name="Accent1 2 2 6" xfId="11847"/>
    <cellStyle name="Accent1 2 2 7" xfId="11848"/>
    <cellStyle name="Accent1 2 2 8" xfId="11849"/>
    <cellStyle name="Accent1 2 2 9" xfId="11850"/>
    <cellStyle name="Accent1 2 3" xfId="11851"/>
    <cellStyle name="Accent1 2 3 2" xfId="11852"/>
    <cellStyle name="Accent1 2 4" xfId="11853"/>
    <cellStyle name="Accent1 2 4 2" xfId="11854"/>
    <cellStyle name="Accent1 2 5" xfId="11855"/>
    <cellStyle name="Accent1 2 6" xfId="11856"/>
    <cellStyle name="Accent1 20" xfId="11857"/>
    <cellStyle name="Accent1 21" xfId="11858"/>
    <cellStyle name="Accent1 22" xfId="11859"/>
    <cellStyle name="Accent1 23" xfId="11860"/>
    <cellStyle name="Accent1 24" xfId="11861"/>
    <cellStyle name="Accent1 25" xfId="11862"/>
    <cellStyle name="Accent1 26" xfId="11863"/>
    <cellStyle name="Accent1 27" xfId="11864"/>
    <cellStyle name="Accent1 28" xfId="11865"/>
    <cellStyle name="Accent1 29" xfId="11866"/>
    <cellStyle name="Accent1 3" xfId="11867"/>
    <cellStyle name="Accent1 3 10" xfId="11868"/>
    <cellStyle name="Accent1 3 11" xfId="11869"/>
    <cellStyle name="Accent1 3 12" xfId="11870"/>
    <cellStyle name="Accent1 3 13" xfId="11871"/>
    <cellStyle name="Accent1 3 14" xfId="11872"/>
    <cellStyle name="Accent1 3 15" xfId="11873"/>
    <cellStyle name="Accent1 3 16" xfId="11874"/>
    <cellStyle name="Accent1 3 2" xfId="11875"/>
    <cellStyle name="Accent1 3 2 2" xfId="11876"/>
    <cellStyle name="Accent1 3 3" xfId="11877"/>
    <cellStyle name="Accent1 3 3 2" xfId="11878"/>
    <cellStyle name="Accent1 3 4" xfId="11879"/>
    <cellStyle name="Accent1 3 4 2" xfId="11880"/>
    <cellStyle name="Accent1 3 5" xfId="11881"/>
    <cellStyle name="Accent1 3 6" xfId="11882"/>
    <cellStyle name="Accent1 3 7" xfId="11883"/>
    <cellStyle name="Accent1 3 8" xfId="11884"/>
    <cellStyle name="Accent1 3 9" xfId="11885"/>
    <cellStyle name="Accent1 30" xfId="11886"/>
    <cellStyle name="Accent1 31" xfId="11887"/>
    <cellStyle name="Accent1 32" xfId="11888"/>
    <cellStyle name="Accent1 33" xfId="11889"/>
    <cellStyle name="Accent1 34" xfId="11890"/>
    <cellStyle name="Accent1 35" xfId="11891"/>
    <cellStyle name="Accent1 36" xfId="11892"/>
    <cellStyle name="Accent1 37" xfId="11893"/>
    <cellStyle name="Accent1 38" xfId="11894"/>
    <cellStyle name="Accent1 4" xfId="11895"/>
    <cellStyle name="Accent1 4 10" xfId="11896"/>
    <cellStyle name="Accent1 4 11" xfId="11897"/>
    <cellStyle name="Accent1 4 12" xfId="11898"/>
    <cellStyle name="Accent1 4 13" xfId="11899"/>
    <cellStyle name="Accent1 4 14" xfId="11900"/>
    <cellStyle name="Accent1 4 15" xfId="11901"/>
    <cellStyle name="Accent1 4 16" xfId="11902"/>
    <cellStyle name="Accent1 4 2" xfId="11903"/>
    <cellStyle name="Accent1 4 3" xfId="11904"/>
    <cellStyle name="Accent1 4 4" xfId="11905"/>
    <cellStyle name="Accent1 4 5" xfId="11906"/>
    <cellStyle name="Accent1 4 6" xfId="11907"/>
    <cellStyle name="Accent1 4 7" xfId="11908"/>
    <cellStyle name="Accent1 4 8" xfId="11909"/>
    <cellStyle name="Accent1 4 9" xfId="11910"/>
    <cellStyle name="Accent1 5" xfId="11911"/>
    <cellStyle name="Accent1 5 2" xfId="11912"/>
    <cellStyle name="Accent1 6" xfId="11913"/>
    <cellStyle name="Accent1 6 2" xfId="11914"/>
    <cellStyle name="Accent1 7" xfId="11915"/>
    <cellStyle name="Accent1 7 2" xfId="11916"/>
    <cellStyle name="Accent1 8" xfId="11917"/>
    <cellStyle name="Accent1 8 2" xfId="11918"/>
    <cellStyle name="Accent1 9" xfId="11919"/>
    <cellStyle name="Accent1 9 2" xfId="11920"/>
    <cellStyle name="Accent2 10" xfId="11921"/>
    <cellStyle name="Accent2 10 2" xfId="11922"/>
    <cellStyle name="Accent2 11" xfId="11923"/>
    <cellStyle name="Accent2 11 2" xfId="11924"/>
    <cellStyle name="Accent2 12" xfId="11925"/>
    <cellStyle name="Accent2 12 2" xfId="11926"/>
    <cellStyle name="Accent2 13" xfId="11927"/>
    <cellStyle name="Accent2 13 2" xfId="11928"/>
    <cellStyle name="Accent2 14" xfId="11929"/>
    <cellStyle name="Accent2 14 2" xfId="11930"/>
    <cellStyle name="Accent2 15" xfId="11931"/>
    <cellStyle name="Accent2 15 2" xfId="11932"/>
    <cellStyle name="Accent2 16" xfId="11933"/>
    <cellStyle name="Accent2 16 2" xfId="11934"/>
    <cellStyle name="Accent2 17" xfId="11935"/>
    <cellStyle name="Accent2 17 2" xfId="11936"/>
    <cellStyle name="Accent2 18" xfId="11937"/>
    <cellStyle name="Accent2 19" xfId="11938"/>
    <cellStyle name="Accent2 2" xfId="58"/>
    <cellStyle name="Accent2 2 2" xfId="11939"/>
    <cellStyle name="Accent2 2 2 10" xfId="11940"/>
    <cellStyle name="Accent2 2 2 11" xfId="11941"/>
    <cellStyle name="Accent2 2 2 12" xfId="11942"/>
    <cellStyle name="Accent2 2 2 13" xfId="11943"/>
    <cellStyle name="Accent2 2 2 14" xfId="11944"/>
    <cellStyle name="Accent2 2 2 15" xfId="11945"/>
    <cellStyle name="Accent2 2 2 2" xfId="11946"/>
    <cellStyle name="Accent2 2 2 3" xfId="11947"/>
    <cellStyle name="Accent2 2 2 4" xfId="11948"/>
    <cellStyle name="Accent2 2 2 5" xfId="11949"/>
    <cellStyle name="Accent2 2 2 6" xfId="11950"/>
    <cellStyle name="Accent2 2 2 7" xfId="11951"/>
    <cellStyle name="Accent2 2 2 8" xfId="11952"/>
    <cellStyle name="Accent2 2 2 9" xfId="11953"/>
    <cellStyle name="Accent2 2 3" xfId="11954"/>
    <cellStyle name="Accent2 2 3 2" xfId="11955"/>
    <cellStyle name="Accent2 2 4" xfId="11956"/>
    <cellStyle name="Accent2 2 4 2" xfId="11957"/>
    <cellStyle name="Accent2 2 5" xfId="11958"/>
    <cellStyle name="Accent2 2 6" xfId="11959"/>
    <cellStyle name="Accent2 20" xfId="11960"/>
    <cellStyle name="Accent2 21" xfId="11961"/>
    <cellStyle name="Accent2 22" xfId="11962"/>
    <cellStyle name="Accent2 23" xfId="11963"/>
    <cellStyle name="Accent2 24" xfId="11964"/>
    <cellStyle name="Accent2 25" xfId="11965"/>
    <cellStyle name="Accent2 26" xfId="11966"/>
    <cellStyle name="Accent2 27" xfId="11967"/>
    <cellStyle name="Accent2 28" xfId="11968"/>
    <cellStyle name="Accent2 29" xfId="11969"/>
    <cellStyle name="Accent2 3" xfId="11970"/>
    <cellStyle name="Accent2 3 10" xfId="11971"/>
    <cellStyle name="Accent2 3 11" xfId="11972"/>
    <cellStyle name="Accent2 3 12" xfId="11973"/>
    <cellStyle name="Accent2 3 13" xfId="11974"/>
    <cellStyle name="Accent2 3 14" xfId="11975"/>
    <cellStyle name="Accent2 3 15" xfId="11976"/>
    <cellStyle name="Accent2 3 2" xfId="11977"/>
    <cellStyle name="Accent2 3 2 2" xfId="11978"/>
    <cellStyle name="Accent2 3 3" xfId="11979"/>
    <cellStyle name="Accent2 3 4" xfId="11980"/>
    <cellStyle name="Accent2 3 4 2" xfId="11981"/>
    <cellStyle name="Accent2 3 5" xfId="11982"/>
    <cellStyle name="Accent2 3 6" xfId="11983"/>
    <cellStyle name="Accent2 3 7" xfId="11984"/>
    <cellStyle name="Accent2 3 8" xfId="11985"/>
    <cellStyle name="Accent2 3 9" xfId="11986"/>
    <cellStyle name="Accent2 30" xfId="11987"/>
    <cellStyle name="Accent2 31" xfId="11988"/>
    <cellStyle name="Accent2 32" xfId="11989"/>
    <cellStyle name="Accent2 33" xfId="11990"/>
    <cellStyle name="Accent2 34" xfId="11991"/>
    <cellStyle name="Accent2 35" xfId="11992"/>
    <cellStyle name="Accent2 36" xfId="11993"/>
    <cellStyle name="Accent2 37" xfId="11994"/>
    <cellStyle name="Accent2 38" xfId="11995"/>
    <cellStyle name="Accent2 4" xfId="11996"/>
    <cellStyle name="Accent2 4 10" xfId="11997"/>
    <cellStyle name="Accent2 4 11" xfId="11998"/>
    <cellStyle name="Accent2 4 12" xfId="11999"/>
    <cellStyle name="Accent2 4 13" xfId="12000"/>
    <cellStyle name="Accent2 4 14" xfId="12001"/>
    <cellStyle name="Accent2 4 15" xfId="12002"/>
    <cellStyle name="Accent2 4 2" xfId="12003"/>
    <cellStyle name="Accent2 4 3" xfId="12004"/>
    <cellStyle name="Accent2 4 4" xfId="12005"/>
    <cellStyle name="Accent2 4 5" xfId="12006"/>
    <cellStyle name="Accent2 4 6" xfId="12007"/>
    <cellStyle name="Accent2 4 7" xfId="12008"/>
    <cellStyle name="Accent2 4 8" xfId="12009"/>
    <cellStyle name="Accent2 4 9" xfId="12010"/>
    <cellStyle name="Accent2 5" xfId="12011"/>
    <cellStyle name="Accent2 5 2" xfId="12012"/>
    <cellStyle name="Accent2 6" xfId="12013"/>
    <cellStyle name="Accent2 6 2" xfId="12014"/>
    <cellStyle name="Accent2 7" xfId="12015"/>
    <cellStyle name="Accent2 7 2" xfId="12016"/>
    <cellStyle name="Accent2 8" xfId="12017"/>
    <cellStyle name="Accent2 8 2" xfId="12018"/>
    <cellStyle name="Accent2 9" xfId="12019"/>
    <cellStyle name="Accent2 9 2" xfId="12020"/>
    <cellStyle name="Accent3 10" xfId="12021"/>
    <cellStyle name="Accent3 10 2" xfId="12022"/>
    <cellStyle name="Accent3 11" xfId="12023"/>
    <cellStyle name="Accent3 11 2" xfId="12024"/>
    <cellStyle name="Accent3 12" xfId="12025"/>
    <cellStyle name="Accent3 12 2" xfId="12026"/>
    <cellStyle name="Accent3 13" xfId="12027"/>
    <cellStyle name="Accent3 13 2" xfId="12028"/>
    <cellStyle name="Accent3 14" xfId="12029"/>
    <cellStyle name="Accent3 14 2" xfId="12030"/>
    <cellStyle name="Accent3 15" xfId="12031"/>
    <cellStyle name="Accent3 15 2" xfId="12032"/>
    <cellStyle name="Accent3 16" xfId="12033"/>
    <cellStyle name="Accent3 16 2" xfId="12034"/>
    <cellStyle name="Accent3 17" xfId="12035"/>
    <cellStyle name="Accent3 17 2" xfId="12036"/>
    <cellStyle name="Accent3 18" xfId="12037"/>
    <cellStyle name="Accent3 19" xfId="12038"/>
    <cellStyle name="Accent3 2" xfId="62"/>
    <cellStyle name="Accent3 2 2" xfId="12039"/>
    <cellStyle name="Accent3 2 2 10" xfId="12040"/>
    <cellStyle name="Accent3 2 2 11" xfId="12041"/>
    <cellStyle name="Accent3 2 2 12" xfId="12042"/>
    <cellStyle name="Accent3 2 2 13" xfId="12043"/>
    <cellStyle name="Accent3 2 2 14" xfId="12044"/>
    <cellStyle name="Accent3 2 2 15" xfId="12045"/>
    <cellStyle name="Accent3 2 2 2" xfId="12046"/>
    <cellStyle name="Accent3 2 2 3" xfId="12047"/>
    <cellStyle name="Accent3 2 2 4" xfId="12048"/>
    <cellStyle name="Accent3 2 2 5" xfId="12049"/>
    <cellStyle name="Accent3 2 2 6" xfId="12050"/>
    <cellStyle name="Accent3 2 2 7" xfId="12051"/>
    <cellStyle name="Accent3 2 2 8" xfId="12052"/>
    <cellStyle name="Accent3 2 2 9" xfId="12053"/>
    <cellStyle name="Accent3 2 3" xfId="12054"/>
    <cellStyle name="Accent3 2 3 2" xfId="12055"/>
    <cellStyle name="Accent3 2 4" xfId="12056"/>
    <cellStyle name="Accent3 2 4 2" xfId="12057"/>
    <cellStyle name="Accent3 2 5" xfId="12058"/>
    <cellStyle name="Accent3 2 6" xfId="12059"/>
    <cellStyle name="Accent3 20" xfId="12060"/>
    <cellStyle name="Accent3 21" xfId="12061"/>
    <cellStyle name="Accent3 22" xfId="12062"/>
    <cellStyle name="Accent3 23" xfId="12063"/>
    <cellStyle name="Accent3 24" xfId="12064"/>
    <cellStyle name="Accent3 25" xfId="12065"/>
    <cellStyle name="Accent3 26" xfId="12066"/>
    <cellStyle name="Accent3 27" xfId="12067"/>
    <cellStyle name="Accent3 28" xfId="12068"/>
    <cellStyle name="Accent3 29" xfId="12069"/>
    <cellStyle name="Accent3 3" xfId="12070"/>
    <cellStyle name="Accent3 3 10" xfId="12071"/>
    <cellStyle name="Accent3 3 11" xfId="12072"/>
    <cellStyle name="Accent3 3 12" xfId="12073"/>
    <cellStyle name="Accent3 3 13" xfId="12074"/>
    <cellStyle name="Accent3 3 14" xfId="12075"/>
    <cellStyle name="Accent3 3 15" xfId="12076"/>
    <cellStyle name="Accent3 3 2" xfId="12077"/>
    <cellStyle name="Accent3 3 2 2" xfId="12078"/>
    <cellStyle name="Accent3 3 3" xfId="12079"/>
    <cellStyle name="Accent3 3 4" xfId="12080"/>
    <cellStyle name="Accent3 3 4 2" xfId="12081"/>
    <cellStyle name="Accent3 3 5" xfId="12082"/>
    <cellStyle name="Accent3 3 6" xfId="12083"/>
    <cellStyle name="Accent3 3 7" xfId="12084"/>
    <cellStyle name="Accent3 3 8" xfId="12085"/>
    <cellStyle name="Accent3 3 9" xfId="12086"/>
    <cellStyle name="Accent3 30" xfId="12087"/>
    <cellStyle name="Accent3 31" xfId="12088"/>
    <cellStyle name="Accent3 32" xfId="12089"/>
    <cellStyle name="Accent3 33" xfId="12090"/>
    <cellStyle name="Accent3 34" xfId="12091"/>
    <cellStyle name="Accent3 35" xfId="12092"/>
    <cellStyle name="Accent3 36" xfId="12093"/>
    <cellStyle name="Accent3 37" xfId="12094"/>
    <cellStyle name="Accent3 38" xfId="12095"/>
    <cellStyle name="Accent3 4" xfId="12096"/>
    <cellStyle name="Accent3 4 10" xfId="12097"/>
    <cellStyle name="Accent3 4 11" xfId="12098"/>
    <cellStyle name="Accent3 4 12" xfId="12099"/>
    <cellStyle name="Accent3 4 13" xfId="12100"/>
    <cellStyle name="Accent3 4 14" xfId="12101"/>
    <cellStyle name="Accent3 4 15" xfId="12102"/>
    <cellStyle name="Accent3 4 2" xfId="12103"/>
    <cellStyle name="Accent3 4 3" xfId="12104"/>
    <cellStyle name="Accent3 4 4" xfId="12105"/>
    <cellStyle name="Accent3 4 5" xfId="12106"/>
    <cellStyle name="Accent3 4 6" xfId="12107"/>
    <cellStyle name="Accent3 4 7" xfId="12108"/>
    <cellStyle name="Accent3 4 8" xfId="12109"/>
    <cellStyle name="Accent3 4 9" xfId="12110"/>
    <cellStyle name="Accent3 5" xfId="12111"/>
    <cellStyle name="Accent3 5 2" xfId="12112"/>
    <cellStyle name="Accent3 6" xfId="12113"/>
    <cellStyle name="Accent3 6 2" xfId="12114"/>
    <cellStyle name="Accent3 7" xfId="12115"/>
    <cellStyle name="Accent3 7 2" xfId="12116"/>
    <cellStyle name="Accent3 8" xfId="12117"/>
    <cellStyle name="Accent3 8 2" xfId="12118"/>
    <cellStyle name="Accent3 9" xfId="12119"/>
    <cellStyle name="Accent3 9 2" xfId="12120"/>
    <cellStyle name="Accent4 10" xfId="12121"/>
    <cellStyle name="Accent4 10 2" xfId="12122"/>
    <cellStyle name="Accent4 11" xfId="12123"/>
    <cellStyle name="Accent4 11 2" xfId="12124"/>
    <cellStyle name="Accent4 12" xfId="12125"/>
    <cellStyle name="Accent4 12 2" xfId="12126"/>
    <cellStyle name="Accent4 13" xfId="12127"/>
    <cellStyle name="Accent4 13 2" xfId="12128"/>
    <cellStyle name="Accent4 14" xfId="12129"/>
    <cellStyle name="Accent4 14 2" xfId="12130"/>
    <cellStyle name="Accent4 15" xfId="12131"/>
    <cellStyle name="Accent4 15 2" xfId="12132"/>
    <cellStyle name="Accent4 16" xfId="12133"/>
    <cellStyle name="Accent4 16 2" xfId="12134"/>
    <cellStyle name="Accent4 17" xfId="12135"/>
    <cellStyle name="Accent4 17 2" xfId="12136"/>
    <cellStyle name="Accent4 18" xfId="12137"/>
    <cellStyle name="Accent4 19" xfId="12138"/>
    <cellStyle name="Accent4 2" xfId="66"/>
    <cellStyle name="Accent4 2 2" xfId="12139"/>
    <cellStyle name="Accent4 2 2 10" xfId="12140"/>
    <cellStyle name="Accent4 2 2 11" xfId="12141"/>
    <cellStyle name="Accent4 2 2 12" xfId="12142"/>
    <cellStyle name="Accent4 2 2 13" xfId="12143"/>
    <cellStyle name="Accent4 2 2 14" xfId="12144"/>
    <cellStyle name="Accent4 2 2 15" xfId="12145"/>
    <cellStyle name="Accent4 2 2 2" xfId="12146"/>
    <cellStyle name="Accent4 2 2 3" xfId="12147"/>
    <cellStyle name="Accent4 2 2 4" xfId="12148"/>
    <cellStyle name="Accent4 2 2 5" xfId="12149"/>
    <cellStyle name="Accent4 2 2 6" xfId="12150"/>
    <cellStyle name="Accent4 2 2 7" xfId="12151"/>
    <cellStyle name="Accent4 2 2 8" xfId="12152"/>
    <cellStyle name="Accent4 2 2 9" xfId="12153"/>
    <cellStyle name="Accent4 2 3" xfId="12154"/>
    <cellStyle name="Accent4 2 3 2" xfId="12155"/>
    <cellStyle name="Accent4 2 4" xfId="12156"/>
    <cellStyle name="Accent4 2 4 2" xfId="12157"/>
    <cellStyle name="Accent4 2 5" xfId="12158"/>
    <cellStyle name="Accent4 2 6" xfId="12159"/>
    <cellStyle name="Accent4 20" xfId="12160"/>
    <cellStyle name="Accent4 21" xfId="12161"/>
    <cellStyle name="Accent4 22" xfId="12162"/>
    <cellStyle name="Accent4 23" xfId="12163"/>
    <cellStyle name="Accent4 24" xfId="12164"/>
    <cellStyle name="Accent4 25" xfId="12165"/>
    <cellStyle name="Accent4 26" xfId="12166"/>
    <cellStyle name="Accent4 27" xfId="12167"/>
    <cellStyle name="Accent4 28" xfId="12168"/>
    <cellStyle name="Accent4 29" xfId="12169"/>
    <cellStyle name="Accent4 3" xfId="12170"/>
    <cellStyle name="Accent4 3 10" xfId="12171"/>
    <cellStyle name="Accent4 3 11" xfId="12172"/>
    <cellStyle name="Accent4 3 12" xfId="12173"/>
    <cellStyle name="Accent4 3 13" xfId="12174"/>
    <cellStyle name="Accent4 3 14" xfId="12175"/>
    <cellStyle name="Accent4 3 15" xfId="12176"/>
    <cellStyle name="Accent4 3 16" xfId="12177"/>
    <cellStyle name="Accent4 3 2" xfId="12178"/>
    <cellStyle name="Accent4 3 2 2" xfId="12179"/>
    <cellStyle name="Accent4 3 3" xfId="12180"/>
    <cellStyle name="Accent4 3 3 2" xfId="12181"/>
    <cellStyle name="Accent4 3 4" xfId="12182"/>
    <cellStyle name="Accent4 3 4 2" xfId="12183"/>
    <cellStyle name="Accent4 3 5" xfId="12184"/>
    <cellStyle name="Accent4 3 6" xfId="12185"/>
    <cellStyle name="Accent4 3 7" xfId="12186"/>
    <cellStyle name="Accent4 3 8" xfId="12187"/>
    <cellStyle name="Accent4 3 9" xfId="12188"/>
    <cellStyle name="Accent4 30" xfId="12189"/>
    <cellStyle name="Accent4 31" xfId="12190"/>
    <cellStyle name="Accent4 32" xfId="12191"/>
    <cellStyle name="Accent4 33" xfId="12192"/>
    <cellStyle name="Accent4 34" xfId="12193"/>
    <cellStyle name="Accent4 35" xfId="12194"/>
    <cellStyle name="Accent4 36" xfId="12195"/>
    <cellStyle name="Accent4 37" xfId="12196"/>
    <cellStyle name="Accent4 38" xfId="12197"/>
    <cellStyle name="Accent4 4" xfId="12198"/>
    <cellStyle name="Accent4 4 10" xfId="12199"/>
    <cellStyle name="Accent4 4 11" xfId="12200"/>
    <cellStyle name="Accent4 4 12" xfId="12201"/>
    <cellStyle name="Accent4 4 13" xfId="12202"/>
    <cellStyle name="Accent4 4 14" xfId="12203"/>
    <cellStyle name="Accent4 4 15" xfId="12204"/>
    <cellStyle name="Accent4 4 16" xfId="12205"/>
    <cellStyle name="Accent4 4 2" xfId="12206"/>
    <cellStyle name="Accent4 4 3" xfId="12207"/>
    <cellStyle name="Accent4 4 4" xfId="12208"/>
    <cellStyle name="Accent4 4 5" xfId="12209"/>
    <cellStyle name="Accent4 4 6" xfId="12210"/>
    <cellStyle name="Accent4 4 7" xfId="12211"/>
    <cellStyle name="Accent4 4 8" xfId="12212"/>
    <cellStyle name="Accent4 4 9" xfId="12213"/>
    <cellStyle name="Accent4 5" xfId="12214"/>
    <cellStyle name="Accent4 5 2" xfId="12215"/>
    <cellStyle name="Accent4 6" xfId="12216"/>
    <cellStyle name="Accent4 6 2" xfId="12217"/>
    <cellStyle name="Accent4 7" xfId="12218"/>
    <cellStyle name="Accent4 7 2" xfId="12219"/>
    <cellStyle name="Accent4 8" xfId="12220"/>
    <cellStyle name="Accent4 8 2" xfId="12221"/>
    <cellStyle name="Accent4 9" xfId="12222"/>
    <cellStyle name="Accent4 9 2" xfId="12223"/>
    <cellStyle name="Accent5 10" xfId="12224"/>
    <cellStyle name="Accent5 10 2" xfId="12225"/>
    <cellStyle name="Accent5 11" xfId="12226"/>
    <cellStyle name="Accent5 11 2" xfId="12227"/>
    <cellStyle name="Accent5 12" xfId="12228"/>
    <cellStyle name="Accent5 12 2" xfId="12229"/>
    <cellStyle name="Accent5 13" xfId="12230"/>
    <cellStyle name="Accent5 13 2" xfId="12231"/>
    <cellStyle name="Accent5 14" xfId="12232"/>
    <cellStyle name="Accent5 14 2" xfId="12233"/>
    <cellStyle name="Accent5 15" xfId="12234"/>
    <cellStyle name="Accent5 15 2" xfId="12235"/>
    <cellStyle name="Accent5 16" xfId="12236"/>
    <cellStyle name="Accent5 16 2" xfId="12237"/>
    <cellStyle name="Accent5 17" xfId="12238"/>
    <cellStyle name="Accent5 17 2" xfId="12239"/>
    <cellStyle name="Accent5 18" xfId="12240"/>
    <cellStyle name="Accent5 19" xfId="12241"/>
    <cellStyle name="Accent5 2" xfId="70"/>
    <cellStyle name="Accent5 2 2" xfId="12242"/>
    <cellStyle name="Accent5 2 2 10" xfId="12243"/>
    <cellStyle name="Accent5 2 2 11" xfId="12244"/>
    <cellStyle name="Accent5 2 2 12" xfId="12245"/>
    <cellStyle name="Accent5 2 2 13" xfId="12246"/>
    <cellStyle name="Accent5 2 2 14" xfId="12247"/>
    <cellStyle name="Accent5 2 2 2" xfId="12248"/>
    <cellStyle name="Accent5 2 2 3" xfId="12249"/>
    <cellStyle name="Accent5 2 2 4" xfId="12250"/>
    <cellStyle name="Accent5 2 2 5" xfId="12251"/>
    <cellStyle name="Accent5 2 2 6" xfId="12252"/>
    <cellStyle name="Accent5 2 2 7" xfId="12253"/>
    <cellStyle name="Accent5 2 2 8" xfId="12254"/>
    <cellStyle name="Accent5 2 2 9" xfId="12255"/>
    <cellStyle name="Accent5 2 3" xfId="12256"/>
    <cellStyle name="Accent5 2 3 2" xfId="12257"/>
    <cellStyle name="Accent5 2 4" xfId="12258"/>
    <cellStyle name="Accent5 2 4 2" xfId="12259"/>
    <cellStyle name="Accent5 2 5" xfId="12260"/>
    <cellStyle name="Accent5 2 6" xfId="12261"/>
    <cellStyle name="Accent5 20" xfId="12262"/>
    <cellStyle name="Accent5 21" xfId="12263"/>
    <cellStyle name="Accent5 22" xfId="12264"/>
    <cellStyle name="Accent5 23" xfId="12265"/>
    <cellStyle name="Accent5 24" xfId="12266"/>
    <cellStyle name="Accent5 25" xfId="12267"/>
    <cellStyle name="Accent5 26" xfId="12268"/>
    <cellStyle name="Accent5 27" xfId="12269"/>
    <cellStyle name="Accent5 28" xfId="12270"/>
    <cellStyle name="Accent5 29" xfId="12271"/>
    <cellStyle name="Accent5 3" xfId="12272"/>
    <cellStyle name="Accent5 3 10" xfId="12273"/>
    <cellStyle name="Accent5 3 11" xfId="12274"/>
    <cellStyle name="Accent5 3 12" xfId="12275"/>
    <cellStyle name="Accent5 3 13" xfId="12276"/>
    <cellStyle name="Accent5 3 14" xfId="12277"/>
    <cellStyle name="Accent5 3 15" xfId="12278"/>
    <cellStyle name="Accent5 3 2" xfId="12279"/>
    <cellStyle name="Accent5 3 3" xfId="12280"/>
    <cellStyle name="Accent5 3 4" xfId="12281"/>
    <cellStyle name="Accent5 3 4 2" xfId="12282"/>
    <cellStyle name="Accent5 3 5" xfId="12283"/>
    <cellStyle name="Accent5 3 6" xfId="12284"/>
    <cellStyle name="Accent5 3 7" xfId="12285"/>
    <cellStyle name="Accent5 3 8" xfId="12286"/>
    <cellStyle name="Accent5 3 9" xfId="12287"/>
    <cellStyle name="Accent5 30" xfId="12288"/>
    <cellStyle name="Accent5 31" xfId="12289"/>
    <cellStyle name="Accent5 32" xfId="12290"/>
    <cellStyle name="Accent5 33" xfId="12291"/>
    <cellStyle name="Accent5 34" xfId="12292"/>
    <cellStyle name="Accent5 35" xfId="12293"/>
    <cellStyle name="Accent5 36" xfId="12294"/>
    <cellStyle name="Accent5 37" xfId="12295"/>
    <cellStyle name="Accent5 38" xfId="12296"/>
    <cellStyle name="Accent5 4" xfId="12297"/>
    <cellStyle name="Accent5 4 10" xfId="12298"/>
    <cellStyle name="Accent5 4 11" xfId="12299"/>
    <cellStyle name="Accent5 4 12" xfId="12300"/>
    <cellStyle name="Accent5 4 13" xfId="12301"/>
    <cellStyle name="Accent5 4 14" xfId="12302"/>
    <cellStyle name="Accent5 4 15" xfId="12303"/>
    <cellStyle name="Accent5 4 2" xfId="12304"/>
    <cellStyle name="Accent5 4 3" xfId="12305"/>
    <cellStyle name="Accent5 4 4" xfId="12306"/>
    <cellStyle name="Accent5 4 5" xfId="12307"/>
    <cellStyle name="Accent5 4 6" xfId="12308"/>
    <cellStyle name="Accent5 4 7" xfId="12309"/>
    <cellStyle name="Accent5 4 8" xfId="12310"/>
    <cellStyle name="Accent5 4 9" xfId="12311"/>
    <cellStyle name="Accent5 5" xfId="12312"/>
    <cellStyle name="Accent5 5 2" xfId="12313"/>
    <cellStyle name="Accent5 6" xfId="12314"/>
    <cellStyle name="Accent5 6 2" xfId="12315"/>
    <cellStyle name="Accent5 7" xfId="12316"/>
    <cellStyle name="Accent5 7 2" xfId="12317"/>
    <cellStyle name="Accent5 8" xfId="12318"/>
    <cellStyle name="Accent5 8 2" xfId="12319"/>
    <cellStyle name="Accent5 9" xfId="12320"/>
    <cellStyle name="Accent5 9 2" xfId="12321"/>
    <cellStyle name="Accent6 10" xfId="12322"/>
    <cellStyle name="Accent6 10 2" xfId="12323"/>
    <cellStyle name="Accent6 11" xfId="12324"/>
    <cellStyle name="Accent6 11 2" xfId="12325"/>
    <cellStyle name="Accent6 12" xfId="12326"/>
    <cellStyle name="Accent6 12 2" xfId="12327"/>
    <cellStyle name="Accent6 13" xfId="12328"/>
    <cellStyle name="Accent6 13 2" xfId="12329"/>
    <cellStyle name="Accent6 14" xfId="12330"/>
    <cellStyle name="Accent6 14 2" xfId="12331"/>
    <cellStyle name="Accent6 15" xfId="12332"/>
    <cellStyle name="Accent6 15 2" xfId="12333"/>
    <cellStyle name="Accent6 16" xfId="12334"/>
    <cellStyle name="Accent6 16 2" xfId="12335"/>
    <cellStyle name="Accent6 17" xfId="12336"/>
    <cellStyle name="Accent6 17 2" xfId="12337"/>
    <cellStyle name="Accent6 18" xfId="12338"/>
    <cellStyle name="Accent6 19" xfId="12339"/>
    <cellStyle name="Accent6 2" xfId="74"/>
    <cellStyle name="Accent6 2 2" xfId="12340"/>
    <cellStyle name="Accent6 2 2 10" xfId="12341"/>
    <cellStyle name="Accent6 2 2 11" xfId="12342"/>
    <cellStyle name="Accent6 2 2 12" xfId="12343"/>
    <cellStyle name="Accent6 2 2 13" xfId="12344"/>
    <cellStyle name="Accent6 2 2 14" xfId="12345"/>
    <cellStyle name="Accent6 2 2 2" xfId="12346"/>
    <cellStyle name="Accent6 2 2 3" xfId="12347"/>
    <cellStyle name="Accent6 2 2 4" xfId="12348"/>
    <cellStyle name="Accent6 2 2 5" xfId="12349"/>
    <cellStyle name="Accent6 2 2 6" xfId="12350"/>
    <cellStyle name="Accent6 2 2 7" xfId="12351"/>
    <cellStyle name="Accent6 2 2 8" xfId="12352"/>
    <cellStyle name="Accent6 2 2 9" xfId="12353"/>
    <cellStyle name="Accent6 2 3" xfId="12354"/>
    <cellStyle name="Accent6 2 3 2" xfId="12355"/>
    <cellStyle name="Accent6 2 4" xfId="12356"/>
    <cellStyle name="Accent6 2 4 2" xfId="12357"/>
    <cellStyle name="Accent6 2 5" xfId="12358"/>
    <cellStyle name="Accent6 2 6" xfId="12359"/>
    <cellStyle name="Accent6 20" xfId="12360"/>
    <cellStyle name="Accent6 21" xfId="12361"/>
    <cellStyle name="Accent6 22" xfId="12362"/>
    <cellStyle name="Accent6 23" xfId="12363"/>
    <cellStyle name="Accent6 24" xfId="12364"/>
    <cellStyle name="Accent6 25" xfId="12365"/>
    <cellStyle name="Accent6 26" xfId="12366"/>
    <cellStyle name="Accent6 27" xfId="12367"/>
    <cellStyle name="Accent6 28" xfId="12368"/>
    <cellStyle name="Accent6 29" xfId="12369"/>
    <cellStyle name="Accent6 3" xfId="12370"/>
    <cellStyle name="Accent6 3 10" xfId="12371"/>
    <cellStyle name="Accent6 3 11" xfId="12372"/>
    <cellStyle name="Accent6 3 12" xfId="12373"/>
    <cellStyle name="Accent6 3 13" xfId="12374"/>
    <cellStyle name="Accent6 3 14" xfId="12375"/>
    <cellStyle name="Accent6 3 15" xfId="12376"/>
    <cellStyle name="Accent6 3 2" xfId="12377"/>
    <cellStyle name="Accent6 3 3" xfId="12378"/>
    <cellStyle name="Accent6 3 4" xfId="12379"/>
    <cellStyle name="Accent6 3 4 2" xfId="12380"/>
    <cellStyle name="Accent6 3 5" xfId="12381"/>
    <cellStyle name="Accent6 3 6" xfId="12382"/>
    <cellStyle name="Accent6 3 7" xfId="12383"/>
    <cellStyle name="Accent6 3 8" xfId="12384"/>
    <cellStyle name="Accent6 3 9" xfId="12385"/>
    <cellStyle name="Accent6 30" xfId="12386"/>
    <cellStyle name="Accent6 31" xfId="12387"/>
    <cellStyle name="Accent6 32" xfId="12388"/>
    <cellStyle name="Accent6 33" xfId="12389"/>
    <cellStyle name="Accent6 34" xfId="12390"/>
    <cellStyle name="Accent6 35" xfId="12391"/>
    <cellStyle name="Accent6 36" xfId="12392"/>
    <cellStyle name="Accent6 37" xfId="12393"/>
    <cellStyle name="Accent6 38" xfId="12394"/>
    <cellStyle name="Accent6 4" xfId="12395"/>
    <cellStyle name="Accent6 4 10" xfId="12396"/>
    <cellStyle name="Accent6 4 11" xfId="12397"/>
    <cellStyle name="Accent6 4 12" xfId="12398"/>
    <cellStyle name="Accent6 4 13" xfId="12399"/>
    <cellStyle name="Accent6 4 14" xfId="12400"/>
    <cellStyle name="Accent6 4 15" xfId="12401"/>
    <cellStyle name="Accent6 4 2" xfId="12402"/>
    <cellStyle name="Accent6 4 3" xfId="12403"/>
    <cellStyle name="Accent6 4 4" xfId="12404"/>
    <cellStyle name="Accent6 4 5" xfId="12405"/>
    <cellStyle name="Accent6 4 6" xfId="12406"/>
    <cellStyle name="Accent6 4 7" xfId="12407"/>
    <cellStyle name="Accent6 4 8" xfId="12408"/>
    <cellStyle name="Accent6 4 9" xfId="12409"/>
    <cellStyle name="Accent6 5" xfId="12410"/>
    <cellStyle name="Accent6 5 2" xfId="12411"/>
    <cellStyle name="Accent6 6" xfId="12412"/>
    <cellStyle name="Accent6 6 2" xfId="12413"/>
    <cellStyle name="Accent6 7" xfId="12414"/>
    <cellStyle name="Accent6 7 2" xfId="12415"/>
    <cellStyle name="Accent6 8" xfId="12416"/>
    <cellStyle name="Accent6 8 2" xfId="12417"/>
    <cellStyle name="Accent6 9" xfId="12418"/>
    <cellStyle name="Accent6 9 2" xfId="12419"/>
    <cellStyle name="AFE" xfId="12420"/>
    <cellStyle name="AFE 2" xfId="12421"/>
    <cellStyle name="AFE 3" xfId="12422"/>
    <cellStyle name="AFE 4" xfId="12423"/>
    <cellStyle name="Akzent1" xfId="12424"/>
    <cellStyle name="Akzent2" xfId="12425"/>
    <cellStyle name="Akzent3" xfId="12426"/>
    <cellStyle name="Akzent4" xfId="12427"/>
    <cellStyle name="Akzent5" xfId="12428"/>
    <cellStyle name="Akzent6" xfId="12429"/>
    <cellStyle name="args.style" xfId="12430"/>
    <cellStyle name="As_Reported" xfId="12431"/>
    <cellStyle name="auf tausender" xfId="12432"/>
    <cellStyle name="Ausgabe" xfId="12433"/>
    <cellStyle name="Ausgabe 10" xfId="12434"/>
    <cellStyle name="Ausgabe 2" xfId="12435"/>
    <cellStyle name="Ausgabe 2 2" xfId="12436"/>
    <cellStyle name="Ausgabe 2 2 2" xfId="12437"/>
    <cellStyle name="Ausgabe 2 2 3" xfId="12438"/>
    <cellStyle name="Ausgabe 2 2 4" xfId="12439"/>
    <cellStyle name="Ausgabe 2 3" xfId="12440"/>
    <cellStyle name="Ausgabe 2 3 2" xfId="12441"/>
    <cellStyle name="Ausgabe 2 3 3" xfId="12442"/>
    <cellStyle name="Ausgabe 2 3 4" xfId="12443"/>
    <cellStyle name="Ausgabe 2 4" xfId="12444"/>
    <cellStyle name="Ausgabe 2 4 2" xfId="12445"/>
    <cellStyle name="Ausgabe 2 4 3" xfId="12446"/>
    <cellStyle name="Ausgabe 2 4 4" xfId="12447"/>
    <cellStyle name="Ausgabe 2 5" xfId="12448"/>
    <cellStyle name="Ausgabe 2 5 2" xfId="12449"/>
    <cellStyle name="Ausgabe 2 5 3" xfId="12450"/>
    <cellStyle name="Ausgabe 2 5 4" xfId="12451"/>
    <cellStyle name="Ausgabe 2 6" xfId="12452"/>
    <cellStyle name="Ausgabe 2 7" xfId="12453"/>
    <cellStyle name="Ausgabe 2 8" xfId="12454"/>
    <cellStyle name="Ausgabe 3" xfId="12455"/>
    <cellStyle name="Ausgabe 3 2" xfId="12456"/>
    <cellStyle name="Ausgabe 3 3" xfId="12457"/>
    <cellStyle name="Ausgabe 3 4" xfId="12458"/>
    <cellStyle name="Ausgabe 4" xfId="12459"/>
    <cellStyle name="Ausgabe 4 2" xfId="12460"/>
    <cellStyle name="Ausgabe 4 3" xfId="12461"/>
    <cellStyle name="Ausgabe 4 4" xfId="12462"/>
    <cellStyle name="Ausgabe 5" xfId="12463"/>
    <cellStyle name="Ausgabe 5 2" xfId="12464"/>
    <cellStyle name="Ausgabe 5 3" xfId="12465"/>
    <cellStyle name="Ausgabe 5 4" xfId="12466"/>
    <cellStyle name="Ausgabe 6" xfId="12467"/>
    <cellStyle name="Ausgabe 6 2" xfId="12468"/>
    <cellStyle name="Ausgabe 6 3" xfId="12469"/>
    <cellStyle name="Ausgabe 6 4" xfId="12470"/>
    <cellStyle name="Ausgabe 7" xfId="12471"/>
    <cellStyle name="Ausgabe 7 2" xfId="12472"/>
    <cellStyle name="Ausgabe 7 3" xfId="12473"/>
    <cellStyle name="Ausgabe 7 4" xfId="12474"/>
    <cellStyle name="Ausgabe 8" xfId="12475"/>
    <cellStyle name="Ausgabe 9" xfId="12476"/>
    <cellStyle name="AutoFormat Options" xfId="12477"/>
    <cellStyle name="Avertissement 2" xfId="50"/>
    <cellStyle name="axlcolour" xfId="12478"/>
    <cellStyle name="axlcolour 10" xfId="12479"/>
    <cellStyle name="axlcolour 10 2" xfId="12480"/>
    <cellStyle name="axlcolour 11" xfId="12481"/>
    <cellStyle name="axlcolour 11 2" xfId="12482"/>
    <cellStyle name="axlcolour 12" xfId="12483"/>
    <cellStyle name="axlcolour 13" xfId="12484"/>
    <cellStyle name="axlcolour 2" xfId="12485"/>
    <cellStyle name="axlcolour 2 2" xfId="12486"/>
    <cellStyle name="axlcolour 2 3" xfId="12487"/>
    <cellStyle name="axlcolour 3" xfId="12488"/>
    <cellStyle name="axlcolour 3 2" xfId="12489"/>
    <cellStyle name="axlcolour 3 3" xfId="12490"/>
    <cellStyle name="axlcolour 4" xfId="12491"/>
    <cellStyle name="axlcolour 4 2" xfId="12492"/>
    <cellStyle name="axlcolour 4 3" xfId="12493"/>
    <cellStyle name="axlcolour 5" xfId="12494"/>
    <cellStyle name="axlcolour 5 2" xfId="12495"/>
    <cellStyle name="axlcolour 5 3" xfId="12496"/>
    <cellStyle name="axlcolour 6" xfId="12497"/>
    <cellStyle name="axlcolour 6 2" xfId="12498"/>
    <cellStyle name="axlcolour 6 3" xfId="12499"/>
    <cellStyle name="axlcolour 7" xfId="12500"/>
    <cellStyle name="axlcolour 7 2" xfId="12501"/>
    <cellStyle name="axlcolour 8" xfId="12502"/>
    <cellStyle name="axlcolour 8 2" xfId="12503"/>
    <cellStyle name="axlcolour 8 3" xfId="12504"/>
    <cellStyle name="axlcolour 9" xfId="12505"/>
    <cellStyle name="axlcolour 9 2" xfId="12506"/>
    <cellStyle name="axlcolour 9 3" xfId="12507"/>
    <cellStyle name="Bad 10" xfId="12508"/>
    <cellStyle name="Bad 10 2" xfId="12509"/>
    <cellStyle name="Bad 11" xfId="12510"/>
    <cellStyle name="Bad 11 2" xfId="12511"/>
    <cellStyle name="Bad 12" xfId="12512"/>
    <cellStyle name="Bad 12 2" xfId="12513"/>
    <cellStyle name="Bad 13" xfId="12514"/>
    <cellStyle name="Bad 13 2" xfId="12515"/>
    <cellStyle name="Bad 14" xfId="12516"/>
    <cellStyle name="Bad 14 2" xfId="12517"/>
    <cellStyle name="Bad 15" xfId="12518"/>
    <cellStyle name="Bad 15 2" xfId="12519"/>
    <cellStyle name="Bad 16" xfId="12520"/>
    <cellStyle name="Bad 16 2" xfId="12521"/>
    <cellStyle name="Bad 17" xfId="12522"/>
    <cellStyle name="Bad 17 2" xfId="12523"/>
    <cellStyle name="Bad 18" xfId="12524"/>
    <cellStyle name="Bad 19" xfId="12525"/>
    <cellStyle name="Bad 2" xfId="12526"/>
    <cellStyle name="Bad 2 2" xfId="12527"/>
    <cellStyle name="Bad 2 2 2" xfId="12528"/>
    <cellStyle name="Bad 2 2 3" xfId="12529"/>
    <cellStyle name="Bad 2 3" xfId="12530"/>
    <cellStyle name="Bad 2 3 2" xfId="12531"/>
    <cellStyle name="Bad 2 4" xfId="12532"/>
    <cellStyle name="Bad 2 4 2" xfId="12533"/>
    <cellStyle name="Bad 2 5" xfId="12534"/>
    <cellStyle name="Bad 2 6" xfId="12535"/>
    <cellStyle name="Bad 20" xfId="12536"/>
    <cellStyle name="Bad 21" xfId="12537"/>
    <cellStyle name="Bad 22" xfId="12538"/>
    <cellStyle name="Bad 23" xfId="12539"/>
    <cellStyle name="Bad 24" xfId="12540"/>
    <cellStyle name="Bad 25" xfId="12541"/>
    <cellStyle name="Bad 26" xfId="12542"/>
    <cellStyle name="Bad 27" xfId="12543"/>
    <cellStyle name="Bad 28" xfId="12544"/>
    <cellStyle name="Bad 29" xfId="12545"/>
    <cellStyle name="Bad 3" xfId="12546"/>
    <cellStyle name="Bad 3 2" xfId="12547"/>
    <cellStyle name="Bad 3 2 2" xfId="12548"/>
    <cellStyle name="Bad 3 3" xfId="12549"/>
    <cellStyle name="Bad 3 3 2" xfId="12550"/>
    <cellStyle name="Bad 3 4" xfId="12551"/>
    <cellStyle name="Bad 3 5" xfId="12552"/>
    <cellStyle name="Bad 30" xfId="12553"/>
    <cellStyle name="Bad 31" xfId="12554"/>
    <cellStyle name="Bad 32" xfId="12555"/>
    <cellStyle name="Bad 33" xfId="12556"/>
    <cellStyle name="Bad 34" xfId="12557"/>
    <cellStyle name="Bad 35" xfId="12558"/>
    <cellStyle name="Bad 36" xfId="12559"/>
    <cellStyle name="Bad 37" xfId="12560"/>
    <cellStyle name="Bad 38" xfId="12561"/>
    <cellStyle name="Bad 4" xfId="12562"/>
    <cellStyle name="Bad 4 2" xfId="12563"/>
    <cellStyle name="Bad 4 3" xfId="12564"/>
    <cellStyle name="Bad 5" xfId="12565"/>
    <cellStyle name="Bad 5 2" xfId="12566"/>
    <cellStyle name="Bad 6" xfId="12567"/>
    <cellStyle name="Bad 6 2" xfId="12568"/>
    <cellStyle name="Bad 7" xfId="12569"/>
    <cellStyle name="Bad 7 2" xfId="12570"/>
    <cellStyle name="Bad 8" xfId="12571"/>
    <cellStyle name="Bad 8 2" xfId="12572"/>
    <cellStyle name="Bad 9" xfId="12573"/>
    <cellStyle name="Bad 9 2" xfId="12574"/>
    <cellStyle name="Berechnung" xfId="12575"/>
    <cellStyle name="Berechnung 10" xfId="12576"/>
    <cellStyle name="Berechnung 2" xfId="12577"/>
    <cellStyle name="Berechnung 2 2" xfId="12578"/>
    <cellStyle name="Berechnung 2 2 2" xfId="12579"/>
    <cellStyle name="Berechnung 2 2 3" xfId="12580"/>
    <cellStyle name="Berechnung 2 2 4" xfId="12581"/>
    <cellStyle name="Berechnung 2 3" xfId="12582"/>
    <cellStyle name="Berechnung 2 3 2" xfId="12583"/>
    <cellStyle name="Berechnung 2 3 3" xfId="12584"/>
    <cellStyle name="Berechnung 2 3 4" xfId="12585"/>
    <cellStyle name="Berechnung 2 4" xfId="12586"/>
    <cellStyle name="Berechnung 2 4 2" xfId="12587"/>
    <cellStyle name="Berechnung 2 4 3" xfId="12588"/>
    <cellStyle name="Berechnung 2 4 4" xfId="12589"/>
    <cellStyle name="Berechnung 2 5" xfId="12590"/>
    <cellStyle name="Berechnung 2 5 2" xfId="12591"/>
    <cellStyle name="Berechnung 2 5 3" xfId="12592"/>
    <cellStyle name="Berechnung 2 5 4" xfId="12593"/>
    <cellStyle name="Berechnung 2 6" xfId="12594"/>
    <cellStyle name="Berechnung 2 7" xfId="12595"/>
    <cellStyle name="Berechnung 2 8" xfId="12596"/>
    <cellStyle name="Berechnung 3" xfId="12597"/>
    <cellStyle name="Berechnung 3 2" xfId="12598"/>
    <cellStyle name="Berechnung 3 3" xfId="12599"/>
    <cellStyle name="Berechnung 3 4" xfId="12600"/>
    <cellStyle name="Berechnung 4" xfId="12601"/>
    <cellStyle name="Berechnung 4 2" xfId="12602"/>
    <cellStyle name="Berechnung 4 3" xfId="12603"/>
    <cellStyle name="Berechnung 4 4" xfId="12604"/>
    <cellStyle name="Berechnung 5" xfId="12605"/>
    <cellStyle name="Berechnung 5 2" xfId="12606"/>
    <cellStyle name="Berechnung 5 3" xfId="12607"/>
    <cellStyle name="Berechnung 5 4" xfId="12608"/>
    <cellStyle name="Berechnung 6" xfId="12609"/>
    <cellStyle name="Berechnung 6 2" xfId="12610"/>
    <cellStyle name="Berechnung 6 3" xfId="12611"/>
    <cellStyle name="Berechnung 6 4" xfId="12612"/>
    <cellStyle name="Berechnung 7" xfId="12613"/>
    <cellStyle name="Berechnung 7 2" xfId="12614"/>
    <cellStyle name="Berechnung 7 3" xfId="12615"/>
    <cellStyle name="Berechnung 7 4" xfId="12616"/>
    <cellStyle name="Berechnung 8" xfId="12617"/>
    <cellStyle name="Berechnung 9" xfId="12618"/>
    <cellStyle name="Besuchter Hyperlink_M&amp;A_20000526" xfId="12619"/>
    <cellStyle name="billion" xfId="12661"/>
    <cellStyle name="Bilješka" xfId="12620"/>
    <cellStyle name="Bilješka 10" xfId="12621"/>
    <cellStyle name="Bilješka 10 2" xfId="12622"/>
    <cellStyle name="Bilješka 10 3" xfId="12623"/>
    <cellStyle name="Bilješka 11" xfId="12624"/>
    <cellStyle name="Bilješka 11 2" xfId="12625"/>
    <cellStyle name="Bilješka 11 3" xfId="12626"/>
    <cellStyle name="Bilješka 12" xfId="12627"/>
    <cellStyle name="Bilješka 12 2" xfId="12628"/>
    <cellStyle name="Bilješka 12 3" xfId="12629"/>
    <cellStyle name="Bilješka 13" xfId="12630"/>
    <cellStyle name="Bilješka 13 2" xfId="12631"/>
    <cellStyle name="Bilješka 14" xfId="12632"/>
    <cellStyle name="Bilješka 14 2" xfId="12633"/>
    <cellStyle name="Bilješka 15" xfId="12634"/>
    <cellStyle name="Bilješka 16" xfId="12635"/>
    <cellStyle name="Bilješka 2" xfId="12636"/>
    <cellStyle name="Bilješka 2 2" xfId="12637"/>
    <cellStyle name="Bilješka 2 2 2" xfId="12638"/>
    <cellStyle name="Bilješka 2 3" xfId="12639"/>
    <cellStyle name="Bilješka 3" xfId="12640"/>
    <cellStyle name="Bilješka 3 2" xfId="12641"/>
    <cellStyle name="Bilješka 3 3" xfId="12642"/>
    <cellStyle name="Bilješka 4" xfId="12643"/>
    <cellStyle name="Bilješka 4 2" xfId="12644"/>
    <cellStyle name="Bilješka 4 3" xfId="12645"/>
    <cellStyle name="Bilješka 5" xfId="12646"/>
    <cellStyle name="Bilješka 5 2" xfId="12647"/>
    <cellStyle name="Bilješka 5 3" xfId="12648"/>
    <cellStyle name="Bilješka 6" xfId="12649"/>
    <cellStyle name="Bilješka 6 2" xfId="12650"/>
    <cellStyle name="Bilješka 6 3" xfId="12651"/>
    <cellStyle name="Bilješka 7" xfId="12652"/>
    <cellStyle name="Bilješka 7 2" xfId="12653"/>
    <cellStyle name="Bilješka 7 3" xfId="12654"/>
    <cellStyle name="Bilješka 8" xfId="12655"/>
    <cellStyle name="Bilješka 8 2" xfId="12656"/>
    <cellStyle name="Bilješka 8 3" xfId="12657"/>
    <cellStyle name="Bilješka 9" xfId="12658"/>
    <cellStyle name="Bilješka 9 2" xfId="12659"/>
    <cellStyle name="Bilješka 9 3" xfId="12660"/>
    <cellStyle name="blank" xfId="12662"/>
    <cellStyle name="Blue heading" xfId="12663"/>
    <cellStyle name="Bold" xfId="12664"/>
    <cellStyle name="Bold 10" xfId="12665"/>
    <cellStyle name="Bold 2" xfId="12666"/>
    <cellStyle name="Bold 2 2" xfId="12667"/>
    <cellStyle name="Bold 2 2 2" xfId="12668"/>
    <cellStyle name="Bold 2 2 3" xfId="12669"/>
    <cellStyle name="Bold 2 2 4" xfId="12670"/>
    <cellStyle name="Bold 2 3" xfId="12671"/>
    <cellStyle name="Bold 2 4" xfId="12672"/>
    <cellStyle name="Bold 2 5" xfId="12673"/>
    <cellStyle name="Bold 3" xfId="12674"/>
    <cellStyle name="Bold 3 2" xfId="12675"/>
    <cellStyle name="Bold 3 3" xfId="12676"/>
    <cellStyle name="Bold 3 4" xfId="12677"/>
    <cellStyle name="Bold 4" xfId="12678"/>
    <cellStyle name="Bold 4 2" xfId="12679"/>
    <cellStyle name="Bold 4 3" xfId="12680"/>
    <cellStyle name="Bold 4 4" xfId="12681"/>
    <cellStyle name="Bold 5" xfId="12682"/>
    <cellStyle name="Bold 5 2" xfId="12683"/>
    <cellStyle name="Bold 5 3" xfId="12684"/>
    <cellStyle name="Bold 5 4" xfId="12685"/>
    <cellStyle name="Bold 6" xfId="12686"/>
    <cellStyle name="Bold 6 2" xfId="12687"/>
    <cellStyle name="Bold 6 3" xfId="12688"/>
    <cellStyle name="Bold 6 4" xfId="12689"/>
    <cellStyle name="Bold 7" xfId="12690"/>
    <cellStyle name="Bold 7 2" xfId="12691"/>
    <cellStyle name="Bold 7 3" xfId="12692"/>
    <cellStyle name="Bold 7 4" xfId="12693"/>
    <cellStyle name="Bold 8" xfId="12694"/>
    <cellStyle name="Bold 9" xfId="12695"/>
    <cellStyle name="Border Heavy" xfId="12696"/>
    <cellStyle name="Border Heavy 2" xfId="12697"/>
    <cellStyle name="Border Heavy 2 2" xfId="12698"/>
    <cellStyle name="Border Heavy 2 3" xfId="12699"/>
    <cellStyle name="Border Heavy 3" xfId="12700"/>
    <cellStyle name="Border Heavy 4" xfId="12701"/>
    <cellStyle name="Border Heavy 5" xfId="12702"/>
    <cellStyle name="Border Thin" xfId="12703"/>
    <cellStyle name="Border Thin 2" xfId="12704"/>
    <cellStyle name="Border Thin 3" xfId="12705"/>
    <cellStyle name="Border Thin 4" xfId="12706"/>
    <cellStyle name="Border Years" xfId="12707"/>
    <cellStyle name="Border Years 2" xfId="12708"/>
    <cellStyle name="BvDAddIn_Currency" xfId="12709"/>
    <cellStyle name="Calc Currency (0)" xfId="12710"/>
    <cellStyle name="Calcul 2" xfId="47"/>
    <cellStyle name="Calculation 10" xfId="12711"/>
    <cellStyle name="Calculation 10 2" xfId="12712"/>
    <cellStyle name="Calculation 10 2 2" xfId="12713"/>
    <cellStyle name="Calculation 10 2 2 2" xfId="12714"/>
    <cellStyle name="Calculation 10 2 2 2 2" xfId="12715"/>
    <cellStyle name="Calculation 10 2 2 2 3" xfId="12716"/>
    <cellStyle name="Calculation 10 2 2 2 4" xfId="12717"/>
    <cellStyle name="Calculation 10 2 2 3" xfId="12718"/>
    <cellStyle name="Calculation 10 2 2 3 2" xfId="12719"/>
    <cellStyle name="Calculation 10 2 2 3 3" xfId="12720"/>
    <cellStyle name="Calculation 10 2 2 3 4" xfId="12721"/>
    <cellStyle name="Calculation 10 2 2 4" xfId="12722"/>
    <cellStyle name="Calculation 10 2 2 4 2" xfId="12723"/>
    <cellStyle name="Calculation 10 2 2 4 3" xfId="12724"/>
    <cellStyle name="Calculation 10 2 2 4 4" xfId="12725"/>
    <cellStyle name="Calculation 10 2 2 5" xfId="12726"/>
    <cellStyle name="Calculation 10 2 2 5 2" xfId="12727"/>
    <cellStyle name="Calculation 10 2 2 5 3" xfId="12728"/>
    <cellStyle name="Calculation 10 2 2 5 4" xfId="12729"/>
    <cellStyle name="Calculation 10 2 2 6" xfId="12730"/>
    <cellStyle name="Calculation 10 2 2 7" xfId="12731"/>
    <cellStyle name="Calculation 10 2 2 8" xfId="12732"/>
    <cellStyle name="Calculation 10 2 3" xfId="12733"/>
    <cellStyle name="Calculation 10 2 3 2" xfId="12734"/>
    <cellStyle name="Calculation 10 2 3 3" xfId="12735"/>
    <cellStyle name="Calculation 10 2 3 4" xfId="12736"/>
    <cellStyle name="Calculation 10 2 4" xfId="12737"/>
    <cellStyle name="Calculation 10 2 5" xfId="12738"/>
    <cellStyle name="Calculation 10 2 6" xfId="12739"/>
    <cellStyle name="Calculation 10 3" xfId="12740"/>
    <cellStyle name="Calculation 10 3 2" xfId="12741"/>
    <cellStyle name="Calculation 10 3 2 2" xfId="12742"/>
    <cellStyle name="Calculation 10 3 2 3" xfId="12743"/>
    <cellStyle name="Calculation 10 3 2 4" xfId="12744"/>
    <cellStyle name="Calculation 10 3 3" xfId="12745"/>
    <cellStyle name="Calculation 10 3 3 2" xfId="12746"/>
    <cellStyle name="Calculation 10 3 3 3" xfId="12747"/>
    <cellStyle name="Calculation 10 3 3 4" xfId="12748"/>
    <cellStyle name="Calculation 10 3 4" xfId="12749"/>
    <cellStyle name="Calculation 10 3 4 2" xfId="12750"/>
    <cellStyle name="Calculation 10 3 4 3" xfId="12751"/>
    <cellStyle name="Calculation 10 3 4 4" xfId="12752"/>
    <cellStyle name="Calculation 10 3 5" xfId="12753"/>
    <cellStyle name="Calculation 10 3 5 2" xfId="12754"/>
    <cellStyle name="Calculation 10 3 5 3" xfId="12755"/>
    <cellStyle name="Calculation 10 3 5 4" xfId="12756"/>
    <cellStyle name="Calculation 10 3 6" xfId="12757"/>
    <cellStyle name="Calculation 10 3 7" xfId="12758"/>
    <cellStyle name="Calculation 10 3 8" xfId="12759"/>
    <cellStyle name="Calculation 10 4" xfId="12760"/>
    <cellStyle name="Calculation 10 4 2" xfId="12761"/>
    <cellStyle name="Calculation 10 4 3" xfId="12762"/>
    <cellStyle name="Calculation 10 4 4" xfId="12763"/>
    <cellStyle name="Calculation 10 5" xfId="12764"/>
    <cellStyle name="Calculation 10 6" xfId="12765"/>
    <cellStyle name="Calculation 10 7" xfId="12766"/>
    <cellStyle name="Calculation 11" xfId="12767"/>
    <cellStyle name="Calculation 11 2" xfId="12768"/>
    <cellStyle name="Calculation 11 2 2" xfId="12769"/>
    <cellStyle name="Calculation 11 2 2 2" xfId="12770"/>
    <cellStyle name="Calculation 11 2 2 2 2" xfId="12771"/>
    <cellStyle name="Calculation 11 2 2 2 3" xfId="12772"/>
    <cellStyle name="Calculation 11 2 2 2 4" xfId="12773"/>
    <cellStyle name="Calculation 11 2 2 3" xfId="12774"/>
    <cellStyle name="Calculation 11 2 2 3 2" xfId="12775"/>
    <cellStyle name="Calculation 11 2 2 3 3" xfId="12776"/>
    <cellStyle name="Calculation 11 2 2 3 4" xfId="12777"/>
    <cellStyle name="Calculation 11 2 2 4" xfId="12778"/>
    <cellStyle name="Calculation 11 2 2 4 2" xfId="12779"/>
    <cellStyle name="Calculation 11 2 2 4 3" xfId="12780"/>
    <cellStyle name="Calculation 11 2 2 4 4" xfId="12781"/>
    <cellStyle name="Calculation 11 2 2 5" xfId="12782"/>
    <cellStyle name="Calculation 11 2 2 5 2" xfId="12783"/>
    <cellStyle name="Calculation 11 2 2 5 3" xfId="12784"/>
    <cellStyle name="Calculation 11 2 2 5 4" xfId="12785"/>
    <cellStyle name="Calculation 11 2 2 6" xfId="12786"/>
    <cellStyle name="Calculation 11 2 2 7" xfId="12787"/>
    <cellStyle name="Calculation 11 2 2 8" xfId="12788"/>
    <cellStyle name="Calculation 11 2 3" xfId="12789"/>
    <cellStyle name="Calculation 11 2 3 2" xfId="12790"/>
    <cellStyle name="Calculation 11 2 3 3" xfId="12791"/>
    <cellStyle name="Calculation 11 2 3 4" xfId="12792"/>
    <cellStyle name="Calculation 11 2 4" xfId="12793"/>
    <cellStyle name="Calculation 11 2 5" xfId="12794"/>
    <cellStyle name="Calculation 11 2 6" xfId="12795"/>
    <cellStyle name="Calculation 11 3" xfId="12796"/>
    <cellStyle name="Calculation 11 3 2" xfId="12797"/>
    <cellStyle name="Calculation 11 3 2 2" xfId="12798"/>
    <cellStyle name="Calculation 11 3 2 3" xfId="12799"/>
    <cellStyle name="Calculation 11 3 2 4" xfId="12800"/>
    <cellStyle name="Calculation 11 3 3" xfId="12801"/>
    <cellStyle name="Calculation 11 3 3 2" xfId="12802"/>
    <cellStyle name="Calculation 11 3 3 3" xfId="12803"/>
    <cellStyle name="Calculation 11 3 3 4" xfId="12804"/>
    <cellStyle name="Calculation 11 3 4" xfId="12805"/>
    <cellStyle name="Calculation 11 3 4 2" xfId="12806"/>
    <cellStyle name="Calculation 11 3 4 3" xfId="12807"/>
    <cellStyle name="Calculation 11 3 4 4" xfId="12808"/>
    <cellStyle name="Calculation 11 3 5" xfId="12809"/>
    <cellStyle name="Calculation 11 3 5 2" xfId="12810"/>
    <cellStyle name="Calculation 11 3 5 3" xfId="12811"/>
    <cellStyle name="Calculation 11 3 5 4" xfId="12812"/>
    <cellStyle name="Calculation 11 3 6" xfId="12813"/>
    <cellStyle name="Calculation 11 3 7" xfId="12814"/>
    <cellStyle name="Calculation 11 3 8" xfId="12815"/>
    <cellStyle name="Calculation 11 4" xfId="12816"/>
    <cellStyle name="Calculation 11 4 2" xfId="12817"/>
    <cellStyle name="Calculation 11 4 3" xfId="12818"/>
    <cellStyle name="Calculation 11 4 4" xfId="12819"/>
    <cellStyle name="Calculation 11 5" xfId="12820"/>
    <cellStyle name="Calculation 11 6" xfId="12821"/>
    <cellStyle name="Calculation 11 7" xfId="12822"/>
    <cellStyle name="Calculation 12" xfId="12823"/>
    <cellStyle name="Calculation 12 2" xfId="12824"/>
    <cellStyle name="Calculation 12 2 2" xfId="12825"/>
    <cellStyle name="Calculation 12 2 2 2" xfId="12826"/>
    <cellStyle name="Calculation 12 2 2 2 2" xfId="12827"/>
    <cellStyle name="Calculation 12 2 2 2 3" xfId="12828"/>
    <cellStyle name="Calculation 12 2 2 2 4" xfId="12829"/>
    <cellStyle name="Calculation 12 2 2 3" xfId="12830"/>
    <cellStyle name="Calculation 12 2 2 3 2" xfId="12831"/>
    <cellStyle name="Calculation 12 2 2 3 3" xfId="12832"/>
    <cellStyle name="Calculation 12 2 2 3 4" xfId="12833"/>
    <cellStyle name="Calculation 12 2 2 4" xfId="12834"/>
    <cellStyle name="Calculation 12 2 2 4 2" xfId="12835"/>
    <cellStyle name="Calculation 12 2 2 4 3" xfId="12836"/>
    <cellStyle name="Calculation 12 2 2 4 4" xfId="12837"/>
    <cellStyle name="Calculation 12 2 2 5" xfId="12838"/>
    <cellStyle name="Calculation 12 2 2 5 2" xfId="12839"/>
    <cellStyle name="Calculation 12 2 2 5 3" xfId="12840"/>
    <cellStyle name="Calculation 12 2 2 5 4" xfId="12841"/>
    <cellStyle name="Calculation 12 2 2 6" xfId="12842"/>
    <cellStyle name="Calculation 12 2 2 7" xfId="12843"/>
    <cellStyle name="Calculation 12 2 2 8" xfId="12844"/>
    <cellStyle name="Calculation 12 2 3" xfId="12845"/>
    <cellStyle name="Calculation 12 2 3 2" xfId="12846"/>
    <cellStyle name="Calculation 12 2 3 3" xfId="12847"/>
    <cellStyle name="Calculation 12 2 3 4" xfId="12848"/>
    <cellStyle name="Calculation 12 2 4" xfId="12849"/>
    <cellStyle name="Calculation 12 2 5" xfId="12850"/>
    <cellStyle name="Calculation 12 2 6" xfId="12851"/>
    <cellStyle name="Calculation 12 3" xfId="12852"/>
    <cellStyle name="Calculation 12 3 2" xfId="12853"/>
    <cellStyle name="Calculation 12 3 2 2" xfId="12854"/>
    <cellStyle name="Calculation 12 3 2 3" xfId="12855"/>
    <cellStyle name="Calculation 12 3 2 4" xfId="12856"/>
    <cellStyle name="Calculation 12 3 3" xfId="12857"/>
    <cellStyle name="Calculation 12 3 3 2" xfId="12858"/>
    <cellStyle name="Calculation 12 3 3 3" xfId="12859"/>
    <cellStyle name="Calculation 12 3 3 4" xfId="12860"/>
    <cellStyle name="Calculation 12 3 4" xfId="12861"/>
    <cellStyle name="Calculation 12 3 4 2" xfId="12862"/>
    <cellStyle name="Calculation 12 3 4 3" xfId="12863"/>
    <cellStyle name="Calculation 12 3 4 4" xfId="12864"/>
    <cellStyle name="Calculation 12 3 5" xfId="12865"/>
    <cellStyle name="Calculation 12 3 5 2" xfId="12866"/>
    <cellStyle name="Calculation 12 3 5 3" xfId="12867"/>
    <cellStyle name="Calculation 12 3 5 4" xfId="12868"/>
    <cellStyle name="Calculation 12 3 6" xfId="12869"/>
    <cellStyle name="Calculation 12 3 7" xfId="12870"/>
    <cellStyle name="Calculation 12 3 8" xfId="12871"/>
    <cellStyle name="Calculation 12 4" xfId="12872"/>
    <cellStyle name="Calculation 12 4 2" xfId="12873"/>
    <cellStyle name="Calculation 12 4 3" xfId="12874"/>
    <cellStyle name="Calculation 12 4 4" xfId="12875"/>
    <cellStyle name="Calculation 12 5" xfId="12876"/>
    <cellStyle name="Calculation 12 6" xfId="12877"/>
    <cellStyle name="Calculation 12 7" xfId="12878"/>
    <cellStyle name="Calculation 13" xfId="12879"/>
    <cellStyle name="Calculation 13 2" xfId="12880"/>
    <cellStyle name="Calculation 13 2 2" xfId="12881"/>
    <cellStyle name="Calculation 13 2 2 2" xfId="12882"/>
    <cellStyle name="Calculation 13 2 2 2 2" xfId="12883"/>
    <cellStyle name="Calculation 13 2 2 2 3" xfId="12884"/>
    <cellStyle name="Calculation 13 2 2 2 4" xfId="12885"/>
    <cellStyle name="Calculation 13 2 2 3" xfId="12886"/>
    <cellStyle name="Calculation 13 2 2 3 2" xfId="12887"/>
    <cellStyle name="Calculation 13 2 2 3 3" xfId="12888"/>
    <cellStyle name="Calculation 13 2 2 3 4" xfId="12889"/>
    <cellStyle name="Calculation 13 2 2 4" xfId="12890"/>
    <cellStyle name="Calculation 13 2 2 4 2" xfId="12891"/>
    <cellStyle name="Calculation 13 2 2 4 3" xfId="12892"/>
    <cellStyle name="Calculation 13 2 2 4 4" xfId="12893"/>
    <cellStyle name="Calculation 13 2 2 5" xfId="12894"/>
    <cellStyle name="Calculation 13 2 2 5 2" xfId="12895"/>
    <cellStyle name="Calculation 13 2 2 5 3" xfId="12896"/>
    <cellStyle name="Calculation 13 2 2 5 4" xfId="12897"/>
    <cellStyle name="Calculation 13 2 2 6" xfId="12898"/>
    <cellStyle name="Calculation 13 2 2 7" xfId="12899"/>
    <cellStyle name="Calculation 13 2 2 8" xfId="12900"/>
    <cellStyle name="Calculation 13 2 3" xfId="12901"/>
    <cellStyle name="Calculation 13 2 3 2" xfId="12902"/>
    <cellStyle name="Calculation 13 2 3 3" xfId="12903"/>
    <cellStyle name="Calculation 13 2 3 4" xfId="12904"/>
    <cellStyle name="Calculation 13 2 4" xfId="12905"/>
    <cellStyle name="Calculation 13 2 5" xfId="12906"/>
    <cellStyle name="Calculation 13 2 6" xfId="12907"/>
    <cellStyle name="Calculation 13 3" xfId="12908"/>
    <cellStyle name="Calculation 13 3 2" xfId="12909"/>
    <cellStyle name="Calculation 13 3 2 2" xfId="12910"/>
    <cellStyle name="Calculation 13 3 2 3" xfId="12911"/>
    <cellStyle name="Calculation 13 3 2 4" xfId="12912"/>
    <cellStyle name="Calculation 13 3 3" xfId="12913"/>
    <cellStyle name="Calculation 13 3 3 2" xfId="12914"/>
    <cellStyle name="Calculation 13 3 3 3" xfId="12915"/>
    <cellStyle name="Calculation 13 3 3 4" xfId="12916"/>
    <cellStyle name="Calculation 13 3 4" xfId="12917"/>
    <cellStyle name="Calculation 13 3 4 2" xfId="12918"/>
    <cellStyle name="Calculation 13 3 4 3" xfId="12919"/>
    <cellStyle name="Calculation 13 3 4 4" xfId="12920"/>
    <cellStyle name="Calculation 13 3 5" xfId="12921"/>
    <cellStyle name="Calculation 13 3 5 2" xfId="12922"/>
    <cellStyle name="Calculation 13 3 5 3" xfId="12923"/>
    <cellStyle name="Calculation 13 3 5 4" xfId="12924"/>
    <cellStyle name="Calculation 13 3 6" xfId="12925"/>
    <cellStyle name="Calculation 13 3 7" xfId="12926"/>
    <cellStyle name="Calculation 13 3 8" xfId="12927"/>
    <cellStyle name="Calculation 13 4" xfId="12928"/>
    <cellStyle name="Calculation 13 4 2" xfId="12929"/>
    <cellStyle name="Calculation 13 4 3" xfId="12930"/>
    <cellStyle name="Calculation 13 4 4" xfId="12931"/>
    <cellStyle name="Calculation 13 5" xfId="12932"/>
    <cellStyle name="Calculation 13 6" xfId="12933"/>
    <cellStyle name="Calculation 13 7" xfId="12934"/>
    <cellStyle name="Calculation 14" xfId="12935"/>
    <cellStyle name="Calculation 14 2" xfId="12936"/>
    <cellStyle name="Calculation 14 2 2" xfId="12937"/>
    <cellStyle name="Calculation 14 2 2 2" xfId="12938"/>
    <cellStyle name="Calculation 14 2 2 2 2" xfId="12939"/>
    <cellStyle name="Calculation 14 2 2 2 3" xfId="12940"/>
    <cellStyle name="Calculation 14 2 2 2 4" xfId="12941"/>
    <cellStyle name="Calculation 14 2 2 3" xfId="12942"/>
    <cellStyle name="Calculation 14 2 2 3 2" xfId="12943"/>
    <cellStyle name="Calculation 14 2 2 3 3" xfId="12944"/>
    <cellStyle name="Calculation 14 2 2 3 4" xfId="12945"/>
    <cellStyle name="Calculation 14 2 2 4" xfId="12946"/>
    <cellStyle name="Calculation 14 2 2 4 2" xfId="12947"/>
    <cellStyle name="Calculation 14 2 2 4 3" xfId="12948"/>
    <cellStyle name="Calculation 14 2 2 4 4" xfId="12949"/>
    <cellStyle name="Calculation 14 2 2 5" xfId="12950"/>
    <cellStyle name="Calculation 14 2 2 5 2" xfId="12951"/>
    <cellStyle name="Calculation 14 2 2 5 3" xfId="12952"/>
    <cellStyle name="Calculation 14 2 2 5 4" xfId="12953"/>
    <cellStyle name="Calculation 14 2 2 6" xfId="12954"/>
    <cellStyle name="Calculation 14 2 2 7" xfId="12955"/>
    <cellStyle name="Calculation 14 2 2 8" xfId="12956"/>
    <cellStyle name="Calculation 14 2 3" xfId="12957"/>
    <cellStyle name="Calculation 14 2 3 2" xfId="12958"/>
    <cellStyle name="Calculation 14 2 3 3" xfId="12959"/>
    <cellStyle name="Calculation 14 2 3 4" xfId="12960"/>
    <cellStyle name="Calculation 14 2 4" xfId="12961"/>
    <cellStyle name="Calculation 14 2 5" xfId="12962"/>
    <cellStyle name="Calculation 14 2 6" xfId="12963"/>
    <cellStyle name="Calculation 14 3" xfId="12964"/>
    <cellStyle name="Calculation 14 3 2" xfId="12965"/>
    <cellStyle name="Calculation 14 3 2 2" xfId="12966"/>
    <cellStyle name="Calculation 14 3 2 3" xfId="12967"/>
    <cellStyle name="Calculation 14 3 2 4" xfId="12968"/>
    <cellStyle name="Calculation 14 3 3" xfId="12969"/>
    <cellStyle name="Calculation 14 3 3 2" xfId="12970"/>
    <cellStyle name="Calculation 14 3 3 3" xfId="12971"/>
    <cellStyle name="Calculation 14 3 3 4" xfId="12972"/>
    <cellStyle name="Calculation 14 3 4" xfId="12973"/>
    <cellStyle name="Calculation 14 3 4 2" xfId="12974"/>
    <cellStyle name="Calculation 14 3 4 3" xfId="12975"/>
    <cellStyle name="Calculation 14 3 4 4" xfId="12976"/>
    <cellStyle name="Calculation 14 3 5" xfId="12977"/>
    <cellStyle name="Calculation 14 3 5 2" xfId="12978"/>
    <cellStyle name="Calculation 14 3 5 3" xfId="12979"/>
    <cellStyle name="Calculation 14 3 5 4" xfId="12980"/>
    <cellStyle name="Calculation 14 3 6" xfId="12981"/>
    <cellStyle name="Calculation 14 3 7" xfId="12982"/>
    <cellStyle name="Calculation 14 3 8" xfId="12983"/>
    <cellStyle name="Calculation 14 4" xfId="12984"/>
    <cellStyle name="Calculation 14 4 2" xfId="12985"/>
    <cellStyle name="Calculation 14 4 3" xfId="12986"/>
    <cellStyle name="Calculation 14 4 4" xfId="12987"/>
    <cellStyle name="Calculation 14 5" xfId="12988"/>
    <cellStyle name="Calculation 14 6" xfId="12989"/>
    <cellStyle name="Calculation 14 7" xfId="12990"/>
    <cellStyle name="Calculation 15" xfId="12991"/>
    <cellStyle name="Calculation 15 2" xfId="12992"/>
    <cellStyle name="Calculation 15 2 2" xfId="12993"/>
    <cellStyle name="Calculation 15 2 2 2" xfId="12994"/>
    <cellStyle name="Calculation 15 2 2 2 2" xfId="12995"/>
    <cellStyle name="Calculation 15 2 2 2 3" xfId="12996"/>
    <cellStyle name="Calculation 15 2 2 2 4" xfId="12997"/>
    <cellStyle name="Calculation 15 2 2 3" xfId="12998"/>
    <cellStyle name="Calculation 15 2 2 3 2" xfId="12999"/>
    <cellStyle name="Calculation 15 2 2 3 3" xfId="13000"/>
    <cellStyle name="Calculation 15 2 2 3 4" xfId="13001"/>
    <cellStyle name="Calculation 15 2 2 4" xfId="13002"/>
    <cellStyle name="Calculation 15 2 2 4 2" xfId="13003"/>
    <cellStyle name="Calculation 15 2 2 4 3" xfId="13004"/>
    <cellStyle name="Calculation 15 2 2 4 4" xfId="13005"/>
    <cellStyle name="Calculation 15 2 2 5" xfId="13006"/>
    <cellStyle name="Calculation 15 2 2 5 2" xfId="13007"/>
    <cellStyle name="Calculation 15 2 2 5 3" xfId="13008"/>
    <cellStyle name="Calculation 15 2 2 5 4" xfId="13009"/>
    <cellStyle name="Calculation 15 2 2 6" xfId="13010"/>
    <cellStyle name="Calculation 15 2 2 7" xfId="13011"/>
    <cellStyle name="Calculation 15 2 2 8" xfId="13012"/>
    <cellStyle name="Calculation 15 2 3" xfId="13013"/>
    <cellStyle name="Calculation 15 2 3 2" xfId="13014"/>
    <cellStyle name="Calculation 15 2 3 3" xfId="13015"/>
    <cellStyle name="Calculation 15 2 3 4" xfId="13016"/>
    <cellStyle name="Calculation 15 2 4" xfId="13017"/>
    <cellStyle name="Calculation 15 2 5" xfId="13018"/>
    <cellStyle name="Calculation 15 2 6" xfId="13019"/>
    <cellStyle name="Calculation 15 3" xfId="13020"/>
    <cellStyle name="Calculation 15 3 2" xfId="13021"/>
    <cellStyle name="Calculation 15 3 2 2" xfId="13022"/>
    <cellStyle name="Calculation 15 3 2 3" xfId="13023"/>
    <cellStyle name="Calculation 15 3 2 4" xfId="13024"/>
    <cellStyle name="Calculation 15 3 3" xfId="13025"/>
    <cellStyle name="Calculation 15 3 3 2" xfId="13026"/>
    <cellStyle name="Calculation 15 3 3 3" xfId="13027"/>
    <cellStyle name="Calculation 15 3 3 4" xfId="13028"/>
    <cellStyle name="Calculation 15 3 4" xfId="13029"/>
    <cellStyle name="Calculation 15 3 4 2" xfId="13030"/>
    <cellStyle name="Calculation 15 3 4 3" xfId="13031"/>
    <cellStyle name="Calculation 15 3 4 4" xfId="13032"/>
    <cellStyle name="Calculation 15 3 5" xfId="13033"/>
    <cellStyle name="Calculation 15 3 5 2" xfId="13034"/>
    <cellStyle name="Calculation 15 3 5 3" xfId="13035"/>
    <cellStyle name="Calculation 15 3 5 4" xfId="13036"/>
    <cellStyle name="Calculation 15 3 6" xfId="13037"/>
    <cellStyle name="Calculation 15 3 7" xfId="13038"/>
    <cellStyle name="Calculation 15 3 8" xfId="13039"/>
    <cellStyle name="Calculation 15 4" xfId="13040"/>
    <cellStyle name="Calculation 15 4 2" xfId="13041"/>
    <cellStyle name="Calculation 15 4 3" xfId="13042"/>
    <cellStyle name="Calculation 15 4 4" xfId="13043"/>
    <cellStyle name="Calculation 15 5" xfId="13044"/>
    <cellStyle name="Calculation 15 6" xfId="13045"/>
    <cellStyle name="Calculation 15 7" xfId="13046"/>
    <cellStyle name="Calculation 16" xfId="13047"/>
    <cellStyle name="Calculation 16 2" xfId="13048"/>
    <cellStyle name="Calculation 16 2 2" xfId="13049"/>
    <cellStyle name="Calculation 16 2 2 2" xfId="13050"/>
    <cellStyle name="Calculation 16 2 2 2 2" xfId="13051"/>
    <cellStyle name="Calculation 16 2 2 2 3" xfId="13052"/>
    <cellStyle name="Calculation 16 2 2 2 4" xfId="13053"/>
    <cellStyle name="Calculation 16 2 2 3" xfId="13054"/>
    <cellStyle name="Calculation 16 2 2 3 2" xfId="13055"/>
    <cellStyle name="Calculation 16 2 2 3 3" xfId="13056"/>
    <cellStyle name="Calculation 16 2 2 3 4" xfId="13057"/>
    <cellStyle name="Calculation 16 2 2 4" xfId="13058"/>
    <cellStyle name="Calculation 16 2 2 4 2" xfId="13059"/>
    <cellStyle name="Calculation 16 2 2 4 3" xfId="13060"/>
    <cellStyle name="Calculation 16 2 2 4 4" xfId="13061"/>
    <cellStyle name="Calculation 16 2 2 5" xfId="13062"/>
    <cellStyle name="Calculation 16 2 2 5 2" xfId="13063"/>
    <cellStyle name="Calculation 16 2 2 5 3" xfId="13064"/>
    <cellStyle name="Calculation 16 2 2 5 4" xfId="13065"/>
    <cellStyle name="Calculation 16 2 2 6" xfId="13066"/>
    <cellStyle name="Calculation 16 2 2 7" xfId="13067"/>
    <cellStyle name="Calculation 16 2 2 8" xfId="13068"/>
    <cellStyle name="Calculation 16 2 3" xfId="13069"/>
    <cellStyle name="Calculation 16 2 3 2" xfId="13070"/>
    <cellStyle name="Calculation 16 2 3 3" xfId="13071"/>
    <cellStyle name="Calculation 16 2 3 4" xfId="13072"/>
    <cellStyle name="Calculation 16 2 4" xfId="13073"/>
    <cellStyle name="Calculation 16 2 5" xfId="13074"/>
    <cellStyle name="Calculation 16 2 6" xfId="13075"/>
    <cellStyle name="Calculation 16 3" xfId="13076"/>
    <cellStyle name="Calculation 16 3 2" xfId="13077"/>
    <cellStyle name="Calculation 16 3 2 2" xfId="13078"/>
    <cellStyle name="Calculation 16 3 2 3" xfId="13079"/>
    <cellStyle name="Calculation 16 3 2 4" xfId="13080"/>
    <cellStyle name="Calculation 16 3 3" xfId="13081"/>
    <cellStyle name="Calculation 16 3 3 2" xfId="13082"/>
    <cellStyle name="Calculation 16 3 3 3" xfId="13083"/>
    <cellStyle name="Calculation 16 3 3 4" xfId="13084"/>
    <cellStyle name="Calculation 16 3 4" xfId="13085"/>
    <cellStyle name="Calculation 16 3 4 2" xfId="13086"/>
    <cellStyle name="Calculation 16 3 4 3" xfId="13087"/>
    <cellStyle name="Calculation 16 3 4 4" xfId="13088"/>
    <cellStyle name="Calculation 16 3 5" xfId="13089"/>
    <cellStyle name="Calculation 16 3 5 2" xfId="13090"/>
    <cellStyle name="Calculation 16 3 5 3" xfId="13091"/>
    <cellStyle name="Calculation 16 3 5 4" xfId="13092"/>
    <cellStyle name="Calculation 16 3 6" xfId="13093"/>
    <cellStyle name="Calculation 16 3 7" xfId="13094"/>
    <cellStyle name="Calculation 16 3 8" xfId="13095"/>
    <cellStyle name="Calculation 16 4" xfId="13096"/>
    <cellStyle name="Calculation 16 4 2" xfId="13097"/>
    <cellStyle name="Calculation 16 4 3" xfId="13098"/>
    <cellStyle name="Calculation 16 4 4" xfId="13099"/>
    <cellStyle name="Calculation 16 5" xfId="13100"/>
    <cellStyle name="Calculation 16 6" xfId="13101"/>
    <cellStyle name="Calculation 16 7" xfId="13102"/>
    <cellStyle name="Calculation 17" xfId="13103"/>
    <cellStyle name="Calculation 17 2" xfId="13104"/>
    <cellStyle name="Calculation 17 2 2" xfId="13105"/>
    <cellStyle name="Calculation 17 2 2 2" xfId="13106"/>
    <cellStyle name="Calculation 17 2 2 2 2" xfId="13107"/>
    <cellStyle name="Calculation 17 2 2 2 3" xfId="13108"/>
    <cellStyle name="Calculation 17 2 2 2 4" xfId="13109"/>
    <cellStyle name="Calculation 17 2 2 3" xfId="13110"/>
    <cellStyle name="Calculation 17 2 2 3 2" xfId="13111"/>
    <cellStyle name="Calculation 17 2 2 3 3" xfId="13112"/>
    <cellStyle name="Calculation 17 2 2 3 4" xfId="13113"/>
    <cellStyle name="Calculation 17 2 2 4" xfId="13114"/>
    <cellStyle name="Calculation 17 2 2 4 2" xfId="13115"/>
    <cellStyle name="Calculation 17 2 2 4 3" xfId="13116"/>
    <cellStyle name="Calculation 17 2 2 4 4" xfId="13117"/>
    <cellStyle name="Calculation 17 2 2 5" xfId="13118"/>
    <cellStyle name="Calculation 17 2 2 5 2" xfId="13119"/>
    <cellStyle name="Calculation 17 2 2 5 3" xfId="13120"/>
    <cellStyle name="Calculation 17 2 2 5 4" xfId="13121"/>
    <cellStyle name="Calculation 17 2 2 6" xfId="13122"/>
    <cellStyle name="Calculation 17 2 2 7" xfId="13123"/>
    <cellStyle name="Calculation 17 2 2 8" xfId="13124"/>
    <cellStyle name="Calculation 17 2 3" xfId="13125"/>
    <cellStyle name="Calculation 17 2 3 2" xfId="13126"/>
    <cellStyle name="Calculation 17 2 3 3" xfId="13127"/>
    <cellStyle name="Calculation 17 2 3 4" xfId="13128"/>
    <cellStyle name="Calculation 17 2 4" xfId="13129"/>
    <cellStyle name="Calculation 17 2 5" xfId="13130"/>
    <cellStyle name="Calculation 17 2 6" xfId="13131"/>
    <cellStyle name="Calculation 17 3" xfId="13132"/>
    <cellStyle name="Calculation 17 3 2" xfId="13133"/>
    <cellStyle name="Calculation 17 3 2 2" xfId="13134"/>
    <cellStyle name="Calculation 17 3 2 3" xfId="13135"/>
    <cellStyle name="Calculation 17 3 2 4" xfId="13136"/>
    <cellStyle name="Calculation 17 3 3" xfId="13137"/>
    <cellStyle name="Calculation 17 3 3 2" xfId="13138"/>
    <cellStyle name="Calculation 17 3 3 3" xfId="13139"/>
    <cellStyle name="Calculation 17 3 3 4" xfId="13140"/>
    <cellStyle name="Calculation 17 3 4" xfId="13141"/>
    <cellStyle name="Calculation 17 3 4 2" xfId="13142"/>
    <cellStyle name="Calculation 17 3 4 3" xfId="13143"/>
    <cellStyle name="Calculation 17 3 4 4" xfId="13144"/>
    <cellStyle name="Calculation 17 3 5" xfId="13145"/>
    <cellStyle name="Calculation 17 3 5 2" xfId="13146"/>
    <cellStyle name="Calculation 17 3 5 3" xfId="13147"/>
    <cellStyle name="Calculation 17 3 5 4" xfId="13148"/>
    <cellStyle name="Calculation 17 3 6" xfId="13149"/>
    <cellStyle name="Calculation 17 3 7" xfId="13150"/>
    <cellStyle name="Calculation 17 3 8" xfId="13151"/>
    <cellStyle name="Calculation 17 4" xfId="13152"/>
    <cellStyle name="Calculation 17 4 2" xfId="13153"/>
    <cellStyle name="Calculation 17 4 3" xfId="13154"/>
    <cellStyle name="Calculation 17 4 4" xfId="13155"/>
    <cellStyle name="Calculation 17 5" xfId="13156"/>
    <cellStyle name="Calculation 17 6" xfId="13157"/>
    <cellStyle name="Calculation 17 7" xfId="13158"/>
    <cellStyle name="Calculation 18" xfId="13159"/>
    <cellStyle name="Calculation 18 2" xfId="13160"/>
    <cellStyle name="Calculation 18 2 2" xfId="13161"/>
    <cellStyle name="Calculation 18 2 2 2" xfId="13162"/>
    <cellStyle name="Calculation 18 2 2 2 2" xfId="13163"/>
    <cellStyle name="Calculation 18 2 2 2 3" xfId="13164"/>
    <cellStyle name="Calculation 18 2 2 2 4" xfId="13165"/>
    <cellStyle name="Calculation 18 2 2 3" xfId="13166"/>
    <cellStyle name="Calculation 18 2 2 3 2" xfId="13167"/>
    <cellStyle name="Calculation 18 2 2 3 3" xfId="13168"/>
    <cellStyle name="Calculation 18 2 2 3 4" xfId="13169"/>
    <cellStyle name="Calculation 18 2 2 4" xfId="13170"/>
    <cellStyle name="Calculation 18 2 2 4 2" xfId="13171"/>
    <cellStyle name="Calculation 18 2 2 4 3" xfId="13172"/>
    <cellStyle name="Calculation 18 2 2 4 4" xfId="13173"/>
    <cellStyle name="Calculation 18 2 2 5" xfId="13174"/>
    <cellStyle name="Calculation 18 2 2 5 2" xfId="13175"/>
    <cellStyle name="Calculation 18 2 2 5 3" xfId="13176"/>
    <cellStyle name="Calculation 18 2 2 5 4" xfId="13177"/>
    <cellStyle name="Calculation 18 2 2 6" xfId="13178"/>
    <cellStyle name="Calculation 18 2 2 7" xfId="13179"/>
    <cellStyle name="Calculation 18 2 2 8" xfId="13180"/>
    <cellStyle name="Calculation 18 2 3" xfId="13181"/>
    <cellStyle name="Calculation 18 2 3 2" xfId="13182"/>
    <cellStyle name="Calculation 18 2 3 3" xfId="13183"/>
    <cellStyle name="Calculation 18 2 3 4" xfId="13184"/>
    <cellStyle name="Calculation 18 2 4" xfId="13185"/>
    <cellStyle name="Calculation 18 2 5" xfId="13186"/>
    <cellStyle name="Calculation 18 2 6" xfId="13187"/>
    <cellStyle name="Calculation 18 3" xfId="13188"/>
    <cellStyle name="Calculation 18 3 2" xfId="13189"/>
    <cellStyle name="Calculation 18 3 2 2" xfId="13190"/>
    <cellStyle name="Calculation 18 3 2 3" xfId="13191"/>
    <cellStyle name="Calculation 18 3 2 4" xfId="13192"/>
    <cellStyle name="Calculation 18 3 3" xfId="13193"/>
    <cellStyle name="Calculation 18 3 3 2" xfId="13194"/>
    <cellStyle name="Calculation 18 3 3 3" xfId="13195"/>
    <cellStyle name="Calculation 18 3 3 4" xfId="13196"/>
    <cellStyle name="Calculation 18 3 4" xfId="13197"/>
    <cellStyle name="Calculation 18 3 4 2" xfId="13198"/>
    <cellStyle name="Calculation 18 3 4 3" xfId="13199"/>
    <cellStyle name="Calculation 18 3 4 4" xfId="13200"/>
    <cellStyle name="Calculation 18 3 5" xfId="13201"/>
    <cellStyle name="Calculation 18 3 5 2" xfId="13202"/>
    <cellStyle name="Calculation 18 3 5 3" xfId="13203"/>
    <cellStyle name="Calculation 18 3 5 4" xfId="13204"/>
    <cellStyle name="Calculation 18 3 6" xfId="13205"/>
    <cellStyle name="Calculation 18 3 7" xfId="13206"/>
    <cellStyle name="Calculation 18 3 8" xfId="13207"/>
    <cellStyle name="Calculation 18 4" xfId="13208"/>
    <cellStyle name="Calculation 18 4 2" xfId="13209"/>
    <cellStyle name="Calculation 18 4 3" xfId="13210"/>
    <cellStyle name="Calculation 18 4 4" xfId="13211"/>
    <cellStyle name="Calculation 18 5" xfId="13212"/>
    <cellStyle name="Calculation 18 6" xfId="13213"/>
    <cellStyle name="Calculation 18 7" xfId="13214"/>
    <cellStyle name="Calculation 19" xfId="13215"/>
    <cellStyle name="Calculation 19 2" xfId="13216"/>
    <cellStyle name="Calculation 19 2 2" xfId="13217"/>
    <cellStyle name="Calculation 19 2 2 2" xfId="13218"/>
    <cellStyle name="Calculation 19 2 2 2 2" xfId="13219"/>
    <cellStyle name="Calculation 19 2 2 2 3" xfId="13220"/>
    <cellStyle name="Calculation 19 2 2 2 4" xfId="13221"/>
    <cellStyle name="Calculation 19 2 2 3" xfId="13222"/>
    <cellStyle name="Calculation 19 2 2 3 2" xfId="13223"/>
    <cellStyle name="Calculation 19 2 2 3 3" xfId="13224"/>
    <cellStyle name="Calculation 19 2 2 3 4" xfId="13225"/>
    <cellStyle name="Calculation 19 2 2 4" xfId="13226"/>
    <cellStyle name="Calculation 19 2 2 4 2" xfId="13227"/>
    <cellStyle name="Calculation 19 2 2 4 3" xfId="13228"/>
    <cellStyle name="Calculation 19 2 2 4 4" xfId="13229"/>
    <cellStyle name="Calculation 19 2 2 5" xfId="13230"/>
    <cellStyle name="Calculation 19 2 2 5 2" xfId="13231"/>
    <cellStyle name="Calculation 19 2 2 5 3" xfId="13232"/>
    <cellStyle name="Calculation 19 2 2 5 4" xfId="13233"/>
    <cellStyle name="Calculation 19 2 2 6" xfId="13234"/>
    <cellStyle name="Calculation 19 2 2 7" xfId="13235"/>
    <cellStyle name="Calculation 19 2 2 8" xfId="13236"/>
    <cellStyle name="Calculation 19 2 3" xfId="13237"/>
    <cellStyle name="Calculation 19 2 3 2" xfId="13238"/>
    <cellStyle name="Calculation 19 2 3 3" xfId="13239"/>
    <cellStyle name="Calculation 19 2 3 4" xfId="13240"/>
    <cellStyle name="Calculation 19 2 4" xfId="13241"/>
    <cellStyle name="Calculation 19 2 5" xfId="13242"/>
    <cellStyle name="Calculation 19 2 6" xfId="13243"/>
    <cellStyle name="Calculation 19 3" xfId="13244"/>
    <cellStyle name="Calculation 19 3 2" xfId="13245"/>
    <cellStyle name="Calculation 19 3 2 2" xfId="13246"/>
    <cellStyle name="Calculation 19 3 2 3" xfId="13247"/>
    <cellStyle name="Calculation 19 3 2 4" xfId="13248"/>
    <cellStyle name="Calculation 19 3 3" xfId="13249"/>
    <cellStyle name="Calculation 19 3 3 2" xfId="13250"/>
    <cellStyle name="Calculation 19 3 3 3" xfId="13251"/>
    <cellStyle name="Calculation 19 3 3 4" xfId="13252"/>
    <cellStyle name="Calculation 19 3 4" xfId="13253"/>
    <cellStyle name="Calculation 19 3 4 2" xfId="13254"/>
    <cellStyle name="Calculation 19 3 4 3" xfId="13255"/>
    <cellStyle name="Calculation 19 3 4 4" xfId="13256"/>
    <cellStyle name="Calculation 19 3 5" xfId="13257"/>
    <cellStyle name="Calculation 19 3 5 2" xfId="13258"/>
    <cellStyle name="Calculation 19 3 5 3" xfId="13259"/>
    <cellStyle name="Calculation 19 3 5 4" xfId="13260"/>
    <cellStyle name="Calculation 19 3 6" xfId="13261"/>
    <cellStyle name="Calculation 19 3 7" xfId="13262"/>
    <cellStyle name="Calculation 19 3 8" xfId="13263"/>
    <cellStyle name="Calculation 19 4" xfId="13264"/>
    <cellStyle name="Calculation 19 4 2" xfId="13265"/>
    <cellStyle name="Calculation 19 4 3" xfId="13266"/>
    <cellStyle name="Calculation 19 4 4" xfId="13267"/>
    <cellStyle name="Calculation 19 5" xfId="13268"/>
    <cellStyle name="Calculation 19 6" xfId="13269"/>
    <cellStyle name="Calculation 19 7" xfId="13270"/>
    <cellStyle name="Calculation 2" xfId="13271"/>
    <cellStyle name="Calculation 2 10" xfId="13272"/>
    <cellStyle name="Calculation 2 10 2" xfId="13273"/>
    <cellStyle name="Calculation 2 10 2 2" xfId="13274"/>
    <cellStyle name="Calculation 2 10 3" xfId="13275"/>
    <cellStyle name="Calculation 2 10 3 2" xfId="13276"/>
    <cellStyle name="Calculation 2 10 4" xfId="13277"/>
    <cellStyle name="Calculation 2 10 5" xfId="13278"/>
    <cellStyle name="Calculation 2 11" xfId="13279"/>
    <cellStyle name="Calculation 2 11 2" xfId="13280"/>
    <cellStyle name="Calculation 2 11 2 2" xfId="13281"/>
    <cellStyle name="Calculation 2 11 3" xfId="13282"/>
    <cellStyle name="Calculation 2 11 3 2" xfId="13283"/>
    <cellStyle name="Calculation 2 11 4" xfId="13284"/>
    <cellStyle name="Calculation 2 12" xfId="13285"/>
    <cellStyle name="Calculation 2 12 2" xfId="13286"/>
    <cellStyle name="Calculation 2 12 2 2" xfId="13287"/>
    <cellStyle name="Calculation 2 12 3" xfId="13288"/>
    <cellStyle name="Calculation 2 12 3 2" xfId="13289"/>
    <cellStyle name="Calculation 2 12 4" xfId="13290"/>
    <cellStyle name="Calculation 2 13" xfId="13291"/>
    <cellStyle name="Calculation 2 13 2" xfId="13292"/>
    <cellStyle name="Calculation 2 13 2 2" xfId="13293"/>
    <cellStyle name="Calculation 2 13 3" xfId="13294"/>
    <cellStyle name="Calculation 2 13 3 2" xfId="13295"/>
    <cellStyle name="Calculation 2 13 4" xfId="13296"/>
    <cellStyle name="Calculation 2 14" xfId="13297"/>
    <cellStyle name="Calculation 2 14 2" xfId="13298"/>
    <cellStyle name="Calculation 2 14 2 2" xfId="13299"/>
    <cellStyle name="Calculation 2 14 3" xfId="13300"/>
    <cellStyle name="Calculation 2 14 3 2" xfId="13301"/>
    <cellStyle name="Calculation 2 14 4" xfId="13302"/>
    <cellStyle name="Calculation 2 15" xfId="13303"/>
    <cellStyle name="Calculation 2 15 2" xfId="13304"/>
    <cellStyle name="Calculation 2 15 2 2" xfId="13305"/>
    <cellStyle name="Calculation 2 15 3" xfId="13306"/>
    <cellStyle name="Calculation 2 15 3 2" xfId="13307"/>
    <cellStyle name="Calculation 2 15 4" xfId="13308"/>
    <cellStyle name="Calculation 2 16" xfId="13309"/>
    <cellStyle name="Calculation 2 16 2" xfId="13310"/>
    <cellStyle name="Calculation 2 16 2 2" xfId="13311"/>
    <cellStyle name="Calculation 2 16 3" xfId="13312"/>
    <cellStyle name="Calculation 2 16 3 2" xfId="13313"/>
    <cellStyle name="Calculation 2 16 4" xfId="13314"/>
    <cellStyle name="Calculation 2 17" xfId="13315"/>
    <cellStyle name="Calculation 2 17 2" xfId="13316"/>
    <cellStyle name="Calculation 2 17 2 2" xfId="13317"/>
    <cellStyle name="Calculation 2 17 3" xfId="13318"/>
    <cellStyle name="Calculation 2 17 3 2" xfId="13319"/>
    <cellStyle name="Calculation 2 17 4" xfId="13320"/>
    <cellStyle name="Calculation 2 18" xfId="13321"/>
    <cellStyle name="Calculation 2 18 2" xfId="13322"/>
    <cellStyle name="Calculation 2 18 2 2" xfId="13323"/>
    <cellStyle name="Calculation 2 18 3" xfId="13324"/>
    <cellStyle name="Calculation 2 18 3 2" xfId="13325"/>
    <cellStyle name="Calculation 2 18 4" xfId="13326"/>
    <cellStyle name="Calculation 2 19" xfId="13327"/>
    <cellStyle name="Calculation 2 19 2" xfId="13328"/>
    <cellStyle name="Calculation 2 19 2 2" xfId="13329"/>
    <cellStyle name="Calculation 2 19 3" xfId="13330"/>
    <cellStyle name="Calculation 2 19 3 2" xfId="13331"/>
    <cellStyle name="Calculation 2 19 4" xfId="13332"/>
    <cellStyle name="Calculation 2 2" xfId="13333"/>
    <cellStyle name="Calculation 2 2 10" xfId="13334"/>
    <cellStyle name="Calculation 2 2 10 2" xfId="13335"/>
    <cellStyle name="Calculation 2 2 10 2 2" xfId="13336"/>
    <cellStyle name="Calculation 2 2 10 2 3" xfId="13337"/>
    <cellStyle name="Calculation 2 2 10 3" xfId="13338"/>
    <cellStyle name="Calculation 2 2 10 4" xfId="13339"/>
    <cellStyle name="Calculation 2 2 10 5" xfId="13340"/>
    <cellStyle name="Calculation 2 2 11" xfId="13341"/>
    <cellStyle name="Calculation 2 2 11 2" xfId="13342"/>
    <cellStyle name="Calculation 2 2 11 2 2" xfId="13343"/>
    <cellStyle name="Calculation 2 2 11 2 3" xfId="13344"/>
    <cellStyle name="Calculation 2 2 11 3" xfId="13345"/>
    <cellStyle name="Calculation 2 2 11 4" xfId="13346"/>
    <cellStyle name="Calculation 2 2 11 5" xfId="13347"/>
    <cellStyle name="Calculation 2 2 12" xfId="13348"/>
    <cellStyle name="Calculation 2 2 12 2" xfId="13349"/>
    <cellStyle name="Calculation 2 2 12 2 2" xfId="13350"/>
    <cellStyle name="Calculation 2 2 12 2 3" xfId="13351"/>
    <cellStyle name="Calculation 2 2 12 3" xfId="13352"/>
    <cellStyle name="Calculation 2 2 12 4" xfId="13353"/>
    <cellStyle name="Calculation 2 2 12 5" xfId="13354"/>
    <cellStyle name="Calculation 2 2 13" xfId="13355"/>
    <cellStyle name="Calculation 2 2 13 2" xfId="13356"/>
    <cellStyle name="Calculation 2 2 13 2 2" xfId="13357"/>
    <cellStyle name="Calculation 2 2 13 3" xfId="13358"/>
    <cellStyle name="Calculation 2 2 13 4" xfId="13359"/>
    <cellStyle name="Calculation 2 2 14" xfId="13360"/>
    <cellStyle name="Calculation 2 2 14 2" xfId="13361"/>
    <cellStyle name="Calculation 2 2 14 2 2" xfId="13362"/>
    <cellStyle name="Calculation 2 2 14 3" xfId="13363"/>
    <cellStyle name="Calculation 2 2 14 4" xfId="13364"/>
    <cellStyle name="Calculation 2 2 15" xfId="13365"/>
    <cellStyle name="Calculation 2 2 15 2" xfId="13366"/>
    <cellStyle name="Calculation 2 2 15 2 2" xfId="13367"/>
    <cellStyle name="Calculation 2 2 15 3" xfId="13368"/>
    <cellStyle name="Calculation 2 2 16" xfId="13369"/>
    <cellStyle name="Calculation 2 2 16 2" xfId="13370"/>
    <cellStyle name="Calculation 2 2 16 2 2" xfId="13371"/>
    <cellStyle name="Calculation 2 2 16 3" xfId="13372"/>
    <cellStyle name="Calculation 2 2 17" xfId="13373"/>
    <cellStyle name="Calculation 2 2 17 2" xfId="13374"/>
    <cellStyle name="Calculation 2 2 17 2 2" xfId="13375"/>
    <cellStyle name="Calculation 2 2 17 3" xfId="13376"/>
    <cellStyle name="Calculation 2 2 18" xfId="13377"/>
    <cellStyle name="Calculation 2 2 18 2" xfId="13378"/>
    <cellStyle name="Calculation 2 2 19" xfId="13379"/>
    <cellStyle name="Calculation 2 2 19 2" xfId="13380"/>
    <cellStyle name="Calculation 2 2 2" xfId="13381"/>
    <cellStyle name="Calculation 2 2 2 10" xfId="13382"/>
    <cellStyle name="Calculation 2 2 2 11" xfId="13383"/>
    <cellStyle name="Calculation 2 2 2 12" xfId="13384"/>
    <cellStyle name="Calculation 2 2 2 2" xfId="13385"/>
    <cellStyle name="Calculation 2 2 2 2 2" xfId="13386"/>
    <cellStyle name="Calculation 2 2 2 2 2 2" xfId="13387"/>
    <cellStyle name="Calculation 2 2 2 2 2 2 2" xfId="13388"/>
    <cellStyle name="Calculation 2 2 2 2 2 3" xfId="13389"/>
    <cellStyle name="Calculation 2 2 2 2 2 3 2" xfId="13390"/>
    <cellStyle name="Calculation 2 2 2 2 2 4" xfId="13391"/>
    <cellStyle name="Calculation 2 2 2 2 3" xfId="13392"/>
    <cellStyle name="Calculation 2 2 2 2 3 2" xfId="13393"/>
    <cellStyle name="Calculation 2 2 2 2 4" xfId="13394"/>
    <cellStyle name="Calculation 2 2 2 2 4 2" xfId="13395"/>
    <cellStyle name="Calculation 2 2 2 2 5" xfId="13396"/>
    <cellStyle name="Calculation 2 2 2 2 5 2" xfId="13397"/>
    <cellStyle name="Calculation 2 2 2 2 6" xfId="13398"/>
    <cellStyle name="Calculation 2 2 2 2 7" xfId="13399"/>
    <cellStyle name="Calculation 2 2 2 3" xfId="13400"/>
    <cellStyle name="Calculation 2 2 2 3 2" xfId="13401"/>
    <cellStyle name="Calculation 2 2 2 3 2 2" xfId="13402"/>
    <cellStyle name="Calculation 2 2 2 3 3" xfId="13403"/>
    <cellStyle name="Calculation 2 2 2 3 3 2" xfId="13404"/>
    <cellStyle name="Calculation 2 2 2 3 4" xfId="13405"/>
    <cellStyle name="Calculation 2 2 2 3 5" xfId="13406"/>
    <cellStyle name="Calculation 2 2 2 4" xfId="13407"/>
    <cellStyle name="Calculation 2 2 2 4 2" xfId="13408"/>
    <cellStyle name="Calculation 2 2 2 4 2 2" xfId="13409"/>
    <cellStyle name="Calculation 2 2 2 4 3" xfId="13410"/>
    <cellStyle name="Calculation 2 2 2 4 4" xfId="13411"/>
    <cellStyle name="Calculation 2 2 2 4 5" xfId="13412"/>
    <cellStyle name="Calculation 2 2 2 5" xfId="13413"/>
    <cellStyle name="Calculation 2 2 2 5 2" xfId="13414"/>
    <cellStyle name="Calculation 2 2 2 5 3" xfId="13415"/>
    <cellStyle name="Calculation 2 2 2 5 4" xfId="13416"/>
    <cellStyle name="Calculation 2 2 2 5 5" xfId="13417"/>
    <cellStyle name="Calculation 2 2 2 6" xfId="13418"/>
    <cellStyle name="Calculation 2 2 2 6 2" xfId="13419"/>
    <cellStyle name="Calculation 2 2 2 6 2 2" xfId="13420"/>
    <cellStyle name="Calculation 2 2 2 6 3" xfId="13421"/>
    <cellStyle name="Calculation 2 2 2 6 4" xfId="13422"/>
    <cellStyle name="Calculation 2 2 2 6 5" xfId="13423"/>
    <cellStyle name="Calculation 2 2 2 7" xfId="13424"/>
    <cellStyle name="Calculation 2 2 2 7 2" xfId="13425"/>
    <cellStyle name="Calculation 2 2 2 7 3" xfId="13426"/>
    <cellStyle name="Calculation 2 2 2 7 4" xfId="13427"/>
    <cellStyle name="Calculation 2 2 2 7 5" xfId="13428"/>
    <cellStyle name="Calculation 2 2 2 8" xfId="13429"/>
    <cellStyle name="Calculation 2 2 2 8 2" xfId="13430"/>
    <cellStyle name="Calculation 2 2 2 9" xfId="13431"/>
    <cellStyle name="Calculation 2 2 2 9 2" xfId="13432"/>
    <cellStyle name="Calculation 2 2 20" xfId="13433"/>
    <cellStyle name="Calculation 2 2 20 2" xfId="13434"/>
    <cellStyle name="Calculation 2 2 21" xfId="13435"/>
    <cellStyle name="Calculation 2 2 22" xfId="13436"/>
    <cellStyle name="Calculation 2 2 23" xfId="13437"/>
    <cellStyle name="Calculation 2 2 24" xfId="13438"/>
    <cellStyle name="Calculation 2 2 3" xfId="13439"/>
    <cellStyle name="Calculation 2 2 3 2" xfId="13440"/>
    <cellStyle name="Calculation 2 2 3 2 2" xfId="13441"/>
    <cellStyle name="Calculation 2 2 3 2 2 2" xfId="13442"/>
    <cellStyle name="Calculation 2 2 3 2 2 3" xfId="13443"/>
    <cellStyle name="Calculation 2 2 3 2 3" xfId="13444"/>
    <cellStyle name="Calculation 2 2 3 2 3 2" xfId="13445"/>
    <cellStyle name="Calculation 2 2 3 2 4" xfId="13446"/>
    <cellStyle name="Calculation 2 2 3 2 5" xfId="13447"/>
    <cellStyle name="Calculation 2 2 3 3" xfId="13448"/>
    <cellStyle name="Calculation 2 2 3 3 2" xfId="13449"/>
    <cellStyle name="Calculation 2 2 3 4" xfId="13450"/>
    <cellStyle name="Calculation 2 2 3 4 2" xfId="13451"/>
    <cellStyle name="Calculation 2 2 3 5" xfId="13452"/>
    <cellStyle name="Calculation 2 2 3 5 2" xfId="13453"/>
    <cellStyle name="Calculation 2 2 3 6" xfId="13454"/>
    <cellStyle name="Calculation 2 2 4" xfId="13455"/>
    <cellStyle name="Calculation 2 2 4 2" xfId="13456"/>
    <cellStyle name="Calculation 2 2 4 2 2" xfId="13457"/>
    <cellStyle name="Calculation 2 2 4 2 2 2" xfId="13458"/>
    <cellStyle name="Calculation 2 2 4 2 3" xfId="13459"/>
    <cellStyle name="Calculation 2 2 4 3" xfId="13460"/>
    <cellStyle name="Calculation 2 2 4 3 2" xfId="13461"/>
    <cellStyle name="Calculation 2 2 4 3 3" xfId="13462"/>
    <cellStyle name="Calculation 2 2 4 4" xfId="13463"/>
    <cellStyle name="Calculation 2 2 4 5" xfId="13464"/>
    <cellStyle name="Calculation 2 2 5" xfId="13465"/>
    <cellStyle name="Calculation 2 2 5 2" xfId="13466"/>
    <cellStyle name="Calculation 2 2 5 2 2" xfId="13467"/>
    <cellStyle name="Calculation 2 2 5 2 2 2" xfId="13468"/>
    <cellStyle name="Calculation 2 2 5 2 3" xfId="13469"/>
    <cellStyle name="Calculation 2 2 5 3" xfId="13470"/>
    <cellStyle name="Calculation 2 2 5 3 2" xfId="13471"/>
    <cellStyle name="Calculation 2 2 5 4" xfId="13472"/>
    <cellStyle name="Calculation 2 2 5 5" xfId="13473"/>
    <cellStyle name="Calculation 2 2 6" xfId="13474"/>
    <cellStyle name="Calculation 2 2 6 2" xfId="13475"/>
    <cellStyle name="Calculation 2 2 6 2 2" xfId="13476"/>
    <cellStyle name="Calculation 2 2 6 2 3" xfId="13477"/>
    <cellStyle name="Calculation 2 2 6 3" xfId="13478"/>
    <cellStyle name="Calculation 2 2 6 4" xfId="13479"/>
    <cellStyle name="Calculation 2 2 6 5" xfId="13480"/>
    <cellStyle name="Calculation 2 2 7" xfId="13481"/>
    <cellStyle name="Calculation 2 2 7 2" xfId="13482"/>
    <cellStyle name="Calculation 2 2 7 2 2" xfId="13483"/>
    <cellStyle name="Calculation 2 2 7 2 3" xfId="13484"/>
    <cellStyle name="Calculation 2 2 7 3" xfId="13485"/>
    <cellStyle name="Calculation 2 2 7 4" xfId="13486"/>
    <cellStyle name="Calculation 2 2 7 5" xfId="13487"/>
    <cellStyle name="Calculation 2 2 8" xfId="13488"/>
    <cellStyle name="Calculation 2 2 8 2" xfId="13489"/>
    <cellStyle name="Calculation 2 2 8 2 2" xfId="13490"/>
    <cellStyle name="Calculation 2 2 8 2 3" xfId="13491"/>
    <cellStyle name="Calculation 2 2 8 3" xfId="13492"/>
    <cellStyle name="Calculation 2 2 8 4" xfId="13493"/>
    <cellStyle name="Calculation 2 2 8 5" xfId="13494"/>
    <cellStyle name="Calculation 2 2 9" xfId="13495"/>
    <cellStyle name="Calculation 2 2 9 2" xfId="13496"/>
    <cellStyle name="Calculation 2 2 9 2 2" xfId="13497"/>
    <cellStyle name="Calculation 2 2 9 2 3" xfId="13498"/>
    <cellStyle name="Calculation 2 2 9 3" xfId="13499"/>
    <cellStyle name="Calculation 2 2 9 4" xfId="13500"/>
    <cellStyle name="Calculation 2 2 9 5" xfId="13501"/>
    <cellStyle name="Calculation 2 20" xfId="13502"/>
    <cellStyle name="Calculation 2 20 2" xfId="13503"/>
    <cellStyle name="Calculation 2 20 2 2" xfId="13504"/>
    <cellStyle name="Calculation 2 20 3" xfId="13505"/>
    <cellStyle name="Calculation 2 20 3 2" xfId="13506"/>
    <cellStyle name="Calculation 2 20 4" xfId="13507"/>
    <cellStyle name="Calculation 2 21" xfId="13508"/>
    <cellStyle name="Calculation 2 21 2" xfId="13509"/>
    <cellStyle name="Calculation 2 21 2 2" xfId="13510"/>
    <cellStyle name="Calculation 2 21 3" xfId="13511"/>
    <cellStyle name="Calculation 2 21 3 2" xfId="13512"/>
    <cellStyle name="Calculation 2 21 4" xfId="13513"/>
    <cellStyle name="Calculation 2 22" xfId="13514"/>
    <cellStyle name="Calculation 2 22 2" xfId="13515"/>
    <cellStyle name="Calculation 2 22 2 2" xfId="13516"/>
    <cellStyle name="Calculation 2 22 3" xfId="13517"/>
    <cellStyle name="Calculation 2 22 3 2" xfId="13518"/>
    <cellStyle name="Calculation 2 22 4" xfId="13519"/>
    <cellStyle name="Calculation 2 23" xfId="13520"/>
    <cellStyle name="Calculation 2 23 2" xfId="13521"/>
    <cellStyle name="Calculation 2 23 2 2" xfId="13522"/>
    <cellStyle name="Calculation 2 23 3" xfId="13523"/>
    <cellStyle name="Calculation 2 23 3 2" xfId="13524"/>
    <cellStyle name="Calculation 2 23 4" xfId="13525"/>
    <cellStyle name="Calculation 2 24" xfId="13526"/>
    <cellStyle name="Calculation 2 24 2" xfId="13527"/>
    <cellStyle name="Calculation 2 24 2 2" xfId="13528"/>
    <cellStyle name="Calculation 2 24 3" xfId="13529"/>
    <cellStyle name="Calculation 2 24 3 2" xfId="13530"/>
    <cellStyle name="Calculation 2 24 4" xfId="13531"/>
    <cellStyle name="Calculation 2 25" xfId="13532"/>
    <cellStyle name="Calculation 2 25 2" xfId="13533"/>
    <cellStyle name="Calculation 2 26" xfId="13534"/>
    <cellStyle name="Calculation 2 26 2" xfId="13535"/>
    <cellStyle name="Calculation 2 27" xfId="13536"/>
    <cellStyle name="Calculation 2 27 2" xfId="13537"/>
    <cellStyle name="Calculation 2 28" xfId="13538"/>
    <cellStyle name="Calculation 2 28 2" xfId="13539"/>
    <cellStyle name="Calculation 2 29" xfId="13540"/>
    <cellStyle name="Calculation 2 3" xfId="13541"/>
    <cellStyle name="Calculation 2 3 10" xfId="13542"/>
    <cellStyle name="Calculation 2 3 10 2" xfId="13543"/>
    <cellStyle name="Calculation 2 3 10 3" xfId="13544"/>
    <cellStyle name="Calculation 2 3 11" xfId="13545"/>
    <cellStyle name="Calculation 2 3 11 2" xfId="13546"/>
    <cellStyle name="Calculation 2 3 12" xfId="13547"/>
    <cellStyle name="Calculation 2 3 13" xfId="13548"/>
    <cellStyle name="Calculation 2 3 2" xfId="13549"/>
    <cellStyle name="Calculation 2 3 2 10" xfId="13550"/>
    <cellStyle name="Calculation 2 3 2 11" xfId="13551"/>
    <cellStyle name="Calculation 2 3 2 2" xfId="13552"/>
    <cellStyle name="Calculation 2 3 2 2 2" xfId="13553"/>
    <cellStyle name="Calculation 2 3 2 2 2 2" xfId="13554"/>
    <cellStyle name="Calculation 2 3 2 2 3" xfId="13555"/>
    <cellStyle name="Calculation 2 3 2 2 3 2" xfId="13556"/>
    <cellStyle name="Calculation 2 3 2 2 4" xfId="13557"/>
    <cellStyle name="Calculation 2 3 2 2 4 2" xfId="13558"/>
    <cellStyle name="Calculation 2 3 2 2 5" xfId="13559"/>
    <cellStyle name="Calculation 2 3 2 2 6" xfId="13560"/>
    <cellStyle name="Calculation 2 3 2 2 7" xfId="13561"/>
    <cellStyle name="Calculation 2 3 2 3" xfId="13562"/>
    <cellStyle name="Calculation 2 3 2 3 2" xfId="13563"/>
    <cellStyle name="Calculation 2 3 2 3 2 2" xfId="13564"/>
    <cellStyle name="Calculation 2 3 2 3 3" xfId="13565"/>
    <cellStyle name="Calculation 2 3 2 3 4" xfId="13566"/>
    <cellStyle name="Calculation 2 3 2 3 5" xfId="13567"/>
    <cellStyle name="Calculation 2 3 2 4" xfId="13568"/>
    <cellStyle name="Calculation 2 3 2 4 2" xfId="13569"/>
    <cellStyle name="Calculation 2 3 2 4 3" xfId="13570"/>
    <cellStyle name="Calculation 2 3 2 4 4" xfId="13571"/>
    <cellStyle name="Calculation 2 3 2 4 5" xfId="13572"/>
    <cellStyle name="Calculation 2 3 2 5" xfId="13573"/>
    <cellStyle name="Calculation 2 3 2 5 2" xfId="13574"/>
    <cellStyle name="Calculation 2 3 2 5 3" xfId="13575"/>
    <cellStyle name="Calculation 2 3 2 5 4" xfId="13576"/>
    <cellStyle name="Calculation 2 3 2 5 5" xfId="13577"/>
    <cellStyle name="Calculation 2 3 2 6" xfId="13578"/>
    <cellStyle name="Calculation 2 3 2 6 2" xfId="13579"/>
    <cellStyle name="Calculation 2 3 2 6 3" xfId="13580"/>
    <cellStyle name="Calculation 2 3 2 6 4" xfId="13581"/>
    <cellStyle name="Calculation 2 3 2 6 5" xfId="13582"/>
    <cellStyle name="Calculation 2 3 2 7" xfId="13583"/>
    <cellStyle name="Calculation 2 3 2 7 2" xfId="13584"/>
    <cellStyle name="Calculation 2 3 2 7 3" xfId="13585"/>
    <cellStyle name="Calculation 2 3 2 7 4" xfId="13586"/>
    <cellStyle name="Calculation 2 3 2 7 5" xfId="13587"/>
    <cellStyle name="Calculation 2 3 2 8" xfId="13588"/>
    <cellStyle name="Calculation 2 3 2 9" xfId="13589"/>
    <cellStyle name="Calculation 2 3 3" xfId="13590"/>
    <cellStyle name="Calculation 2 3 3 2" xfId="13591"/>
    <cellStyle name="Calculation 2 3 3 2 2" xfId="13592"/>
    <cellStyle name="Calculation 2 3 3 3" xfId="13593"/>
    <cellStyle name="Calculation 2 3 3 3 2" xfId="13594"/>
    <cellStyle name="Calculation 2 3 3 4" xfId="13595"/>
    <cellStyle name="Calculation 2 3 3 4 2" xfId="13596"/>
    <cellStyle name="Calculation 2 3 3 5" xfId="13597"/>
    <cellStyle name="Calculation 2 3 3 5 2" xfId="13598"/>
    <cellStyle name="Calculation 2 3 3 6" xfId="13599"/>
    <cellStyle name="Calculation 2 3 4" xfId="13600"/>
    <cellStyle name="Calculation 2 3 4 2" xfId="13601"/>
    <cellStyle name="Calculation 2 3 4 2 2" xfId="13602"/>
    <cellStyle name="Calculation 2 3 4 2 2 2" xfId="13603"/>
    <cellStyle name="Calculation 2 3 4 2 3" xfId="13604"/>
    <cellStyle name="Calculation 2 3 4 3" xfId="13605"/>
    <cellStyle name="Calculation 2 3 4 3 2" xfId="13606"/>
    <cellStyle name="Calculation 2 3 4 4" xfId="13607"/>
    <cellStyle name="Calculation 2 3 4 5" xfId="13608"/>
    <cellStyle name="Calculation 2 3 5" xfId="13609"/>
    <cellStyle name="Calculation 2 3 5 2" xfId="13610"/>
    <cellStyle name="Calculation 2 3 5 2 2" xfId="13611"/>
    <cellStyle name="Calculation 2 3 5 3" xfId="13612"/>
    <cellStyle name="Calculation 2 3 5 4" xfId="13613"/>
    <cellStyle name="Calculation 2 3 5 5" xfId="13614"/>
    <cellStyle name="Calculation 2 3 6" xfId="13615"/>
    <cellStyle name="Calculation 2 3 6 2" xfId="13616"/>
    <cellStyle name="Calculation 2 3 6 3" xfId="13617"/>
    <cellStyle name="Calculation 2 3 6 4" xfId="13618"/>
    <cellStyle name="Calculation 2 3 6 5" xfId="13619"/>
    <cellStyle name="Calculation 2 3 7" xfId="13620"/>
    <cellStyle name="Calculation 2 3 7 2" xfId="13621"/>
    <cellStyle name="Calculation 2 3 7 3" xfId="13622"/>
    <cellStyle name="Calculation 2 3 7 4" xfId="13623"/>
    <cellStyle name="Calculation 2 3 7 5" xfId="13624"/>
    <cellStyle name="Calculation 2 3 8" xfId="13625"/>
    <cellStyle name="Calculation 2 3 8 2" xfId="13626"/>
    <cellStyle name="Calculation 2 3 8 2 2" xfId="13627"/>
    <cellStyle name="Calculation 2 3 8 3" xfId="13628"/>
    <cellStyle name="Calculation 2 3 9" xfId="13629"/>
    <cellStyle name="Calculation 2 3 9 2" xfId="13630"/>
    <cellStyle name="Calculation 2 3 9 3" xfId="13631"/>
    <cellStyle name="Calculation 2 4" xfId="13632"/>
    <cellStyle name="Calculation 2 4 10" xfId="13633"/>
    <cellStyle name="Calculation 2 4 10 2" xfId="13634"/>
    <cellStyle name="Calculation 2 4 10 3" xfId="13635"/>
    <cellStyle name="Calculation 2 4 11" xfId="13636"/>
    <cellStyle name="Calculation 2 4 11 2" xfId="13637"/>
    <cellStyle name="Calculation 2 4 12" xfId="13638"/>
    <cellStyle name="Calculation 2 4 13" xfId="13639"/>
    <cellStyle name="Calculation 2 4 2" xfId="13640"/>
    <cellStyle name="Calculation 2 4 2 2" xfId="13641"/>
    <cellStyle name="Calculation 2 4 2 2 2" xfId="13642"/>
    <cellStyle name="Calculation 2 4 2 2 2 2" xfId="13643"/>
    <cellStyle name="Calculation 2 4 2 2 3" xfId="13644"/>
    <cellStyle name="Calculation 2 4 2 2 3 2" xfId="13645"/>
    <cellStyle name="Calculation 2 4 2 2 4" xfId="13646"/>
    <cellStyle name="Calculation 2 4 2 3" xfId="13647"/>
    <cellStyle name="Calculation 2 4 2 3 2" xfId="13648"/>
    <cellStyle name="Calculation 2 4 2 4" xfId="13649"/>
    <cellStyle name="Calculation 2 4 2 4 2" xfId="13650"/>
    <cellStyle name="Calculation 2 4 2 5" xfId="13651"/>
    <cellStyle name="Calculation 2 4 2 5 2" xfId="13652"/>
    <cellStyle name="Calculation 2 4 2 6" xfId="13653"/>
    <cellStyle name="Calculation 2 4 2 7" xfId="13654"/>
    <cellStyle name="Calculation 2 4 2 8" xfId="13655"/>
    <cellStyle name="Calculation 2 4 3" xfId="13656"/>
    <cellStyle name="Calculation 2 4 3 2" xfId="13657"/>
    <cellStyle name="Calculation 2 4 3 2 2" xfId="13658"/>
    <cellStyle name="Calculation 2 4 3 3" xfId="13659"/>
    <cellStyle name="Calculation 2 4 3 3 2" xfId="13660"/>
    <cellStyle name="Calculation 2 4 3 4" xfId="13661"/>
    <cellStyle name="Calculation 2 4 3 5" xfId="13662"/>
    <cellStyle name="Calculation 2 4 4" xfId="13663"/>
    <cellStyle name="Calculation 2 4 4 2" xfId="13664"/>
    <cellStyle name="Calculation 2 4 4 2 2" xfId="13665"/>
    <cellStyle name="Calculation 2 4 4 2 2 2" xfId="13666"/>
    <cellStyle name="Calculation 2 4 4 2 3" xfId="13667"/>
    <cellStyle name="Calculation 2 4 4 3" xfId="13668"/>
    <cellStyle name="Calculation 2 4 4 3 2" xfId="13669"/>
    <cellStyle name="Calculation 2 4 4 4" xfId="13670"/>
    <cellStyle name="Calculation 2 4 4 5" xfId="13671"/>
    <cellStyle name="Calculation 2 4 5" xfId="13672"/>
    <cellStyle name="Calculation 2 4 5 2" xfId="13673"/>
    <cellStyle name="Calculation 2 4 5 3" xfId="13674"/>
    <cellStyle name="Calculation 2 4 5 4" xfId="13675"/>
    <cellStyle name="Calculation 2 4 5 5" xfId="13676"/>
    <cellStyle name="Calculation 2 4 6" xfId="13677"/>
    <cellStyle name="Calculation 2 4 6 2" xfId="13678"/>
    <cellStyle name="Calculation 2 4 6 2 2" xfId="13679"/>
    <cellStyle name="Calculation 2 4 6 3" xfId="13680"/>
    <cellStyle name="Calculation 2 4 6 4" xfId="13681"/>
    <cellStyle name="Calculation 2 4 6 5" xfId="13682"/>
    <cellStyle name="Calculation 2 4 7" xfId="13683"/>
    <cellStyle name="Calculation 2 4 7 2" xfId="13684"/>
    <cellStyle name="Calculation 2 4 7 3" xfId="13685"/>
    <cellStyle name="Calculation 2 4 7 4" xfId="13686"/>
    <cellStyle name="Calculation 2 4 7 5" xfId="13687"/>
    <cellStyle name="Calculation 2 4 8" xfId="13688"/>
    <cellStyle name="Calculation 2 4 8 2" xfId="13689"/>
    <cellStyle name="Calculation 2 4 8 2 2" xfId="13690"/>
    <cellStyle name="Calculation 2 4 8 3" xfId="13691"/>
    <cellStyle name="Calculation 2 4 9" xfId="13692"/>
    <cellStyle name="Calculation 2 4 9 2" xfId="13693"/>
    <cellStyle name="Calculation 2 5" xfId="13694"/>
    <cellStyle name="Calculation 2 5 10" xfId="13695"/>
    <cellStyle name="Calculation 2 5 2" xfId="13696"/>
    <cellStyle name="Calculation 2 5 2 2" xfId="13697"/>
    <cellStyle name="Calculation 2 5 2 2 2" xfId="13698"/>
    <cellStyle name="Calculation 2 5 2 2 2 2" xfId="13699"/>
    <cellStyle name="Calculation 2 5 2 2 3" xfId="13700"/>
    <cellStyle name="Calculation 2 5 2 2 3 2" xfId="13701"/>
    <cellStyle name="Calculation 2 5 2 2 4" xfId="13702"/>
    <cellStyle name="Calculation 2 5 2 2 5" xfId="13703"/>
    <cellStyle name="Calculation 2 5 2 3" xfId="13704"/>
    <cellStyle name="Calculation 2 5 2 3 2" xfId="13705"/>
    <cellStyle name="Calculation 2 5 2 4" xfId="13706"/>
    <cellStyle name="Calculation 2 5 2 4 2" xfId="13707"/>
    <cellStyle name="Calculation 2 5 2 5" xfId="13708"/>
    <cellStyle name="Calculation 2 5 2 6" xfId="13709"/>
    <cellStyle name="Calculation 2 5 3" xfId="13710"/>
    <cellStyle name="Calculation 2 5 3 2" xfId="13711"/>
    <cellStyle name="Calculation 2 5 3 2 2" xfId="13712"/>
    <cellStyle name="Calculation 2 5 3 3" xfId="13713"/>
    <cellStyle name="Calculation 2 5 3 3 2" xfId="13714"/>
    <cellStyle name="Calculation 2 5 3 4" xfId="13715"/>
    <cellStyle name="Calculation 2 5 3 5" xfId="13716"/>
    <cellStyle name="Calculation 2 5 4" xfId="13717"/>
    <cellStyle name="Calculation 2 5 4 2" xfId="13718"/>
    <cellStyle name="Calculation 2 5 4 2 2" xfId="13719"/>
    <cellStyle name="Calculation 2 5 4 3" xfId="13720"/>
    <cellStyle name="Calculation 2 5 5" xfId="13721"/>
    <cellStyle name="Calculation 2 5 5 2" xfId="13722"/>
    <cellStyle name="Calculation 2 5 6" xfId="13723"/>
    <cellStyle name="Calculation 2 5 6 2" xfId="13724"/>
    <cellStyle name="Calculation 2 5 7" xfId="13725"/>
    <cellStyle name="Calculation 2 5 7 2" xfId="13726"/>
    <cellStyle name="Calculation 2 5 8" xfId="13727"/>
    <cellStyle name="Calculation 2 5 8 2" xfId="13728"/>
    <cellStyle name="Calculation 2 5 9" xfId="13729"/>
    <cellStyle name="Calculation 2 6" xfId="13730"/>
    <cellStyle name="Calculation 2 6 2" xfId="13731"/>
    <cellStyle name="Calculation 2 6 2 2" xfId="13732"/>
    <cellStyle name="Calculation 2 6 2 2 2" xfId="13733"/>
    <cellStyle name="Calculation 2 6 2 3" xfId="13734"/>
    <cellStyle name="Calculation 2 6 2 3 2" xfId="13735"/>
    <cellStyle name="Calculation 2 6 2 4" xfId="13736"/>
    <cellStyle name="Calculation 2 6 3" xfId="13737"/>
    <cellStyle name="Calculation 2 6 3 2" xfId="13738"/>
    <cellStyle name="Calculation 2 6 3 2 2" xfId="13739"/>
    <cellStyle name="Calculation 2 6 3 3" xfId="13740"/>
    <cellStyle name="Calculation 2 6 3 4" xfId="13741"/>
    <cellStyle name="Calculation 2 6 4" xfId="13742"/>
    <cellStyle name="Calculation 2 6 4 2" xfId="13743"/>
    <cellStyle name="Calculation 2 6 5" xfId="13744"/>
    <cellStyle name="Calculation 2 6 5 2" xfId="13745"/>
    <cellStyle name="Calculation 2 6 6" xfId="13746"/>
    <cellStyle name="Calculation 2 6 6 2" xfId="13747"/>
    <cellStyle name="Calculation 2 6 7" xfId="13748"/>
    <cellStyle name="Calculation 2 6 7 2" xfId="13749"/>
    <cellStyle name="Calculation 2 6 8" xfId="13750"/>
    <cellStyle name="Calculation 2 6 9" xfId="13751"/>
    <cellStyle name="Calculation 2 7" xfId="13752"/>
    <cellStyle name="Calculation 2 7 2" xfId="13753"/>
    <cellStyle name="Calculation 2 7 2 2" xfId="13754"/>
    <cellStyle name="Calculation 2 7 2 2 2" xfId="13755"/>
    <cellStyle name="Calculation 2 7 2 2 2 2" xfId="13756"/>
    <cellStyle name="Calculation 2 7 2 2 3" xfId="13757"/>
    <cellStyle name="Calculation 2 7 2 2 4" xfId="13758"/>
    <cellStyle name="Calculation 2 7 2 3" xfId="13759"/>
    <cellStyle name="Calculation 2 7 2 3 2" xfId="13760"/>
    <cellStyle name="Calculation 2 7 2 4" xfId="13761"/>
    <cellStyle name="Calculation 2 7 2 4 2" xfId="13762"/>
    <cellStyle name="Calculation 2 7 2 5" xfId="13763"/>
    <cellStyle name="Calculation 2 7 3" xfId="13764"/>
    <cellStyle name="Calculation 2 7 3 2" xfId="13765"/>
    <cellStyle name="Calculation 2 7 4" xfId="13766"/>
    <cellStyle name="Calculation 2 7 4 2" xfId="13767"/>
    <cellStyle name="Calculation 2 7 5" xfId="13768"/>
    <cellStyle name="Calculation 2 7 5 2" xfId="13769"/>
    <cellStyle name="Calculation 2 7 6" xfId="13770"/>
    <cellStyle name="Calculation 2 7 6 2" xfId="13771"/>
    <cellStyle name="Calculation 2 7 7" xfId="13772"/>
    <cellStyle name="Calculation 2 7 8" xfId="13773"/>
    <cellStyle name="Calculation 2 8" xfId="13774"/>
    <cellStyle name="Calculation 2 8 2" xfId="13775"/>
    <cellStyle name="Calculation 2 8 2 2" xfId="13776"/>
    <cellStyle name="Calculation 2 8 2 2 2" xfId="13777"/>
    <cellStyle name="Calculation 2 8 2 2 2 2" xfId="13778"/>
    <cellStyle name="Calculation 2 8 2 2 3" xfId="13779"/>
    <cellStyle name="Calculation 2 8 2 2 4" xfId="13780"/>
    <cellStyle name="Calculation 2 8 2 3" xfId="13781"/>
    <cellStyle name="Calculation 2 8 2 3 2" xfId="13782"/>
    <cellStyle name="Calculation 2 8 2 4" xfId="13783"/>
    <cellStyle name="Calculation 2 8 2 4 2" xfId="13784"/>
    <cellStyle name="Calculation 2 8 2 5" xfId="13785"/>
    <cellStyle name="Calculation 2 8 3" xfId="13786"/>
    <cellStyle name="Calculation 2 8 3 2" xfId="13787"/>
    <cellStyle name="Calculation 2 8 4" xfId="13788"/>
    <cellStyle name="Calculation 2 8 4 2" xfId="13789"/>
    <cellStyle name="Calculation 2 8 5" xfId="13790"/>
    <cellStyle name="Calculation 2 8 5 2" xfId="13791"/>
    <cellStyle name="Calculation 2 8 6" xfId="13792"/>
    <cellStyle name="Calculation 2 8 6 2" xfId="13793"/>
    <cellStyle name="Calculation 2 8 7" xfId="13794"/>
    <cellStyle name="Calculation 2 8 8" xfId="13795"/>
    <cellStyle name="Calculation 2 9" xfId="13796"/>
    <cellStyle name="Calculation 2 9 2" xfId="13797"/>
    <cellStyle name="Calculation 2 9 2 2" xfId="13798"/>
    <cellStyle name="Calculation 2 9 2 2 2" xfId="13799"/>
    <cellStyle name="Calculation 2 9 2 2 3" xfId="13800"/>
    <cellStyle name="Calculation 2 9 2 3" xfId="13801"/>
    <cellStyle name="Calculation 2 9 2 4" xfId="13802"/>
    <cellStyle name="Calculation 2 9 3" xfId="13803"/>
    <cellStyle name="Calculation 2 9 3 2" xfId="13804"/>
    <cellStyle name="Calculation 2 9 4" xfId="13805"/>
    <cellStyle name="Calculation 2 9 4 2" xfId="13806"/>
    <cellStyle name="Calculation 2 9 5" xfId="13807"/>
    <cellStyle name="Calculation 2 9 5 2" xfId="13808"/>
    <cellStyle name="Calculation 2 9 6" xfId="13809"/>
    <cellStyle name="Calculation 2 9 6 2" xfId="13810"/>
    <cellStyle name="Calculation 2 9 7" xfId="13811"/>
    <cellStyle name="Calculation 2 9 8" xfId="13812"/>
    <cellStyle name="Calculation 20" xfId="13813"/>
    <cellStyle name="Calculation 20 2" xfId="13814"/>
    <cellStyle name="Calculation 20 2 2" xfId="13815"/>
    <cellStyle name="Calculation 20 2 2 2" xfId="13816"/>
    <cellStyle name="Calculation 20 2 2 2 2" xfId="13817"/>
    <cellStyle name="Calculation 20 2 2 2 3" xfId="13818"/>
    <cellStyle name="Calculation 20 2 2 2 4" xfId="13819"/>
    <cellStyle name="Calculation 20 2 2 3" xfId="13820"/>
    <cellStyle name="Calculation 20 2 2 3 2" xfId="13821"/>
    <cellStyle name="Calculation 20 2 2 3 3" xfId="13822"/>
    <cellStyle name="Calculation 20 2 2 3 4" xfId="13823"/>
    <cellStyle name="Calculation 20 2 2 4" xfId="13824"/>
    <cellStyle name="Calculation 20 2 2 4 2" xfId="13825"/>
    <cellStyle name="Calculation 20 2 2 4 3" xfId="13826"/>
    <cellStyle name="Calculation 20 2 2 4 4" xfId="13827"/>
    <cellStyle name="Calculation 20 2 2 5" xfId="13828"/>
    <cellStyle name="Calculation 20 2 2 5 2" xfId="13829"/>
    <cellStyle name="Calculation 20 2 2 5 3" xfId="13830"/>
    <cellStyle name="Calculation 20 2 2 5 4" xfId="13831"/>
    <cellStyle name="Calculation 20 2 2 6" xfId="13832"/>
    <cellStyle name="Calculation 20 2 2 7" xfId="13833"/>
    <cellStyle name="Calculation 20 2 2 8" xfId="13834"/>
    <cellStyle name="Calculation 20 2 3" xfId="13835"/>
    <cellStyle name="Calculation 20 2 3 2" xfId="13836"/>
    <cellStyle name="Calculation 20 2 3 3" xfId="13837"/>
    <cellStyle name="Calculation 20 2 3 4" xfId="13838"/>
    <cellStyle name="Calculation 20 2 4" xfId="13839"/>
    <cellStyle name="Calculation 20 2 5" xfId="13840"/>
    <cellStyle name="Calculation 20 2 6" xfId="13841"/>
    <cellStyle name="Calculation 20 3" xfId="13842"/>
    <cellStyle name="Calculation 20 3 2" xfId="13843"/>
    <cellStyle name="Calculation 20 3 2 2" xfId="13844"/>
    <cellStyle name="Calculation 20 3 2 3" xfId="13845"/>
    <cellStyle name="Calculation 20 3 2 4" xfId="13846"/>
    <cellStyle name="Calculation 20 3 3" xfId="13847"/>
    <cellStyle name="Calculation 20 3 3 2" xfId="13848"/>
    <cellStyle name="Calculation 20 3 3 3" xfId="13849"/>
    <cellStyle name="Calculation 20 3 3 4" xfId="13850"/>
    <cellStyle name="Calculation 20 3 4" xfId="13851"/>
    <cellStyle name="Calculation 20 3 4 2" xfId="13852"/>
    <cellStyle name="Calculation 20 3 4 3" xfId="13853"/>
    <cellStyle name="Calculation 20 3 4 4" xfId="13854"/>
    <cellStyle name="Calculation 20 3 5" xfId="13855"/>
    <cellStyle name="Calculation 20 3 5 2" xfId="13856"/>
    <cellStyle name="Calculation 20 3 5 3" xfId="13857"/>
    <cellStyle name="Calculation 20 3 5 4" xfId="13858"/>
    <cellStyle name="Calculation 20 3 6" xfId="13859"/>
    <cellStyle name="Calculation 20 3 7" xfId="13860"/>
    <cellStyle name="Calculation 20 3 8" xfId="13861"/>
    <cellStyle name="Calculation 20 4" xfId="13862"/>
    <cellStyle name="Calculation 20 4 2" xfId="13863"/>
    <cellStyle name="Calculation 20 4 3" xfId="13864"/>
    <cellStyle name="Calculation 20 4 4" xfId="13865"/>
    <cellStyle name="Calculation 20 5" xfId="13866"/>
    <cellStyle name="Calculation 20 6" xfId="13867"/>
    <cellStyle name="Calculation 20 7" xfId="13868"/>
    <cellStyle name="Calculation 21" xfId="13869"/>
    <cellStyle name="Calculation 21 2" xfId="13870"/>
    <cellStyle name="Calculation 21 2 2" xfId="13871"/>
    <cellStyle name="Calculation 21 2 2 2" xfId="13872"/>
    <cellStyle name="Calculation 21 2 2 2 2" xfId="13873"/>
    <cellStyle name="Calculation 21 2 2 2 3" xfId="13874"/>
    <cellStyle name="Calculation 21 2 2 2 4" xfId="13875"/>
    <cellStyle name="Calculation 21 2 2 3" xfId="13876"/>
    <cellStyle name="Calculation 21 2 2 3 2" xfId="13877"/>
    <cellStyle name="Calculation 21 2 2 3 3" xfId="13878"/>
    <cellStyle name="Calculation 21 2 2 3 4" xfId="13879"/>
    <cellStyle name="Calculation 21 2 2 4" xfId="13880"/>
    <cellStyle name="Calculation 21 2 2 4 2" xfId="13881"/>
    <cellStyle name="Calculation 21 2 2 4 3" xfId="13882"/>
    <cellStyle name="Calculation 21 2 2 4 4" xfId="13883"/>
    <cellStyle name="Calculation 21 2 2 5" xfId="13884"/>
    <cellStyle name="Calculation 21 2 2 5 2" xfId="13885"/>
    <cellStyle name="Calculation 21 2 2 5 3" xfId="13886"/>
    <cellStyle name="Calculation 21 2 2 5 4" xfId="13887"/>
    <cellStyle name="Calculation 21 2 2 6" xfId="13888"/>
    <cellStyle name="Calculation 21 2 2 7" xfId="13889"/>
    <cellStyle name="Calculation 21 2 2 8" xfId="13890"/>
    <cellStyle name="Calculation 21 2 3" xfId="13891"/>
    <cellStyle name="Calculation 21 2 3 2" xfId="13892"/>
    <cellStyle name="Calculation 21 2 3 3" xfId="13893"/>
    <cellStyle name="Calculation 21 2 3 4" xfId="13894"/>
    <cellStyle name="Calculation 21 2 4" xfId="13895"/>
    <cellStyle name="Calculation 21 2 5" xfId="13896"/>
    <cellStyle name="Calculation 21 2 6" xfId="13897"/>
    <cellStyle name="Calculation 21 3" xfId="13898"/>
    <cellStyle name="Calculation 21 3 2" xfId="13899"/>
    <cellStyle name="Calculation 21 3 2 2" xfId="13900"/>
    <cellStyle name="Calculation 21 3 2 3" xfId="13901"/>
    <cellStyle name="Calculation 21 3 2 4" xfId="13902"/>
    <cellStyle name="Calculation 21 3 3" xfId="13903"/>
    <cellStyle name="Calculation 21 3 3 2" xfId="13904"/>
    <cellStyle name="Calculation 21 3 3 3" xfId="13905"/>
    <cellStyle name="Calculation 21 3 3 4" xfId="13906"/>
    <cellStyle name="Calculation 21 3 4" xfId="13907"/>
    <cellStyle name="Calculation 21 3 4 2" xfId="13908"/>
    <cellStyle name="Calculation 21 3 4 3" xfId="13909"/>
    <cellStyle name="Calculation 21 3 4 4" xfId="13910"/>
    <cellStyle name="Calculation 21 3 5" xfId="13911"/>
    <cellStyle name="Calculation 21 3 5 2" xfId="13912"/>
    <cellStyle name="Calculation 21 3 5 3" xfId="13913"/>
    <cellStyle name="Calculation 21 3 5 4" xfId="13914"/>
    <cellStyle name="Calculation 21 3 6" xfId="13915"/>
    <cellStyle name="Calculation 21 3 7" xfId="13916"/>
    <cellStyle name="Calculation 21 3 8" xfId="13917"/>
    <cellStyle name="Calculation 21 4" xfId="13918"/>
    <cellStyle name="Calculation 21 4 2" xfId="13919"/>
    <cellStyle name="Calculation 21 4 3" xfId="13920"/>
    <cellStyle name="Calculation 21 4 4" xfId="13921"/>
    <cellStyle name="Calculation 21 5" xfId="13922"/>
    <cellStyle name="Calculation 21 6" xfId="13923"/>
    <cellStyle name="Calculation 21 7" xfId="13924"/>
    <cellStyle name="Calculation 22" xfId="13925"/>
    <cellStyle name="Calculation 22 2" xfId="13926"/>
    <cellStyle name="Calculation 22 2 2" xfId="13927"/>
    <cellStyle name="Calculation 22 2 2 2" xfId="13928"/>
    <cellStyle name="Calculation 22 2 2 2 2" xfId="13929"/>
    <cellStyle name="Calculation 22 2 2 2 3" xfId="13930"/>
    <cellStyle name="Calculation 22 2 2 2 4" xfId="13931"/>
    <cellStyle name="Calculation 22 2 2 3" xfId="13932"/>
    <cellStyle name="Calculation 22 2 2 3 2" xfId="13933"/>
    <cellStyle name="Calculation 22 2 2 3 3" xfId="13934"/>
    <cellStyle name="Calculation 22 2 2 3 4" xfId="13935"/>
    <cellStyle name="Calculation 22 2 2 4" xfId="13936"/>
    <cellStyle name="Calculation 22 2 2 4 2" xfId="13937"/>
    <cellStyle name="Calculation 22 2 2 4 3" xfId="13938"/>
    <cellStyle name="Calculation 22 2 2 4 4" xfId="13939"/>
    <cellStyle name="Calculation 22 2 2 5" xfId="13940"/>
    <cellStyle name="Calculation 22 2 2 5 2" xfId="13941"/>
    <cellStyle name="Calculation 22 2 2 5 3" xfId="13942"/>
    <cellStyle name="Calculation 22 2 2 5 4" xfId="13943"/>
    <cellStyle name="Calculation 22 2 2 6" xfId="13944"/>
    <cellStyle name="Calculation 22 2 2 7" xfId="13945"/>
    <cellStyle name="Calculation 22 2 2 8" xfId="13946"/>
    <cellStyle name="Calculation 22 2 3" xfId="13947"/>
    <cellStyle name="Calculation 22 2 3 2" xfId="13948"/>
    <cellStyle name="Calculation 22 2 3 3" xfId="13949"/>
    <cellStyle name="Calculation 22 2 3 4" xfId="13950"/>
    <cellStyle name="Calculation 22 2 4" xfId="13951"/>
    <cellStyle name="Calculation 22 2 5" xfId="13952"/>
    <cellStyle name="Calculation 22 2 6" xfId="13953"/>
    <cellStyle name="Calculation 22 3" xfId="13954"/>
    <cellStyle name="Calculation 22 3 2" xfId="13955"/>
    <cellStyle name="Calculation 22 3 2 2" xfId="13956"/>
    <cellStyle name="Calculation 22 3 2 3" xfId="13957"/>
    <cellStyle name="Calculation 22 3 2 4" xfId="13958"/>
    <cellStyle name="Calculation 22 3 3" xfId="13959"/>
    <cellStyle name="Calculation 22 3 3 2" xfId="13960"/>
    <cellStyle name="Calculation 22 3 3 3" xfId="13961"/>
    <cellStyle name="Calculation 22 3 3 4" xfId="13962"/>
    <cellStyle name="Calculation 22 3 4" xfId="13963"/>
    <cellStyle name="Calculation 22 3 4 2" xfId="13964"/>
    <cellStyle name="Calculation 22 3 4 3" xfId="13965"/>
    <cellStyle name="Calculation 22 3 4 4" xfId="13966"/>
    <cellStyle name="Calculation 22 3 5" xfId="13967"/>
    <cellStyle name="Calculation 22 3 5 2" xfId="13968"/>
    <cellStyle name="Calculation 22 3 5 3" xfId="13969"/>
    <cellStyle name="Calculation 22 3 5 4" xfId="13970"/>
    <cellStyle name="Calculation 22 3 6" xfId="13971"/>
    <cellStyle name="Calculation 22 3 7" xfId="13972"/>
    <cellStyle name="Calculation 22 3 8" xfId="13973"/>
    <cellStyle name="Calculation 22 4" xfId="13974"/>
    <cellStyle name="Calculation 22 4 2" xfId="13975"/>
    <cellStyle name="Calculation 22 4 3" xfId="13976"/>
    <cellStyle name="Calculation 22 4 4" xfId="13977"/>
    <cellStyle name="Calculation 22 5" xfId="13978"/>
    <cellStyle name="Calculation 22 6" xfId="13979"/>
    <cellStyle name="Calculation 22 7" xfId="13980"/>
    <cellStyle name="Calculation 23" xfId="13981"/>
    <cellStyle name="Calculation 23 2" xfId="13982"/>
    <cellStyle name="Calculation 23 2 2" xfId="13983"/>
    <cellStyle name="Calculation 23 2 2 2" xfId="13984"/>
    <cellStyle name="Calculation 23 2 2 2 2" xfId="13985"/>
    <cellStyle name="Calculation 23 2 2 2 3" xfId="13986"/>
    <cellStyle name="Calculation 23 2 2 2 4" xfId="13987"/>
    <cellStyle name="Calculation 23 2 2 3" xfId="13988"/>
    <cellStyle name="Calculation 23 2 2 3 2" xfId="13989"/>
    <cellStyle name="Calculation 23 2 2 3 3" xfId="13990"/>
    <cellStyle name="Calculation 23 2 2 3 4" xfId="13991"/>
    <cellStyle name="Calculation 23 2 2 4" xfId="13992"/>
    <cellStyle name="Calculation 23 2 2 4 2" xfId="13993"/>
    <cellStyle name="Calculation 23 2 2 4 3" xfId="13994"/>
    <cellStyle name="Calculation 23 2 2 4 4" xfId="13995"/>
    <cellStyle name="Calculation 23 2 2 5" xfId="13996"/>
    <cellStyle name="Calculation 23 2 2 5 2" xfId="13997"/>
    <cellStyle name="Calculation 23 2 2 5 3" xfId="13998"/>
    <cellStyle name="Calculation 23 2 2 5 4" xfId="13999"/>
    <cellStyle name="Calculation 23 2 2 6" xfId="14000"/>
    <cellStyle name="Calculation 23 2 2 7" xfId="14001"/>
    <cellStyle name="Calculation 23 2 2 8" xfId="14002"/>
    <cellStyle name="Calculation 23 2 3" xfId="14003"/>
    <cellStyle name="Calculation 23 2 3 2" xfId="14004"/>
    <cellStyle name="Calculation 23 2 3 3" xfId="14005"/>
    <cellStyle name="Calculation 23 2 3 4" xfId="14006"/>
    <cellStyle name="Calculation 23 2 4" xfId="14007"/>
    <cellStyle name="Calculation 23 2 5" xfId="14008"/>
    <cellStyle name="Calculation 23 2 6" xfId="14009"/>
    <cellStyle name="Calculation 23 3" xfId="14010"/>
    <cellStyle name="Calculation 23 3 2" xfId="14011"/>
    <cellStyle name="Calculation 23 3 2 2" xfId="14012"/>
    <cellStyle name="Calculation 23 3 2 3" xfId="14013"/>
    <cellStyle name="Calculation 23 3 2 4" xfId="14014"/>
    <cellStyle name="Calculation 23 3 3" xfId="14015"/>
    <cellStyle name="Calculation 23 3 3 2" xfId="14016"/>
    <cellStyle name="Calculation 23 3 3 3" xfId="14017"/>
    <cellStyle name="Calculation 23 3 3 4" xfId="14018"/>
    <cellStyle name="Calculation 23 3 4" xfId="14019"/>
    <cellStyle name="Calculation 23 3 4 2" xfId="14020"/>
    <cellStyle name="Calculation 23 3 4 3" xfId="14021"/>
    <cellStyle name="Calculation 23 3 4 4" xfId="14022"/>
    <cellStyle name="Calculation 23 3 5" xfId="14023"/>
    <cellStyle name="Calculation 23 3 5 2" xfId="14024"/>
    <cellStyle name="Calculation 23 3 5 3" xfId="14025"/>
    <cellStyle name="Calculation 23 3 5 4" xfId="14026"/>
    <cellStyle name="Calculation 23 3 6" xfId="14027"/>
    <cellStyle name="Calculation 23 3 7" xfId="14028"/>
    <cellStyle name="Calculation 23 3 8" xfId="14029"/>
    <cellStyle name="Calculation 23 4" xfId="14030"/>
    <cellStyle name="Calculation 23 4 2" xfId="14031"/>
    <cellStyle name="Calculation 23 4 3" xfId="14032"/>
    <cellStyle name="Calculation 23 4 4" xfId="14033"/>
    <cellStyle name="Calculation 23 5" xfId="14034"/>
    <cellStyle name="Calculation 23 6" xfId="14035"/>
    <cellStyle name="Calculation 23 7" xfId="14036"/>
    <cellStyle name="Calculation 24" xfId="14037"/>
    <cellStyle name="Calculation 24 2" xfId="14038"/>
    <cellStyle name="Calculation 24 2 2" xfId="14039"/>
    <cellStyle name="Calculation 24 2 2 2" xfId="14040"/>
    <cellStyle name="Calculation 24 2 2 2 2" xfId="14041"/>
    <cellStyle name="Calculation 24 2 2 2 3" xfId="14042"/>
    <cellStyle name="Calculation 24 2 2 2 4" xfId="14043"/>
    <cellStyle name="Calculation 24 2 2 3" xfId="14044"/>
    <cellStyle name="Calculation 24 2 2 3 2" xfId="14045"/>
    <cellStyle name="Calculation 24 2 2 3 3" xfId="14046"/>
    <cellStyle name="Calculation 24 2 2 3 4" xfId="14047"/>
    <cellStyle name="Calculation 24 2 2 4" xfId="14048"/>
    <cellStyle name="Calculation 24 2 2 4 2" xfId="14049"/>
    <cellStyle name="Calculation 24 2 2 4 3" xfId="14050"/>
    <cellStyle name="Calculation 24 2 2 4 4" xfId="14051"/>
    <cellStyle name="Calculation 24 2 2 5" xfId="14052"/>
    <cellStyle name="Calculation 24 2 2 5 2" xfId="14053"/>
    <cellStyle name="Calculation 24 2 2 5 3" xfId="14054"/>
    <cellStyle name="Calculation 24 2 2 5 4" xfId="14055"/>
    <cellStyle name="Calculation 24 2 2 6" xfId="14056"/>
    <cellStyle name="Calculation 24 2 2 7" xfId="14057"/>
    <cellStyle name="Calculation 24 2 2 8" xfId="14058"/>
    <cellStyle name="Calculation 24 2 3" xfId="14059"/>
    <cellStyle name="Calculation 24 2 3 2" xfId="14060"/>
    <cellStyle name="Calculation 24 2 3 3" xfId="14061"/>
    <cellStyle name="Calculation 24 2 3 4" xfId="14062"/>
    <cellStyle name="Calculation 24 2 4" xfId="14063"/>
    <cellStyle name="Calculation 24 2 5" xfId="14064"/>
    <cellStyle name="Calculation 24 2 6" xfId="14065"/>
    <cellStyle name="Calculation 24 3" xfId="14066"/>
    <cellStyle name="Calculation 24 3 2" xfId="14067"/>
    <cellStyle name="Calculation 24 3 2 2" xfId="14068"/>
    <cellStyle name="Calculation 24 3 2 3" xfId="14069"/>
    <cellStyle name="Calculation 24 3 2 4" xfId="14070"/>
    <cellStyle name="Calculation 24 3 3" xfId="14071"/>
    <cellStyle name="Calculation 24 3 3 2" xfId="14072"/>
    <cellStyle name="Calculation 24 3 3 3" xfId="14073"/>
    <cellStyle name="Calculation 24 3 3 4" xfId="14074"/>
    <cellStyle name="Calculation 24 3 4" xfId="14075"/>
    <cellStyle name="Calculation 24 3 4 2" xfId="14076"/>
    <cellStyle name="Calculation 24 3 4 3" xfId="14077"/>
    <cellStyle name="Calculation 24 3 4 4" xfId="14078"/>
    <cellStyle name="Calculation 24 3 5" xfId="14079"/>
    <cellStyle name="Calculation 24 3 5 2" xfId="14080"/>
    <cellStyle name="Calculation 24 3 5 3" xfId="14081"/>
    <cellStyle name="Calculation 24 3 5 4" xfId="14082"/>
    <cellStyle name="Calculation 24 3 6" xfId="14083"/>
    <cellStyle name="Calculation 24 3 7" xfId="14084"/>
    <cellStyle name="Calculation 24 3 8" xfId="14085"/>
    <cellStyle name="Calculation 24 4" xfId="14086"/>
    <cellStyle name="Calculation 24 4 2" xfId="14087"/>
    <cellStyle name="Calculation 24 4 3" xfId="14088"/>
    <cellStyle name="Calculation 24 4 4" xfId="14089"/>
    <cellStyle name="Calculation 24 5" xfId="14090"/>
    <cellStyle name="Calculation 24 6" xfId="14091"/>
    <cellStyle name="Calculation 24 7" xfId="14092"/>
    <cellStyle name="Calculation 25" xfId="14093"/>
    <cellStyle name="Calculation 25 2" xfId="14094"/>
    <cellStyle name="Calculation 25 2 2" xfId="14095"/>
    <cellStyle name="Calculation 25 2 2 2" xfId="14096"/>
    <cellStyle name="Calculation 25 2 2 2 2" xfId="14097"/>
    <cellStyle name="Calculation 25 2 2 2 3" xfId="14098"/>
    <cellStyle name="Calculation 25 2 2 2 4" xfId="14099"/>
    <cellStyle name="Calculation 25 2 2 3" xfId="14100"/>
    <cellStyle name="Calculation 25 2 2 3 2" xfId="14101"/>
    <cellStyle name="Calculation 25 2 2 3 3" xfId="14102"/>
    <cellStyle name="Calculation 25 2 2 3 4" xfId="14103"/>
    <cellStyle name="Calculation 25 2 2 4" xfId="14104"/>
    <cellStyle name="Calculation 25 2 2 4 2" xfId="14105"/>
    <cellStyle name="Calculation 25 2 2 4 3" xfId="14106"/>
    <cellStyle name="Calculation 25 2 2 4 4" xfId="14107"/>
    <cellStyle name="Calculation 25 2 2 5" xfId="14108"/>
    <cellStyle name="Calculation 25 2 2 5 2" xfId="14109"/>
    <cellStyle name="Calculation 25 2 2 5 3" xfId="14110"/>
    <cellStyle name="Calculation 25 2 2 5 4" xfId="14111"/>
    <cellStyle name="Calculation 25 2 2 6" xfId="14112"/>
    <cellStyle name="Calculation 25 2 2 7" xfId="14113"/>
    <cellStyle name="Calculation 25 2 2 8" xfId="14114"/>
    <cellStyle name="Calculation 25 2 3" xfId="14115"/>
    <cellStyle name="Calculation 25 2 3 2" xfId="14116"/>
    <cellStyle name="Calculation 25 2 3 3" xfId="14117"/>
    <cellStyle name="Calculation 25 2 3 4" xfId="14118"/>
    <cellStyle name="Calculation 25 2 4" xfId="14119"/>
    <cellStyle name="Calculation 25 2 5" xfId="14120"/>
    <cellStyle name="Calculation 25 2 6" xfId="14121"/>
    <cellStyle name="Calculation 25 3" xfId="14122"/>
    <cellStyle name="Calculation 25 3 2" xfId="14123"/>
    <cellStyle name="Calculation 25 3 2 2" xfId="14124"/>
    <cellStyle name="Calculation 25 3 2 3" xfId="14125"/>
    <cellStyle name="Calculation 25 3 2 4" xfId="14126"/>
    <cellStyle name="Calculation 25 3 3" xfId="14127"/>
    <cellStyle name="Calculation 25 3 3 2" xfId="14128"/>
    <cellStyle name="Calculation 25 3 3 3" xfId="14129"/>
    <cellStyle name="Calculation 25 3 3 4" xfId="14130"/>
    <cellStyle name="Calculation 25 3 4" xfId="14131"/>
    <cellStyle name="Calculation 25 3 4 2" xfId="14132"/>
    <cellStyle name="Calculation 25 3 4 3" xfId="14133"/>
    <cellStyle name="Calculation 25 3 4 4" xfId="14134"/>
    <cellStyle name="Calculation 25 3 5" xfId="14135"/>
    <cellStyle name="Calculation 25 3 5 2" xfId="14136"/>
    <cellStyle name="Calculation 25 3 5 3" xfId="14137"/>
    <cellStyle name="Calculation 25 3 5 4" xfId="14138"/>
    <cellStyle name="Calculation 25 3 6" xfId="14139"/>
    <cellStyle name="Calculation 25 3 7" xfId="14140"/>
    <cellStyle name="Calculation 25 3 8" xfId="14141"/>
    <cellStyle name="Calculation 25 4" xfId="14142"/>
    <cellStyle name="Calculation 25 4 2" xfId="14143"/>
    <cellStyle name="Calculation 25 4 3" xfId="14144"/>
    <cellStyle name="Calculation 25 4 4" xfId="14145"/>
    <cellStyle name="Calculation 25 5" xfId="14146"/>
    <cellStyle name="Calculation 25 6" xfId="14147"/>
    <cellStyle name="Calculation 25 7" xfId="14148"/>
    <cellStyle name="Calculation 26" xfId="14149"/>
    <cellStyle name="Calculation 26 2" xfId="14150"/>
    <cellStyle name="Calculation 26 2 2" xfId="14151"/>
    <cellStyle name="Calculation 26 2 2 2" xfId="14152"/>
    <cellStyle name="Calculation 26 2 2 2 2" xfId="14153"/>
    <cellStyle name="Calculation 26 2 2 2 3" xfId="14154"/>
    <cellStyle name="Calculation 26 2 2 2 4" xfId="14155"/>
    <cellStyle name="Calculation 26 2 2 3" xfId="14156"/>
    <cellStyle name="Calculation 26 2 2 3 2" xfId="14157"/>
    <cellStyle name="Calculation 26 2 2 3 3" xfId="14158"/>
    <cellStyle name="Calculation 26 2 2 3 4" xfId="14159"/>
    <cellStyle name="Calculation 26 2 2 4" xfId="14160"/>
    <cellStyle name="Calculation 26 2 2 4 2" xfId="14161"/>
    <cellStyle name="Calculation 26 2 2 4 3" xfId="14162"/>
    <cellStyle name="Calculation 26 2 2 4 4" xfId="14163"/>
    <cellStyle name="Calculation 26 2 2 5" xfId="14164"/>
    <cellStyle name="Calculation 26 2 2 5 2" xfId="14165"/>
    <cellStyle name="Calculation 26 2 2 5 3" xfId="14166"/>
    <cellStyle name="Calculation 26 2 2 5 4" xfId="14167"/>
    <cellStyle name="Calculation 26 2 2 6" xfId="14168"/>
    <cellStyle name="Calculation 26 2 2 7" xfId="14169"/>
    <cellStyle name="Calculation 26 2 2 8" xfId="14170"/>
    <cellStyle name="Calculation 26 2 3" xfId="14171"/>
    <cellStyle name="Calculation 26 2 3 2" xfId="14172"/>
    <cellStyle name="Calculation 26 2 3 3" xfId="14173"/>
    <cellStyle name="Calculation 26 2 3 4" xfId="14174"/>
    <cellStyle name="Calculation 26 2 4" xfId="14175"/>
    <cellStyle name="Calculation 26 2 5" xfId="14176"/>
    <cellStyle name="Calculation 26 2 6" xfId="14177"/>
    <cellStyle name="Calculation 26 3" xfId="14178"/>
    <cellStyle name="Calculation 26 3 2" xfId="14179"/>
    <cellStyle name="Calculation 26 3 2 2" xfId="14180"/>
    <cellStyle name="Calculation 26 3 2 3" xfId="14181"/>
    <cellStyle name="Calculation 26 3 2 4" xfId="14182"/>
    <cellStyle name="Calculation 26 3 3" xfId="14183"/>
    <cellStyle name="Calculation 26 3 3 2" xfId="14184"/>
    <cellStyle name="Calculation 26 3 3 3" xfId="14185"/>
    <cellStyle name="Calculation 26 3 3 4" xfId="14186"/>
    <cellStyle name="Calculation 26 3 4" xfId="14187"/>
    <cellStyle name="Calculation 26 3 4 2" xfId="14188"/>
    <cellStyle name="Calculation 26 3 4 3" xfId="14189"/>
    <cellStyle name="Calculation 26 3 4 4" xfId="14190"/>
    <cellStyle name="Calculation 26 3 5" xfId="14191"/>
    <cellStyle name="Calculation 26 3 5 2" xfId="14192"/>
    <cellStyle name="Calculation 26 3 5 3" xfId="14193"/>
    <cellStyle name="Calculation 26 3 5 4" xfId="14194"/>
    <cellStyle name="Calculation 26 3 6" xfId="14195"/>
    <cellStyle name="Calculation 26 3 7" xfId="14196"/>
    <cellStyle name="Calculation 26 3 8" xfId="14197"/>
    <cellStyle name="Calculation 26 4" xfId="14198"/>
    <cellStyle name="Calculation 26 4 2" xfId="14199"/>
    <cellStyle name="Calculation 26 4 3" xfId="14200"/>
    <cellStyle name="Calculation 26 4 4" xfId="14201"/>
    <cellStyle name="Calculation 26 5" xfId="14202"/>
    <cellStyle name="Calculation 26 6" xfId="14203"/>
    <cellStyle name="Calculation 26 7" xfId="14204"/>
    <cellStyle name="Calculation 27" xfId="14205"/>
    <cellStyle name="Calculation 27 2" xfId="14206"/>
    <cellStyle name="Calculation 27 2 2" xfId="14207"/>
    <cellStyle name="Calculation 27 2 2 2" xfId="14208"/>
    <cellStyle name="Calculation 27 2 2 2 2" xfId="14209"/>
    <cellStyle name="Calculation 27 2 2 2 3" xfId="14210"/>
    <cellStyle name="Calculation 27 2 2 2 4" xfId="14211"/>
    <cellStyle name="Calculation 27 2 2 3" xfId="14212"/>
    <cellStyle name="Calculation 27 2 2 3 2" xfId="14213"/>
    <cellStyle name="Calculation 27 2 2 3 3" xfId="14214"/>
    <cellStyle name="Calculation 27 2 2 3 4" xfId="14215"/>
    <cellStyle name="Calculation 27 2 2 4" xfId="14216"/>
    <cellStyle name="Calculation 27 2 2 4 2" xfId="14217"/>
    <cellStyle name="Calculation 27 2 2 4 3" xfId="14218"/>
    <cellStyle name="Calculation 27 2 2 4 4" xfId="14219"/>
    <cellStyle name="Calculation 27 2 2 5" xfId="14220"/>
    <cellStyle name="Calculation 27 2 2 5 2" xfId="14221"/>
    <cellStyle name="Calculation 27 2 2 5 3" xfId="14222"/>
    <cellStyle name="Calculation 27 2 2 5 4" xfId="14223"/>
    <cellStyle name="Calculation 27 2 2 6" xfId="14224"/>
    <cellStyle name="Calculation 27 2 2 7" xfId="14225"/>
    <cellStyle name="Calculation 27 2 2 8" xfId="14226"/>
    <cellStyle name="Calculation 27 2 3" xfId="14227"/>
    <cellStyle name="Calculation 27 2 3 2" xfId="14228"/>
    <cellStyle name="Calculation 27 2 3 3" xfId="14229"/>
    <cellStyle name="Calculation 27 2 3 4" xfId="14230"/>
    <cellStyle name="Calculation 27 2 4" xfId="14231"/>
    <cellStyle name="Calculation 27 2 5" xfId="14232"/>
    <cellStyle name="Calculation 27 2 6" xfId="14233"/>
    <cellStyle name="Calculation 27 3" xfId="14234"/>
    <cellStyle name="Calculation 27 3 2" xfId="14235"/>
    <cellStyle name="Calculation 27 3 2 2" xfId="14236"/>
    <cellStyle name="Calculation 27 3 2 3" xfId="14237"/>
    <cellStyle name="Calculation 27 3 2 4" xfId="14238"/>
    <cellStyle name="Calculation 27 3 3" xfId="14239"/>
    <cellStyle name="Calculation 27 3 3 2" xfId="14240"/>
    <cellStyle name="Calculation 27 3 3 3" xfId="14241"/>
    <cellStyle name="Calculation 27 3 3 4" xfId="14242"/>
    <cellStyle name="Calculation 27 3 4" xfId="14243"/>
    <cellStyle name="Calculation 27 3 4 2" xfId="14244"/>
    <cellStyle name="Calculation 27 3 4 3" xfId="14245"/>
    <cellStyle name="Calculation 27 3 4 4" xfId="14246"/>
    <cellStyle name="Calculation 27 3 5" xfId="14247"/>
    <cellStyle name="Calculation 27 3 5 2" xfId="14248"/>
    <cellStyle name="Calculation 27 3 5 3" xfId="14249"/>
    <cellStyle name="Calculation 27 3 5 4" xfId="14250"/>
    <cellStyle name="Calculation 27 3 6" xfId="14251"/>
    <cellStyle name="Calculation 27 3 7" xfId="14252"/>
    <cellStyle name="Calculation 27 3 8" xfId="14253"/>
    <cellStyle name="Calculation 27 4" xfId="14254"/>
    <cellStyle name="Calculation 27 4 2" xfId="14255"/>
    <cellStyle name="Calculation 27 4 3" xfId="14256"/>
    <cellStyle name="Calculation 27 4 4" xfId="14257"/>
    <cellStyle name="Calculation 27 5" xfId="14258"/>
    <cellStyle name="Calculation 27 6" xfId="14259"/>
    <cellStyle name="Calculation 27 7" xfId="14260"/>
    <cellStyle name="Calculation 28" xfId="14261"/>
    <cellStyle name="Calculation 28 2" xfId="14262"/>
    <cellStyle name="Calculation 28 2 2" xfId="14263"/>
    <cellStyle name="Calculation 28 2 2 2" xfId="14264"/>
    <cellStyle name="Calculation 28 2 2 2 2" xfId="14265"/>
    <cellStyle name="Calculation 28 2 2 2 3" xfId="14266"/>
    <cellStyle name="Calculation 28 2 2 2 4" xfId="14267"/>
    <cellStyle name="Calculation 28 2 2 3" xfId="14268"/>
    <cellStyle name="Calculation 28 2 2 3 2" xfId="14269"/>
    <cellStyle name="Calculation 28 2 2 3 3" xfId="14270"/>
    <cellStyle name="Calculation 28 2 2 3 4" xfId="14271"/>
    <cellStyle name="Calculation 28 2 2 4" xfId="14272"/>
    <cellStyle name="Calculation 28 2 2 4 2" xfId="14273"/>
    <cellStyle name="Calculation 28 2 2 4 3" xfId="14274"/>
    <cellStyle name="Calculation 28 2 2 4 4" xfId="14275"/>
    <cellStyle name="Calculation 28 2 2 5" xfId="14276"/>
    <cellStyle name="Calculation 28 2 2 5 2" xfId="14277"/>
    <cellStyle name="Calculation 28 2 2 5 3" xfId="14278"/>
    <cellStyle name="Calculation 28 2 2 5 4" xfId="14279"/>
    <cellStyle name="Calculation 28 2 2 6" xfId="14280"/>
    <cellStyle name="Calculation 28 2 2 7" xfId="14281"/>
    <cellStyle name="Calculation 28 2 2 8" xfId="14282"/>
    <cellStyle name="Calculation 28 2 3" xfId="14283"/>
    <cellStyle name="Calculation 28 2 3 2" xfId="14284"/>
    <cellStyle name="Calculation 28 2 3 3" xfId="14285"/>
    <cellStyle name="Calculation 28 2 3 4" xfId="14286"/>
    <cellStyle name="Calculation 28 2 4" xfId="14287"/>
    <cellStyle name="Calculation 28 2 5" xfId="14288"/>
    <cellStyle name="Calculation 28 2 6" xfId="14289"/>
    <cellStyle name="Calculation 28 3" xfId="14290"/>
    <cellStyle name="Calculation 28 3 2" xfId="14291"/>
    <cellStyle name="Calculation 28 3 2 2" xfId="14292"/>
    <cellStyle name="Calculation 28 3 2 3" xfId="14293"/>
    <cellStyle name="Calculation 28 3 2 4" xfId="14294"/>
    <cellStyle name="Calculation 28 3 3" xfId="14295"/>
    <cellStyle name="Calculation 28 3 3 2" xfId="14296"/>
    <cellStyle name="Calculation 28 3 3 3" xfId="14297"/>
    <cellStyle name="Calculation 28 3 3 4" xfId="14298"/>
    <cellStyle name="Calculation 28 3 4" xfId="14299"/>
    <cellStyle name="Calculation 28 3 4 2" xfId="14300"/>
    <cellStyle name="Calculation 28 3 4 3" xfId="14301"/>
    <cellStyle name="Calculation 28 3 4 4" xfId="14302"/>
    <cellStyle name="Calculation 28 3 5" xfId="14303"/>
    <cellStyle name="Calculation 28 3 5 2" xfId="14304"/>
    <cellStyle name="Calculation 28 3 5 3" xfId="14305"/>
    <cellStyle name="Calculation 28 3 5 4" xfId="14306"/>
    <cellStyle name="Calculation 28 3 6" xfId="14307"/>
    <cellStyle name="Calculation 28 3 7" xfId="14308"/>
    <cellStyle name="Calculation 28 3 8" xfId="14309"/>
    <cellStyle name="Calculation 28 4" xfId="14310"/>
    <cellStyle name="Calculation 28 4 2" xfId="14311"/>
    <cellStyle name="Calculation 28 4 3" xfId="14312"/>
    <cellStyle name="Calculation 28 4 4" xfId="14313"/>
    <cellStyle name="Calculation 28 5" xfId="14314"/>
    <cellStyle name="Calculation 28 6" xfId="14315"/>
    <cellStyle name="Calculation 28 7" xfId="14316"/>
    <cellStyle name="Calculation 29" xfId="14317"/>
    <cellStyle name="Calculation 29 2" xfId="14318"/>
    <cellStyle name="Calculation 29 2 2" xfId="14319"/>
    <cellStyle name="Calculation 29 2 2 2" xfId="14320"/>
    <cellStyle name="Calculation 29 2 2 2 2" xfId="14321"/>
    <cellStyle name="Calculation 29 2 2 2 3" xfId="14322"/>
    <cellStyle name="Calculation 29 2 2 2 4" xfId="14323"/>
    <cellStyle name="Calculation 29 2 2 3" xfId="14324"/>
    <cellStyle name="Calculation 29 2 2 3 2" xfId="14325"/>
    <cellStyle name="Calculation 29 2 2 3 3" xfId="14326"/>
    <cellStyle name="Calculation 29 2 2 3 4" xfId="14327"/>
    <cellStyle name="Calculation 29 2 2 4" xfId="14328"/>
    <cellStyle name="Calculation 29 2 2 4 2" xfId="14329"/>
    <cellStyle name="Calculation 29 2 2 4 3" xfId="14330"/>
    <cellStyle name="Calculation 29 2 2 4 4" xfId="14331"/>
    <cellStyle name="Calculation 29 2 2 5" xfId="14332"/>
    <cellStyle name="Calculation 29 2 2 5 2" xfId="14333"/>
    <cellStyle name="Calculation 29 2 2 5 3" xfId="14334"/>
    <cellStyle name="Calculation 29 2 2 5 4" xfId="14335"/>
    <cellStyle name="Calculation 29 2 2 6" xfId="14336"/>
    <cellStyle name="Calculation 29 2 2 7" xfId="14337"/>
    <cellStyle name="Calculation 29 2 2 8" xfId="14338"/>
    <cellStyle name="Calculation 29 2 3" xfId="14339"/>
    <cellStyle name="Calculation 29 2 3 2" xfId="14340"/>
    <cellStyle name="Calculation 29 2 3 3" xfId="14341"/>
    <cellStyle name="Calculation 29 2 3 4" xfId="14342"/>
    <cellStyle name="Calculation 29 2 4" xfId="14343"/>
    <cellStyle name="Calculation 29 2 5" xfId="14344"/>
    <cellStyle name="Calculation 29 2 6" xfId="14345"/>
    <cellStyle name="Calculation 29 3" xfId="14346"/>
    <cellStyle name="Calculation 29 3 2" xfId="14347"/>
    <cellStyle name="Calculation 29 3 2 2" xfId="14348"/>
    <cellStyle name="Calculation 29 3 2 3" xfId="14349"/>
    <cellStyle name="Calculation 29 3 2 4" xfId="14350"/>
    <cellStyle name="Calculation 29 3 3" xfId="14351"/>
    <cellStyle name="Calculation 29 3 3 2" xfId="14352"/>
    <cellStyle name="Calculation 29 3 3 3" xfId="14353"/>
    <cellStyle name="Calculation 29 3 3 4" xfId="14354"/>
    <cellStyle name="Calculation 29 3 4" xfId="14355"/>
    <cellStyle name="Calculation 29 3 4 2" xfId="14356"/>
    <cellStyle name="Calculation 29 3 4 3" xfId="14357"/>
    <cellStyle name="Calculation 29 3 4 4" xfId="14358"/>
    <cellStyle name="Calculation 29 3 5" xfId="14359"/>
    <cellStyle name="Calculation 29 3 5 2" xfId="14360"/>
    <cellStyle name="Calculation 29 3 5 3" xfId="14361"/>
    <cellStyle name="Calculation 29 3 5 4" xfId="14362"/>
    <cellStyle name="Calculation 29 3 6" xfId="14363"/>
    <cellStyle name="Calculation 29 3 7" xfId="14364"/>
    <cellStyle name="Calculation 29 3 8" xfId="14365"/>
    <cellStyle name="Calculation 29 4" xfId="14366"/>
    <cellStyle name="Calculation 29 4 2" xfId="14367"/>
    <cellStyle name="Calculation 29 4 3" xfId="14368"/>
    <cellStyle name="Calculation 29 4 4" xfId="14369"/>
    <cellStyle name="Calculation 29 5" xfId="14370"/>
    <cellStyle name="Calculation 29 6" xfId="14371"/>
    <cellStyle name="Calculation 29 7" xfId="14372"/>
    <cellStyle name="Calculation 3" xfId="14373"/>
    <cellStyle name="Calculation 3 10" xfId="14374"/>
    <cellStyle name="Calculation 3 10 2" xfId="14375"/>
    <cellStyle name="Calculation 3 10 2 2" xfId="14376"/>
    <cellStyle name="Calculation 3 10 2 2 2" xfId="14377"/>
    <cellStyle name="Calculation 3 10 2 3" xfId="14378"/>
    <cellStyle name="Calculation 3 10 3" xfId="14379"/>
    <cellStyle name="Calculation 3 10 3 2" xfId="14380"/>
    <cellStyle name="Calculation 3 10 3 3" xfId="14381"/>
    <cellStyle name="Calculation 3 10 4" xfId="14382"/>
    <cellStyle name="Calculation 3 10 5" xfId="14383"/>
    <cellStyle name="Calculation 3 11" xfId="14384"/>
    <cellStyle name="Calculation 3 11 2" xfId="14385"/>
    <cellStyle name="Calculation 3 11 2 2" xfId="14386"/>
    <cellStyle name="Calculation 3 11 2 2 2" xfId="14387"/>
    <cellStyle name="Calculation 3 11 2 3" xfId="14388"/>
    <cellStyle name="Calculation 3 11 3" xfId="14389"/>
    <cellStyle name="Calculation 3 11 3 2" xfId="14390"/>
    <cellStyle name="Calculation 3 11 3 3" xfId="14391"/>
    <cellStyle name="Calculation 3 11 4" xfId="14392"/>
    <cellStyle name="Calculation 3 11 5" xfId="14393"/>
    <cellStyle name="Calculation 3 12" xfId="14394"/>
    <cellStyle name="Calculation 3 12 2" xfId="14395"/>
    <cellStyle name="Calculation 3 12 2 2" xfId="14396"/>
    <cellStyle name="Calculation 3 12 2 2 2" xfId="14397"/>
    <cellStyle name="Calculation 3 12 2 3" xfId="14398"/>
    <cellStyle name="Calculation 3 12 3" xfId="14399"/>
    <cellStyle name="Calculation 3 12 3 2" xfId="14400"/>
    <cellStyle name="Calculation 3 12 3 3" xfId="14401"/>
    <cellStyle name="Calculation 3 12 4" xfId="14402"/>
    <cellStyle name="Calculation 3 12 5" xfId="14403"/>
    <cellStyle name="Calculation 3 13" xfId="14404"/>
    <cellStyle name="Calculation 3 13 2" xfId="14405"/>
    <cellStyle name="Calculation 3 13 2 2" xfId="14406"/>
    <cellStyle name="Calculation 3 13 3" xfId="14407"/>
    <cellStyle name="Calculation 3 13 3 2" xfId="14408"/>
    <cellStyle name="Calculation 3 13 4" xfId="14409"/>
    <cellStyle name="Calculation 3 13 5" xfId="14410"/>
    <cellStyle name="Calculation 3 14" xfId="14411"/>
    <cellStyle name="Calculation 3 14 2" xfId="14412"/>
    <cellStyle name="Calculation 3 14 2 2" xfId="14413"/>
    <cellStyle name="Calculation 3 14 3" xfId="14414"/>
    <cellStyle name="Calculation 3 14 3 2" xfId="14415"/>
    <cellStyle name="Calculation 3 14 4" xfId="14416"/>
    <cellStyle name="Calculation 3 14 5" xfId="14417"/>
    <cellStyle name="Calculation 3 15" xfId="14418"/>
    <cellStyle name="Calculation 3 15 2" xfId="14419"/>
    <cellStyle name="Calculation 3 15 2 2" xfId="14420"/>
    <cellStyle name="Calculation 3 15 3" xfId="14421"/>
    <cellStyle name="Calculation 3 15 3 2" xfId="14422"/>
    <cellStyle name="Calculation 3 15 4" xfId="14423"/>
    <cellStyle name="Calculation 3 15 5" xfId="14424"/>
    <cellStyle name="Calculation 3 16" xfId="14425"/>
    <cellStyle name="Calculation 3 16 2" xfId="14426"/>
    <cellStyle name="Calculation 3 16 2 2" xfId="14427"/>
    <cellStyle name="Calculation 3 16 3" xfId="14428"/>
    <cellStyle name="Calculation 3 16 3 2" xfId="14429"/>
    <cellStyle name="Calculation 3 16 4" xfId="14430"/>
    <cellStyle name="Calculation 3 17" xfId="14431"/>
    <cellStyle name="Calculation 3 17 2" xfId="14432"/>
    <cellStyle name="Calculation 3 17 2 2" xfId="14433"/>
    <cellStyle name="Calculation 3 17 3" xfId="14434"/>
    <cellStyle name="Calculation 3 17 3 2" xfId="14435"/>
    <cellStyle name="Calculation 3 17 4" xfId="14436"/>
    <cellStyle name="Calculation 3 18" xfId="14437"/>
    <cellStyle name="Calculation 3 18 2" xfId="14438"/>
    <cellStyle name="Calculation 3 18 2 2" xfId="14439"/>
    <cellStyle name="Calculation 3 18 3" xfId="14440"/>
    <cellStyle name="Calculation 3 18 3 2" xfId="14441"/>
    <cellStyle name="Calculation 3 18 4" xfId="14442"/>
    <cellStyle name="Calculation 3 19" xfId="14443"/>
    <cellStyle name="Calculation 3 19 2" xfId="14444"/>
    <cellStyle name="Calculation 3 19 2 2" xfId="14445"/>
    <cellStyle name="Calculation 3 19 3" xfId="14446"/>
    <cellStyle name="Calculation 3 19 3 2" xfId="14447"/>
    <cellStyle name="Calculation 3 19 4" xfId="14448"/>
    <cellStyle name="Calculation 3 2" xfId="14449"/>
    <cellStyle name="Calculation 3 2 10" xfId="14450"/>
    <cellStyle name="Calculation 3 2 10 2" xfId="14451"/>
    <cellStyle name="Calculation 3 2 10 3" xfId="14452"/>
    <cellStyle name="Calculation 3 2 11" xfId="14453"/>
    <cellStyle name="Calculation 3 2 11 2" xfId="14454"/>
    <cellStyle name="Calculation 3 2 12" xfId="14455"/>
    <cellStyle name="Calculation 3 2 12 2" xfId="14456"/>
    <cellStyle name="Calculation 3 2 13" xfId="14457"/>
    <cellStyle name="Calculation 3 2 14" xfId="14458"/>
    <cellStyle name="Calculation 3 2 2" xfId="14459"/>
    <cellStyle name="Calculation 3 2 2 10" xfId="14460"/>
    <cellStyle name="Calculation 3 2 2 11" xfId="14461"/>
    <cellStyle name="Calculation 3 2 2 2" xfId="14462"/>
    <cellStyle name="Calculation 3 2 2 2 2" xfId="14463"/>
    <cellStyle name="Calculation 3 2 2 2 2 2" xfId="14464"/>
    <cellStyle name="Calculation 3 2 2 2 2 2 2" xfId="14465"/>
    <cellStyle name="Calculation 3 2 2 2 2 3" xfId="14466"/>
    <cellStyle name="Calculation 3 2 2 2 2 3 2" xfId="14467"/>
    <cellStyle name="Calculation 3 2 2 2 2 4" xfId="14468"/>
    <cellStyle name="Calculation 3 2 2 2 3" xfId="14469"/>
    <cellStyle name="Calculation 3 2 2 2 3 2" xfId="14470"/>
    <cellStyle name="Calculation 3 2 2 2 4" xfId="14471"/>
    <cellStyle name="Calculation 3 2 2 2 4 2" xfId="14472"/>
    <cellStyle name="Calculation 3 2 2 2 5" xfId="14473"/>
    <cellStyle name="Calculation 3 2 2 2 5 2" xfId="14474"/>
    <cellStyle name="Calculation 3 2 2 2 6" xfId="14475"/>
    <cellStyle name="Calculation 3 2 2 2 7" xfId="14476"/>
    <cellStyle name="Calculation 3 2 2 3" xfId="14477"/>
    <cellStyle name="Calculation 3 2 2 3 2" xfId="14478"/>
    <cellStyle name="Calculation 3 2 2 3 2 2" xfId="14479"/>
    <cellStyle name="Calculation 3 2 2 3 3" xfId="14480"/>
    <cellStyle name="Calculation 3 2 2 3 3 2" xfId="14481"/>
    <cellStyle name="Calculation 3 2 2 3 4" xfId="14482"/>
    <cellStyle name="Calculation 3 2 2 3 5" xfId="14483"/>
    <cellStyle name="Calculation 3 2 2 4" xfId="14484"/>
    <cellStyle name="Calculation 3 2 2 4 2" xfId="14485"/>
    <cellStyle name="Calculation 3 2 2 4 3" xfId="14486"/>
    <cellStyle name="Calculation 3 2 2 4 4" xfId="14487"/>
    <cellStyle name="Calculation 3 2 2 4 5" xfId="14488"/>
    <cellStyle name="Calculation 3 2 2 5" xfId="14489"/>
    <cellStyle name="Calculation 3 2 2 5 2" xfId="14490"/>
    <cellStyle name="Calculation 3 2 2 5 3" xfId="14491"/>
    <cellStyle name="Calculation 3 2 2 5 4" xfId="14492"/>
    <cellStyle name="Calculation 3 2 2 5 5" xfId="14493"/>
    <cellStyle name="Calculation 3 2 2 6" xfId="14494"/>
    <cellStyle name="Calculation 3 2 2 6 2" xfId="14495"/>
    <cellStyle name="Calculation 3 2 2 6 3" xfId="14496"/>
    <cellStyle name="Calculation 3 2 2 6 4" xfId="14497"/>
    <cellStyle name="Calculation 3 2 2 6 5" xfId="14498"/>
    <cellStyle name="Calculation 3 2 2 7" xfId="14499"/>
    <cellStyle name="Calculation 3 2 2 7 2" xfId="14500"/>
    <cellStyle name="Calculation 3 2 2 7 3" xfId="14501"/>
    <cellStyle name="Calculation 3 2 2 7 4" xfId="14502"/>
    <cellStyle name="Calculation 3 2 2 7 5" xfId="14503"/>
    <cellStyle name="Calculation 3 2 2 8" xfId="14504"/>
    <cellStyle name="Calculation 3 2 2 8 2" xfId="14505"/>
    <cellStyle name="Calculation 3 2 2 9" xfId="14506"/>
    <cellStyle name="Calculation 3 2 3" xfId="14507"/>
    <cellStyle name="Calculation 3 2 3 2" xfId="14508"/>
    <cellStyle name="Calculation 3 2 3 2 2" xfId="14509"/>
    <cellStyle name="Calculation 3 2 3 2 2 2" xfId="14510"/>
    <cellStyle name="Calculation 3 2 3 2 3" xfId="14511"/>
    <cellStyle name="Calculation 3 2 3 2 3 2" xfId="14512"/>
    <cellStyle name="Calculation 3 2 3 2 4" xfId="14513"/>
    <cellStyle name="Calculation 3 2 3 3" xfId="14514"/>
    <cellStyle name="Calculation 3 2 3 3 2" xfId="14515"/>
    <cellStyle name="Calculation 3 2 3 4" xfId="14516"/>
    <cellStyle name="Calculation 3 2 3 4 2" xfId="14517"/>
    <cellStyle name="Calculation 3 2 3 5" xfId="14518"/>
    <cellStyle name="Calculation 3 2 3 5 2" xfId="14519"/>
    <cellStyle name="Calculation 3 2 3 6" xfId="14520"/>
    <cellStyle name="Calculation 3 2 4" xfId="14521"/>
    <cellStyle name="Calculation 3 2 4 2" xfId="14522"/>
    <cellStyle name="Calculation 3 2 4 2 2" xfId="14523"/>
    <cellStyle name="Calculation 3 2 4 3" xfId="14524"/>
    <cellStyle name="Calculation 3 2 4 3 2" xfId="14525"/>
    <cellStyle name="Calculation 3 2 4 4" xfId="14526"/>
    <cellStyle name="Calculation 3 2 4 5" xfId="14527"/>
    <cellStyle name="Calculation 3 2 5" xfId="14528"/>
    <cellStyle name="Calculation 3 2 5 2" xfId="14529"/>
    <cellStyle name="Calculation 3 2 5 2 2" xfId="14530"/>
    <cellStyle name="Calculation 3 2 5 2 2 2" xfId="14531"/>
    <cellStyle name="Calculation 3 2 5 2 3" xfId="14532"/>
    <cellStyle name="Calculation 3 2 5 3" xfId="14533"/>
    <cellStyle name="Calculation 3 2 5 3 2" xfId="14534"/>
    <cellStyle name="Calculation 3 2 5 4" xfId="14535"/>
    <cellStyle name="Calculation 3 2 5 5" xfId="14536"/>
    <cellStyle name="Calculation 3 2 6" xfId="14537"/>
    <cellStyle name="Calculation 3 2 6 2" xfId="14538"/>
    <cellStyle name="Calculation 3 2 6 3" xfId="14539"/>
    <cellStyle name="Calculation 3 2 6 4" xfId="14540"/>
    <cellStyle name="Calculation 3 2 6 5" xfId="14541"/>
    <cellStyle name="Calculation 3 2 7" xfId="14542"/>
    <cellStyle name="Calculation 3 2 7 2" xfId="14543"/>
    <cellStyle name="Calculation 3 2 7 3" xfId="14544"/>
    <cellStyle name="Calculation 3 2 7 4" xfId="14545"/>
    <cellStyle name="Calculation 3 2 7 5" xfId="14546"/>
    <cellStyle name="Calculation 3 2 8" xfId="14547"/>
    <cellStyle name="Calculation 3 2 8 2" xfId="14548"/>
    <cellStyle name="Calculation 3 2 9" xfId="14549"/>
    <cellStyle name="Calculation 3 2 9 2" xfId="14550"/>
    <cellStyle name="Calculation 3 2 9 3" xfId="14551"/>
    <cellStyle name="Calculation 3 20" xfId="14552"/>
    <cellStyle name="Calculation 3 20 2" xfId="14553"/>
    <cellStyle name="Calculation 3 20 2 2" xfId="14554"/>
    <cellStyle name="Calculation 3 20 3" xfId="14555"/>
    <cellStyle name="Calculation 3 20 3 2" xfId="14556"/>
    <cellStyle name="Calculation 3 20 4" xfId="14557"/>
    <cellStyle name="Calculation 3 21" xfId="14558"/>
    <cellStyle name="Calculation 3 21 2" xfId="14559"/>
    <cellStyle name="Calculation 3 21 2 2" xfId="14560"/>
    <cellStyle name="Calculation 3 21 3" xfId="14561"/>
    <cellStyle name="Calculation 3 21 3 2" xfId="14562"/>
    <cellStyle name="Calculation 3 21 4" xfId="14563"/>
    <cellStyle name="Calculation 3 22" xfId="14564"/>
    <cellStyle name="Calculation 3 22 2" xfId="14565"/>
    <cellStyle name="Calculation 3 22 2 2" xfId="14566"/>
    <cellStyle name="Calculation 3 22 3" xfId="14567"/>
    <cellStyle name="Calculation 3 22 3 2" xfId="14568"/>
    <cellStyle name="Calculation 3 22 4" xfId="14569"/>
    <cellStyle name="Calculation 3 23" xfId="14570"/>
    <cellStyle name="Calculation 3 23 2" xfId="14571"/>
    <cellStyle name="Calculation 3 23 2 2" xfId="14572"/>
    <cellStyle name="Calculation 3 23 3" xfId="14573"/>
    <cellStyle name="Calculation 3 23 3 2" xfId="14574"/>
    <cellStyle name="Calculation 3 23 4" xfId="14575"/>
    <cellStyle name="Calculation 3 24" xfId="14576"/>
    <cellStyle name="Calculation 3 24 2" xfId="14577"/>
    <cellStyle name="Calculation 3 24 2 2" xfId="14578"/>
    <cellStyle name="Calculation 3 24 3" xfId="14579"/>
    <cellStyle name="Calculation 3 24 3 2" xfId="14580"/>
    <cellStyle name="Calculation 3 24 4" xfId="14581"/>
    <cellStyle name="Calculation 3 25" xfId="14582"/>
    <cellStyle name="Calculation 3 25 2" xfId="14583"/>
    <cellStyle name="Calculation 3 26" xfId="14584"/>
    <cellStyle name="Calculation 3 26 2" xfId="14585"/>
    <cellStyle name="Calculation 3 27" xfId="14586"/>
    <cellStyle name="Calculation 3 27 2" xfId="14587"/>
    <cellStyle name="Calculation 3 28" xfId="14588"/>
    <cellStyle name="Calculation 3 28 2" xfId="14589"/>
    <cellStyle name="Calculation 3 29" xfId="14590"/>
    <cellStyle name="Calculation 3 3" xfId="14591"/>
    <cellStyle name="Calculation 3 3 10" xfId="14592"/>
    <cellStyle name="Calculation 3 3 10 2" xfId="14593"/>
    <cellStyle name="Calculation 3 3 10 3" xfId="14594"/>
    <cellStyle name="Calculation 3 3 11" xfId="14595"/>
    <cellStyle name="Calculation 3 3 11 2" xfId="14596"/>
    <cellStyle name="Calculation 3 3 12" xfId="14597"/>
    <cellStyle name="Calculation 3 3 13" xfId="14598"/>
    <cellStyle name="Calculation 3 3 2" xfId="14599"/>
    <cellStyle name="Calculation 3 3 2 10" xfId="14600"/>
    <cellStyle name="Calculation 3 3 2 11" xfId="14601"/>
    <cellStyle name="Calculation 3 3 2 2" xfId="14602"/>
    <cellStyle name="Calculation 3 3 2 2 2" xfId="14603"/>
    <cellStyle name="Calculation 3 3 2 2 2 2" xfId="14604"/>
    <cellStyle name="Calculation 3 3 2 2 3" xfId="14605"/>
    <cellStyle name="Calculation 3 3 2 2 3 2" xfId="14606"/>
    <cellStyle name="Calculation 3 3 2 2 4" xfId="14607"/>
    <cellStyle name="Calculation 3 3 2 2 4 2" xfId="14608"/>
    <cellStyle name="Calculation 3 3 2 2 5" xfId="14609"/>
    <cellStyle name="Calculation 3 3 2 2 6" xfId="14610"/>
    <cellStyle name="Calculation 3 3 2 2 7" xfId="14611"/>
    <cellStyle name="Calculation 3 3 2 3" xfId="14612"/>
    <cellStyle name="Calculation 3 3 2 3 2" xfId="14613"/>
    <cellStyle name="Calculation 3 3 2 3 2 2" xfId="14614"/>
    <cellStyle name="Calculation 3 3 2 3 3" xfId="14615"/>
    <cellStyle name="Calculation 3 3 2 3 4" xfId="14616"/>
    <cellStyle name="Calculation 3 3 2 3 5" xfId="14617"/>
    <cellStyle name="Calculation 3 3 2 4" xfId="14618"/>
    <cellStyle name="Calculation 3 3 2 4 2" xfId="14619"/>
    <cellStyle name="Calculation 3 3 2 4 3" xfId="14620"/>
    <cellStyle name="Calculation 3 3 2 4 4" xfId="14621"/>
    <cellStyle name="Calculation 3 3 2 4 5" xfId="14622"/>
    <cellStyle name="Calculation 3 3 2 5" xfId="14623"/>
    <cellStyle name="Calculation 3 3 2 5 2" xfId="14624"/>
    <cellStyle name="Calculation 3 3 2 5 3" xfId="14625"/>
    <cellStyle name="Calculation 3 3 2 5 4" xfId="14626"/>
    <cellStyle name="Calculation 3 3 2 5 5" xfId="14627"/>
    <cellStyle name="Calculation 3 3 2 6" xfId="14628"/>
    <cellStyle name="Calculation 3 3 2 6 2" xfId="14629"/>
    <cellStyle name="Calculation 3 3 2 6 3" xfId="14630"/>
    <cellStyle name="Calculation 3 3 2 6 4" xfId="14631"/>
    <cellStyle name="Calculation 3 3 2 6 5" xfId="14632"/>
    <cellStyle name="Calculation 3 3 2 7" xfId="14633"/>
    <cellStyle name="Calculation 3 3 2 7 2" xfId="14634"/>
    <cellStyle name="Calculation 3 3 2 7 3" xfId="14635"/>
    <cellStyle name="Calculation 3 3 2 7 4" xfId="14636"/>
    <cellStyle name="Calculation 3 3 2 7 5" xfId="14637"/>
    <cellStyle name="Calculation 3 3 2 8" xfId="14638"/>
    <cellStyle name="Calculation 3 3 2 9" xfId="14639"/>
    <cellStyle name="Calculation 3 3 3" xfId="14640"/>
    <cellStyle name="Calculation 3 3 3 2" xfId="14641"/>
    <cellStyle name="Calculation 3 3 3 2 2" xfId="14642"/>
    <cellStyle name="Calculation 3 3 3 3" xfId="14643"/>
    <cellStyle name="Calculation 3 3 3 3 2" xfId="14644"/>
    <cellStyle name="Calculation 3 3 3 4" xfId="14645"/>
    <cellStyle name="Calculation 3 3 3 4 2" xfId="14646"/>
    <cellStyle name="Calculation 3 3 3 5" xfId="14647"/>
    <cellStyle name="Calculation 3 3 3 5 2" xfId="14648"/>
    <cellStyle name="Calculation 3 3 3 6" xfId="14649"/>
    <cellStyle name="Calculation 3 3 4" xfId="14650"/>
    <cellStyle name="Calculation 3 3 4 2" xfId="14651"/>
    <cellStyle name="Calculation 3 3 4 2 2" xfId="14652"/>
    <cellStyle name="Calculation 3 3 4 2 2 2" xfId="14653"/>
    <cellStyle name="Calculation 3 3 4 2 3" xfId="14654"/>
    <cellStyle name="Calculation 3 3 4 3" xfId="14655"/>
    <cellStyle name="Calculation 3 3 4 3 2" xfId="14656"/>
    <cellStyle name="Calculation 3 3 4 4" xfId="14657"/>
    <cellStyle name="Calculation 3 3 4 5" xfId="14658"/>
    <cellStyle name="Calculation 3 3 5" xfId="14659"/>
    <cellStyle name="Calculation 3 3 5 2" xfId="14660"/>
    <cellStyle name="Calculation 3 3 5 2 2" xfId="14661"/>
    <cellStyle name="Calculation 3 3 5 3" xfId="14662"/>
    <cellStyle name="Calculation 3 3 5 4" xfId="14663"/>
    <cellStyle name="Calculation 3 3 5 5" xfId="14664"/>
    <cellStyle name="Calculation 3 3 6" xfId="14665"/>
    <cellStyle name="Calculation 3 3 6 2" xfId="14666"/>
    <cellStyle name="Calculation 3 3 6 3" xfId="14667"/>
    <cellStyle name="Calculation 3 3 6 4" xfId="14668"/>
    <cellStyle name="Calculation 3 3 6 5" xfId="14669"/>
    <cellStyle name="Calculation 3 3 7" xfId="14670"/>
    <cellStyle name="Calculation 3 3 7 2" xfId="14671"/>
    <cellStyle name="Calculation 3 3 7 3" xfId="14672"/>
    <cellStyle name="Calculation 3 3 7 4" xfId="14673"/>
    <cellStyle name="Calculation 3 3 7 5" xfId="14674"/>
    <cellStyle name="Calculation 3 3 8" xfId="14675"/>
    <cellStyle name="Calculation 3 3 8 2" xfId="14676"/>
    <cellStyle name="Calculation 3 3 8 2 2" xfId="14677"/>
    <cellStyle name="Calculation 3 3 8 3" xfId="14678"/>
    <cellStyle name="Calculation 3 3 9" xfId="14679"/>
    <cellStyle name="Calculation 3 3 9 2" xfId="14680"/>
    <cellStyle name="Calculation 3 3 9 3" xfId="14681"/>
    <cellStyle name="Calculation 3 4" xfId="14682"/>
    <cellStyle name="Calculation 3 4 10" xfId="14683"/>
    <cellStyle name="Calculation 3 4 10 2" xfId="14684"/>
    <cellStyle name="Calculation 3 4 11" xfId="14685"/>
    <cellStyle name="Calculation 3 4 12" xfId="14686"/>
    <cellStyle name="Calculation 3 4 13" xfId="14687"/>
    <cellStyle name="Calculation 3 4 2" xfId="14688"/>
    <cellStyle name="Calculation 3 4 2 2" xfId="14689"/>
    <cellStyle name="Calculation 3 4 2 2 2" xfId="14690"/>
    <cellStyle name="Calculation 3 4 2 2 2 2" xfId="14691"/>
    <cellStyle name="Calculation 3 4 2 2 3" xfId="14692"/>
    <cellStyle name="Calculation 3 4 2 2 3 2" xfId="14693"/>
    <cellStyle name="Calculation 3 4 2 2 4" xfId="14694"/>
    <cellStyle name="Calculation 3 4 2 3" xfId="14695"/>
    <cellStyle name="Calculation 3 4 2 3 2" xfId="14696"/>
    <cellStyle name="Calculation 3 4 2 4" xfId="14697"/>
    <cellStyle name="Calculation 3 4 2 4 2" xfId="14698"/>
    <cellStyle name="Calculation 3 4 2 5" xfId="14699"/>
    <cellStyle name="Calculation 3 4 2 5 2" xfId="14700"/>
    <cellStyle name="Calculation 3 4 2 6" xfId="14701"/>
    <cellStyle name="Calculation 3 4 2 7" xfId="14702"/>
    <cellStyle name="Calculation 3 4 2 8" xfId="14703"/>
    <cellStyle name="Calculation 3 4 3" xfId="14704"/>
    <cellStyle name="Calculation 3 4 3 2" xfId="14705"/>
    <cellStyle name="Calculation 3 4 3 2 2" xfId="14706"/>
    <cellStyle name="Calculation 3 4 3 3" xfId="14707"/>
    <cellStyle name="Calculation 3 4 3 3 2" xfId="14708"/>
    <cellStyle name="Calculation 3 4 3 4" xfId="14709"/>
    <cellStyle name="Calculation 3 4 3 5" xfId="14710"/>
    <cellStyle name="Calculation 3 4 4" xfId="14711"/>
    <cellStyle name="Calculation 3 4 4 2" xfId="14712"/>
    <cellStyle name="Calculation 3 4 4 2 2" xfId="14713"/>
    <cellStyle name="Calculation 3 4 4 2 3" xfId="14714"/>
    <cellStyle name="Calculation 3 4 4 3" xfId="14715"/>
    <cellStyle name="Calculation 3 4 4 4" xfId="14716"/>
    <cellStyle name="Calculation 3 4 4 5" xfId="14717"/>
    <cellStyle name="Calculation 3 4 5" xfId="14718"/>
    <cellStyle name="Calculation 3 4 5 2" xfId="14719"/>
    <cellStyle name="Calculation 3 4 5 3" xfId="14720"/>
    <cellStyle name="Calculation 3 4 5 4" xfId="14721"/>
    <cellStyle name="Calculation 3 4 5 5" xfId="14722"/>
    <cellStyle name="Calculation 3 4 6" xfId="14723"/>
    <cellStyle name="Calculation 3 4 6 2" xfId="14724"/>
    <cellStyle name="Calculation 3 4 6 3" xfId="14725"/>
    <cellStyle name="Calculation 3 4 6 4" xfId="14726"/>
    <cellStyle name="Calculation 3 4 6 5" xfId="14727"/>
    <cellStyle name="Calculation 3 4 7" xfId="14728"/>
    <cellStyle name="Calculation 3 4 7 2" xfId="14729"/>
    <cellStyle name="Calculation 3 4 7 3" xfId="14730"/>
    <cellStyle name="Calculation 3 4 7 4" xfId="14731"/>
    <cellStyle name="Calculation 3 4 7 5" xfId="14732"/>
    <cellStyle name="Calculation 3 4 8" xfId="14733"/>
    <cellStyle name="Calculation 3 4 8 2" xfId="14734"/>
    <cellStyle name="Calculation 3 4 8 3" xfId="14735"/>
    <cellStyle name="Calculation 3 4 9" xfId="14736"/>
    <cellStyle name="Calculation 3 4 9 2" xfId="14737"/>
    <cellStyle name="Calculation 3 5" xfId="14738"/>
    <cellStyle name="Calculation 3 5 10" xfId="14739"/>
    <cellStyle name="Calculation 3 5 2" xfId="14740"/>
    <cellStyle name="Calculation 3 5 2 2" xfId="14741"/>
    <cellStyle name="Calculation 3 5 2 2 2" xfId="14742"/>
    <cellStyle name="Calculation 3 5 2 2 2 2" xfId="14743"/>
    <cellStyle name="Calculation 3 5 2 2 3" xfId="14744"/>
    <cellStyle name="Calculation 3 5 2 2 3 2" xfId="14745"/>
    <cellStyle name="Calculation 3 5 2 2 4" xfId="14746"/>
    <cellStyle name="Calculation 3 5 2 3" xfId="14747"/>
    <cellStyle name="Calculation 3 5 2 3 2" xfId="14748"/>
    <cellStyle name="Calculation 3 5 2 4" xfId="14749"/>
    <cellStyle name="Calculation 3 5 2 4 2" xfId="14750"/>
    <cellStyle name="Calculation 3 5 2 5" xfId="14751"/>
    <cellStyle name="Calculation 3 5 2 6" xfId="14752"/>
    <cellStyle name="Calculation 3 5 3" xfId="14753"/>
    <cellStyle name="Calculation 3 5 3 2" xfId="14754"/>
    <cellStyle name="Calculation 3 5 3 2 2" xfId="14755"/>
    <cellStyle name="Calculation 3 5 3 3" xfId="14756"/>
    <cellStyle name="Calculation 3 5 3 3 2" xfId="14757"/>
    <cellStyle name="Calculation 3 5 3 4" xfId="14758"/>
    <cellStyle name="Calculation 3 5 3 5" xfId="14759"/>
    <cellStyle name="Calculation 3 5 4" xfId="14760"/>
    <cellStyle name="Calculation 3 5 4 2" xfId="14761"/>
    <cellStyle name="Calculation 3 5 4 2 2" xfId="14762"/>
    <cellStyle name="Calculation 3 5 4 3" xfId="14763"/>
    <cellStyle name="Calculation 3 5 4 4" xfId="14764"/>
    <cellStyle name="Calculation 3 5 4 5" xfId="14765"/>
    <cellStyle name="Calculation 3 5 5" xfId="14766"/>
    <cellStyle name="Calculation 3 5 5 2" xfId="14767"/>
    <cellStyle name="Calculation 3 5 5 3" xfId="14768"/>
    <cellStyle name="Calculation 3 5 5 4" xfId="14769"/>
    <cellStyle name="Calculation 3 5 5 5" xfId="14770"/>
    <cellStyle name="Calculation 3 5 6" xfId="14771"/>
    <cellStyle name="Calculation 3 5 6 2" xfId="14772"/>
    <cellStyle name="Calculation 3 5 7" xfId="14773"/>
    <cellStyle name="Calculation 3 5 7 2" xfId="14774"/>
    <cellStyle name="Calculation 3 5 8" xfId="14775"/>
    <cellStyle name="Calculation 3 5 8 2" xfId="14776"/>
    <cellStyle name="Calculation 3 5 9" xfId="14777"/>
    <cellStyle name="Calculation 3 6" xfId="14778"/>
    <cellStyle name="Calculation 3 6 2" xfId="14779"/>
    <cellStyle name="Calculation 3 6 2 2" xfId="14780"/>
    <cellStyle name="Calculation 3 6 2 2 2" xfId="14781"/>
    <cellStyle name="Calculation 3 6 2 3" xfId="14782"/>
    <cellStyle name="Calculation 3 6 2 3 2" xfId="14783"/>
    <cellStyle name="Calculation 3 6 2 4" xfId="14784"/>
    <cellStyle name="Calculation 3 6 3" xfId="14785"/>
    <cellStyle name="Calculation 3 6 3 2" xfId="14786"/>
    <cellStyle name="Calculation 3 6 3 2 2" xfId="14787"/>
    <cellStyle name="Calculation 3 6 3 3" xfId="14788"/>
    <cellStyle name="Calculation 3 6 3 4" xfId="14789"/>
    <cellStyle name="Calculation 3 6 4" xfId="14790"/>
    <cellStyle name="Calculation 3 6 4 2" xfId="14791"/>
    <cellStyle name="Calculation 3 6 5" xfId="14792"/>
    <cellStyle name="Calculation 3 6 5 2" xfId="14793"/>
    <cellStyle name="Calculation 3 6 6" xfId="14794"/>
    <cellStyle name="Calculation 3 6 6 2" xfId="14795"/>
    <cellStyle name="Calculation 3 6 7" xfId="14796"/>
    <cellStyle name="Calculation 3 6 7 2" xfId="14797"/>
    <cellStyle name="Calculation 3 6 8" xfId="14798"/>
    <cellStyle name="Calculation 3 6 9" xfId="14799"/>
    <cellStyle name="Calculation 3 7" xfId="14800"/>
    <cellStyle name="Calculation 3 7 2" xfId="14801"/>
    <cellStyle name="Calculation 3 7 2 2" xfId="14802"/>
    <cellStyle name="Calculation 3 7 2 2 2" xfId="14803"/>
    <cellStyle name="Calculation 3 7 2 2 2 2" xfId="14804"/>
    <cellStyle name="Calculation 3 7 2 2 3" xfId="14805"/>
    <cellStyle name="Calculation 3 7 2 2 4" xfId="14806"/>
    <cellStyle name="Calculation 3 7 2 3" xfId="14807"/>
    <cellStyle name="Calculation 3 7 2 3 2" xfId="14808"/>
    <cellStyle name="Calculation 3 7 2 4" xfId="14809"/>
    <cellStyle name="Calculation 3 7 2 4 2" xfId="14810"/>
    <cellStyle name="Calculation 3 7 2 5" xfId="14811"/>
    <cellStyle name="Calculation 3 7 3" xfId="14812"/>
    <cellStyle name="Calculation 3 7 3 2" xfId="14813"/>
    <cellStyle name="Calculation 3 7 4" xfId="14814"/>
    <cellStyle name="Calculation 3 7 4 2" xfId="14815"/>
    <cellStyle name="Calculation 3 7 5" xfId="14816"/>
    <cellStyle name="Calculation 3 7 5 2" xfId="14817"/>
    <cellStyle name="Calculation 3 7 6" xfId="14818"/>
    <cellStyle name="Calculation 3 7 6 2" xfId="14819"/>
    <cellStyle name="Calculation 3 7 7" xfId="14820"/>
    <cellStyle name="Calculation 3 7 8" xfId="14821"/>
    <cellStyle name="Calculation 3 8" xfId="14822"/>
    <cellStyle name="Calculation 3 8 2" xfId="14823"/>
    <cellStyle name="Calculation 3 8 2 2" xfId="14824"/>
    <cellStyle name="Calculation 3 8 2 2 2" xfId="14825"/>
    <cellStyle name="Calculation 3 8 2 2 2 2" xfId="14826"/>
    <cellStyle name="Calculation 3 8 2 2 3" xfId="14827"/>
    <cellStyle name="Calculation 3 8 2 2 4" xfId="14828"/>
    <cellStyle name="Calculation 3 8 2 3" xfId="14829"/>
    <cellStyle name="Calculation 3 8 2 3 2" xfId="14830"/>
    <cellStyle name="Calculation 3 8 2 4" xfId="14831"/>
    <cellStyle name="Calculation 3 8 2 4 2" xfId="14832"/>
    <cellStyle name="Calculation 3 8 2 5" xfId="14833"/>
    <cellStyle name="Calculation 3 8 3" xfId="14834"/>
    <cellStyle name="Calculation 3 8 3 2" xfId="14835"/>
    <cellStyle name="Calculation 3 8 4" xfId="14836"/>
    <cellStyle name="Calculation 3 8 4 2" xfId="14837"/>
    <cellStyle name="Calculation 3 8 5" xfId="14838"/>
    <cellStyle name="Calculation 3 8 5 2" xfId="14839"/>
    <cellStyle name="Calculation 3 8 6" xfId="14840"/>
    <cellStyle name="Calculation 3 8 6 2" xfId="14841"/>
    <cellStyle name="Calculation 3 8 7" xfId="14842"/>
    <cellStyle name="Calculation 3 8 8" xfId="14843"/>
    <cellStyle name="Calculation 3 9" xfId="14844"/>
    <cellStyle name="Calculation 3 9 2" xfId="14845"/>
    <cellStyle name="Calculation 3 9 2 2" xfId="14846"/>
    <cellStyle name="Calculation 3 9 2 2 2" xfId="14847"/>
    <cellStyle name="Calculation 3 9 2 2 3" xfId="14848"/>
    <cellStyle name="Calculation 3 9 2 3" xfId="14849"/>
    <cellStyle name="Calculation 3 9 2 4" xfId="14850"/>
    <cellStyle name="Calculation 3 9 3" xfId="14851"/>
    <cellStyle name="Calculation 3 9 3 2" xfId="14852"/>
    <cellStyle name="Calculation 3 9 4" xfId="14853"/>
    <cellStyle name="Calculation 3 9 4 2" xfId="14854"/>
    <cellStyle name="Calculation 3 9 5" xfId="14855"/>
    <cellStyle name="Calculation 3 9 5 2" xfId="14856"/>
    <cellStyle name="Calculation 3 9 6" xfId="14857"/>
    <cellStyle name="Calculation 3 9 6 2" xfId="14858"/>
    <cellStyle name="Calculation 3 9 7" xfId="14859"/>
    <cellStyle name="Calculation 3 9 8" xfId="14860"/>
    <cellStyle name="Calculation 30" xfId="14861"/>
    <cellStyle name="Calculation 30 2" xfId="14862"/>
    <cellStyle name="Calculation 30 2 2" xfId="14863"/>
    <cellStyle name="Calculation 30 2 2 2" xfId="14864"/>
    <cellStyle name="Calculation 30 2 2 2 2" xfId="14865"/>
    <cellStyle name="Calculation 30 2 2 2 3" xfId="14866"/>
    <cellStyle name="Calculation 30 2 2 2 4" xfId="14867"/>
    <cellStyle name="Calculation 30 2 2 3" xfId="14868"/>
    <cellStyle name="Calculation 30 2 2 3 2" xfId="14869"/>
    <cellStyle name="Calculation 30 2 2 3 3" xfId="14870"/>
    <cellStyle name="Calculation 30 2 2 3 4" xfId="14871"/>
    <cellStyle name="Calculation 30 2 2 4" xfId="14872"/>
    <cellStyle name="Calculation 30 2 2 4 2" xfId="14873"/>
    <cellStyle name="Calculation 30 2 2 4 3" xfId="14874"/>
    <cellStyle name="Calculation 30 2 2 4 4" xfId="14875"/>
    <cellStyle name="Calculation 30 2 2 5" xfId="14876"/>
    <cellStyle name="Calculation 30 2 2 5 2" xfId="14877"/>
    <cellStyle name="Calculation 30 2 2 5 3" xfId="14878"/>
    <cellStyle name="Calculation 30 2 2 5 4" xfId="14879"/>
    <cellStyle name="Calculation 30 2 2 6" xfId="14880"/>
    <cellStyle name="Calculation 30 2 2 7" xfId="14881"/>
    <cellStyle name="Calculation 30 2 2 8" xfId="14882"/>
    <cellStyle name="Calculation 30 2 3" xfId="14883"/>
    <cellStyle name="Calculation 30 2 3 2" xfId="14884"/>
    <cellStyle name="Calculation 30 2 3 3" xfId="14885"/>
    <cellStyle name="Calculation 30 2 3 4" xfId="14886"/>
    <cellStyle name="Calculation 30 2 4" xfId="14887"/>
    <cellStyle name="Calculation 30 2 5" xfId="14888"/>
    <cellStyle name="Calculation 30 2 6" xfId="14889"/>
    <cellStyle name="Calculation 30 3" xfId="14890"/>
    <cellStyle name="Calculation 30 3 2" xfId="14891"/>
    <cellStyle name="Calculation 30 3 2 2" xfId="14892"/>
    <cellStyle name="Calculation 30 3 2 3" xfId="14893"/>
    <cellStyle name="Calculation 30 3 2 4" xfId="14894"/>
    <cellStyle name="Calculation 30 3 3" xfId="14895"/>
    <cellStyle name="Calculation 30 3 3 2" xfId="14896"/>
    <cellStyle name="Calculation 30 3 3 3" xfId="14897"/>
    <cellStyle name="Calculation 30 3 3 4" xfId="14898"/>
    <cellStyle name="Calculation 30 3 4" xfId="14899"/>
    <cellStyle name="Calculation 30 3 4 2" xfId="14900"/>
    <cellStyle name="Calculation 30 3 4 3" xfId="14901"/>
    <cellStyle name="Calculation 30 3 4 4" xfId="14902"/>
    <cellStyle name="Calculation 30 3 5" xfId="14903"/>
    <cellStyle name="Calculation 30 3 5 2" xfId="14904"/>
    <cellStyle name="Calculation 30 3 5 3" xfId="14905"/>
    <cellStyle name="Calculation 30 3 5 4" xfId="14906"/>
    <cellStyle name="Calculation 30 3 6" xfId="14907"/>
    <cellStyle name="Calculation 30 3 7" xfId="14908"/>
    <cellStyle name="Calculation 30 3 8" xfId="14909"/>
    <cellStyle name="Calculation 30 4" xfId="14910"/>
    <cellStyle name="Calculation 30 4 2" xfId="14911"/>
    <cellStyle name="Calculation 30 4 3" xfId="14912"/>
    <cellStyle name="Calculation 30 4 4" xfId="14913"/>
    <cellStyle name="Calculation 30 5" xfId="14914"/>
    <cellStyle name="Calculation 30 6" xfId="14915"/>
    <cellStyle name="Calculation 30 7" xfId="14916"/>
    <cellStyle name="Calculation 31" xfId="14917"/>
    <cellStyle name="Calculation 31 2" xfId="14918"/>
    <cellStyle name="Calculation 31 2 2" xfId="14919"/>
    <cellStyle name="Calculation 31 2 2 2" xfId="14920"/>
    <cellStyle name="Calculation 31 2 2 2 2" xfId="14921"/>
    <cellStyle name="Calculation 31 2 2 2 3" xfId="14922"/>
    <cellStyle name="Calculation 31 2 2 2 4" xfId="14923"/>
    <cellStyle name="Calculation 31 2 2 3" xfId="14924"/>
    <cellStyle name="Calculation 31 2 2 3 2" xfId="14925"/>
    <cellStyle name="Calculation 31 2 2 3 3" xfId="14926"/>
    <cellStyle name="Calculation 31 2 2 3 4" xfId="14927"/>
    <cellStyle name="Calculation 31 2 2 4" xfId="14928"/>
    <cellStyle name="Calculation 31 2 2 4 2" xfId="14929"/>
    <cellStyle name="Calculation 31 2 2 4 3" xfId="14930"/>
    <cellStyle name="Calculation 31 2 2 4 4" xfId="14931"/>
    <cellStyle name="Calculation 31 2 2 5" xfId="14932"/>
    <cellStyle name="Calculation 31 2 2 5 2" xfId="14933"/>
    <cellStyle name="Calculation 31 2 2 5 3" xfId="14934"/>
    <cellStyle name="Calculation 31 2 2 5 4" xfId="14935"/>
    <cellStyle name="Calculation 31 2 2 6" xfId="14936"/>
    <cellStyle name="Calculation 31 2 2 7" xfId="14937"/>
    <cellStyle name="Calculation 31 2 2 8" xfId="14938"/>
    <cellStyle name="Calculation 31 2 3" xfId="14939"/>
    <cellStyle name="Calculation 31 2 3 2" xfId="14940"/>
    <cellStyle name="Calculation 31 2 3 3" xfId="14941"/>
    <cellStyle name="Calculation 31 2 3 4" xfId="14942"/>
    <cellStyle name="Calculation 31 2 4" xfId="14943"/>
    <cellStyle name="Calculation 31 2 5" xfId="14944"/>
    <cellStyle name="Calculation 31 2 6" xfId="14945"/>
    <cellStyle name="Calculation 31 3" xfId="14946"/>
    <cellStyle name="Calculation 31 3 2" xfId="14947"/>
    <cellStyle name="Calculation 31 3 2 2" xfId="14948"/>
    <cellStyle name="Calculation 31 3 2 3" xfId="14949"/>
    <cellStyle name="Calculation 31 3 2 4" xfId="14950"/>
    <cellStyle name="Calculation 31 3 3" xfId="14951"/>
    <cellStyle name="Calculation 31 3 3 2" xfId="14952"/>
    <cellStyle name="Calculation 31 3 3 3" xfId="14953"/>
    <cellStyle name="Calculation 31 3 3 4" xfId="14954"/>
    <cellStyle name="Calculation 31 3 4" xfId="14955"/>
    <cellStyle name="Calculation 31 3 4 2" xfId="14956"/>
    <cellStyle name="Calculation 31 3 4 3" xfId="14957"/>
    <cellStyle name="Calculation 31 3 4 4" xfId="14958"/>
    <cellStyle name="Calculation 31 3 5" xfId="14959"/>
    <cellStyle name="Calculation 31 3 5 2" xfId="14960"/>
    <cellStyle name="Calculation 31 3 5 3" xfId="14961"/>
    <cellStyle name="Calculation 31 3 5 4" xfId="14962"/>
    <cellStyle name="Calculation 31 3 6" xfId="14963"/>
    <cellStyle name="Calculation 31 3 7" xfId="14964"/>
    <cellStyle name="Calculation 31 3 8" xfId="14965"/>
    <cellStyle name="Calculation 31 4" xfId="14966"/>
    <cellStyle name="Calculation 31 4 2" xfId="14967"/>
    <cellStyle name="Calculation 31 4 3" xfId="14968"/>
    <cellStyle name="Calculation 31 4 4" xfId="14969"/>
    <cellStyle name="Calculation 31 5" xfId="14970"/>
    <cellStyle name="Calculation 31 6" xfId="14971"/>
    <cellStyle name="Calculation 31 7" xfId="14972"/>
    <cellStyle name="Calculation 32" xfId="14973"/>
    <cellStyle name="Calculation 32 2" xfId="14974"/>
    <cellStyle name="Calculation 32 2 2" xfId="14975"/>
    <cellStyle name="Calculation 32 2 2 2" xfId="14976"/>
    <cellStyle name="Calculation 32 2 2 2 2" xfId="14977"/>
    <cellStyle name="Calculation 32 2 2 2 3" xfId="14978"/>
    <cellStyle name="Calculation 32 2 2 2 4" xfId="14979"/>
    <cellStyle name="Calculation 32 2 2 3" xfId="14980"/>
    <cellStyle name="Calculation 32 2 2 3 2" xfId="14981"/>
    <cellStyle name="Calculation 32 2 2 3 3" xfId="14982"/>
    <cellStyle name="Calculation 32 2 2 3 4" xfId="14983"/>
    <cellStyle name="Calculation 32 2 2 4" xfId="14984"/>
    <cellStyle name="Calculation 32 2 2 4 2" xfId="14985"/>
    <cellStyle name="Calculation 32 2 2 4 3" xfId="14986"/>
    <cellStyle name="Calculation 32 2 2 4 4" xfId="14987"/>
    <cellStyle name="Calculation 32 2 2 5" xfId="14988"/>
    <cellStyle name="Calculation 32 2 2 5 2" xfId="14989"/>
    <cellStyle name="Calculation 32 2 2 5 3" xfId="14990"/>
    <cellStyle name="Calculation 32 2 2 5 4" xfId="14991"/>
    <cellStyle name="Calculation 32 2 2 6" xfId="14992"/>
    <cellStyle name="Calculation 32 2 2 7" xfId="14993"/>
    <cellStyle name="Calculation 32 2 2 8" xfId="14994"/>
    <cellStyle name="Calculation 32 2 3" xfId="14995"/>
    <cellStyle name="Calculation 32 2 3 2" xfId="14996"/>
    <cellStyle name="Calculation 32 2 3 3" xfId="14997"/>
    <cellStyle name="Calculation 32 2 3 4" xfId="14998"/>
    <cellStyle name="Calculation 32 2 4" xfId="14999"/>
    <cellStyle name="Calculation 32 2 5" xfId="15000"/>
    <cellStyle name="Calculation 32 2 6" xfId="15001"/>
    <cellStyle name="Calculation 32 3" xfId="15002"/>
    <cellStyle name="Calculation 32 3 2" xfId="15003"/>
    <cellStyle name="Calculation 32 3 2 2" xfId="15004"/>
    <cellStyle name="Calculation 32 3 2 3" xfId="15005"/>
    <cellStyle name="Calculation 32 3 2 4" xfId="15006"/>
    <cellStyle name="Calculation 32 3 3" xfId="15007"/>
    <cellStyle name="Calculation 32 3 3 2" xfId="15008"/>
    <cellStyle name="Calculation 32 3 3 3" xfId="15009"/>
    <cellStyle name="Calculation 32 3 3 4" xfId="15010"/>
    <cellStyle name="Calculation 32 3 4" xfId="15011"/>
    <cellStyle name="Calculation 32 3 4 2" xfId="15012"/>
    <cellStyle name="Calculation 32 3 4 3" xfId="15013"/>
    <cellStyle name="Calculation 32 3 4 4" xfId="15014"/>
    <cellStyle name="Calculation 32 3 5" xfId="15015"/>
    <cellStyle name="Calculation 32 3 5 2" xfId="15016"/>
    <cellStyle name="Calculation 32 3 5 3" xfId="15017"/>
    <cellStyle name="Calculation 32 3 5 4" xfId="15018"/>
    <cellStyle name="Calculation 32 3 6" xfId="15019"/>
    <cellStyle name="Calculation 32 3 7" xfId="15020"/>
    <cellStyle name="Calculation 32 3 8" xfId="15021"/>
    <cellStyle name="Calculation 32 4" xfId="15022"/>
    <cellStyle name="Calculation 32 4 2" xfId="15023"/>
    <cellStyle name="Calculation 32 4 3" xfId="15024"/>
    <cellStyle name="Calculation 32 4 4" xfId="15025"/>
    <cellStyle name="Calculation 32 5" xfId="15026"/>
    <cellStyle name="Calculation 32 6" xfId="15027"/>
    <cellStyle name="Calculation 32 7" xfId="15028"/>
    <cellStyle name="Calculation 33" xfId="15029"/>
    <cellStyle name="Calculation 33 2" xfId="15030"/>
    <cellStyle name="Calculation 33 2 2" xfId="15031"/>
    <cellStyle name="Calculation 33 2 2 2" xfId="15032"/>
    <cellStyle name="Calculation 33 2 2 2 2" xfId="15033"/>
    <cellStyle name="Calculation 33 2 2 2 3" xfId="15034"/>
    <cellStyle name="Calculation 33 2 2 2 4" xfId="15035"/>
    <cellStyle name="Calculation 33 2 2 3" xfId="15036"/>
    <cellStyle name="Calculation 33 2 2 3 2" xfId="15037"/>
    <cellStyle name="Calculation 33 2 2 3 3" xfId="15038"/>
    <cellStyle name="Calculation 33 2 2 3 4" xfId="15039"/>
    <cellStyle name="Calculation 33 2 2 4" xfId="15040"/>
    <cellStyle name="Calculation 33 2 2 4 2" xfId="15041"/>
    <cellStyle name="Calculation 33 2 2 4 3" xfId="15042"/>
    <cellStyle name="Calculation 33 2 2 4 4" xfId="15043"/>
    <cellStyle name="Calculation 33 2 2 5" xfId="15044"/>
    <cellStyle name="Calculation 33 2 2 5 2" xfId="15045"/>
    <cellStyle name="Calculation 33 2 2 5 3" xfId="15046"/>
    <cellStyle name="Calculation 33 2 2 5 4" xfId="15047"/>
    <cellStyle name="Calculation 33 2 2 6" xfId="15048"/>
    <cellStyle name="Calculation 33 2 2 7" xfId="15049"/>
    <cellStyle name="Calculation 33 2 2 8" xfId="15050"/>
    <cellStyle name="Calculation 33 2 3" xfId="15051"/>
    <cellStyle name="Calculation 33 2 3 2" xfId="15052"/>
    <cellStyle name="Calculation 33 2 3 3" xfId="15053"/>
    <cellStyle name="Calculation 33 2 3 4" xfId="15054"/>
    <cellStyle name="Calculation 33 2 4" xfId="15055"/>
    <cellStyle name="Calculation 33 2 5" xfId="15056"/>
    <cellStyle name="Calculation 33 2 6" xfId="15057"/>
    <cellStyle name="Calculation 33 3" xfId="15058"/>
    <cellStyle name="Calculation 33 3 2" xfId="15059"/>
    <cellStyle name="Calculation 33 3 2 2" xfId="15060"/>
    <cellStyle name="Calculation 33 3 2 3" xfId="15061"/>
    <cellStyle name="Calculation 33 3 2 4" xfId="15062"/>
    <cellStyle name="Calculation 33 3 3" xfId="15063"/>
    <cellStyle name="Calculation 33 3 3 2" xfId="15064"/>
    <cellStyle name="Calculation 33 3 3 3" xfId="15065"/>
    <cellStyle name="Calculation 33 3 3 4" xfId="15066"/>
    <cellStyle name="Calculation 33 3 4" xfId="15067"/>
    <cellStyle name="Calculation 33 3 4 2" xfId="15068"/>
    <cellStyle name="Calculation 33 3 4 3" xfId="15069"/>
    <cellStyle name="Calculation 33 3 4 4" xfId="15070"/>
    <cellStyle name="Calculation 33 3 5" xfId="15071"/>
    <cellStyle name="Calculation 33 3 5 2" xfId="15072"/>
    <cellStyle name="Calculation 33 3 5 3" xfId="15073"/>
    <cellStyle name="Calculation 33 3 5 4" xfId="15074"/>
    <cellStyle name="Calculation 33 3 6" xfId="15075"/>
    <cellStyle name="Calculation 33 3 7" xfId="15076"/>
    <cellStyle name="Calculation 33 3 8" xfId="15077"/>
    <cellStyle name="Calculation 33 4" xfId="15078"/>
    <cellStyle name="Calculation 33 4 2" xfId="15079"/>
    <cellStyle name="Calculation 33 4 3" xfId="15080"/>
    <cellStyle name="Calculation 33 4 4" xfId="15081"/>
    <cellStyle name="Calculation 33 5" xfId="15082"/>
    <cellStyle name="Calculation 33 6" xfId="15083"/>
    <cellStyle name="Calculation 33 7" xfId="15084"/>
    <cellStyle name="Calculation 34" xfId="15085"/>
    <cellStyle name="Calculation 34 2" xfId="15086"/>
    <cellStyle name="Calculation 34 2 2" xfId="15087"/>
    <cellStyle name="Calculation 34 2 2 2" xfId="15088"/>
    <cellStyle name="Calculation 34 2 2 2 2" xfId="15089"/>
    <cellStyle name="Calculation 34 2 2 2 3" xfId="15090"/>
    <cellStyle name="Calculation 34 2 2 2 4" xfId="15091"/>
    <cellStyle name="Calculation 34 2 2 3" xfId="15092"/>
    <cellStyle name="Calculation 34 2 2 3 2" xfId="15093"/>
    <cellStyle name="Calculation 34 2 2 3 3" xfId="15094"/>
    <cellStyle name="Calculation 34 2 2 3 4" xfId="15095"/>
    <cellStyle name="Calculation 34 2 2 4" xfId="15096"/>
    <cellStyle name="Calculation 34 2 2 4 2" xfId="15097"/>
    <cellStyle name="Calculation 34 2 2 4 3" xfId="15098"/>
    <cellStyle name="Calculation 34 2 2 4 4" xfId="15099"/>
    <cellStyle name="Calculation 34 2 2 5" xfId="15100"/>
    <cellStyle name="Calculation 34 2 2 5 2" xfId="15101"/>
    <cellStyle name="Calculation 34 2 2 5 3" xfId="15102"/>
    <cellStyle name="Calculation 34 2 2 5 4" xfId="15103"/>
    <cellStyle name="Calculation 34 2 2 6" xfId="15104"/>
    <cellStyle name="Calculation 34 2 2 7" xfId="15105"/>
    <cellStyle name="Calculation 34 2 2 8" xfId="15106"/>
    <cellStyle name="Calculation 34 2 3" xfId="15107"/>
    <cellStyle name="Calculation 34 2 3 2" xfId="15108"/>
    <cellStyle name="Calculation 34 2 3 3" xfId="15109"/>
    <cellStyle name="Calculation 34 2 3 4" xfId="15110"/>
    <cellStyle name="Calculation 34 2 4" xfId="15111"/>
    <cellStyle name="Calculation 34 2 5" xfId="15112"/>
    <cellStyle name="Calculation 34 2 6" xfId="15113"/>
    <cellStyle name="Calculation 34 3" xfId="15114"/>
    <cellStyle name="Calculation 34 3 2" xfId="15115"/>
    <cellStyle name="Calculation 34 3 2 2" xfId="15116"/>
    <cellStyle name="Calculation 34 3 2 3" xfId="15117"/>
    <cellStyle name="Calculation 34 3 2 4" xfId="15118"/>
    <cellStyle name="Calculation 34 3 3" xfId="15119"/>
    <cellStyle name="Calculation 34 3 3 2" xfId="15120"/>
    <cellStyle name="Calculation 34 3 3 3" xfId="15121"/>
    <cellStyle name="Calculation 34 3 3 4" xfId="15122"/>
    <cellStyle name="Calculation 34 3 4" xfId="15123"/>
    <cellStyle name="Calculation 34 3 4 2" xfId="15124"/>
    <cellStyle name="Calculation 34 3 4 3" xfId="15125"/>
    <cellStyle name="Calculation 34 3 4 4" xfId="15126"/>
    <cellStyle name="Calculation 34 3 5" xfId="15127"/>
    <cellStyle name="Calculation 34 3 5 2" xfId="15128"/>
    <cellStyle name="Calculation 34 3 5 3" xfId="15129"/>
    <cellStyle name="Calculation 34 3 5 4" xfId="15130"/>
    <cellStyle name="Calculation 34 3 6" xfId="15131"/>
    <cellStyle name="Calculation 34 3 7" xfId="15132"/>
    <cellStyle name="Calculation 34 3 8" xfId="15133"/>
    <cellStyle name="Calculation 34 4" xfId="15134"/>
    <cellStyle name="Calculation 34 4 2" xfId="15135"/>
    <cellStyle name="Calculation 34 4 3" xfId="15136"/>
    <cellStyle name="Calculation 34 4 4" xfId="15137"/>
    <cellStyle name="Calculation 34 5" xfId="15138"/>
    <cellStyle name="Calculation 34 6" xfId="15139"/>
    <cellStyle name="Calculation 34 7" xfId="15140"/>
    <cellStyle name="Calculation 35" xfId="15141"/>
    <cellStyle name="Calculation 35 2" xfId="15142"/>
    <cellStyle name="Calculation 35 2 2" xfId="15143"/>
    <cellStyle name="Calculation 35 2 2 2" xfId="15144"/>
    <cellStyle name="Calculation 35 2 2 2 2" xfId="15145"/>
    <cellStyle name="Calculation 35 2 2 2 3" xfId="15146"/>
    <cellStyle name="Calculation 35 2 2 2 4" xfId="15147"/>
    <cellStyle name="Calculation 35 2 2 3" xfId="15148"/>
    <cellStyle name="Calculation 35 2 2 3 2" xfId="15149"/>
    <cellStyle name="Calculation 35 2 2 3 3" xfId="15150"/>
    <cellStyle name="Calculation 35 2 2 3 4" xfId="15151"/>
    <cellStyle name="Calculation 35 2 2 4" xfId="15152"/>
    <cellStyle name="Calculation 35 2 2 4 2" xfId="15153"/>
    <cellStyle name="Calculation 35 2 2 4 3" xfId="15154"/>
    <cellStyle name="Calculation 35 2 2 4 4" xfId="15155"/>
    <cellStyle name="Calculation 35 2 2 5" xfId="15156"/>
    <cellStyle name="Calculation 35 2 2 5 2" xfId="15157"/>
    <cellStyle name="Calculation 35 2 2 5 3" xfId="15158"/>
    <cellStyle name="Calculation 35 2 2 5 4" xfId="15159"/>
    <cellStyle name="Calculation 35 2 2 6" xfId="15160"/>
    <cellStyle name="Calculation 35 2 2 7" xfId="15161"/>
    <cellStyle name="Calculation 35 2 2 8" xfId="15162"/>
    <cellStyle name="Calculation 35 2 3" xfId="15163"/>
    <cellStyle name="Calculation 35 2 3 2" xfId="15164"/>
    <cellStyle name="Calculation 35 2 3 3" xfId="15165"/>
    <cellStyle name="Calculation 35 2 3 4" xfId="15166"/>
    <cellStyle name="Calculation 35 2 4" xfId="15167"/>
    <cellStyle name="Calculation 35 2 5" xfId="15168"/>
    <cellStyle name="Calculation 35 2 6" xfId="15169"/>
    <cellStyle name="Calculation 35 3" xfId="15170"/>
    <cellStyle name="Calculation 35 3 2" xfId="15171"/>
    <cellStyle name="Calculation 35 3 2 2" xfId="15172"/>
    <cellStyle name="Calculation 35 3 2 3" xfId="15173"/>
    <cellStyle name="Calculation 35 3 2 4" xfId="15174"/>
    <cellStyle name="Calculation 35 3 3" xfId="15175"/>
    <cellStyle name="Calculation 35 3 3 2" xfId="15176"/>
    <cellStyle name="Calculation 35 3 3 3" xfId="15177"/>
    <cellStyle name="Calculation 35 3 3 4" xfId="15178"/>
    <cellStyle name="Calculation 35 3 4" xfId="15179"/>
    <cellStyle name="Calculation 35 3 4 2" xfId="15180"/>
    <cellStyle name="Calculation 35 3 4 3" xfId="15181"/>
    <cellStyle name="Calculation 35 3 4 4" xfId="15182"/>
    <cellStyle name="Calculation 35 3 5" xfId="15183"/>
    <cellStyle name="Calculation 35 3 5 2" xfId="15184"/>
    <cellStyle name="Calculation 35 3 5 3" xfId="15185"/>
    <cellStyle name="Calculation 35 3 5 4" xfId="15186"/>
    <cellStyle name="Calculation 35 3 6" xfId="15187"/>
    <cellStyle name="Calculation 35 3 7" xfId="15188"/>
    <cellStyle name="Calculation 35 3 8" xfId="15189"/>
    <cellStyle name="Calculation 35 4" xfId="15190"/>
    <cellStyle name="Calculation 35 4 2" xfId="15191"/>
    <cellStyle name="Calculation 35 4 3" xfId="15192"/>
    <cellStyle name="Calculation 35 4 4" xfId="15193"/>
    <cellStyle name="Calculation 35 5" xfId="15194"/>
    <cellStyle name="Calculation 35 6" xfId="15195"/>
    <cellStyle name="Calculation 35 7" xfId="15196"/>
    <cellStyle name="Calculation 36" xfId="15197"/>
    <cellStyle name="Calculation 36 2" xfId="15198"/>
    <cellStyle name="Calculation 36 2 2" xfId="15199"/>
    <cellStyle name="Calculation 36 2 2 2" xfId="15200"/>
    <cellStyle name="Calculation 36 2 2 2 2" xfId="15201"/>
    <cellStyle name="Calculation 36 2 2 2 3" xfId="15202"/>
    <cellStyle name="Calculation 36 2 2 2 4" xfId="15203"/>
    <cellStyle name="Calculation 36 2 2 3" xfId="15204"/>
    <cellStyle name="Calculation 36 2 2 3 2" xfId="15205"/>
    <cellStyle name="Calculation 36 2 2 3 3" xfId="15206"/>
    <cellStyle name="Calculation 36 2 2 3 4" xfId="15207"/>
    <cellStyle name="Calculation 36 2 2 4" xfId="15208"/>
    <cellStyle name="Calculation 36 2 2 4 2" xfId="15209"/>
    <cellStyle name="Calculation 36 2 2 4 3" xfId="15210"/>
    <cellStyle name="Calculation 36 2 2 4 4" xfId="15211"/>
    <cellStyle name="Calculation 36 2 2 5" xfId="15212"/>
    <cellStyle name="Calculation 36 2 2 5 2" xfId="15213"/>
    <cellStyle name="Calculation 36 2 2 5 3" xfId="15214"/>
    <cellStyle name="Calculation 36 2 2 5 4" xfId="15215"/>
    <cellStyle name="Calculation 36 2 2 6" xfId="15216"/>
    <cellStyle name="Calculation 36 2 2 7" xfId="15217"/>
    <cellStyle name="Calculation 36 2 2 8" xfId="15218"/>
    <cellStyle name="Calculation 36 2 3" xfId="15219"/>
    <cellStyle name="Calculation 36 2 3 2" xfId="15220"/>
    <cellStyle name="Calculation 36 2 3 3" xfId="15221"/>
    <cellStyle name="Calculation 36 2 3 4" xfId="15222"/>
    <cellStyle name="Calculation 36 2 4" xfId="15223"/>
    <cellStyle name="Calculation 36 2 5" xfId="15224"/>
    <cellStyle name="Calculation 36 2 6" xfId="15225"/>
    <cellStyle name="Calculation 36 3" xfId="15226"/>
    <cellStyle name="Calculation 36 3 2" xfId="15227"/>
    <cellStyle name="Calculation 36 3 2 2" xfId="15228"/>
    <cellStyle name="Calculation 36 3 2 3" xfId="15229"/>
    <cellStyle name="Calculation 36 3 2 4" xfId="15230"/>
    <cellStyle name="Calculation 36 3 3" xfId="15231"/>
    <cellStyle name="Calculation 36 3 3 2" xfId="15232"/>
    <cellStyle name="Calculation 36 3 3 3" xfId="15233"/>
    <cellStyle name="Calculation 36 3 3 4" xfId="15234"/>
    <cellStyle name="Calculation 36 3 4" xfId="15235"/>
    <cellStyle name="Calculation 36 3 4 2" xfId="15236"/>
    <cellStyle name="Calculation 36 3 4 3" xfId="15237"/>
    <cellStyle name="Calculation 36 3 4 4" xfId="15238"/>
    <cellStyle name="Calculation 36 3 5" xfId="15239"/>
    <cellStyle name="Calculation 36 3 5 2" xfId="15240"/>
    <cellStyle name="Calculation 36 3 5 3" xfId="15241"/>
    <cellStyle name="Calculation 36 3 5 4" xfId="15242"/>
    <cellStyle name="Calculation 36 3 6" xfId="15243"/>
    <cellStyle name="Calculation 36 3 7" xfId="15244"/>
    <cellStyle name="Calculation 36 3 8" xfId="15245"/>
    <cellStyle name="Calculation 36 4" xfId="15246"/>
    <cellStyle name="Calculation 36 4 2" xfId="15247"/>
    <cellStyle name="Calculation 36 4 3" xfId="15248"/>
    <cellStyle name="Calculation 36 4 4" xfId="15249"/>
    <cellStyle name="Calculation 36 5" xfId="15250"/>
    <cellStyle name="Calculation 36 6" xfId="15251"/>
    <cellStyle name="Calculation 36 7" xfId="15252"/>
    <cellStyle name="Calculation 37" xfId="15253"/>
    <cellStyle name="Calculation 37 2" xfId="15254"/>
    <cellStyle name="Calculation 37 2 2" xfId="15255"/>
    <cellStyle name="Calculation 37 2 2 2" xfId="15256"/>
    <cellStyle name="Calculation 37 2 2 2 2" xfId="15257"/>
    <cellStyle name="Calculation 37 2 2 2 3" xfId="15258"/>
    <cellStyle name="Calculation 37 2 2 2 4" xfId="15259"/>
    <cellStyle name="Calculation 37 2 2 3" xfId="15260"/>
    <cellStyle name="Calculation 37 2 2 3 2" xfId="15261"/>
    <cellStyle name="Calculation 37 2 2 3 3" xfId="15262"/>
    <cellStyle name="Calculation 37 2 2 3 4" xfId="15263"/>
    <cellStyle name="Calculation 37 2 2 4" xfId="15264"/>
    <cellStyle name="Calculation 37 2 2 4 2" xfId="15265"/>
    <cellStyle name="Calculation 37 2 2 4 3" xfId="15266"/>
    <cellStyle name="Calculation 37 2 2 4 4" xfId="15267"/>
    <cellStyle name="Calculation 37 2 2 5" xfId="15268"/>
    <cellStyle name="Calculation 37 2 2 5 2" xfId="15269"/>
    <cellStyle name="Calculation 37 2 2 5 3" xfId="15270"/>
    <cellStyle name="Calculation 37 2 2 5 4" xfId="15271"/>
    <cellStyle name="Calculation 37 2 2 6" xfId="15272"/>
    <cellStyle name="Calculation 37 2 2 7" xfId="15273"/>
    <cellStyle name="Calculation 37 2 2 8" xfId="15274"/>
    <cellStyle name="Calculation 37 2 3" xfId="15275"/>
    <cellStyle name="Calculation 37 2 3 2" xfId="15276"/>
    <cellStyle name="Calculation 37 2 3 3" xfId="15277"/>
    <cellStyle name="Calculation 37 2 3 4" xfId="15278"/>
    <cellStyle name="Calculation 37 2 4" xfId="15279"/>
    <cellStyle name="Calculation 37 2 5" xfId="15280"/>
    <cellStyle name="Calculation 37 2 6" xfId="15281"/>
    <cellStyle name="Calculation 37 3" xfId="15282"/>
    <cellStyle name="Calculation 37 3 2" xfId="15283"/>
    <cellStyle name="Calculation 37 3 2 2" xfId="15284"/>
    <cellStyle name="Calculation 37 3 2 3" xfId="15285"/>
    <cellStyle name="Calculation 37 3 2 4" xfId="15286"/>
    <cellStyle name="Calculation 37 3 3" xfId="15287"/>
    <cellStyle name="Calculation 37 3 3 2" xfId="15288"/>
    <cellStyle name="Calculation 37 3 3 3" xfId="15289"/>
    <cellStyle name="Calculation 37 3 3 4" xfId="15290"/>
    <cellStyle name="Calculation 37 3 4" xfId="15291"/>
    <cellStyle name="Calculation 37 3 4 2" xfId="15292"/>
    <cellStyle name="Calculation 37 3 4 3" xfId="15293"/>
    <cellStyle name="Calculation 37 3 4 4" xfId="15294"/>
    <cellStyle name="Calculation 37 3 5" xfId="15295"/>
    <cellStyle name="Calculation 37 3 5 2" xfId="15296"/>
    <cellStyle name="Calculation 37 3 5 3" xfId="15297"/>
    <cellStyle name="Calculation 37 3 5 4" xfId="15298"/>
    <cellStyle name="Calculation 37 3 6" xfId="15299"/>
    <cellStyle name="Calculation 37 3 7" xfId="15300"/>
    <cellStyle name="Calculation 37 3 8" xfId="15301"/>
    <cellStyle name="Calculation 37 4" xfId="15302"/>
    <cellStyle name="Calculation 37 4 2" xfId="15303"/>
    <cellStyle name="Calculation 37 4 3" xfId="15304"/>
    <cellStyle name="Calculation 37 4 4" xfId="15305"/>
    <cellStyle name="Calculation 37 5" xfId="15306"/>
    <cellStyle name="Calculation 37 6" xfId="15307"/>
    <cellStyle name="Calculation 37 7" xfId="15308"/>
    <cellStyle name="Calculation 38" xfId="15309"/>
    <cellStyle name="Calculation 38 2" xfId="15310"/>
    <cellStyle name="Calculation 38 2 2" xfId="15311"/>
    <cellStyle name="Calculation 38 2 2 2" xfId="15312"/>
    <cellStyle name="Calculation 38 2 2 2 2" xfId="15313"/>
    <cellStyle name="Calculation 38 2 2 2 3" xfId="15314"/>
    <cellStyle name="Calculation 38 2 2 2 4" xfId="15315"/>
    <cellStyle name="Calculation 38 2 2 3" xfId="15316"/>
    <cellStyle name="Calculation 38 2 2 3 2" xfId="15317"/>
    <cellStyle name="Calculation 38 2 2 3 3" xfId="15318"/>
    <cellStyle name="Calculation 38 2 2 3 4" xfId="15319"/>
    <cellStyle name="Calculation 38 2 2 4" xfId="15320"/>
    <cellStyle name="Calculation 38 2 2 4 2" xfId="15321"/>
    <cellStyle name="Calculation 38 2 2 4 3" xfId="15322"/>
    <cellStyle name="Calculation 38 2 2 4 4" xfId="15323"/>
    <cellStyle name="Calculation 38 2 2 5" xfId="15324"/>
    <cellStyle name="Calculation 38 2 2 5 2" xfId="15325"/>
    <cellStyle name="Calculation 38 2 2 5 3" xfId="15326"/>
    <cellStyle name="Calculation 38 2 2 5 4" xfId="15327"/>
    <cellStyle name="Calculation 38 2 2 6" xfId="15328"/>
    <cellStyle name="Calculation 38 2 2 7" xfId="15329"/>
    <cellStyle name="Calculation 38 2 2 8" xfId="15330"/>
    <cellStyle name="Calculation 38 2 3" xfId="15331"/>
    <cellStyle name="Calculation 38 2 3 2" xfId="15332"/>
    <cellStyle name="Calculation 38 2 3 3" xfId="15333"/>
    <cellStyle name="Calculation 38 2 3 4" xfId="15334"/>
    <cellStyle name="Calculation 38 2 4" xfId="15335"/>
    <cellStyle name="Calculation 38 2 5" xfId="15336"/>
    <cellStyle name="Calculation 38 2 6" xfId="15337"/>
    <cellStyle name="Calculation 38 3" xfId="15338"/>
    <cellStyle name="Calculation 38 3 2" xfId="15339"/>
    <cellStyle name="Calculation 38 3 2 2" xfId="15340"/>
    <cellStyle name="Calculation 38 3 2 3" xfId="15341"/>
    <cellStyle name="Calculation 38 3 2 4" xfId="15342"/>
    <cellStyle name="Calculation 38 3 3" xfId="15343"/>
    <cellStyle name="Calculation 38 3 3 2" xfId="15344"/>
    <cellStyle name="Calculation 38 3 3 3" xfId="15345"/>
    <cellStyle name="Calculation 38 3 3 4" xfId="15346"/>
    <cellStyle name="Calculation 38 3 4" xfId="15347"/>
    <cellStyle name="Calculation 38 3 4 2" xfId="15348"/>
    <cellStyle name="Calculation 38 3 4 3" xfId="15349"/>
    <cellStyle name="Calculation 38 3 4 4" xfId="15350"/>
    <cellStyle name="Calculation 38 3 5" xfId="15351"/>
    <cellStyle name="Calculation 38 3 5 2" xfId="15352"/>
    <cellStyle name="Calculation 38 3 5 3" xfId="15353"/>
    <cellStyle name="Calculation 38 3 5 4" xfId="15354"/>
    <cellStyle name="Calculation 38 3 6" xfId="15355"/>
    <cellStyle name="Calculation 38 3 7" xfId="15356"/>
    <cellStyle name="Calculation 38 3 8" xfId="15357"/>
    <cellStyle name="Calculation 38 4" xfId="15358"/>
    <cellStyle name="Calculation 38 4 2" xfId="15359"/>
    <cellStyle name="Calculation 38 4 3" xfId="15360"/>
    <cellStyle name="Calculation 38 4 4" xfId="15361"/>
    <cellStyle name="Calculation 38 5" xfId="15362"/>
    <cellStyle name="Calculation 38 6" xfId="15363"/>
    <cellStyle name="Calculation 38 7" xfId="15364"/>
    <cellStyle name="Calculation 4" xfId="15365"/>
    <cellStyle name="Calculation 4 10" xfId="15366"/>
    <cellStyle name="Calculation 4 10 2" xfId="15367"/>
    <cellStyle name="Calculation 4 10 2 2" xfId="15368"/>
    <cellStyle name="Calculation 4 10 3" xfId="15369"/>
    <cellStyle name="Calculation 4 10 4" xfId="15370"/>
    <cellStyle name="Calculation 4 11" xfId="15371"/>
    <cellStyle name="Calculation 4 11 2" xfId="15372"/>
    <cellStyle name="Calculation 4 11 2 2" xfId="15373"/>
    <cellStyle name="Calculation 4 11 3" xfId="15374"/>
    <cellStyle name="Calculation 4 11 4" xfId="15375"/>
    <cellStyle name="Calculation 4 12" xfId="15376"/>
    <cellStyle name="Calculation 4 12 2" xfId="15377"/>
    <cellStyle name="Calculation 4 12 2 2" xfId="15378"/>
    <cellStyle name="Calculation 4 12 3" xfId="15379"/>
    <cellStyle name="Calculation 4 12 4" xfId="15380"/>
    <cellStyle name="Calculation 4 13" xfId="15381"/>
    <cellStyle name="Calculation 4 13 2" xfId="15382"/>
    <cellStyle name="Calculation 4 13 2 2" xfId="15383"/>
    <cellStyle name="Calculation 4 13 3" xfId="15384"/>
    <cellStyle name="Calculation 4 13 4" xfId="15385"/>
    <cellStyle name="Calculation 4 14" xfId="15386"/>
    <cellStyle name="Calculation 4 14 2" xfId="15387"/>
    <cellStyle name="Calculation 4 14 2 2" xfId="15388"/>
    <cellStyle name="Calculation 4 14 3" xfId="15389"/>
    <cellStyle name="Calculation 4 14 4" xfId="15390"/>
    <cellStyle name="Calculation 4 15" xfId="15391"/>
    <cellStyle name="Calculation 4 15 2" xfId="15392"/>
    <cellStyle name="Calculation 4 15 3" xfId="15393"/>
    <cellStyle name="Calculation 4 15 4" xfId="15394"/>
    <cellStyle name="Calculation 4 16" xfId="15395"/>
    <cellStyle name="Calculation 4 17" xfId="15396"/>
    <cellStyle name="Calculation 4 18" xfId="15397"/>
    <cellStyle name="Calculation 4 19" xfId="15398"/>
    <cellStyle name="Calculation 4 2" xfId="15399"/>
    <cellStyle name="Calculation 4 2 2" xfId="15400"/>
    <cellStyle name="Calculation 4 2 2 2" xfId="15401"/>
    <cellStyle name="Calculation 4 2 2 2 2" xfId="15402"/>
    <cellStyle name="Calculation 4 2 2 2 2 2" xfId="15403"/>
    <cellStyle name="Calculation 4 2 2 2 3" xfId="15404"/>
    <cellStyle name="Calculation 4 2 2 2 3 2" xfId="15405"/>
    <cellStyle name="Calculation 4 2 2 2 4" xfId="15406"/>
    <cellStyle name="Calculation 4 2 2 2 5" xfId="15407"/>
    <cellStyle name="Calculation 4 2 2 3" xfId="15408"/>
    <cellStyle name="Calculation 4 2 2 3 2" xfId="15409"/>
    <cellStyle name="Calculation 4 2 2 3 3" xfId="15410"/>
    <cellStyle name="Calculation 4 2 2 3 4" xfId="15411"/>
    <cellStyle name="Calculation 4 2 2 3 5" xfId="15412"/>
    <cellStyle name="Calculation 4 2 2 4" xfId="15413"/>
    <cellStyle name="Calculation 4 2 2 4 2" xfId="15414"/>
    <cellStyle name="Calculation 4 2 2 4 3" xfId="15415"/>
    <cellStyle name="Calculation 4 2 2 4 4" xfId="15416"/>
    <cellStyle name="Calculation 4 2 2 4 5" xfId="15417"/>
    <cellStyle name="Calculation 4 2 2 5" xfId="15418"/>
    <cellStyle name="Calculation 4 2 2 5 2" xfId="15419"/>
    <cellStyle name="Calculation 4 2 2 5 3" xfId="15420"/>
    <cellStyle name="Calculation 4 2 2 5 4" xfId="15421"/>
    <cellStyle name="Calculation 4 2 2 6" xfId="15422"/>
    <cellStyle name="Calculation 4 2 2 7" xfId="15423"/>
    <cellStyle name="Calculation 4 2 2 8" xfId="15424"/>
    <cellStyle name="Calculation 4 2 2 9" xfId="15425"/>
    <cellStyle name="Calculation 4 2 3" xfId="15426"/>
    <cellStyle name="Calculation 4 2 3 2" xfId="15427"/>
    <cellStyle name="Calculation 4 2 3 2 2" xfId="15428"/>
    <cellStyle name="Calculation 4 2 3 3" xfId="15429"/>
    <cellStyle name="Calculation 4 2 3 3 2" xfId="15430"/>
    <cellStyle name="Calculation 4 2 3 4" xfId="15431"/>
    <cellStyle name="Calculation 4 2 3 5" xfId="15432"/>
    <cellStyle name="Calculation 4 2 4" xfId="15433"/>
    <cellStyle name="Calculation 4 2 4 2" xfId="15434"/>
    <cellStyle name="Calculation 4 2 5" xfId="15435"/>
    <cellStyle name="Calculation 4 2 5 2" xfId="15436"/>
    <cellStyle name="Calculation 4 2 6" xfId="15437"/>
    <cellStyle name="Calculation 4 2 7" xfId="15438"/>
    <cellStyle name="Calculation 4 2 8" xfId="15439"/>
    <cellStyle name="Calculation 4 3" xfId="15440"/>
    <cellStyle name="Calculation 4 3 10" xfId="15441"/>
    <cellStyle name="Calculation 4 3 2" xfId="15442"/>
    <cellStyle name="Calculation 4 3 2 2" xfId="15443"/>
    <cellStyle name="Calculation 4 3 2 2 2" xfId="15444"/>
    <cellStyle name="Calculation 4 3 2 2 2 2" xfId="15445"/>
    <cellStyle name="Calculation 4 3 2 2 3" xfId="15446"/>
    <cellStyle name="Calculation 4 3 2 2 3 2" xfId="15447"/>
    <cellStyle name="Calculation 4 3 2 2 4" xfId="15448"/>
    <cellStyle name="Calculation 4 3 2 2 5" xfId="15449"/>
    <cellStyle name="Calculation 4 3 2 3" xfId="15450"/>
    <cellStyle name="Calculation 4 3 2 3 2" xfId="15451"/>
    <cellStyle name="Calculation 4 3 2 4" xfId="15452"/>
    <cellStyle name="Calculation 4 3 2 4 2" xfId="15453"/>
    <cellStyle name="Calculation 4 3 2 5" xfId="15454"/>
    <cellStyle name="Calculation 4 3 2 6" xfId="15455"/>
    <cellStyle name="Calculation 4 3 3" xfId="15456"/>
    <cellStyle name="Calculation 4 3 3 2" xfId="15457"/>
    <cellStyle name="Calculation 4 3 3 2 2" xfId="15458"/>
    <cellStyle name="Calculation 4 3 3 3" xfId="15459"/>
    <cellStyle name="Calculation 4 3 3 3 2" xfId="15460"/>
    <cellStyle name="Calculation 4 3 3 4" xfId="15461"/>
    <cellStyle name="Calculation 4 3 3 5" xfId="15462"/>
    <cellStyle name="Calculation 4 3 4" xfId="15463"/>
    <cellStyle name="Calculation 4 3 4 2" xfId="15464"/>
    <cellStyle name="Calculation 4 3 4 3" xfId="15465"/>
    <cellStyle name="Calculation 4 3 4 4" xfId="15466"/>
    <cellStyle name="Calculation 4 3 4 5" xfId="15467"/>
    <cellStyle name="Calculation 4 3 5" xfId="15468"/>
    <cellStyle name="Calculation 4 3 5 2" xfId="15469"/>
    <cellStyle name="Calculation 4 3 5 3" xfId="15470"/>
    <cellStyle name="Calculation 4 3 5 4" xfId="15471"/>
    <cellStyle name="Calculation 4 3 5 5" xfId="15472"/>
    <cellStyle name="Calculation 4 3 6" xfId="15473"/>
    <cellStyle name="Calculation 4 3 7" xfId="15474"/>
    <cellStyle name="Calculation 4 3 8" xfId="15475"/>
    <cellStyle name="Calculation 4 3 9" xfId="15476"/>
    <cellStyle name="Calculation 4 4" xfId="15477"/>
    <cellStyle name="Calculation 4 4 10" xfId="15478"/>
    <cellStyle name="Calculation 4 4 2" xfId="15479"/>
    <cellStyle name="Calculation 4 4 2 2" xfId="15480"/>
    <cellStyle name="Calculation 4 4 2 2 2" xfId="15481"/>
    <cellStyle name="Calculation 4 4 2 2 3" xfId="15482"/>
    <cellStyle name="Calculation 4 4 2 3" xfId="15483"/>
    <cellStyle name="Calculation 4 4 2 3 2" xfId="15484"/>
    <cellStyle name="Calculation 4 4 2 4" xfId="15485"/>
    <cellStyle name="Calculation 4 4 2 5" xfId="15486"/>
    <cellStyle name="Calculation 4 4 3" xfId="15487"/>
    <cellStyle name="Calculation 4 4 3 2" xfId="15488"/>
    <cellStyle name="Calculation 4 4 3 3" xfId="15489"/>
    <cellStyle name="Calculation 4 4 3 4" xfId="15490"/>
    <cellStyle name="Calculation 4 4 3 5" xfId="15491"/>
    <cellStyle name="Calculation 4 4 4" xfId="15492"/>
    <cellStyle name="Calculation 4 4 4 2" xfId="15493"/>
    <cellStyle name="Calculation 4 4 4 3" xfId="15494"/>
    <cellStyle name="Calculation 4 4 4 4" xfId="15495"/>
    <cellStyle name="Calculation 4 4 4 5" xfId="15496"/>
    <cellStyle name="Calculation 4 4 5" xfId="15497"/>
    <cellStyle name="Calculation 4 4 5 2" xfId="15498"/>
    <cellStyle name="Calculation 4 4 5 3" xfId="15499"/>
    <cellStyle name="Calculation 4 4 5 4" xfId="15500"/>
    <cellStyle name="Calculation 4 4 6" xfId="15501"/>
    <cellStyle name="Calculation 4 4 7" xfId="15502"/>
    <cellStyle name="Calculation 4 4 8" xfId="15503"/>
    <cellStyle name="Calculation 4 4 9" xfId="15504"/>
    <cellStyle name="Calculation 4 5" xfId="15505"/>
    <cellStyle name="Calculation 4 5 2" xfId="15506"/>
    <cellStyle name="Calculation 4 5 2 2" xfId="15507"/>
    <cellStyle name="Calculation 4 5 2 2 2" xfId="15508"/>
    <cellStyle name="Calculation 4 5 2 3" xfId="15509"/>
    <cellStyle name="Calculation 4 5 3" xfId="15510"/>
    <cellStyle name="Calculation 4 5 3 2" xfId="15511"/>
    <cellStyle name="Calculation 4 5 3 3" xfId="15512"/>
    <cellStyle name="Calculation 4 5 4" xfId="15513"/>
    <cellStyle name="Calculation 4 5 5" xfId="15514"/>
    <cellStyle name="Calculation 4 5 6" xfId="15515"/>
    <cellStyle name="Calculation 4 6" xfId="15516"/>
    <cellStyle name="Calculation 4 6 2" xfId="15517"/>
    <cellStyle name="Calculation 4 6 2 2" xfId="15518"/>
    <cellStyle name="Calculation 4 6 2 3" xfId="15519"/>
    <cellStyle name="Calculation 4 6 3" xfId="15520"/>
    <cellStyle name="Calculation 4 6 4" xfId="15521"/>
    <cellStyle name="Calculation 4 6 5" xfId="15522"/>
    <cellStyle name="Calculation 4 7" xfId="15523"/>
    <cellStyle name="Calculation 4 7 2" xfId="15524"/>
    <cellStyle name="Calculation 4 7 2 2" xfId="15525"/>
    <cellStyle name="Calculation 4 7 2 3" xfId="15526"/>
    <cellStyle name="Calculation 4 7 3" xfId="15527"/>
    <cellStyle name="Calculation 4 7 4" xfId="15528"/>
    <cellStyle name="Calculation 4 7 5" xfId="15529"/>
    <cellStyle name="Calculation 4 8" xfId="15530"/>
    <cellStyle name="Calculation 4 8 2" xfId="15531"/>
    <cellStyle name="Calculation 4 8 2 2" xfId="15532"/>
    <cellStyle name="Calculation 4 8 3" xfId="15533"/>
    <cellStyle name="Calculation 4 8 4" xfId="15534"/>
    <cellStyle name="Calculation 4 9" xfId="15535"/>
    <cellStyle name="Calculation 4 9 2" xfId="15536"/>
    <cellStyle name="Calculation 4 9 2 2" xfId="15537"/>
    <cellStyle name="Calculation 4 9 3" xfId="15538"/>
    <cellStyle name="Calculation 4 9 4" xfId="15539"/>
    <cellStyle name="Calculation 5" xfId="15540"/>
    <cellStyle name="Calculation 5 2" xfId="15541"/>
    <cellStyle name="Calculation 5 2 2" xfId="15542"/>
    <cellStyle name="Calculation 5 2 2 2" xfId="15543"/>
    <cellStyle name="Calculation 5 2 2 2 2" xfId="15544"/>
    <cellStyle name="Calculation 5 2 2 2 3" xfId="15545"/>
    <cellStyle name="Calculation 5 2 2 2 4" xfId="15546"/>
    <cellStyle name="Calculation 5 2 2 2 5" xfId="15547"/>
    <cellStyle name="Calculation 5 2 2 3" xfId="15548"/>
    <cellStyle name="Calculation 5 2 2 3 2" xfId="15549"/>
    <cellStyle name="Calculation 5 2 2 3 3" xfId="15550"/>
    <cellStyle name="Calculation 5 2 2 3 4" xfId="15551"/>
    <cellStyle name="Calculation 5 2 2 3 5" xfId="15552"/>
    <cellStyle name="Calculation 5 2 2 4" xfId="15553"/>
    <cellStyle name="Calculation 5 2 2 4 2" xfId="15554"/>
    <cellStyle name="Calculation 5 2 2 4 3" xfId="15555"/>
    <cellStyle name="Calculation 5 2 2 4 4" xfId="15556"/>
    <cellStyle name="Calculation 5 2 2 5" xfId="15557"/>
    <cellStyle name="Calculation 5 2 2 5 2" xfId="15558"/>
    <cellStyle name="Calculation 5 2 2 5 3" xfId="15559"/>
    <cellStyle name="Calculation 5 2 2 5 4" xfId="15560"/>
    <cellStyle name="Calculation 5 2 2 6" xfId="15561"/>
    <cellStyle name="Calculation 5 2 2 7" xfId="15562"/>
    <cellStyle name="Calculation 5 2 2 8" xfId="15563"/>
    <cellStyle name="Calculation 5 2 2 9" xfId="15564"/>
    <cellStyle name="Calculation 5 2 3" xfId="15565"/>
    <cellStyle name="Calculation 5 2 3 2" xfId="15566"/>
    <cellStyle name="Calculation 5 2 3 3" xfId="15567"/>
    <cellStyle name="Calculation 5 2 3 4" xfId="15568"/>
    <cellStyle name="Calculation 5 2 3 5" xfId="15569"/>
    <cellStyle name="Calculation 5 2 4" xfId="15570"/>
    <cellStyle name="Calculation 5 2 4 2" xfId="15571"/>
    <cellStyle name="Calculation 5 2 5" xfId="15572"/>
    <cellStyle name="Calculation 5 2 6" xfId="15573"/>
    <cellStyle name="Calculation 5 2 7" xfId="15574"/>
    <cellStyle name="Calculation 5 3" xfId="15575"/>
    <cellStyle name="Calculation 5 3 2" xfId="15576"/>
    <cellStyle name="Calculation 5 3 2 2" xfId="15577"/>
    <cellStyle name="Calculation 5 3 2 3" xfId="15578"/>
    <cellStyle name="Calculation 5 3 2 4" xfId="15579"/>
    <cellStyle name="Calculation 5 3 2 5" xfId="15580"/>
    <cellStyle name="Calculation 5 3 3" xfId="15581"/>
    <cellStyle name="Calculation 5 3 3 2" xfId="15582"/>
    <cellStyle name="Calculation 5 3 3 3" xfId="15583"/>
    <cellStyle name="Calculation 5 3 3 4" xfId="15584"/>
    <cellStyle name="Calculation 5 3 3 5" xfId="15585"/>
    <cellStyle name="Calculation 5 3 4" xfId="15586"/>
    <cellStyle name="Calculation 5 3 4 2" xfId="15587"/>
    <cellStyle name="Calculation 5 3 4 3" xfId="15588"/>
    <cellStyle name="Calculation 5 3 4 4" xfId="15589"/>
    <cellStyle name="Calculation 5 3 5" xfId="15590"/>
    <cellStyle name="Calculation 5 3 5 2" xfId="15591"/>
    <cellStyle name="Calculation 5 3 5 3" xfId="15592"/>
    <cellStyle name="Calculation 5 3 5 4" xfId="15593"/>
    <cellStyle name="Calculation 5 3 6" xfId="15594"/>
    <cellStyle name="Calculation 5 3 7" xfId="15595"/>
    <cellStyle name="Calculation 5 3 8" xfId="15596"/>
    <cellStyle name="Calculation 5 3 9" xfId="15597"/>
    <cellStyle name="Calculation 5 4" xfId="15598"/>
    <cellStyle name="Calculation 5 4 2" xfId="15599"/>
    <cellStyle name="Calculation 5 4 3" xfId="15600"/>
    <cellStyle name="Calculation 5 4 4" xfId="15601"/>
    <cellStyle name="Calculation 5 4 5" xfId="15602"/>
    <cellStyle name="Calculation 5 5" xfId="15603"/>
    <cellStyle name="Calculation 5 5 2" xfId="15604"/>
    <cellStyle name="Calculation 5 6" xfId="15605"/>
    <cellStyle name="Calculation 5 7" xfId="15606"/>
    <cellStyle name="Calculation 5 8" xfId="15607"/>
    <cellStyle name="Calculation 6" xfId="15608"/>
    <cellStyle name="Calculation 6 2" xfId="15609"/>
    <cellStyle name="Calculation 6 2 2" xfId="15610"/>
    <cellStyle name="Calculation 6 2 2 2" xfId="15611"/>
    <cellStyle name="Calculation 6 2 2 2 2" xfId="15612"/>
    <cellStyle name="Calculation 6 2 2 2 3" xfId="15613"/>
    <cellStyle name="Calculation 6 2 2 2 4" xfId="15614"/>
    <cellStyle name="Calculation 6 2 2 3" xfId="15615"/>
    <cellStyle name="Calculation 6 2 2 3 2" xfId="15616"/>
    <cellStyle name="Calculation 6 2 2 3 3" xfId="15617"/>
    <cellStyle name="Calculation 6 2 2 3 4" xfId="15618"/>
    <cellStyle name="Calculation 6 2 2 4" xfId="15619"/>
    <cellStyle name="Calculation 6 2 2 4 2" xfId="15620"/>
    <cellStyle name="Calculation 6 2 2 4 3" xfId="15621"/>
    <cellStyle name="Calculation 6 2 2 4 4" xfId="15622"/>
    <cellStyle name="Calculation 6 2 2 5" xfId="15623"/>
    <cellStyle name="Calculation 6 2 2 5 2" xfId="15624"/>
    <cellStyle name="Calculation 6 2 2 5 3" xfId="15625"/>
    <cellStyle name="Calculation 6 2 2 5 4" xfId="15626"/>
    <cellStyle name="Calculation 6 2 2 6" xfId="15627"/>
    <cellStyle name="Calculation 6 2 2 7" xfId="15628"/>
    <cellStyle name="Calculation 6 2 2 8" xfId="15629"/>
    <cellStyle name="Calculation 6 2 3" xfId="15630"/>
    <cellStyle name="Calculation 6 2 3 2" xfId="15631"/>
    <cellStyle name="Calculation 6 2 3 3" xfId="15632"/>
    <cellStyle name="Calculation 6 2 3 4" xfId="15633"/>
    <cellStyle name="Calculation 6 2 4" xfId="15634"/>
    <cellStyle name="Calculation 6 2 5" xfId="15635"/>
    <cellStyle name="Calculation 6 2 6" xfId="15636"/>
    <cellStyle name="Calculation 6 3" xfId="15637"/>
    <cellStyle name="Calculation 6 3 2" xfId="15638"/>
    <cellStyle name="Calculation 6 3 2 2" xfId="15639"/>
    <cellStyle name="Calculation 6 3 2 3" xfId="15640"/>
    <cellStyle name="Calculation 6 3 2 4" xfId="15641"/>
    <cellStyle name="Calculation 6 3 3" xfId="15642"/>
    <cellStyle name="Calculation 6 3 3 2" xfId="15643"/>
    <cellStyle name="Calculation 6 3 3 3" xfId="15644"/>
    <cellStyle name="Calculation 6 3 3 4" xfId="15645"/>
    <cellStyle name="Calculation 6 3 4" xfId="15646"/>
    <cellStyle name="Calculation 6 3 4 2" xfId="15647"/>
    <cellStyle name="Calculation 6 3 4 3" xfId="15648"/>
    <cellStyle name="Calculation 6 3 4 4" xfId="15649"/>
    <cellStyle name="Calculation 6 3 5" xfId="15650"/>
    <cellStyle name="Calculation 6 3 5 2" xfId="15651"/>
    <cellStyle name="Calculation 6 3 5 3" xfId="15652"/>
    <cellStyle name="Calculation 6 3 5 4" xfId="15653"/>
    <cellStyle name="Calculation 6 3 6" xfId="15654"/>
    <cellStyle name="Calculation 6 3 7" xfId="15655"/>
    <cellStyle name="Calculation 6 3 8" xfId="15656"/>
    <cellStyle name="Calculation 6 4" xfId="15657"/>
    <cellStyle name="Calculation 6 4 2" xfId="15658"/>
    <cellStyle name="Calculation 6 4 3" xfId="15659"/>
    <cellStyle name="Calculation 6 4 4" xfId="15660"/>
    <cellStyle name="Calculation 6 5" xfId="15661"/>
    <cellStyle name="Calculation 6 6" xfId="15662"/>
    <cellStyle name="Calculation 6 7" xfId="15663"/>
    <cellStyle name="Calculation 6 8" xfId="15664"/>
    <cellStyle name="Calculation 7" xfId="15665"/>
    <cellStyle name="Calculation 7 2" xfId="15666"/>
    <cellStyle name="Calculation 7 2 2" xfId="15667"/>
    <cellStyle name="Calculation 7 2 2 2" xfId="15668"/>
    <cellStyle name="Calculation 7 2 2 2 2" xfId="15669"/>
    <cellStyle name="Calculation 7 2 2 2 3" xfId="15670"/>
    <cellStyle name="Calculation 7 2 2 2 4" xfId="15671"/>
    <cellStyle name="Calculation 7 2 2 3" xfId="15672"/>
    <cellStyle name="Calculation 7 2 2 3 2" xfId="15673"/>
    <cellStyle name="Calculation 7 2 2 3 3" xfId="15674"/>
    <cellStyle name="Calculation 7 2 2 3 4" xfId="15675"/>
    <cellStyle name="Calculation 7 2 2 4" xfId="15676"/>
    <cellStyle name="Calculation 7 2 2 4 2" xfId="15677"/>
    <cellStyle name="Calculation 7 2 2 4 3" xfId="15678"/>
    <cellStyle name="Calculation 7 2 2 4 4" xfId="15679"/>
    <cellStyle name="Calculation 7 2 2 5" xfId="15680"/>
    <cellStyle name="Calculation 7 2 2 5 2" xfId="15681"/>
    <cellStyle name="Calculation 7 2 2 5 3" xfId="15682"/>
    <cellStyle name="Calculation 7 2 2 5 4" xfId="15683"/>
    <cellStyle name="Calculation 7 2 2 6" xfId="15684"/>
    <cellStyle name="Calculation 7 2 2 7" xfId="15685"/>
    <cellStyle name="Calculation 7 2 2 8" xfId="15686"/>
    <cellStyle name="Calculation 7 2 3" xfId="15687"/>
    <cellStyle name="Calculation 7 2 3 2" xfId="15688"/>
    <cellStyle name="Calculation 7 2 3 3" xfId="15689"/>
    <cellStyle name="Calculation 7 2 3 4" xfId="15690"/>
    <cellStyle name="Calculation 7 2 4" xfId="15691"/>
    <cellStyle name="Calculation 7 2 5" xfId="15692"/>
    <cellStyle name="Calculation 7 2 6" xfId="15693"/>
    <cellStyle name="Calculation 7 3" xfId="15694"/>
    <cellStyle name="Calculation 7 3 2" xfId="15695"/>
    <cellStyle name="Calculation 7 3 2 2" xfId="15696"/>
    <cellStyle name="Calculation 7 3 2 3" xfId="15697"/>
    <cellStyle name="Calculation 7 3 2 4" xfId="15698"/>
    <cellStyle name="Calculation 7 3 3" xfId="15699"/>
    <cellStyle name="Calculation 7 3 3 2" xfId="15700"/>
    <cellStyle name="Calculation 7 3 3 3" xfId="15701"/>
    <cellStyle name="Calculation 7 3 3 4" xfId="15702"/>
    <cellStyle name="Calculation 7 3 4" xfId="15703"/>
    <cellStyle name="Calculation 7 3 4 2" xfId="15704"/>
    <cellStyle name="Calculation 7 3 4 3" xfId="15705"/>
    <cellStyle name="Calculation 7 3 4 4" xfId="15706"/>
    <cellStyle name="Calculation 7 3 5" xfId="15707"/>
    <cellStyle name="Calculation 7 3 5 2" xfId="15708"/>
    <cellStyle name="Calculation 7 3 5 3" xfId="15709"/>
    <cellStyle name="Calculation 7 3 5 4" xfId="15710"/>
    <cellStyle name="Calculation 7 3 6" xfId="15711"/>
    <cellStyle name="Calculation 7 3 7" xfId="15712"/>
    <cellStyle name="Calculation 7 3 8" xfId="15713"/>
    <cellStyle name="Calculation 7 4" xfId="15714"/>
    <cellStyle name="Calculation 7 4 2" xfId="15715"/>
    <cellStyle name="Calculation 7 4 3" xfId="15716"/>
    <cellStyle name="Calculation 7 4 4" xfId="15717"/>
    <cellStyle name="Calculation 7 5" xfId="15718"/>
    <cellStyle name="Calculation 7 6" xfId="15719"/>
    <cellStyle name="Calculation 7 7" xfId="15720"/>
    <cellStyle name="Calculation 8" xfId="15721"/>
    <cellStyle name="Calculation 8 2" xfId="15722"/>
    <cellStyle name="Calculation 8 2 2" xfId="15723"/>
    <cellStyle name="Calculation 8 2 2 2" xfId="15724"/>
    <cellStyle name="Calculation 8 2 2 2 2" xfId="15725"/>
    <cellStyle name="Calculation 8 2 2 2 3" xfId="15726"/>
    <cellStyle name="Calculation 8 2 2 2 4" xfId="15727"/>
    <cellStyle name="Calculation 8 2 2 3" xfId="15728"/>
    <cellStyle name="Calculation 8 2 2 3 2" xfId="15729"/>
    <cellStyle name="Calculation 8 2 2 3 3" xfId="15730"/>
    <cellStyle name="Calculation 8 2 2 3 4" xfId="15731"/>
    <cellStyle name="Calculation 8 2 2 4" xfId="15732"/>
    <cellStyle name="Calculation 8 2 2 4 2" xfId="15733"/>
    <cellStyle name="Calculation 8 2 2 4 3" xfId="15734"/>
    <cellStyle name="Calculation 8 2 2 4 4" xfId="15735"/>
    <cellStyle name="Calculation 8 2 2 5" xfId="15736"/>
    <cellStyle name="Calculation 8 2 2 5 2" xfId="15737"/>
    <cellStyle name="Calculation 8 2 2 5 3" xfId="15738"/>
    <cellStyle name="Calculation 8 2 2 5 4" xfId="15739"/>
    <cellStyle name="Calculation 8 2 2 6" xfId="15740"/>
    <cellStyle name="Calculation 8 2 2 7" xfId="15741"/>
    <cellStyle name="Calculation 8 2 2 8" xfId="15742"/>
    <cellStyle name="Calculation 8 2 3" xfId="15743"/>
    <cellStyle name="Calculation 8 2 3 2" xfId="15744"/>
    <cellStyle name="Calculation 8 2 3 3" xfId="15745"/>
    <cellStyle name="Calculation 8 2 3 4" xfId="15746"/>
    <cellStyle name="Calculation 8 2 4" xfId="15747"/>
    <cellStyle name="Calculation 8 2 5" xfId="15748"/>
    <cellStyle name="Calculation 8 2 6" xfId="15749"/>
    <cellStyle name="Calculation 8 3" xfId="15750"/>
    <cellStyle name="Calculation 8 3 2" xfId="15751"/>
    <cellStyle name="Calculation 8 3 2 2" xfId="15752"/>
    <cellStyle name="Calculation 8 3 2 3" xfId="15753"/>
    <cellStyle name="Calculation 8 3 2 4" xfId="15754"/>
    <cellStyle name="Calculation 8 3 3" xfId="15755"/>
    <cellStyle name="Calculation 8 3 3 2" xfId="15756"/>
    <cellStyle name="Calculation 8 3 3 3" xfId="15757"/>
    <cellStyle name="Calculation 8 3 3 4" xfId="15758"/>
    <cellStyle name="Calculation 8 3 4" xfId="15759"/>
    <cellStyle name="Calculation 8 3 4 2" xfId="15760"/>
    <cellStyle name="Calculation 8 3 4 3" xfId="15761"/>
    <cellStyle name="Calculation 8 3 4 4" xfId="15762"/>
    <cellStyle name="Calculation 8 3 5" xfId="15763"/>
    <cellStyle name="Calculation 8 3 5 2" xfId="15764"/>
    <cellStyle name="Calculation 8 3 5 3" xfId="15765"/>
    <cellStyle name="Calculation 8 3 5 4" xfId="15766"/>
    <cellStyle name="Calculation 8 3 6" xfId="15767"/>
    <cellStyle name="Calculation 8 3 7" xfId="15768"/>
    <cellStyle name="Calculation 8 3 8" xfId="15769"/>
    <cellStyle name="Calculation 8 4" xfId="15770"/>
    <cellStyle name="Calculation 8 4 2" xfId="15771"/>
    <cellStyle name="Calculation 8 4 3" xfId="15772"/>
    <cellStyle name="Calculation 8 4 4" xfId="15773"/>
    <cellStyle name="Calculation 8 5" xfId="15774"/>
    <cellStyle name="Calculation 8 6" xfId="15775"/>
    <cellStyle name="Calculation 8 7" xfId="15776"/>
    <cellStyle name="Calculation 9" xfId="15777"/>
    <cellStyle name="Calculation 9 2" xfId="15778"/>
    <cellStyle name="Calculation 9 2 2" xfId="15779"/>
    <cellStyle name="Calculation 9 2 2 2" xfId="15780"/>
    <cellStyle name="Calculation 9 2 2 2 2" xfId="15781"/>
    <cellStyle name="Calculation 9 2 2 2 3" xfId="15782"/>
    <cellStyle name="Calculation 9 2 2 2 4" xfId="15783"/>
    <cellStyle name="Calculation 9 2 2 3" xfId="15784"/>
    <cellStyle name="Calculation 9 2 2 3 2" xfId="15785"/>
    <cellStyle name="Calculation 9 2 2 3 3" xfId="15786"/>
    <cellStyle name="Calculation 9 2 2 3 4" xfId="15787"/>
    <cellStyle name="Calculation 9 2 2 4" xfId="15788"/>
    <cellStyle name="Calculation 9 2 2 4 2" xfId="15789"/>
    <cellStyle name="Calculation 9 2 2 4 3" xfId="15790"/>
    <cellStyle name="Calculation 9 2 2 4 4" xfId="15791"/>
    <cellStyle name="Calculation 9 2 2 5" xfId="15792"/>
    <cellStyle name="Calculation 9 2 2 5 2" xfId="15793"/>
    <cellStyle name="Calculation 9 2 2 5 3" xfId="15794"/>
    <cellStyle name="Calculation 9 2 2 5 4" xfId="15795"/>
    <cellStyle name="Calculation 9 2 2 6" xfId="15796"/>
    <cellStyle name="Calculation 9 2 2 7" xfId="15797"/>
    <cellStyle name="Calculation 9 2 2 8" xfId="15798"/>
    <cellStyle name="Calculation 9 2 3" xfId="15799"/>
    <cellStyle name="Calculation 9 2 3 2" xfId="15800"/>
    <cellStyle name="Calculation 9 2 3 3" xfId="15801"/>
    <cellStyle name="Calculation 9 2 3 4" xfId="15802"/>
    <cellStyle name="Calculation 9 2 4" xfId="15803"/>
    <cellStyle name="Calculation 9 2 5" xfId="15804"/>
    <cellStyle name="Calculation 9 2 6" xfId="15805"/>
    <cellStyle name="Calculation 9 3" xfId="15806"/>
    <cellStyle name="Calculation 9 3 2" xfId="15807"/>
    <cellStyle name="Calculation 9 3 2 2" xfId="15808"/>
    <cellStyle name="Calculation 9 3 2 3" xfId="15809"/>
    <cellStyle name="Calculation 9 3 2 4" xfId="15810"/>
    <cellStyle name="Calculation 9 3 3" xfId="15811"/>
    <cellStyle name="Calculation 9 3 3 2" xfId="15812"/>
    <cellStyle name="Calculation 9 3 3 3" xfId="15813"/>
    <cellStyle name="Calculation 9 3 3 4" xfId="15814"/>
    <cellStyle name="Calculation 9 3 4" xfId="15815"/>
    <cellStyle name="Calculation 9 3 4 2" xfId="15816"/>
    <cellStyle name="Calculation 9 3 4 3" xfId="15817"/>
    <cellStyle name="Calculation 9 3 4 4" xfId="15818"/>
    <cellStyle name="Calculation 9 3 5" xfId="15819"/>
    <cellStyle name="Calculation 9 3 5 2" xfId="15820"/>
    <cellStyle name="Calculation 9 3 5 3" xfId="15821"/>
    <cellStyle name="Calculation 9 3 5 4" xfId="15822"/>
    <cellStyle name="Calculation 9 3 6" xfId="15823"/>
    <cellStyle name="Calculation 9 3 7" xfId="15824"/>
    <cellStyle name="Calculation 9 3 8" xfId="15825"/>
    <cellStyle name="Calculation 9 4" xfId="15826"/>
    <cellStyle name="Calculation 9 4 2" xfId="15827"/>
    <cellStyle name="Calculation 9 4 3" xfId="15828"/>
    <cellStyle name="Calculation 9 4 4" xfId="15829"/>
    <cellStyle name="Calculation 9 5" xfId="15830"/>
    <cellStyle name="Calculation 9 6" xfId="15831"/>
    <cellStyle name="Calculation 9 7" xfId="15832"/>
    <cellStyle name="Cash Flow Statement" xfId="15833"/>
    <cellStyle name="category" xfId="15834"/>
    <cellStyle name="CATV Total" xfId="15835"/>
    <cellStyle name="Cellule liée 2" xfId="48"/>
    <cellStyle name="change" xfId="15836"/>
    <cellStyle name="Check Cell 10" xfId="15837"/>
    <cellStyle name="Check Cell 10 2" xfId="15838"/>
    <cellStyle name="Check Cell 11" xfId="15839"/>
    <cellStyle name="Check Cell 11 2" xfId="15840"/>
    <cellStyle name="Check Cell 12" xfId="15841"/>
    <cellStyle name="Check Cell 12 2" xfId="15842"/>
    <cellStyle name="Check Cell 13" xfId="15843"/>
    <cellStyle name="Check Cell 13 2" xfId="15844"/>
    <cellStyle name="Check Cell 14" xfId="15845"/>
    <cellStyle name="Check Cell 14 2" xfId="15846"/>
    <cellStyle name="Check Cell 15" xfId="15847"/>
    <cellStyle name="Check Cell 15 2" xfId="15848"/>
    <cellStyle name="Check Cell 16" xfId="15849"/>
    <cellStyle name="Check Cell 16 2" xfId="15850"/>
    <cellStyle name="Check Cell 17" xfId="15851"/>
    <cellStyle name="Check Cell 17 2" xfId="15852"/>
    <cellStyle name="Check Cell 18" xfId="15853"/>
    <cellStyle name="Check Cell 19" xfId="15854"/>
    <cellStyle name="Check Cell 2" xfId="15855"/>
    <cellStyle name="Check Cell 2 2" xfId="15856"/>
    <cellStyle name="Check Cell 2 2 10" xfId="15857"/>
    <cellStyle name="Check Cell 2 2 11" xfId="15858"/>
    <cellStyle name="Check Cell 2 2 12" xfId="15859"/>
    <cellStyle name="Check Cell 2 2 13" xfId="15860"/>
    <cellStyle name="Check Cell 2 2 14" xfId="15861"/>
    <cellStyle name="Check Cell 2 2 15" xfId="15862"/>
    <cellStyle name="Check Cell 2 2 2" xfId="15863"/>
    <cellStyle name="Check Cell 2 2 3" xfId="15864"/>
    <cellStyle name="Check Cell 2 2 4" xfId="15865"/>
    <cellStyle name="Check Cell 2 2 5" xfId="15866"/>
    <cellStyle name="Check Cell 2 2 6" xfId="15867"/>
    <cellStyle name="Check Cell 2 2 7" xfId="15868"/>
    <cellStyle name="Check Cell 2 2 8" xfId="15869"/>
    <cellStyle name="Check Cell 2 2 9" xfId="15870"/>
    <cellStyle name="Check Cell 2 3" xfId="15871"/>
    <cellStyle name="Check Cell 2 3 2" xfId="15872"/>
    <cellStyle name="Check Cell 2 4" xfId="15873"/>
    <cellStyle name="Check Cell 2 4 2" xfId="15874"/>
    <cellStyle name="Check Cell 2 5" xfId="15875"/>
    <cellStyle name="Check Cell 2 6" xfId="15876"/>
    <cellStyle name="Check Cell 20" xfId="15877"/>
    <cellStyle name="Check Cell 21" xfId="15878"/>
    <cellStyle name="Check Cell 22" xfId="15879"/>
    <cellStyle name="Check Cell 23" xfId="15880"/>
    <cellStyle name="Check Cell 24" xfId="15881"/>
    <cellStyle name="Check Cell 25" xfId="15882"/>
    <cellStyle name="Check Cell 26" xfId="15883"/>
    <cellStyle name="Check Cell 27" xfId="15884"/>
    <cellStyle name="Check Cell 28" xfId="15885"/>
    <cellStyle name="Check Cell 29" xfId="15886"/>
    <cellStyle name="Check Cell 3" xfId="15887"/>
    <cellStyle name="Check Cell 3 10" xfId="15888"/>
    <cellStyle name="Check Cell 3 11" xfId="15889"/>
    <cellStyle name="Check Cell 3 12" xfId="15890"/>
    <cellStyle name="Check Cell 3 13" xfId="15891"/>
    <cellStyle name="Check Cell 3 14" xfId="15892"/>
    <cellStyle name="Check Cell 3 15" xfId="15893"/>
    <cellStyle name="Check Cell 3 2" xfId="15894"/>
    <cellStyle name="Check Cell 3 2 2" xfId="15895"/>
    <cellStyle name="Check Cell 3 3" xfId="15896"/>
    <cellStyle name="Check Cell 3 3 2" xfId="15897"/>
    <cellStyle name="Check Cell 3 4" xfId="15898"/>
    <cellStyle name="Check Cell 3 4 2" xfId="15899"/>
    <cellStyle name="Check Cell 3 5" xfId="15900"/>
    <cellStyle name="Check Cell 3 6" xfId="15901"/>
    <cellStyle name="Check Cell 3 7" xfId="15902"/>
    <cellStyle name="Check Cell 3 8" xfId="15903"/>
    <cellStyle name="Check Cell 3 9" xfId="15904"/>
    <cellStyle name="Check Cell 30" xfId="15905"/>
    <cellStyle name="Check Cell 31" xfId="15906"/>
    <cellStyle name="Check Cell 32" xfId="15907"/>
    <cellStyle name="Check Cell 33" xfId="15908"/>
    <cellStyle name="Check Cell 34" xfId="15909"/>
    <cellStyle name="Check Cell 35" xfId="15910"/>
    <cellStyle name="Check Cell 36" xfId="15911"/>
    <cellStyle name="Check Cell 37" xfId="15912"/>
    <cellStyle name="Check Cell 38" xfId="15913"/>
    <cellStyle name="Check Cell 4" xfId="15914"/>
    <cellStyle name="Check Cell 4 10" xfId="15915"/>
    <cellStyle name="Check Cell 4 11" xfId="15916"/>
    <cellStyle name="Check Cell 4 12" xfId="15917"/>
    <cellStyle name="Check Cell 4 13" xfId="15918"/>
    <cellStyle name="Check Cell 4 14" xfId="15919"/>
    <cellStyle name="Check Cell 4 15" xfId="15920"/>
    <cellStyle name="Check Cell 4 2" xfId="15921"/>
    <cellStyle name="Check Cell 4 3" xfId="15922"/>
    <cellStyle name="Check Cell 4 4" xfId="15923"/>
    <cellStyle name="Check Cell 4 5" xfId="15924"/>
    <cellStyle name="Check Cell 4 6" xfId="15925"/>
    <cellStyle name="Check Cell 4 7" xfId="15926"/>
    <cellStyle name="Check Cell 4 8" xfId="15927"/>
    <cellStyle name="Check Cell 4 9" xfId="15928"/>
    <cellStyle name="Check Cell 5" xfId="15929"/>
    <cellStyle name="Check Cell 5 2" xfId="15930"/>
    <cellStyle name="Check Cell 6" xfId="15931"/>
    <cellStyle name="Check Cell 6 2" xfId="15932"/>
    <cellStyle name="Check Cell 7" xfId="15933"/>
    <cellStyle name="Check Cell 7 2" xfId="15934"/>
    <cellStyle name="Check Cell 8" xfId="15935"/>
    <cellStyle name="Check Cell 8 2" xfId="15936"/>
    <cellStyle name="Check Cell 9" xfId="15937"/>
    <cellStyle name="Check Cell 9 2" xfId="15938"/>
    <cellStyle name="Checksum" xfId="15939"/>
    <cellStyle name="Column Heading" xfId="15940"/>
    <cellStyle name="Column label" xfId="15941"/>
    <cellStyle name="Column label (left aligned)" xfId="15942"/>
    <cellStyle name="Column label (left aligned) 2" xfId="15943"/>
    <cellStyle name="Column label (no wrap)" xfId="15944"/>
    <cellStyle name="Column label (no wrap) 2" xfId="15945"/>
    <cellStyle name="Column label (not bold)" xfId="15946"/>
    <cellStyle name="Column label (not bold) 2" xfId="15947"/>
    <cellStyle name="Column label 2" xfId="15948"/>
    <cellStyle name="Comma" xfId="1" builtinId="3"/>
    <cellStyle name="Comma  - Style1" xfId="15949"/>
    <cellStyle name="Comma  - Style1 10" xfId="15950"/>
    <cellStyle name="Comma  - Style1 10 2" xfId="15951"/>
    <cellStyle name="Comma  - Style1 10 3" xfId="15952"/>
    <cellStyle name="Comma  - Style1 11" xfId="15953"/>
    <cellStyle name="Comma  - Style1 11 2" xfId="15954"/>
    <cellStyle name="Comma  - Style1 11 3" xfId="15955"/>
    <cellStyle name="Comma  - Style1 12" xfId="15956"/>
    <cellStyle name="Comma  - Style1 12 2" xfId="15957"/>
    <cellStyle name="Comma  - Style1 12 3" xfId="15958"/>
    <cellStyle name="Comma  - Style1 13" xfId="15959"/>
    <cellStyle name="Comma  - Style1 13 2" xfId="15960"/>
    <cellStyle name="Comma  - Style1 13 3" xfId="15961"/>
    <cellStyle name="Comma  - Style1 14" xfId="15962"/>
    <cellStyle name="Comma  - Style1 14 2" xfId="15963"/>
    <cellStyle name="Comma  - Style1 14 3" xfId="15964"/>
    <cellStyle name="Comma  - Style1 15" xfId="15965"/>
    <cellStyle name="Comma  - Style1 15 2" xfId="15966"/>
    <cellStyle name="Comma  - Style1 15 3" xfId="15967"/>
    <cellStyle name="Comma  - Style1 16" xfId="15968"/>
    <cellStyle name="Comma  - Style1 16 2" xfId="15969"/>
    <cellStyle name="Comma  - Style1 17" xfId="15970"/>
    <cellStyle name="Comma  - Style1 17 2" xfId="15971"/>
    <cellStyle name="Comma  - Style1 18" xfId="15972"/>
    <cellStyle name="Comma  - Style1 19" xfId="15973"/>
    <cellStyle name="Comma  - Style1 2" xfId="15974"/>
    <cellStyle name="Comma  - Style1 2 10" xfId="15975"/>
    <cellStyle name="Comma  - Style1 2 10 2" xfId="15976"/>
    <cellStyle name="Comma  - Style1 2 11" xfId="15977"/>
    <cellStyle name="Comma  - Style1 2 11 2" xfId="15978"/>
    <cellStyle name="Comma  - Style1 2 12" xfId="15979"/>
    <cellStyle name="Comma  - Style1 2 12 2" xfId="15980"/>
    <cellStyle name="Comma  - Style1 2 13" xfId="15981"/>
    <cellStyle name="Comma  - Style1 2 14" xfId="15982"/>
    <cellStyle name="Comma  - Style1 2 2" xfId="15983"/>
    <cellStyle name="Comma  - Style1 2 2 2" xfId="15984"/>
    <cellStyle name="Comma  - Style1 2 2 3" xfId="15985"/>
    <cellStyle name="Comma  - Style1 2 2 4" xfId="15986"/>
    <cellStyle name="Comma  - Style1 2 3" xfId="15987"/>
    <cellStyle name="Comma  - Style1 2 3 2" xfId="15988"/>
    <cellStyle name="Comma  - Style1 2 3 2 2" xfId="15989"/>
    <cellStyle name="Comma  - Style1 2 3 2 3" xfId="15990"/>
    <cellStyle name="Comma  - Style1 2 3 2 4" xfId="15991"/>
    <cellStyle name="Comma  - Style1 2 3 2 5" xfId="15992"/>
    <cellStyle name="Comma  - Style1 2 3 2 6" xfId="15993"/>
    <cellStyle name="Comma  - Style1 2 3 2 7" xfId="15994"/>
    <cellStyle name="Comma  - Style1 2 3 3" xfId="15995"/>
    <cellStyle name="Comma  - Style1 2 3 3 2" xfId="15996"/>
    <cellStyle name="Comma  - Style1 2 3 4" xfId="15997"/>
    <cellStyle name="Comma  - Style1 2 3 4 2" xfId="15998"/>
    <cellStyle name="Comma  - Style1 2 3 5" xfId="15999"/>
    <cellStyle name="Comma  - Style1 2 3 5 2" xfId="16000"/>
    <cellStyle name="Comma  - Style1 2 3 6" xfId="16001"/>
    <cellStyle name="Comma  - Style1 2 3 6 2" xfId="16002"/>
    <cellStyle name="Comma  - Style1 2 3 7" xfId="16003"/>
    <cellStyle name="Comma  - Style1 2 4" xfId="16004"/>
    <cellStyle name="Comma  - Style1 2 4 2" xfId="16005"/>
    <cellStyle name="Comma  - Style1 2 4 3" xfId="16006"/>
    <cellStyle name="Comma  - Style1 2 4 3 2" xfId="16007"/>
    <cellStyle name="Comma  - Style1 2 4 4" xfId="16008"/>
    <cellStyle name="Comma  - Style1 2 5" xfId="16009"/>
    <cellStyle name="Comma  - Style1 2 5 2" xfId="16010"/>
    <cellStyle name="Comma  - Style1 2 5 3" xfId="16011"/>
    <cellStyle name="Comma  - Style1 2 6" xfId="16012"/>
    <cellStyle name="Comma  - Style1 2 6 2" xfId="16013"/>
    <cellStyle name="Comma  - Style1 2 7" xfId="16014"/>
    <cellStyle name="Comma  - Style1 2 7 2" xfId="16015"/>
    <cellStyle name="Comma  - Style1 2 8" xfId="16016"/>
    <cellStyle name="Comma  - Style1 2 8 2" xfId="16017"/>
    <cellStyle name="Comma  - Style1 2 9" xfId="16018"/>
    <cellStyle name="Comma  - Style1 2 9 2" xfId="16019"/>
    <cellStyle name="Comma  - Style1 3" xfId="16020"/>
    <cellStyle name="Comma  - Style1 3 10" xfId="16021"/>
    <cellStyle name="Comma  - Style1 3 11" xfId="16022"/>
    <cellStyle name="Comma  - Style1 3 12" xfId="16023"/>
    <cellStyle name="Comma  - Style1 3 2" xfId="16024"/>
    <cellStyle name="Comma  - Style1 3 2 2" xfId="16025"/>
    <cellStyle name="Comma  - Style1 3 2 3" xfId="16026"/>
    <cellStyle name="Comma  - Style1 3 2 4" xfId="16027"/>
    <cellStyle name="Comma  - Style1 3 3" xfId="16028"/>
    <cellStyle name="Comma  - Style1 3 3 2" xfId="16029"/>
    <cellStyle name="Comma  - Style1 3 3 3" xfId="16030"/>
    <cellStyle name="Comma  - Style1 3 4" xfId="16031"/>
    <cellStyle name="Comma  - Style1 3 4 2" xfId="16032"/>
    <cellStyle name="Comma  - Style1 3 4 3" xfId="16033"/>
    <cellStyle name="Comma  - Style1 3 5" xfId="16034"/>
    <cellStyle name="Comma  - Style1 3 5 2" xfId="16035"/>
    <cellStyle name="Comma  - Style1 3 5 3" xfId="16036"/>
    <cellStyle name="Comma  - Style1 3 6" xfId="16037"/>
    <cellStyle name="Comma  - Style1 3 7" xfId="16038"/>
    <cellStyle name="Comma  - Style1 3 8" xfId="16039"/>
    <cellStyle name="Comma  - Style1 3 9" xfId="16040"/>
    <cellStyle name="Comma  - Style1 4" xfId="16041"/>
    <cellStyle name="Comma  - Style1 4 10" xfId="16042"/>
    <cellStyle name="Comma  - Style1 4 11" xfId="16043"/>
    <cellStyle name="Comma  - Style1 4 12" xfId="16044"/>
    <cellStyle name="Comma  - Style1 4 2" xfId="16045"/>
    <cellStyle name="Comma  - Style1 4 2 2" xfId="16046"/>
    <cellStyle name="Comma  - Style1 4 2 3" xfId="16047"/>
    <cellStyle name="Comma  - Style1 4 2 4" xfId="16048"/>
    <cellStyle name="Comma  - Style1 4 3" xfId="16049"/>
    <cellStyle name="Comma  - Style1 4 3 2" xfId="16050"/>
    <cellStyle name="Comma  - Style1 4 3 3" xfId="16051"/>
    <cellStyle name="Comma  - Style1 4 4" xfId="16052"/>
    <cellStyle name="Comma  - Style1 4 4 2" xfId="16053"/>
    <cellStyle name="Comma  - Style1 4 4 3" xfId="16054"/>
    <cellStyle name="Comma  - Style1 4 5" xfId="16055"/>
    <cellStyle name="Comma  - Style1 4 5 2" xfId="16056"/>
    <cellStyle name="Comma  - Style1 4 5 3" xfId="16057"/>
    <cellStyle name="Comma  - Style1 4 6" xfId="16058"/>
    <cellStyle name="Comma  - Style1 4 7" xfId="16059"/>
    <cellStyle name="Comma  - Style1 4 8" xfId="16060"/>
    <cellStyle name="Comma  - Style1 4 9" xfId="16061"/>
    <cellStyle name="Comma  - Style1 5" xfId="16062"/>
    <cellStyle name="Comma  - Style1 5 2" xfId="16063"/>
    <cellStyle name="Comma  - Style1 5 2 2" xfId="16064"/>
    <cellStyle name="Comma  - Style1 5 3" xfId="16065"/>
    <cellStyle name="Comma  - Style1 5 3 2" xfId="16066"/>
    <cellStyle name="Comma  - Style1 5 4" xfId="16067"/>
    <cellStyle name="Comma  - Style1 5 5" xfId="16068"/>
    <cellStyle name="Comma  - Style1 5 6" xfId="16069"/>
    <cellStyle name="Comma  - Style1 5 7" xfId="16070"/>
    <cellStyle name="Comma  - Style1 6" xfId="16071"/>
    <cellStyle name="Comma  - Style1 6 2" xfId="16072"/>
    <cellStyle name="Comma  - Style1 6 2 2" xfId="16073"/>
    <cellStyle name="Comma  - Style1 6 3" xfId="16074"/>
    <cellStyle name="Comma  - Style1 6 3 2" xfId="16075"/>
    <cellStyle name="Comma  - Style1 6 4" xfId="16076"/>
    <cellStyle name="Comma  - Style1 6 5" xfId="16077"/>
    <cellStyle name="Comma  - Style1 6 6" xfId="16078"/>
    <cellStyle name="Comma  - Style1 6 7" xfId="16079"/>
    <cellStyle name="Comma  - Style1 7" xfId="16080"/>
    <cellStyle name="Comma  - Style1 7 2" xfId="16081"/>
    <cellStyle name="Comma  - Style1 7 2 2" xfId="16082"/>
    <cellStyle name="Comma  - Style1 7 3" xfId="16083"/>
    <cellStyle name="Comma  - Style1 7 3 2" xfId="16084"/>
    <cellStyle name="Comma  - Style1 7 4" xfId="16085"/>
    <cellStyle name="Comma  - Style1 7 5" xfId="16086"/>
    <cellStyle name="Comma  - Style1 8" xfId="16087"/>
    <cellStyle name="Comma  - Style1 8 2" xfId="16088"/>
    <cellStyle name="Comma  - Style1 8 2 2" xfId="16089"/>
    <cellStyle name="Comma  - Style1 8 3" xfId="16090"/>
    <cellStyle name="Comma  - Style1 9" xfId="16091"/>
    <cellStyle name="Comma  - Style1 9 2" xfId="16092"/>
    <cellStyle name="Comma  - Style1 9 2 2" xfId="16093"/>
    <cellStyle name="Comma  - Style1 9 3" xfId="16094"/>
    <cellStyle name="Comma  - Style1_Book2" xfId="16095"/>
    <cellStyle name="Comma  - Style2" xfId="16096"/>
    <cellStyle name="Comma  - Style2 10" xfId="16097"/>
    <cellStyle name="Comma  - Style2 10 2" xfId="16098"/>
    <cellStyle name="Comma  - Style2 10 3" xfId="16099"/>
    <cellStyle name="Comma  - Style2 11" xfId="16100"/>
    <cellStyle name="Comma  - Style2 11 2" xfId="16101"/>
    <cellStyle name="Comma  - Style2 11 3" xfId="16102"/>
    <cellStyle name="Comma  - Style2 12" xfId="16103"/>
    <cellStyle name="Comma  - Style2 12 2" xfId="16104"/>
    <cellStyle name="Comma  - Style2 12 3" xfId="16105"/>
    <cellStyle name="Comma  - Style2 13" xfId="16106"/>
    <cellStyle name="Comma  - Style2 13 2" xfId="16107"/>
    <cellStyle name="Comma  - Style2 13 3" xfId="16108"/>
    <cellStyle name="Comma  - Style2 14" xfId="16109"/>
    <cellStyle name="Comma  - Style2 14 2" xfId="16110"/>
    <cellStyle name="Comma  - Style2 14 3" xfId="16111"/>
    <cellStyle name="Comma  - Style2 15" xfId="16112"/>
    <cellStyle name="Comma  - Style2 15 2" xfId="16113"/>
    <cellStyle name="Comma  - Style2 15 3" xfId="16114"/>
    <cellStyle name="Comma  - Style2 16" xfId="16115"/>
    <cellStyle name="Comma  - Style2 16 2" xfId="16116"/>
    <cellStyle name="Comma  - Style2 17" xfId="16117"/>
    <cellStyle name="Comma  - Style2 17 2" xfId="16118"/>
    <cellStyle name="Comma  - Style2 18" xfId="16119"/>
    <cellStyle name="Comma  - Style2 19" xfId="16120"/>
    <cellStyle name="Comma  - Style2 2" xfId="16121"/>
    <cellStyle name="Comma  - Style2 2 10" xfId="16122"/>
    <cellStyle name="Comma  - Style2 2 10 2" xfId="16123"/>
    <cellStyle name="Comma  - Style2 2 11" xfId="16124"/>
    <cellStyle name="Comma  - Style2 2 11 2" xfId="16125"/>
    <cellStyle name="Comma  - Style2 2 12" xfId="16126"/>
    <cellStyle name="Comma  - Style2 2 12 2" xfId="16127"/>
    <cellStyle name="Comma  - Style2 2 13" xfId="16128"/>
    <cellStyle name="Comma  - Style2 2 14" xfId="16129"/>
    <cellStyle name="Comma  - Style2 2 2" xfId="16130"/>
    <cellStyle name="Comma  - Style2 2 2 2" xfId="16131"/>
    <cellStyle name="Comma  - Style2 2 2 3" xfId="16132"/>
    <cellStyle name="Comma  - Style2 2 2 4" xfId="16133"/>
    <cellStyle name="Comma  - Style2 2 3" xfId="16134"/>
    <cellStyle name="Comma  - Style2 2 3 2" xfId="16135"/>
    <cellStyle name="Comma  - Style2 2 3 2 2" xfId="16136"/>
    <cellStyle name="Comma  - Style2 2 3 2 3" xfId="16137"/>
    <cellStyle name="Comma  - Style2 2 3 2 4" xfId="16138"/>
    <cellStyle name="Comma  - Style2 2 3 2 5" xfId="16139"/>
    <cellStyle name="Comma  - Style2 2 3 2 6" xfId="16140"/>
    <cellStyle name="Comma  - Style2 2 3 2 7" xfId="16141"/>
    <cellStyle name="Comma  - Style2 2 3 3" xfId="16142"/>
    <cellStyle name="Comma  - Style2 2 3 3 2" xfId="16143"/>
    <cellStyle name="Comma  - Style2 2 3 4" xfId="16144"/>
    <cellStyle name="Comma  - Style2 2 3 4 2" xfId="16145"/>
    <cellStyle name="Comma  - Style2 2 3 5" xfId="16146"/>
    <cellStyle name="Comma  - Style2 2 3 5 2" xfId="16147"/>
    <cellStyle name="Comma  - Style2 2 3 6" xfId="16148"/>
    <cellStyle name="Comma  - Style2 2 3 6 2" xfId="16149"/>
    <cellStyle name="Comma  - Style2 2 3 7" xfId="16150"/>
    <cellStyle name="Comma  - Style2 2 4" xfId="16151"/>
    <cellStyle name="Comma  - Style2 2 4 2" xfId="16152"/>
    <cellStyle name="Comma  - Style2 2 4 3" xfId="16153"/>
    <cellStyle name="Comma  - Style2 2 4 3 2" xfId="16154"/>
    <cellStyle name="Comma  - Style2 2 4 4" xfId="16155"/>
    <cellStyle name="Comma  - Style2 2 5" xfId="16156"/>
    <cellStyle name="Comma  - Style2 2 5 2" xfId="16157"/>
    <cellStyle name="Comma  - Style2 2 5 3" xfId="16158"/>
    <cellStyle name="Comma  - Style2 2 6" xfId="16159"/>
    <cellStyle name="Comma  - Style2 2 6 2" xfId="16160"/>
    <cellStyle name="Comma  - Style2 2 7" xfId="16161"/>
    <cellStyle name="Comma  - Style2 2 7 2" xfId="16162"/>
    <cellStyle name="Comma  - Style2 2 8" xfId="16163"/>
    <cellStyle name="Comma  - Style2 2 8 2" xfId="16164"/>
    <cellStyle name="Comma  - Style2 2 9" xfId="16165"/>
    <cellStyle name="Comma  - Style2 2 9 2" xfId="16166"/>
    <cellStyle name="Comma  - Style2 3" xfId="16167"/>
    <cellStyle name="Comma  - Style2 3 10" xfId="16168"/>
    <cellStyle name="Comma  - Style2 3 11" xfId="16169"/>
    <cellStyle name="Comma  - Style2 3 12" xfId="16170"/>
    <cellStyle name="Comma  - Style2 3 2" xfId="16171"/>
    <cellStyle name="Comma  - Style2 3 2 2" xfId="16172"/>
    <cellStyle name="Comma  - Style2 3 2 3" xfId="16173"/>
    <cellStyle name="Comma  - Style2 3 2 4" xfId="16174"/>
    <cellStyle name="Comma  - Style2 3 3" xfId="16175"/>
    <cellStyle name="Comma  - Style2 3 3 2" xfId="16176"/>
    <cellStyle name="Comma  - Style2 3 3 3" xfId="16177"/>
    <cellStyle name="Comma  - Style2 3 4" xfId="16178"/>
    <cellStyle name="Comma  - Style2 3 4 2" xfId="16179"/>
    <cellStyle name="Comma  - Style2 3 4 3" xfId="16180"/>
    <cellStyle name="Comma  - Style2 3 5" xfId="16181"/>
    <cellStyle name="Comma  - Style2 3 5 2" xfId="16182"/>
    <cellStyle name="Comma  - Style2 3 5 3" xfId="16183"/>
    <cellStyle name="Comma  - Style2 3 6" xfId="16184"/>
    <cellStyle name="Comma  - Style2 3 7" xfId="16185"/>
    <cellStyle name="Comma  - Style2 3 8" xfId="16186"/>
    <cellStyle name="Comma  - Style2 3 9" xfId="16187"/>
    <cellStyle name="Comma  - Style2 4" xfId="16188"/>
    <cellStyle name="Comma  - Style2 4 10" xfId="16189"/>
    <cellStyle name="Comma  - Style2 4 11" xfId="16190"/>
    <cellStyle name="Comma  - Style2 4 12" xfId="16191"/>
    <cellStyle name="Comma  - Style2 4 2" xfId="16192"/>
    <cellStyle name="Comma  - Style2 4 2 2" xfId="16193"/>
    <cellStyle name="Comma  - Style2 4 2 3" xfId="16194"/>
    <cellStyle name="Comma  - Style2 4 2 4" xfId="16195"/>
    <cellStyle name="Comma  - Style2 4 3" xfId="16196"/>
    <cellStyle name="Comma  - Style2 4 3 2" xfId="16197"/>
    <cellStyle name="Comma  - Style2 4 3 3" xfId="16198"/>
    <cellStyle name="Comma  - Style2 4 4" xfId="16199"/>
    <cellStyle name="Comma  - Style2 4 4 2" xfId="16200"/>
    <cellStyle name="Comma  - Style2 4 4 3" xfId="16201"/>
    <cellStyle name="Comma  - Style2 4 5" xfId="16202"/>
    <cellStyle name="Comma  - Style2 4 5 2" xfId="16203"/>
    <cellStyle name="Comma  - Style2 4 5 3" xfId="16204"/>
    <cellStyle name="Comma  - Style2 4 6" xfId="16205"/>
    <cellStyle name="Comma  - Style2 4 7" xfId="16206"/>
    <cellStyle name="Comma  - Style2 4 8" xfId="16207"/>
    <cellStyle name="Comma  - Style2 4 9" xfId="16208"/>
    <cellStyle name="Comma  - Style2 5" xfId="16209"/>
    <cellStyle name="Comma  - Style2 5 2" xfId="16210"/>
    <cellStyle name="Comma  - Style2 5 2 2" xfId="16211"/>
    <cellStyle name="Comma  - Style2 5 3" xfId="16212"/>
    <cellStyle name="Comma  - Style2 5 3 2" xfId="16213"/>
    <cellStyle name="Comma  - Style2 5 4" xfId="16214"/>
    <cellStyle name="Comma  - Style2 5 5" xfId="16215"/>
    <cellStyle name="Comma  - Style2 5 6" xfId="16216"/>
    <cellStyle name="Comma  - Style2 5 7" xfId="16217"/>
    <cellStyle name="Comma  - Style2 6" xfId="16218"/>
    <cellStyle name="Comma  - Style2 6 2" xfId="16219"/>
    <cellStyle name="Comma  - Style2 6 2 2" xfId="16220"/>
    <cellStyle name="Comma  - Style2 6 3" xfId="16221"/>
    <cellStyle name="Comma  - Style2 6 3 2" xfId="16222"/>
    <cellStyle name="Comma  - Style2 6 4" xfId="16223"/>
    <cellStyle name="Comma  - Style2 6 5" xfId="16224"/>
    <cellStyle name="Comma  - Style2 6 6" xfId="16225"/>
    <cellStyle name="Comma  - Style2 6 7" xfId="16226"/>
    <cellStyle name="Comma  - Style2 7" xfId="16227"/>
    <cellStyle name="Comma  - Style2 7 2" xfId="16228"/>
    <cellStyle name="Comma  - Style2 7 2 2" xfId="16229"/>
    <cellStyle name="Comma  - Style2 7 3" xfId="16230"/>
    <cellStyle name="Comma  - Style2 7 3 2" xfId="16231"/>
    <cellStyle name="Comma  - Style2 7 4" xfId="16232"/>
    <cellStyle name="Comma  - Style2 7 5" xfId="16233"/>
    <cellStyle name="Comma  - Style2 8" xfId="16234"/>
    <cellStyle name="Comma  - Style2 8 2" xfId="16235"/>
    <cellStyle name="Comma  - Style2 8 2 2" xfId="16236"/>
    <cellStyle name="Comma  - Style2 8 3" xfId="16237"/>
    <cellStyle name="Comma  - Style2 9" xfId="16238"/>
    <cellStyle name="Comma  - Style2 9 2" xfId="16239"/>
    <cellStyle name="Comma  - Style2 9 2 2" xfId="16240"/>
    <cellStyle name="Comma  - Style2 9 3" xfId="16241"/>
    <cellStyle name="Comma  - Style2_Book2" xfId="16242"/>
    <cellStyle name="Comma  - Style3" xfId="16243"/>
    <cellStyle name="Comma  - Style3 10" xfId="16244"/>
    <cellStyle name="Comma  - Style3 10 2" xfId="16245"/>
    <cellStyle name="Comma  - Style3 10 3" xfId="16246"/>
    <cellStyle name="Comma  - Style3 11" xfId="16247"/>
    <cellStyle name="Comma  - Style3 11 2" xfId="16248"/>
    <cellStyle name="Comma  - Style3 11 3" xfId="16249"/>
    <cellStyle name="Comma  - Style3 12" xfId="16250"/>
    <cellStyle name="Comma  - Style3 12 2" xfId="16251"/>
    <cellStyle name="Comma  - Style3 12 3" xfId="16252"/>
    <cellStyle name="Comma  - Style3 13" xfId="16253"/>
    <cellStyle name="Comma  - Style3 13 2" xfId="16254"/>
    <cellStyle name="Comma  - Style3 13 3" xfId="16255"/>
    <cellStyle name="Comma  - Style3 14" xfId="16256"/>
    <cellStyle name="Comma  - Style3 14 2" xfId="16257"/>
    <cellStyle name="Comma  - Style3 14 3" xfId="16258"/>
    <cellStyle name="Comma  - Style3 15" xfId="16259"/>
    <cellStyle name="Comma  - Style3 15 2" xfId="16260"/>
    <cellStyle name="Comma  - Style3 15 3" xfId="16261"/>
    <cellStyle name="Comma  - Style3 16" xfId="16262"/>
    <cellStyle name="Comma  - Style3 16 2" xfId="16263"/>
    <cellStyle name="Comma  - Style3 17" xfId="16264"/>
    <cellStyle name="Comma  - Style3 17 2" xfId="16265"/>
    <cellStyle name="Comma  - Style3 18" xfId="16266"/>
    <cellStyle name="Comma  - Style3 19" xfId="16267"/>
    <cellStyle name="Comma  - Style3 2" xfId="16268"/>
    <cellStyle name="Comma  - Style3 2 10" xfId="16269"/>
    <cellStyle name="Comma  - Style3 2 10 2" xfId="16270"/>
    <cellStyle name="Comma  - Style3 2 11" xfId="16271"/>
    <cellStyle name="Comma  - Style3 2 11 2" xfId="16272"/>
    <cellStyle name="Comma  - Style3 2 12" xfId="16273"/>
    <cellStyle name="Comma  - Style3 2 12 2" xfId="16274"/>
    <cellStyle name="Comma  - Style3 2 13" xfId="16275"/>
    <cellStyle name="Comma  - Style3 2 14" xfId="16276"/>
    <cellStyle name="Comma  - Style3 2 2" xfId="16277"/>
    <cellStyle name="Comma  - Style3 2 2 2" xfId="16278"/>
    <cellStyle name="Comma  - Style3 2 2 3" xfId="16279"/>
    <cellStyle name="Comma  - Style3 2 2 4" xfId="16280"/>
    <cellStyle name="Comma  - Style3 2 3" xfId="16281"/>
    <cellStyle name="Comma  - Style3 2 3 2" xfId="16282"/>
    <cellStyle name="Comma  - Style3 2 3 2 2" xfId="16283"/>
    <cellStyle name="Comma  - Style3 2 3 2 3" xfId="16284"/>
    <cellStyle name="Comma  - Style3 2 3 2 4" xfId="16285"/>
    <cellStyle name="Comma  - Style3 2 3 2 5" xfId="16286"/>
    <cellStyle name="Comma  - Style3 2 3 2 6" xfId="16287"/>
    <cellStyle name="Comma  - Style3 2 3 2 7" xfId="16288"/>
    <cellStyle name="Comma  - Style3 2 3 3" xfId="16289"/>
    <cellStyle name="Comma  - Style3 2 3 3 2" xfId="16290"/>
    <cellStyle name="Comma  - Style3 2 3 4" xfId="16291"/>
    <cellStyle name="Comma  - Style3 2 3 4 2" xfId="16292"/>
    <cellStyle name="Comma  - Style3 2 3 5" xfId="16293"/>
    <cellStyle name="Comma  - Style3 2 3 5 2" xfId="16294"/>
    <cellStyle name="Comma  - Style3 2 3 6" xfId="16295"/>
    <cellStyle name="Comma  - Style3 2 3 6 2" xfId="16296"/>
    <cellStyle name="Comma  - Style3 2 3 7" xfId="16297"/>
    <cellStyle name="Comma  - Style3 2 4" xfId="16298"/>
    <cellStyle name="Comma  - Style3 2 4 2" xfId="16299"/>
    <cellStyle name="Comma  - Style3 2 4 3" xfId="16300"/>
    <cellStyle name="Comma  - Style3 2 4 3 2" xfId="16301"/>
    <cellStyle name="Comma  - Style3 2 4 4" xfId="16302"/>
    <cellStyle name="Comma  - Style3 2 5" xfId="16303"/>
    <cellStyle name="Comma  - Style3 2 5 2" xfId="16304"/>
    <cellStyle name="Comma  - Style3 2 5 3" xfId="16305"/>
    <cellStyle name="Comma  - Style3 2 6" xfId="16306"/>
    <cellStyle name="Comma  - Style3 2 6 2" xfId="16307"/>
    <cellStyle name="Comma  - Style3 2 7" xfId="16308"/>
    <cellStyle name="Comma  - Style3 2 7 2" xfId="16309"/>
    <cellStyle name="Comma  - Style3 2 8" xfId="16310"/>
    <cellStyle name="Comma  - Style3 2 8 2" xfId="16311"/>
    <cellStyle name="Comma  - Style3 2 9" xfId="16312"/>
    <cellStyle name="Comma  - Style3 2 9 2" xfId="16313"/>
    <cellStyle name="Comma  - Style3 3" xfId="16314"/>
    <cellStyle name="Comma  - Style3 3 10" xfId="16315"/>
    <cellStyle name="Comma  - Style3 3 11" xfId="16316"/>
    <cellStyle name="Comma  - Style3 3 12" xfId="16317"/>
    <cellStyle name="Comma  - Style3 3 2" xfId="16318"/>
    <cellStyle name="Comma  - Style3 3 2 2" xfId="16319"/>
    <cellStyle name="Comma  - Style3 3 2 3" xfId="16320"/>
    <cellStyle name="Comma  - Style3 3 2 4" xfId="16321"/>
    <cellStyle name="Comma  - Style3 3 3" xfId="16322"/>
    <cellStyle name="Comma  - Style3 3 3 2" xfId="16323"/>
    <cellStyle name="Comma  - Style3 3 3 3" xfId="16324"/>
    <cellStyle name="Comma  - Style3 3 4" xfId="16325"/>
    <cellStyle name="Comma  - Style3 3 4 2" xfId="16326"/>
    <cellStyle name="Comma  - Style3 3 4 3" xfId="16327"/>
    <cellStyle name="Comma  - Style3 3 5" xfId="16328"/>
    <cellStyle name="Comma  - Style3 3 5 2" xfId="16329"/>
    <cellStyle name="Comma  - Style3 3 5 3" xfId="16330"/>
    <cellStyle name="Comma  - Style3 3 6" xfId="16331"/>
    <cellStyle name="Comma  - Style3 3 7" xfId="16332"/>
    <cellStyle name="Comma  - Style3 3 8" xfId="16333"/>
    <cellStyle name="Comma  - Style3 3 9" xfId="16334"/>
    <cellStyle name="Comma  - Style3 4" xfId="16335"/>
    <cellStyle name="Comma  - Style3 4 10" xfId="16336"/>
    <cellStyle name="Comma  - Style3 4 11" xfId="16337"/>
    <cellStyle name="Comma  - Style3 4 12" xfId="16338"/>
    <cellStyle name="Comma  - Style3 4 2" xfId="16339"/>
    <cellStyle name="Comma  - Style3 4 2 2" xfId="16340"/>
    <cellStyle name="Comma  - Style3 4 2 3" xfId="16341"/>
    <cellStyle name="Comma  - Style3 4 2 4" xfId="16342"/>
    <cellStyle name="Comma  - Style3 4 3" xfId="16343"/>
    <cellStyle name="Comma  - Style3 4 3 2" xfId="16344"/>
    <cellStyle name="Comma  - Style3 4 3 3" xfId="16345"/>
    <cellStyle name="Comma  - Style3 4 4" xfId="16346"/>
    <cellStyle name="Comma  - Style3 4 4 2" xfId="16347"/>
    <cellStyle name="Comma  - Style3 4 4 3" xfId="16348"/>
    <cellStyle name="Comma  - Style3 4 5" xfId="16349"/>
    <cellStyle name="Comma  - Style3 4 5 2" xfId="16350"/>
    <cellStyle name="Comma  - Style3 4 5 3" xfId="16351"/>
    <cellStyle name="Comma  - Style3 4 6" xfId="16352"/>
    <cellStyle name="Comma  - Style3 4 7" xfId="16353"/>
    <cellStyle name="Comma  - Style3 4 8" xfId="16354"/>
    <cellStyle name="Comma  - Style3 4 9" xfId="16355"/>
    <cellStyle name="Comma  - Style3 5" xfId="16356"/>
    <cellStyle name="Comma  - Style3 5 2" xfId="16357"/>
    <cellStyle name="Comma  - Style3 5 2 2" xfId="16358"/>
    <cellStyle name="Comma  - Style3 5 3" xfId="16359"/>
    <cellStyle name="Comma  - Style3 5 3 2" xfId="16360"/>
    <cellStyle name="Comma  - Style3 5 4" xfId="16361"/>
    <cellStyle name="Comma  - Style3 5 5" xfId="16362"/>
    <cellStyle name="Comma  - Style3 5 6" xfId="16363"/>
    <cellStyle name="Comma  - Style3 5 7" xfId="16364"/>
    <cellStyle name="Comma  - Style3 6" xfId="16365"/>
    <cellStyle name="Comma  - Style3 6 2" xfId="16366"/>
    <cellStyle name="Comma  - Style3 6 2 2" xfId="16367"/>
    <cellStyle name="Comma  - Style3 6 3" xfId="16368"/>
    <cellStyle name="Comma  - Style3 6 3 2" xfId="16369"/>
    <cellStyle name="Comma  - Style3 6 4" xfId="16370"/>
    <cellStyle name="Comma  - Style3 6 5" xfId="16371"/>
    <cellStyle name="Comma  - Style3 6 6" xfId="16372"/>
    <cellStyle name="Comma  - Style3 6 7" xfId="16373"/>
    <cellStyle name="Comma  - Style3 7" xfId="16374"/>
    <cellStyle name="Comma  - Style3 7 2" xfId="16375"/>
    <cellStyle name="Comma  - Style3 7 2 2" xfId="16376"/>
    <cellStyle name="Comma  - Style3 7 3" xfId="16377"/>
    <cellStyle name="Comma  - Style3 7 3 2" xfId="16378"/>
    <cellStyle name="Comma  - Style3 7 4" xfId="16379"/>
    <cellStyle name="Comma  - Style3 7 5" xfId="16380"/>
    <cellStyle name="Comma  - Style3 8" xfId="16381"/>
    <cellStyle name="Comma  - Style3 8 2" xfId="16382"/>
    <cellStyle name="Comma  - Style3 8 2 2" xfId="16383"/>
    <cellStyle name="Comma  - Style3 8 3" xfId="16384"/>
    <cellStyle name="Comma  - Style3 9" xfId="16385"/>
    <cellStyle name="Comma  - Style3 9 2" xfId="16386"/>
    <cellStyle name="Comma  - Style3 9 2 2" xfId="16387"/>
    <cellStyle name="Comma  - Style3 9 3" xfId="16388"/>
    <cellStyle name="Comma  - Style3_Book2" xfId="16389"/>
    <cellStyle name="Comma  - Style4" xfId="16390"/>
    <cellStyle name="Comma  - Style4 10" xfId="16391"/>
    <cellStyle name="Comma  - Style4 10 2" xfId="16392"/>
    <cellStyle name="Comma  - Style4 10 3" xfId="16393"/>
    <cellStyle name="Comma  - Style4 11" xfId="16394"/>
    <cellStyle name="Comma  - Style4 11 2" xfId="16395"/>
    <cellStyle name="Comma  - Style4 11 3" xfId="16396"/>
    <cellStyle name="Comma  - Style4 12" xfId="16397"/>
    <cellStyle name="Comma  - Style4 12 2" xfId="16398"/>
    <cellStyle name="Comma  - Style4 12 3" xfId="16399"/>
    <cellStyle name="Comma  - Style4 13" xfId="16400"/>
    <cellStyle name="Comma  - Style4 13 2" xfId="16401"/>
    <cellStyle name="Comma  - Style4 13 3" xfId="16402"/>
    <cellStyle name="Comma  - Style4 14" xfId="16403"/>
    <cellStyle name="Comma  - Style4 14 2" xfId="16404"/>
    <cellStyle name="Comma  - Style4 14 3" xfId="16405"/>
    <cellStyle name="Comma  - Style4 15" xfId="16406"/>
    <cellStyle name="Comma  - Style4 15 2" xfId="16407"/>
    <cellStyle name="Comma  - Style4 15 3" xfId="16408"/>
    <cellStyle name="Comma  - Style4 16" xfId="16409"/>
    <cellStyle name="Comma  - Style4 16 2" xfId="16410"/>
    <cellStyle name="Comma  - Style4 17" xfId="16411"/>
    <cellStyle name="Comma  - Style4 17 2" xfId="16412"/>
    <cellStyle name="Comma  - Style4 18" xfId="16413"/>
    <cellStyle name="Comma  - Style4 19" xfId="16414"/>
    <cellStyle name="Comma  - Style4 2" xfId="16415"/>
    <cellStyle name="Comma  - Style4 2 10" xfId="16416"/>
    <cellStyle name="Comma  - Style4 2 10 2" xfId="16417"/>
    <cellStyle name="Comma  - Style4 2 11" xfId="16418"/>
    <cellStyle name="Comma  - Style4 2 11 2" xfId="16419"/>
    <cellStyle name="Comma  - Style4 2 12" xfId="16420"/>
    <cellStyle name="Comma  - Style4 2 12 2" xfId="16421"/>
    <cellStyle name="Comma  - Style4 2 13" xfId="16422"/>
    <cellStyle name="Comma  - Style4 2 14" xfId="16423"/>
    <cellStyle name="Comma  - Style4 2 2" xfId="16424"/>
    <cellStyle name="Comma  - Style4 2 2 2" xfId="16425"/>
    <cellStyle name="Comma  - Style4 2 2 3" xfId="16426"/>
    <cellStyle name="Comma  - Style4 2 2 4" xfId="16427"/>
    <cellStyle name="Comma  - Style4 2 3" xfId="16428"/>
    <cellStyle name="Comma  - Style4 2 3 2" xfId="16429"/>
    <cellStyle name="Comma  - Style4 2 3 2 2" xfId="16430"/>
    <cellStyle name="Comma  - Style4 2 3 2 3" xfId="16431"/>
    <cellStyle name="Comma  - Style4 2 3 2 4" xfId="16432"/>
    <cellStyle name="Comma  - Style4 2 3 2 5" xfId="16433"/>
    <cellStyle name="Comma  - Style4 2 3 2 6" xfId="16434"/>
    <cellStyle name="Comma  - Style4 2 3 2 7" xfId="16435"/>
    <cellStyle name="Comma  - Style4 2 3 3" xfId="16436"/>
    <cellStyle name="Comma  - Style4 2 3 3 2" xfId="16437"/>
    <cellStyle name="Comma  - Style4 2 3 4" xfId="16438"/>
    <cellStyle name="Comma  - Style4 2 3 4 2" xfId="16439"/>
    <cellStyle name="Comma  - Style4 2 3 5" xfId="16440"/>
    <cellStyle name="Comma  - Style4 2 3 5 2" xfId="16441"/>
    <cellStyle name="Comma  - Style4 2 3 6" xfId="16442"/>
    <cellStyle name="Comma  - Style4 2 3 6 2" xfId="16443"/>
    <cellStyle name="Comma  - Style4 2 3 7" xfId="16444"/>
    <cellStyle name="Comma  - Style4 2 4" xfId="16445"/>
    <cellStyle name="Comma  - Style4 2 4 2" xfId="16446"/>
    <cellStyle name="Comma  - Style4 2 4 3" xfId="16447"/>
    <cellStyle name="Comma  - Style4 2 4 3 2" xfId="16448"/>
    <cellStyle name="Comma  - Style4 2 4 4" xfId="16449"/>
    <cellStyle name="Comma  - Style4 2 5" xfId="16450"/>
    <cellStyle name="Comma  - Style4 2 5 2" xfId="16451"/>
    <cellStyle name="Comma  - Style4 2 5 3" xfId="16452"/>
    <cellStyle name="Comma  - Style4 2 6" xfId="16453"/>
    <cellStyle name="Comma  - Style4 2 6 2" xfId="16454"/>
    <cellStyle name="Comma  - Style4 2 7" xfId="16455"/>
    <cellStyle name="Comma  - Style4 2 7 2" xfId="16456"/>
    <cellStyle name="Comma  - Style4 2 8" xfId="16457"/>
    <cellStyle name="Comma  - Style4 2 8 2" xfId="16458"/>
    <cellStyle name="Comma  - Style4 2 9" xfId="16459"/>
    <cellStyle name="Comma  - Style4 2 9 2" xfId="16460"/>
    <cellStyle name="Comma  - Style4 3" xfId="16461"/>
    <cellStyle name="Comma  - Style4 3 10" xfId="16462"/>
    <cellStyle name="Comma  - Style4 3 11" xfId="16463"/>
    <cellStyle name="Comma  - Style4 3 12" xfId="16464"/>
    <cellStyle name="Comma  - Style4 3 2" xfId="16465"/>
    <cellStyle name="Comma  - Style4 3 2 2" xfId="16466"/>
    <cellStyle name="Comma  - Style4 3 2 3" xfId="16467"/>
    <cellStyle name="Comma  - Style4 3 2 4" xfId="16468"/>
    <cellStyle name="Comma  - Style4 3 3" xfId="16469"/>
    <cellStyle name="Comma  - Style4 3 3 2" xfId="16470"/>
    <cellStyle name="Comma  - Style4 3 3 3" xfId="16471"/>
    <cellStyle name="Comma  - Style4 3 4" xfId="16472"/>
    <cellStyle name="Comma  - Style4 3 4 2" xfId="16473"/>
    <cellStyle name="Comma  - Style4 3 4 3" xfId="16474"/>
    <cellStyle name="Comma  - Style4 3 5" xfId="16475"/>
    <cellStyle name="Comma  - Style4 3 5 2" xfId="16476"/>
    <cellStyle name="Comma  - Style4 3 5 3" xfId="16477"/>
    <cellStyle name="Comma  - Style4 3 6" xfId="16478"/>
    <cellStyle name="Comma  - Style4 3 7" xfId="16479"/>
    <cellStyle name="Comma  - Style4 3 8" xfId="16480"/>
    <cellStyle name="Comma  - Style4 3 9" xfId="16481"/>
    <cellStyle name="Comma  - Style4 4" xfId="16482"/>
    <cellStyle name="Comma  - Style4 4 10" xfId="16483"/>
    <cellStyle name="Comma  - Style4 4 11" xfId="16484"/>
    <cellStyle name="Comma  - Style4 4 12" xfId="16485"/>
    <cellStyle name="Comma  - Style4 4 2" xfId="16486"/>
    <cellStyle name="Comma  - Style4 4 2 2" xfId="16487"/>
    <cellStyle name="Comma  - Style4 4 2 3" xfId="16488"/>
    <cellStyle name="Comma  - Style4 4 2 4" xfId="16489"/>
    <cellStyle name="Comma  - Style4 4 3" xfId="16490"/>
    <cellStyle name="Comma  - Style4 4 3 2" xfId="16491"/>
    <cellStyle name="Comma  - Style4 4 3 3" xfId="16492"/>
    <cellStyle name="Comma  - Style4 4 4" xfId="16493"/>
    <cellStyle name="Comma  - Style4 4 4 2" xfId="16494"/>
    <cellStyle name="Comma  - Style4 4 4 3" xfId="16495"/>
    <cellStyle name="Comma  - Style4 4 5" xfId="16496"/>
    <cellStyle name="Comma  - Style4 4 5 2" xfId="16497"/>
    <cellStyle name="Comma  - Style4 4 5 3" xfId="16498"/>
    <cellStyle name="Comma  - Style4 4 6" xfId="16499"/>
    <cellStyle name="Comma  - Style4 4 7" xfId="16500"/>
    <cellStyle name="Comma  - Style4 4 8" xfId="16501"/>
    <cellStyle name="Comma  - Style4 4 9" xfId="16502"/>
    <cellStyle name="Comma  - Style4 5" xfId="16503"/>
    <cellStyle name="Comma  - Style4 5 2" xfId="16504"/>
    <cellStyle name="Comma  - Style4 5 2 2" xfId="16505"/>
    <cellStyle name="Comma  - Style4 5 3" xfId="16506"/>
    <cellStyle name="Comma  - Style4 5 3 2" xfId="16507"/>
    <cellStyle name="Comma  - Style4 5 4" xfId="16508"/>
    <cellStyle name="Comma  - Style4 5 5" xfId="16509"/>
    <cellStyle name="Comma  - Style4 5 6" xfId="16510"/>
    <cellStyle name="Comma  - Style4 5 7" xfId="16511"/>
    <cellStyle name="Comma  - Style4 6" xfId="16512"/>
    <cellStyle name="Comma  - Style4 6 2" xfId="16513"/>
    <cellStyle name="Comma  - Style4 6 2 2" xfId="16514"/>
    <cellStyle name="Comma  - Style4 6 3" xfId="16515"/>
    <cellStyle name="Comma  - Style4 6 3 2" xfId="16516"/>
    <cellStyle name="Comma  - Style4 6 4" xfId="16517"/>
    <cellStyle name="Comma  - Style4 6 5" xfId="16518"/>
    <cellStyle name="Comma  - Style4 6 6" xfId="16519"/>
    <cellStyle name="Comma  - Style4 6 7" xfId="16520"/>
    <cellStyle name="Comma  - Style4 7" xfId="16521"/>
    <cellStyle name="Comma  - Style4 7 2" xfId="16522"/>
    <cellStyle name="Comma  - Style4 7 2 2" xfId="16523"/>
    <cellStyle name="Comma  - Style4 7 3" xfId="16524"/>
    <cellStyle name="Comma  - Style4 7 3 2" xfId="16525"/>
    <cellStyle name="Comma  - Style4 7 4" xfId="16526"/>
    <cellStyle name="Comma  - Style4 7 5" xfId="16527"/>
    <cellStyle name="Comma  - Style4 8" xfId="16528"/>
    <cellStyle name="Comma  - Style4 8 2" xfId="16529"/>
    <cellStyle name="Comma  - Style4 8 2 2" xfId="16530"/>
    <cellStyle name="Comma  - Style4 8 3" xfId="16531"/>
    <cellStyle name="Comma  - Style4 9" xfId="16532"/>
    <cellStyle name="Comma  - Style4 9 2" xfId="16533"/>
    <cellStyle name="Comma  - Style4 9 2 2" xfId="16534"/>
    <cellStyle name="Comma  - Style4 9 3" xfId="16535"/>
    <cellStyle name="Comma  - Style4_Book2" xfId="16536"/>
    <cellStyle name="Comma  - Style5" xfId="16537"/>
    <cellStyle name="Comma  - Style5 10" xfId="16538"/>
    <cellStyle name="Comma  - Style5 10 2" xfId="16539"/>
    <cellStyle name="Comma  - Style5 10 3" xfId="16540"/>
    <cellStyle name="Comma  - Style5 11" xfId="16541"/>
    <cellStyle name="Comma  - Style5 11 2" xfId="16542"/>
    <cellStyle name="Comma  - Style5 11 3" xfId="16543"/>
    <cellStyle name="Comma  - Style5 12" xfId="16544"/>
    <cellStyle name="Comma  - Style5 12 2" xfId="16545"/>
    <cellStyle name="Comma  - Style5 12 3" xfId="16546"/>
    <cellStyle name="Comma  - Style5 13" xfId="16547"/>
    <cellStyle name="Comma  - Style5 13 2" xfId="16548"/>
    <cellStyle name="Comma  - Style5 13 3" xfId="16549"/>
    <cellStyle name="Comma  - Style5 14" xfId="16550"/>
    <cellStyle name="Comma  - Style5 14 2" xfId="16551"/>
    <cellStyle name="Comma  - Style5 14 3" xfId="16552"/>
    <cellStyle name="Comma  - Style5 15" xfId="16553"/>
    <cellStyle name="Comma  - Style5 15 2" xfId="16554"/>
    <cellStyle name="Comma  - Style5 15 3" xfId="16555"/>
    <cellStyle name="Comma  - Style5 16" xfId="16556"/>
    <cellStyle name="Comma  - Style5 16 2" xfId="16557"/>
    <cellStyle name="Comma  - Style5 17" xfId="16558"/>
    <cellStyle name="Comma  - Style5 17 2" xfId="16559"/>
    <cellStyle name="Comma  - Style5 18" xfId="16560"/>
    <cellStyle name="Comma  - Style5 19" xfId="16561"/>
    <cellStyle name="Comma  - Style5 2" xfId="16562"/>
    <cellStyle name="Comma  - Style5 2 10" xfId="16563"/>
    <cellStyle name="Comma  - Style5 2 10 2" xfId="16564"/>
    <cellStyle name="Comma  - Style5 2 11" xfId="16565"/>
    <cellStyle name="Comma  - Style5 2 11 2" xfId="16566"/>
    <cellStyle name="Comma  - Style5 2 12" xfId="16567"/>
    <cellStyle name="Comma  - Style5 2 12 2" xfId="16568"/>
    <cellStyle name="Comma  - Style5 2 13" xfId="16569"/>
    <cellStyle name="Comma  - Style5 2 14" xfId="16570"/>
    <cellStyle name="Comma  - Style5 2 2" xfId="16571"/>
    <cellStyle name="Comma  - Style5 2 2 2" xfId="16572"/>
    <cellStyle name="Comma  - Style5 2 2 3" xfId="16573"/>
    <cellStyle name="Comma  - Style5 2 2 4" xfId="16574"/>
    <cellStyle name="Comma  - Style5 2 3" xfId="16575"/>
    <cellStyle name="Comma  - Style5 2 3 2" xfId="16576"/>
    <cellStyle name="Comma  - Style5 2 3 2 2" xfId="16577"/>
    <cellStyle name="Comma  - Style5 2 3 2 3" xfId="16578"/>
    <cellStyle name="Comma  - Style5 2 3 2 4" xfId="16579"/>
    <cellStyle name="Comma  - Style5 2 3 2 5" xfId="16580"/>
    <cellStyle name="Comma  - Style5 2 3 2 6" xfId="16581"/>
    <cellStyle name="Comma  - Style5 2 3 2 7" xfId="16582"/>
    <cellStyle name="Comma  - Style5 2 3 3" xfId="16583"/>
    <cellStyle name="Comma  - Style5 2 3 3 2" xfId="16584"/>
    <cellStyle name="Comma  - Style5 2 3 4" xfId="16585"/>
    <cellStyle name="Comma  - Style5 2 3 4 2" xfId="16586"/>
    <cellStyle name="Comma  - Style5 2 3 5" xfId="16587"/>
    <cellStyle name="Comma  - Style5 2 3 5 2" xfId="16588"/>
    <cellStyle name="Comma  - Style5 2 3 6" xfId="16589"/>
    <cellStyle name="Comma  - Style5 2 3 6 2" xfId="16590"/>
    <cellStyle name="Comma  - Style5 2 3 7" xfId="16591"/>
    <cellStyle name="Comma  - Style5 2 4" xfId="16592"/>
    <cellStyle name="Comma  - Style5 2 4 2" xfId="16593"/>
    <cellStyle name="Comma  - Style5 2 4 3" xfId="16594"/>
    <cellStyle name="Comma  - Style5 2 4 3 2" xfId="16595"/>
    <cellStyle name="Comma  - Style5 2 4 4" xfId="16596"/>
    <cellStyle name="Comma  - Style5 2 5" xfId="16597"/>
    <cellStyle name="Comma  - Style5 2 5 2" xfId="16598"/>
    <cellStyle name="Comma  - Style5 2 5 3" xfId="16599"/>
    <cellStyle name="Comma  - Style5 2 6" xfId="16600"/>
    <cellStyle name="Comma  - Style5 2 6 2" xfId="16601"/>
    <cellStyle name="Comma  - Style5 2 7" xfId="16602"/>
    <cellStyle name="Comma  - Style5 2 7 2" xfId="16603"/>
    <cellStyle name="Comma  - Style5 2 8" xfId="16604"/>
    <cellStyle name="Comma  - Style5 2 8 2" xfId="16605"/>
    <cellStyle name="Comma  - Style5 2 9" xfId="16606"/>
    <cellStyle name="Comma  - Style5 2 9 2" xfId="16607"/>
    <cellStyle name="Comma  - Style5 3" xfId="16608"/>
    <cellStyle name="Comma  - Style5 3 10" xfId="16609"/>
    <cellStyle name="Comma  - Style5 3 11" xfId="16610"/>
    <cellStyle name="Comma  - Style5 3 12" xfId="16611"/>
    <cellStyle name="Comma  - Style5 3 2" xfId="16612"/>
    <cellStyle name="Comma  - Style5 3 2 2" xfId="16613"/>
    <cellStyle name="Comma  - Style5 3 2 3" xfId="16614"/>
    <cellStyle name="Comma  - Style5 3 2 4" xfId="16615"/>
    <cellStyle name="Comma  - Style5 3 3" xfId="16616"/>
    <cellStyle name="Comma  - Style5 3 3 2" xfId="16617"/>
    <cellStyle name="Comma  - Style5 3 3 3" xfId="16618"/>
    <cellStyle name="Comma  - Style5 3 4" xfId="16619"/>
    <cellStyle name="Comma  - Style5 3 4 2" xfId="16620"/>
    <cellStyle name="Comma  - Style5 3 4 3" xfId="16621"/>
    <cellStyle name="Comma  - Style5 3 5" xfId="16622"/>
    <cellStyle name="Comma  - Style5 3 5 2" xfId="16623"/>
    <cellStyle name="Comma  - Style5 3 5 3" xfId="16624"/>
    <cellStyle name="Comma  - Style5 3 6" xfId="16625"/>
    <cellStyle name="Comma  - Style5 3 7" xfId="16626"/>
    <cellStyle name="Comma  - Style5 3 8" xfId="16627"/>
    <cellStyle name="Comma  - Style5 3 9" xfId="16628"/>
    <cellStyle name="Comma  - Style5 4" xfId="16629"/>
    <cellStyle name="Comma  - Style5 4 10" xfId="16630"/>
    <cellStyle name="Comma  - Style5 4 11" xfId="16631"/>
    <cellStyle name="Comma  - Style5 4 12" xfId="16632"/>
    <cellStyle name="Comma  - Style5 4 2" xfId="16633"/>
    <cellStyle name="Comma  - Style5 4 2 2" xfId="16634"/>
    <cellStyle name="Comma  - Style5 4 2 3" xfId="16635"/>
    <cellStyle name="Comma  - Style5 4 2 4" xfId="16636"/>
    <cellStyle name="Comma  - Style5 4 3" xfId="16637"/>
    <cellStyle name="Comma  - Style5 4 3 2" xfId="16638"/>
    <cellStyle name="Comma  - Style5 4 3 3" xfId="16639"/>
    <cellStyle name="Comma  - Style5 4 4" xfId="16640"/>
    <cellStyle name="Comma  - Style5 4 4 2" xfId="16641"/>
    <cellStyle name="Comma  - Style5 4 4 3" xfId="16642"/>
    <cellStyle name="Comma  - Style5 4 5" xfId="16643"/>
    <cellStyle name="Comma  - Style5 4 5 2" xfId="16644"/>
    <cellStyle name="Comma  - Style5 4 5 3" xfId="16645"/>
    <cellStyle name="Comma  - Style5 4 6" xfId="16646"/>
    <cellStyle name="Comma  - Style5 4 7" xfId="16647"/>
    <cellStyle name="Comma  - Style5 4 8" xfId="16648"/>
    <cellStyle name="Comma  - Style5 4 9" xfId="16649"/>
    <cellStyle name="Comma  - Style5 5" xfId="16650"/>
    <cellStyle name="Comma  - Style5 5 2" xfId="16651"/>
    <cellStyle name="Comma  - Style5 5 2 2" xfId="16652"/>
    <cellStyle name="Comma  - Style5 5 3" xfId="16653"/>
    <cellStyle name="Comma  - Style5 5 3 2" xfId="16654"/>
    <cellStyle name="Comma  - Style5 5 4" xfId="16655"/>
    <cellStyle name="Comma  - Style5 5 5" xfId="16656"/>
    <cellStyle name="Comma  - Style5 5 6" xfId="16657"/>
    <cellStyle name="Comma  - Style5 5 7" xfId="16658"/>
    <cellStyle name="Comma  - Style5 6" xfId="16659"/>
    <cellStyle name="Comma  - Style5 6 2" xfId="16660"/>
    <cellStyle name="Comma  - Style5 6 2 2" xfId="16661"/>
    <cellStyle name="Comma  - Style5 6 3" xfId="16662"/>
    <cellStyle name="Comma  - Style5 6 3 2" xfId="16663"/>
    <cellStyle name="Comma  - Style5 6 4" xfId="16664"/>
    <cellStyle name="Comma  - Style5 6 5" xfId="16665"/>
    <cellStyle name="Comma  - Style5 6 6" xfId="16666"/>
    <cellStyle name="Comma  - Style5 6 7" xfId="16667"/>
    <cellStyle name="Comma  - Style5 7" xfId="16668"/>
    <cellStyle name="Comma  - Style5 7 2" xfId="16669"/>
    <cellStyle name="Comma  - Style5 7 2 2" xfId="16670"/>
    <cellStyle name="Comma  - Style5 7 3" xfId="16671"/>
    <cellStyle name="Comma  - Style5 7 3 2" xfId="16672"/>
    <cellStyle name="Comma  - Style5 7 4" xfId="16673"/>
    <cellStyle name="Comma  - Style5 7 5" xfId="16674"/>
    <cellStyle name="Comma  - Style5 8" xfId="16675"/>
    <cellStyle name="Comma  - Style5 8 2" xfId="16676"/>
    <cellStyle name="Comma  - Style5 8 2 2" xfId="16677"/>
    <cellStyle name="Comma  - Style5 8 3" xfId="16678"/>
    <cellStyle name="Comma  - Style5 9" xfId="16679"/>
    <cellStyle name="Comma  - Style5 9 2" xfId="16680"/>
    <cellStyle name="Comma  - Style5 9 2 2" xfId="16681"/>
    <cellStyle name="Comma  - Style5 9 3" xfId="16682"/>
    <cellStyle name="Comma  - Style5_Book2" xfId="16683"/>
    <cellStyle name="Comma  - Style6" xfId="16684"/>
    <cellStyle name="Comma  - Style6 10" xfId="16685"/>
    <cellStyle name="Comma  - Style6 10 2" xfId="16686"/>
    <cellStyle name="Comma  - Style6 10 3" xfId="16687"/>
    <cellStyle name="Comma  - Style6 11" xfId="16688"/>
    <cellStyle name="Comma  - Style6 11 2" xfId="16689"/>
    <cellStyle name="Comma  - Style6 11 3" xfId="16690"/>
    <cellStyle name="Comma  - Style6 12" xfId="16691"/>
    <cellStyle name="Comma  - Style6 12 2" xfId="16692"/>
    <cellStyle name="Comma  - Style6 12 3" xfId="16693"/>
    <cellStyle name="Comma  - Style6 13" xfId="16694"/>
    <cellStyle name="Comma  - Style6 13 2" xfId="16695"/>
    <cellStyle name="Comma  - Style6 13 3" xfId="16696"/>
    <cellStyle name="Comma  - Style6 14" xfId="16697"/>
    <cellStyle name="Comma  - Style6 14 2" xfId="16698"/>
    <cellStyle name="Comma  - Style6 14 3" xfId="16699"/>
    <cellStyle name="Comma  - Style6 15" xfId="16700"/>
    <cellStyle name="Comma  - Style6 15 2" xfId="16701"/>
    <cellStyle name="Comma  - Style6 15 3" xfId="16702"/>
    <cellStyle name="Comma  - Style6 16" xfId="16703"/>
    <cellStyle name="Comma  - Style6 16 2" xfId="16704"/>
    <cellStyle name="Comma  - Style6 17" xfId="16705"/>
    <cellStyle name="Comma  - Style6 17 2" xfId="16706"/>
    <cellStyle name="Comma  - Style6 18" xfId="16707"/>
    <cellStyle name="Comma  - Style6 19" xfId="16708"/>
    <cellStyle name="Comma  - Style6 2" xfId="16709"/>
    <cellStyle name="Comma  - Style6 2 10" xfId="16710"/>
    <cellStyle name="Comma  - Style6 2 10 2" xfId="16711"/>
    <cellStyle name="Comma  - Style6 2 11" xfId="16712"/>
    <cellStyle name="Comma  - Style6 2 11 2" xfId="16713"/>
    <cellStyle name="Comma  - Style6 2 12" xfId="16714"/>
    <cellStyle name="Comma  - Style6 2 12 2" xfId="16715"/>
    <cellStyle name="Comma  - Style6 2 13" xfId="16716"/>
    <cellStyle name="Comma  - Style6 2 14" xfId="16717"/>
    <cellStyle name="Comma  - Style6 2 2" xfId="16718"/>
    <cellStyle name="Comma  - Style6 2 2 2" xfId="16719"/>
    <cellStyle name="Comma  - Style6 2 2 3" xfId="16720"/>
    <cellStyle name="Comma  - Style6 2 2 4" xfId="16721"/>
    <cellStyle name="Comma  - Style6 2 3" xfId="16722"/>
    <cellStyle name="Comma  - Style6 2 3 2" xfId="16723"/>
    <cellStyle name="Comma  - Style6 2 3 2 2" xfId="16724"/>
    <cellStyle name="Comma  - Style6 2 3 2 3" xfId="16725"/>
    <cellStyle name="Comma  - Style6 2 3 2 4" xfId="16726"/>
    <cellStyle name="Comma  - Style6 2 3 2 5" xfId="16727"/>
    <cellStyle name="Comma  - Style6 2 3 2 6" xfId="16728"/>
    <cellStyle name="Comma  - Style6 2 3 2 7" xfId="16729"/>
    <cellStyle name="Comma  - Style6 2 3 3" xfId="16730"/>
    <cellStyle name="Comma  - Style6 2 3 3 2" xfId="16731"/>
    <cellStyle name="Comma  - Style6 2 3 4" xfId="16732"/>
    <cellStyle name="Comma  - Style6 2 3 4 2" xfId="16733"/>
    <cellStyle name="Comma  - Style6 2 3 5" xfId="16734"/>
    <cellStyle name="Comma  - Style6 2 3 5 2" xfId="16735"/>
    <cellStyle name="Comma  - Style6 2 3 6" xfId="16736"/>
    <cellStyle name="Comma  - Style6 2 3 6 2" xfId="16737"/>
    <cellStyle name="Comma  - Style6 2 3 7" xfId="16738"/>
    <cellStyle name="Comma  - Style6 2 4" xfId="16739"/>
    <cellStyle name="Comma  - Style6 2 4 2" xfId="16740"/>
    <cellStyle name="Comma  - Style6 2 4 3" xfId="16741"/>
    <cellStyle name="Comma  - Style6 2 4 3 2" xfId="16742"/>
    <cellStyle name="Comma  - Style6 2 4 4" xfId="16743"/>
    <cellStyle name="Comma  - Style6 2 5" xfId="16744"/>
    <cellStyle name="Comma  - Style6 2 5 2" xfId="16745"/>
    <cellStyle name="Comma  - Style6 2 5 3" xfId="16746"/>
    <cellStyle name="Comma  - Style6 2 6" xfId="16747"/>
    <cellStyle name="Comma  - Style6 2 6 2" xfId="16748"/>
    <cellStyle name="Comma  - Style6 2 7" xfId="16749"/>
    <cellStyle name="Comma  - Style6 2 7 2" xfId="16750"/>
    <cellStyle name="Comma  - Style6 2 8" xfId="16751"/>
    <cellStyle name="Comma  - Style6 2 8 2" xfId="16752"/>
    <cellStyle name="Comma  - Style6 2 9" xfId="16753"/>
    <cellStyle name="Comma  - Style6 2 9 2" xfId="16754"/>
    <cellStyle name="Comma  - Style6 3" xfId="16755"/>
    <cellStyle name="Comma  - Style6 3 10" xfId="16756"/>
    <cellStyle name="Comma  - Style6 3 11" xfId="16757"/>
    <cellStyle name="Comma  - Style6 3 12" xfId="16758"/>
    <cellStyle name="Comma  - Style6 3 2" xfId="16759"/>
    <cellStyle name="Comma  - Style6 3 2 2" xfId="16760"/>
    <cellStyle name="Comma  - Style6 3 2 3" xfId="16761"/>
    <cellStyle name="Comma  - Style6 3 2 4" xfId="16762"/>
    <cellStyle name="Comma  - Style6 3 3" xfId="16763"/>
    <cellStyle name="Comma  - Style6 3 3 2" xfId="16764"/>
    <cellStyle name="Comma  - Style6 3 3 3" xfId="16765"/>
    <cellStyle name="Comma  - Style6 3 4" xfId="16766"/>
    <cellStyle name="Comma  - Style6 3 4 2" xfId="16767"/>
    <cellStyle name="Comma  - Style6 3 4 3" xfId="16768"/>
    <cellStyle name="Comma  - Style6 3 5" xfId="16769"/>
    <cellStyle name="Comma  - Style6 3 5 2" xfId="16770"/>
    <cellStyle name="Comma  - Style6 3 5 3" xfId="16771"/>
    <cellStyle name="Comma  - Style6 3 6" xfId="16772"/>
    <cellStyle name="Comma  - Style6 3 7" xfId="16773"/>
    <cellStyle name="Comma  - Style6 3 8" xfId="16774"/>
    <cellStyle name="Comma  - Style6 3 9" xfId="16775"/>
    <cellStyle name="Comma  - Style6 4" xfId="16776"/>
    <cellStyle name="Comma  - Style6 4 10" xfId="16777"/>
    <cellStyle name="Comma  - Style6 4 11" xfId="16778"/>
    <cellStyle name="Comma  - Style6 4 12" xfId="16779"/>
    <cellStyle name="Comma  - Style6 4 2" xfId="16780"/>
    <cellStyle name="Comma  - Style6 4 2 2" xfId="16781"/>
    <cellStyle name="Comma  - Style6 4 2 3" xfId="16782"/>
    <cellStyle name="Comma  - Style6 4 2 4" xfId="16783"/>
    <cellStyle name="Comma  - Style6 4 3" xfId="16784"/>
    <cellStyle name="Comma  - Style6 4 3 2" xfId="16785"/>
    <cellStyle name="Comma  - Style6 4 3 3" xfId="16786"/>
    <cellStyle name="Comma  - Style6 4 4" xfId="16787"/>
    <cellStyle name="Comma  - Style6 4 4 2" xfId="16788"/>
    <cellStyle name="Comma  - Style6 4 4 3" xfId="16789"/>
    <cellStyle name="Comma  - Style6 4 5" xfId="16790"/>
    <cellStyle name="Comma  - Style6 4 5 2" xfId="16791"/>
    <cellStyle name="Comma  - Style6 4 5 3" xfId="16792"/>
    <cellStyle name="Comma  - Style6 4 6" xfId="16793"/>
    <cellStyle name="Comma  - Style6 4 7" xfId="16794"/>
    <cellStyle name="Comma  - Style6 4 8" xfId="16795"/>
    <cellStyle name="Comma  - Style6 4 9" xfId="16796"/>
    <cellStyle name="Comma  - Style6 5" xfId="16797"/>
    <cellStyle name="Comma  - Style6 5 2" xfId="16798"/>
    <cellStyle name="Comma  - Style6 5 2 2" xfId="16799"/>
    <cellStyle name="Comma  - Style6 5 3" xfId="16800"/>
    <cellStyle name="Comma  - Style6 5 3 2" xfId="16801"/>
    <cellStyle name="Comma  - Style6 5 4" xfId="16802"/>
    <cellStyle name="Comma  - Style6 5 5" xfId="16803"/>
    <cellStyle name="Comma  - Style6 5 6" xfId="16804"/>
    <cellStyle name="Comma  - Style6 5 7" xfId="16805"/>
    <cellStyle name="Comma  - Style6 6" xfId="16806"/>
    <cellStyle name="Comma  - Style6 6 2" xfId="16807"/>
    <cellStyle name="Comma  - Style6 6 2 2" xfId="16808"/>
    <cellStyle name="Comma  - Style6 6 3" xfId="16809"/>
    <cellStyle name="Comma  - Style6 6 3 2" xfId="16810"/>
    <cellStyle name="Comma  - Style6 6 4" xfId="16811"/>
    <cellStyle name="Comma  - Style6 6 5" xfId="16812"/>
    <cellStyle name="Comma  - Style6 6 6" xfId="16813"/>
    <cellStyle name="Comma  - Style6 6 7" xfId="16814"/>
    <cellStyle name="Comma  - Style6 7" xfId="16815"/>
    <cellStyle name="Comma  - Style6 7 2" xfId="16816"/>
    <cellStyle name="Comma  - Style6 7 2 2" xfId="16817"/>
    <cellStyle name="Comma  - Style6 7 3" xfId="16818"/>
    <cellStyle name="Comma  - Style6 7 3 2" xfId="16819"/>
    <cellStyle name="Comma  - Style6 7 4" xfId="16820"/>
    <cellStyle name="Comma  - Style6 7 5" xfId="16821"/>
    <cellStyle name="Comma  - Style6 8" xfId="16822"/>
    <cellStyle name="Comma  - Style6 8 2" xfId="16823"/>
    <cellStyle name="Comma  - Style6 8 2 2" xfId="16824"/>
    <cellStyle name="Comma  - Style6 8 3" xfId="16825"/>
    <cellStyle name="Comma  - Style6 9" xfId="16826"/>
    <cellStyle name="Comma  - Style6 9 2" xfId="16827"/>
    <cellStyle name="Comma  - Style6 9 2 2" xfId="16828"/>
    <cellStyle name="Comma  - Style6 9 3" xfId="16829"/>
    <cellStyle name="Comma  - Style6_Book2" xfId="16830"/>
    <cellStyle name="Comma  - Style7" xfId="16831"/>
    <cellStyle name="Comma  - Style7 10" xfId="16832"/>
    <cellStyle name="Comma  - Style7 10 2" xfId="16833"/>
    <cellStyle name="Comma  - Style7 10 3" xfId="16834"/>
    <cellStyle name="Comma  - Style7 11" xfId="16835"/>
    <cellStyle name="Comma  - Style7 11 2" xfId="16836"/>
    <cellStyle name="Comma  - Style7 11 3" xfId="16837"/>
    <cellStyle name="Comma  - Style7 12" xfId="16838"/>
    <cellStyle name="Comma  - Style7 12 2" xfId="16839"/>
    <cellStyle name="Comma  - Style7 12 3" xfId="16840"/>
    <cellStyle name="Comma  - Style7 13" xfId="16841"/>
    <cellStyle name="Comma  - Style7 13 2" xfId="16842"/>
    <cellStyle name="Comma  - Style7 13 3" xfId="16843"/>
    <cellStyle name="Comma  - Style7 14" xfId="16844"/>
    <cellStyle name="Comma  - Style7 14 2" xfId="16845"/>
    <cellStyle name="Comma  - Style7 14 3" xfId="16846"/>
    <cellStyle name="Comma  - Style7 15" xfId="16847"/>
    <cellStyle name="Comma  - Style7 15 2" xfId="16848"/>
    <cellStyle name="Comma  - Style7 15 3" xfId="16849"/>
    <cellStyle name="Comma  - Style7 16" xfId="16850"/>
    <cellStyle name="Comma  - Style7 16 2" xfId="16851"/>
    <cellStyle name="Comma  - Style7 17" xfId="16852"/>
    <cellStyle name="Comma  - Style7 17 2" xfId="16853"/>
    <cellStyle name="Comma  - Style7 18" xfId="16854"/>
    <cellStyle name="Comma  - Style7 19" xfId="16855"/>
    <cellStyle name="Comma  - Style7 2" xfId="16856"/>
    <cellStyle name="Comma  - Style7 2 10" xfId="16857"/>
    <cellStyle name="Comma  - Style7 2 10 2" xfId="16858"/>
    <cellStyle name="Comma  - Style7 2 11" xfId="16859"/>
    <cellStyle name="Comma  - Style7 2 11 2" xfId="16860"/>
    <cellStyle name="Comma  - Style7 2 12" xfId="16861"/>
    <cellStyle name="Comma  - Style7 2 12 2" xfId="16862"/>
    <cellStyle name="Comma  - Style7 2 13" xfId="16863"/>
    <cellStyle name="Comma  - Style7 2 14" xfId="16864"/>
    <cellStyle name="Comma  - Style7 2 2" xfId="16865"/>
    <cellStyle name="Comma  - Style7 2 2 2" xfId="16866"/>
    <cellStyle name="Comma  - Style7 2 2 3" xfId="16867"/>
    <cellStyle name="Comma  - Style7 2 2 4" xfId="16868"/>
    <cellStyle name="Comma  - Style7 2 3" xfId="16869"/>
    <cellStyle name="Comma  - Style7 2 3 2" xfId="16870"/>
    <cellStyle name="Comma  - Style7 2 3 2 2" xfId="16871"/>
    <cellStyle name="Comma  - Style7 2 3 2 3" xfId="16872"/>
    <cellStyle name="Comma  - Style7 2 3 2 4" xfId="16873"/>
    <cellStyle name="Comma  - Style7 2 3 2 5" xfId="16874"/>
    <cellStyle name="Comma  - Style7 2 3 2 6" xfId="16875"/>
    <cellStyle name="Comma  - Style7 2 3 2 7" xfId="16876"/>
    <cellStyle name="Comma  - Style7 2 3 3" xfId="16877"/>
    <cellStyle name="Comma  - Style7 2 3 3 2" xfId="16878"/>
    <cellStyle name="Comma  - Style7 2 3 4" xfId="16879"/>
    <cellStyle name="Comma  - Style7 2 3 4 2" xfId="16880"/>
    <cellStyle name="Comma  - Style7 2 3 5" xfId="16881"/>
    <cellStyle name="Comma  - Style7 2 3 5 2" xfId="16882"/>
    <cellStyle name="Comma  - Style7 2 3 6" xfId="16883"/>
    <cellStyle name="Comma  - Style7 2 3 6 2" xfId="16884"/>
    <cellStyle name="Comma  - Style7 2 3 7" xfId="16885"/>
    <cellStyle name="Comma  - Style7 2 4" xfId="16886"/>
    <cellStyle name="Comma  - Style7 2 4 2" xfId="16887"/>
    <cellStyle name="Comma  - Style7 2 4 3" xfId="16888"/>
    <cellStyle name="Comma  - Style7 2 4 3 2" xfId="16889"/>
    <cellStyle name="Comma  - Style7 2 4 4" xfId="16890"/>
    <cellStyle name="Comma  - Style7 2 5" xfId="16891"/>
    <cellStyle name="Comma  - Style7 2 5 2" xfId="16892"/>
    <cellStyle name="Comma  - Style7 2 5 3" xfId="16893"/>
    <cellStyle name="Comma  - Style7 2 6" xfId="16894"/>
    <cellStyle name="Comma  - Style7 2 6 2" xfId="16895"/>
    <cellStyle name="Comma  - Style7 2 7" xfId="16896"/>
    <cellStyle name="Comma  - Style7 2 7 2" xfId="16897"/>
    <cellStyle name="Comma  - Style7 2 8" xfId="16898"/>
    <cellStyle name="Comma  - Style7 2 8 2" xfId="16899"/>
    <cellStyle name="Comma  - Style7 2 9" xfId="16900"/>
    <cellStyle name="Comma  - Style7 2 9 2" xfId="16901"/>
    <cellStyle name="Comma  - Style7 3" xfId="16902"/>
    <cellStyle name="Comma  - Style7 3 10" xfId="16903"/>
    <cellStyle name="Comma  - Style7 3 11" xfId="16904"/>
    <cellStyle name="Comma  - Style7 3 12" xfId="16905"/>
    <cellStyle name="Comma  - Style7 3 2" xfId="16906"/>
    <cellStyle name="Comma  - Style7 3 2 2" xfId="16907"/>
    <cellStyle name="Comma  - Style7 3 2 3" xfId="16908"/>
    <cellStyle name="Comma  - Style7 3 2 4" xfId="16909"/>
    <cellStyle name="Comma  - Style7 3 3" xfId="16910"/>
    <cellStyle name="Comma  - Style7 3 3 2" xfId="16911"/>
    <cellStyle name="Comma  - Style7 3 3 3" xfId="16912"/>
    <cellStyle name="Comma  - Style7 3 4" xfId="16913"/>
    <cellStyle name="Comma  - Style7 3 4 2" xfId="16914"/>
    <cellStyle name="Comma  - Style7 3 4 3" xfId="16915"/>
    <cellStyle name="Comma  - Style7 3 5" xfId="16916"/>
    <cellStyle name="Comma  - Style7 3 5 2" xfId="16917"/>
    <cellStyle name="Comma  - Style7 3 5 3" xfId="16918"/>
    <cellStyle name="Comma  - Style7 3 6" xfId="16919"/>
    <cellStyle name="Comma  - Style7 3 7" xfId="16920"/>
    <cellStyle name="Comma  - Style7 3 8" xfId="16921"/>
    <cellStyle name="Comma  - Style7 3 9" xfId="16922"/>
    <cellStyle name="Comma  - Style7 4" xfId="16923"/>
    <cellStyle name="Comma  - Style7 4 10" xfId="16924"/>
    <cellStyle name="Comma  - Style7 4 11" xfId="16925"/>
    <cellStyle name="Comma  - Style7 4 12" xfId="16926"/>
    <cellStyle name="Comma  - Style7 4 2" xfId="16927"/>
    <cellStyle name="Comma  - Style7 4 2 2" xfId="16928"/>
    <cellStyle name="Comma  - Style7 4 2 3" xfId="16929"/>
    <cellStyle name="Comma  - Style7 4 2 4" xfId="16930"/>
    <cellStyle name="Comma  - Style7 4 3" xfId="16931"/>
    <cellStyle name="Comma  - Style7 4 3 2" xfId="16932"/>
    <cellStyle name="Comma  - Style7 4 3 3" xfId="16933"/>
    <cellStyle name="Comma  - Style7 4 4" xfId="16934"/>
    <cellStyle name="Comma  - Style7 4 4 2" xfId="16935"/>
    <cellStyle name="Comma  - Style7 4 4 3" xfId="16936"/>
    <cellStyle name="Comma  - Style7 4 5" xfId="16937"/>
    <cellStyle name="Comma  - Style7 4 5 2" xfId="16938"/>
    <cellStyle name="Comma  - Style7 4 5 3" xfId="16939"/>
    <cellStyle name="Comma  - Style7 4 6" xfId="16940"/>
    <cellStyle name="Comma  - Style7 4 7" xfId="16941"/>
    <cellStyle name="Comma  - Style7 4 8" xfId="16942"/>
    <cellStyle name="Comma  - Style7 4 9" xfId="16943"/>
    <cellStyle name="Comma  - Style7 5" xfId="16944"/>
    <cellStyle name="Comma  - Style7 5 2" xfId="16945"/>
    <cellStyle name="Comma  - Style7 5 2 2" xfId="16946"/>
    <cellStyle name="Comma  - Style7 5 3" xfId="16947"/>
    <cellStyle name="Comma  - Style7 5 3 2" xfId="16948"/>
    <cellStyle name="Comma  - Style7 5 4" xfId="16949"/>
    <cellStyle name="Comma  - Style7 5 5" xfId="16950"/>
    <cellStyle name="Comma  - Style7 5 6" xfId="16951"/>
    <cellStyle name="Comma  - Style7 5 7" xfId="16952"/>
    <cellStyle name="Comma  - Style7 6" xfId="16953"/>
    <cellStyle name="Comma  - Style7 6 2" xfId="16954"/>
    <cellStyle name="Comma  - Style7 6 2 2" xfId="16955"/>
    <cellStyle name="Comma  - Style7 6 3" xfId="16956"/>
    <cellStyle name="Comma  - Style7 6 3 2" xfId="16957"/>
    <cellStyle name="Comma  - Style7 6 4" xfId="16958"/>
    <cellStyle name="Comma  - Style7 6 5" xfId="16959"/>
    <cellStyle name="Comma  - Style7 6 6" xfId="16960"/>
    <cellStyle name="Comma  - Style7 6 7" xfId="16961"/>
    <cellStyle name="Comma  - Style7 7" xfId="16962"/>
    <cellStyle name="Comma  - Style7 7 2" xfId="16963"/>
    <cellStyle name="Comma  - Style7 7 2 2" xfId="16964"/>
    <cellStyle name="Comma  - Style7 7 3" xfId="16965"/>
    <cellStyle name="Comma  - Style7 7 3 2" xfId="16966"/>
    <cellStyle name="Comma  - Style7 7 4" xfId="16967"/>
    <cellStyle name="Comma  - Style7 7 5" xfId="16968"/>
    <cellStyle name="Comma  - Style7 8" xfId="16969"/>
    <cellStyle name="Comma  - Style7 8 2" xfId="16970"/>
    <cellStyle name="Comma  - Style7 8 2 2" xfId="16971"/>
    <cellStyle name="Comma  - Style7 8 3" xfId="16972"/>
    <cellStyle name="Comma  - Style7 9" xfId="16973"/>
    <cellStyle name="Comma  - Style7 9 2" xfId="16974"/>
    <cellStyle name="Comma  - Style7 9 2 2" xfId="16975"/>
    <cellStyle name="Comma  - Style7 9 3" xfId="16976"/>
    <cellStyle name="Comma  - Style7_Book2" xfId="16977"/>
    <cellStyle name="Comma  - Style8" xfId="16978"/>
    <cellStyle name="Comma  - Style8 10" xfId="16979"/>
    <cellStyle name="Comma  - Style8 10 2" xfId="16980"/>
    <cellStyle name="Comma  - Style8 10 3" xfId="16981"/>
    <cellStyle name="Comma  - Style8 11" xfId="16982"/>
    <cellStyle name="Comma  - Style8 11 2" xfId="16983"/>
    <cellStyle name="Comma  - Style8 11 3" xfId="16984"/>
    <cellStyle name="Comma  - Style8 12" xfId="16985"/>
    <cellStyle name="Comma  - Style8 12 2" xfId="16986"/>
    <cellStyle name="Comma  - Style8 12 3" xfId="16987"/>
    <cellStyle name="Comma  - Style8 13" xfId="16988"/>
    <cellStyle name="Comma  - Style8 13 2" xfId="16989"/>
    <cellStyle name="Comma  - Style8 13 3" xfId="16990"/>
    <cellStyle name="Comma  - Style8 14" xfId="16991"/>
    <cellStyle name="Comma  - Style8 14 2" xfId="16992"/>
    <cellStyle name="Comma  - Style8 14 3" xfId="16993"/>
    <cellStyle name="Comma  - Style8 15" xfId="16994"/>
    <cellStyle name="Comma  - Style8 15 2" xfId="16995"/>
    <cellStyle name="Comma  - Style8 15 3" xfId="16996"/>
    <cellStyle name="Comma  - Style8 16" xfId="16997"/>
    <cellStyle name="Comma  - Style8 16 2" xfId="16998"/>
    <cellStyle name="Comma  - Style8 17" xfId="16999"/>
    <cellStyle name="Comma  - Style8 17 2" xfId="17000"/>
    <cellStyle name="Comma  - Style8 18" xfId="17001"/>
    <cellStyle name="Comma  - Style8 19" xfId="17002"/>
    <cellStyle name="Comma  - Style8 2" xfId="17003"/>
    <cellStyle name="Comma  - Style8 2 10" xfId="17004"/>
    <cellStyle name="Comma  - Style8 2 10 2" xfId="17005"/>
    <cellStyle name="Comma  - Style8 2 11" xfId="17006"/>
    <cellStyle name="Comma  - Style8 2 11 2" xfId="17007"/>
    <cellStyle name="Comma  - Style8 2 12" xfId="17008"/>
    <cellStyle name="Comma  - Style8 2 12 2" xfId="17009"/>
    <cellStyle name="Comma  - Style8 2 13" xfId="17010"/>
    <cellStyle name="Comma  - Style8 2 14" xfId="17011"/>
    <cellStyle name="Comma  - Style8 2 2" xfId="17012"/>
    <cellStyle name="Comma  - Style8 2 2 2" xfId="17013"/>
    <cellStyle name="Comma  - Style8 2 2 3" xfId="17014"/>
    <cellStyle name="Comma  - Style8 2 2 4" xfId="17015"/>
    <cellStyle name="Comma  - Style8 2 3" xfId="17016"/>
    <cellStyle name="Comma  - Style8 2 3 2" xfId="17017"/>
    <cellStyle name="Comma  - Style8 2 3 2 2" xfId="17018"/>
    <cellStyle name="Comma  - Style8 2 3 2 3" xfId="17019"/>
    <cellStyle name="Comma  - Style8 2 3 2 4" xfId="17020"/>
    <cellStyle name="Comma  - Style8 2 3 2 5" xfId="17021"/>
    <cellStyle name="Comma  - Style8 2 3 2 6" xfId="17022"/>
    <cellStyle name="Comma  - Style8 2 3 2 7" xfId="17023"/>
    <cellStyle name="Comma  - Style8 2 3 3" xfId="17024"/>
    <cellStyle name="Comma  - Style8 2 3 3 2" xfId="17025"/>
    <cellStyle name="Comma  - Style8 2 3 4" xfId="17026"/>
    <cellStyle name="Comma  - Style8 2 3 4 2" xfId="17027"/>
    <cellStyle name="Comma  - Style8 2 3 5" xfId="17028"/>
    <cellStyle name="Comma  - Style8 2 3 5 2" xfId="17029"/>
    <cellStyle name="Comma  - Style8 2 3 6" xfId="17030"/>
    <cellStyle name="Comma  - Style8 2 3 6 2" xfId="17031"/>
    <cellStyle name="Comma  - Style8 2 3 7" xfId="17032"/>
    <cellStyle name="Comma  - Style8 2 4" xfId="17033"/>
    <cellStyle name="Comma  - Style8 2 4 2" xfId="17034"/>
    <cellStyle name="Comma  - Style8 2 4 3" xfId="17035"/>
    <cellStyle name="Comma  - Style8 2 4 3 2" xfId="17036"/>
    <cellStyle name="Comma  - Style8 2 4 4" xfId="17037"/>
    <cellStyle name="Comma  - Style8 2 5" xfId="17038"/>
    <cellStyle name="Comma  - Style8 2 5 2" xfId="17039"/>
    <cellStyle name="Comma  - Style8 2 5 3" xfId="17040"/>
    <cellStyle name="Comma  - Style8 2 6" xfId="17041"/>
    <cellStyle name="Comma  - Style8 2 6 2" xfId="17042"/>
    <cellStyle name="Comma  - Style8 2 7" xfId="17043"/>
    <cellStyle name="Comma  - Style8 2 7 2" xfId="17044"/>
    <cellStyle name="Comma  - Style8 2 8" xfId="17045"/>
    <cellStyle name="Comma  - Style8 2 8 2" xfId="17046"/>
    <cellStyle name="Comma  - Style8 2 9" xfId="17047"/>
    <cellStyle name="Comma  - Style8 2 9 2" xfId="17048"/>
    <cellStyle name="Comma  - Style8 3" xfId="17049"/>
    <cellStyle name="Comma  - Style8 3 10" xfId="17050"/>
    <cellStyle name="Comma  - Style8 3 11" xfId="17051"/>
    <cellStyle name="Comma  - Style8 3 12" xfId="17052"/>
    <cellStyle name="Comma  - Style8 3 2" xfId="17053"/>
    <cellStyle name="Comma  - Style8 3 2 2" xfId="17054"/>
    <cellStyle name="Comma  - Style8 3 2 3" xfId="17055"/>
    <cellStyle name="Comma  - Style8 3 2 4" xfId="17056"/>
    <cellStyle name="Comma  - Style8 3 3" xfId="17057"/>
    <cellStyle name="Comma  - Style8 3 3 2" xfId="17058"/>
    <cellStyle name="Comma  - Style8 3 3 3" xfId="17059"/>
    <cellStyle name="Comma  - Style8 3 4" xfId="17060"/>
    <cellStyle name="Comma  - Style8 3 4 2" xfId="17061"/>
    <cellStyle name="Comma  - Style8 3 4 3" xfId="17062"/>
    <cellStyle name="Comma  - Style8 3 5" xfId="17063"/>
    <cellStyle name="Comma  - Style8 3 5 2" xfId="17064"/>
    <cellStyle name="Comma  - Style8 3 5 3" xfId="17065"/>
    <cellStyle name="Comma  - Style8 3 6" xfId="17066"/>
    <cellStyle name="Comma  - Style8 3 7" xfId="17067"/>
    <cellStyle name="Comma  - Style8 3 8" xfId="17068"/>
    <cellStyle name="Comma  - Style8 3 9" xfId="17069"/>
    <cellStyle name="Comma  - Style8 4" xfId="17070"/>
    <cellStyle name="Comma  - Style8 4 10" xfId="17071"/>
    <cellStyle name="Comma  - Style8 4 11" xfId="17072"/>
    <cellStyle name="Comma  - Style8 4 12" xfId="17073"/>
    <cellStyle name="Comma  - Style8 4 2" xfId="17074"/>
    <cellStyle name="Comma  - Style8 4 2 2" xfId="17075"/>
    <cellStyle name="Comma  - Style8 4 2 3" xfId="17076"/>
    <cellStyle name="Comma  - Style8 4 2 4" xfId="17077"/>
    <cellStyle name="Comma  - Style8 4 3" xfId="17078"/>
    <cellStyle name="Comma  - Style8 4 3 2" xfId="17079"/>
    <cellStyle name="Comma  - Style8 4 3 3" xfId="17080"/>
    <cellStyle name="Comma  - Style8 4 4" xfId="17081"/>
    <cellStyle name="Comma  - Style8 4 4 2" xfId="17082"/>
    <cellStyle name="Comma  - Style8 4 4 3" xfId="17083"/>
    <cellStyle name="Comma  - Style8 4 5" xfId="17084"/>
    <cellStyle name="Comma  - Style8 4 5 2" xfId="17085"/>
    <cellStyle name="Comma  - Style8 4 5 3" xfId="17086"/>
    <cellStyle name="Comma  - Style8 4 6" xfId="17087"/>
    <cellStyle name="Comma  - Style8 4 7" xfId="17088"/>
    <cellStyle name="Comma  - Style8 4 8" xfId="17089"/>
    <cellStyle name="Comma  - Style8 4 9" xfId="17090"/>
    <cellStyle name="Comma  - Style8 5" xfId="17091"/>
    <cellStyle name="Comma  - Style8 5 2" xfId="17092"/>
    <cellStyle name="Comma  - Style8 5 2 2" xfId="17093"/>
    <cellStyle name="Comma  - Style8 5 3" xfId="17094"/>
    <cellStyle name="Comma  - Style8 5 3 2" xfId="17095"/>
    <cellStyle name="Comma  - Style8 5 4" xfId="17096"/>
    <cellStyle name="Comma  - Style8 5 5" xfId="17097"/>
    <cellStyle name="Comma  - Style8 5 6" xfId="17098"/>
    <cellStyle name="Comma  - Style8 5 7" xfId="17099"/>
    <cellStyle name="Comma  - Style8 6" xfId="17100"/>
    <cellStyle name="Comma  - Style8 6 2" xfId="17101"/>
    <cellStyle name="Comma  - Style8 6 2 2" xfId="17102"/>
    <cellStyle name="Comma  - Style8 6 3" xfId="17103"/>
    <cellStyle name="Comma  - Style8 6 3 2" xfId="17104"/>
    <cellStyle name="Comma  - Style8 6 4" xfId="17105"/>
    <cellStyle name="Comma  - Style8 6 5" xfId="17106"/>
    <cellStyle name="Comma  - Style8 6 6" xfId="17107"/>
    <cellStyle name="Comma  - Style8 6 7" xfId="17108"/>
    <cellStyle name="Comma  - Style8 7" xfId="17109"/>
    <cellStyle name="Comma  - Style8 7 2" xfId="17110"/>
    <cellStyle name="Comma  - Style8 7 2 2" xfId="17111"/>
    <cellStyle name="Comma  - Style8 7 3" xfId="17112"/>
    <cellStyle name="Comma  - Style8 7 3 2" xfId="17113"/>
    <cellStyle name="Comma  - Style8 7 4" xfId="17114"/>
    <cellStyle name="Comma  - Style8 7 5" xfId="17115"/>
    <cellStyle name="Comma  - Style8 8" xfId="17116"/>
    <cellStyle name="Comma  - Style8 8 2" xfId="17117"/>
    <cellStyle name="Comma  - Style8 8 2 2" xfId="17118"/>
    <cellStyle name="Comma  - Style8 8 3" xfId="17119"/>
    <cellStyle name="Comma  - Style8 9" xfId="17120"/>
    <cellStyle name="Comma  - Style8 9 2" xfId="17121"/>
    <cellStyle name="Comma  - Style8 9 2 2" xfId="17122"/>
    <cellStyle name="Comma  - Style8 9 3" xfId="17123"/>
    <cellStyle name="Comma  - Style8_Book2" xfId="17124"/>
    <cellStyle name="Comma [0] 2" xfId="62075"/>
    <cellStyle name="Comma [1]" xfId="17125"/>
    <cellStyle name="Comma [2]" xfId="17126"/>
    <cellStyle name="Comma 10" xfId="17127"/>
    <cellStyle name="Comma 10 2" xfId="17128"/>
    <cellStyle name="Comma 10 2 2" xfId="17129"/>
    <cellStyle name="Comma 10 2 3" xfId="17130"/>
    <cellStyle name="Comma 10 2 4" xfId="17131"/>
    <cellStyle name="Comma 10 3" xfId="17132"/>
    <cellStyle name="Comma 10 4" xfId="17133"/>
    <cellStyle name="Comma 10 5" xfId="17134"/>
    <cellStyle name="Comma 10 6" xfId="17135"/>
    <cellStyle name="Comma 10 7" xfId="17136"/>
    <cellStyle name="Comma 11" xfId="17137"/>
    <cellStyle name="Comma 11 2" xfId="17138"/>
    <cellStyle name="Comma 11 2 2" xfId="17139"/>
    <cellStyle name="Comma 11 2 3" xfId="17140"/>
    <cellStyle name="Comma 11 2 4" xfId="17141"/>
    <cellStyle name="Comma 11 3" xfId="17142"/>
    <cellStyle name="Comma 11 3 2" xfId="17143"/>
    <cellStyle name="Comma 11 4" xfId="17144"/>
    <cellStyle name="Comma 11 5" xfId="17145"/>
    <cellStyle name="Comma 11 6" xfId="17146"/>
    <cellStyle name="Comma 12" xfId="17147"/>
    <cellStyle name="Comma 12 2" xfId="17148"/>
    <cellStyle name="Comma 12 2 2" xfId="17149"/>
    <cellStyle name="Comma 12 2 3" xfId="17150"/>
    <cellStyle name="Comma 12 2 4" xfId="17151"/>
    <cellStyle name="Comma 12 3" xfId="17152"/>
    <cellStyle name="Comma 12 3 2" xfId="17153"/>
    <cellStyle name="Comma 12 4" xfId="17154"/>
    <cellStyle name="Comma 12 5" xfId="17155"/>
    <cellStyle name="Comma 12 6" xfId="17156"/>
    <cellStyle name="Comma 13" xfId="17157"/>
    <cellStyle name="Comma 13 2" xfId="17158"/>
    <cellStyle name="Comma 13 2 2" xfId="17159"/>
    <cellStyle name="Comma 13 2 3" xfId="17160"/>
    <cellStyle name="Comma 13 2 4" xfId="17161"/>
    <cellStyle name="Comma 13 3" xfId="17162"/>
    <cellStyle name="Comma 13 3 2" xfId="17163"/>
    <cellStyle name="Comma 13 4" xfId="17164"/>
    <cellStyle name="Comma 13 5" xfId="17165"/>
    <cellStyle name="Comma 13 6" xfId="17166"/>
    <cellStyle name="Comma 14" xfId="17167"/>
    <cellStyle name="Comma 14 2" xfId="17168"/>
    <cellStyle name="Comma 14 2 2" xfId="17169"/>
    <cellStyle name="Comma 14 2 3" xfId="17170"/>
    <cellStyle name="Comma 14 3" xfId="17171"/>
    <cellStyle name="Comma 14 4" xfId="17172"/>
    <cellStyle name="Comma 14 5" xfId="17173"/>
    <cellStyle name="Comma 14 6" xfId="17174"/>
    <cellStyle name="Comma 15" xfId="17175"/>
    <cellStyle name="Comma 15 2" xfId="17176"/>
    <cellStyle name="Comma 15 2 2" xfId="17177"/>
    <cellStyle name="Comma 15 2 3" xfId="17178"/>
    <cellStyle name="Comma 15 3" xfId="17179"/>
    <cellStyle name="Comma 15 4" xfId="17180"/>
    <cellStyle name="Comma 15 5" xfId="17181"/>
    <cellStyle name="Comma 15 6" xfId="17182"/>
    <cellStyle name="Comma 16" xfId="17183"/>
    <cellStyle name="Comma 16 2" xfId="17184"/>
    <cellStyle name="Comma 16 2 2" xfId="17185"/>
    <cellStyle name="Comma 16 2 3" xfId="17186"/>
    <cellStyle name="Comma 16 3" xfId="17187"/>
    <cellStyle name="Comma 16 4" xfId="17188"/>
    <cellStyle name="Comma 16 5" xfId="17189"/>
    <cellStyle name="Comma 16 6" xfId="17190"/>
    <cellStyle name="Comma 17" xfId="17191"/>
    <cellStyle name="Comma 17 2" xfId="17192"/>
    <cellStyle name="Comma 17 2 2" xfId="17193"/>
    <cellStyle name="Comma 17 2 3" xfId="17194"/>
    <cellStyle name="Comma 17 3" xfId="17195"/>
    <cellStyle name="Comma 17 4" xfId="17196"/>
    <cellStyle name="Comma 17 5" xfId="17197"/>
    <cellStyle name="Comma 17 6" xfId="17198"/>
    <cellStyle name="Comma 18" xfId="17199"/>
    <cellStyle name="Comma 18 2" xfId="17200"/>
    <cellStyle name="Comma 18 2 2" xfId="17201"/>
    <cellStyle name="Comma 18 2 3" xfId="17202"/>
    <cellStyle name="Comma 18 2 4" xfId="17203"/>
    <cellStyle name="Comma 18 3" xfId="17204"/>
    <cellStyle name="Comma 18 4" xfId="17205"/>
    <cellStyle name="Comma 18 5" xfId="17206"/>
    <cellStyle name="Comma 18 6" xfId="17207"/>
    <cellStyle name="Comma 19" xfId="17208"/>
    <cellStyle name="Comma 19 2" xfId="17209"/>
    <cellStyle name="Comma 19 2 2" xfId="17210"/>
    <cellStyle name="Comma 19 2 3" xfId="17211"/>
    <cellStyle name="Comma 19 2 4" xfId="17212"/>
    <cellStyle name="Comma 19 3" xfId="17213"/>
    <cellStyle name="Comma 19 4" xfId="17214"/>
    <cellStyle name="Comma 19 5" xfId="17215"/>
    <cellStyle name="Comma 19 6" xfId="17216"/>
    <cellStyle name="Comma 2" xfId="12"/>
    <cellStyle name="Comma 2 10" xfId="17217"/>
    <cellStyle name="Comma 2 10 2" xfId="17218"/>
    <cellStyle name="Comma 2 10 3" xfId="17219"/>
    <cellStyle name="Comma 2 10 4" xfId="62077"/>
    <cellStyle name="Comma 2 11" xfId="17220"/>
    <cellStyle name="Comma 2 11 2" xfId="17221"/>
    <cellStyle name="Comma 2 11 3" xfId="17222"/>
    <cellStyle name="Comma 2 11 4" xfId="62078"/>
    <cellStyle name="Comma 2 12" xfId="17223"/>
    <cellStyle name="Comma 2 12 2" xfId="17224"/>
    <cellStyle name="Comma 2 12 3" xfId="17225"/>
    <cellStyle name="Comma 2 12 4" xfId="62079"/>
    <cellStyle name="Comma 2 13" xfId="17226"/>
    <cellStyle name="Comma 2 13 2" xfId="17227"/>
    <cellStyle name="Comma 2 13 3" xfId="17228"/>
    <cellStyle name="Comma 2 13 4" xfId="62080"/>
    <cellStyle name="Comma 2 14" xfId="17229"/>
    <cellStyle name="Comma 2 14 2" xfId="62081"/>
    <cellStyle name="Comma 2 15" xfId="17230"/>
    <cellStyle name="Comma 2 15 2" xfId="62082"/>
    <cellStyle name="Comma 2 16" xfId="17231"/>
    <cellStyle name="Comma 2 16 2" xfId="62083"/>
    <cellStyle name="Comma 2 17" xfId="17232"/>
    <cellStyle name="Comma 2 17 2" xfId="62084"/>
    <cellStyle name="Comma 2 18" xfId="17233"/>
    <cellStyle name="Comma 2 18 2" xfId="62085"/>
    <cellStyle name="Comma 2 19" xfId="17234"/>
    <cellStyle name="Comma 2 2" xfId="27"/>
    <cellStyle name="Comma 2 2 10" xfId="62086"/>
    <cellStyle name="Comma 2 2 2" xfId="17235"/>
    <cellStyle name="Comma 2 2 2 2" xfId="17236"/>
    <cellStyle name="Comma 2 2 2 2 2" xfId="17237"/>
    <cellStyle name="Comma 2 2 2 2 2 2" xfId="17238"/>
    <cellStyle name="Comma 2 2 2 2 3" xfId="17239"/>
    <cellStyle name="Comma 2 2 2 3" xfId="17240"/>
    <cellStyle name="Comma 2 2 2 3 2" xfId="17241"/>
    <cellStyle name="Comma 2 2 2 4" xfId="17242"/>
    <cellStyle name="Comma 2 2 2 4 2" xfId="17243"/>
    <cellStyle name="Comma 2 2 2 5" xfId="17244"/>
    <cellStyle name="Comma 2 2 2 5 2" xfId="17245"/>
    <cellStyle name="Comma 2 2 2 6" xfId="17246"/>
    <cellStyle name="Comma 2 2 2 6 2" xfId="17247"/>
    <cellStyle name="Comma 2 2 2 7" xfId="17248"/>
    <cellStyle name="Comma 2 2 3" xfId="17249"/>
    <cellStyle name="Comma 2 2 3 2" xfId="17250"/>
    <cellStyle name="Comma 2 2 4" xfId="17251"/>
    <cellStyle name="Comma 2 2 5" xfId="17252"/>
    <cellStyle name="Comma 2 2 6" xfId="17253"/>
    <cellStyle name="Comma 2 2 7" xfId="17254"/>
    <cellStyle name="Comma 2 2 8" xfId="17255"/>
    <cellStyle name="Comma 2 2 9" xfId="17256"/>
    <cellStyle name="Comma 2 20" xfId="62076"/>
    <cellStyle name="Comma 2 3" xfId="17257"/>
    <cellStyle name="Comma 2 3 2" xfId="17258"/>
    <cellStyle name="Comma 2 3 2 2" xfId="17259"/>
    <cellStyle name="Comma 2 3 2 3" xfId="17260"/>
    <cellStyle name="Comma 2 3 3" xfId="17261"/>
    <cellStyle name="Comma 2 3 3 2" xfId="17262"/>
    <cellStyle name="Comma 2 3 4" xfId="17263"/>
    <cellStyle name="Comma 2 3 5" xfId="62087"/>
    <cellStyle name="Comma 2 4" xfId="17264"/>
    <cellStyle name="Comma 2 4 2" xfId="17265"/>
    <cellStyle name="Comma 2 4 3" xfId="17266"/>
    <cellStyle name="Comma 2 4 4" xfId="62088"/>
    <cellStyle name="Comma 2 5" xfId="17267"/>
    <cellStyle name="Comma 2 5 2" xfId="17268"/>
    <cellStyle name="Comma 2 5 3" xfId="17269"/>
    <cellStyle name="Comma 2 5 4" xfId="62089"/>
    <cellStyle name="Comma 2 6" xfId="17270"/>
    <cellStyle name="Comma 2 6 2" xfId="17271"/>
    <cellStyle name="Comma 2 6 3" xfId="17272"/>
    <cellStyle name="Comma 2 6 4" xfId="62090"/>
    <cellStyle name="Comma 2 7" xfId="17273"/>
    <cellStyle name="Comma 2 7 2" xfId="17274"/>
    <cellStyle name="Comma 2 7 3" xfId="17275"/>
    <cellStyle name="Comma 2 7 4" xfId="62091"/>
    <cellStyle name="Comma 2 8" xfId="17276"/>
    <cellStyle name="Comma 2 8 2" xfId="17277"/>
    <cellStyle name="Comma 2 8 3" xfId="17278"/>
    <cellStyle name="Comma 2 8 4" xfId="62092"/>
    <cellStyle name="Comma 2 9" xfId="17279"/>
    <cellStyle name="Comma 2 9 2" xfId="17280"/>
    <cellStyle name="Comma 2 9 3" xfId="17281"/>
    <cellStyle name="Comma 2 9 4" xfId="62093"/>
    <cellStyle name="Comma 20" xfId="17282"/>
    <cellStyle name="Comma 20 2" xfId="17283"/>
    <cellStyle name="Comma 20 2 2" xfId="17284"/>
    <cellStyle name="Comma 20 2 3" xfId="17285"/>
    <cellStyle name="Comma 20 2 4" xfId="17286"/>
    <cellStyle name="Comma 20 3" xfId="17287"/>
    <cellStyle name="Comma 20 4" xfId="17288"/>
    <cellStyle name="Comma 20 5" xfId="17289"/>
    <cellStyle name="Comma 20 6" xfId="17290"/>
    <cellStyle name="Comma 21" xfId="17291"/>
    <cellStyle name="Comma 21 2" xfId="17292"/>
    <cellStyle name="Comma 21 2 2" xfId="17293"/>
    <cellStyle name="Comma 21 2 3" xfId="17294"/>
    <cellStyle name="Comma 21 2 4" xfId="17295"/>
    <cellStyle name="Comma 21 3" xfId="17296"/>
    <cellStyle name="Comma 21 4" xfId="17297"/>
    <cellStyle name="Comma 21 5" xfId="17298"/>
    <cellStyle name="Comma 22" xfId="17299"/>
    <cellStyle name="Comma 22 2" xfId="17300"/>
    <cellStyle name="Comma 22 2 2" xfId="17301"/>
    <cellStyle name="Comma 22 2 3" xfId="17302"/>
    <cellStyle name="Comma 22 2 4" xfId="17303"/>
    <cellStyle name="Comma 22 3" xfId="17304"/>
    <cellStyle name="Comma 22 4" xfId="17305"/>
    <cellStyle name="Comma 22 5" xfId="17306"/>
    <cellStyle name="Comma 23" xfId="17307"/>
    <cellStyle name="Comma 23 2" xfId="17308"/>
    <cellStyle name="Comma 23 2 2" xfId="17309"/>
    <cellStyle name="Comma 23 2 3" xfId="17310"/>
    <cellStyle name="Comma 23 2 4" xfId="17311"/>
    <cellStyle name="Comma 23 3" xfId="17312"/>
    <cellStyle name="Comma 23 4" xfId="17313"/>
    <cellStyle name="Comma 23 5" xfId="17314"/>
    <cellStyle name="Comma 24" xfId="17315"/>
    <cellStyle name="Comma 24 2" xfId="17316"/>
    <cellStyle name="Comma 25" xfId="17317"/>
    <cellStyle name="Comma 25 2" xfId="17318"/>
    <cellStyle name="Comma 26" xfId="17319"/>
    <cellStyle name="Comma 26 2" xfId="17320"/>
    <cellStyle name="Comma 26 3" xfId="17321"/>
    <cellStyle name="Comma 27" xfId="17322"/>
    <cellStyle name="Comma 27 2" xfId="17323"/>
    <cellStyle name="Comma 27 3" xfId="17324"/>
    <cellStyle name="Comma 28" xfId="17325"/>
    <cellStyle name="Comma 28 2" xfId="17326"/>
    <cellStyle name="Comma 28 3" xfId="17327"/>
    <cellStyle name="Comma 29" xfId="17328"/>
    <cellStyle name="Comma 29 2" xfId="17329"/>
    <cellStyle name="Comma 29 3" xfId="17330"/>
    <cellStyle name="Comma 3" xfId="14"/>
    <cellStyle name="Comma 3 2" xfId="28"/>
    <cellStyle name="Comma 3 2 2" xfId="17331"/>
    <cellStyle name="Comma 3 2 2 2" xfId="17332"/>
    <cellStyle name="Comma 3 2 2 3" xfId="17333"/>
    <cellStyle name="Comma 3 2 3" xfId="17334"/>
    <cellStyle name="Comma 3 2 3 2" xfId="17335"/>
    <cellStyle name="Comma 3 2 4" xfId="17336"/>
    <cellStyle name="Comma 3 3" xfId="17337"/>
    <cellStyle name="Comma 3 3 2" xfId="17338"/>
    <cellStyle name="Comma 3 4" xfId="17339"/>
    <cellStyle name="Comma 3 4 2" xfId="17340"/>
    <cellStyle name="Comma 3 5" xfId="17341"/>
    <cellStyle name="Comma 3 5 2" xfId="17342"/>
    <cellStyle name="Comma 3 6" xfId="17343"/>
    <cellStyle name="Comma 3 7" xfId="17344"/>
    <cellStyle name="Comma 3 8" xfId="17345"/>
    <cellStyle name="Comma 3 9" xfId="62094"/>
    <cellStyle name="Comma 30" xfId="17346"/>
    <cellStyle name="Comma 30 2" xfId="17347"/>
    <cellStyle name="Comma 30 3" xfId="17348"/>
    <cellStyle name="Comma 31" xfId="17349"/>
    <cellStyle name="Comma 31 2" xfId="17350"/>
    <cellStyle name="Comma 31 3" xfId="17351"/>
    <cellStyle name="Comma 32" xfId="17352"/>
    <cellStyle name="Comma 32 2" xfId="17353"/>
    <cellStyle name="Comma 33" xfId="17354"/>
    <cellStyle name="Comma 33 2" xfId="17355"/>
    <cellStyle name="Comma 33 3" xfId="17356"/>
    <cellStyle name="Comma 34" xfId="17357"/>
    <cellStyle name="Comma 34 2" xfId="17358"/>
    <cellStyle name="Comma 34 3" xfId="17359"/>
    <cellStyle name="Comma 35" xfId="17360"/>
    <cellStyle name="Comma 35 2" xfId="17361"/>
    <cellStyle name="Comma 36" xfId="17362"/>
    <cellStyle name="Comma 36 2" xfId="17363"/>
    <cellStyle name="Comma 37" xfId="17364"/>
    <cellStyle name="Comma 37 2" xfId="17365"/>
    <cellStyle name="Comma 38" xfId="17366"/>
    <cellStyle name="Comma 38 2" xfId="17367"/>
    <cellStyle name="Comma 39" xfId="17368"/>
    <cellStyle name="Comma 39 2" xfId="17369"/>
    <cellStyle name="Comma 39 3" xfId="17370"/>
    <cellStyle name="Comma 4" xfId="26"/>
    <cellStyle name="Comma 4 2" xfId="17371"/>
    <cellStyle name="Comma 4 2 2" xfId="17372"/>
    <cellStyle name="Comma 4 2 3" xfId="17373"/>
    <cellStyle name="Comma 4 3" xfId="17374"/>
    <cellStyle name="Comma 4 3 2" xfId="17375"/>
    <cellStyle name="Comma 4 4" xfId="17376"/>
    <cellStyle name="Comma 4 4 2" xfId="17377"/>
    <cellStyle name="Comma 4 5" xfId="17378"/>
    <cellStyle name="Comma 4 6" xfId="17379"/>
    <cellStyle name="Comma 40" xfId="17380"/>
    <cellStyle name="Comma 40 2" xfId="17381"/>
    <cellStyle name="Comma 40 3" xfId="17382"/>
    <cellStyle name="Comma 41" xfId="17383"/>
    <cellStyle name="Comma 41 2" xfId="17384"/>
    <cellStyle name="Comma 41 3" xfId="17385"/>
    <cellStyle name="Comma 42" xfId="17386"/>
    <cellStyle name="Comma 42 2" xfId="17387"/>
    <cellStyle name="Comma 42 3" xfId="17388"/>
    <cellStyle name="Comma 43" xfId="17389"/>
    <cellStyle name="Comma 44" xfId="17390"/>
    <cellStyle name="Comma 44 2" xfId="17391"/>
    <cellStyle name="Comma 45" xfId="17392"/>
    <cellStyle name="Comma 46" xfId="17393"/>
    <cellStyle name="Comma 47" xfId="17394"/>
    <cellStyle name="Comma 48" xfId="17395"/>
    <cellStyle name="Comma 49" xfId="17396"/>
    <cellStyle name="Comma 5" xfId="17397"/>
    <cellStyle name="Comma 5 2" xfId="17398"/>
    <cellStyle name="Comma 5 2 2" xfId="17399"/>
    <cellStyle name="Comma 5 2 3" xfId="17400"/>
    <cellStyle name="Comma 5 3" xfId="17401"/>
    <cellStyle name="Comma 5 3 2" xfId="17402"/>
    <cellStyle name="Comma 5 3 3" xfId="17403"/>
    <cellStyle name="Comma 5 4" xfId="17404"/>
    <cellStyle name="Comma 5 4 2" xfId="17405"/>
    <cellStyle name="Comma 5 5" xfId="17406"/>
    <cellStyle name="Comma 5 6" xfId="17407"/>
    <cellStyle name="Comma 50" xfId="17408"/>
    <cellStyle name="Comma 51" xfId="17409"/>
    <cellStyle name="Comma 52" xfId="17410"/>
    <cellStyle name="Comma 53" xfId="17411"/>
    <cellStyle name="Comma 54" xfId="17412"/>
    <cellStyle name="Comma 55" xfId="17413"/>
    <cellStyle name="Comma 56" xfId="17414"/>
    <cellStyle name="Comma 57" xfId="17415"/>
    <cellStyle name="Comma 58" xfId="17416"/>
    <cellStyle name="Comma 59" xfId="17417"/>
    <cellStyle name="Comma 6" xfId="17418"/>
    <cellStyle name="Comma 6 2" xfId="17419"/>
    <cellStyle name="Comma 6 2 2" xfId="17420"/>
    <cellStyle name="Comma 6 2 3" xfId="17421"/>
    <cellStyle name="Comma 6 3" xfId="17422"/>
    <cellStyle name="Comma 6 3 2" xfId="17423"/>
    <cellStyle name="Comma 6 3 3" xfId="17424"/>
    <cellStyle name="Comma 6 4" xfId="17425"/>
    <cellStyle name="Comma 6 4 2" xfId="17426"/>
    <cellStyle name="Comma 6 5" xfId="17427"/>
    <cellStyle name="Comma 6 6" xfId="17428"/>
    <cellStyle name="Comma 60" xfId="17429"/>
    <cellStyle name="Comma 61" xfId="17430"/>
    <cellStyle name="Comma 62" xfId="17431"/>
    <cellStyle name="Comma 63" xfId="17432"/>
    <cellStyle name="Comma 64" xfId="17433"/>
    <cellStyle name="Comma 7" xfId="17434"/>
    <cellStyle name="Comma 7 2" xfId="17435"/>
    <cellStyle name="Comma 7 2 2" xfId="17436"/>
    <cellStyle name="Comma 7 2 2 2" xfId="17437"/>
    <cellStyle name="Comma 7 2 3" xfId="17438"/>
    <cellStyle name="Comma 7 3" xfId="17439"/>
    <cellStyle name="Comma 7 3 2" xfId="17440"/>
    <cellStyle name="Comma 7 3 3" xfId="17441"/>
    <cellStyle name="Comma 7 4" xfId="17442"/>
    <cellStyle name="Comma 7 4 2" xfId="17443"/>
    <cellStyle name="Comma 7 5" xfId="17444"/>
    <cellStyle name="Comma 7 5 2" xfId="17445"/>
    <cellStyle name="Comma 7 6" xfId="17446"/>
    <cellStyle name="Comma 7 7" xfId="17447"/>
    <cellStyle name="Comma 8" xfId="17448"/>
    <cellStyle name="Comma 8 2" xfId="17449"/>
    <cellStyle name="Comma 8 2 2" xfId="17450"/>
    <cellStyle name="Comma 8 2 2 2" xfId="17451"/>
    <cellStyle name="Comma 8 2 3" xfId="17452"/>
    <cellStyle name="Comma 8 3" xfId="17453"/>
    <cellStyle name="Comma 8 3 2" xfId="17454"/>
    <cellStyle name="Comma 8 3 3" xfId="17455"/>
    <cellStyle name="Comma 8 4" xfId="17456"/>
    <cellStyle name="Comma 8 4 2" xfId="17457"/>
    <cellStyle name="Comma 8 5" xfId="17458"/>
    <cellStyle name="Comma 8 6" xfId="17459"/>
    <cellStyle name="Comma 9" xfId="17460"/>
    <cellStyle name="Comma 9 2" xfId="17461"/>
    <cellStyle name="Comma 9 2 2" xfId="17462"/>
    <cellStyle name="Comma 9 2 2 2" xfId="17463"/>
    <cellStyle name="Comma 9 2 3" xfId="17464"/>
    <cellStyle name="Comma 9 2 4" xfId="17465"/>
    <cellStyle name="Comma 9 3" xfId="17466"/>
    <cellStyle name="Comma 9 3 2" xfId="17467"/>
    <cellStyle name="Comma 9 3 3" xfId="17468"/>
    <cellStyle name="Comma 9 4" xfId="17469"/>
    <cellStyle name="Comma 9 4 2" xfId="17470"/>
    <cellStyle name="Comma 9 5" xfId="17471"/>
    <cellStyle name="Comma 9 6" xfId="17472"/>
    <cellStyle name="Comma 9 7" xfId="17473"/>
    <cellStyle name="Comma, 1dec" xfId="17474"/>
    <cellStyle name="Commentaire 2" xfId="51"/>
    <cellStyle name="Copied" xfId="17475"/>
    <cellStyle name="Currency (2dp)" xfId="17476"/>
    <cellStyle name="Currency [2]" xfId="17477"/>
    <cellStyle name="Currency [2] 10" xfId="17478"/>
    <cellStyle name="Currency [2] 2" xfId="17479"/>
    <cellStyle name="Currency [2] 2 10" xfId="17480"/>
    <cellStyle name="Currency [2] 2 11" xfId="17481"/>
    <cellStyle name="Currency [2] 2 2" xfId="17482"/>
    <cellStyle name="Currency [2] 2 2 2" xfId="17483"/>
    <cellStyle name="Currency [2] 2 2 3" xfId="17484"/>
    <cellStyle name="Currency [2] 2 2 4" xfId="17485"/>
    <cellStyle name="Currency [2] 2 2 5" xfId="17486"/>
    <cellStyle name="Currency [2] 2 3" xfId="17487"/>
    <cellStyle name="Currency [2] 2 3 2" xfId="17488"/>
    <cellStyle name="Currency [2] 2 3 3" xfId="17489"/>
    <cellStyle name="Currency [2] 2 3 4" xfId="17490"/>
    <cellStyle name="Currency [2] 2 3 5" xfId="17491"/>
    <cellStyle name="Currency [2] 2 4" xfId="17492"/>
    <cellStyle name="Currency [2] 2 4 2" xfId="17493"/>
    <cellStyle name="Currency [2] 2 4 3" xfId="17494"/>
    <cellStyle name="Currency [2] 2 4 4" xfId="17495"/>
    <cellStyle name="Currency [2] 2 4 5" xfId="17496"/>
    <cellStyle name="Currency [2] 2 5" xfId="17497"/>
    <cellStyle name="Currency [2] 2 5 2" xfId="17498"/>
    <cellStyle name="Currency [2] 2 5 3" xfId="17499"/>
    <cellStyle name="Currency [2] 2 5 4" xfId="17500"/>
    <cellStyle name="Currency [2] 2 5 5" xfId="17501"/>
    <cellStyle name="Currency [2] 2 6" xfId="17502"/>
    <cellStyle name="Currency [2] 2 6 2" xfId="17503"/>
    <cellStyle name="Currency [2] 2 6 3" xfId="17504"/>
    <cellStyle name="Currency [2] 2 6 4" xfId="17505"/>
    <cellStyle name="Currency [2] 2 6 5" xfId="17506"/>
    <cellStyle name="Currency [2] 2 7" xfId="17507"/>
    <cellStyle name="Currency [2] 2 7 2" xfId="17508"/>
    <cellStyle name="Currency [2] 2 7 3" xfId="17509"/>
    <cellStyle name="Currency [2] 2 7 4" xfId="17510"/>
    <cellStyle name="Currency [2] 2 7 5" xfId="17511"/>
    <cellStyle name="Currency [2] 2 8" xfId="17512"/>
    <cellStyle name="Currency [2] 2 9" xfId="17513"/>
    <cellStyle name="Currency [2] 3" xfId="17514"/>
    <cellStyle name="Currency [2] 3 2" xfId="17515"/>
    <cellStyle name="Currency [2] 3 3" xfId="17516"/>
    <cellStyle name="Currency [2] 3 4" xfId="17517"/>
    <cellStyle name="Currency [2] 3 5" xfId="17518"/>
    <cellStyle name="Currency [2] 4" xfId="17519"/>
    <cellStyle name="Currency [2] 4 2" xfId="17520"/>
    <cellStyle name="Currency [2] 4 3" xfId="17521"/>
    <cellStyle name="Currency [2] 4 4" xfId="17522"/>
    <cellStyle name="Currency [2] 4 5" xfId="17523"/>
    <cellStyle name="Currency [2] 5" xfId="17524"/>
    <cellStyle name="Currency [2] 5 2" xfId="17525"/>
    <cellStyle name="Currency [2] 5 3" xfId="17526"/>
    <cellStyle name="Currency [2] 5 4" xfId="17527"/>
    <cellStyle name="Currency [2] 5 5" xfId="17528"/>
    <cellStyle name="Currency [2] 6" xfId="17529"/>
    <cellStyle name="Currency [2] 6 2" xfId="17530"/>
    <cellStyle name="Currency [2] 6 3" xfId="17531"/>
    <cellStyle name="Currency [2] 6 4" xfId="17532"/>
    <cellStyle name="Currency [2] 6 5" xfId="17533"/>
    <cellStyle name="Currency [2] 7" xfId="17534"/>
    <cellStyle name="Currency [2] 8" xfId="17535"/>
    <cellStyle name="Currency [2] 9" xfId="17536"/>
    <cellStyle name="Currency 2" xfId="15"/>
    <cellStyle name="Currency 2 2" xfId="29"/>
    <cellStyle name="Currency 2 3" xfId="17537"/>
    <cellStyle name="Currency 3" xfId="17538"/>
    <cellStyle name="Currency 4" xfId="17539"/>
    <cellStyle name="Currency Dollar" xfId="17540"/>
    <cellStyle name="Currency Dollar (2dp)" xfId="17541"/>
    <cellStyle name="Currency EUR" xfId="17542"/>
    <cellStyle name="Currency EUR (2dp)" xfId="17543"/>
    <cellStyle name="Currency EUR (2dp) 2" xfId="17544"/>
    <cellStyle name="Currency EUR 2" xfId="17545"/>
    <cellStyle name="Currency Euro" xfId="17546"/>
    <cellStyle name="Currency Euro (2dp)" xfId="17547"/>
    <cellStyle name="Currency GBP" xfId="17548"/>
    <cellStyle name="Currency GBP (2dp)" xfId="17549"/>
    <cellStyle name="Currency GBP 2" xfId="17550"/>
    <cellStyle name="Currency Pound" xfId="17551"/>
    <cellStyle name="Currency Pound (2dp)" xfId="17552"/>
    <cellStyle name="Currency USD" xfId="17553"/>
    <cellStyle name="Currency USD (2dp)" xfId="17554"/>
    <cellStyle name="Currency USD (2dp) 2" xfId="17555"/>
    <cellStyle name="Currency USD 2" xfId="17556"/>
    <cellStyle name="Date" xfId="17557"/>
    <cellStyle name="Date (Month)" xfId="17558"/>
    <cellStyle name="Date (Year)" xfId="17559"/>
    <cellStyle name="Datum" xfId="17560"/>
    <cellStyle name="Datum 10" xfId="17561"/>
    <cellStyle name="Datum 10 2" xfId="17562"/>
    <cellStyle name="Datum 10 3" xfId="17563"/>
    <cellStyle name="Datum 11" xfId="17564"/>
    <cellStyle name="Datum 11 2" xfId="17565"/>
    <cellStyle name="Datum 11 3" xfId="17566"/>
    <cellStyle name="Datum 2" xfId="17567"/>
    <cellStyle name="Datum 2 10" xfId="17568"/>
    <cellStyle name="Datum 2 11" xfId="17569"/>
    <cellStyle name="Datum 2 2" xfId="17570"/>
    <cellStyle name="Datum 2 2 2" xfId="17571"/>
    <cellStyle name="Datum 2 3" xfId="17572"/>
    <cellStyle name="Datum 2 3 2" xfId="17573"/>
    <cellStyle name="Datum 2 4" xfId="17574"/>
    <cellStyle name="Datum 2 4 2" xfId="17575"/>
    <cellStyle name="Datum 2 5" xfId="17576"/>
    <cellStyle name="Datum 2 6" xfId="17577"/>
    <cellStyle name="Datum 2 7" xfId="17578"/>
    <cellStyle name="Datum 2 8" xfId="17579"/>
    <cellStyle name="Datum 2 9" xfId="17580"/>
    <cellStyle name="Datum 3" xfId="17581"/>
    <cellStyle name="Datum 3 10" xfId="17582"/>
    <cellStyle name="Datum 3 11" xfId="17583"/>
    <cellStyle name="Datum 3 2" xfId="17584"/>
    <cellStyle name="Datum 3 2 2" xfId="17585"/>
    <cellStyle name="Datum 3 3" xfId="17586"/>
    <cellStyle name="Datum 3 3 2" xfId="17587"/>
    <cellStyle name="Datum 3 4" xfId="17588"/>
    <cellStyle name="Datum 3 4 2" xfId="17589"/>
    <cellStyle name="Datum 3 5" xfId="17590"/>
    <cellStyle name="Datum 3 6" xfId="17591"/>
    <cellStyle name="Datum 3 7" xfId="17592"/>
    <cellStyle name="Datum 3 8" xfId="17593"/>
    <cellStyle name="Datum 3 9" xfId="17594"/>
    <cellStyle name="Datum 4" xfId="17595"/>
    <cellStyle name="Datum 4 2" xfId="17596"/>
    <cellStyle name="Datum 4 3" xfId="17597"/>
    <cellStyle name="Datum 4 4" xfId="17598"/>
    <cellStyle name="Datum 5" xfId="17599"/>
    <cellStyle name="Datum 5 2" xfId="17600"/>
    <cellStyle name="Datum 5 3" xfId="17601"/>
    <cellStyle name="Datum 6" xfId="17602"/>
    <cellStyle name="Datum 6 2" xfId="17603"/>
    <cellStyle name="Datum 6 3" xfId="17604"/>
    <cellStyle name="Datum 7" xfId="17605"/>
    <cellStyle name="Datum 7 2" xfId="17606"/>
    <cellStyle name="Datum 7 3" xfId="17607"/>
    <cellStyle name="Datum 8" xfId="17608"/>
    <cellStyle name="Datum 8 2" xfId="17609"/>
    <cellStyle name="Datum 8 3" xfId="17610"/>
    <cellStyle name="Datum 9" xfId="17611"/>
    <cellStyle name="Datum 9 2" xfId="17612"/>
    <cellStyle name="Datum 9 3" xfId="17613"/>
    <cellStyle name="Datum_Book2" xfId="17614"/>
    <cellStyle name="Dezimal [0]_~0053150" xfId="17615"/>
    <cellStyle name="Dezimal_~0053150" xfId="17616"/>
    <cellStyle name="Diseño" xfId="17617"/>
    <cellStyle name="Dobro" xfId="17618"/>
    <cellStyle name="Dobro 10" xfId="17619"/>
    <cellStyle name="Dobro 11" xfId="17620"/>
    <cellStyle name="Dobro 12" xfId="17621"/>
    <cellStyle name="Dobro 13" xfId="17622"/>
    <cellStyle name="Dobro 14" xfId="17623"/>
    <cellStyle name="Dobro 15" xfId="17624"/>
    <cellStyle name="Dobro 16" xfId="17625"/>
    <cellStyle name="Dobro 2" xfId="17626"/>
    <cellStyle name="Dobro 3" xfId="17627"/>
    <cellStyle name="Dobro 4" xfId="17628"/>
    <cellStyle name="Dobro 5" xfId="17629"/>
    <cellStyle name="Dobro 6" xfId="17630"/>
    <cellStyle name="Dobro 7" xfId="17631"/>
    <cellStyle name="Dobro 8" xfId="17632"/>
    <cellStyle name="Dobro 9" xfId="17633"/>
    <cellStyle name="Dollar" xfId="17634"/>
    <cellStyle name="Dziesiętny_DFC ERAV3" xfId="17635"/>
    <cellStyle name="Eingabe" xfId="17636"/>
    <cellStyle name="Eingabe 10" xfId="17637"/>
    <cellStyle name="Eingabe 2" xfId="17638"/>
    <cellStyle name="Eingabe 2 2" xfId="17639"/>
    <cellStyle name="Eingabe 2 2 2" xfId="17640"/>
    <cellStyle name="Eingabe 2 2 3" xfId="17641"/>
    <cellStyle name="Eingabe 2 2 4" xfId="17642"/>
    <cellStyle name="Eingabe 2 3" xfId="17643"/>
    <cellStyle name="Eingabe 2 3 2" xfId="17644"/>
    <cellStyle name="Eingabe 2 3 3" xfId="17645"/>
    <cellStyle name="Eingabe 2 3 4" xfId="17646"/>
    <cellStyle name="Eingabe 2 4" xfId="17647"/>
    <cellStyle name="Eingabe 2 4 2" xfId="17648"/>
    <cellStyle name="Eingabe 2 4 3" xfId="17649"/>
    <cellStyle name="Eingabe 2 4 4" xfId="17650"/>
    <cellStyle name="Eingabe 2 5" xfId="17651"/>
    <cellStyle name="Eingabe 2 5 2" xfId="17652"/>
    <cellStyle name="Eingabe 2 5 3" xfId="17653"/>
    <cellStyle name="Eingabe 2 5 4" xfId="17654"/>
    <cellStyle name="Eingabe 2 6" xfId="17655"/>
    <cellStyle name="Eingabe 2 7" xfId="17656"/>
    <cellStyle name="Eingabe 2 8" xfId="17657"/>
    <cellStyle name="Eingabe 3" xfId="17658"/>
    <cellStyle name="Eingabe 3 2" xfId="17659"/>
    <cellStyle name="Eingabe 3 3" xfId="17660"/>
    <cellStyle name="Eingabe 3 4" xfId="17661"/>
    <cellStyle name="Eingabe 4" xfId="17662"/>
    <cellStyle name="Eingabe 4 2" xfId="17663"/>
    <cellStyle name="Eingabe 4 3" xfId="17664"/>
    <cellStyle name="Eingabe 4 4" xfId="17665"/>
    <cellStyle name="Eingabe 5" xfId="17666"/>
    <cellStyle name="Eingabe 5 2" xfId="17667"/>
    <cellStyle name="Eingabe 5 3" xfId="17668"/>
    <cellStyle name="Eingabe 5 4" xfId="17669"/>
    <cellStyle name="Eingabe 6" xfId="17670"/>
    <cellStyle name="Eingabe 6 2" xfId="17671"/>
    <cellStyle name="Eingabe 6 3" xfId="17672"/>
    <cellStyle name="Eingabe 6 4" xfId="17673"/>
    <cellStyle name="Eingabe 7" xfId="17674"/>
    <cellStyle name="Eingabe 7 2" xfId="17675"/>
    <cellStyle name="Eingabe 7 3" xfId="17676"/>
    <cellStyle name="Eingabe 7 4" xfId="17677"/>
    <cellStyle name="Eingabe 8" xfId="17678"/>
    <cellStyle name="Eingabe 9" xfId="17679"/>
    <cellStyle name="Entered" xfId="17680"/>
    <cellStyle name="Entrée 2" xfId="45"/>
    <cellStyle name="Ergebnis" xfId="17681"/>
    <cellStyle name="Ergebnis 2" xfId="17682"/>
    <cellStyle name="Ergebnis 2 2" xfId="17683"/>
    <cellStyle name="Ergebnis 2 2 2" xfId="17684"/>
    <cellStyle name="Ergebnis 2 2 3" xfId="17685"/>
    <cellStyle name="Ergebnis 2 2 4" xfId="17686"/>
    <cellStyle name="Ergebnis 2 2 5" xfId="17687"/>
    <cellStyle name="Ergebnis 2 3" xfId="17688"/>
    <cellStyle name="Ergebnis 2 3 2" xfId="17689"/>
    <cellStyle name="Ergebnis 2 3 3" xfId="17690"/>
    <cellStyle name="Ergebnis 2 3 4" xfId="17691"/>
    <cellStyle name="Ergebnis 2 3 5" xfId="17692"/>
    <cellStyle name="Ergebnis 2 4" xfId="17693"/>
    <cellStyle name="Ergebnis 2 4 2" xfId="17694"/>
    <cellStyle name="Ergebnis 2 4 3" xfId="17695"/>
    <cellStyle name="Ergebnis 2 4 4" xfId="17696"/>
    <cellStyle name="Ergebnis 2 4 5" xfId="17697"/>
    <cellStyle name="Ergebnis 2 5" xfId="17698"/>
    <cellStyle name="Ergebnis 2 5 2" xfId="17699"/>
    <cellStyle name="Ergebnis 2 5 3" xfId="17700"/>
    <cellStyle name="Ergebnis 2 5 4" xfId="17701"/>
    <cellStyle name="Ergebnis 2 5 5" xfId="17702"/>
    <cellStyle name="Ergebnis 2 6" xfId="17703"/>
    <cellStyle name="Ergebnis 2 7" xfId="17704"/>
    <cellStyle name="Ergebnis 2 8" xfId="17705"/>
    <cellStyle name="Ergebnis 2 9" xfId="17706"/>
    <cellStyle name="Ergebnis 3" xfId="17707"/>
    <cellStyle name="Ergebnis 3 2" xfId="17708"/>
    <cellStyle name="Ergebnis 3 3" xfId="17709"/>
    <cellStyle name="Ergebnis 3 4" xfId="17710"/>
    <cellStyle name="Ergebnis 3 5" xfId="17711"/>
    <cellStyle name="Ergebnis 4" xfId="17712"/>
    <cellStyle name="Ergebnis 4 2" xfId="17713"/>
    <cellStyle name="Ergebnis 4 3" xfId="17714"/>
    <cellStyle name="Ergebnis 4 4" xfId="17715"/>
    <cellStyle name="Ergebnis 4 5" xfId="17716"/>
    <cellStyle name="Ergebnis 5" xfId="17717"/>
    <cellStyle name="Ergebnis 6" xfId="17718"/>
    <cellStyle name="Ergebnis 7" xfId="17719"/>
    <cellStyle name="Ergebnis 8" xfId="17720"/>
    <cellStyle name="Erklärender Text" xfId="17721"/>
    <cellStyle name="ET měna" xfId="17722"/>
    <cellStyle name="ET měna 2" xfId="17723"/>
    <cellStyle name="ET měna 3" xfId="17724"/>
    <cellStyle name="ET měna 4" xfId="17725"/>
    <cellStyle name="Euro" xfId="17726"/>
    <cellStyle name="Euro 10" xfId="17727"/>
    <cellStyle name="Euro 10 2" xfId="17728"/>
    <cellStyle name="Euro 10 3" xfId="17729"/>
    <cellStyle name="Euro 11" xfId="17730"/>
    <cellStyle name="Euro 11 2" xfId="17731"/>
    <cellStyle name="Euro 11 3" xfId="17732"/>
    <cellStyle name="Euro 12" xfId="17733"/>
    <cellStyle name="Euro 12 2" xfId="17734"/>
    <cellStyle name="Euro 13" xfId="17735"/>
    <cellStyle name="Euro 13 2" xfId="17736"/>
    <cellStyle name="Euro 14" xfId="17737"/>
    <cellStyle name="Euro 15" xfId="17738"/>
    <cellStyle name="Euro 2" xfId="17739"/>
    <cellStyle name="Euro 2 10" xfId="17740"/>
    <cellStyle name="Euro 2 11" xfId="17741"/>
    <cellStyle name="Euro 2 12" xfId="17742"/>
    <cellStyle name="Euro 2 2" xfId="17743"/>
    <cellStyle name="Euro 2 2 2" xfId="17744"/>
    <cellStyle name="Euro 2 2 3" xfId="17745"/>
    <cellStyle name="Euro 2 2 4" xfId="17746"/>
    <cellStyle name="Euro 2 3" xfId="17747"/>
    <cellStyle name="Euro 2 3 2" xfId="17748"/>
    <cellStyle name="Euro 2 3 3" xfId="17749"/>
    <cellStyle name="Euro 2 4" xfId="17750"/>
    <cellStyle name="Euro 2 4 2" xfId="17751"/>
    <cellStyle name="Euro 2 4 3" xfId="17752"/>
    <cellStyle name="Euro 2 5" xfId="17753"/>
    <cellStyle name="Euro 2 5 2" xfId="17754"/>
    <cellStyle name="Euro 2 5 3" xfId="17755"/>
    <cellStyle name="Euro 2 6" xfId="17756"/>
    <cellStyle name="Euro 2 6 2" xfId="17757"/>
    <cellStyle name="Euro 2 7" xfId="17758"/>
    <cellStyle name="Euro 2 7 2" xfId="17759"/>
    <cellStyle name="Euro 2 8" xfId="17760"/>
    <cellStyle name="Euro 2 8 2" xfId="17761"/>
    <cellStyle name="Euro 2 9" xfId="17762"/>
    <cellStyle name="Euro 2 9 2" xfId="17763"/>
    <cellStyle name="Euro 3" xfId="17764"/>
    <cellStyle name="Euro 3 10" xfId="17765"/>
    <cellStyle name="Euro 3 11" xfId="17766"/>
    <cellStyle name="Euro 3 12" xfId="17767"/>
    <cellStyle name="Euro 3 2" xfId="17768"/>
    <cellStyle name="Euro 3 2 2" xfId="17769"/>
    <cellStyle name="Euro 3 2 3" xfId="17770"/>
    <cellStyle name="Euro 3 2 4" xfId="17771"/>
    <cellStyle name="Euro 3 3" xfId="17772"/>
    <cellStyle name="Euro 3 3 2" xfId="17773"/>
    <cellStyle name="Euro 3 3 3" xfId="17774"/>
    <cellStyle name="Euro 3 4" xfId="17775"/>
    <cellStyle name="Euro 3 4 2" xfId="17776"/>
    <cellStyle name="Euro 3 4 3" xfId="17777"/>
    <cellStyle name="Euro 3 5" xfId="17778"/>
    <cellStyle name="Euro 3 5 2" xfId="17779"/>
    <cellStyle name="Euro 3 5 3" xfId="17780"/>
    <cellStyle name="Euro 3 6" xfId="17781"/>
    <cellStyle name="Euro 3 6 2" xfId="17782"/>
    <cellStyle name="Euro 3 7" xfId="17783"/>
    <cellStyle name="Euro 3 7 2" xfId="17784"/>
    <cellStyle name="Euro 3 8" xfId="17785"/>
    <cellStyle name="Euro 3 8 2" xfId="17786"/>
    <cellStyle name="Euro 3 9" xfId="17787"/>
    <cellStyle name="Euro 3 9 2" xfId="17788"/>
    <cellStyle name="Euro 4" xfId="17789"/>
    <cellStyle name="Euro 4 2" xfId="17790"/>
    <cellStyle name="Euro 4 2 2" xfId="17791"/>
    <cellStyle name="Euro 4 2 3" xfId="17792"/>
    <cellStyle name="Euro 4 2 4" xfId="17793"/>
    <cellStyle name="Euro 4 3" xfId="17794"/>
    <cellStyle name="Euro 4 4" xfId="17795"/>
    <cellStyle name="Euro 4 5" xfId="17796"/>
    <cellStyle name="Euro 4 6" xfId="17797"/>
    <cellStyle name="Euro 4 7" xfId="17798"/>
    <cellStyle name="Euro 5" xfId="17799"/>
    <cellStyle name="Euro 5 2" xfId="17800"/>
    <cellStyle name="Euro 5 3" xfId="17801"/>
    <cellStyle name="Euro 5 4" xfId="17802"/>
    <cellStyle name="Euro 5 5" xfId="17803"/>
    <cellStyle name="Euro 5 6" xfId="17804"/>
    <cellStyle name="Euro 5 7" xfId="17805"/>
    <cellStyle name="Euro 6" xfId="17806"/>
    <cellStyle name="Euro 6 2" xfId="17807"/>
    <cellStyle name="Euro 6 2 2" xfId="17808"/>
    <cellStyle name="Euro 6 3" xfId="17809"/>
    <cellStyle name="Euro 6 3 2" xfId="17810"/>
    <cellStyle name="Euro 6 4" xfId="17811"/>
    <cellStyle name="Euro 7" xfId="17812"/>
    <cellStyle name="Euro 7 2" xfId="17813"/>
    <cellStyle name="Euro 7 3" xfId="17814"/>
    <cellStyle name="Euro 8" xfId="17815"/>
    <cellStyle name="Euro 8 2" xfId="17816"/>
    <cellStyle name="Euro 8 3" xfId="17817"/>
    <cellStyle name="Euro 9" xfId="17818"/>
    <cellStyle name="Euro 9 2" xfId="17819"/>
    <cellStyle name="Euro billion" xfId="17820"/>
    <cellStyle name="Euro million" xfId="17821"/>
    <cellStyle name="Euro thousand" xfId="17822"/>
    <cellStyle name="Euro_2010-02-01 MTR Overview - Final - SEE" xfId="17823"/>
    <cellStyle name="Explanatory Text 10" xfId="17824"/>
    <cellStyle name="Explanatory Text 10 2" xfId="17825"/>
    <cellStyle name="Explanatory Text 11" xfId="17826"/>
    <cellStyle name="Explanatory Text 11 2" xfId="17827"/>
    <cellStyle name="Explanatory Text 12" xfId="17828"/>
    <cellStyle name="Explanatory Text 12 2" xfId="17829"/>
    <cellStyle name="Explanatory Text 13" xfId="17830"/>
    <cellStyle name="Explanatory Text 13 2" xfId="17831"/>
    <cellStyle name="Explanatory Text 14" xfId="17832"/>
    <cellStyle name="Explanatory Text 14 2" xfId="17833"/>
    <cellStyle name="Explanatory Text 15" xfId="17834"/>
    <cellStyle name="Explanatory Text 15 2" xfId="17835"/>
    <cellStyle name="Explanatory Text 16" xfId="17836"/>
    <cellStyle name="Explanatory Text 16 2" xfId="17837"/>
    <cellStyle name="Explanatory Text 17" xfId="17838"/>
    <cellStyle name="Explanatory Text 17 2" xfId="17839"/>
    <cellStyle name="Explanatory Text 18" xfId="17840"/>
    <cellStyle name="Explanatory Text 19" xfId="17841"/>
    <cellStyle name="Explanatory Text 2" xfId="17842"/>
    <cellStyle name="Explanatory Text 2 2" xfId="17843"/>
    <cellStyle name="Explanatory Text 2 2 10" xfId="17844"/>
    <cellStyle name="Explanatory Text 2 2 11" xfId="17845"/>
    <cellStyle name="Explanatory Text 2 2 12" xfId="17846"/>
    <cellStyle name="Explanatory Text 2 2 13" xfId="17847"/>
    <cellStyle name="Explanatory Text 2 2 14" xfId="17848"/>
    <cellStyle name="Explanatory Text 2 2 2" xfId="17849"/>
    <cellStyle name="Explanatory Text 2 2 3" xfId="17850"/>
    <cellStyle name="Explanatory Text 2 2 4" xfId="17851"/>
    <cellStyle name="Explanatory Text 2 2 5" xfId="17852"/>
    <cellStyle name="Explanatory Text 2 2 6" xfId="17853"/>
    <cellStyle name="Explanatory Text 2 2 7" xfId="17854"/>
    <cellStyle name="Explanatory Text 2 2 8" xfId="17855"/>
    <cellStyle name="Explanatory Text 2 2 9" xfId="17856"/>
    <cellStyle name="Explanatory Text 2 3" xfId="17857"/>
    <cellStyle name="Explanatory Text 2 3 2" xfId="17858"/>
    <cellStyle name="Explanatory Text 2 4" xfId="17859"/>
    <cellStyle name="Explanatory Text 2 4 2" xfId="17860"/>
    <cellStyle name="Explanatory Text 2 5" xfId="17861"/>
    <cellStyle name="Explanatory Text 2 6" xfId="17862"/>
    <cellStyle name="Explanatory Text 20" xfId="17863"/>
    <cellStyle name="Explanatory Text 21" xfId="17864"/>
    <cellStyle name="Explanatory Text 22" xfId="17865"/>
    <cellStyle name="Explanatory Text 23" xfId="17866"/>
    <cellStyle name="Explanatory Text 24" xfId="17867"/>
    <cellStyle name="Explanatory Text 25" xfId="17868"/>
    <cellStyle name="Explanatory Text 26" xfId="17869"/>
    <cellStyle name="Explanatory Text 27" xfId="17870"/>
    <cellStyle name="Explanatory Text 28" xfId="17871"/>
    <cellStyle name="Explanatory Text 29" xfId="17872"/>
    <cellStyle name="Explanatory Text 3" xfId="17873"/>
    <cellStyle name="Explanatory Text 3 10" xfId="17874"/>
    <cellStyle name="Explanatory Text 3 11" xfId="17875"/>
    <cellStyle name="Explanatory Text 3 12" xfId="17876"/>
    <cellStyle name="Explanatory Text 3 13" xfId="17877"/>
    <cellStyle name="Explanatory Text 3 14" xfId="17878"/>
    <cellStyle name="Explanatory Text 3 15" xfId="17879"/>
    <cellStyle name="Explanatory Text 3 2" xfId="17880"/>
    <cellStyle name="Explanatory Text 3 3" xfId="17881"/>
    <cellStyle name="Explanatory Text 3 4" xfId="17882"/>
    <cellStyle name="Explanatory Text 3 4 2" xfId="17883"/>
    <cellStyle name="Explanatory Text 3 5" xfId="17884"/>
    <cellStyle name="Explanatory Text 3 6" xfId="17885"/>
    <cellStyle name="Explanatory Text 3 7" xfId="17886"/>
    <cellStyle name="Explanatory Text 3 8" xfId="17887"/>
    <cellStyle name="Explanatory Text 3 9" xfId="17888"/>
    <cellStyle name="Explanatory Text 30" xfId="17889"/>
    <cellStyle name="Explanatory Text 31" xfId="17890"/>
    <cellStyle name="Explanatory Text 32" xfId="17891"/>
    <cellStyle name="Explanatory Text 33" xfId="17892"/>
    <cellStyle name="Explanatory Text 34" xfId="17893"/>
    <cellStyle name="Explanatory Text 35" xfId="17894"/>
    <cellStyle name="Explanatory Text 36" xfId="17895"/>
    <cellStyle name="Explanatory Text 37" xfId="17896"/>
    <cellStyle name="Explanatory Text 38" xfId="17897"/>
    <cellStyle name="Explanatory Text 4" xfId="17898"/>
    <cellStyle name="Explanatory Text 4 10" xfId="17899"/>
    <cellStyle name="Explanatory Text 4 11" xfId="17900"/>
    <cellStyle name="Explanatory Text 4 12" xfId="17901"/>
    <cellStyle name="Explanatory Text 4 13" xfId="17902"/>
    <cellStyle name="Explanatory Text 4 14" xfId="17903"/>
    <cellStyle name="Explanatory Text 4 15" xfId="17904"/>
    <cellStyle name="Explanatory Text 4 2" xfId="17905"/>
    <cellStyle name="Explanatory Text 4 3" xfId="17906"/>
    <cellStyle name="Explanatory Text 4 4" xfId="17907"/>
    <cellStyle name="Explanatory Text 4 5" xfId="17908"/>
    <cellStyle name="Explanatory Text 4 6" xfId="17909"/>
    <cellStyle name="Explanatory Text 4 7" xfId="17910"/>
    <cellStyle name="Explanatory Text 4 8" xfId="17911"/>
    <cellStyle name="Explanatory Text 4 9" xfId="17912"/>
    <cellStyle name="Explanatory Text 5" xfId="17913"/>
    <cellStyle name="Explanatory Text 5 2" xfId="17914"/>
    <cellStyle name="Explanatory Text 6" xfId="17915"/>
    <cellStyle name="Explanatory Text 6 2" xfId="17916"/>
    <cellStyle name="Explanatory Text 7" xfId="17917"/>
    <cellStyle name="Explanatory Text 7 2" xfId="17918"/>
    <cellStyle name="Explanatory Text 8" xfId="17919"/>
    <cellStyle name="Explanatory Text 8 2" xfId="17920"/>
    <cellStyle name="Explanatory Text 9" xfId="17921"/>
    <cellStyle name="Explanatory Text 9 2" xfId="17922"/>
    <cellStyle name="ExternalIDs" xfId="17923"/>
    <cellStyle name="Finan?ní0" xfId="17924"/>
    <cellStyle name="Finan?ní0 1" xfId="17925"/>
    <cellStyle name="Finanční0" xfId="17926"/>
    <cellStyle name="Fixed" xfId="17927"/>
    <cellStyle name="Font" xfId="17928"/>
    <cellStyle name="Footnote" xfId="17929"/>
    <cellStyle name="GBP" xfId="17930"/>
    <cellStyle name="GBP billion" xfId="17931"/>
    <cellStyle name="GBP million" xfId="17932"/>
    <cellStyle name="GBP thousand" xfId="17933"/>
    <cellStyle name="Gesperrt" xfId="17934"/>
    <cellStyle name="Gesperrt 10" xfId="17935"/>
    <cellStyle name="Gesperrt 10 2" xfId="17936"/>
    <cellStyle name="Gesperrt 11" xfId="17937"/>
    <cellStyle name="Gesperrt 11 2" xfId="17938"/>
    <cellStyle name="Gesperrt 12" xfId="17939"/>
    <cellStyle name="Gesperrt 13" xfId="17940"/>
    <cellStyle name="Gesperrt 2" xfId="17941"/>
    <cellStyle name="Gesperrt 2 2" xfId="17942"/>
    <cellStyle name="Gesperrt 2 2 2" xfId="17943"/>
    <cellStyle name="Gesperrt 2 2 3" xfId="17944"/>
    <cellStyle name="Gesperrt 2 2 4" xfId="17945"/>
    <cellStyle name="Gesperrt 2 3" xfId="17946"/>
    <cellStyle name="Gesperrt 2 4" xfId="17947"/>
    <cellStyle name="Gesperrt 2 5" xfId="17948"/>
    <cellStyle name="Gesperrt 2 6" xfId="17949"/>
    <cellStyle name="Gesperrt 3" xfId="17950"/>
    <cellStyle name="Gesperrt 3 2" xfId="17951"/>
    <cellStyle name="Gesperrt 3 2 2" xfId="17952"/>
    <cellStyle name="Gesperrt 3 2 3" xfId="17953"/>
    <cellStyle name="Gesperrt 3 2 4" xfId="17954"/>
    <cellStyle name="Gesperrt 3 3" xfId="17955"/>
    <cellStyle name="Gesperrt 3 4" xfId="17956"/>
    <cellStyle name="Gesperrt 3 5" xfId="17957"/>
    <cellStyle name="Gesperrt 4" xfId="17958"/>
    <cellStyle name="Gesperrt 4 2" xfId="17959"/>
    <cellStyle name="Gesperrt 4 2 2" xfId="17960"/>
    <cellStyle name="Gesperrt 4 2 3" xfId="17961"/>
    <cellStyle name="Gesperrt 4 2 4" xfId="17962"/>
    <cellStyle name="Gesperrt 4 3" xfId="17963"/>
    <cellStyle name="Gesperrt 4 4" xfId="17964"/>
    <cellStyle name="Gesperrt 4 5" xfId="17965"/>
    <cellStyle name="Gesperrt 5" xfId="17966"/>
    <cellStyle name="Gesperrt 5 2" xfId="17967"/>
    <cellStyle name="Gesperrt 5 3" xfId="17968"/>
    <cellStyle name="Gesperrt 6" xfId="17969"/>
    <cellStyle name="Gesperrt 6 2" xfId="17970"/>
    <cellStyle name="Gesperrt 6 3" xfId="17971"/>
    <cellStyle name="Gesperrt 7" xfId="17972"/>
    <cellStyle name="Gesperrt 7 2" xfId="17973"/>
    <cellStyle name="Gesperrt 8" xfId="17974"/>
    <cellStyle name="Gesperrt 8 2" xfId="17975"/>
    <cellStyle name="Gesperrt 8 3" xfId="17976"/>
    <cellStyle name="Gesperrt 9" xfId="17977"/>
    <cellStyle name="Gesperrt 9 2" xfId="17978"/>
    <cellStyle name="Gesperrt 9 3" xfId="17979"/>
    <cellStyle name="Good 10" xfId="17980"/>
    <cellStyle name="Good 10 2" xfId="17981"/>
    <cellStyle name="Good 11" xfId="17982"/>
    <cellStyle name="Good 11 2" xfId="17983"/>
    <cellStyle name="Good 12" xfId="17984"/>
    <cellStyle name="Good 12 2" xfId="17985"/>
    <cellStyle name="Good 13" xfId="17986"/>
    <cellStyle name="Good 13 2" xfId="17987"/>
    <cellStyle name="Good 14" xfId="17988"/>
    <cellStyle name="Good 14 2" xfId="17989"/>
    <cellStyle name="Good 15" xfId="17990"/>
    <cellStyle name="Good 15 2" xfId="17991"/>
    <cellStyle name="Good 16" xfId="17992"/>
    <cellStyle name="Good 16 2" xfId="17993"/>
    <cellStyle name="Good 17" xfId="17994"/>
    <cellStyle name="Good 17 2" xfId="17995"/>
    <cellStyle name="Good 18" xfId="17996"/>
    <cellStyle name="Good 19" xfId="17997"/>
    <cellStyle name="Good 2" xfId="17998"/>
    <cellStyle name="Good 2 2" xfId="17999"/>
    <cellStyle name="Good 2 2 10" xfId="18000"/>
    <cellStyle name="Good 2 2 11" xfId="18001"/>
    <cellStyle name="Good 2 2 12" xfId="18002"/>
    <cellStyle name="Good 2 2 13" xfId="18003"/>
    <cellStyle name="Good 2 2 14" xfId="18004"/>
    <cellStyle name="Good 2 2 15" xfId="18005"/>
    <cellStyle name="Good 2 2 2" xfId="18006"/>
    <cellStyle name="Good 2 2 3" xfId="18007"/>
    <cellStyle name="Good 2 2 4" xfId="18008"/>
    <cellStyle name="Good 2 2 5" xfId="18009"/>
    <cellStyle name="Good 2 2 6" xfId="18010"/>
    <cellStyle name="Good 2 2 7" xfId="18011"/>
    <cellStyle name="Good 2 2 8" xfId="18012"/>
    <cellStyle name="Good 2 2 9" xfId="18013"/>
    <cellStyle name="Good 2 3" xfId="18014"/>
    <cellStyle name="Good 2 3 2" xfId="18015"/>
    <cellStyle name="Good 2 4" xfId="18016"/>
    <cellStyle name="Good 2 4 2" xfId="18017"/>
    <cellStyle name="Good 2 5" xfId="18018"/>
    <cellStyle name="Good 2 6" xfId="18019"/>
    <cellStyle name="Good 20" xfId="18020"/>
    <cellStyle name="Good 21" xfId="18021"/>
    <cellStyle name="Good 22" xfId="18022"/>
    <cellStyle name="Good 23" xfId="18023"/>
    <cellStyle name="Good 24" xfId="18024"/>
    <cellStyle name="Good 25" xfId="18025"/>
    <cellStyle name="Good 26" xfId="18026"/>
    <cellStyle name="Good 27" xfId="18027"/>
    <cellStyle name="Good 28" xfId="18028"/>
    <cellStyle name="Good 29" xfId="18029"/>
    <cellStyle name="Good 3" xfId="18030"/>
    <cellStyle name="Good 3 10" xfId="18031"/>
    <cellStyle name="Good 3 11" xfId="18032"/>
    <cellStyle name="Good 3 12" xfId="18033"/>
    <cellStyle name="Good 3 13" xfId="18034"/>
    <cellStyle name="Good 3 14" xfId="18035"/>
    <cellStyle name="Good 3 15" xfId="18036"/>
    <cellStyle name="Good 3 2" xfId="18037"/>
    <cellStyle name="Good 3 2 2" xfId="18038"/>
    <cellStyle name="Good 3 3" xfId="18039"/>
    <cellStyle name="Good 3 4" xfId="18040"/>
    <cellStyle name="Good 3 4 2" xfId="18041"/>
    <cellStyle name="Good 3 5" xfId="18042"/>
    <cellStyle name="Good 3 6" xfId="18043"/>
    <cellStyle name="Good 3 7" xfId="18044"/>
    <cellStyle name="Good 3 8" xfId="18045"/>
    <cellStyle name="Good 3 9" xfId="18046"/>
    <cellStyle name="Good 30" xfId="18047"/>
    <cellStyle name="Good 31" xfId="18048"/>
    <cellStyle name="Good 32" xfId="18049"/>
    <cellStyle name="Good 33" xfId="18050"/>
    <cellStyle name="Good 34" xfId="18051"/>
    <cellStyle name="Good 35" xfId="18052"/>
    <cellStyle name="Good 36" xfId="18053"/>
    <cellStyle name="Good 37" xfId="18054"/>
    <cellStyle name="Good 38" xfId="18055"/>
    <cellStyle name="Good 4" xfId="18056"/>
    <cellStyle name="Good 4 10" xfId="18057"/>
    <cellStyle name="Good 4 11" xfId="18058"/>
    <cellStyle name="Good 4 12" xfId="18059"/>
    <cellStyle name="Good 4 13" xfId="18060"/>
    <cellStyle name="Good 4 14" xfId="18061"/>
    <cellStyle name="Good 4 15" xfId="18062"/>
    <cellStyle name="Good 4 2" xfId="18063"/>
    <cellStyle name="Good 4 3" xfId="18064"/>
    <cellStyle name="Good 4 4" xfId="18065"/>
    <cellStyle name="Good 4 5" xfId="18066"/>
    <cellStyle name="Good 4 6" xfId="18067"/>
    <cellStyle name="Good 4 7" xfId="18068"/>
    <cellStyle name="Good 4 8" xfId="18069"/>
    <cellStyle name="Good 4 9" xfId="18070"/>
    <cellStyle name="Good 5" xfId="18071"/>
    <cellStyle name="Good 5 2" xfId="18072"/>
    <cellStyle name="Good 6" xfId="18073"/>
    <cellStyle name="Good 6 2" xfId="18074"/>
    <cellStyle name="Good 7" xfId="18075"/>
    <cellStyle name="Good 7 2" xfId="18076"/>
    <cellStyle name="Good 8" xfId="18077"/>
    <cellStyle name="Good 8 2" xfId="18078"/>
    <cellStyle name="Good 9" xfId="18079"/>
    <cellStyle name="Good 9 2" xfId="18080"/>
    <cellStyle name="Grey" xfId="18081"/>
    <cellStyle name="Gut" xfId="18082"/>
    <cellStyle name="H0" xfId="18083"/>
    <cellStyle name="H0 2" xfId="18084"/>
    <cellStyle name="H1" xfId="18085"/>
    <cellStyle name="H1 2" xfId="18086"/>
    <cellStyle name="H2" xfId="18087"/>
    <cellStyle name="H2 2" xfId="18088"/>
    <cellStyle name="H3" xfId="18089"/>
    <cellStyle name="H3 2" xfId="18090"/>
    <cellStyle name="H4" xfId="18091"/>
    <cellStyle name="H4 2" xfId="18092"/>
    <cellStyle name="Header" xfId="18093"/>
    <cellStyle name="Header1" xfId="18094"/>
    <cellStyle name="Header1 2" xfId="18095"/>
    <cellStyle name="Header2" xfId="18096"/>
    <cellStyle name="Header2 2" xfId="18097"/>
    <cellStyle name="Heading 1 10" xfId="18098"/>
    <cellStyle name="Heading 1 10 2" xfId="18099"/>
    <cellStyle name="Heading 1 11" xfId="18100"/>
    <cellStyle name="Heading 1 11 2" xfId="18101"/>
    <cellStyle name="Heading 1 12" xfId="18102"/>
    <cellStyle name="Heading 1 12 2" xfId="18103"/>
    <cellStyle name="Heading 1 13" xfId="18104"/>
    <cellStyle name="Heading 1 13 2" xfId="18105"/>
    <cellStyle name="Heading 1 14" xfId="18106"/>
    <cellStyle name="Heading 1 14 2" xfId="18107"/>
    <cellStyle name="Heading 1 15" xfId="18108"/>
    <cellStyle name="Heading 1 15 2" xfId="18109"/>
    <cellStyle name="Heading 1 16" xfId="18110"/>
    <cellStyle name="Heading 1 16 2" xfId="18111"/>
    <cellStyle name="Heading 1 17" xfId="18112"/>
    <cellStyle name="Heading 1 17 2" xfId="18113"/>
    <cellStyle name="Heading 1 18" xfId="18114"/>
    <cellStyle name="Heading 1 19" xfId="18115"/>
    <cellStyle name="Heading 1 2" xfId="18116"/>
    <cellStyle name="Heading 1 2 2" xfId="18117"/>
    <cellStyle name="Heading 1 2 2 2" xfId="18118"/>
    <cellStyle name="Heading 1 2 2 3" xfId="18119"/>
    <cellStyle name="Heading 1 2 3" xfId="18120"/>
    <cellStyle name="Heading 1 2 3 2" xfId="18121"/>
    <cellStyle name="Heading 1 2 4" xfId="18122"/>
    <cellStyle name="Heading 1 2 4 2" xfId="18123"/>
    <cellStyle name="Heading 1 2 5" xfId="18124"/>
    <cellStyle name="Heading 1 2 6" xfId="18125"/>
    <cellStyle name="Heading 1 20" xfId="18126"/>
    <cellStyle name="Heading 1 21" xfId="18127"/>
    <cellStyle name="Heading 1 22" xfId="18128"/>
    <cellStyle name="Heading 1 23" xfId="18129"/>
    <cellStyle name="Heading 1 24" xfId="18130"/>
    <cellStyle name="Heading 1 25" xfId="18131"/>
    <cellStyle name="Heading 1 26" xfId="18132"/>
    <cellStyle name="Heading 1 27" xfId="18133"/>
    <cellStyle name="Heading 1 28" xfId="18134"/>
    <cellStyle name="Heading 1 29" xfId="18135"/>
    <cellStyle name="Heading 1 3" xfId="18136"/>
    <cellStyle name="Heading 1 3 2" xfId="18137"/>
    <cellStyle name="Heading 1 3 2 2" xfId="18138"/>
    <cellStyle name="Heading 1 3 2 3" xfId="18139"/>
    <cellStyle name="Heading 1 3 2 4" xfId="18140"/>
    <cellStyle name="Heading 1 3 3" xfId="18141"/>
    <cellStyle name="Heading 1 3 3 2" xfId="18142"/>
    <cellStyle name="Heading 1 3 4" xfId="18143"/>
    <cellStyle name="Heading 1 3 5" xfId="18144"/>
    <cellStyle name="Heading 1 3 6" xfId="18145"/>
    <cellStyle name="Heading 1 30" xfId="18146"/>
    <cellStyle name="Heading 1 31" xfId="18147"/>
    <cellStyle name="Heading 1 32" xfId="18148"/>
    <cellStyle name="Heading 1 33" xfId="18149"/>
    <cellStyle name="Heading 1 34" xfId="18150"/>
    <cellStyle name="Heading 1 35" xfId="18151"/>
    <cellStyle name="Heading 1 36" xfId="18152"/>
    <cellStyle name="Heading 1 37" xfId="18153"/>
    <cellStyle name="Heading 1 38" xfId="18154"/>
    <cellStyle name="Heading 1 4" xfId="18155"/>
    <cellStyle name="Heading 1 4 2" xfId="18156"/>
    <cellStyle name="Heading 1 4 3" xfId="18157"/>
    <cellStyle name="Heading 1 5" xfId="18158"/>
    <cellStyle name="Heading 1 5 2" xfId="18159"/>
    <cellStyle name="Heading 1 6" xfId="18160"/>
    <cellStyle name="Heading 1 6 2" xfId="18161"/>
    <cellStyle name="Heading 1 7" xfId="18162"/>
    <cellStyle name="Heading 1 7 2" xfId="18163"/>
    <cellStyle name="Heading 1 8" xfId="18164"/>
    <cellStyle name="Heading 1 8 2" xfId="18165"/>
    <cellStyle name="Heading 1 9" xfId="18166"/>
    <cellStyle name="Heading 1 9 2" xfId="18167"/>
    <cellStyle name="Heading 2 10" xfId="18168"/>
    <cellStyle name="Heading 2 10 2" xfId="18169"/>
    <cellStyle name="Heading 2 11" xfId="18170"/>
    <cellStyle name="Heading 2 11 2" xfId="18171"/>
    <cellStyle name="Heading 2 12" xfId="18172"/>
    <cellStyle name="Heading 2 12 2" xfId="18173"/>
    <cellStyle name="Heading 2 13" xfId="18174"/>
    <cellStyle name="Heading 2 13 2" xfId="18175"/>
    <cellStyle name="Heading 2 14" xfId="18176"/>
    <cellStyle name="Heading 2 14 2" xfId="18177"/>
    <cellStyle name="Heading 2 15" xfId="18178"/>
    <cellStyle name="Heading 2 15 2" xfId="18179"/>
    <cellStyle name="Heading 2 16" xfId="18180"/>
    <cellStyle name="Heading 2 16 2" xfId="18181"/>
    <cellStyle name="Heading 2 17" xfId="18182"/>
    <cellStyle name="Heading 2 17 2" xfId="18183"/>
    <cellStyle name="Heading 2 18" xfId="18184"/>
    <cellStyle name="Heading 2 19" xfId="18185"/>
    <cellStyle name="Heading 2 2" xfId="18186"/>
    <cellStyle name="Heading 2 2 2" xfId="18187"/>
    <cellStyle name="Heading 2 2 2 2" xfId="18188"/>
    <cellStyle name="Heading 2 2 2 3" xfId="18189"/>
    <cellStyle name="Heading 2 2 3" xfId="18190"/>
    <cellStyle name="Heading 2 2 3 2" xfId="18191"/>
    <cellStyle name="Heading 2 2 4" xfId="18192"/>
    <cellStyle name="Heading 2 2 4 2" xfId="18193"/>
    <cellStyle name="Heading 2 2 5" xfId="18194"/>
    <cellStyle name="Heading 2 2 6" xfId="18195"/>
    <cellStyle name="Heading 2 20" xfId="18196"/>
    <cellStyle name="Heading 2 21" xfId="18197"/>
    <cellStyle name="Heading 2 22" xfId="18198"/>
    <cellStyle name="Heading 2 23" xfId="18199"/>
    <cellStyle name="Heading 2 24" xfId="18200"/>
    <cellStyle name="Heading 2 25" xfId="18201"/>
    <cellStyle name="Heading 2 26" xfId="18202"/>
    <cellStyle name="Heading 2 27" xfId="18203"/>
    <cellStyle name="Heading 2 28" xfId="18204"/>
    <cellStyle name="Heading 2 29" xfId="18205"/>
    <cellStyle name="Heading 2 3" xfId="18206"/>
    <cellStyle name="Heading 2 3 2" xfId="18207"/>
    <cellStyle name="Heading 2 3 2 2" xfId="18208"/>
    <cellStyle name="Heading 2 3 3" xfId="18209"/>
    <cellStyle name="Heading 2 3 3 2" xfId="18210"/>
    <cellStyle name="Heading 2 3 4" xfId="18211"/>
    <cellStyle name="Heading 2 3 5" xfId="18212"/>
    <cellStyle name="Heading 2 30" xfId="18213"/>
    <cellStyle name="Heading 2 31" xfId="18214"/>
    <cellStyle name="Heading 2 32" xfId="18215"/>
    <cellStyle name="Heading 2 33" xfId="18216"/>
    <cellStyle name="Heading 2 34" xfId="18217"/>
    <cellStyle name="Heading 2 35" xfId="18218"/>
    <cellStyle name="Heading 2 36" xfId="18219"/>
    <cellStyle name="Heading 2 37" xfId="18220"/>
    <cellStyle name="Heading 2 38" xfId="18221"/>
    <cellStyle name="Heading 2 4" xfId="18222"/>
    <cellStyle name="Heading 2 4 2" xfId="18223"/>
    <cellStyle name="Heading 2 4 3" xfId="18224"/>
    <cellStyle name="Heading 2 5" xfId="18225"/>
    <cellStyle name="Heading 2 5 2" xfId="18226"/>
    <cellStyle name="Heading 2 6" xfId="18227"/>
    <cellStyle name="Heading 2 6 2" xfId="18228"/>
    <cellStyle name="Heading 2 7" xfId="18229"/>
    <cellStyle name="Heading 2 7 2" xfId="18230"/>
    <cellStyle name="Heading 2 8" xfId="18231"/>
    <cellStyle name="Heading 2 8 2" xfId="18232"/>
    <cellStyle name="Heading 2 9" xfId="18233"/>
    <cellStyle name="Heading 2 9 2" xfId="18234"/>
    <cellStyle name="Heading 3 10" xfId="18235"/>
    <cellStyle name="Heading 3 10 2" xfId="18236"/>
    <cellStyle name="Heading 3 11" xfId="18237"/>
    <cellStyle name="Heading 3 11 2" xfId="18238"/>
    <cellStyle name="Heading 3 12" xfId="18239"/>
    <cellStyle name="Heading 3 12 2" xfId="18240"/>
    <cellStyle name="Heading 3 13" xfId="18241"/>
    <cellStyle name="Heading 3 13 2" xfId="18242"/>
    <cellStyle name="Heading 3 14" xfId="18243"/>
    <cellStyle name="Heading 3 14 2" xfId="18244"/>
    <cellStyle name="Heading 3 15" xfId="18245"/>
    <cellStyle name="Heading 3 15 2" xfId="18246"/>
    <cellStyle name="Heading 3 16" xfId="18247"/>
    <cellStyle name="Heading 3 16 2" xfId="18248"/>
    <cellStyle name="Heading 3 17" xfId="18249"/>
    <cellStyle name="Heading 3 17 2" xfId="18250"/>
    <cellStyle name="Heading 3 18" xfId="18251"/>
    <cellStyle name="Heading 3 19" xfId="18252"/>
    <cellStyle name="Heading 3 2" xfId="18253"/>
    <cellStyle name="Heading 3 2 2" xfId="18254"/>
    <cellStyle name="Heading 3 2 2 2" xfId="18255"/>
    <cellStyle name="Heading 3 2 2 3" xfId="18256"/>
    <cellStyle name="Heading 3 2 3" xfId="18257"/>
    <cellStyle name="Heading 3 2 3 2" xfId="18258"/>
    <cellStyle name="Heading 3 2 4" xfId="18259"/>
    <cellStyle name="Heading 3 2 4 2" xfId="18260"/>
    <cellStyle name="Heading 3 2 5" xfId="18261"/>
    <cellStyle name="Heading 3 2 6" xfId="18262"/>
    <cellStyle name="Heading 3 2 7" xfId="62095"/>
    <cellStyle name="Heading 3 20" xfId="18263"/>
    <cellStyle name="Heading 3 21" xfId="18264"/>
    <cellStyle name="Heading 3 22" xfId="18265"/>
    <cellStyle name="Heading 3 23" xfId="18266"/>
    <cellStyle name="Heading 3 24" xfId="18267"/>
    <cellStyle name="Heading 3 25" xfId="18268"/>
    <cellStyle name="Heading 3 26" xfId="18269"/>
    <cellStyle name="Heading 3 27" xfId="18270"/>
    <cellStyle name="Heading 3 28" xfId="18271"/>
    <cellStyle name="Heading 3 29" xfId="18272"/>
    <cellStyle name="Heading 3 3" xfId="18273"/>
    <cellStyle name="Heading 3 3 2" xfId="18274"/>
    <cellStyle name="Heading 3 3 2 2" xfId="18275"/>
    <cellStyle name="Heading 3 3 3" xfId="18276"/>
    <cellStyle name="Heading 3 3 3 2" xfId="18277"/>
    <cellStyle name="Heading 3 3 4" xfId="18278"/>
    <cellStyle name="Heading 3 3 5" xfId="18279"/>
    <cellStyle name="Heading 3 3 6" xfId="62096"/>
    <cellStyle name="Heading 3 30" xfId="18280"/>
    <cellStyle name="Heading 3 31" xfId="18281"/>
    <cellStyle name="Heading 3 32" xfId="18282"/>
    <cellStyle name="Heading 3 33" xfId="18283"/>
    <cellStyle name="Heading 3 34" xfId="18284"/>
    <cellStyle name="Heading 3 35" xfId="18285"/>
    <cellStyle name="Heading 3 36" xfId="18286"/>
    <cellStyle name="Heading 3 37" xfId="18287"/>
    <cellStyle name="Heading 3 38" xfId="18288"/>
    <cellStyle name="Heading 3 4" xfId="18289"/>
    <cellStyle name="Heading 3 4 2" xfId="18290"/>
    <cellStyle name="Heading 3 4 3" xfId="18291"/>
    <cellStyle name="Heading 3 5" xfId="18292"/>
    <cellStyle name="Heading 3 5 2" xfId="18293"/>
    <cellStyle name="Heading 3 6" xfId="18294"/>
    <cellStyle name="Heading 3 6 2" xfId="18295"/>
    <cellStyle name="Heading 3 7" xfId="18296"/>
    <cellStyle name="Heading 3 7 2" xfId="18297"/>
    <cellStyle name="Heading 3 8" xfId="18298"/>
    <cellStyle name="Heading 3 8 2" xfId="18299"/>
    <cellStyle name="Heading 3 9" xfId="18300"/>
    <cellStyle name="Heading 3 9 2" xfId="18301"/>
    <cellStyle name="Heading 4 10" xfId="18302"/>
    <cellStyle name="Heading 4 10 2" xfId="18303"/>
    <cellStyle name="Heading 4 11" xfId="18304"/>
    <cellStyle name="Heading 4 11 2" xfId="18305"/>
    <cellStyle name="Heading 4 12" xfId="18306"/>
    <cellStyle name="Heading 4 12 2" xfId="18307"/>
    <cellStyle name="Heading 4 13" xfId="18308"/>
    <cellStyle name="Heading 4 13 2" xfId="18309"/>
    <cellStyle name="Heading 4 14" xfId="18310"/>
    <cellStyle name="Heading 4 14 2" xfId="18311"/>
    <cellStyle name="Heading 4 15" xfId="18312"/>
    <cellStyle name="Heading 4 15 2" xfId="18313"/>
    <cellStyle name="Heading 4 16" xfId="18314"/>
    <cellStyle name="Heading 4 16 2" xfId="18315"/>
    <cellStyle name="Heading 4 17" xfId="18316"/>
    <cellStyle name="Heading 4 17 2" xfId="18317"/>
    <cellStyle name="Heading 4 18" xfId="18318"/>
    <cellStyle name="Heading 4 19" xfId="18319"/>
    <cellStyle name="Heading 4 2" xfId="18320"/>
    <cellStyle name="Heading 4 2 2" xfId="18321"/>
    <cellStyle name="Heading 4 2 2 2" xfId="18322"/>
    <cellStyle name="Heading 4 2 3" xfId="18323"/>
    <cellStyle name="Heading 4 2 3 2" xfId="18324"/>
    <cellStyle name="Heading 4 2 4" xfId="18325"/>
    <cellStyle name="Heading 4 2 4 2" xfId="18326"/>
    <cellStyle name="Heading 4 2 5" xfId="18327"/>
    <cellStyle name="Heading 4 2 6" xfId="18328"/>
    <cellStyle name="Heading 4 20" xfId="18329"/>
    <cellStyle name="Heading 4 21" xfId="18330"/>
    <cellStyle name="Heading 4 22" xfId="18331"/>
    <cellStyle name="Heading 4 23" xfId="18332"/>
    <cellStyle name="Heading 4 24" xfId="18333"/>
    <cellStyle name="Heading 4 25" xfId="18334"/>
    <cellStyle name="Heading 4 26" xfId="18335"/>
    <cellStyle name="Heading 4 27" xfId="18336"/>
    <cellStyle name="Heading 4 28" xfId="18337"/>
    <cellStyle name="Heading 4 29" xfId="18338"/>
    <cellStyle name="Heading 4 3" xfId="18339"/>
    <cellStyle name="Heading 4 3 2" xfId="18340"/>
    <cellStyle name="Heading 4 3 2 2" xfId="18341"/>
    <cellStyle name="Heading 4 3 3" xfId="18342"/>
    <cellStyle name="Heading 4 3 4" xfId="18343"/>
    <cellStyle name="Heading 4 3 5" xfId="18344"/>
    <cellStyle name="Heading 4 30" xfId="18345"/>
    <cellStyle name="Heading 4 31" xfId="18346"/>
    <cellStyle name="Heading 4 32" xfId="18347"/>
    <cellStyle name="Heading 4 33" xfId="18348"/>
    <cellStyle name="Heading 4 34" xfId="18349"/>
    <cellStyle name="Heading 4 35" xfId="18350"/>
    <cellStyle name="Heading 4 36" xfId="18351"/>
    <cellStyle name="Heading 4 37" xfId="18352"/>
    <cellStyle name="Heading 4 38" xfId="18353"/>
    <cellStyle name="Heading 4 4" xfId="18354"/>
    <cellStyle name="Heading 4 4 2" xfId="18355"/>
    <cellStyle name="Heading 4 4 3" xfId="18356"/>
    <cellStyle name="Heading 4 5" xfId="18357"/>
    <cellStyle name="Heading 4 5 2" xfId="18358"/>
    <cellStyle name="Heading 4 6" xfId="18359"/>
    <cellStyle name="Heading 4 6 2" xfId="18360"/>
    <cellStyle name="Heading 4 7" xfId="18361"/>
    <cellStyle name="Heading 4 7 2" xfId="18362"/>
    <cellStyle name="Heading 4 8" xfId="18363"/>
    <cellStyle name="Heading 4 8 2" xfId="18364"/>
    <cellStyle name="Heading 4 9" xfId="18365"/>
    <cellStyle name="Heading 4 9 2" xfId="18366"/>
    <cellStyle name="heading row" xfId="18367"/>
    <cellStyle name="heading row 2" xfId="18368"/>
    <cellStyle name="Highlight" xfId="18369"/>
    <cellStyle name="Highlight 2" xfId="18370"/>
    <cellStyle name="Hiperveza_Kopija working plan siniša" xfId="18371"/>
    <cellStyle name="Hipervínculo_PERSONAL" xfId="18372"/>
    <cellStyle name="Hyperlink 2" xfId="18373"/>
    <cellStyle name="Hyperlink 2 2" xfId="18374"/>
    <cellStyle name="Hyperlink 2 3" xfId="18375"/>
    <cellStyle name="Hyperlink 4" xfId="18376"/>
    <cellStyle name="InLink" xfId="18377"/>
    <cellStyle name="Input [yellow]" xfId="18378"/>
    <cellStyle name="Input 10" xfId="18379"/>
    <cellStyle name="Input 10 2" xfId="18380"/>
    <cellStyle name="Input 10 3" xfId="18381"/>
    <cellStyle name="Input 11" xfId="18382"/>
    <cellStyle name="Input 11 2" xfId="18383"/>
    <cellStyle name="Input 12" xfId="18384"/>
    <cellStyle name="Input 12 2" xfId="18385"/>
    <cellStyle name="Input 13" xfId="18386"/>
    <cellStyle name="Input 13 2" xfId="18387"/>
    <cellStyle name="Input 14" xfId="18388"/>
    <cellStyle name="Input 14 2" xfId="18389"/>
    <cellStyle name="Input 14 3" xfId="18390"/>
    <cellStyle name="Input 15" xfId="18391"/>
    <cellStyle name="Input 15 2" xfId="18392"/>
    <cellStyle name="Input 15 3" xfId="18393"/>
    <cellStyle name="Input 16" xfId="18394"/>
    <cellStyle name="Input 16 2" xfId="18395"/>
    <cellStyle name="Input 16 3" xfId="18396"/>
    <cellStyle name="Input 17" xfId="18397"/>
    <cellStyle name="Input 17 2" xfId="18398"/>
    <cellStyle name="Input 18" xfId="18399"/>
    <cellStyle name="Input 18 2" xfId="18400"/>
    <cellStyle name="Input 19" xfId="18401"/>
    <cellStyle name="Input 2" xfId="18402"/>
    <cellStyle name="Input 2 10" xfId="18403"/>
    <cellStyle name="Input 2 10 2" xfId="18404"/>
    <cellStyle name="Input 2 11" xfId="18405"/>
    <cellStyle name="Input 2 11 2" xfId="18406"/>
    <cellStyle name="Input 2 12" xfId="18407"/>
    <cellStyle name="Input 2 12 2" xfId="18408"/>
    <cellStyle name="Input 2 13" xfId="18409"/>
    <cellStyle name="Input 2 14" xfId="18410"/>
    <cellStyle name="Input 2 15" xfId="18411"/>
    <cellStyle name="Input 2 16" xfId="18412"/>
    <cellStyle name="Input 2 17" xfId="18413"/>
    <cellStyle name="Input 2 18" xfId="18414"/>
    <cellStyle name="Input 2 2" xfId="18415"/>
    <cellStyle name="Input 2 2 2" xfId="18416"/>
    <cellStyle name="Input 2 2 3" xfId="18417"/>
    <cellStyle name="Input 2 2 4" xfId="18418"/>
    <cellStyle name="Input 2 2 4 2" xfId="18419"/>
    <cellStyle name="Input 2 2 5" xfId="18420"/>
    <cellStyle name="Input 2 2 6" xfId="18421"/>
    <cellStyle name="Input 2 2 7" xfId="18422"/>
    <cellStyle name="Input 2 2 8" xfId="18423"/>
    <cellStyle name="Input 2 3" xfId="18424"/>
    <cellStyle name="Input 2 3 2" xfId="18425"/>
    <cellStyle name="Input 2 3 3" xfId="18426"/>
    <cellStyle name="Input 2 4" xfId="18427"/>
    <cellStyle name="Input 2 4 2" xfId="18428"/>
    <cellStyle name="Input 2 4 3" xfId="18429"/>
    <cellStyle name="Input 2 5" xfId="18430"/>
    <cellStyle name="Input 2 5 2" xfId="18431"/>
    <cellStyle name="Input 2 5 3" xfId="18432"/>
    <cellStyle name="Input 2 6" xfId="18433"/>
    <cellStyle name="Input 2 6 2" xfId="18434"/>
    <cellStyle name="Input 2 6 3" xfId="18435"/>
    <cellStyle name="Input 2 7" xfId="18436"/>
    <cellStyle name="Input 2 7 2" xfId="18437"/>
    <cellStyle name="Input 2 7 3" xfId="18438"/>
    <cellStyle name="Input 2 8" xfId="18439"/>
    <cellStyle name="Input 2 8 2" xfId="18440"/>
    <cellStyle name="Input 2 8 3" xfId="18441"/>
    <cellStyle name="Input 2 9" xfId="18442"/>
    <cellStyle name="Input 2 9 2" xfId="18443"/>
    <cellStyle name="Input 2 9 3" xfId="18444"/>
    <cellStyle name="Input 20" xfId="18445"/>
    <cellStyle name="Input 21" xfId="18446"/>
    <cellStyle name="Input 22" xfId="18447"/>
    <cellStyle name="Input 23" xfId="18448"/>
    <cellStyle name="Input 24" xfId="18449"/>
    <cellStyle name="Input 25" xfId="18450"/>
    <cellStyle name="Input 26" xfId="18451"/>
    <cellStyle name="Input 27" xfId="18452"/>
    <cellStyle name="Input 28" xfId="18453"/>
    <cellStyle name="Input 29" xfId="18454"/>
    <cellStyle name="Input 3" xfId="18455"/>
    <cellStyle name="Input 3 10" xfId="18456"/>
    <cellStyle name="Input 3 10 2" xfId="18457"/>
    <cellStyle name="Input 3 10 2 2" xfId="18458"/>
    <cellStyle name="Input 3 10 3" xfId="18459"/>
    <cellStyle name="Input 3 10 3 2" xfId="18460"/>
    <cellStyle name="Input 3 10 4" xfId="18461"/>
    <cellStyle name="Input 3 10 5" xfId="18462"/>
    <cellStyle name="Input 3 11" xfId="18463"/>
    <cellStyle name="Input 3 11 2" xfId="18464"/>
    <cellStyle name="Input 3 11 2 2" xfId="18465"/>
    <cellStyle name="Input 3 11 3" xfId="18466"/>
    <cellStyle name="Input 3 11 3 2" xfId="18467"/>
    <cellStyle name="Input 3 11 4" xfId="18468"/>
    <cellStyle name="Input 3 11 5" xfId="18469"/>
    <cellStyle name="Input 3 12" xfId="18470"/>
    <cellStyle name="Input 3 12 2" xfId="18471"/>
    <cellStyle name="Input 3 12 2 2" xfId="18472"/>
    <cellStyle name="Input 3 12 3" xfId="18473"/>
    <cellStyle name="Input 3 12 3 2" xfId="18474"/>
    <cellStyle name="Input 3 12 4" xfId="18475"/>
    <cellStyle name="Input 3 12 5" xfId="18476"/>
    <cellStyle name="Input 3 13" xfId="18477"/>
    <cellStyle name="Input 3 13 2" xfId="18478"/>
    <cellStyle name="Input 3 13 2 2" xfId="18479"/>
    <cellStyle name="Input 3 13 3" xfId="18480"/>
    <cellStyle name="Input 3 13 3 2" xfId="18481"/>
    <cellStyle name="Input 3 13 4" xfId="18482"/>
    <cellStyle name="Input 3 13 5" xfId="18483"/>
    <cellStyle name="Input 3 14" xfId="18484"/>
    <cellStyle name="Input 3 14 2" xfId="18485"/>
    <cellStyle name="Input 3 14 2 2" xfId="18486"/>
    <cellStyle name="Input 3 14 3" xfId="18487"/>
    <cellStyle name="Input 3 14 3 2" xfId="18488"/>
    <cellStyle name="Input 3 14 4" xfId="18489"/>
    <cellStyle name="Input 3 14 5" xfId="18490"/>
    <cellStyle name="Input 3 15" xfId="18491"/>
    <cellStyle name="Input 3 15 2" xfId="18492"/>
    <cellStyle name="Input 3 15 2 2" xfId="18493"/>
    <cellStyle name="Input 3 15 3" xfId="18494"/>
    <cellStyle name="Input 3 15 3 2" xfId="18495"/>
    <cellStyle name="Input 3 15 4" xfId="18496"/>
    <cellStyle name="Input 3 15 5" xfId="18497"/>
    <cellStyle name="Input 3 16" xfId="18498"/>
    <cellStyle name="Input 3 16 2" xfId="18499"/>
    <cellStyle name="Input 3 16 2 2" xfId="18500"/>
    <cellStyle name="Input 3 16 3" xfId="18501"/>
    <cellStyle name="Input 3 16 3 2" xfId="18502"/>
    <cellStyle name="Input 3 16 4" xfId="18503"/>
    <cellStyle name="Input 3 16 5" xfId="18504"/>
    <cellStyle name="Input 3 17" xfId="18505"/>
    <cellStyle name="Input 3 17 2" xfId="18506"/>
    <cellStyle name="Input 3 17 2 2" xfId="18507"/>
    <cellStyle name="Input 3 17 3" xfId="18508"/>
    <cellStyle name="Input 3 17 3 2" xfId="18509"/>
    <cellStyle name="Input 3 17 4" xfId="18510"/>
    <cellStyle name="Input 3 17 5" xfId="18511"/>
    <cellStyle name="Input 3 18" xfId="18512"/>
    <cellStyle name="Input 3 18 2" xfId="18513"/>
    <cellStyle name="Input 3 18 2 2" xfId="18514"/>
    <cellStyle name="Input 3 18 3" xfId="18515"/>
    <cellStyle name="Input 3 18 3 2" xfId="18516"/>
    <cellStyle name="Input 3 18 4" xfId="18517"/>
    <cellStyle name="Input 3 19" xfId="18518"/>
    <cellStyle name="Input 3 19 2" xfId="18519"/>
    <cellStyle name="Input 3 19 2 2" xfId="18520"/>
    <cellStyle name="Input 3 19 3" xfId="18521"/>
    <cellStyle name="Input 3 19 3 2" xfId="18522"/>
    <cellStyle name="Input 3 19 4" xfId="18523"/>
    <cellStyle name="Input 3 2" xfId="18524"/>
    <cellStyle name="Input 3 2 10" xfId="18525"/>
    <cellStyle name="Input 3 2 10 2" xfId="18526"/>
    <cellStyle name="Input 3 2 10 3" xfId="18527"/>
    <cellStyle name="Input 3 2 11" xfId="18528"/>
    <cellStyle name="Input 3 2 11 2" xfId="18529"/>
    <cellStyle name="Input 3 2 12" xfId="18530"/>
    <cellStyle name="Input 3 2 12 2" xfId="18531"/>
    <cellStyle name="Input 3 2 13" xfId="18532"/>
    <cellStyle name="Input 3 2 14" xfId="18533"/>
    <cellStyle name="Input 3 2 2" xfId="18534"/>
    <cellStyle name="Input 3 2 2 10" xfId="18535"/>
    <cellStyle name="Input 3 2 2 11" xfId="18536"/>
    <cellStyle name="Input 3 2 2 2" xfId="18537"/>
    <cellStyle name="Input 3 2 2 2 2" xfId="18538"/>
    <cellStyle name="Input 3 2 2 2 2 2" xfId="18539"/>
    <cellStyle name="Input 3 2 2 2 2 2 2" xfId="18540"/>
    <cellStyle name="Input 3 2 2 2 2 3" xfId="18541"/>
    <cellStyle name="Input 3 2 2 2 2 3 2" xfId="18542"/>
    <cellStyle name="Input 3 2 2 2 2 4" xfId="18543"/>
    <cellStyle name="Input 3 2 2 2 3" xfId="18544"/>
    <cellStyle name="Input 3 2 2 2 3 2" xfId="18545"/>
    <cellStyle name="Input 3 2 2 2 4" xfId="18546"/>
    <cellStyle name="Input 3 2 2 2 4 2" xfId="18547"/>
    <cellStyle name="Input 3 2 2 2 5" xfId="18548"/>
    <cellStyle name="Input 3 2 2 2 5 2" xfId="18549"/>
    <cellStyle name="Input 3 2 2 2 6" xfId="18550"/>
    <cellStyle name="Input 3 2 2 2 7" xfId="18551"/>
    <cellStyle name="Input 3 2 2 3" xfId="18552"/>
    <cellStyle name="Input 3 2 2 3 2" xfId="18553"/>
    <cellStyle name="Input 3 2 2 3 2 2" xfId="18554"/>
    <cellStyle name="Input 3 2 2 3 3" xfId="18555"/>
    <cellStyle name="Input 3 2 2 3 3 2" xfId="18556"/>
    <cellStyle name="Input 3 2 2 3 4" xfId="18557"/>
    <cellStyle name="Input 3 2 2 3 5" xfId="18558"/>
    <cellStyle name="Input 3 2 2 4" xfId="18559"/>
    <cellStyle name="Input 3 2 2 4 2" xfId="18560"/>
    <cellStyle name="Input 3 2 2 4 3" xfId="18561"/>
    <cellStyle name="Input 3 2 2 4 4" xfId="18562"/>
    <cellStyle name="Input 3 2 2 4 5" xfId="18563"/>
    <cellStyle name="Input 3 2 2 5" xfId="18564"/>
    <cellStyle name="Input 3 2 2 5 2" xfId="18565"/>
    <cellStyle name="Input 3 2 2 5 3" xfId="18566"/>
    <cellStyle name="Input 3 2 2 5 4" xfId="18567"/>
    <cellStyle name="Input 3 2 2 5 5" xfId="18568"/>
    <cellStyle name="Input 3 2 2 6" xfId="18569"/>
    <cellStyle name="Input 3 2 2 6 2" xfId="18570"/>
    <cellStyle name="Input 3 2 2 6 3" xfId="18571"/>
    <cellStyle name="Input 3 2 2 6 4" xfId="18572"/>
    <cellStyle name="Input 3 2 2 6 5" xfId="18573"/>
    <cellStyle name="Input 3 2 2 7" xfId="18574"/>
    <cellStyle name="Input 3 2 2 7 2" xfId="18575"/>
    <cellStyle name="Input 3 2 2 7 3" xfId="18576"/>
    <cellStyle name="Input 3 2 2 7 4" xfId="18577"/>
    <cellStyle name="Input 3 2 2 7 5" xfId="18578"/>
    <cellStyle name="Input 3 2 2 8" xfId="18579"/>
    <cellStyle name="Input 3 2 2 8 2" xfId="18580"/>
    <cellStyle name="Input 3 2 2 9" xfId="18581"/>
    <cellStyle name="Input 3 2 3" xfId="18582"/>
    <cellStyle name="Input 3 2 3 2" xfId="18583"/>
    <cellStyle name="Input 3 2 3 2 2" xfId="18584"/>
    <cellStyle name="Input 3 2 3 2 2 2" xfId="18585"/>
    <cellStyle name="Input 3 2 3 2 3" xfId="18586"/>
    <cellStyle name="Input 3 2 3 2 3 2" xfId="18587"/>
    <cellStyle name="Input 3 2 3 2 4" xfId="18588"/>
    <cellStyle name="Input 3 2 3 3" xfId="18589"/>
    <cellStyle name="Input 3 2 3 3 2" xfId="18590"/>
    <cellStyle name="Input 3 2 3 4" xfId="18591"/>
    <cellStyle name="Input 3 2 3 4 2" xfId="18592"/>
    <cellStyle name="Input 3 2 3 5" xfId="18593"/>
    <cellStyle name="Input 3 2 3 5 2" xfId="18594"/>
    <cellStyle name="Input 3 2 3 6" xfId="18595"/>
    <cellStyle name="Input 3 2 4" xfId="18596"/>
    <cellStyle name="Input 3 2 4 2" xfId="18597"/>
    <cellStyle name="Input 3 2 4 2 2" xfId="18598"/>
    <cellStyle name="Input 3 2 4 3" xfId="18599"/>
    <cellStyle name="Input 3 2 4 3 2" xfId="18600"/>
    <cellStyle name="Input 3 2 4 4" xfId="18601"/>
    <cellStyle name="Input 3 2 4 5" xfId="18602"/>
    <cellStyle name="Input 3 2 5" xfId="18603"/>
    <cellStyle name="Input 3 2 5 2" xfId="18604"/>
    <cellStyle name="Input 3 2 5 2 2" xfId="18605"/>
    <cellStyle name="Input 3 2 5 2 2 2" xfId="18606"/>
    <cellStyle name="Input 3 2 5 2 3" xfId="18607"/>
    <cellStyle name="Input 3 2 5 3" xfId="18608"/>
    <cellStyle name="Input 3 2 5 3 2" xfId="18609"/>
    <cellStyle name="Input 3 2 5 4" xfId="18610"/>
    <cellStyle name="Input 3 2 5 5" xfId="18611"/>
    <cellStyle name="Input 3 2 6" xfId="18612"/>
    <cellStyle name="Input 3 2 6 2" xfId="18613"/>
    <cellStyle name="Input 3 2 6 3" xfId="18614"/>
    <cellStyle name="Input 3 2 6 4" xfId="18615"/>
    <cellStyle name="Input 3 2 6 5" xfId="18616"/>
    <cellStyle name="Input 3 2 7" xfId="18617"/>
    <cellStyle name="Input 3 2 7 2" xfId="18618"/>
    <cellStyle name="Input 3 2 7 3" xfId="18619"/>
    <cellStyle name="Input 3 2 7 4" xfId="18620"/>
    <cellStyle name="Input 3 2 7 5" xfId="18621"/>
    <cellStyle name="Input 3 2 8" xfId="18622"/>
    <cellStyle name="Input 3 2 8 2" xfId="18623"/>
    <cellStyle name="Input 3 2 9" xfId="18624"/>
    <cellStyle name="Input 3 2 9 2" xfId="18625"/>
    <cellStyle name="Input 3 2 9 3" xfId="18626"/>
    <cellStyle name="Input 3 20" xfId="18627"/>
    <cellStyle name="Input 3 20 2" xfId="18628"/>
    <cellStyle name="Input 3 20 2 2" xfId="18629"/>
    <cellStyle name="Input 3 20 3" xfId="18630"/>
    <cellStyle name="Input 3 20 3 2" xfId="18631"/>
    <cellStyle name="Input 3 20 4" xfId="18632"/>
    <cellStyle name="Input 3 21" xfId="18633"/>
    <cellStyle name="Input 3 21 2" xfId="18634"/>
    <cellStyle name="Input 3 21 2 2" xfId="18635"/>
    <cellStyle name="Input 3 21 3" xfId="18636"/>
    <cellStyle name="Input 3 21 3 2" xfId="18637"/>
    <cellStyle name="Input 3 21 4" xfId="18638"/>
    <cellStyle name="Input 3 22" xfId="18639"/>
    <cellStyle name="Input 3 22 2" xfId="18640"/>
    <cellStyle name="Input 3 22 2 2" xfId="18641"/>
    <cellStyle name="Input 3 22 3" xfId="18642"/>
    <cellStyle name="Input 3 22 3 2" xfId="18643"/>
    <cellStyle name="Input 3 22 4" xfId="18644"/>
    <cellStyle name="Input 3 23" xfId="18645"/>
    <cellStyle name="Input 3 23 2" xfId="18646"/>
    <cellStyle name="Input 3 23 2 2" xfId="18647"/>
    <cellStyle name="Input 3 23 3" xfId="18648"/>
    <cellStyle name="Input 3 23 3 2" xfId="18649"/>
    <cellStyle name="Input 3 23 4" xfId="18650"/>
    <cellStyle name="Input 3 24" xfId="18651"/>
    <cellStyle name="Input 3 24 2" xfId="18652"/>
    <cellStyle name="Input 3 24 2 2" xfId="18653"/>
    <cellStyle name="Input 3 24 3" xfId="18654"/>
    <cellStyle name="Input 3 24 3 2" xfId="18655"/>
    <cellStyle name="Input 3 24 4" xfId="18656"/>
    <cellStyle name="Input 3 25" xfId="18657"/>
    <cellStyle name="Input 3 25 2" xfId="18658"/>
    <cellStyle name="Input 3 26" xfId="18659"/>
    <cellStyle name="Input 3 26 2" xfId="18660"/>
    <cellStyle name="Input 3 27" xfId="18661"/>
    <cellStyle name="Input 3 27 2" xfId="18662"/>
    <cellStyle name="Input 3 28" xfId="18663"/>
    <cellStyle name="Input 3 28 2" xfId="18664"/>
    <cellStyle name="Input 3 29" xfId="18665"/>
    <cellStyle name="Input 3 3" xfId="18666"/>
    <cellStyle name="Input 3 3 10" xfId="18667"/>
    <cellStyle name="Input 3 3 10 2" xfId="18668"/>
    <cellStyle name="Input 3 3 10 3" xfId="18669"/>
    <cellStyle name="Input 3 3 11" xfId="18670"/>
    <cellStyle name="Input 3 3 11 2" xfId="18671"/>
    <cellStyle name="Input 3 3 12" xfId="18672"/>
    <cellStyle name="Input 3 3 13" xfId="18673"/>
    <cellStyle name="Input 3 3 2" xfId="18674"/>
    <cellStyle name="Input 3 3 2 10" xfId="18675"/>
    <cellStyle name="Input 3 3 2 11" xfId="18676"/>
    <cellStyle name="Input 3 3 2 2" xfId="18677"/>
    <cellStyle name="Input 3 3 2 2 2" xfId="18678"/>
    <cellStyle name="Input 3 3 2 2 2 2" xfId="18679"/>
    <cellStyle name="Input 3 3 2 2 3" xfId="18680"/>
    <cellStyle name="Input 3 3 2 2 3 2" xfId="18681"/>
    <cellStyle name="Input 3 3 2 2 4" xfId="18682"/>
    <cellStyle name="Input 3 3 2 2 4 2" xfId="18683"/>
    <cellStyle name="Input 3 3 2 2 5" xfId="18684"/>
    <cellStyle name="Input 3 3 2 2 6" xfId="18685"/>
    <cellStyle name="Input 3 3 2 2 7" xfId="18686"/>
    <cellStyle name="Input 3 3 2 3" xfId="18687"/>
    <cellStyle name="Input 3 3 2 3 2" xfId="18688"/>
    <cellStyle name="Input 3 3 2 3 2 2" xfId="18689"/>
    <cellStyle name="Input 3 3 2 3 3" xfId="18690"/>
    <cellStyle name="Input 3 3 2 3 4" xfId="18691"/>
    <cellStyle name="Input 3 3 2 3 5" xfId="18692"/>
    <cellStyle name="Input 3 3 2 4" xfId="18693"/>
    <cellStyle name="Input 3 3 2 4 2" xfId="18694"/>
    <cellStyle name="Input 3 3 2 4 3" xfId="18695"/>
    <cellStyle name="Input 3 3 2 4 4" xfId="18696"/>
    <cellStyle name="Input 3 3 2 4 5" xfId="18697"/>
    <cellStyle name="Input 3 3 2 5" xfId="18698"/>
    <cellStyle name="Input 3 3 2 5 2" xfId="18699"/>
    <cellStyle name="Input 3 3 2 5 3" xfId="18700"/>
    <cellStyle name="Input 3 3 2 5 4" xfId="18701"/>
    <cellStyle name="Input 3 3 2 5 5" xfId="18702"/>
    <cellStyle name="Input 3 3 2 6" xfId="18703"/>
    <cellStyle name="Input 3 3 2 6 2" xfId="18704"/>
    <cellStyle name="Input 3 3 2 6 3" xfId="18705"/>
    <cellStyle name="Input 3 3 2 6 4" xfId="18706"/>
    <cellStyle name="Input 3 3 2 6 5" xfId="18707"/>
    <cellStyle name="Input 3 3 2 7" xfId="18708"/>
    <cellStyle name="Input 3 3 2 7 2" xfId="18709"/>
    <cellStyle name="Input 3 3 2 7 3" xfId="18710"/>
    <cellStyle name="Input 3 3 2 7 4" xfId="18711"/>
    <cellStyle name="Input 3 3 2 7 5" xfId="18712"/>
    <cellStyle name="Input 3 3 2 8" xfId="18713"/>
    <cellStyle name="Input 3 3 2 9" xfId="18714"/>
    <cellStyle name="Input 3 3 3" xfId="18715"/>
    <cellStyle name="Input 3 3 3 2" xfId="18716"/>
    <cellStyle name="Input 3 3 3 2 2" xfId="18717"/>
    <cellStyle name="Input 3 3 3 3" xfId="18718"/>
    <cellStyle name="Input 3 3 3 3 2" xfId="18719"/>
    <cellStyle name="Input 3 3 3 4" xfId="18720"/>
    <cellStyle name="Input 3 3 3 4 2" xfId="18721"/>
    <cellStyle name="Input 3 3 3 5" xfId="18722"/>
    <cellStyle name="Input 3 3 3 5 2" xfId="18723"/>
    <cellStyle name="Input 3 3 3 6" xfId="18724"/>
    <cellStyle name="Input 3 3 4" xfId="18725"/>
    <cellStyle name="Input 3 3 4 2" xfId="18726"/>
    <cellStyle name="Input 3 3 4 2 2" xfId="18727"/>
    <cellStyle name="Input 3 3 4 2 2 2" xfId="18728"/>
    <cellStyle name="Input 3 3 4 2 3" xfId="18729"/>
    <cellStyle name="Input 3 3 4 3" xfId="18730"/>
    <cellStyle name="Input 3 3 4 3 2" xfId="18731"/>
    <cellStyle name="Input 3 3 4 4" xfId="18732"/>
    <cellStyle name="Input 3 3 4 5" xfId="18733"/>
    <cellStyle name="Input 3 3 5" xfId="18734"/>
    <cellStyle name="Input 3 3 5 2" xfId="18735"/>
    <cellStyle name="Input 3 3 5 2 2" xfId="18736"/>
    <cellStyle name="Input 3 3 5 3" xfId="18737"/>
    <cellStyle name="Input 3 3 5 4" xfId="18738"/>
    <cellStyle name="Input 3 3 5 5" xfId="18739"/>
    <cellStyle name="Input 3 3 6" xfId="18740"/>
    <cellStyle name="Input 3 3 6 2" xfId="18741"/>
    <cellStyle name="Input 3 3 6 3" xfId="18742"/>
    <cellStyle name="Input 3 3 6 4" xfId="18743"/>
    <cellStyle name="Input 3 3 6 5" xfId="18744"/>
    <cellStyle name="Input 3 3 7" xfId="18745"/>
    <cellStyle name="Input 3 3 7 2" xfId="18746"/>
    <cellStyle name="Input 3 3 7 3" xfId="18747"/>
    <cellStyle name="Input 3 3 7 4" xfId="18748"/>
    <cellStyle name="Input 3 3 7 5" xfId="18749"/>
    <cellStyle name="Input 3 3 8" xfId="18750"/>
    <cellStyle name="Input 3 3 8 2" xfId="18751"/>
    <cellStyle name="Input 3 3 8 2 2" xfId="18752"/>
    <cellStyle name="Input 3 3 8 3" xfId="18753"/>
    <cellStyle name="Input 3 3 9" xfId="18754"/>
    <cellStyle name="Input 3 3 9 2" xfId="18755"/>
    <cellStyle name="Input 3 3 9 3" xfId="18756"/>
    <cellStyle name="Input 3 30" xfId="18757"/>
    <cellStyle name="Input 3 4" xfId="18758"/>
    <cellStyle name="Input 3 4 10" xfId="18759"/>
    <cellStyle name="Input 3 4 10 2" xfId="18760"/>
    <cellStyle name="Input 3 4 10 3" xfId="18761"/>
    <cellStyle name="Input 3 4 11" xfId="18762"/>
    <cellStyle name="Input 3 4 11 2" xfId="18763"/>
    <cellStyle name="Input 3 4 12" xfId="18764"/>
    <cellStyle name="Input 3 4 13" xfId="18765"/>
    <cellStyle name="Input 3 4 2" xfId="18766"/>
    <cellStyle name="Input 3 4 2 2" xfId="18767"/>
    <cellStyle name="Input 3 4 2 2 2" xfId="18768"/>
    <cellStyle name="Input 3 4 2 2 2 2" xfId="18769"/>
    <cellStyle name="Input 3 4 2 2 3" xfId="18770"/>
    <cellStyle name="Input 3 4 2 2 3 2" xfId="18771"/>
    <cellStyle name="Input 3 4 2 2 4" xfId="18772"/>
    <cellStyle name="Input 3 4 2 3" xfId="18773"/>
    <cellStyle name="Input 3 4 2 3 2" xfId="18774"/>
    <cellStyle name="Input 3 4 2 4" xfId="18775"/>
    <cellStyle name="Input 3 4 2 4 2" xfId="18776"/>
    <cellStyle name="Input 3 4 2 5" xfId="18777"/>
    <cellStyle name="Input 3 4 2 5 2" xfId="18778"/>
    <cellStyle name="Input 3 4 2 6" xfId="18779"/>
    <cellStyle name="Input 3 4 2 7" xfId="18780"/>
    <cellStyle name="Input 3 4 2 8" xfId="18781"/>
    <cellStyle name="Input 3 4 3" xfId="18782"/>
    <cellStyle name="Input 3 4 3 2" xfId="18783"/>
    <cellStyle name="Input 3 4 3 2 2" xfId="18784"/>
    <cellStyle name="Input 3 4 3 3" xfId="18785"/>
    <cellStyle name="Input 3 4 3 3 2" xfId="18786"/>
    <cellStyle name="Input 3 4 3 4" xfId="18787"/>
    <cellStyle name="Input 3 4 3 5" xfId="18788"/>
    <cellStyle name="Input 3 4 4" xfId="18789"/>
    <cellStyle name="Input 3 4 4 2" xfId="18790"/>
    <cellStyle name="Input 3 4 4 2 2" xfId="18791"/>
    <cellStyle name="Input 3 4 4 2 2 2" xfId="18792"/>
    <cellStyle name="Input 3 4 4 2 3" xfId="18793"/>
    <cellStyle name="Input 3 4 4 3" xfId="18794"/>
    <cellStyle name="Input 3 4 4 3 2" xfId="18795"/>
    <cellStyle name="Input 3 4 4 4" xfId="18796"/>
    <cellStyle name="Input 3 4 4 5" xfId="18797"/>
    <cellStyle name="Input 3 4 5" xfId="18798"/>
    <cellStyle name="Input 3 4 5 2" xfId="18799"/>
    <cellStyle name="Input 3 4 5 3" xfId="18800"/>
    <cellStyle name="Input 3 4 5 4" xfId="18801"/>
    <cellStyle name="Input 3 4 5 5" xfId="18802"/>
    <cellStyle name="Input 3 4 6" xfId="18803"/>
    <cellStyle name="Input 3 4 6 2" xfId="18804"/>
    <cellStyle name="Input 3 4 6 2 2" xfId="18805"/>
    <cellStyle name="Input 3 4 6 3" xfId="18806"/>
    <cellStyle name="Input 3 4 6 4" xfId="18807"/>
    <cellStyle name="Input 3 4 6 5" xfId="18808"/>
    <cellStyle name="Input 3 4 7" xfId="18809"/>
    <cellStyle name="Input 3 4 7 2" xfId="18810"/>
    <cellStyle name="Input 3 4 7 3" xfId="18811"/>
    <cellStyle name="Input 3 4 7 4" xfId="18812"/>
    <cellStyle name="Input 3 4 7 5" xfId="18813"/>
    <cellStyle name="Input 3 4 8" xfId="18814"/>
    <cellStyle name="Input 3 4 8 2" xfId="18815"/>
    <cellStyle name="Input 3 4 8 2 2" xfId="18816"/>
    <cellStyle name="Input 3 4 8 3" xfId="18817"/>
    <cellStyle name="Input 3 4 9" xfId="18818"/>
    <cellStyle name="Input 3 4 9 2" xfId="18819"/>
    <cellStyle name="Input 3 5" xfId="18820"/>
    <cellStyle name="Input 3 5 10" xfId="18821"/>
    <cellStyle name="Input 3 5 2" xfId="18822"/>
    <cellStyle name="Input 3 5 2 2" xfId="18823"/>
    <cellStyle name="Input 3 5 2 2 2" xfId="18824"/>
    <cellStyle name="Input 3 5 2 2 2 2" xfId="18825"/>
    <cellStyle name="Input 3 5 2 2 3" xfId="18826"/>
    <cellStyle name="Input 3 5 2 2 3 2" xfId="18827"/>
    <cellStyle name="Input 3 5 2 2 4" xfId="18828"/>
    <cellStyle name="Input 3 5 2 2 5" xfId="18829"/>
    <cellStyle name="Input 3 5 2 3" xfId="18830"/>
    <cellStyle name="Input 3 5 2 3 2" xfId="18831"/>
    <cellStyle name="Input 3 5 2 4" xfId="18832"/>
    <cellStyle name="Input 3 5 2 4 2" xfId="18833"/>
    <cellStyle name="Input 3 5 2 5" xfId="18834"/>
    <cellStyle name="Input 3 5 2 6" xfId="18835"/>
    <cellStyle name="Input 3 5 3" xfId="18836"/>
    <cellStyle name="Input 3 5 3 2" xfId="18837"/>
    <cellStyle name="Input 3 5 3 2 2" xfId="18838"/>
    <cellStyle name="Input 3 5 3 3" xfId="18839"/>
    <cellStyle name="Input 3 5 3 3 2" xfId="18840"/>
    <cellStyle name="Input 3 5 3 4" xfId="18841"/>
    <cellStyle name="Input 3 5 3 5" xfId="18842"/>
    <cellStyle name="Input 3 5 4" xfId="18843"/>
    <cellStyle name="Input 3 5 4 2" xfId="18844"/>
    <cellStyle name="Input 3 5 4 2 2" xfId="18845"/>
    <cellStyle name="Input 3 5 4 3" xfId="18846"/>
    <cellStyle name="Input 3 5 5" xfId="18847"/>
    <cellStyle name="Input 3 5 5 2" xfId="18848"/>
    <cellStyle name="Input 3 5 6" xfId="18849"/>
    <cellStyle name="Input 3 5 6 2" xfId="18850"/>
    <cellStyle name="Input 3 5 7" xfId="18851"/>
    <cellStyle name="Input 3 5 7 2" xfId="18852"/>
    <cellStyle name="Input 3 5 8" xfId="18853"/>
    <cellStyle name="Input 3 5 8 2" xfId="18854"/>
    <cellStyle name="Input 3 5 9" xfId="18855"/>
    <cellStyle name="Input 3 6" xfId="18856"/>
    <cellStyle name="Input 3 6 2" xfId="18857"/>
    <cellStyle name="Input 3 6 2 2" xfId="18858"/>
    <cellStyle name="Input 3 6 2 2 2" xfId="18859"/>
    <cellStyle name="Input 3 6 2 3" xfId="18860"/>
    <cellStyle name="Input 3 6 2 3 2" xfId="18861"/>
    <cellStyle name="Input 3 6 2 4" xfId="18862"/>
    <cellStyle name="Input 3 6 3" xfId="18863"/>
    <cellStyle name="Input 3 6 3 2" xfId="18864"/>
    <cellStyle name="Input 3 6 3 2 2" xfId="18865"/>
    <cellStyle name="Input 3 6 3 3" xfId="18866"/>
    <cellStyle name="Input 3 6 3 4" xfId="18867"/>
    <cellStyle name="Input 3 6 4" xfId="18868"/>
    <cellStyle name="Input 3 6 4 2" xfId="18869"/>
    <cellStyle name="Input 3 6 5" xfId="18870"/>
    <cellStyle name="Input 3 6 5 2" xfId="18871"/>
    <cellStyle name="Input 3 6 6" xfId="18872"/>
    <cellStyle name="Input 3 6 6 2" xfId="18873"/>
    <cellStyle name="Input 3 6 7" xfId="18874"/>
    <cellStyle name="Input 3 6 7 2" xfId="18875"/>
    <cellStyle name="Input 3 6 8" xfId="18876"/>
    <cellStyle name="Input 3 6 9" xfId="18877"/>
    <cellStyle name="Input 3 7" xfId="18878"/>
    <cellStyle name="Input 3 7 2" xfId="18879"/>
    <cellStyle name="Input 3 7 2 2" xfId="18880"/>
    <cellStyle name="Input 3 7 2 2 2" xfId="18881"/>
    <cellStyle name="Input 3 7 2 2 2 2" xfId="18882"/>
    <cellStyle name="Input 3 7 2 2 3" xfId="18883"/>
    <cellStyle name="Input 3 7 2 2 4" xfId="18884"/>
    <cellStyle name="Input 3 7 2 3" xfId="18885"/>
    <cellStyle name="Input 3 7 2 3 2" xfId="18886"/>
    <cellStyle name="Input 3 7 2 4" xfId="18887"/>
    <cellStyle name="Input 3 7 2 4 2" xfId="18888"/>
    <cellStyle name="Input 3 7 2 5" xfId="18889"/>
    <cellStyle name="Input 3 7 3" xfId="18890"/>
    <cellStyle name="Input 3 7 3 2" xfId="18891"/>
    <cellStyle name="Input 3 7 4" xfId="18892"/>
    <cellStyle name="Input 3 7 4 2" xfId="18893"/>
    <cellStyle name="Input 3 7 5" xfId="18894"/>
    <cellStyle name="Input 3 7 5 2" xfId="18895"/>
    <cellStyle name="Input 3 7 6" xfId="18896"/>
    <cellStyle name="Input 3 7 6 2" xfId="18897"/>
    <cellStyle name="Input 3 7 7" xfId="18898"/>
    <cellStyle name="Input 3 7 8" xfId="18899"/>
    <cellStyle name="Input 3 8" xfId="18900"/>
    <cellStyle name="Input 3 8 2" xfId="18901"/>
    <cellStyle name="Input 3 8 2 2" xfId="18902"/>
    <cellStyle name="Input 3 8 2 2 2" xfId="18903"/>
    <cellStyle name="Input 3 8 2 2 2 2" xfId="18904"/>
    <cellStyle name="Input 3 8 2 2 3" xfId="18905"/>
    <cellStyle name="Input 3 8 2 2 4" xfId="18906"/>
    <cellStyle name="Input 3 8 2 3" xfId="18907"/>
    <cellStyle name="Input 3 8 2 3 2" xfId="18908"/>
    <cellStyle name="Input 3 8 2 4" xfId="18909"/>
    <cellStyle name="Input 3 8 2 4 2" xfId="18910"/>
    <cellStyle name="Input 3 8 2 5" xfId="18911"/>
    <cellStyle name="Input 3 8 3" xfId="18912"/>
    <cellStyle name="Input 3 8 3 2" xfId="18913"/>
    <cellStyle name="Input 3 8 4" xfId="18914"/>
    <cellStyle name="Input 3 8 4 2" xfId="18915"/>
    <cellStyle name="Input 3 8 5" xfId="18916"/>
    <cellStyle name="Input 3 8 5 2" xfId="18917"/>
    <cellStyle name="Input 3 8 6" xfId="18918"/>
    <cellStyle name="Input 3 8 6 2" xfId="18919"/>
    <cellStyle name="Input 3 8 7" xfId="18920"/>
    <cellStyle name="Input 3 8 8" xfId="18921"/>
    <cellStyle name="Input 3 9" xfId="18922"/>
    <cellStyle name="Input 3 9 2" xfId="18923"/>
    <cellStyle name="Input 3 9 2 2" xfId="18924"/>
    <cellStyle name="Input 3 9 2 2 2" xfId="18925"/>
    <cellStyle name="Input 3 9 2 2 3" xfId="18926"/>
    <cellStyle name="Input 3 9 2 3" xfId="18927"/>
    <cellStyle name="Input 3 9 2 4" xfId="18928"/>
    <cellStyle name="Input 3 9 3" xfId="18929"/>
    <cellStyle name="Input 3 9 3 2" xfId="18930"/>
    <cellStyle name="Input 3 9 4" xfId="18931"/>
    <cellStyle name="Input 3 9 4 2" xfId="18932"/>
    <cellStyle name="Input 3 9 5" xfId="18933"/>
    <cellStyle name="Input 3 9 5 2" xfId="18934"/>
    <cellStyle name="Input 3 9 6" xfId="18935"/>
    <cellStyle name="Input 3 9 6 2" xfId="18936"/>
    <cellStyle name="Input 3 9 7" xfId="18937"/>
    <cellStyle name="Input 3 9 8" xfId="18938"/>
    <cellStyle name="Input 30" xfId="18939"/>
    <cellStyle name="Input 31" xfId="18940"/>
    <cellStyle name="Input 32" xfId="18941"/>
    <cellStyle name="Input 33" xfId="18942"/>
    <cellStyle name="Input 34" xfId="18943"/>
    <cellStyle name="Input 35" xfId="18944"/>
    <cellStyle name="Input 36" xfId="18945"/>
    <cellStyle name="Input 37" xfId="18946"/>
    <cellStyle name="Input 38" xfId="18947"/>
    <cellStyle name="Input 39" xfId="18948"/>
    <cellStyle name="Input 4" xfId="18949"/>
    <cellStyle name="Input 4 10" xfId="18950"/>
    <cellStyle name="Input 4 10 2" xfId="18951"/>
    <cellStyle name="Input 4 10 2 2" xfId="18952"/>
    <cellStyle name="Input 4 10 3" xfId="18953"/>
    <cellStyle name="Input 4 10 4" xfId="18954"/>
    <cellStyle name="Input 4 11" xfId="18955"/>
    <cellStyle name="Input 4 11 2" xfId="18956"/>
    <cellStyle name="Input 4 11 2 2" xfId="18957"/>
    <cellStyle name="Input 4 11 3" xfId="18958"/>
    <cellStyle name="Input 4 11 4" xfId="18959"/>
    <cellStyle name="Input 4 12" xfId="18960"/>
    <cellStyle name="Input 4 12 2" xfId="18961"/>
    <cellStyle name="Input 4 12 2 2" xfId="18962"/>
    <cellStyle name="Input 4 12 3" xfId="18963"/>
    <cellStyle name="Input 4 12 4" xfId="18964"/>
    <cellStyle name="Input 4 13" xfId="18965"/>
    <cellStyle name="Input 4 13 2" xfId="18966"/>
    <cellStyle name="Input 4 13 2 2" xfId="18967"/>
    <cellStyle name="Input 4 13 3" xfId="18968"/>
    <cellStyle name="Input 4 13 4" xfId="18969"/>
    <cellStyle name="Input 4 14" xfId="18970"/>
    <cellStyle name="Input 4 14 2" xfId="18971"/>
    <cellStyle name="Input 4 14 2 2" xfId="18972"/>
    <cellStyle name="Input 4 14 3" xfId="18973"/>
    <cellStyle name="Input 4 14 4" xfId="18974"/>
    <cellStyle name="Input 4 15" xfId="18975"/>
    <cellStyle name="Input 4 15 2" xfId="18976"/>
    <cellStyle name="Input 4 15 3" xfId="18977"/>
    <cellStyle name="Input 4 15 4" xfId="18978"/>
    <cellStyle name="Input 4 16" xfId="18979"/>
    <cellStyle name="Input 4 2" xfId="18980"/>
    <cellStyle name="Input 4 2 2" xfId="18981"/>
    <cellStyle name="Input 4 2 2 2" xfId="18982"/>
    <cellStyle name="Input 4 2 3" xfId="18983"/>
    <cellStyle name="Input 4 2 4" xfId="18984"/>
    <cellStyle name="Input 4 3" xfId="18985"/>
    <cellStyle name="Input 4 3 10" xfId="18986"/>
    <cellStyle name="Input 4 3 2" xfId="18987"/>
    <cellStyle name="Input 4 3 2 2" xfId="18988"/>
    <cellStyle name="Input 4 3 2 3" xfId="18989"/>
    <cellStyle name="Input 4 3 2 4" xfId="18990"/>
    <cellStyle name="Input 4 3 3" xfId="18991"/>
    <cellStyle name="Input 4 3 3 2" xfId="18992"/>
    <cellStyle name="Input 4 3 3 3" xfId="18993"/>
    <cellStyle name="Input 4 3 3 4" xfId="18994"/>
    <cellStyle name="Input 4 3 4" xfId="18995"/>
    <cellStyle name="Input 4 3 4 2" xfId="18996"/>
    <cellStyle name="Input 4 3 4 3" xfId="18997"/>
    <cellStyle name="Input 4 3 4 4" xfId="18998"/>
    <cellStyle name="Input 4 3 5" xfId="18999"/>
    <cellStyle name="Input 4 3 5 2" xfId="19000"/>
    <cellStyle name="Input 4 3 5 3" xfId="19001"/>
    <cellStyle name="Input 4 3 5 4" xfId="19002"/>
    <cellStyle name="Input 4 3 6" xfId="19003"/>
    <cellStyle name="Input 4 3 7" xfId="19004"/>
    <cellStyle name="Input 4 3 8" xfId="19005"/>
    <cellStyle name="Input 4 3 9" xfId="19006"/>
    <cellStyle name="Input 4 4" xfId="19007"/>
    <cellStyle name="Input 4 4 2" xfId="19008"/>
    <cellStyle name="Input 4 4 2 2" xfId="19009"/>
    <cellStyle name="Input 4 4 3" xfId="19010"/>
    <cellStyle name="Input 4 4 4" xfId="19011"/>
    <cellStyle name="Input 4 4 5" xfId="19012"/>
    <cellStyle name="Input 4 5" xfId="19013"/>
    <cellStyle name="Input 4 5 2" xfId="19014"/>
    <cellStyle name="Input 4 5 2 2" xfId="19015"/>
    <cellStyle name="Input 4 5 3" xfId="19016"/>
    <cellStyle name="Input 4 5 4" xfId="19017"/>
    <cellStyle name="Input 4 5 5" xfId="19018"/>
    <cellStyle name="Input 4 6" xfId="19019"/>
    <cellStyle name="Input 4 6 2" xfId="19020"/>
    <cellStyle name="Input 4 6 2 2" xfId="19021"/>
    <cellStyle name="Input 4 6 3" xfId="19022"/>
    <cellStyle name="Input 4 6 4" xfId="19023"/>
    <cellStyle name="Input 4 6 5" xfId="19024"/>
    <cellStyle name="Input 4 7" xfId="19025"/>
    <cellStyle name="Input 4 7 2" xfId="19026"/>
    <cellStyle name="Input 4 7 2 2" xfId="19027"/>
    <cellStyle name="Input 4 7 3" xfId="19028"/>
    <cellStyle name="Input 4 7 4" xfId="19029"/>
    <cellStyle name="Input 4 7 5" xfId="19030"/>
    <cellStyle name="Input 4 8" xfId="19031"/>
    <cellStyle name="Input 4 8 2" xfId="19032"/>
    <cellStyle name="Input 4 8 2 2" xfId="19033"/>
    <cellStyle name="Input 4 8 3" xfId="19034"/>
    <cellStyle name="Input 4 8 4" xfId="19035"/>
    <cellStyle name="Input 4 8 5" xfId="19036"/>
    <cellStyle name="Input 4 9" xfId="19037"/>
    <cellStyle name="Input 4 9 2" xfId="19038"/>
    <cellStyle name="Input 4 9 2 2" xfId="19039"/>
    <cellStyle name="Input 4 9 3" xfId="19040"/>
    <cellStyle name="Input 4 9 4" xfId="19041"/>
    <cellStyle name="Input 5" xfId="19042"/>
    <cellStyle name="Input 5 10" xfId="19043"/>
    <cellStyle name="Input 5 10 2" xfId="19044"/>
    <cellStyle name="Input 5 10 2 2" xfId="19045"/>
    <cellStyle name="Input 5 10 3" xfId="19046"/>
    <cellStyle name="Input 5 10 4" xfId="19047"/>
    <cellStyle name="Input 5 11" xfId="19048"/>
    <cellStyle name="Input 5 11 2" xfId="19049"/>
    <cellStyle name="Input 5 11 2 2" xfId="19050"/>
    <cellStyle name="Input 5 11 3" xfId="19051"/>
    <cellStyle name="Input 5 11 4" xfId="19052"/>
    <cellStyle name="Input 5 12" xfId="19053"/>
    <cellStyle name="Input 5 12 2" xfId="19054"/>
    <cellStyle name="Input 5 12 2 2" xfId="19055"/>
    <cellStyle name="Input 5 12 3" xfId="19056"/>
    <cellStyle name="Input 5 12 4" xfId="19057"/>
    <cellStyle name="Input 5 13" xfId="19058"/>
    <cellStyle name="Input 5 13 2" xfId="19059"/>
    <cellStyle name="Input 5 13 2 2" xfId="19060"/>
    <cellStyle name="Input 5 13 3" xfId="19061"/>
    <cellStyle name="Input 5 13 4" xfId="19062"/>
    <cellStyle name="Input 5 14" xfId="19063"/>
    <cellStyle name="Input 5 14 2" xfId="19064"/>
    <cellStyle name="Input 5 14 2 2" xfId="19065"/>
    <cellStyle name="Input 5 14 3" xfId="19066"/>
    <cellStyle name="Input 5 14 4" xfId="19067"/>
    <cellStyle name="Input 5 15" xfId="19068"/>
    <cellStyle name="Input 5 16" xfId="19069"/>
    <cellStyle name="Input 5 17" xfId="19070"/>
    <cellStyle name="Input 5 18" xfId="19071"/>
    <cellStyle name="Input 5 2" xfId="19072"/>
    <cellStyle name="Input 5 2 2" xfId="19073"/>
    <cellStyle name="Input 5 3" xfId="19074"/>
    <cellStyle name="Input 5 3 2" xfId="19075"/>
    <cellStyle name="Input 5 3 2 2" xfId="19076"/>
    <cellStyle name="Input 5 3 3" xfId="19077"/>
    <cellStyle name="Input 5 3 4" xfId="19078"/>
    <cellStyle name="Input 5 4" xfId="19079"/>
    <cellStyle name="Input 5 4 2" xfId="19080"/>
    <cellStyle name="Input 5 4 2 2" xfId="19081"/>
    <cellStyle name="Input 5 4 3" xfId="19082"/>
    <cellStyle name="Input 5 4 4" xfId="19083"/>
    <cellStyle name="Input 5 5" xfId="19084"/>
    <cellStyle name="Input 5 5 2" xfId="19085"/>
    <cellStyle name="Input 5 5 2 2" xfId="19086"/>
    <cellStyle name="Input 5 5 3" xfId="19087"/>
    <cellStyle name="Input 5 5 4" xfId="19088"/>
    <cellStyle name="Input 5 6" xfId="19089"/>
    <cellStyle name="Input 5 6 2" xfId="19090"/>
    <cellStyle name="Input 5 6 2 2" xfId="19091"/>
    <cellStyle name="Input 5 6 3" xfId="19092"/>
    <cellStyle name="Input 5 6 4" xfId="19093"/>
    <cellStyle name="Input 5 7" xfId="19094"/>
    <cellStyle name="Input 5 7 2" xfId="19095"/>
    <cellStyle name="Input 5 7 2 2" xfId="19096"/>
    <cellStyle name="Input 5 7 3" xfId="19097"/>
    <cellStyle name="Input 5 7 4" xfId="19098"/>
    <cellStyle name="Input 5 8" xfId="19099"/>
    <cellStyle name="Input 5 8 2" xfId="19100"/>
    <cellStyle name="Input 5 8 2 2" xfId="19101"/>
    <cellStyle name="Input 5 8 3" xfId="19102"/>
    <cellStyle name="Input 5 8 4" xfId="19103"/>
    <cellStyle name="Input 5 9" xfId="19104"/>
    <cellStyle name="Input 5 9 2" xfId="19105"/>
    <cellStyle name="Input 5 9 2 2" xfId="19106"/>
    <cellStyle name="Input 5 9 3" xfId="19107"/>
    <cellStyle name="Input 5 9 4" xfId="19108"/>
    <cellStyle name="Input 6" xfId="19109"/>
    <cellStyle name="Input 6 10" xfId="19110"/>
    <cellStyle name="Input 6 10 2" xfId="19111"/>
    <cellStyle name="Input 6 10 2 2" xfId="19112"/>
    <cellStyle name="Input 6 10 3" xfId="19113"/>
    <cellStyle name="Input 6 10 4" xfId="19114"/>
    <cellStyle name="Input 6 11" xfId="19115"/>
    <cellStyle name="Input 6 11 2" xfId="19116"/>
    <cellStyle name="Input 6 11 2 2" xfId="19117"/>
    <cellStyle name="Input 6 11 3" xfId="19118"/>
    <cellStyle name="Input 6 11 4" xfId="19119"/>
    <cellStyle name="Input 6 12" xfId="19120"/>
    <cellStyle name="Input 6 12 2" xfId="19121"/>
    <cellStyle name="Input 6 12 2 2" xfId="19122"/>
    <cellStyle name="Input 6 12 3" xfId="19123"/>
    <cellStyle name="Input 6 12 4" xfId="19124"/>
    <cellStyle name="Input 6 13" xfId="19125"/>
    <cellStyle name="Input 6 13 2" xfId="19126"/>
    <cellStyle name="Input 6 13 2 2" xfId="19127"/>
    <cellStyle name="Input 6 13 3" xfId="19128"/>
    <cellStyle name="Input 6 13 4" xfId="19129"/>
    <cellStyle name="Input 6 14" xfId="19130"/>
    <cellStyle name="Input 6 14 2" xfId="19131"/>
    <cellStyle name="Input 6 14 2 2" xfId="19132"/>
    <cellStyle name="Input 6 14 3" xfId="19133"/>
    <cellStyle name="Input 6 14 4" xfId="19134"/>
    <cellStyle name="Input 6 15" xfId="19135"/>
    <cellStyle name="Input 6 2" xfId="19136"/>
    <cellStyle name="Input 6 2 2" xfId="19137"/>
    <cellStyle name="Input 6 3" xfId="19138"/>
    <cellStyle name="Input 6 3 2" xfId="19139"/>
    <cellStyle name="Input 6 3 2 2" xfId="19140"/>
    <cellStyle name="Input 6 3 3" xfId="19141"/>
    <cellStyle name="Input 6 3 4" xfId="19142"/>
    <cellStyle name="Input 6 4" xfId="19143"/>
    <cellStyle name="Input 6 4 2" xfId="19144"/>
    <cellStyle name="Input 6 4 2 2" xfId="19145"/>
    <cellStyle name="Input 6 4 3" xfId="19146"/>
    <cellStyle name="Input 6 4 4" xfId="19147"/>
    <cellStyle name="Input 6 5" xfId="19148"/>
    <cellStyle name="Input 6 5 2" xfId="19149"/>
    <cellStyle name="Input 6 5 2 2" xfId="19150"/>
    <cellStyle name="Input 6 5 3" xfId="19151"/>
    <cellStyle name="Input 6 5 4" xfId="19152"/>
    <cellStyle name="Input 6 6" xfId="19153"/>
    <cellStyle name="Input 6 6 2" xfId="19154"/>
    <cellStyle name="Input 6 6 2 2" xfId="19155"/>
    <cellStyle name="Input 6 6 3" xfId="19156"/>
    <cellStyle name="Input 6 6 4" xfId="19157"/>
    <cellStyle name="Input 6 7" xfId="19158"/>
    <cellStyle name="Input 6 7 2" xfId="19159"/>
    <cellStyle name="Input 6 7 2 2" xfId="19160"/>
    <cellStyle name="Input 6 7 3" xfId="19161"/>
    <cellStyle name="Input 6 7 4" xfId="19162"/>
    <cellStyle name="Input 6 8" xfId="19163"/>
    <cellStyle name="Input 6 8 2" xfId="19164"/>
    <cellStyle name="Input 6 8 2 2" xfId="19165"/>
    <cellStyle name="Input 6 8 3" xfId="19166"/>
    <cellStyle name="Input 6 8 4" xfId="19167"/>
    <cellStyle name="Input 6 9" xfId="19168"/>
    <cellStyle name="Input 6 9 2" xfId="19169"/>
    <cellStyle name="Input 6 9 2 2" xfId="19170"/>
    <cellStyle name="Input 6 9 3" xfId="19171"/>
    <cellStyle name="Input 6 9 4" xfId="19172"/>
    <cellStyle name="Input 7" xfId="19173"/>
    <cellStyle name="Input 7 2" xfId="19174"/>
    <cellStyle name="Input 8" xfId="19175"/>
    <cellStyle name="Input 8 2" xfId="19176"/>
    <cellStyle name="Input 8 3" xfId="19177"/>
    <cellStyle name="Input 9" xfId="19178"/>
    <cellStyle name="Input 9 2" xfId="19179"/>
    <cellStyle name="Input 9 3" xfId="19180"/>
    <cellStyle name="Input calculation" xfId="19181"/>
    <cellStyle name="Input calculation 2" xfId="19182"/>
    <cellStyle name="Input Cells" xfId="19183"/>
    <cellStyle name="Input data" xfId="19184"/>
    <cellStyle name="Input data 2" xfId="19185"/>
    <cellStyle name="Input data 3" xfId="19186"/>
    <cellStyle name="Input data 4" xfId="19187"/>
    <cellStyle name="Input data 5" xfId="19188"/>
    <cellStyle name="Input estimate" xfId="19189"/>
    <cellStyle name="Input estimate 2" xfId="19190"/>
    <cellStyle name="Input estimate 3" xfId="19191"/>
    <cellStyle name="Input estimate 4" xfId="19192"/>
    <cellStyle name="Input estimate 5" xfId="19193"/>
    <cellStyle name="Input link" xfId="19194"/>
    <cellStyle name="Input link (different workbook)" xfId="19195"/>
    <cellStyle name="Input link (different workbook) 2" xfId="19196"/>
    <cellStyle name="Input link 2" xfId="19197"/>
    <cellStyle name="Input parameter" xfId="19198"/>
    <cellStyle name="Input parameter 2" xfId="19199"/>
    <cellStyle name="Input parameter 3" xfId="19200"/>
    <cellStyle name="Input parameter 4" xfId="19201"/>
    <cellStyle name="Input parameter 5" xfId="19202"/>
    <cellStyle name="input percent" xfId="19203"/>
    <cellStyle name="Insatisfaisant 2" xfId="43"/>
    <cellStyle name="Isticanje1" xfId="19204"/>
    <cellStyle name="Isticanje1 10" xfId="19205"/>
    <cellStyle name="Isticanje1 11" xfId="19206"/>
    <cellStyle name="Isticanje1 12" xfId="19207"/>
    <cellStyle name="Isticanje1 13" xfId="19208"/>
    <cellStyle name="Isticanje1 14" xfId="19209"/>
    <cellStyle name="Isticanje1 15" xfId="19210"/>
    <cellStyle name="Isticanje1 16" xfId="19211"/>
    <cellStyle name="Isticanje1 2" xfId="19212"/>
    <cellStyle name="Isticanje1 2 2" xfId="19213"/>
    <cellStyle name="Isticanje1 3" xfId="19214"/>
    <cellStyle name="Isticanje1 3 2" xfId="19215"/>
    <cellStyle name="Isticanje1 4" xfId="19216"/>
    <cellStyle name="Isticanje1 4 2" xfId="19217"/>
    <cellStyle name="Isticanje1 5" xfId="19218"/>
    <cellStyle name="Isticanje1 5 2" xfId="19219"/>
    <cellStyle name="Isticanje1 6" xfId="19220"/>
    <cellStyle name="Isticanje1 6 2" xfId="19221"/>
    <cellStyle name="Isticanje1 7" xfId="19222"/>
    <cellStyle name="Isticanje1 7 2" xfId="19223"/>
    <cellStyle name="Isticanje1 8" xfId="19224"/>
    <cellStyle name="Isticanje1 8 2" xfId="19225"/>
    <cellStyle name="Isticanje1 9" xfId="19226"/>
    <cellStyle name="Isticanje1 9 2" xfId="19227"/>
    <cellStyle name="Isticanje2" xfId="19228"/>
    <cellStyle name="Isticanje2 10" xfId="19229"/>
    <cellStyle name="Isticanje2 11" xfId="19230"/>
    <cellStyle name="Isticanje2 12" xfId="19231"/>
    <cellStyle name="Isticanje2 13" xfId="19232"/>
    <cellStyle name="Isticanje2 14" xfId="19233"/>
    <cellStyle name="Isticanje2 15" xfId="19234"/>
    <cellStyle name="Isticanje2 16" xfId="19235"/>
    <cellStyle name="Isticanje2 2" xfId="19236"/>
    <cellStyle name="Isticanje2 2 2" xfId="19237"/>
    <cellStyle name="Isticanje2 3" xfId="19238"/>
    <cellStyle name="Isticanje2 3 2" xfId="19239"/>
    <cellStyle name="Isticanje2 4" xfId="19240"/>
    <cellStyle name="Isticanje2 4 2" xfId="19241"/>
    <cellStyle name="Isticanje2 5" xfId="19242"/>
    <cellStyle name="Isticanje2 5 2" xfId="19243"/>
    <cellStyle name="Isticanje2 6" xfId="19244"/>
    <cellStyle name="Isticanje2 6 2" xfId="19245"/>
    <cellStyle name="Isticanje2 7" xfId="19246"/>
    <cellStyle name="Isticanje2 7 2" xfId="19247"/>
    <cellStyle name="Isticanje2 8" xfId="19248"/>
    <cellStyle name="Isticanje2 8 2" xfId="19249"/>
    <cellStyle name="Isticanje2 9" xfId="19250"/>
    <cellStyle name="Isticanje2 9 2" xfId="19251"/>
    <cellStyle name="Isticanje3" xfId="19252"/>
    <cellStyle name="Isticanje3 10" xfId="19253"/>
    <cellStyle name="Isticanje3 11" xfId="19254"/>
    <cellStyle name="Isticanje3 12" xfId="19255"/>
    <cellStyle name="Isticanje3 13" xfId="19256"/>
    <cellStyle name="Isticanje3 14" xfId="19257"/>
    <cellStyle name="Isticanje3 15" xfId="19258"/>
    <cellStyle name="Isticanje3 16" xfId="19259"/>
    <cellStyle name="Isticanje3 2" xfId="19260"/>
    <cellStyle name="Isticanje3 2 2" xfId="19261"/>
    <cellStyle name="Isticanje3 3" xfId="19262"/>
    <cellStyle name="Isticanje3 3 2" xfId="19263"/>
    <cellStyle name="Isticanje3 4" xfId="19264"/>
    <cellStyle name="Isticanje3 4 2" xfId="19265"/>
    <cellStyle name="Isticanje3 5" xfId="19266"/>
    <cellStyle name="Isticanje3 5 2" xfId="19267"/>
    <cellStyle name="Isticanje3 6" xfId="19268"/>
    <cellStyle name="Isticanje3 6 2" xfId="19269"/>
    <cellStyle name="Isticanje3 7" xfId="19270"/>
    <cellStyle name="Isticanje3 7 2" xfId="19271"/>
    <cellStyle name="Isticanje3 8" xfId="19272"/>
    <cellStyle name="Isticanje3 8 2" xfId="19273"/>
    <cellStyle name="Isticanje3 9" xfId="19274"/>
    <cellStyle name="Isticanje3 9 2" xfId="19275"/>
    <cellStyle name="Isticanje4" xfId="19276"/>
    <cellStyle name="Isticanje4 10" xfId="19277"/>
    <cellStyle name="Isticanje4 11" xfId="19278"/>
    <cellStyle name="Isticanje4 12" xfId="19279"/>
    <cellStyle name="Isticanje4 13" xfId="19280"/>
    <cellStyle name="Isticanje4 14" xfId="19281"/>
    <cellStyle name="Isticanje4 15" xfId="19282"/>
    <cellStyle name="Isticanje4 16" xfId="19283"/>
    <cellStyle name="Isticanje4 2" xfId="19284"/>
    <cellStyle name="Isticanje4 2 2" xfId="19285"/>
    <cellStyle name="Isticanje4 3" xfId="19286"/>
    <cellStyle name="Isticanje4 3 2" xfId="19287"/>
    <cellStyle name="Isticanje4 4" xfId="19288"/>
    <cellStyle name="Isticanje4 4 2" xfId="19289"/>
    <cellStyle name="Isticanje4 5" xfId="19290"/>
    <cellStyle name="Isticanje4 5 2" xfId="19291"/>
    <cellStyle name="Isticanje4 6" xfId="19292"/>
    <cellStyle name="Isticanje4 6 2" xfId="19293"/>
    <cellStyle name="Isticanje4 7" xfId="19294"/>
    <cellStyle name="Isticanje4 7 2" xfId="19295"/>
    <cellStyle name="Isticanje4 8" xfId="19296"/>
    <cellStyle name="Isticanje4 8 2" xfId="19297"/>
    <cellStyle name="Isticanje4 9" xfId="19298"/>
    <cellStyle name="Isticanje4 9 2" xfId="19299"/>
    <cellStyle name="Isticanje5" xfId="19300"/>
    <cellStyle name="Isticanje5 10" xfId="19301"/>
    <cellStyle name="Isticanje5 11" xfId="19302"/>
    <cellStyle name="Isticanje5 12" xfId="19303"/>
    <cellStyle name="Isticanje5 13" xfId="19304"/>
    <cellStyle name="Isticanje5 14" xfId="19305"/>
    <cellStyle name="Isticanje5 15" xfId="19306"/>
    <cellStyle name="Isticanje5 16" xfId="19307"/>
    <cellStyle name="Isticanje5 2" xfId="19308"/>
    <cellStyle name="Isticanje5 2 2" xfId="19309"/>
    <cellStyle name="Isticanje5 3" xfId="19310"/>
    <cellStyle name="Isticanje5 3 2" xfId="19311"/>
    <cellStyle name="Isticanje5 4" xfId="19312"/>
    <cellStyle name="Isticanje5 4 2" xfId="19313"/>
    <cellStyle name="Isticanje5 5" xfId="19314"/>
    <cellStyle name="Isticanje5 5 2" xfId="19315"/>
    <cellStyle name="Isticanje5 6" xfId="19316"/>
    <cellStyle name="Isticanje5 6 2" xfId="19317"/>
    <cellStyle name="Isticanje5 7" xfId="19318"/>
    <cellStyle name="Isticanje5 7 2" xfId="19319"/>
    <cellStyle name="Isticanje5 8" xfId="19320"/>
    <cellStyle name="Isticanje5 8 2" xfId="19321"/>
    <cellStyle name="Isticanje5 9" xfId="19322"/>
    <cellStyle name="Isticanje5 9 2" xfId="19323"/>
    <cellStyle name="Isticanje6" xfId="19324"/>
    <cellStyle name="Isticanje6 10" xfId="19325"/>
    <cellStyle name="Isticanje6 11" xfId="19326"/>
    <cellStyle name="Isticanje6 12" xfId="19327"/>
    <cellStyle name="Isticanje6 13" xfId="19328"/>
    <cellStyle name="Isticanje6 14" xfId="19329"/>
    <cellStyle name="Isticanje6 15" xfId="19330"/>
    <cellStyle name="Isticanje6 16" xfId="19331"/>
    <cellStyle name="Isticanje6 2" xfId="19332"/>
    <cellStyle name="Isticanje6 2 2" xfId="19333"/>
    <cellStyle name="Isticanje6 3" xfId="19334"/>
    <cellStyle name="Isticanje6 3 2" xfId="19335"/>
    <cellStyle name="Isticanje6 4" xfId="19336"/>
    <cellStyle name="Isticanje6 4 2" xfId="19337"/>
    <cellStyle name="Isticanje6 5" xfId="19338"/>
    <cellStyle name="Isticanje6 5 2" xfId="19339"/>
    <cellStyle name="Isticanje6 6" xfId="19340"/>
    <cellStyle name="Isticanje6 6 2" xfId="19341"/>
    <cellStyle name="Isticanje6 7" xfId="19342"/>
    <cellStyle name="Isticanje6 7 2" xfId="19343"/>
    <cellStyle name="Isticanje6 8" xfId="19344"/>
    <cellStyle name="Isticanje6 8 2" xfId="19345"/>
    <cellStyle name="Isticanje6 9" xfId="19346"/>
    <cellStyle name="Isticanje6 9 2" xfId="19347"/>
    <cellStyle name="Izlaz" xfId="19348"/>
    <cellStyle name="Izlaz 10" xfId="19349"/>
    <cellStyle name="Izlaz 10 2" xfId="19350"/>
    <cellStyle name="Izlaz 10 2 2" xfId="19351"/>
    <cellStyle name="Izlaz 10 3" xfId="19352"/>
    <cellStyle name="Izlaz 10 4" xfId="19353"/>
    <cellStyle name="Izlaz 11" xfId="19354"/>
    <cellStyle name="Izlaz 11 2" xfId="19355"/>
    <cellStyle name="Izlaz 11 2 2" xfId="19356"/>
    <cellStyle name="Izlaz 11 3" xfId="19357"/>
    <cellStyle name="Izlaz 11 4" xfId="19358"/>
    <cellStyle name="Izlaz 12" xfId="19359"/>
    <cellStyle name="Izlaz 12 2" xfId="19360"/>
    <cellStyle name="Izlaz 12 2 2" xfId="19361"/>
    <cellStyle name="Izlaz 12 3" xfId="19362"/>
    <cellStyle name="Izlaz 12 4" xfId="19363"/>
    <cellStyle name="Izlaz 13" xfId="19364"/>
    <cellStyle name="Izlaz 13 2" xfId="19365"/>
    <cellStyle name="Izlaz 13 2 2" xfId="19366"/>
    <cellStyle name="Izlaz 13 3" xfId="19367"/>
    <cellStyle name="Izlaz 13 4" xfId="19368"/>
    <cellStyle name="Izlaz 14" xfId="19369"/>
    <cellStyle name="Izlaz 14 2" xfId="19370"/>
    <cellStyle name="Izlaz 14 2 2" xfId="19371"/>
    <cellStyle name="Izlaz 14 3" xfId="19372"/>
    <cellStyle name="Izlaz 14 4" xfId="19373"/>
    <cellStyle name="Izlaz 15" xfId="19374"/>
    <cellStyle name="Izlaz 15 2" xfId="19375"/>
    <cellStyle name="Izlaz 15 3" xfId="19376"/>
    <cellStyle name="Izlaz 15 4" xfId="19377"/>
    <cellStyle name="Izlaz 16" xfId="19378"/>
    <cellStyle name="Izlaz 16 2" xfId="19379"/>
    <cellStyle name="Izlaz 17" xfId="19380"/>
    <cellStyle name="Izlaz 18" xfId="19381"/>
    <cellStyle name="Izlaz 2" xfId="19382"/>
    <cellStyle name="Izlaz 2 2" xfId="19383"/>
    <cellStyle name="Izlaz 2 2 2" xfId="19384"/>
    <cellStyle name="Izlaz 2 3" xfId="19385"/>
    <cellStyle name="Izlaz 2 4" xfId="19386"/>
    <cellStyle name="Izlaz 3" xfId="19387"/>
    <cellStyle name="Izlaz 3 2" xfId="19388"/>
    <cellStyle name="Izlaz 3 2 2" xfId="19389"/>
    <cellStyle name="Izlaz 3 3" xfId="19390"/>
    <cellStyle name="Izlaz 3 4" xfId="19391"/>
    <cellStyle name="Izlaz 4" xfId="19392"/>
    <cellStyle name="Izlaz 4 2" xfId="19393"/>
    <cellStyle name="Izlaz 4 2 2" xfId="19394"/>
    <cellStyle name="Izlaz 4 3" xfId="19395"/>
    <cellStyle name="Izlaz 4 4" xfId="19396"/>
    <cellStyle name="Izlaz 5" xfId="19397"/>
    <cellStyle name="Izlaz 5 2" xfId="19398"/>
    <cellStyle name="Izlaz 5 2 2" xfId="19399"/>
    <cellStyle name="Izlaz 5 3" xfId="19400"/>
    <cellStyle name="Izlaz 5 4" xfId="19401"/>
    <cellStyle name="Izlaz 6" xfId="19402"/>
    <cellStyle name="Izlaz 6 2" xfId="19403"/>
    <cellStyle name="Izlaz 6 2 2" xfId="19404"/>
    <cellStyle name="Izlaz 6 3" xfId="19405"/>
    <cellStyle name="Izlaz 6 4" xfId="19406"/>
    <cellStyle name="Izlaz 7" xfId="19407"/>
    <cellStyle name="Izlaz 7 2" xfId="19408"/>
    <cellStyle name="Izlaz 7 2 2" xfId="19409"/>
    <cellStyle name="Izlaz 7 3" xfId="19410"/>
    <cellStyle name="Izlaz 7 4" xfId="19411"/>
    <cellStyle name="Izlaz 8" xfId="19412"/>
    <cellStyle name="Izlaz 8 2" xfId="19413"/>
    <cellStyle name="Izlaz 8 2 2" xfId="19414"/>
    <cellStyle name="Izlaz 8 3" xfId="19415"/>
    <cellStyle name="Izlaz 8 4" xfId="19416"/>
    <cellStyle name="Izlaz 9" xfId="19417"/>
    <cellStyle name="Izlaz 9 2" xfId="19418"/>
    <cellStyle name="Izlaz 9 2 2" xfId="19419"/>
    <cellStyle name="Izlaz 9 3" xfId="19420"/>
    <cellStyle name="Izlaz 9 4" xfId="19421"/>
    <cellStyle name="Izračun" xfId="19422"/>
    <cellStyle name="Izračun 10" xfId="19423"/>
    <cellStyle name="Izračun 10 2" xfId="19424"/>
    <cellStyle name="Izračun 10 2 2" xfId="19425"/>
    <cellStyle name="Izračun 10 3" xfId="19426"/>
    <cellStyle name="Izračun 10 4" xfId="19427"/>
    <cellStyle name="Izračun 11" xfId="19428"/>
    <cellStyle name="Izračun 11 2" xfId="19429"/>
    <cellStyle name="Izračun 11 2 2" xfId="19430"/>
    <cellStyle name="Izračun 11 3" xfId="19431"/>
    <cellStyle name="Izračun 11 4" xfId="19432"/>
    <cellStyle name="Izračun 12" xfId="19433"/>
    <cellStyle name="Izračun 12 2" xfId="19434"/>
    <cellStyle name="Izračun 12 2 2" xfId="19435"/>
    <cellStyle name="Izračun 12 3" xfId="19436"/>
    <cellStyle name="Izračun 12 4" xfId="19437"/>
    <cellStyle name="Izračun 13" xfId="19438"/>
    <cellStyle name="Izračun 13 2" xfId="19439"/>
    <cellStyle name="Izračun 13 2 2" xfId="19440"/>
    <cellStyle name="Izračun 13 3" xfId="19441"/>
    <cellStyle name="Izračun 13 4" xfId="19442"/>
    <cellStyle name="Izračun 14" xfId="19443"/>
    <cellStyle name="Izračun 14 2" xfId="19444"/>
    <cellStyle name="Izračun 14 2 2" xfId="19445"/>
    <cellStyle name="Izračun 14 3" xfId="19446"/>
    <cellStyle name="Izračun 14 4" xfId="19447"/>
    <cellStyle name="Izračun 15" xfId="19448"/>
    <cellStyle name="Izračun 15 2" xfId="19449"/>
    <cellStyle name="Izračun 15 3" xfId="19450"/>
    <cellStyle name="Izračun 15 4" xfId="19451"/>
    <cellStyle name="Izračun 16" xfId="19452"/>
    <cellStyle name="Izračun 16 2" xfId="19453"/>
    <cellStyle name="Izračun 17" xfId="19454"/>
    <cellStyle name="Izračun 18" xfId="19455"/>
    <cellStyle name="Izračun 2" xfId="19456"/>
    <cellStyle name="Izračun 2 2" xfId="19457"/>
    <cellStyle name="Izračun 2 2 2" xfId="19458"/>
    <cellStyle name="Izračun 2 3" xfId="19459"/>
    <cellStyle name="Izračun 2 4" xfId="19460"/>
    <cellStyle name="Izračun 3" xfId="19461"/>
    <cellStyle name="Izračun 3 2" xfId="19462"/>
    <cellStyle name="Izračun 3 2 2" xfId="19463"/>
    <cellStyle name="Izračun 3 3" xfId="19464"/>
    <cellStyle name="Izračun 3 4" xfId="19465"/>
    <cellStyle name="Izračun 4" xfId="19466"/>
    <cellStyle name="Izračun 4 2" xfId="19467"/>
    <cellStyle name="Izračun 4 2 2" xfId="19468"/>
    <cellStyle name="Izračun 4 3" xfId="19469"/>
    <cellStyle name="Izračun 4 4" xfId="19470"/>
    <cellStyle name="Izračun 5" xfId="19471"/>
    <cellStyle name="Izračun 5 2" xfId="19472"/>
    <cellStyle name="Izračun 5 2 2" xfId="19473"/>
    <cellStyle name="Izračun 5 3" xfId="19474"/>
    <cellStyle name="Izračun 5 4" xfId="19475"/>
    <cellStyle name="Izračun 6" xfId="19476"/>
    <cellStyle name="Izračun 6 2" xfId="19477"/>
    <cellStyle name="Izračun 6 2 2" xfId="19478"/>
    <cellStyle name="Izračun 6 3" xfId="19479"/>
    <cellStyle name="Izračun 6 4" xfId="19480"/>
    <cellStyle name="Izračun 7" xfId="19481"/>
    <cellStyle name="Izračun 7 2" xfId="19482"/>
    <cellStyle name="Izračun 7 2 2" xfId="19483"/>
    <cellStyle name="Izračun 7 3" xfId="19484"/>
    <cellStyle name="Izračun 7 4" xfId="19485"/>
    <cellStyle name="Izračun 8" xfId="19486"/>
    <cellStyle name="Izračun 8 2" xfId="19487"/>
    <cellStyle name="Izračun 8 2 2" xfId="19488"/>
    <cellStyle name="Izračun 8 3" xfId="19489"/>
    <cellStyle name="Izračun 8 4" xfId="19490"/>
    <cellStyle name="Izračun 9" xfId="19491"/>
    <cellStyle name="Izračun 9 2" xfId="19492"/>
    <cellStyle name="Izračun 9 2 2" xfId="19493"/>
    <cellStyle name="Izračun 9 3" xfId="19494"/>
    <cellStyle name="Izračun 9 4" xfId="19495"/>
    <cellStyle name="JMBG" xfId="19496"/>
    <cellStyle name="JMBG 2" xfId="19497"/>
    <cellStyle name="JMBG 3" xfId="19498"/>
    <cellStyle name="JMBG 4" xfId="19499"/>
    <cellStyle name="Joe" xfId="19500"/>
    <cellStyle name="Knoten" xfId="19501"/>
    <cellStyle name="Komma [0]_OFFICE_" xfId="19502"/>
    <cellStyle name="Komma_OFFICE_" xfId="19503"/>
    <cellStyle name="Linked Cell 10" xfId="19504"/>
    <cellStyle name="Linked Cell 10 2" xfId="19505"/>
    <cellStyle name="Linked Cell 11" xfId="19506"/>
    <cellStyle name="Linked Cell 11 2" xfId="19507"/>
    <cellStyle name="Linked Cell 12" xfId="19508"/>
    <cellStyle name="Linked Cell 12 2" xfId="19509"/>
    <cellStyle name="Linked Cell 13" xfId="19510"/>
    <cellStyle name="Linked Cell 13 2" xfId="19511"/>
    <cellStyle name="Linked Cell 14" xfId="19512"/>
    <cellStyle name="Linked Cell 14 2" xfId="19513"/>
    <cellStyle name="Linked Cell 15" xfId="19514"/>
    <cellStyle name="Linked Cell 15 2" xfId="19515"/>
    <cellStyle name="Linked Cell 16" xfId="19516"/>
    <cellStyle name="Linked Cell 16 2" xfId="19517"/>
    <cellStyle name="Linked Cell 17" xfId="19518"/>
    <cellStyle name="Linked Cell 17 2" xfId="19519"/>
    <cellStyle name="Linked Cell 18" xfId="19520"/>
    <cellStyle name="Linked Cell 19" xfId="19521"/>
    <cellStyle name="Linked Cell 2" xfId="19522"/>
    <cellStyle name="Linked Cell 2 2" xfId="19523"/>
    <cellStyle name="Linked Cell 2 2 10" xfId="19524"/>
    <cellStyle name="Linked Cell 2 2 11" xfId="19525"/>
    <cellStyle name="Linked Cell 2 2 12" xfId="19526"/>
    <cellStyle name="Linked Cell 2 2 13" xfId="19527"/>
    <cellStyle name="Linked Cell 2 2 14" xfId="19528"/>
    <cellStyle name="Linked Cell 2 2 15" xfId="19529"/>
    <cellStyle name="Linked Cell 2 2 2" xfId="19530"/>
    <cellStyle name="Linked Cell 2 2 3" xfId="19531"/>
    <cellStyle name="Linked Cell 2 2 4" xfId="19532"/>
    <cellStyle name="Linked Cell 2 2 5" xfId="19533"/>
    <cellStyle name="Linked Cell 2 2 6" xfId="19534"/>
    <cellStyle name="Linked Cell 2 2 7" xfId="19535"/>
    <cellStyle name="Linked Cell 2 2 8" xfId="19536"/>
    <cellStyle name="Linked Cell 2 2 9" xfId="19537"/>
    <cellStyle name="Linked Cell 2 3" xfId="19538"/>
    <cellStyle name="Linked Cell 2 3 2" xfId="19539"/>
    <cellStyle name="Linked Cell 2 4" xfId="19540"/>
    <cellStyle name="Linked Cell 2 4 2" xfId="19541"/>
    <cellStyle name="Linked Cell 2 5" xfId="19542"/>
    <cellStyle name="Linked Cell 2 6" xfId="19543"/>
    <cellStyle name="Linked Cell 20" xfId="19544"/>
    <cellStyle name="Linked Cell 21" xfId="19545"/>
    <cellStyle name="Linked Cell 22" xfId="19546"/>
    <cellStyle name="Linked Cell 23" xfId="19547"/>
    <cellStyle name="Linked Cell 24" xfId="19548"/>
    <cellStyle name="Linked Cell 25" xfId="19549"/>
    <cellStyle name="Linked Cell 26" xfId="19550"/>
    <cellStyle name="Linked Cell 27" xfId="19551"/>
    <cellStyle name="Linked Cell 28" xfId="19552"/>
    <cellStyle name="Linked Cell 29" xfId="19553"/>
    <cellStyle name="Linked Cell 3" xfId="19554"/>
    <cellStyle name="Linked Cell 3 10" xfId="19555"/>
    <cellStyle name="Linked Cell 3 11" xfId="19556"/>
    <cellStyle name="Linked Cell 3 12" xfId="19557"/>
    <cellStyle name="Linked Cell 3 13" xfId="19558"/>
    <cellStyle name="Linked Cell 3 14" xfId="19559"/>
    <cellStyle name="Linked Cell 3 15" xfId="19560"/>
    <cellStyle name="Linked Cell 3 2" xfId="19561"/>
    <cellStyle name="Linked Cell 3 2 2" xfId="19562"/>
    <cellStyle name="Linked Cell 3 3" xfId="19563"/>
    <cellStyle name="Linked Cell 3 3 2" xfId="19564"/>
    <cellStyle name="Linked Cell 3 4" xfId="19565"/>
    <cellStyle name="Linked Cell 3 4 2" xfId="19566"/>
    <cellStyle name="Linked Cell 3 5" xfId="19567"/>
    <cellStyle name="Linked Cell 3 6" xfId="19568"/>
    <cellStyle name="Linked Cell 3 7" xfId="19569"/>
    <cellStyle name="Linked Cell 3 8" xfId="19570"/>
    <cellStyle name="Linked Cell 3 9" xfId="19571"/>
    <cellStyle name="Linked Cell 30" xfId="19572"/>
    <cellStyle name="Linked Cell 31" xfId="19573"/>
    <cellStyle name="Linked Cell 32" xfId="19574"/>
    <cellStyle name="Linked Cell 33" xfId="19575"/>
    <cellStyle name="Linked Cell 34" xfId="19576"/>
    <cellStyle name="Linked Cell 35" xfId="19577"/>
    <cellStyle name="Linked Cell 36" xfId="19578"/>
    <cellStyle name="Linked Cell 37" xfId="19579"/>
    <cellStyle name="Linked Cell 38" xfId="19580"/>
    <cellStyle name="Linked Cell 4" xfId="19581"/>
    <cellStyle name="Linked Cell 4 10" xfId="19582"/>
    <cellStyle name="Linked Cell 4 11" xfId="19583"/>
    <cellStyle name="Linked Cell 4 12" xfId="19584"/>
    <cellStyle name="Linked Cell 4 13" xfId="19585"/>
    <cellStyle name="Linked Cell 4 14" xfId="19586"/>
    <cellStyle name="Linked Cell 4 15" xfId="19587"/>
    <cellStyle name="Linked Cell 4 2" xfId="19588"/>
    <cellStyle name="Linked Cell 4 3" xfId="19589"/>
    <cellStyle name="Linked Cell 4 4" xfId="19590"/>
    <cellStyle name="Linked Cell 4 5" xfId="19591"/>
    <cellStyle name="Linked Cell 4 6" xfId="19592"/>
    <cellStyle name="Linked Cell 4 7" xfId="19593"/>
    <cellStyle name="Linked Cell 4 8" xfId="19594"/>
    <cellStyle name="Linked Cell 4 9" xfId="19595"/>
    <cellStyle name="Linked Cell 5" xfId="19596"/>
    <cellStyle name="Linked Cell 5 2" xfId="19597"/>
    <cellStyle name="Linked Cell 6" xfId="19598"/>
    <cellStyle name="Linked Cell 6 2" xfId="19599"/>
    <cellStyle name="Linked Cell 7" xfId="19600"/>
    <cellStyle name="Linked Cell 7 2" xfId="19601"/>
    <cellStyle name="Linked Cell 8" xfId="19602"/>
    <cellStyle name="Linked Cell 8 2" xfId="19603"/>
    <cellStyle name="Linked Cell 9" xfId="19604"/>
    <cellStyle name="Linked Cell 9 2" xfId="19605"/>
    <cellStyle name="Linked Cells" xfId="19606"/>
    <cellStyle name="Lock" xfId="19607"/>
    <cellStyle name="Lock partiel" xfId="19608"/>
    <cellStyle name="Lock_AfricaMiddleEastMobileDemand2Q2005" xfId="19609"/>
    <cellStyle name="Loše" xfId="19610"/>
    <cellStyle name="Loše 10" xfId="19611"/>
    <cellStyle name="Loše 11" xfId="19612"/>
    <cellStyle name="Loše 12" xfId="19613"/>
    <cellStyle name="Loše 13" xfId="19614"/>
    <cellStyle name="Loše 14" xfId="19615"/>
    <cellStyle name="Loše 15" xfId="19616"/>
    <cellStyle name="Loše 16" xfId="19617"/>
    <cellStyle name="Loše 2" xfId="19618"/>
    <cellStyle name="Loše 3" xfId="19619"/>
    <cellStyle name="Loše 4" xfId="19620"/>
    <cellStyle name="Loše 5" xfId="19621"/>
    <cellStyle name="Loše 6" xfId="19622"/>
    <cellStyle name="Loše 7" xfId="19623"/>
    <cellStyle name="Loše 8" xfId="19624"/>
    <cellStyle name="Loše 9" xfId="19625"/>
    <cellStyle name="MAND_x000d_CHECK.COMMAND_x000e_RENAME.COMMAND_x0008_SHOW.BAR_x000b_DELETE.MENU_x000e_DELETE.COMMAND_x000e_GET.CHA" xfId="8"/>
    <cellStyle name="MAND_x000d_CHECK.COMMAND_x000e_RENAME.COMMAND_x0008_SHOW.BAR_x000b_DELETE.MENU_x000e_DELETE.COMMAND_x000e_GET.CHA 10" xfId="19626"/>
    <cellStyle name="MAND_x000d_CHECK.COMMAND_x000e_RENAME.COMMAND_x0008_SHOW.BAR_x000b_DELETE.MENU_x000e_DELETE.COMMAND_x000e_GET.CHA 10 2" xfId="19627"/>
    <cellStyle name="MAND_x000d_CHECK.COMMAND_x000e_RENAME.COMMAND_x0008_SHOW.BAR_x000b_DELETE.MENU_x000e_DELETE.COMMAND_x000e_GET.CHA 11" xfId="19628"/>
    <cellStyle name="MAND_x000d_CHECK.COMMAND_x000e_RENAME.COMMAND_x0008_SHOW.BAR_x000b_DELETE.MENU_x000e_DELETE.COMMAND_x000e_GET.CHA 11 2" xfId="19629"/>
    <cellStyle name="MAND_x000d_CHECK.COMMAND_x000e_RENAME.COMMAND_x0008_SHOW.BAR_x000b_DELETE.MENU_x000e_DELETE.COMMAND_x000e_GET.CHA 12" xfId="19630"/>
    <cellStyle name="MAND_x000d_CHECK.COMMAND_x000e_RENAME.COMMAND_x0008_SHOW.BAR_x000b_DELETE.MENU_x000e_DELETE.COMMAND_x000e_GET.CHA 12 2" xfId="19631"/>
    <cellStyle name="MAND_x000d_CHECK.COMMAND_x000e_RENAME.COMMAND_x0008_SHOW.BAR_x000b_DELETE.MENU_x000e_DELETE.COMMAND_x000e_GET.CHA 13" xfId="19632"/>
    <cellStyle name="MAND_x000d_CHECK.COMMAND_x000e_RENAME.COMMAND_x0008_SHOW.BAR_x000b_DELETE.MENU_x000e_DELETE.COMMAND_x000e_GET.CHA 13 2" xfId="19633"/>
    <cellStyle name="MAND_x000d_CHECK.COMMAND_x000e_RENAME.COMMAND_x0008_SHOW.BAR_x000b_DELETE.MENU_x000e_DELETE.COMMAND_x000e_GET.CHA 14" xfId="19634"/>
    <cellStyle name="MAND_x000d_CHECK.COMMAND_x000e_RENAME.COMMAND_x0008_SHOW.BAR_x000b_DELETE.MENU_x000e_DELETE.COMMAND_x000e_GET.CHA 14 2" xfId="19635"/>
    <cellStyle name="MAND_x000d_CHECK.COMMAND_x000e_RENAME.COMMAND_x0008_SHOW.BAR_x000b_DELETE.MENU_x000e_DELETE.COMMAND_x000e_GET.CHA 15" xfId="19636"/>
    <cellStyle name="MAND_x000d_CHECK.COMMAND_x000e_RENAME.COMMAND_x0008_SHOW.BAR_x000b_DELETE.MENU_x000e_DELETE.COMMAND_x000e_GET.CHA 15 2" xfId="19637"/>
    <cellStyle name="MAND_x000d_CHECK.COMMAND_x000e_RENAME.COMMAND_x0008_SHOW.BAR_x000b_DELETE.MENU_x000e_DELETE.COMMAND_x000e_GET.CHA 16" xfId="19638"/>
    <cellStyle name="MAND_x000d_CHECK.COMMAND_x000e_RENAME.COMMAND_x0008_SHOW.BAR_x000b_DELETE.MENU_x000e_DELETE.COMMAND_x000e_GET.CHA 17" xfId="19639"/>
    <cellStyle name="MAND_x000d_CHECK.COMMAND_x000e_RENAME.COMMAND_x0008_SHOW.BAR_x000b_DELETE.MENU_x000e_DELETE.COMMAND_x000e_GET.CHA 18" xfId="19640"/>
    <cellStyle name="MAND_x000d_CHECK.COMMAND_x000e_RENAME.COMMAND_x0008_SHOW.BAR_x000b_DELETE.MENU_x000e_DELETE.COMMAND_x000e_GET.CHA 19" xfId="19641"/>
    <cellStyle name="MAND_x000d_CHECK.COMMAND_x000e_RENAME.COMMAND_x0008_SHOW.BAR_x000b_DELETE.MENU_x000e_DELETE.COMMAND_x000e_GET.CHA 2" xfId="19642"/>
    <cellStyle name="MAND_x000d_CHECK.COMMAND_x000e_RENAME.COMMAND_x0008_SHOW.BAR_x000b_DELETE.MENU_x000e_DELETE.COMMAND_x000e_GET.CHA 2 10" xfId="19643"/>
    <cellStyle name="MAND_x000d_CHECK.COMMAND_x000e_RENAME.COMMAND_x0008_SHOW.BAR_x000b_DELETE.MENU_x000e_DELETE.COMMAND_x000e_GET.CHA 2 10 2" xfId="19644"/>
    <cellStyle name="MAND_x000d_CHECK.COMMAND_x000e_RENAME.COMMAND_x0008_SHOW.BAR_x000b_DELETE.MENU_x000e_DELETE.COMMAND_x000e_GET.CHA 2 11" xfId="19645"/>
    <cellStyle name="MAND_x000d_CHECK.COMMAND_x000e_RENAME.COMMAND_x0008_SHOW.BAR_x000b_DELETE.MENU_x000e_DELETE.COMMAND_x000e_GET.CHA 2 11 2" xfId="19646"/>
    <cellStyle name="MAND_x000d_CHECK.COMMAND_x000e_RENAME.COMMAND_x0008_SHOW.BAR_x000b_DELETE.MENU_x000e_DELETE.COMMAND_x000e_GET.CHA 2 12" xfId="19647"/>
    <cellStyle name="MAND_x000d_CHECK.COMMAND_x000e_RENAME.COMMAND_x0008_SHOW.BAR_x000b_DELETE.MENU_x000e_DELETE.COMMAND_x000e_GET.CHA 2 12 2" xfId="19648"/>
    <cellStyle name="MAND_x000d_CHECK.COMMAND_x000e_RENAME.COMMAND_x0008_SHOW.BAR_x000b_DELETE.MENU_x000e_DELETE.COMMAND_x000e_GET.CHA 2 13" xfId="19649"/>
    <cellStyle name="MAND_x000d_CHECK.COMMAND_x000e_RENAME.COMMAND_x0008_SHOW.BAR_x000b_DELETE.MENU_x000e_DELETE.COMMAND_x000e_GET.CHA 2 13 2" xfId="19650"/>
    <cellStyle name="MAND_x000d_CHECK.COMMAND_x000e_RENAME.COMMAND_x0008_SHOW.BAR_x000b_DELETE.MENU_x000e_DELETE.COMMAND_x000e_GET.CHA 2 14" xfId="19651"/>
    <cellStyle name="MAND_x000d_CHECK.COMMAND_x000e_RENAME.COMMAND_x0008_SHOW.BAR_x000b_DELETE.MENU_x000e_DELETE.COMMAND_x000e_GET.CHA 2 2" xfId="19652"/>
    <cellStyle name="MAND_x000d_CHECK.COMMAND_x000e_RENAME.COMMAND_x0008_SHOW.BAR_x000b_DELETE.MENU_x000e_DELETE.COMMAND_x000e_GET.CHA 2 2 2" xfId="19653"/>
    <cellStyle name="MAND_x000d_CHECK.COMMAND_x000e_RENAME.COMMAND_x0008_SHOW.BAR_x000b_DELETE.MENU_x000e_DELETE.COMMAND_x000e_GET.CHA 2 3" xfId="19654"/>
    <cellStyle name="MAND_x000d_CHECK.COMMAND_x000e_RENAME.COMMAND_x0008_SHOW.BAR_x000b_DELETE.MENU_x000e_DELETE.COMMAND_x000e_GET.CHA 2 3 2" xfId="19655"/>
    <cellStyle name="MAND_x000d_CHECK.COMMAND_x000e_RENAME.COMMAND_x0008_SHOW.BAR_x000b_DELETE.MENU_x000e_DELETE.COMMAND_x000e_GET.CHA 2 4" xfId="19656"/>
    <cellStyle name="MAND_x000d_CHECK.COMMAND_x000e_RENAME.COMMAND_x0008_SHOW.BAR_x000b_DELETE.MENU_x000e_DELETE.COMMAND_x000e_GET.CHA 2 4 2" xfId="19657"/>
    <cellStyle name="MAND_x000d_CHECK.COMMAND_x000e_RENAME.COMMAND_x0008_SHOW.BAR_x000b_DELETE.MENU_x000e_DELETE.COMMAND_x000e_GET.CHA 2 4 3" xfId="19658"/>
    <cellStyle name="MAND_x000d_CHECK.COMMAND_x000e_RENAME.COMMAND_x0008_SHOW.BAR_x000b_DELETE.MENU_x000e_DELETE.COMMAND_x000e_GET.CHA 2 5" xfId="19659"/>
    <cellStyle name="MAND_x000d_CHECK.COMMAND_x000e_RENAME.COMMAND_x0008_SHOW.BAR_x000b_DELETE.MENU_x000e_DELETE.COMMAND_x000e_GET.CHA 2 5 2" xfId="19660"/>
    <cellStyle name="MAND_x000d_CHECK.COMMAND_x000e_RENAME.COMMAND_x0008_SHOW.BAR_x000b_DELETE.MENU_x000e_DELETE.COMMAND_x000e_GET.CHA 2 6" xfId="19661"/>
    <cellStyle name="MAND_x000d_CHECK.COMMAND_x000e_RENAME.COMMAND_x0008_SHOW.BAR_x000b_DELETE.MENU_x000e_DELETE.COMMAND_x000e_GET.CHA 2 6 2" xfId="19662"/>
    <cellStyle name="MAND_x000d_CHECK.COMMAND_x000e_RENAME.COMMAND_x0008_SHOW.BAR_x000b_DELETE.MENU_x000e_DELETE.COMMAND_x000e_GET.CHA 2 7" xfId="19663"/>
    <cellStyle name="MAND_x000d_CHECK.COMMAND_x000e_RENAME.COMMAND_x0008_SHOW.BAR_x000b_DELETE.MENU_x000e_DELETE.COMMAND_x000e_GET.CHA 2 7 2" xfId="19664"/>
    <cellStyle name="MAND_x000d_CHECK.COMMAND_x000e_RENAME.COMMAND_x0008_SHOW.BAR_x000b_DELETE.MENU_x000e_DELETE.COMMAND_x000e_GET.CHA 2 8" xfId="19665"/>
    <cellStyle name="MAND_x000d_CHECK.COMMAND_x000e_RENAME.COMMAND_x0008_SHOW.BAR_x000b_DELETE.MENU_x000e_DELETE.COMMAND_x000e_GET.CHA 2 8 2" xfId="19666"/>
    <cellStyle name="MAND_x000d_CHECK.COMMAND_x000e_RENAME.COMMAND_x0008_SHOW.BAR_x000b_DELETE.MENU_x000e_DELETE.COMMAND_x000e_GET.CHA 2 9" xfId="19667"/>
    <cellStyle name="MAND_x000d_CHECK.COMMAND_x000e_RENAME.COMMAND_x0008_SHOW.BAR_x000b_DELETE.MENU_x000e_DELETE.COMMAND_x000e_GET.CHA 2 9 2" xfId="19668"/>
    <cellStyle name="MAND_x000d_CHECK.COMMAND_x000e_RENAME.COMMAND_x0008_SHOW.BAR_x000b_DELETE.MENU_x000e_DELETE.COMMAND_x000e_GET.CHA 20" xfId="19669"/>
    <cellStyle name="MAND_x000d_CHECK.COMMAND_x000e_RENAME.COMMAND_x0008_SHOW.BAR_x000b_DELETE.MENU_x000e_DELETE.COMMAND_x000e_GET.CHA 23" xfId="19670"/>
    <cellStyle name="MAND_x000d_CHECK.COMMAND_x000e_RENAME.COMMAND_x0008_SHOW.BAR_x000b_DELETE.MENU_x000e_DELETE.COMMAND_x000e_GET.CHA 3" xfId="19671"/>
    <cellStyle name="MAND_x000d_CHECK.COMMAND_x000e_RENAME.COMMAND_x0008_SHOW.BAR_x000b_DELETE.MENU_x000e_DELETE.COMMAND_x000e_GET.CHA 3 10" xfId="19672"/>
    <cellStyle name="MAND_x000d_CHECK.COMMAND_x000e_RENAME.COMMAND_x0008_SHOW.BAR_x000b_DELETE.MENU_x000e_DELETE.COMMAND_x000e_GET.CHA 3 10 2" xfId="19673"/>
    <cellStyle name="MAND_x000d_CHECK.COMMAND_x000e_RENAME.COMMAND_x0008_SHOW.BAR_x000b_DELETE.MENU_x000e_DELETE.COMMAND_x000e_GET.CHA 3 11" xfId="19674"/>
    <cellStyle name="MAND_x000d_CHECK.COMMAND_x000e_RENAME.COMMAND_x0008_SHOW.BAR_x000b_DELETE.MENU_x000e_DELETE.COMMAND_x000e_GET.CHA 3 2" xfId="19675"/>
    <cellStyle name="MAND_x000d_CHECK.COMMAND_x000e_RENAME.COMMAND_x0008_SHOW.BAR_x000b_DELETE.MENU_x000e_DELETE.COMMAND_x000e_GET.CHA 3 2 2" xfId="19676"/>
    <cellStyle name="MAND_x000d_CHECK.COMMAND_x000e_RENAME.COMMAND_x0008_SHOW.BAR_x000b_DELETE.MENU_x000e_DELETE.COMMAND_x000e_GET.CHA 3 2 2 2" xfId="19677"/>
    <cellStyle name="MAND_x000d_CHECK.COMMAND_x000e_RENAME.COMMAND_x0008_SHOW.BAR_x000b_DELETE.MENU_x000e_DELETE.COMMAND_x000e_GET.CHA 3 2 2 2 2" xfId="19678"/>
    <cellStyle name="MAND_x000d_CHECK.COMMAND_x000e_RENAME.COMMAND_x0008_SHOW.BAR_x000b_DELETE.MENU_x000e_DELETE.COMMAND_x000e_GET.CHA 3 2 2 3" xfId="19679"/>
    <cellStyle name="MAND_x000d_CHECK.COMMAND_x000e_RENAME.COMMAND_x0008_SHOW.BAR_x000b_DELETE.MENU_x000e_DELETE.COMMAND_x000e_GET.CHA 3 2 2 3 2" xfId="19680"/>
    <cellStyle name="MAND_x000d_CHECK.COMMAND_x000e_RENAME.COMMAND_x0008_SHOW.BAR_x000b_DELETE.MENU_x000e_DELETE.COMMAND_x000e_GET.CHA 3 2 2 4" xfId="19681"/>
    <cellStyle name="MAND_x000d_CHECK.COMMAND_x000e_RENAME.COMMAND_x0008_SHOW.BAR_x000b_DELETE.MENU_x000e_DELETE.COMMAND_x000e_GET.CHA 3 2 2 4 2" xfId="19682"/>
    <cellStyle name="MAND_x000d_CHECK.COMMAND_x000e_RENAME.COMMAND_x0008_SHOW.BAR_x000b_DELETE.MENU_x000e_DELETE.COMMAND_x000e_GET.CHA 3 2 2 5" xfId="19683"/>
    <cellStyle name="MAND_x000d_CHECK.COMMAND_x000e_RENAME.COMMAND_x0008_SHOW.BAR_x000b_DELETE.MENU_x000e_DELETE.COMMAND_x000e_GET.CHA 3 2 2 5 2" xfId="19684"/>
    <cellStyle name="MAND_x000d_CHECK.COMMAND_x000e_RENAME.COMMAND_x0008_SHOW.BAR_x000b_DELETE.MENU_x000e_DELETE.COMMAND_x000e_GET.CHA 3 2 2 6" xfId="19685"/>
    <cellStyle name="MAND_x000d_CHECK.COMMAND_x000e_RENAME.COMMAND_x0008_SHOW.BAR_x000b_DELETE.MENU_x000e_DELETE.COMMAND_x000e_GET.CHA 3 2 2 6 2" xfId="19686"/>
    <cellStyle name="MAND_x000d_CHECK.COMMAND_x000e_RENAME.COMMAND_x0008_SHOW.BAR_x000b_DELETE.MENU_x000e_DELETE.COMMAND_x000e_GET.CHA 3 2 2 7" xfId="19687"/>
    <cellStyle name="MAND_x000d_CHECK.COMMAND_x000e_RENAME.COMMAND_x0008_SHOW.BAR_x000b_DELETE.MENU_x000e_DELETE.COMMAND_x000e_GET.CHA 3 2 3" xfId="19688"/>
    <cellStyle name="MAND_x000d_CHECK.COMMAND_x000e_RENAME.COMMAND_x0008_SHOW.BAR_x000b_DELETE.MENU_x000e_DELETE.COMMAND_x000e_GET.CHA 3 2 3 2" xfId="19689"/>
    <cellStyle name="MAND_x000d_CHECK.COMMAND_x000e_RENAME.COMMAND_x0008_SHOW.BAR_x000b_DELETE.MENU_x000e_DELETE.COMMAND_x000e_GET.CHA 3 2 4" xfId="19690"/>
    <cellStyle name="MAND_x000d_CHECK.COMMAND_x000e_RENAME.COMMAND_x0008_SHOW.BAR_x000b_DELETE.MENU_x000e_DELETE.COMMAND_x000e_GET.CHA 3 2 4 2" xfId="19691"/>
    <cellStyle name="MAND_x000d_CHECK.COMMAND_x000e_RENAME.COMMAND_x0008_SHOW.BAR_x000b_DELETE.MENU_x000e_DELETE.COMMAND_x000e_GET.CHA 3 2 5" xfId="19692"/>
    <cellStyle name="MAND_x000d_CHECK.COMMAND_x000e_RENAME.COMMAND_x0008_SHOW.BAR_x000b_DELETE.MENU_x000e_DELETE.COMMAND_x000e_GET.CHA 3 2 5 2" xfId="19693"/>
    <cellStyle name="MAND_x000d_CHECK.COMMAND_x000e_RENAME.COMMAND_x0008_SHOW.BAR_x000b_DELETE.MENU_x000e_DELETE.COMMAND_x000e_GET.CHA 3 2 6" xfId="19694"/>
    <cellStyle name="MAND_x000d_CHECK.COMMAND_x000e_RENAME.COMMAND_x0008_SHOW.BAR_x000b_DELETE.MENU_x000e_DELETE.COMMAND_x000e_GET.CHA 3 2 6 2" xfId="19695"/>
    <cellStyle name="MAND_x000d_CHECK.COMMAND_x000e_RENAME.COMMAND_x0008_SHOW.BAR_x000b_DELETE.MENU_x000e_DELETE.COMMAND_x000e_GET.CHA 3 2 7" xfId="19696"/>
    <cellStyle name="MAND_x000d_CHECK.COMMAND_x000e_RENAME.COMMAND_x0008_SHOW.BAR_x000b_DELETE.MENU_x000e_DELETE.COMMAND_x000e_GET.CHA 3 3" xfId="19697"/>
    <cellStyle name="MAND_x000d_CHECK.COMMAND_x000e_RENAME.COMMAND_x0008_SHOW.BAR_x000b_DELETE.MENU_x000e_DELETE.COMMAND_x000e_GET.CHA 3 3 2" xfId="19698"/>
    <cellStyle name="MAND_x000d_CHECK.COMMAND_x000e_RENAME.COMMAND_x0008_SHOW.BAR_x000b_DELETE.MENU_x000e_DELETE.COMMAND_x000e_GET.CHA 3 4" xfId="19699"/>
    <cellStyle name="MAND_x000d_CHECK.COMMAND_x000e_RENAME.COMMAND_x0008_SHOW.BAR_x000b_DELETE.MENU_x000e_DELETE.COMMAND_x000e_GET.CHA 3 4 2" xfId="19700"/>
    <cellStyle name="MAND_x000d_CHECK.COMMAND_x000e_RENAME.COMMAND_x0008_SHOW.BAR_x000b_DELETE.MENU_x000e_DELETE.COMMAND_x000e_GET.CHA 3 4 3" xfId="19701"/>
    <cellStyle name="MAND_x000d_CHECK.COMMAND_x000e_RENAME.COMMAND_x0008_SHOW.BAR_x000b_DELETE.MENU_x000e_DELETE.COMMAND_x000e_GET.CHA 3 5" xfId="19702"/>
    <cellStyle name="MAND_x000d_CHECK.COMMAND_x000e_RENAME.COMMAND_x0008_SHOW.BAR_x000b_DELETE.MENU_x000e_DELETE.COMMAND_x000e_GET.CHA 3 5 2" xfId="19703"/>
    <cellStyle name="MAND_x000d_CHECK.COMMAND_x000e_RENAME.COMMAND_x0008_SHOW.BAR_x000b_DELETE.MENU_x000e_DELETE.COMMAND_x000e_GET.CHA 3 6" xfId="19704"/>
    <cellStyle name="MAND_x000d_CHECK.COMMAND_x000e_RENAME.COMMAND_x0008_SHOW.BAR_x000b_DELETE.MENU_x000e_DELETE.COMMAND_x000e_GET.CHA 3 6 2" xfId="19705"/>
    <cellStyle name="MAND_x000d_CHECK.COMMAND_x000e_RENAME.COMMAND_x0008_SHOW.BAR_x000b_DELETE.MENU_x000e_DELETE.COMMAND_x000e_GET.CHA 3 7" xfId="19706"/>
    <cellStyle name="MAND_x000d_CHECK.COMMAND_x000e_RENAME.COMMAND_x0008_SHOW.BAR_x000b_DELETE.MENU_x000e_DELETE.COMMAND_x000e_GET.CHA 3 7 2" xfId="19707"/>
    <cellStyle name="MAND_x000d_CHECK.COMMAND_x000e_RENAME.COMMAND_x0008_SHOW.BAR_x000b_DELETE.MENU_x000e_DELETE.COMMAND_x000e_GET.CHA 3 8" xfId="19708"/>
    <cellStyle name="MAND_x000d_CHECK.COMMAND_x000e_RENAME.COMMAND_x0008_SHOW.BAR_x000b_DELETE.MENU_x000e_DELETE.COMMAND_x000e_GET.CHA 3 8 2" xfId="19709"/>
    <cellStyle name="MAND_x000d_CHECK.COMMAND_x000e_RENAME.COMMAND_x0008_SHOW.BAR_x000b_DELETE.MENU_x000e_DELETE.COMMAND_x000e_GET.CHA 3 9" xfId="19710"/>
    <cellStyle name="MAND_x000d_CHECK.COMMAND_x000e_RENAME.COMMAND_x0008_SHOW.BAR_x000b_DELETE.MENU_x000e_DELETE.COMMAND_x000e_GET.CHA 3 9 2" xfId="19711"/>
    <cellStyle name="MAND_x000d_CHECK.COMMAND_x000e_RENAME.COMMAND_x0008_SHOW.BAR_x000b_DELETE.MENU_x000e_DELETE.COMMAND_x000e_GET.CHA 4" xfId="19712"/>
    <cellStyle name="MAND_x000d_CHECK.COMMAND_x000e_RENAME.COMMAND_x0008_SHOW.BAR_x000b_DELETE.MENU_x000e_DELETE.COMMAND_x000e_GET.CHA 4 2" xfId="19713"/>
    <cellStyle name="MAND_x000d_CHECK.COMMAND_x000e_RENAME.COMMAND_x0008_SHOW.BAR_x000b_DELETE.MENU_x000e_DELETE.COMMAND_x000e_GET.CHA 5" xfId="19714"/>
    <cellStyle name="MAND_x000d_CHECK.COMMAND_x000e_RENAME.COMMAND_x0008_SHOW.BAR_x000b_DELETE.MENU_x000e_DELETE.COMMAND_x000e_GET.CHA 5 2" xfId="19715"/>
    <cellStyle name="MAND_x000d_CHECK.COMMAND_x000e_RENAME.COMMAND_x0008_SHOW.BAR_x000b_DELETE.MENU_x000e_DELETE.COMMAND_x000e_GET.CHA 6" xfId="19716"/>
    <cellStyle name="MAND_x000d_CHECK.COMMAND_x000e_RENAME.COMMAND_x0008_SHOW.BAR_x000b_DELETE.MENU_x000e_DELETE.COMMAND_x000e_GET.CHA 6 2" xfId="19717"/>
    <cellStyle name="MAND_x000d_CHECK.COMMAND_x000e_RENAME.COMMAND_x0008_SHOW.BAR_x000b_DELETE.MENU_x000e_DELETE.COMMAND_x000e_GET.CHA 6 3" xfId="19718"/>
    <cellStyle name="MAND_x000d_CHECK.COMMAND_x000e_RENAME.COMMAND_x0008_SHOW.BAR_x000b_DELETE.MENU_x000e_DELETE.COMMAND_x000e_GET.CHA 7" xfId="19719"/>
    <cellStyle name="MAND_x000d_CHECK.COMMAND_x000e_RENAME.COMMAND_x0008_SHOW.BAR_x000b_DELETE.MENU_x000e_DELETE.COMMAND_x000e_GET.CHA 7 2" xfId="19720"/>
    <cellStyle name="MAND_x000d_CHECK.COMMAND_x000e_RENAME.COMMAND_x0008_SHOW.BAR_x000b_DELETE.MENU_x000e_DELETE.COMMAND_x000e_GET.CHA 8" xfId="19721"/>
    <cellStyle name="MAND_x000d_CHECK.COMMAND_x000e_RENAME.COMMAND_x0008_SHOW.BAR_x000b_DELETE.MENU_x000e_DELETE.COMMAND_x000e_GET.CHA 8 2" xfId="19722"/>
    <cellStyle name="MAND_x000d_CHECK.COMMAND_x000e_RENAME.COMMAND_x0008_SHOW.BAR_x000b_DELETE.MENU_x000e_DELETE.COMMAND_x000e_GET.CHA 9" xfId="19723"/>
    <cellStyle name="MAND_x000d_CHECK.COMMAND_x000e_RENAME.COMMAND_x0008_SHOW.BAR_x000b_DELETE.MENU_x000e_DELETE.COMMAND_x000e_GET.CHA 9 2" xfId="19724"/>
    <cellStyle name="MAND_x000d_CHECK.COMMAND_x000e_RENAME.COMMAND_x0008_SHOW.BAR_x000b_DELETE.MENU_x000e_DELETE.COMMAND_x000e_GET.CHA_Diana pretpostavke_02032010.xls" xfId="19725"/>
    <cellStyle name="Margins" xfId="19726"/>
    <cellStyle name="Migliaia (0)_1320 NX" xfId="19727"/>
    <cellStyle name="Migliaia_1320 NX" xfId="19728"/>
    <cellStyle name="Millares [0]_96 Risk" xfId="19729"/>
    <cellStyle name="Millares_96 Risk" xfId="19730"/>
    <cellStyle name="Milliers 2" xfId="62072"/>
    <cellStyle name="Milliers 3" xfId="62097"/>
    <cellStyle name="million" xfId="19731"/>
    <cellStyle name="Millions" xfId="19732"/>
    <cellStyle name="Millions 2" xfId="19733"/>
    <cellStyle name="Millions 3" xfId="19734"/>
    <cellStyle name="Millions 4" xfId="19735"/>
    <cellStyle name="Model" xfId="19736"/>
    <cellStyle name="ModuleTitle" xfId="19737"/>
    <cellStyle name="ModuleTitle 2" xfId="19738"/>
    <cellStyle name="ModuleTitle 3" xfId="19739"/>
    <cellStyle name="ModuleTitle 4" xfId="19740"/>
    <cellStyle name="Moneda [0]_96 Risk" xfId="19741"/>
    <cellStyle name="Moneda_96 Risk" xfId="19742"/>
    <cellStyle name="Monétaire 2" xfId="62073"/>
    <cellStyle name="Monétaire 3" xfId="62098"/>
    <cellStyle name="Name" xfId="19743"/>
    <cellStyle name="Name 2" xfId="19744"/>
    <cellStyle name="Naslov" xfId="19745"/>
    <cellStyle name="Naslov 1" xfId="19746"/>
    <cellStyle name="Naslov 1 10" xfId="19747"/>
    <cellStyle name="Naslov 1 11" xfId="19748"/>
    <cellStyle name="Naslov 1 12" xfId="19749"/>
    <cellStyle name="Naslov 1 13" xfId="19750"/>
    <cellStyle name="Naslov 1 14" xfId="19751"/>
    <cellStyle name="Naslov 1 15" xfId="19752"/>
    <cellStyle name="Naslov 1 16" xfId="19753"/>
    <cellStyle name="Naslov 1 2" xfId="19754"/>
    <cellStyle name="Naslov 1 3" xfId="19755"/>
    <cellStyle name="Naslov 1 4" xfId="19756"/>
    <cellStyle name="Naslov 1 5" xfId="19757"/>
    <cellStyle name="Naslov 1 6" xfId="19758"/>
    <cellStyle name="Naslov 1 7" xfId="19759"/>
    <cellStyle name="Naslov 1 8" xfId="19760"/>
    <cellStyle name="Naslov 1 9" xfId="19761"/>
    <cellStyle name="Naslov 10" xfId="19762"/>
    <cellStyle name="Naslov 11" xfId="19763"/>
    <cellStyle name="Naslov 12" xfId="19764"/>
    <cellStyle name="Naslov 13" xfId="19765"/>
    <cellStyle name="Naslov 14" xfId="19766"/>
    <cellStyle name="Naslov 15" xfId="19767"/>
    <cellStyle name="Naslov 16" xfId="19768"/>
    <cellStyle name="Naslov 17" xfId="19769"/>
    <cellStyle name="Naslov 2" xfId="19770"/>
    <cellStyle name="Naslov 2 10" xfId="19771"/>
    <cellStyle name="Naslov 2 11" xfId="19772"/>
    <cellStyle name="Naslov 2 12" xfId="19773"/>
    <cellStyle name="Naslov 2 13" xfId="19774"/>
    <cellStyle name="Naslov 2 14" xfId="19775"/>
    <cellStyle name="Naslov 2 15" xfId="19776"/>
    <cellStyle name="Naslov 2 16" xfId="19777"/>
    <cellStyle name="Naslov 2 2" xfId="19778"/>
    <cellStyle name="Naslov 2 3" xfId="19779"/>
    <cellStyle name="Naslov 2 4" xfId="19780"/>
    <cellStyle name="Naslov 2 5" xfId="19781"/>
    <cellStyle name="Naslov 2 6" xfId="19782"/>
    <cellStyle name="Naslov 2 7" xfId="19783"/>
    <cellStyle name="Naslov 2 8" xfId="19784"/>
    <cellStyle name="Naslov 2 9" xfId="19785"/>
    <cellStyle name="Naslov 3" xfId="19786"/>
    <cellStyle name="Naslov 3 10" xfId="19787"/>
    <cellStyle name="Naslov 3 11" xfId="19788"/>
    <cellStyle name="Naslov 3 12" xfId="19789"/>
    <cellStyle name="Naslov 3 13" xfId="19790"/>
    <cellStyle name="Naslov 3 14" xfId="19791"/>
    <cellStyle name="Naslov 3 15" xfId="19792"/>
    <cellStyle name="Naslov 3 16" xfId="19793"/>
    <cellStyle name="Naslov 3 2" xfId="19794"/>
    <cellStyle name="Naslov 3 3" xfId="19795"/>
    <cellStyle name="Naslov 3 4" xfId="19796"/>
    <cellStyle name="Naslov 3 5" xfId="19797"/>
    <cellStyle name="Naslov 3 6" xfId="19798"/>
    <cellStyle name="Naslov 3 7" xfId="19799"/>
    <cellStyle name="Naslov 3 8" xfId="19800"/>
    <cellStyle name="Naslov 3 9" xfId="19801"/>
    <cellStyle name="Naslov 4" xfId="19802"/>
    <cellStyle name="Naslov 4 10" xfId="19803"/>
    <cellStyle name="Naslov 4 11" xfId="19804"/>
    <cellStyle name="Naslov 4 12" xfId="19805"/>
    <cellStyle name="Naslov 4 13" xfId="19806"/>
    <cellStyle name="Naslov 4 14" xfId="19807"/>
    <cellStyle name="Naslov 4 15" xfId="19808"/>
    <cellStyle name="Naslov 4 16" xfId="19809"/>
    <cellStyle name="Naslov 4 2" xfId="19810"/>
    <cellStyle name="Naslov 4 3" xfId="19811"/>
    <cellStyle name="Naslov 4 4" xfId="19812"/>
    <cellStyle name="Naslov 4 5" xfId="19813"/>
    <cellStyle name="Naslov 4 6" xfId="19814"/>
    <cellStyle name="Naslov 4 7" xfId="19815"/>
    <cellStyle name="Naslov 4 8" xfId="19816"/>
    <cellStyle name="Naslov 4 9" xfId="19817"/>
    <cellStyle name="Naslov 5" xfId="19818"/>
    <cellStyle name="Naslov 6" xfId="19819"/>
    <cellStyle name="Naslov 7" xfId="19820"/>
    <cellStyle name="Naslov 8" xfId="19821"/>
    <cellStyle name="Naslov 9" xfId="19822"/>
    <cellStyle name="neg0.0" xfId="19823"/>
    <cellStyle name="Neutral 10" xfId="19824"/>
    <cellStyle name="Neutral 10 2" xfId="19825"/>
    <cellStyle name="Neutral 11" xfId="19826"/>
    <cellStyle name="Neutral 11 2" xfId="19827"/>
    <cellStyle name="Neutral 12" xfId="19828"/>
    <cellStyle name="Neutral 12 2" xfId="19829"/>
    <cellStyle name="Neutral 13" xfId="19830"/>
    <cellStyle name="Neutral 13 2" xfId="19831"/>
    <cellStyle name="Neutral 14" xfId="19832"/>
    <cellStyle name="Neutral 14 2" xfId="19833"/>
    <cellStyle name="Neutral 15" xfId="19834"/>
    <cellStyle name="Neutral 15 2" xfId="19835"/>
    <cellStyle name="Neutral 16" xfId="19836"/>
    <cellStyle name="Neutral 16 2" xfId="19837"/>
    <cellStyle name="Neutral 17" xfId="19838"/>
    <cellStyle name="Neutral 17 2" xfId="19839"/>
    <cellStyle name="Neutral 18" xfId="19840"/>
    <cellStyle name="Neutral 19" xfId="19841"/>
    <cellStyle name="Neutral 2" xfId="19842"/>
    <cellStyle name="Neutral 2 2" xfId="19843"/>
    <cellStyle name="Neutral 2 2 10" xfId="19844"/>
    <cellStyle name="Neutral 2 2 11" xfId="19845"/>
    <cellStyle name="Neutral 2 2 12" xfId="19846"/>
    <cellStyle name="Neutral 2 2 13" xfId="19847"/>
    <cellStyle name="Neutral 2 2 14" xfId="19848"/>
    <cellStyle name="Neutral 2 2 15" xfId="19849"/>
    <cellStyle name="Neutral 2 2 2" xfId="19850"/>
    <cellStyle name="Neutral 2 2 3" xfId="19851"/>
    <cellStyle name="Neutral 2 2 4" xfId="19852"/>
    <cellStyle name="Neutral 2 2 5" xfId="19853"/>
    <cellStyle name="Neutral 2 2 6" xfId="19854"/>
    <cellStyle name="Neutral 2 2 7" xfId="19855"/>
    <cellStyle name="Neutral 2 2 8" xfId="19856"/>
    <cellStyle name="Neutral 2 2 9" xfId="19857"/>
    <cellStyle name="Neutral 2 3" xfId="19858"/>
    <cellStyle name="Neutral 2 3 2" xfId="19859"/>
    <cellStyle name="Neutral 2 4" xfId="19860"/>
    <cellStyle name="Neutral 2 4 2" xfId="19861"/>
    <cellStyle name="Neutral 2 5" xfId="19862"/>
    <cellStyle name="Neutral 2 6" xfId="19863"/>
    <cellStyle name="Neutral 20" xfId="19864"/>
    <cellStyle name="Neutral 21" xfId="19865"/>
    <cellStyle name="Neutral 22" xfId="19866"/>
    <cellStyle name="Neutral 23" xfId="19867"/>
    <cellStyle name="Neutral 24" xfId="19868"/>
    <cellStyle name="Neutral 25" xfId="19869"/>
    <cellStyle name="Neutral 26" xfId="19870"/>
    <cellStyle name="Neutral 27" xfId="19871"/>
    <cellStyle name="Neutral 28" xfId="19872"/>
    <cellStyle name="Neutral 29" xfId="19873"/>
    <cellStyle name="Neutral 3" xfId="19874"/>
    <cellStyle name="Neutral 3 10" xfId="19875"/>
    <cellStyle name="Neutral 3 11" xfId="19876"/>
    <cellStyle name="Neutral 3 12" xfId="19877"/>
    <cellStyle name="Neutral 3 13" xfId="19878"/>
    <cellStyle name="Neutral 3 14" xfId="19879"/>
    <cellStyle name="Neutral 3 15" xfId="19880"/>
    <cellStyle name="Neutral 3 2" xfId="19881"/>
    <cellStyle name="Neutral 3 2 2" xfId="19882"/>
    <cellStyle name="Neutral 3 3" xfId="19883"/>
    <cellStyle name="Neutral 3 4" xfId="19884"/>
    <cellStyle name="Neutral 3 4 2" xfId="19885"/>
    <cellStyle name="Neutral 3 5" xfId="19886"/>
    <cellStyle name="Neutral 3 6" xfId="19887"/>
    <cellStyle name="Neutral 3 7" xfId="19888"/>
    <cellStyle name="Neutral 3 8" xfId="19889"/>
    <cellStyle name="Neutral 3 9" xfId="19890"/>
    <cellStyle name="Neutral 30" xfId="19891"/>
    <cellStyle name="Neutral 31" xfId="19892"/>
    <cellStyle name="Neutral 32" xfId="19893"/>
    <cellStyle name="Neutral 33" xfId="19894"/>
    <cellStyle name="Neutral 34" xfId="19895"/>
    <cellStyle name="Neutral 35" xfId="19896"/>
    <cellStyle name="Neutral 36" xfId="19897"/>
    <cellStyle name="Neutral 37" xfId="19898"/>
    <cellStyle name="Neutral 38" xfId="19899"/>
    <cellStyle name="Neutral 4" xfId="19900"/>
    <cellStyle name="Neutral 4 10" xfId="19901"/>
    <cellStyle name="Neutral 4 11" xfId="19902"/>
    <cellStyle name="Neutral 4 12" xfId="19903"/>
    <cellStyle name="Neutral 4 13" xfId="19904"/>
    <cellStyle name="Neutral 4 14" xfId="19905"/>
    <cellStyle name="Neutral 4 15" xfId="19906"/>
    <cellStyle name="Neutral 4 2" xfId="19907"/>
    <cellStyle name="Neutral 4 3" xfId="19908"/>
    <cellStyle name="Neutral 4 4" xfId="19909"/>
    <cellStyle name="Neutral 4 5" xfId="19910"/>
    <cellStyle name="Neutral 4 6" xfId="19911"/>
    <cellStyle name="Neutral 4 7" xfId="19912"/>
    <cellStyle name="Neutral 4 8" xfId="19913"/>
    <cellStyle name="Neutral 4 9" xfId="19914"/>
    <cellStyle name="Neutral 5" xfId="19915"/>
    <cellStyle name="Neutral 5 2" xfId="19916"/>
    <cellStyle name="Neutral 6" xfId="19917"/>
    <cellStyle name="Neutral 6 2" xfId="19918"/>
    <cellStyle name="Neutral 7" xfId="19919"/>
    <cellStyle name="Neutral 7 2" xfId="19920"/>
    <cellStyle name="Neutral 8" xfId="19921"/>
    <cellStyle name="Neutral 8 2" xfId="19922"/>
    <cellStyle name="Neutral 9" xfId="19923"/>
    <cellStyle name="Neutral 9 2" xfId="19924"/>
    <cellStyle name="Neutralno" xfId="19925"/>
    <cellStyle name="Neutralno 10" xfId="19926"/>
    <cellStyle name="Neutralno 11" xfId="19927"/>
    <cellStyle name="Neutralno 12" xfId="19928"/>
    <cellStyle name="Neutralno 13" xfId="19929"/>
    <cellStyle name="Neutralno 14" xfId="19930"/>
    <cellStyle name="Neutralno 15" xfId="19931"/>
    <cellStyle name="Neutralno 16" xfId="19932"/>
    <cellStyle name="Neutralno 2" xfId="19933"/>
    <cellStyle name="Neutralno 3" xfId="19934"/>
    <cellStyle name="Neutralno 4" xfId="19935"/>
    <cellStyle name="Neutralno 5" xfId="19936"/>
    <cellStyle name="Neutralno 6" xfId="19937"/>
    <cellStyle name="Neutralno 7" xfId="19938"/>
    <cellStyle name="Neutralno 8" xfId="19939"/>
    <cellStyle name="Neutralno 9" xfId="19940"/>
    <cellStyle name="Neutre 2" xfId="44"/>
    <cellStyle name="no dec" xfId="19941"/>
    <cellStyle name="Normal" xfId="0" builtinId="0"/>
    <cellStyle name="Normal - Style1" xfId="19942"/>
    <cellStyle name="Normal - Style1 10" xfId="19943"/>
    <cellStyle name="Normal - Style1 10 2" xfId="19944"/>
    <cellStyle name="Normal - Style1 10 3" xfId="19945"/>
    <cellStyle name="Normal - Style1 11" xfId="19946"/>
    <cellStyle name="Normal - Style1 11 2" xfId="19947"/>
    <cellStyle name="Normal - Style1 11 3" xfId="19948"/>
    <cellStyle name="Normal - Style1 12" xfId="19949"/>
    <cellStyle name="Normal - Style1 12 2" xfId="19950"/>
    <cellStyle name="Normal - Style1 12 3" xfId="19951"/>
    <cellStyle name="Normal - Style1 13" xfId="19952"/>
    <cellStyle name="Normal - Style1 13 2" xfId="19953"/>
    <cellStyle name="Normal - Style1 13 3" xfId="19954"/>
    <cellStyle name="Normal - Style1 14" xfId="19955"/>
    <cellStyle name="Normal - Style1 14 2" xfId="19956"/>
    <cellStyle name="Normal - Style1 14 3" xfId="19957"/>
    <cellStyle name="Normal - Style1 15" xfId="19958"/>
    <cellStyle name="Normal - Style1 15 2" xfId="19959"/>
    <cellStyle name="Normal - Style1 15 3" xfId="19960"/>
    <cellStyle name="Normal - Style1 16" xfId="19961"/>
    <cellStyle name="Normal - Style1 16 2" xfId="19962"/>
    <cellStyle name="Normal - Style1 17" xfId="19963"/>
    <cellStyle name="Normal - Style1 17 2" xfId="19964"/>
    <cellStyle name="Normal - Style1 18" xfId="19965"/>
    <cellStyle name="Normal - Style1 19" xfId="19966"/>
    <cellStyle name="Normal - Style1 2" xfId="19967"/>
    <cellStyle name="Normal - Style1 2 10" xfId="19968"/>
    <cellStyle name="Normal - Style1 2 10 2" xfId="19969"/>
    <cellStyle name="Normal - Style1 2 11" xfId="19970"/>
    <cellStyle name="Normal - Style1 2 11 2" xfId="19971"/>
    <cellStyle name="Normal - Style1 2 12" xfId="19972"/>
    <cellStyle name="Normal - Style1 2 12 2" xfId="19973"/>
    <cellStyle name="Normal - Style1 2 13" xfId="19974"/>
    <cellStyle name="Normal - Style1 2 14" xfId="19975"/>
    <cellStyle name="Normal - Style1 2 2" xfId="19976"/>
    <cellStyle name="Normal - Style1 2 2 2" xfId="19977"/>
    <cellStyle name="Normal - Style1 2 2 3" xfId="19978"/>
    <cellStyle name="Normal - Style1 2 2 4" xfId="19979"/>
    <cellStyle name="Normal - Style1 2 3" xfId="19980"/>
    <cellStyle name="Normal - Style1 2 3 2" xfId="19981"/>
    <cellStyle name="Normal - Style1 2 3 2 2" xfId="19982"/>
    <cellStyle name="Normal - Style1 2 3 2 3" xfId="19983"/>
    <cellStyle name="Normal - Style1 2 3 2 4" xfId="19984"/>
    <cellStyle name="Normal - Style1 2 3 2 5" xfId="19985"/>
    <cellStyle name="Normal - Style1 2 3 2 6" xfId="19986"/>
    <cellStyle name="Normal - Style1 2 3 2 7" xfId="19987"/>
    <cellStyle name="Normal - Style1 2 3 3" xfId="19988"/>
    <cellStyle name="Normal - Style1 2 3 3 2" xfId="19989"/>
    <cellStyle name="Normal - Style1 2 3 4" xfId="19990"/>
    <cellStyle name="Normal - Style1 2 3 4 2" xfId="19991"/>
    <cellStyle name="Normal - Style1 2 3 5" xfId="19992"/>
    <cellStyle name="Normal - Style1 2 3 5 2" xfId="19993"/>
    <cellStyle name="Normal - Style1 2 3 6" xfId="19994"/>
    <cellStyle name="Normal - Style1 2 3 6 2" xfId="19995"/>
    <cellStyle name="Normal - Style1 2 3 7" xfId="19996"/>
    <cellStyle name="Normal - Style1 2 4" xfId="19997"/>
    <cellStyle name="Normal - Style1 2 4 2" xfId="19998"/>
    <cellStyle name="Normal - Style1 2 4 3" xfId="19999"/>
    <cellStyle name="Normal - Style1 2 4 3 2" xfId="20000"/>
    <cellStyle name="Normal - Style1 2 4 4" xfId="20001"/>
    <cellStyle name="Normal - Style1 2 5" xfId="20002"/>
    <cellStyle name="Normal - Style1 2 5 2" xfId="20003"/>
    <cellStyle name="Normal - Style1 2 5 3" xfId="20004"/>
    <cellStyle name="Normal - Style1 2 6" xfId="20005"/>
    <cellStyle name="Normal - Style1 2 6 2" xfId="20006"/>
    <cellStyle name="Normal - Style1 2 7" xfId="20007"/>
    <cellStyle name="Normal - Style1 2 7 2" xfId="20008"/>
    <cellStyle name="Normal - Style1 2 8" xfId="20009"/>
    <cellStyle name="Normal - Style1 2 8 2" xfId="20010"/>
    <cellStyle name="Normal - Style1 2 9" xfId="20011"/>
    <cellStyle name="Normal - Style1 2 9 2" xfId="20012"/>
    <cellStyle name="Normal - Style1 3" xfId="20013"/>
    <cellStyle name="Normal - Style1 3 10" xfId="20014"/>
    <cellStyle name="Normal - Style1 3 11" xfId="20015"/>
    <cellStyle name="Normal - Style1 3 12" xfId="20016"/>
    <cellStyle name="Normal - Style1 3 2" xfId="20017"/>
    <cellStyle name="Normal - Style1 3 2 2" xfId="20018"/>
    <cellStyle name="Normal - Style1 3 2 3" xfId="20019"/>
    <cellStyle name="Normal - Style1 3 2 4" xfId="20020"/>
    <cellStyle name="Normal - Style1 3 3" xfId="20021"/>
    <cellStyle name="Normal - Style1 3 3 2" xfId="20022"/>
    <cellStyle name="Normal - Style1 3 3 3" xfId="20023"/>
    <cellStyle name="Normal - Style1 3 4" xfId="20024"/>
    <cellStyle name="Normal - Style1 3 4 2" xfId="20025"/>
    <cellStyle name="Normal - Style1 3 4 3" xfId="20026"/>
    <cellStyle name="Normal - Style1 3 5" xfId="20027"/>
    <cellStyle name="Normal - Style1 3 5 2" xfId="20028"/>
    <cellStyle name="Normal - Style1 3 5 3" xfId="20029"/>
    <cellStyle name="Normal - Style1 3 6" xfId="20030"/>
    <cellStyle name="Normal - Style1 3 7" xfId="20031"/>
    <cellStyle name="Normal - Style1 3 8" xfId="20032"/>
    <cellStyle name="Normal - Style1 3 9" xfId="20033"/>
    <cellStyle name="Normal - Style1 4" xfId="20034"/>
    <cellStyle name="Normal - Style1 4 10" xfId="20035"/>
    <cellStyle name="Normal - Style1 4 11" xfId="20036"/>
    <cellStyle name="Normal - Style1 4 12" xfId="20037"/>
    <cellStyle name="Normal - Style1 4 2" xfId="20038"/>
    <cellStyle name="Normal - Style1 4 2 2" xfId="20039"/>
    <cellStyle name="Normal - Style1 4 2 3" xfId="20040"/>
    <cellStyle name="Normal - Style1 4 2 4" xfId="20041"/>
    <cellStyle name="Normal - Style1 4 3" xfId="20042"/>
    <cellStyle name="Normal - Style1 4 3 2" xfId="20043"/>
    <cellStyle name="Normal - Style1 4 3 3" xfId="20044"/>
    <cellStyle name="Normal - Style1 4 4" xfId="20045"/>
    <cellStyle name="Normal - Style1 4 4 2" xfId="20046"/>
    <cellStyle name="Normal - Style1 4 4 3" xfId="20047"/>
    <cellStyle name="Normal - Style1 4 5" xfId="20048"/>
    <cellStyle name="Normal - Style1 4 5 2" xfId="20049"/>
    <cellStyle name="Normal - Style1 4 5 3" xfId="20050"/>
    <cellStyle name="Normal - Style1 4 6" xfId="20051"/>
    <cellStyle name="Normal - Style1 4 7" xfId="20052"/>
    <cellStyle name="Normal - Style1 4 8" xfId="20053"/>
    <cellStyle name="Normal - Style1 4 9" xfId="20054"/>
    <cellStyle name="Normal - Style1 5" xfId="20055"/>
    <cellStyle name="Normal - Style1 5 2" xfId="20056"/>
    <cellStyle name="Normal - Style1 5 2 2" xfId="20057"/>
    <cellStyle name="Normal - Style1 5 3" xfId="20058"/>
    <cellStyle name="Normal - Style1 5 3 2" xfId="20059"/>
    <cellStyle name="Normal - Style1 5 4" xfId="20060"/>
    <cellStyle name="Normal - Style1 5 5" xfId="20061"/>
    <cellStyle name="Normal - Style1 5 6" xfId="20062"/>
    <cellStyle name="Normal - Style1 5 7" xfId="20063"/>
    <cellStyle name="Normal - Style1 6" xfId="20064"/>
    <cellStyle name="Normal - Style1 6 2" xfId="20065"/>
    <cellStyle name="Normal - Style1 6 2 2" xfId="20066"/>
    <cellStyle name="Normal - Style1 6 3" xfId="20067"/>
    <cellStyle name="Normal - Style1 6 3 2" xfId="20068"/>
    <cellStyle name="Normal - Style1 6 4" xfId="20069"/>
    <cellStyle name="Normal - Style1 6 5" xfId="20070"/>
    <cellStyle name="Normal - Style1 6 6" xfId="20071"/>
    <cellStyle name="Normal - Style1 6 7" xfId="20072"/>
    <cellStyle name="Normal - Style1 7" xfId="20073"/>
    <cellStyle name="Normal - Style1 7 2" xfId="20074"/>
    <cellStyle name="Normal - Style1 7 2 2" xfId="20075"/>
    <cellStyle name="Normal - Style1 7 3" xfId="20076"/>
    <cellStyle name="Normal - Style1 7 3 2" xfId="20077"/>
    <cellStyle name="Normal - Style1 7 4" xfId="20078"/>
    <cellStyle name="Normal - Style1 7 5" xfId="20079"/>
    <cellStyle name="Normal - Style1 8" xfId="20080"/>
    <cellStyle name="Normal - Style1 8 2" xfId="20081"/>
    <cellStyle name="Normal - Style1 8 2 2" xfId="20082"/>
    <cellStyle name="Normal - Style1 8 3" xfId="20083"/>
    <cellStyle name="Normal - Style1 9" xfId="20084"/>
    <cellStyle name="Normal - Style1 9 2" xfId="20085"/>
    <cellStyle name="Normal - Style1 9 2 2" xfId="20086"/>
    <cellStyle name="Normal - Style1 9 3" xfId="20087"/>
    <cellStyle name="Normal - Style1_2010-02-01 MTR Overview - Final - SEE" xfId="20088"/>
    <cellStyle name="Normal 10" xfId="20089"/>
    <cellStyle name="Normal 10 10" xfId="20090"/>
    <cellStyle name="Normal 10 10 2" xfId="20091"/>
    <cellStyle name="Normal 10 10 2 2" xfId="20092"/>
    <cellStyle name="Normal 10 10 3" xfId="20093"/>
    <cellStyle name="Normal 10 11" xfId="20094"/>
    <cellStyle name="Normal 10 11 2" xfId="20095"/>
    <cellStyle name="Normal 10 12" xfId="20096"/>
    <cellStyle name="Normal 10 12 2" xfId="20097"/>
    <cellStyle name="Normal 10 12 2 2" xfId="20098"/>
    <cellStyle name="Normal 10 12 2 2 2" xfId="20099"/>
    <cellStyle name="Normal 10 12 2 3" xfId="20100"/>
    <cellStyle name="Normal 10 12 3" xfId="20101"/>
    <cellStyle name="Normal 10 12 3 2" xfId="20102"/>
    <cellStyle name="Normal 10 12 3 2 2" xfId="20103"/>
    <cellStyle name="Normal 10 12 3 3" xfId="20104"/>
    <cellStyle name="Normal 10 12 4" xfId="20105"/>
    <cellStyle name="Normal 10 12 4 2" xfId="20106"/>
    <cellStyle name="Normal 10 12 5" xfId="20107"/>
    <cellStyle name="Normal 10 12 6" xfId="20108"/>
    <cellStyle name="Normal 10 13" xfId="20109"/>
    <cellStyle name="Normal 10 13 2" xfId="20110"/>
    <cellStyle name="Normal 10 13 2 2" xfId="20111"/>
    <cellStyle name="Normal 10 13 2 2 2" xfId="20112"/>
    <cellStyle name="Normal 10 13 2 3" xfId="20113"/>
    <cellStyle name="Normal 10 13 3" xfId="20114"/>
    <cellStyle name="Normal 10 13 3 2" xfId="20115"/>
    <cellStyle name="Normal 10 13 4" xfId="20116"/>
    <cellStyle name="Normal 10 13 5" xfId="20117"/>
    <cellStyle name="Normal 10 14" xfId="20118"/>
    <cellStyle name="Normal 10 15" xfId="20119"/>
    <cellStyle name="Normal 10 15 2" xfId="20120"/>
    <cellStyle name="Normal 10 16" xfId="20121"/>
    <cellStyle name="Normal 10 16 2" xfId="20122"/>
    <cellStyle name="Normal 10 16 3" xfId="20123"/>
    <cellStyle name="Normal 10 17" xfId="20124"/>
    <cellStyle name="Normal 10 18" xfId="20125"/>
    <cellStyle name="Normal 10 2" xfId="20126"/>
    <cellStyle name="Normal 10 2 2" xfId="20127"/>
    <cellStyle name="Normal 10 2 3" xfId="20128"/>
    <cellStyle name="Normal 10 2 3 2" xfId="7"/>
    <cellStyle name="Normal 10 2 4" xfId="20129"/>
    <cellStyle name="Normal 10 2 5" xfId="20130"/>
    <cellStyle name="Normal 10 2 6" xfId="20131"/>
    <cellStyle name="Normal 10 2 7" xfId="20132"/>
    <cellStyle name="Normal 10 3" xfId="20133"/>
    <cellStyle name="Normal 10 3 2" xfId="20134"/>
    <cellStyle name="Normal 10 4" xfId="20135"/>
    <cellStyle name="Normal 10 4 2" xfId="20136"/>
    <cellStyle name="Normal 10 5" xfId="16"/>
    <cellStyle name="Normal 10 5 2" xfId="30"/>
    <cellStyle name="Normal 10 6" xfId="20137"/>
    <cellStyle name="Normal 10 6 2" xfId="20138"/>
    <cellStyle name="Normal 10 7" xfId="20139"/>
    <cellStyle name="Normal 10 7 2" xfId="20140"/>
    <cellStyle name="Normal 10 8" xfId="20141"/>
    <cellStyle name="Normal 10 8 2" xfId="20142"/>
    <cellStyle name="Normal 10 9" xfId="20143"/>
    <cellStyle name="Normal 10 9 2" xfId="20144"/>
    <cellStyle name="Normal 10_FC 3+9 Bus delivery 10052010" xfId="20145"/>
    <cellStyle name="Normal 100" xfId="20146"/>
    <cellStyle name="Normal 100 2" xfId="20147"/>
    <cellStyle name="Normal 101" xfId="20148"/>
    <cellStyle name="Normal 101 2" xfId="20149"/>
    <cellStyle name="Normal 102" xfId="20150"/>
    <cellStyle name="Normal 102 2" xfId="20151"/>
    <cellStyle name="Normal 103" xfId="20152"/>
    <cellStyle name="Normal 103 2" xfId="20153"/>
    <cellStyle name="Normal 104" xfId="20154"/>
    <cellStyle name="Normal 104 2" xfId="20155"/>
    <cellStyle name="Normal 104 2 2" xfId="20156"/>
    <cellStyle name="Normal 104 3" xfId="20157"/>
    <cellStyle name="Normal 104 4" xfId="20158"/>
    <cellStyle name="Normal 105" xfId="20159"/>
    <cellStyle name="Normal 105 2" xfId="20160"/>
    <cellStyle name="Normal 105 3" xfId="20161"/>
    <cellStyle name="Normal 106" xfId="20162"/>
    <cellStyle name="Normal 106 2" xfId="20163"/>
    <cellStyle name="Normal 106 3" xfId="20164"/>
    <cellStyle name="Normal 107" xfId="20165"/>
    <cellStyle name="Normal 107 2" xfId="20166"/>
    <cellStyle name="Normal 107 3" xfId="20167"/>
    <cellStyle name="Normal 108" xfId="20168"/>
    <cellStyle name="Normal 108 2" xfId="20169"/>
    <cellStyle name="Normal 108 3" xfId="20170"/>
    <cellStyle name="Normal 109" xfId="20171"/>
    <cellStyle name="Normal 109 2" xfId="20172"/>
    <cellStyle name="Normal 109 3" xfId="20173"/>
    <cellStyle name="Normal 11" xfId="20174"/>
    <cellStyle name="Normal 11 10" xfId="20175"/>
    <cellStyle name="Normal 11 10 2" xfId="20176"/>
    <cellStyle name="Normal 11 10 2 2" xfId="20177"/>
    <cellStyle name="Normal 11 10 3" xfId="20178"/>
    <cellStyle name="Normal 11 10 4" xfId="20179"/>
    <cellStyle name="Normal 11 11" xfId="20180"/>
    <cellStyle name="Normal 11 11 2" xfId="20181"/>
    <cellStyle name="Normal 11 11 2 2" xfId="20182"/>
    <cellStyle name="Normal 11 11 2 2 2" xfId="20183"/>
    <cellStyle name="Normal 11 11 2 2 2 2" xfId="20184"/>
    <cellStyle name="Normal 11 11 2 2 3" xfId="20185"/>
    <cellStyle name="Normal 11 11 2 3" xfId="20186"/>
    <cellStyle name="Normal 11 11 2 3 2" xfId="20187"/>
    <cellStyle name="Normal 11 11 2 4" xfId="20188"/>
    <cellStyle name="Normal 11 11 3" xfId="20189"/>
    <cellStyle name="Normal 11 11 3 2" xfId="20190"/>
    <cellStyle name="Normal 11 11 3 2 2" xfId="20191"/>
    <cellStyle name="Normal 11 11 3 3" xfId="20192"/>
    <cellStyle name="Normal 11 11 4" xfId="20193"/>
    <cellStyle name="Normal 11 12" xfId="20194"/>
    <cellStyle name="Normal 11 12 2" xfId="20195"/>
    <cellStyle name="Normal 11 12 2 2" xfId="20196"/>
    <cellStyle name="Normal 11 12 2 2 2" xfId="20197"/>
    <cellStyle name="Normal 11 12 2 3" xfId="20198"/>
    <cellStyle name="Normal 11 12 3" xfId="20199"/>
    <cellStyle name="Normal 11 12 3 2" xfId="20200"/>
    <cellStyle name="Normal 11 12 3 2 2" xfId="20201"/>
    <cellStyle name="Normal 11 12 3 3" xfId="20202"/>
    <cellStyle name="Normal 11 12 4" xfId="20203"/>
    <cellStyle name="Normal 11 12 4 2" xfId="20204"/>
    <cellStyle name="Normal 11 12 5" xfId="20205"/>
    <cellStyle name="Normal 11 12 6" xfId="20206"/>
    <cellStyle name="Normal 11 13" xfId="20207"/>
    <cellStyle name="Normal 11 13 2" xfId="20208"/>
    <cellStyle name="Normal 11 13 2 2" xfId="20209"/>
    <cellStyle name="Normal 11 13 2 2 2" xfId="20210"/>
    <cellStyle name="Normal 11 13 2 3" xfId="20211"/>
    <cellStyle name="Normal 11 13 3" xfId="20212"/>
    <cellStyle name="Normal 11 13 3 2" xfId="20213"/>
    <cellStyle name="Normal 11 13 4" xfId="20214"/>
    <cellStyle name="Normal 11 13 5" xfId="20215"/>
    <cellStyle name="Normal 11 14" xfId="20216"/>
    <cellStyle name="Normal 11 15" xfId="20217"/>
    <cellStyle name="Normal 11 15 2" xfId="20218"/>
    <cellStyle name="Normal 11 16" xfId="20219"/>
    <cellStyle name="Normal 11 17" xfId="20220"/>
    <cellStyle name="Normal 11 18" xfId="20221"/>
    <cellStyle name="Normal 11 19" xfId="20222"/>
    <cellStyle name="Normal 11 2" xfId="20223"/>
    <cellStyle name="Normal 11 2 2" xfId="20224"/>
    <cellStyle name="Normal 11 2 2 2" xfId="20225"/>
    <cellStyle name="Normal 11 2 3" xfId="20226"/>
    <cellStyle name="Normal 11 3" xfId="20227"/>
    <cellStyle name="Normal 11 3 2" xfId="20228"/>
    <cellStyle name="Normal 11 4" xfId="20229"/>
    <cellStyle name="Normal 11 4 2" xfId="20230"/>
    <cellStyle name="Normal 11 5" xfId="20231"/>
    <cellStyle name="Normal 11 5 2" xfId="20232"/>
    <cellStyle name="Normal 11 6" xfId="20233"/>
    <cellStyle name="Normal 11 6 2" xfId="20234"/>
    <cellStyle name="Normal 11 7" xfId="20235"/>
    <cellStyle name="Normal 11 7 2" xfId="20236"/>
    <cellStyle name="Normal 11 8" xfId="20237"/>
    <cellStyle name="Normal 11 8 2" xfId="20238"/>
    <cellStyle name="Normal 11 9" xfId="20239"/>
    <cellStyle name="Normal 11 9 2" xfId="20240"/>
    <cellStyle name="Normal 11_FC 3+9 Bus delivery 10052010" xfId="20241"/>
    <cellStyle name="Normal 110" xfId="20242"/>
    <cellStyle name="Normal 110 2" xfId="20243"/>
    <cellStyle name="Normal 110 3" xfId="20244"/>
    <cellStyle name="Normal 111" xfId="20245"/>
    <cellStyle name="Normal 111 2" xfId="20246"/>
    <cellStyle name="Normal 111 3" xfId="20247"/>
    <cellStyle name="Normal 112" xfId="20248"/>
    <cellStyle name="Normal 112 2" xfId="20249"/>
    <cellStyle name="Normal 112 3" xfId="20250"/>
    <cellStyle name="Normal 113" xfId="20251"/>
    <cellStyle name="Normal 113 2" xfId="20252"/>
    <cellStyle name="Normal 113 3" xfId="20253"/>
    <cellStyle name="Normal 114" xfId="20254"/>
    <cellStyle name="Normal 114 2" xfId="20255"/>
    <cellStyle name="Normal 115" xfId="20256"/>
    <cellStyle name="Normal 115 2" xfId="20257"/>
    <cellStyle name="Normal 115 3" xfId="20258"/>
    <cellStyle name="Normal 116" xfId="20259"/>
    <cellStyle name="Normal 117" xfId="20260"/>
    <cellStyle name="Normal 118" xfId="20261"/>
    <cellStyle name="Normal 118 2" xfId="20262"/>
    <cellStyle name="Normal 119" xfId="20263"/>
    <cellStyle name="Normal 119 2" xfId="20264"/>
    <cellStyle name="Normal 12" xfId="20265"/>
    <cellStyle name="Normal 12 10" xfId="20266"/>
    <cellStyle name="Normal 12 10 2" xfId="20267"/>
    <cellStyle name="Normal 12 11" xfId="20268"/>
    <cellStyle name="Normal 12 12" xfId="20269"/>
    <cellStyle name="Normal 12 13" xfId="20270"/>
    <cellStyle name="Normal 12 14" xfId="20271"/>
    <cellStyle name="Normal 12 15" xfId="20272"/>
    <cellStyle name="Normal 12 2" xfId="20273"/>
    <cellStyle name="Normal 12 2 2" xfId="20274"/>
    <cellStyle name="Normal 12 2 2 2" xfId="20275"/>
    <cellStyle name="Normal 12 2 2 2 2" xfId="20276"/>
    <cellStyle name="Normal 12 2 2 2 2 2" xfId="20277"/>
    <cellStyle name="Normal 12 2 2 2 2 2 2" xfId="20278"/>
    <cellStyle name="Normal 12 2 2 2 2 3" xfId="20279"/>
    <cellStyle name="Normal 12 2 2 2 3" xfId="20280"/>
    <cellStyle name="Normal 12 2 2 2 3 2" xfId="20281"/>
    <cellStyle name="Normal 12 2 2 2 4" xfId="20282"/>
    <cellStyle name="Normal 12 2 2 3" xfId="20283"/>
    <cellStyle name="Normal 12 2 2 3 2" xfId="20284"/>
    <cellStyle name="Normal 12 2 2 3 2 2" xfId="20285"/>
    <cellStyle name="Normal 12 2 2 3 3" xfId="20286"/>
    <cellStyle name="Normal 12 2 2 4" xfId="20287"/>
    <cellStyle name="Normal 12 2 2 4 2" xfId="20288"/>
    <cellStyle name="Normal 12 2 2 5" xfId="20289"/>
    <cellStyle name="Normal 12 2 3" xfId="20290"/>
    <cellStyle name="Normal 12 2 3 2" xfId="20291"/>
    <cellStyle name="Normal 12 2 3 2 2" xfId="20292"/>
    <cellStyle name="Normal 12 2 3 2 2 2" xfId="20293"/>
    <cellStyle name="Normal 12 2 3 2 3" xfId="20294"/>
    <cellStyle name="Normal 12 2 3 3" xfId="20295"/>
    <cellStyle name="Normal 12 2 3 3 2" xfId="20296"/>
    <cellStyle name="Normal 12 2 3 4" xfId="20297"/>
    <cellStyle name="Normal 12 2 3 5" xfId="20298"/>
    <cellStyle name="Normal 12 2 4" xfId="20299"/>
    <cellStyle name="Normal 12 2 4 2" xfId="20300"/>
    <cellStyle name="Normal 12 2 4 2 2" xfId="20301"/>
    <cellStyle name="Normal 12 2 4 2 3" xfId="20302"/>
    <cellStyle name="Normal 12 2 4 3" xfId="20303"/>
    <cellStyle name="Normal 12 2 4 4" xfId="20304"/>
    <cellStyle name="Normal 12 2 4 5" xfId="20305"/>
    <cellStyle name="Normal 12 2 5" xfId="20306"/>
    <cellStyle name="Normal 12 2 5 2" xfId="20307"/>
    <cellStyle name="Normal 12 2 5 3" xfId="20308"/>
    <cellStyle name="Normal 12 2 6" xfId="20309"/>
    <cellStyle name="Normal 12 2 7" xfId="20310"/>
    <cellStyle name="Normal 12 2 8" xfId="20311"/>
    <cellStyle name="Normal 12 3" xfId="20312"/>
    <cellStyle name="Normal 12 3 2" xfId="20313"/>
    <cellStyle name="Normal 12 3 2 2" xfId="20314"/>
    <cellStyle name="Normal 12 3 2 2 2" xfId="20315"/>
    <cellStyle name="Normal 12 3 2 2 2 2" xfId="20316"/>
    <cellStyle name="Normal 12 3 2 2 2 2 2" xfId="20317"/>
    <cellStyle name="Normal 12 3 2 2 2 3" xfId="20318"/>
    <cellStyle name="Normal 12 3 2 2 3" xfId="20319"/>
    <cellStyle name="Normal 12 3 2 2 3 2" xfId="20320"/>
    <cellStyle name="Normal 12 3 2 2 4" xfId="20321"/>
    <cellStyle name="Normal 12 3 2 3" xfId="20322"/>
    <cellStyle name="Normal 12 3 2 3 2" xfId="20323"/>
    <cellStyle name="Normal 12 3 2 3 2 2" xfId="20324"/>
    <cellStyle name="Normal 12 3 2 3 3" xfId="20325"/>
    <cellStyle name="Normal 12 3 2 4" xfId="20326"/>
    <cellStyle name="Normal 12 3 2 4 2" xfId="20327"/>
    <cellStyle name="Normal 12 3 2 5" xfId="20328"/>
    <cellStyle name="Normal 12 3 3" xfId="20329"/>
    <cellStyle name="Normal 12 3 3 2" xfId="20330"/>
    <cellStyle name="Normal 12 3 3 2 2" xfId="20331"/>
    <cellStyle name="Normal 12 3 3 2 2 2" xfId="20332"/>
    <cellStyle name="Normal 12 3 3 2 3" xfId="20333"/>
    <cellStyle name="Normal 12 3 3 3" xfId="20334"/>
    <cellStyle name="Normal 12 3 3 3 2" xfId="20335"/>
    <cellStyle name="Normal 12 3 3 4" xfId="20336"/>
    <cellStyle name="Normal 12 3 4" xfId="20337"/>
    <cellStyle name="Normal 12 3 4 2" xfId="20338"/>
    <cellStyle name="Normal 12 3 4 2 2" xfId="20339"/>
    <cellStyle name="Normal 12 3 4 3" xfId="20340"/>
    <cellStyle name="Normal 12 3 5" xfId="20341"/>
    <cellStyle name="Normal 12 3 5 2" xfId="20342"/>
    <cellStyle name="Normal 12 3 6" xfId="20343"/>
    <cellStyle name="Normal 12 3 6 2" xfId="20344"/>
    <cellStyle name="Normal 12 4" xfId="20345"/>
    <cellStyle name="Normal 12 4 2" xfId="20346"/>
    <cellStyle name="Normal 12 4 2 2" xfId="20347"/>
    <cellStyle name="Normal 12 4 2 2 2" xfId="20348"/>
    <cellStyle name="Normal 12 4 2 2 2 2" xfId="20349"/>
    <cellStyle name="Normal 12 4 2 2 3" xfId="20350"/>
    <cellStyle name="Normal 12 4 2 3" xfId="20351"/>
    <cellStyle name="Normal 12 4 2 3 2" xfId="20352"/>
    <cellStyle name="Normal 12 4 2 4" xfId="20353"/>
    <cellStyle name="Normal 12 4 3" xfId="20354"/>
    <cellStyle name="Normal 12 4 3 2" xfId="20355"/>
    <cellStyle name="Normal 12 4 3 2 2" xfId="20356"/>
    <cellStyle name="Normal 12 4 3 2 2 2" xfId="20357"/>
    <cellStyle name="Normal 12 4 3 2 3" xfId="20358"/>
    <cellStyle name="Normal 12 4 3 3" xfId="20359"/>
    <cellStyle name="Normal 12 4 3 3 2" xfId="20360"/>
    <cellStyle name="Normal 12 4 3 4" xfId="20361"/>
    <cellStyle name="Normal 12 4 4" xfId="20362"/>
    <cellStyle name="Normal 12 4 4 2" xfId="20363"/>
    <cellStyle name="Normal 12 4 4 2 2" xfId="20364"/>
    <cellStyle name="Normal 12 4 4 3" xfId="20365"/>
    <cellStyle name="Normal 12 4 5" xfId="20366"/>
    <cellStyle name="Normal 12 4 5 2" xfId="20367"/>
    <cellStyle name="Normal 12 4 6" xfId="20368"/>
    <cellStyle name="Normal 12 5" xfId="20369"/>
    <cellStyle name="Normal 12 5 2" xfId="20370"/>
    <cellStyle name="Normal 12 5 2 2" xfId="20371"/>
    <cellStyle name="Normal 12 5 2 2 2" xfId="20372"/>
    <cellStyle name="Normal 12 5 2 3" xfId="20373"/>
    <cellStyle name="Normal 12 5 3" xfId="20374"/>
    <cellStyle name="Normal 12 5 3 2" xfId="20375"/>
    <cellStyle name="Normal 12 5 4" xfId="20376"/>
    <cellStyle name="Normal 12 5 5" xfId="20377"/>
    <cellStyle name="Normal 12 6" xfId="20378"/>
    <cellStyle name="Normal 12 6 2" xfId="20379"/>
    <cellStyle name="Normal 12 6 2 2" xfId="20380"/>
    <cellStyle name="Normal 12 6 2 2 2" xfId="20381"/>
    <cellStyle name="Normal 12 6 2 3" xfId="20382"/>
    <cellStyle name="Normal 12 6 3" xfId="20383"/>
    <cellStyle name="Normal 12 6 3 2" xfId="20384"/>
    <cellStyle name="Normal 12 6 4" xfId="20385"/>
    <cellStyle name="Normal 12 6 5" xfId="20386"/>
    <cellStyle name="Normal 12 7" xfId="20387"/>
    <cellStyle name="Normal 12 7 2" xfId="20388"/>
    <cellStyle name="Normal 12 7 2 2" xfId="20389"/>
    <cellStyle name="Normal 12 7 3" xfId="20390"/>
    <cellStyle name="Normal 12 7 4" xfId="20391"/>
    <cellStyle name="Normal 12 8" xfId="20392"/>
    <cellStyle name="Normal 12 8 2" xfId="20393"/>
    <cellStyle name="Normal 12 8 2 2" xfId="20394"/>
    <cellStyle name="Normal 12 8 3" xfId="20395"/>
    <cellStyle name="Normal 12 9" xfId="20396"/>
    <cellStyle name="Normal 12 9 2" xfId="20397"/>
    <cellStyle name="Normal 12 9 2 2" xfId="20398"/>
    <cellStyle name="Normal 12 9 3" xfId="20399"/>
    <cellStyle name="Normal 120" xfId="20400"/>
    <cellStyle name="Normal 120 2" xfId="20401"/>
    <cellStyle name="Normal 121" xfId="20402"/>
    <cellStyle name="Normal 121 2" xfId="20403"/>
    <cellStyle name="Normal 122" xfId="20404"/>
    <cellStyle name="Normal 122 2" xfId="20405"/>
    <cellStyle name="Normal 123" xfId="20406"/>
    <cellStyle name="Normal 124" xfId="20407"/>
    <cellStyle name="Normal 125" xfId="20408"/>
    <cellStyle name="Normal 126" xfId="20409"/>
    <cellStyle name="Normal 127" xfId="20410"/>
    <cellStyle name="Normal 128" xfId="20411"/>
    <cellStyle name="Normal 129" xfId="20412"/>
    <cellStyle name="Normal 13" xfId="20413"/>
    <cellStyle name="Normal 13 10" xfId="20414"/>
    <cellStyle name="Normal 13 10 2" xfId="20415"/>
    <cellStyle name="Normal 13 11" xfId="20416"/>
    <cellStyle name="Normal 13 11 2" xfId="20417"/>
    <cellStyle name="Normal 13 12" xfId="20418"/>
    <cellStyle name="Normal 13 12 2" xfId="20419"/>
    <cellStyle name="Normal 13 13" xfId="20420"/>
    <cellStyle name="Normal 13 13 2" xfId="20421"/>
    <cellStyle name="Normal 13 14" xfId="20422"/>
    <cellStyle name="Normal 13 14 2" xfId="20423"/>
    <cellStyle name="Normal 13 15" xfId="20424"/>
    <cellStyle name="Normal 13 15 2" xfId="20425"/>
    <cellStyle name="Normal 13 16" xfId="20426"/>
    <cellStyle name="Normal 13 16 2" xfId="20427"/>
    <cellStyle name="Normal 13 17" xfId="20428"/>
    <cellStyle name="Normal 13 17 2" xfId="20429"/>
    <cellStyle name="Normal 13 18" xfId="20430"/>
    <cellStyle name="Normal 13 18 2" xfId="20431"/>
    <cellStyle name="Normal 13 19" xfId="20432"/>
    <cellStyle name="Normal 13 19 2" xfId="20433"/>
    <cellStyle name="Normal 13 2" xfId="20434"/>
    <cellStyle name="Normal 13 2 2" xfId="20435"/>
    <cellStyle name="Normal 13 2 2 2" xfId="20436"/>
    <cellStyle name="Normal 13 2 2 3" xfId="20437"/>
    <cellStyle name="Normal 13 2 2 4" xfId="20438"/>
    <cellStyle name="Normal 13 2 3" xfId="20439"/>
    <cellStyle name="Normal 13 2 4" xfId="20440"/>
    <cellStyle name="Normal 13 2 5" xfId="20441"/>
    <cellStyle name="Normal 13 20" xfId="20442"/>
    <cellStyle name="Normal 13 20 2" xfId="20443"/>
    <cellStyle name="Normal 13 21" xfId="20444"/>
    <cellStyle name="Normal 13 21 2" xfId="20445"/>
    <cellStyle name="Normal 13 22" xfId="20446"/>
    <cellStyle name="Normal 13 22 2" xfId="20447"/>
    <cellStyle name="Normal 13 23" xfId="20448"/>
    <cellStyle name="Normal 13 23 2" xfId="20449"/>
    <cellStyle name="Normal 13 24" xfId="20450"/>
    <cellStyle name="Normal 13 24 2" xfId="20451"/>
    <cellStyle name="Normal 13 24 3" xfId="20452"/>
    <cellStyle name="Normal 13 25" xfId="20453"/>
    <cellStyle name="Normal 13 3" xfId="20454"/>
    <cellStyle name="Normal 13 3 2" xfId="20455"/>
    <cellStyle name="Normal 13 3 2 2" xfId="20456"/>
    <cellStyle name="Normal 13 3 2 2 2" xfId="20457"/>
    <cellStyle name="Normal 13 3 2 2 2 2" xfId="20458"/>
    <cellStyle name="Normal 13 3 2 2 2 2 2" xfId="20459"/>
    <cellStyle name="Normal 13 3 2 2 2 3" xfId="20460"/>
    <cellStyle name="Normal 13 3 2 2 3" xfId="20461"/>
    <cellStyle name="Normal 13 3 2 2 3 2" xfId="20462"/>
    <cellStyle name="Normal 13 3 2 2 4" xfId="20463"/>
    <cellStyle name="Normal 13 3 2 3" xfId="20464"/>
    <cellStyle name="Normal 13 3 2 3 2" xfId="20465"/>
    <cellStyle name="Normal 13 3 2 3 2 2" xfId="20466"/>
    <cellStyle name="Normal 13 3 2 3 3" xfId="20467"/>
    <cellStyle name="Normal 13 3 2 4" xfId="20468"/>
    <cellStyle name="Normal 13 3 2 4 2" xfId="20469"/>
    <cellStyle name="Normal 13 3 2 5" xfId="20470"/>
    <cellStyle name="Normal 13 3 3" xfId="20471"/>
    <cellStyle name="Normal 13 3 3 2" xfId="20472"/>
    <cellStyle name="Normal 13 3 3 2 2" xfId="20473"/>
    <cellStyle name="Normal 13 3 3 2 2 2" xfId="20474"/>
    <cellStyle name="Normal 13 3 3 2 3" xfId="20475"/>
    <cellStyle name="Normal 13 3 3 3" xfId="20476"/>
    <cellStyle name="Normal 13 3 3 3 2" xfId="20477"/>
    <cellStyle name="Normal 13 3 3 4" xfId="20478"/>
    <cellStyle name="Normal 13 3 4" xfId="20479"/>
    <cellStyle name="Normal 13 3 4 2" xfId="20480"/>
    <cellStyle name="Normal 13 3 4 2 2" xfId="20481"/>
    <cellStyle name="Normal 13 3 4 3" xfId="20482"/>
    <cellStyle name="Normal 13 3 5" xfId="20483"/>
    <cellStyle name="Normal 13 3 5 2" xfId="20484"/>
    <cellStyle name="Normal 13 3 6" xfId="20485"/>
    <cellStyle name="Normal 13 3 7" xfId="20486"/>
    <cellStyle name="Normal 13 4" xfId="20487"/>
    <cellStyle name="Normal 13 4 2" xfId="20488"/>
    <cellStyle name="Normal 13 4 2 2" xfId="20489"/>
    <cellStyle name="Normal 13 4 3" xfId="20490"/>
    <cellStyle name="Normal 13 4 4" xfId="20491"/>
    <cellStyle name="Normal 13 5" xfId="20492"/>
    <cellStyle name="Normal 13 5 2" xfId="20493"/>
    <cellStyle name="Normal 13 5 3" xfId="20494"/>
    <cellStyle name="Normal 13 6" xfId="20495"/>
    <cellStyle name="Normal 13 6 2" xfId="20496"/>
    <cellStyle name="Normal 13 6 2 2" xfId="20497"/>
    <cellStyle name="Normal 13 6 2 2 2" xfId="20498"/>
    <cellStyle name="Normal 13 6 2 2 2 2" xfId="20499"/>
    <cellStyle name="Normal 13 6 2 2 3" xfId="20500"/>
    <cellStyle name="Normal 13 6 2 3" xfId="20501"/>
    <cellStyle name="Normal 13 6 2 3 2" xfId="20502"/>
    <cellStyle name="Normal 13 6 2 4" xfId="20503"/>
    <cellStyle name="Normal 13 6 3" xfId="20504"/>
    <cellStyle name="Normal 13 6 3 2" xfId="20505"/>
    <cellStyle name="Normal 13 6 3 2 2" xfId="20506"/>
    <cellStyle name="Normal 13 6 3 3" xfId="20507"/>
    <cellStyle name="Normal 13 6 4" xfId="20508"/>
    <cellStyle name="Normal 13 6 4 2" xfId="20509"/>
    <cellStyle name="Normal 13 6 5" xfId="20510"/>
    <cellStyle name="Normal 13 6 6" xfId="20511"/>
    <cellStyle name="Normal 13 7" xfId="20512"/>
    <cellStyle name="Normal 13 7 2" xfId="20513"/>
    <cellStyle name="Normal 13 7 2 2" xfId="20514"/>
    <cellStyle name="Normal 13 7 2 2 2" xfId="20515"/>
    <cellStyle name="Normal 13 7 2 3" xfId="20516"/>
    <cellStyle name="Normal 13 7 3" xfId="20517"/>
    <cellStyle name="Normal 13 7 3 2" xfId="20518"/>
    <cellStyle name="Normal 13 7 4" xfId="20519"/>
    <cellStyle name="Normal 13 7 5" xfId="20520"/>
    <cellStyle name="Normal 13 8" xfId="20521"/>
    <cellStyle name="Normal 13 8 2" xfId="20522"/>
    <cellStyle name="Normal 13 8 2 2" xfId="20523"/>
    <cellStyle name="Normal 13 8 3" xfId="20524"/>
    <cellStyle name="Normal 13 8 4" xfId="20525"/>
    <cellStyle name="Normal 13 9" xfId="20526"/>
    <cellStyle name="Normal 13 9 2" xfId="20527"/>
    <cellStyle name="Normal 13 9 2 2" xfId="20528"/>
    <cellStyle name="Normal 13 9 3" xfId="20529"/>
    <cellStyle name="Normal 13 9 4" xfId="20530"/>
    <cellStyle name="Normal 13_Cost centre master data TMHR 200911 draft v01" xfId="20531"/>
    <cellStyle name="Normal 130" xfId="20532"/>
    <cellStyle name="Normal 131" xfId="20533"/>
    <cellStyle name="Normal 132" xfId="20534"/>
    <cellStyle name="Normal 133" xfId="20535"/>
    <cellStyle name="Normal 134" xfId="20536"/>
    <cellStyle name="Normal 135" xfId="20537"/>
    <cellStyle name="Normal 136" xfId="20538"/>
    <cellStyle name="Normal 137" xfId="20539"/>
    <cellStyle name="Normal 138" xfId="20540"/>
    <cellStyle name="Normal 139" xfId="20541"/>
    <cellStyle name="Normal 14" xfId="20542"/>
    <cellStyle name="Normal 14 10" xfId="20543"/>
    <cellStyle name="Normal 14 10 2" xfId="20544"/>
    <cellStyle name="Normal 14 11" xfId="20545"/>
    <cellStyle name="Normal 14 11 2" xfId="20546"/>
    <cellStyle name="Normal 14 12" xfId="20547"/>
    <cellStyle name="Normal 14 12 2" xfId="20548"/>
    <cellStyle name="Normal 14 13" xfId="20549"/>
    <cellStyle name="Normal 14 13 2" xfId="20550"/>
    <cellStyle name="Normal 14 14" xfId="20551"/>
    <cellStyle name="Normal 14 14 2" xfId="20552"/>
    <cellStyle name="Normal 14 15" xfId="20553"/>
    <cellStyle name="Normal 14 15 2" xfId="20554"/>
    <cellStyle name="Normal 14 16" xfId="20555"/>
    <cellStyle name="Normal 14 16 2" xfId="20556"/>
    <cellStyle name="Normal 14 17" xfId="20557"/>
    <cellStyle name="Normal 14 17 2" xfId="20558"/>
    <cellStyle name="Normal 14 18" xfId="20559"/>
    <cellStyle name="Normal 14 18 2" xfId="20560"/>
    <cellStyle name="Normal 14 19" xfId="20561"/>
    <cellStyle name="Normal 14 19 2" xfId="20562"/>
    <cellStyle name="Normal 14 2" xfId="20563"/>
    <cellStyle name="Normal 14 2 2" xfId="20564"/>
    <cellStyle name="Normal 14 2 2 2" xfId="20565"/>
    <cellStyle name="Normal 14 2 2 2 2" xfId="20566"/>
    <cellStyle name="Normal 14 2 2 3" xfId="20567"/>
    <cellStyle name="Normal 14 2 2 4" xfId="20568"/>
    <cellStyle name="Normal 14 2 3" xfId="20569"/>
    <cellStyle name="Normal 14 2 3 2" xfId="20570"/>
    <cellStyle name="Normal 14 2 4" xfId="20571"/>
    <cellStyle name="Normal 14 2 5" xfId="20572"/>
    <cellStyle name="Normal 14 2 6" xfId="20573"/>
    <cellStyle name="Normal 14 2 7" xfId="20574"/>
    <cellStyle name="Normal 14 20" xfId="20575"/>
    <cellStyle name="Normal 14 20 2" xfId="20576"/>
    <cellStyle name="Normal 14 21" xfId="20577"/>
    <cellStyle name="Normal 14 21 2" xfId="20578"/>
    <cellStyle name="Normal 14 22" xfId="20579"/>
    <cellStyle name="Normal 14 22 2" xfId="20580"/>
    <cellStyle name="Normal 14 23" xfId="20581"/>
    <cellStyle name="Normal 14 23 2" xfId="20582"/>
    <cellStyle name="Normal 14 24" xfId="20583"/>
    <cellStyle name="Normal 14 24 2" xfId="20584"/>
    <cellStyle name="Normal 14 24 3" xfId="20585"/>
    <cellStyle name="Normal 14 25" xfId="20586"/>
    <cellStyle name="Normal 14 26" xfId="20587"/>
    <cellStyle name="Normal 14 3" xfId="20588"/>
    <cellStyle name="Normal 14 3 2" xfId="20589"/>
    <cellStyle name="Normal 14 3 2 2" xfId="20590"/>
    <cellStyle name="Normal 14 3 2 3" xfId="20591"/>
    <cellStyle name="Normal 14 3 2 4" xfId="20592"/>
    <cellStyle name="Normal 14 3 3" xfId="20593"/>
    <cellStyle name="Normal 14 3 4" xfId="20594"/>
    <cellStyle name="Normal 14 3 5" xfId="20595"/>
    <cellStyle name="Normal 14 3 6" xfId="20596"/>
    <cellStyle name="Normal 14 3 7" xfId="20597"/>
    <cellStyle name="Normal 14 4" xfId="20598"/>
    <cellStyle name="Normal 14 4 2" xfId="20599"/>
    <cellStyle name="Normal 14 4 2 2" xfId="20600"/>
    <cellStyle name="Normal 14 4 2 3" xfId="20601"/>
    <cellStyle name="Normal 14 4 3" xfId="20602"/>
    <cellStyle name="Normal 14 4 4" xfId="20603"/>
    <cellStyle name="Normal 14 4 5" xfId="20604"/>
    <cellStyle name="Normal 14 4 6" xfId="20605"/>
    <cellStyle name="Normal 14 4 7" xfId="20606"/>
    <cellStyle name="Normal 14 5" xfId="20607"/>
    <cellStyle name="Normal 14 5 2" xfId="20608"/>
    <cellStyle name="Normal 14 6" xfId="20609"/>
    <cellStyle name="Normal 14 6 2" xfId="20610"/>
    <cellStyle name="Normal 14 6 3" xfId="20611"/>
    <cellStyle name="Normal 14 6 4" xfId="20612"/>
    <cellStyle name="Normal 14 6 5" xfId="20613"/>
    <cellStyle name="Normal 14 7" xfId="20614"/>
    <cellStyle name="Normal 14 7 2" xfId="20615"/>
    <cellStyle name="Normal 14 8" xfId="20616"/>
    <cellStyle name="Normal 14 8 2" xfId="20617"/>
    <cellStyle name="Normal 14 9" xfId="20618"/>
    <cellStyle name="Normal 14 9 2" xfId="20619"/>
    <cellStyle name="Normal 14_Cost centre master data TMHR 200911 draft v01" xfId="20620"/>
    <cellStyle name="Normal 140" xfId="20621"/>
    <cellStyle name="Normal 141" xfId="20622"/>
    <cellStyle name="Normal 142" xfId="20623"/>
    <cellStyle name="Normal 143" xfId="20624"/>
    <cellStyle name="Normal 144" xfId="20625"/>
    <cellStyle name="Normal 145" xfId="20626"/>
    <cellStyle name="Normal 146" xfId="20627"/>
    <cellStyle name="Normal 147" xfId="20628"/>
    <cellStyle name="Normal 148" xfId="20629"/>
    <cellStyle name="Normal 149" xfId="20630"/>
    <cellStyle name="Normal 15" xfId="20631"/>
    <cellStyle name="Normal 15 10" xfId="20632"/>
    <cellStyle name="Normal 15 10 2" xfId="20633"/>
    <cellStyle name="Normal 15 11" xfId="20634"/>
    <cellStyle name="Normal 15 11 2" xfId="20635"/>
    <cellStyle name="Normal 15 12" xfId="20636"/>
    <cellStyle name="Normal 15 12 2" xfId="20637"/>
    <cellStyle name="Normal 15 13" xfId="20638"/>
    <cellStyle name="Normal 15 13 2" xfId="20639"/>
    <cellStyle name="Normal 15 14" xfId="20640"/>
    <cellStyle name="Normal 15 14 2" xfId="20641"/>
    <cellStyle name="Normal 15 15" xfId="20642"/>
    <cellStyle name="Normal 15 15 2" xfId="20643"/>
    <cellStyle name="Normal 15 16" xfId="20644"/>
    <cellStyle name="Normal 15 16 2" xfId="20645"/>
    <cellStyle name="Normal 15 17" xfId="20646"/>
    <cellStyle name="Normal 15 17 2" xfId="20647"/>
    <cellStyle name="Normal 15 18" xfId="20648"/>
    <cellStyle name="Normal 15 18 2" xfId="20649"/>
    <cellStyle name="Normal 15 19" xfId="20650"/>
    <cellStyle name="Normal 15 19 2" xfId="20651"/>
    <cellStyle name="Normal 15 2" xfId="20652"/>
    <cellStyle name="Normal 15 2 2" xfId="20653"/>
    <cellStyle name="Normal 15 2 2 2" xfId="20654"/>
    <cellStyle name="Normal 15 2 2 3" xfId="20655"/>
    <cellStyle name="Normal 15 2 3" xfId="20656"/>
    <cellStyle name="Normal 15 2 4" xfId="20657"/>
    <cellStyle name="Normal 15 20" xfId="20658"/>
    <cellStyle name="Normal 15 20 2" xfId="20659"/>
    <cellStyle name="Normal 15 21" xfId="20660"/>
    <cellStyle name="Normal 15 21 2" xfId="20661"/>
    <cellStyle name="Normal 15 22" xfId="20662"/>
    <cellStyle name="Normal 15 22 2" xfId="20663"/>
    <cellStyle name="Normal 15 23" xfId="20664"/>
    <cellStyle name="Normal 15 23 2" xfId="20665"/>
    <cellStyle name="Normal 15 24" xfId="20666"/>
    <cellStyle name="Normal 15 25" xfId="20667"/>
    <cellStyle name="Normal 15 3" xfId="20668"/>
    <cellStyle name="Normal 15 3 2" xfId="20669"/>
    <cellStyle name="Normal 15 3 2 2" xfId="20670"/>
    <cellStyle name="Normal 15 3 2 3" xfId="20671"/>
    <cellStyle name="Normal 15 3 3" xfId="20672"/>
    <cellStyle name="Normal 15 3 4" xfId="20673"/>
    <cellStyle name="Normal 15 3 5" xfId="20674"/>
    <cellStyle name="Normal 15 3 6" xfId="20675"/>
    <cellStyle name="Normal 15 3 7" xfId="20676"/>
    <cellStyle name="Normal 15 4" xfId="20677"/>
    <cellStyle name="Normal 15 4 2" xfId="20678"/>
    <cellStyle name="Normal 15 4 3" xfId="20679"/>
    <cellStyle name="Normal 15 5" xfId="20680"/>
    <cellStyle name="Normal 15 5 2" xfId="20681"/>
    <cellStyle name="Normal 15 5 3" xfId="20682"/>
    <cellStyle name="Normal 15 5 4" xfId="20683"/>
    <cellStyle name="Normal 15 5 5" xfId="20684"/>
    <cellStyle name="Normal 15 6" xfId="20685"/>
    <cellStyle name="Normal 15 6 2" xfId="20686"/>
    <cellStyle name="Normal 15 7" xfId="20687"/>
    <cellStyle name="Normal 15 7 2" xfId="20688"/>
    <cellStyle name="Normal 15 8" xfId="20689"/>
    <cellStyle name="Normal 15 8 2" xfId="20690"/>
    <cellStyle name="Normal 15 9" xfId="20691"/>
    <cellStyle name="Normal 15 9 2" xfId="20692"/>
    <cellStyle name="Normal 15_Cost centre master data TMHR 200911 draft v01" xfId="20693"/>
    <cellStyle name="Normal 150" xfId="20694"/>
    <cellStyle name="Normal 151" xfId="20695"/>
    <cellStyle name="Normal 152" xfId="20696"/>
    <cellStyle name="Normal 153" xfId="20697"/>
    <cellStyle name="Normal 154" xfId="20698"/>
    <cellStyle name="Normal 155" xfId="20699"/>
    <cellStyle name="Normal 156" xfId="20700"/>
    <cellStyle name="Normal 157" xfId="20701"/>
    <cellStyle name="Normal 158" xfId="20702"/>
    <cellStyle name="Normal 159" xfId="20703"/>
    <cellStyle name="Normal 16" xfId="20704"/>
    <cellStyle name="Normal 16 2" xfId="20705"/>
    <cellStyle name="Normal 16 2 2" xfId="20706"/>
    <cellStyle name="Normal 16 2 2 2" xfId="20707"/>
    <cellStyle name="Normal 16 2 3" xfId="20708"/>
    <cellStyle name="Normal 16 3" xfId="20709"/>
    <cellStyle name="Normal 16 3 2" xfId="20710"/>
    <cellStyle name="Normal 16 3 2 2" xfId="20711"/>
    <cellStyle name="Normal 16 3 2 3" xfId="20712"/>
    <cellStyle name="Normal 16 3 3" xfId="20713"/>
    <cellStyle name="Normal 16 3 4" xfId="20714"/>
    <cellStyle name="Normal 16 3 5" xfId="20715"/>
    <cellStyle name="Normal 16 3 6" xfId="20716"/>
    <cellStyle name="Normal 16 4" xfId="20717"/>
    <cellStyle name="Normal 16 4 2" xfId="20718"/>
    <cellStyle name="Normal 16 5" xfId="20719"/>
    <cellStyle name="Normal 16 5 2" xfId="20720"/>
    <cellStyle name="Normal 16 5 3" xfId="20721"/>
    <cellStyle name="Normal 16 5 4" xfId="20722"/>
    <cellStyle name="Normal 16 6" xfId="20723"/>
    <cellStyle name="Normal 16 7" xfId="20724"/>
    <cellStyle name="Normal 16 8" xfId="20725"/>
    <cellStyle name="Normal 16 9" xfId="20726"/>
    <cellStyle name="Normal 160" xfId="20727"/>
    <cellStyle name="Normal 161" xfId="20728"/>
    <cellStyle name="Normal 162" xfId="20729"/>
    <cellStyle name="Normal 163" xfId="20730"/>
    <cellStyle name="Normal 164" xfId="20731"/>
    <cellStyle name="Normal 165" xfId="62074"/>
    <cellStyle name="Normal 166" xfId="62140"/>
    <cellStyle name="Normal 167" xfId="62142"/>
    <cellStyle name="Normal 168" xfId="62143"/>
    <cellStyle name="Normal 17" xfId="20732"/>
    <cellStyle name="Normal 17 10" xfId="20733"/>
    <cellStyle name="Normal 17 10 2" xfId="20734"/>
    <cellStyle name="Normal 17 11" xfId="20735"/>
    <cellStyle name="Normal 17 11 2" xfId="20736"/>
    <cellStyle name="Normal 17 12" xfId="20737"/>
    <cellStyle name="Normal 17 12 2" xfId="20738"/>
    <cellStyle name="Normal 17 13" xfId="20739"/>
    <cellStyle name="Normal 17 13 2" xfId="20740"/>
    <cellStyle name="Normal 17 14" xfId="20741"/>
    <cellStyle name="Normal 17 14 2" xfId="20742"/>
    <cellStyle name="Normal 17 15" xfId="20743"/>
    <cellStyle name="Normal 17 15 2" xfId="20744"/>
    <cellStyle name="Normal 17 16" xfId="20745"/>
    <cellStyle name="Normal 17 16 2" xfId="20746"/>
    <cellStyle name="Normal 17 17" xfId="20747"/>
    <cellStyle name="Normal 17 17 2" xfId="20748"/>
    <cellStyle name="Normal 17 18" xfId="20749"/>
    <cellStyle name="Normal 17 18 2" xfId="20750"/>
    <cellStyle name="Normal 17 19" xfId="20751"/>
    <cellStyle name="Normal 17 19 2" xfId="20752"/>
    <cellStyle name="Normal 17 2" xfId="20753"/>
    <cellStyle name="Normal 17 2 2" xfId="20754"/>
    <cellStyle name="Normal 17 2 2 2" xfId="20755"/>
    <cellStyle name="Normal 17 2 3" xfId="20756"/>
    <cellStyle name="Normal 17 2 4" xfId="20757"/>
    <cellStyle name="Normal 17 2 5" xfId="20758"/>
    <cellStyle name="Normal 17 20" xfId="20759"/>
    <cellStyle name="Normal 17 20 2" xfId="20760"/>
    <cellStyle name="Normal 17 21" xfId="20761"/>
    <cellStyle name="Normal 17 21 2" xfId="20762"/>
    <cellStyle name="Normal 17 22" xfId="20763"/>
    <cellStyle name="Normal 17 22 2" xfId="20764"/>
    <cellStyle name="Normal 17 23" xfId="20765"/>
    <cellStyle name="Normal 17 23 2" xfId="20766"/>
    <cellStyle name="Normal 17 24" xfId="20767"/>
    <cellStyle name="Normal 17 25" xfId="20768"/>
    <cellStyle name="Normal 17 3" xfId="20769"/>
    <cellStyle name="Normal 17 3 2" xfId="20770"/>
    <cellStyle name="Normal 17 3 3" xfId="20771"/>
    <cellStyle name="Normal 17 4" xfId="20772"/>
    <cellStyle name="Normal 17 4 2" xfId="20773"/>
    <cellStyle name="Normal 17 5" xfId="20774"/>
    <cellStyle name="Normal 17 5 2" xfId="20775"/>
    <cellStyle name="Normal 17 6" xfId="20776"/>
    <cellStyle name="Normal 17 6 2" xfId="20777"/>
    <cellStyle name="Normal 17 7" xfId="20778"/>
    <cellStyle name="Normal 17 7 2" xfId="20779"/>
    <cellStyle name="Normal 17 8" xfId="20780"/>
    <cellStyle name="Normal 17 8 2" xfId="20781"/>
    <cellStyle name="Normal 17 9" xfId="20782"/>
    <cellStyle name="Normal 17 9 2" xfId="20783"/>
    <cellStyle name="Normal 17_Cost centre master data TMHR 200911 draft v01" xfId="20784"/>
    <cellStyle name="Normal 18" xfId="20785"/>
    <cellStyle name="Normal 18 10" xfId="20786"/>
    <cellStyle name="Normal 18 10 2" xfId="20787"/>
    <cellStyle name="Normal 18 11" xfId="20788"/>
    <cellStyle name="Normal 18 11 2" xfId="20789"/>
    <cellStyle name="Normal 18 12" xfId="20790"/>
    <cellStyle name="Normal 18 12 2" xfId="20791"/>
    <cellStyle name="Normal 18 13" xfId="20792"/>
    <cellStyle name="Normal 18 13 2" xfId="20793"/>
    <cellStyle name="Normal 18 14" xfId="20794"/>
    <cellStyle name="Normal 18 14 2" xfId="20795"/>
    <cellStyle name="Normal 18 15" xfId="20796"/>
    <cellStyle name="Normal 18 15 2" xfId="20797"/>
    <cellStyle name="Normal 18 16" xfId="20798"/>
    <cellStyle name="Normal 18 16 2" xfId="20799"/>
    <cellStyle name="Normal 18 17" xfId="20800"/>
    <cellStyle name="Normal 18 17 2" xfId="20801"/>
    <cellStyle name="Normal 18 18" xfId="20802"/>
    <cellStyle name="Normal 18 18 2" xfId="20803"/>
    <cellStyle name="Normal 18 19" xfId="20804"/>
    <cellStyle name="Normal 18 19 2" xfId="20805"/>
    <cellStyle name="Normal 18 2" xfId="20806"/>
    <cellStyle name="Normal 18 2 2" xfId="20807"/>
    <cellStyle name="Normal 18 20" xfId="20808"/>
    <cellStyle name="Normal 18 20 2" xfId="20809"/>
    <cellStyle name="Normal 18 21" xfId="20810"/>
    <cellStyle name="Normal 18 21 2" xfId="20811"/>
    <cellStyle name="Normal 18 22" xfId="20812"/>
    <cellStyle name="Normal 18 22 2" xfId="20813"/>
    <cellStyle name="Normal 18 23" xfId="20814"/>
    <cellStyle name="Normal 18 23 2" xfId="20815"/>
    <cellStyle name="Normal 18 24" xfId="20816"/>
    <cellStyle name="Normal 18 25" xfId="20817"/>
    <cellStyle name="Normal 18 3" xfId="20818"/>
    <cellStyle name="Normal 18 3 2" xfId="20819"/>
    <cellStyle name="Normal 18 3 3" xfId="20820"/>
    <cellStyle name="Normal 18 4" xfId="20821"/>
    <cellStyle name="Normal 18 4 2" xfId="20822"/>
    <cellStyle name="Normal 18 5" xfId="20823"/>
    <cellStyle name="Normal 18 5 2" xfId="20824"/>
    <cellStyle name="Normal 18 6" xfId="20825"/>
    <cellStyle name="Normal 18 6 2" xfId="20826"/>
    <cellStyle name="Normal 18 7" xfId="20827"/>
    <cellStyle name="Normal 18 7 2" xfId="20828"/>
    <cellStyle name="Normal 18 8" xfId="20829"/>
    <cellStyle name="Normal 18 8 2" xfId="20830"/>
    <cellStyle name="Normal 18 9" xfId="20831"/>
    <cellStyle name="Normal 18 9 2" xfId="20832"/>
    <cellStyle name="Normal 18_Cost centre master data TMHR 200911 draft v01" xfId="20833"/>
    <cellStyle name="Normal 19" xfId="20834"/>
    <cellStyle name="Normal 19 10" xfId="20835"/>
    <cellStyle name="Normal 19 10 2" xfId="20836"/>
    <cellStyle name="Normal 19 11" xfId="20837"/>
    <cellStyle name="Normal 19 11 2" xfId="20838"/>
    <cellStyle name="Normal 19 12" xfId="20839"/>
    <cellStyle name="Normal 19 12 2" xfId="20840"/>
    <cellStyle name="Normal 19 13" xfId="20841"/>
    <cellStyle name="Normal 19 13 2" xfId="20842"/>
    <cellStyle name="Normal 19 14" xfId="20843"/>
    <cellStyle name="Normal 19 14 2" xfId="20844"/>
    <cellStyle name="Normal 19 15" xfId="20845"/>
    <cellStyle name="Normal 19 15 2" xfId="20846"/>
    <cellStyle name="Normal 19 16" xfId="20847"/>
    <cellStyle name="Normal 19 16 2" xfId="20848"/>
    <cellStyle name="Normal 19 17" xfId="20849"/>
    <cellStyle name="Normal 19 17 2" xfId="20850"/>
    <cellStyle name="Normal 19 18" xfId="20851"/>
    <cellStyle name="Normal 19 18 2" xfId="20852"/>
    <cellStyle name="Normal 19 19" xfId="20853"/>
    <cellStyle name="Normal 19 19 2" xfId="20854"/>
    <cellStyle name="Normal 19 2" xfId="20855"/>
    <cellStyle name="Normal 19 2 2" xfId="20856"/>
    <cellStyle name="Normal 19 2 2 2" xfId="20857"/>
    <cellStyle name="Normal 19 2 2 3" xfId="20858"/>
    <cellStyle name="Normal 19 2 3" xfId="20859"/>
    <cellStyle name="Normal 19 2 4" xfId="20860"/>
    <cellStyle name="Normal 19 2 5" xfId="20861"/>
    <cellStyle name="Normal 19 20" xfId="20862"/>
    <cellStyle name="Normal 19 20 2" xfId="20863"/>
    <cellStyle name="Normal 19 21" xfId="20864"/>
    <cellStyle name="Normal 19 21 2" xfId="20865"/>
    <cellStyle name="Normal 19 22" xfId="20866"/>
    <cellStyle name="Normal 19 22 2" xfId="20867"/>
    <cellStyle name="Normal 19 23" xfId="20868"/>
    <cellStyle name="Normal 19 23 2" xfId="20869"/>
    <cellStyle name="Normal 19 24" xfId="20870"/>
    <cellStyle name="Normal 19 25" xfId="20871"/>
    <cellStyle name="Normal 19 3" xfId="20872"/>
    <cellStyle name="Normal 19 3 2" xfId="20873"/>
    <cellStyle name="Normal 19 3 2 2" xfId="20874"/>
    <cellStyle name="Normal 19 3 3" xfId="20875"/>
    <cellStyle name="Normal 19 3 4" xfId="20876"/>
    <cellStyle name="Normal 19 3 5" xfId="20877"/>
    <cellStyle name="Normal 19 4" xfId="20878"/>
    <cellStyle name="Normal 19 4 2" xfId="20879"/>
    <cellStyle name="Normal 19 4 2 2" xfId="20880"/>
    <cellStyle name="Normal 19 4 2 2 2" xfId="20881"/>
    <cellStyle name="Normal 19 4 2 2 2 2" xfId="20882"/>
    <cellStyle name="Normal 19 4 2 2 3" xfId="20883"/>
    <cellStyle name="Normal 19 4 2 3" xfId="20884"/>
    <cellStyle name="Normal 19 4 2 3 2" xfId="20885"/>
    <cellStyle name="Normal 19 4 2 4" xfId="20886"/>
    <cellStyle name="Normal 19 4 3" xfId="20887"/>
    <cellStyle name="Normal 19 4 3 2" xfId="20888"/>
    <cellStyle name="Normal 19 4 3 2 2" xfId="20889"/>
    <cellStyle name="Normal 19 4 3 3" xfId="20890"/>
    <cellStyle name="Normal 19 4 4" xfId="20891"/>
    <cellStyle name="Normal 19 4 4 2" xfId="20892"/>
    <cellStyle name="Normal 19 4 5" xfId="20893"/>
    <cellStyle name="Normal 19 4 6" xfId="20894"/>
    <cellStyle name="Normal 19 5" xfId="20895"/>
    <cellStyle name="Normal 19 5 2" xfId="20896"/>
    <cellStyle name="Normal 19 5 2 2" xfId="20897"/>
    <cellStyle name="Normal 19 5 2 2 2" xfId="20898"/>
    <cellStyle name="Normal 19 5 2 3" xfId="20899"/>
    <cellStyle name="Normal 19 5 3" xfId="20900"/>
    <cellStyle name="Normal 19 5 3 2" xfId="20901"/>
    <cellStyle name="Normal 19 5 4" xfId="20902"/>
    <cellStyle name="Normal 19 5 5" xfId="20903"/>
    <cellStyle name="Normal 19 6" xfId="20904"/>
    <cellStyle name="Normal 19 6 2" xfId="20905"/>
    <cellStyle name="Normal 19 6 2 2" xfId="20906"/>
    <cellStyle name="Normal 19 6 3" xfId="20907"/>
    <cellStyle name="Normal 19 6 4" xfId="20908"/>
    <cellStyle name="Normal 19 7" xfId="20909"/>
    <cellStyle name="Normal 19 7 2" xfId="20910"/>
    <cellStyle name="Normal 19 7 2 2" xfId="20911"/>
    <cellStyle name="Normal 19 7 3" xfId="20912"/>
    <cellStyle name="Normal 19 7 4" xfId="20913"/>
    <cellStyle name="Normal 19 7 5" xfId="20914"/>
    <cellStyle name="Normal 19 8" xfId="20915"/>
    <cellStyle name="Normal 19 8 2" xfId="20916"/>
    <cellStyle name="Normal 19 9" xfId="20917"/>
    <cellStyle name="Normal 19 9 2" xfId="20918"/>
    <cellStyle name="Normal 2" xfId="9"/>
    <cellStyle name="Normal 2 10" xfId="20919"/>
    <cellStyle name="Normal 2 10 2" xfId="20920"/>
    <cellStyle name="Normal 2 10 2 2" xfId="20921"/>
    <cellStyle name="Normal 2 10 2 3" xfId="20922"/>
    <cellStyle name="Normal 2 10 3" xfId="20923"/>
    <cellStyle name="Normal 2 10 3 2" xfId="20924"/>
    <cellStyle name="Normal 2 10 3 2 2" xfId="20925"/>
    <cellStyle name="Normal 2 10 3 3" xfId="20926"/>
    <cellStyle name="Normal 2 10 3 3 2" xfId="20927"/>
    <cellStyle name="Normal 2 10 3 4" xfId="20928"/>
    <cellStyle name="Normal 2 10 4" xfId="20929"/>
    <cellStyle name="Normal 2 10 5" xfId="20930"/>
    <cellStyle name="Normal 2 11" xfId="20931"/>
    <cellStyle name="Normal 2 11 2" xfId="20932"/>
    <cellStyle name="Normal 2 11 2 2" xfId="20933"/>
    <cellStyle name="Normal 2 11 2 3" xfId="20934"/>
    <cellStyle name="Normal 2 11 3" xfId="20935"/>
    <cellStyle name="Normal 2 11 3 2" xfId="20936"/>
    <cellStyle name="Normal 2 11 3 2 2" xfId="20937"/>
    <cellStyle name="Normal 2 11 3 3" xfId="20938"/>
    <cellStyle name="Normal 2 11 3 3 2" xfId="20939"/>
    <cellStyle name="Normal 2 11 3 4" xfId="20940"/>
    <cellStyle name="Normal 2 11 4" xfId="20941"/>
    <cellStyle name="Normal 2 11 5" xfId="20942"/>
    <cellStyle name="Normal 2 12" xfId="20943"/>
    <cellStyle name="Normal 2 12 2" xfId="20944"/>
    <cellStyle name="Normal 2 12 2 2" xfId="20945"/>
    <cellStyle name="Normal 2 12 2 3" xfId="20946"/>
    <cellStyle name="Normal 2 12 3" xfId="20947"/>
    <cellStyle name="Normal 2 12 3 2" xfId="20948"/>
    <cellStyle name="Normal 2 12 3 2 2" xfId="20949"/>
    <cellStyle name="Normal 2 12 3 3" xfId="20950"/>
    <cellStyle name="Normal 2 12 3 3 2" xfId="20951"/>
    <cellStyle name="Normal 2 12 3 4" xfId="20952"/>
    <cellStyle name="Normal 2 12 4" xfId="20953"/>
    <cellStyle name="Normal 2 12 5" xfId="20954"/>
    <cellStyle name="Normal 2 13" xfId="20955"/>
    <cellStyle name="Normal 2 13 2" xfId="20956"/>
    <cellStyle name="Normal 2 13 2 2" xfId="20957"/>
    <cellStyle name="Normal 2 13 2 3" xfId="20958"/>
    <cellStyle name="Normal 2 13 3" xfId="20959"/>
    <cellStyle name="Normal 2 13 3 2" xfId="20960"/>
    <cellStyle name="Normal 2 13 3 2 2" xfId="20961"/>
    <cellStyle name="Normal 2 13 3 3" xfId="20962"/>
    <cellStyle name="Normal 2 13 3 3 2" xfId="20963"/>
    <cellStyle name="Normal 2 13 3 4" xfId="20964"/>
    <cellStyle name="Normal 2 13 4" xfId="20965"/>
    <cellStyle name="Normal 2 13 5" xfId="20966"/>
    <cellStyle name="Normal 2 14" xfId="20967"/>
    <cellStyle name="Normal 2 14 2" xfId="20968"/>
    <cellStyle name="Normal 2 14 2 2" xfId="20969"/>
    <cellStyle name="Normal 2 14 2 3" xfId="20970"/>
    <cellStyle name="Normal 2 14 3" xfId="20971"/>
    <cellStyle name="Normal 2 14 3 2" xfId="20972"/>
    <cellStyle name="Normal 2 14 3 2 2" xfId="20973"/>
    <cellStyle name="Normal 2 14 3 3" xfId="20974"/>
    <cellStyle name="Normal 2 14 3 3 2" xfId="20975"/>
    <cellStyle name="Normal 2 14 3 4" xfId="20976"/>
    <cellStyle name="Normal 2 14 4" xfId="20977"/>
    <cellStyle name="Normal 2 14 5" xfId="20978"/>
    <cellStyle name="Normal 2 15" xfId="20979"/>
    <cellStyle name="Normal 2 15 2" xfId="20980"/>
    <cellStyle name="Normal 2 15 2 2" xfId="20981"/>
    <cellStyle name="Normal 2 15 2 3" xfId="20982"/>
    <cellStyle name="Normal 2 15 3" xfId="20983"/>
    <cellStyle name="Normal 2 15 3 2" xfId="20984"/>
    <cellStyle name="Normal 2 15 3 2 2" xfId="20985"/>
    <cellStyle name="Normal 2 15 3 3" xfId="20986"/>
    <cellStyle name="Normal 2 15 3 3 2" xfId="20987"/>
    <cellStyle name="Normal 2 15 3 4" xfId="20988"/>
    <cellStyle name="Normal 2 15 4" xfId="20989"/>
    <cellStyle name="Normal 2 15 5" xfId="20990"/>
    <cellStyle name="Normal 2 16" xfId="20991"/>
    <cellStyle name="Normal 2 16 10" xfId="20992"/>
    <cellStyle name="Normal 2 16 10 2" xfId="20993"/>
    <cellStyle name="Normal 2 16 10 3" xfId="20994"/>
    <cellStyle name="Normal 2 16 11" xfId="20995"/>
    <cellStyle name="Normal 2 16 12" xfId="20996"/>
    <cellStyle name="Normal 2 16 13" xfId="20997"/>
    <cellStyle name="Normal 2 16 14" xfId="20998"/>
    <cellStyle name="Normal 2 16 15" xfId="20999"/>
    <cellStyle name="Normal 2 16 2" xfId="21000"/>
    <cellStyle name="Normal 2 16 2 2" xfId="21001"/>
    <cellStyle name="Normal 2 16 2 2 2" xfId="21002"/>
    <cellStyle name="Normal 2 16 2 2 2 2" xfId="21003"/>
    <cellStyle name="Normal 2 16 2 2 2 2 2" xfId="21004"/>
    <cellStyle name="Normal 2 16 2 2 2 2 3" xfId="21005"/>
    <cellStyle name="Normal 2 16 2 2 2 3" xfId="21006"/>
    <cellStyle name="Normal 2 16 2 2 2 4" xfId="21007"/>
    <cellStyle name="Normal 2 16 2 2 2 5" xfId="21008"/>
    <cellStyle name="Normal 2 16 2 2 3" xfId="21009"/>
    <cellStyle name="Normal 2 16 2 2 3 2" xfId="21010"/>
    <cellStyle name="Normal 2 16 2 2 3 2 2" xfId="21011"/>
    <cellStyle name="Normal 2 16 2 2 3 2 3" xfId="21012"/>
    <cellStyle name="Normal 2 16 2 2 3 3" xfId="21013"/>
    <cellStyle name="Normal 2 16 2 2 3 4" xfId="21014"/>
    <cellStyle name="Normal 2 16 2 2 3 5" xfId="21015"/>
    <cellStyle name="Normal 2 16 2 2 4" xfId="21016"/>
    <cellStyle name="Normal 2 16 2 2 4 2" xfId="21017"/>
    <cellStyle name="Normal 2 16 2 2 4 2 2" xfId="21018"/>
    <cellStyle name="Normal 2 16 2 2 4 2 3" xfId="21019"/>
    <cellStyle name="Normal 2 16 2 2 4 3" xfId="21020"/>
    <cellStyle name="Normal 2 16 2 2 4 4" xfId="21021"/>
    <cellStyle name="Normal 2 16 2 2 4 5" xfId="21022"/>
    <cellStyle name="Normal 2 16 2 2 5" xfId="21023"/>
    <cellStyle name="Normal 2 16 2 2 5 2" xfId="21024"/>
    <cellStyle name="Normal 2 16 2 2 5 3" xfId="21025"/>
    <cellStyle name="Normal 2 16 2 2 6" xfId="21026"/>
    <cellStyle name="Normal 2 16 2 2 7" xfId="21027"/>
    <cellStyle name="Normal 2 16 2 2 8" xfId="21028"/>
    <cellStyle name="Normal 2 16 2 2 9" xfId="21029"/>
    <cellStyle name="Normal 2 16 2 3" xfId="21030"/>
    <cellStyle name="Normal 2 16 2 3 2" xfId="21031"/>
    <cellStyle name="Normal 2 16 2 3 2 2" xfId="21032"/>
    <cellStyle name="Normal 2 16 2 3 2 2 2" xfId="21033"/>
    <cellStyle name="Normal 2 16 2 3 2 2 3" xfId="21034"/>
    <cellStyle name="Normal 2 16 2 3 2 3" xfId="21035"/>
    <cellStyle name="Normal 2 16 2 3 2 4" xfId="21036"/>
    <cellStyle name="Normal 2 16 2 3 2 5" xfId="21037"/>
    <cellStyle name="Normal 2 16 2 3 3" xfId="21038"/>
    <cellStyle name="Normal 2 16 2 3 3 2" xfId="21039"/>
    <cellStyle name="Normal 2 16 2 3 3 2 2" xfId="21040"/>
    <cellStyle name="Normal 2 16 2 3 3 2 3" xfId="21041"/>
    <cellStyle name="Normal 2 16 2 3 3 3" xfId="21042"/>
    <cellStyle name="Normal 2 16 2 3 3 4" xfId="21043"/>
    <cellStyle name="Normal 2 16 2 3 3 5" xfId="21044"/>
    <cellStyle name="Normal 2 16 2 3 4" xfId="21045"/>
    <cellStyle name="Normal 2 16 2 3 4 2" xfId="21046"/>
    <cellStyle name="Normal 2 16 2 3 4 2 2" xfId="21047"/>
    <cellStyle name="Normal 2 16 2 3 4 2 3" xfId="21048"/>
    <cellStyle name="Normal 2 16 2 3 4 3" xfId="21049"/>
    <cellStyle name="Normal 2 16 2 3 4 4" xfId="21050"/>
    <cellStyle name="Normal 2 16 2 3 4 5" xfId="21051"/>
    <cellStyle name="Normal 2 16 2 3 5" xfId="21052"/>
    <cellStyle name="Normal 2 16 2 3 5 2" xfId="21053"/>
    <cellStyle name="Normal 2 16 2 3 5 3" xfId="21054"/>
    <cellStyle name="Normal 2 16 2 3 6" xfId="21055"/>
    <cellStyle name="Normal 2 16 2 3 7" xfId="21056"/>
    <cellStyle name="Normal 2 16 2 3 8" xfId="21057"/>
    <cellStyle name="Normal 2 16 2 4" xfId="21058"/>
    <cellStyle name="Normal 2 16 2 4 2" xfId="21059"/>
    <cellStyle name="Normal 2 16 2 4 2 2" xfId="21060"/>
    <cellStyle name="Normal 2 16 2 4 2 2 2" xfId="21061"/>
    <cellStyle name="Normal 2 16 2 4 2 2 3" xfId="21062"/>
    <cellStyle name="Normal 2 16 2 4 2 3" xfId="21063"/>
    <cellStyle name="Normal 2 16 2 4 2 4" xfId="21064"/>
    <cellStyle name="Normal 2 16 2 4 2 5" xfId="21065"/>
    <cellStyle name="Normal 2 16 2 4 3" xfId="21066"/>
    <cellStyle name="Normal 2 16 2 4 3 2" xfId="21067"/>
    <cellStyle name="Normal 2 16 2 4 3 2 2" xfId="21068"/>
    <cellStyle name="Normal 2 16 2 4 3 2 3" xfId="21069"/>
    <cellStyle name="Normal 2 16 2 4 3 3" xfId="21070"/>
    <cellStyle name="Normal 2 16 2 4 3 4" xfId="21071"/>
    <cellStyle name="Normal 2 16 2 4 3 5" xfId="21072"/>
    <cellStyle name="Normal 2 16 2 4 4" xfId="21073"/>
    <cellStyle name="Normal 2 16 2 4 4 2" xfId="21074"/>
    <cellStyle name="Normal 2 16 2 4 4 2 2" xfId="21075"/>
    <cellStyle name="Normal 2 16 2 4 4 2 3" xfId="21076"/>
    <cellStyle name="Normal 2 16 2 4 4 3" xfId="21077"/>
    <cellStyle name="Normal 2 16 2 4 4 4" xfId="21078"/>
    <cellStyle name="Normal 2 16 2 4 4 5" xfId="21079"/>
    <cellStyle name="Normal 2 16 2 4 5" xfId="21080"/>
    <cellStyle name="Normal 2 16 2 4 5 2" xfId="21081"/>
    <cellStyle name="Normal 2 16 2 4 5 3" xfId="21082"/>
    <cellStyle name="Normal 2 16 2 4 6" xfId="21083"/>
    <cellStyle name="Normal 2 16 2 4 7" xfId="21084"/>
    <cellStyle name="Normal 2 16 2 4 8" xfId="21085"/>
    <cellStyle name="Normal 2 16 2 5" xfId="21086"/>
    <cellStyle name="Normal 2 16 2 5 2" xfId="21087"/>
    <cellStyle name="Normal 2 16 2 5 2 2" xfId="21088"/>
    <cellStyle name="Normal 2 16 2 5 2 2 2" xfId="21089"/>
    <cellStyle name="Normal 2 16 2 5 2 2 3" xfId="21090"/>
    <cellStyle name="Normal 2 16 2 5 2 3" xfId="21091"/>
    <cellStyle name="Normal 2 16 2 5 2 4" xfId="21092"/>
    <cellStyle name="Normal 2 16 2 5 2 5" xfId="21093"/>
    <cellStyle name="Normal 2 16 2 5 3" xfId="21094"/>
    <cellStyle name="Normal 2 16 2 5 3 2" xfId="21095"/>
    <cellStyle name="Normal 2 16 2 5 3 2 2" xfId="21096"/>
    <cellStyle name="Normal 2 16 2 5 3 2 3" xfId="21097"/>
    <cellStyle name="Normal 2 16 2 5 3 3" xfId="21098"/>
    <cellStyle name="Normal 2 16 2 5 3 4" xfId="21099"/>
    <cellStyle name="Normal 2 16 2 5 3 5" xfId="21100"/>
    <cellStyle name="Normal 2 16 2 5 4" xfId="21101"/>
    <cellStyle name="Normal 2 16 2 5 4 2" xfId="21102"/>
    <cellStyle name="Normal 2 16 2 5 4 2 2" xfId="21103"/>
    <cellStyle name="Normal 2 16 2 5 4 2 3" xfId="21104"/>
    <cellStyle name="Normal 2 16 2 5 4 3" xfId="21105"/>
    <cellStyle name="Normal 2 16 2 5 4 4" xfId="21106"/>
    <cellStyle name="Normal 2 16 2 5 4 5" xfId="21107"/>
    <cellStyle name="Normal 2 16 2 5 5" xfId="21108"/>
    <cellStyle name="Normal 2 16 2 5 5 2" xfId="21109"/>
    <cellStyle name="Normal 2 16 2 5 5 3" xfId="21110"/>
    <cellStyle name="Normal 2 16 2 5 6" xfId="21111"/>
    <cellStyle name="Normal 2 16 2 5 7" xfId="21112"/>
    <cellStyle name="Normal 2 16 2 5 8" xfId="21113"/>
    <cellStyle name="Normal 2 16 2 6" xfId="21114"/>
    <cellStyle name="Normal 2 16 2 6 2" xfId="21115"/>
    <cellStyle name="Normal 2 16 2 6 2 2" xfId="21116"/>
    <cellStyle name="Normal 2 16 2 6 2 2 2" xfId="21117"/>
    <cellStyle name="Normal 2 16 2 6 2 2 3" xfId="21118"/>
    <cellStyle name="Normal 2 16 2 6 2 3" xfId="21119"/>
    <cellStyle name="Normal 2 16 2 6 2 4" xfId="21120"/>
    <cellStyle name="Normal 2 16 2 6 2 5" xfId="21121"/>
    <cellStyle name="Normal 2 16 2 6 3" xfId="21122"/>
    <cellStyle name="Normal 2 16 2 6 3 2" xfId="21123"/>
    <cellStyle name="Normal 2 16 2 6 3 2 2" xfId="21124"/>
    <cellStyle name="Normal 2 16 2 6 3 2 3" xfId="21125"/>
    <cellStyle name="Normal 2 16 2 6 3 3" xfId="21126"/>
    <cellStyle name="Normal 2 16 2 6 3 4" xfId="21127"/>
    <cellStyle name="Normal 2 16 2 6 3 5" xfId="21128"/>
    <cellStyle name="Normal 2 16 2 6 4" xfId="21129"/>
    <cellStyle name="Normal 2 16 2 6 4 2" xfId="21130"/>
    <cellStyle name="Normal 2 16 2 6 4 2 2" xfId="21131"/>
    <cellStyle name="Normal 2 16 2 6 4 2 3" xfId="21132"/>
    <cellStyle name="Normal 2 16 2 6 4 3" xfId="21133"/>
    <cellStyle name="Normal 2 16 2 6 4 4" xfId="21134"/>
    <cellStyle name="Normal 2 16 2 6 4 5" xfId="21135"/>
    <cellStyle name="Normal 2 16 2 6 5" xfId="21136"/>
    <cellStyle name="Normal 2 16 2 6 5 2" xfId="21137"/>
    <cellStyle name="Normal 2 16 2 6 5 3" xfId="21138"/>
    <cellStyle name="Normal 2 16 2 6 6" xfId="21139"/>
    <cellStyle name="Normal 2 16 2 6 7" xfId="21140"/>
    <cellStyle name="Normal 2 16 2 6 8" xfId="21141"/>
    <cellStyle name="Normal 2 16 2 7" xfId="21142"/>
    <cellStyle name="Normal 2 16 2 8" xfId="21143"/>
    <cellStyle name="Normal 2 16 3" xfId="21144"/>
    <cellStyle name="Normal 2 16 3 2" xfId="21145"/>
    <cellStyle name="Normal 2 16 3 2 2" xfId="21146"/>
    <cellStyle name="Normal 2 16 3 2 3" xfId="21147"/>
    <cellStyle name="Normal 2 16 3 2 4" xfId="21148"/>
    <cellStyle name="Normal 2 16 3 3" xfId="21149"/>
    <cellStyle name="Normal 2 16 3 3 2" xfId="21150"/>
    <cellStyle name="Normal 2 16 3 3 3" xfId="21151"/>
    <cellStyle name="Normal 2 16 3 4" xfId="21152"/>
    <cellStyle name="Normal 2 16 3 5" xfId="21153"/>
    <cellStyle name="Normal 2 16 4" xfId="21154"/>
    <cellStyle name="Normal 2 16 4 2" xfId="21155"/>
    <cellStyle name="Normal 2 16 4 2 2" xfId="21156"/>
    <cellStyle name="Normal 2 16 4 2 3" xfId="21157"/>
    <cellStyle name="Normal 2 16 4 3" xfId="21158"/>
    <cellStyle name="Normal 2 16 4 4" xfId="21159"/>
    <cellStyle name="Normal 2 16 5" xfId="21160"/>
    <cellStyle name="Normal 2 16 5 2" xfId="21161"/>
    <cellStyle name="Normal 2 16 6" xfId="21162"/>
    <cellStyle name="Normal 2 16 6 2" xfId="21163"/>
    <cellStyle name="Normal 2 16 7" xfId="21164"/>
    <cellStyle name="Normal 2 16 7 2" xfId="21165"/>
    <cellStyle name="Normal 2 16 7 2 2" xfId="21166"/>
    <cellStyle name="Normal 2 16 7 2 3" xfId="21167"/>
    <cellStyle name="Normal 2 16 7 3" xfId="21168"/>
    <cellStyle name="Normal 2 16 7 4" xfId="21169"/>
    <cellStyle name="Normal 2 16 7 5" xfId="21170"/>
    <cellStyle name="Normal 2 16 8" xfId="21171"/>
    <cellStyle name="Normal 2 16 8 2" xfId="21172"/>
    <cellStyle name="Normal 2 16 8 2 2" xfId="21173"/>
    <cellStyle name="Normal 2 16 8 2 3" xfId="21174"/>
    <cellStyle name="Normal 2 16 8 3" xfId="21175"/>
    <cellStyle name="Normal 2 16 8 4" xfId="21176"/>
    <cellStyle name="Normal 2 16 8 5" xfId="21177"/>
    <cellStyle name="Normal 2 16 9" xfId="21178"/>
    <cellStyle name="Normal 2 16 9 2" xfId="21179"/>
    <cellStyle name="Normal 2 16 9 2 2" xfId="21180"/>
    <cellStyle name="Normal 2 16 9 2 3" xfId="21181"/>
    <cellStyle name="Normal 2 16 9 3" xfId="21182"/>
    <cellStyle name="Normal 2 16 9 4" xfId="21183"/>
    <cellStyle name="Normal 2 16 9 5" xfId="21184"/>
    <cellStyle name="Normal 2 17" xfId="21185"/>
    <cellStyle name="Normal 2 17 10" xfId="21186"/>
    <cellStyle name="Normal 2 17 10 2" xfId="21187"/>
    <cellStyle name="Normal 2 17 10 3" xfId="21188"/>
    <cellStyle name="Normal 2 17 11" xfId="21189"/>
    <cellStyle name="Normal 2 17 12" xfId="21190"/>
    <cellStyle name="Normal 2 17 13" xfId="21191"/>
    <cellStyle name="Normal 2 17 14" xfId="21192"/>
    <cellStyle name="Normal 2 17 15" xfId="21193"/>
    <cellStyle name="Normal 2 17 2" xfId="21194"/>
    <cellStyle name="Normal 2 17 2 2" xfId="21195"/>
    <cellStyle name="Normal 2 17 2 2 2" xfId="21196"/>
    <cellStyle name="Normal 2 17 2 2 2 2" xfId="21197"/>
    <cellStyle name="Normal 2 17 2 2 2 2 2" xfId="21198"/>
    <cellStyle name="Normal 2 17 2 2 2 2 3" xfId="21199"/>
    <cellStyle name="Normal 2 17 2 2 2 3" xfId="21200"/>
    <cellStyle name="Normal 2 17 2 2 2 4" xfId="21201"/>
    <cellStyle name="Normal 2 17 2 2 2 5" xfId="21202"/>
    <cellStyle name="Normal 2 17 2 2 3" xfId="21203"/>
    <cellStyle name="Normal 2 17 2 2 3 2" xfId="21204"/>
    <cellStyle name="Normal 2 17 2 2 3 2 2" xfId="21205"/>
    <cellStyle name="Normal 2 17 2 2 3 2 3" xfId="21206"/>
    <cellStyle name="Normal 2 17 2 2 3 3" xfId="21207"/>
    <cellStyle name="Normal 2 17 2 2 3 4" xfId="21208"/>
    <cellStyle name="Normal 2 17 2 2 3 5" xfId="21209"/>
    <cellStyle name="Normal 2 17 2 2 4" xfId="21210"/>
    <cellStyle name="Normal 2 17 2 2 4 2" xfId="21211"/>
    <cellStyle name="Normal 2 17 2 2 4 2 2" xfId="21212"/>
    <cellStyle name="Normal 2 17 2 2 4 2 3" xfId="21213"/>
    <cellStyle name="Normal 2 17 2 2 4 3" xfId="21214"/>
    <cellStyle name="Normal 2 17 2 2 4 4" xfId="21215"/>
    <cellStyle name="Normal 2 17 2 2 4 5" xfId="21216"/>
    <cellStyle name="Normal 2 17 2 2 5" xfId="21217"/>
    <cellStyle name="Normal 2 17 2 2 5 2" xfId="21218"/>
    <cellStyle name="Normal 2 17 2 2 5 3" xfId="21219"/>
    <cellStyle name="Normal 2 17 2 2 6" xfId="21220"/>
    <cellStyle name="Normal 2 17 2 2 7" xfId="21221"/>
    <cellStyle name="Normal 2 17 2 2 8" xfId="21222"/>
    <cellStyle name="Normal 2 17 2 3" xfId="21223"/>
    <cellStyle name="Normal 2 17 2 3 2" xfId="21224"/>
    <cellStyle name="Normal 2 17 2 3 2 2" xfId="21225"/>
    <cellStyle name="Normal 2 17 2 3 2 2 2" xfId="21226"/>
    <cellStyle name="Normal 2 17 2 3 2 2 3" xfId="21227"/>
    <cellStyle name="Normal 2 17 2 3 2 3" xfId="21228"/>
    <cellStyle name="Normal 2 17 2 3 2 4" xfId="21229"/>
    <cellStyle name="Normal 2 17 2 3 2 5" xfId="21230"/>
    <cellStyle name="Normal 2 17 2 3 3" xfId="21231"/>
    <cellStyle name="Normal 2 17 2 3 3 2" xfId="21232"/>
    <cellStyle name="Normal 2 17 2 3 3 2 2" xfId="21233"/>
    <cellStyle name="Normal 2 17 2 3 3 2 3" xfId="21234"/>
    <cellStyle name="Normal 2 17 2 3 3 3" xfId="21235"/>
    <cellStyle name="Normal 2 17 2 3 3 4" xfId="21236"/>
    <cellStyle name="Normal 2 17 2 3 3 5" xfId="21237"/>
    <cellStyle name="Normal 2 17 2 3 4" xfId="21238"/>
    <cellStyle name="Normal 2 17 2 3 4 2" xfId="21239"/>
    <cellStyle name="Normal 2 17 2 3 4 2 2" xfId="21240"/>
    <cellStyle name="Normal 2 17 2 3 4 2 3" xfId="21241"/>
    <cellStyle name="Normal 2 17 2 3 4 3" xfId="21242"/>
    <cellStyle name="Normal 2 17 2 3 4 4" xfId="21243"/>
    <cellStyle name="Normal 2 17 2 3 4 5" xfId="21244"/>
    <cellStyle name="Normal 2 17 2 3 5" xfId="21245"/>
    <cellStyle name="Normal 2 17 2 3 5 2" xfId="21246"/>
    <cellStyle name="Normal 2 17 2 3 5 3" xfId="21247"/>
    <cellStyle name="Normal 2 17 2 3 6" xfId="21248"/>
    <cellStyle name="Normal 2 17 2 3 7" xfId="21249"/>
    <cellStyle name="Normal 2 17 2 3 8" xfId="21250"/>
    <cellStyle name="Normal 2 17 2 4" xfId="21251"/>
    <cellStyle name="Normal 2 17 2 4 2" xfId="21252"/>
    <cellStyle name="Normal 2 17 2 4 2 2" xfId="21253"/>
    <cellStyle name="Normal 2 17 2 4 2 2 2" xfId="21254"/>
    <cellStyle name="Normal 2 17 2 4 2 2 3" xfId="21255"/>
    <cellStyle name="Normal 2 17 2 4 2 3" xfId="21256"/>
    <cellStyle name="Normal 2 17 2 4 2 4" xfId="21257"/>
    <cellStyle name="Normal 2 17 2 4 2 5" xfId="21258"/>
    <cellStyle name="Normal 2 17 2 4 3" xfId="21259"/>
    <cellStyle name="Normal 2 17 2 4 3 2" xfId="21260"/>
    <cellStyle name="Normal 2 17 2 4 3 2 2" xfId="21261"/>
    <cellStyle name="Normal 2 17 2 4 3 2 3" xfId="21262"/>
    <cellStyle name="Normal 2 17 2 4 3 3" xfId="21263"/>
    <cellStyle name="Normal 2 17 2 4 3 4" xfId="21264"/>
    <cellStyle name="Normal 2 17 2 4 3 5" xfId="21265"/>
    <cellStyle name="Normal 2 17 2 4 4" xfId="21266"/>
    <cellStyle name="Normal 2 17 2 4 4 2" xfId="21267"/>
    <cellStyle name="Normal 2 17 2 4 4 2 2" xfId="21268"/>
    <cellStyle name="Normal 2 17 2 4 4 2 3" xfId="21269"/>
    <cellStyle name="Normal 2 17 2 4 4 3" xfId="21270"/>
    <cellStyle name="Normal 2 17 2 4 4 4" xfId="21271"/>
    <cellStyle name="Normal 2 17 2 4 4 5" xfId="21272"/>
    <cellStyle name="Normal 2 17 2 4 5" xfId="21273"/>
    <cellStyle name="Normal 2 17 2 4 5 2" xfId="21274"/>
    <cellStyle name="Normal 2 17 2 4 5 3" xfId="21275"/>
    <cellStyle name="Normal 2 17 2 4 6" xfId="21276"/>
    <cellStyle name="Normal 2 17 2 4 7" xfId="21277"/>
    <cellStyle name="Normal 2 17 2 4 8" xfId="21278"/>
    <cellStyle name="Normal 2 17 2 5" xfId="21279"/>
    <cellStyle name="Normal 2 17 2 5 2" xfId="21280"/>
    <cellStyle name="Normal 2 17 2 5 2 2" xfId="21281"/>
    <cellStyle name="Normal 2 17 2 5 2 2 2" xfId="21282"/>
    <cellStyle name="Normal 2 17 2 5 2 2 3" xfId="21283"/>
    <cellStyle name="Normal 2 17 2 5 2 3" xfId="21284"/>
    <cellStyle name="Normal 2 17 2 5 2 4" xfId="21285"/>
    <cellStyle name="Normal 2 17 2 5 2 5" xfId="21286"/>
    <cellStyle name="Normal 2 17 2 5 3" xfId="21287"/>
    <cellStyle name="Normal 2 17 2 5 3 2" xfId="21288"/>
    <cellStyle name="Normal 2 17 2 5 3 2 2" xfId="21289"/>
    <cellStyle name="Normal 2 17 2 5 3 2 3" xfId="21290"/>
    <cellStyle name="Normal 2 17 2 5 3 3" xfId="21291"/>
    <cellStyle name="Normal 2 17 2 5 3 4" xfId="21292"/>
    <cellStyle name="Normal 2 17 2 5 3 5" xfId="21293"/>
    <cellStyle name="Normal 2 17 2 5 4" xfId="21294"/>
    <cellStyle name="Normal 2 17 2 5 4 2" xfId="21295"/>
    <cellStyle name="Normal 2 17 2 5 4 2 2" xfId="21296"/>
    <cellStyle name="Normal 2 17 2 5 4 2 3" xfId="21297"/>
    <cellStyle name="Normal 2 17 2 5 4 3" xfId="21298"/>
    <cellStyle name="Normal 2 17 2 5 4 4" xfId="21299"/>
    <cellStyle name="Normal 2 17 2 5 4 5" xfId="21300"/>
    <cellStyle name="Normal 2 17 2 5 5" xfId="21301"/>
    <cellStyle name="Normal 2 17 2 5 5 2" xfId="21302"/>
    <cellStyle name="Normal 2 17 2 5 5 3" xfId="21303"/>
    <cellStyle name="Normal 2 17 2 5 6" xfId="21304"/>
    <cellStyle name="Normal 2 17 2 5 7" xfId="21305"/>
    <cellStyle name="Normal 2 17 2 5 8" xfId="21306"/>
    <cellStyle name="Normal 2 17 2 6" xfId="21307"/>
    <cellStyle name="Normal 2 17 2 6 2" xfId="21308"/>
    <cellStyle name="Normal 2 17 2 6 2 2" xfId="21309"/>
    <cellStyle name="Normal 2 17 2 6 2 2 2" xfId="21310"/>
    <cellStyle name="Normal 2 17 2 6 2 2 3" xfId="21311"/>
    <cellStyle name="Normal 2 17 2 6 2 3" xfId="21312"/>
    <cellStyle name="Normal 2 17 2 6 2 4" xfId="21313"/>
    <cellStyle name="Normal 2 17 2 6 2 5" xfId="21314"/>
    <cellStyle name="Normal 2 17 2 6 3" xfId="21315"/>
    <cellStyle name="Normal 2 17 2 6 3 2" xfId="21316"/>
    <cellStyle name="Normal 2 17 2 6 3 2 2" xfId="21317"/>
    <cellStyle name="Normal 2 17 2 6 3 2 3" xfId="21318"/>
    <cellStyle name="Normal 2 17 2 6 3 3" xfId="21319"/>
    <cellStyle name="Normal 2 17 2 6 3 4" xfId="21320"/>
    <cellStyle name="Normal 2 17 2 6 3 5" xfId="21321"/>
    <cellStyle name="Normal 2 17 2 6 4" xfId="21322"/>
    <cellStyle name="Normal 2 17 2 6 4 2" xfId="21323"/>
    <cellStyle name="Normal 2 17 2 6 4 2 2" xfId="21324"/>
    <cellStyle name="Normal 2 17 2 6 4 2 3" xfId="21325"/>
    <cellStyle name="Normal 2 17 2 6 4 3" xfId="21326"/>
    <cellStyle name="Normal 2 17 2 6 4 4" xfId="21327"/>
    <cellStyle name="Normal 2 17 2 6 4 5" xfId="21328"/>
    <cellStyle name="Normal 2 17 2 6 5" xfId="21329"/>
    <cellStyle name="Normal 2 17 2 6 5 2" xfId="21330"/>
    <cellStyle name="Normal 2 17 2 6 5 3" xfId="21331"/>
    <cellStyle name="Normal 2 17 2 6 6" xfId="21332"/>
    <cellStyle name="Normal 2 17 2 6 7" xfId="21333"/>
    <cellStyle name="Normal 2 17 2 6 8" xfId="21334"/>
    <cellStyle name="Normal 2 17 2 7" xfId="21335"/>
    <cellStyle name="Normal 2 17 2 8" xfId="21336"/>
    <cellStyle name="Normal 2 17 2 9" xfId="21337"/>
    <cellStyle name="Normal 2 17 3" xfId="21338"/>
    <cellStyle name="Normal 2 17 3 2" xfId="21339"/>
    <cellStyle name="Normal 2 17 3 2 2" xfId="21340"/>
    <cellStyle name="Normal 2 17 3 2 3" xfId="21341"/>
    <cellStyle name="Normal 2 17 3 2 4" xfId="21342"/>
    <cellStyle name="Normal 2 17 3 3" xfId="21343"/>
    <cellStyle name="Normal 2 17 3 3 2" xfId="21344"/>
    <cellStyle name="Normal 2 17 3 3 3" xfId="21345"/>
    <cellStyle name="Normal 2 17 3 4" xfId="21346"/>
    <cellStyle name="Normal 2 17 3 5" xfId="21347"/>
    <cellStyle name="Normal 2 17 4" xfId="21348"/>
    <cellStyle name="Normal 2 17 4 2" xfId="21349"/>
    <cellStyle name="Normal 2 17 4 2 2" xfId="21350"/>
    <cellStyle name="Normal 2 17 4 2 3" xfId="21351"/>
    <cellStyle name="Normal 2 17 4 3" xfId="21352"/>
    <cellStyle name="Normal 2 17 4 4" xfId="21353"/>
    <cellStyle name="Normal 2 17 5" xfId="21354"/>
    <cellStyle name="Normal 2 17 5 2" xfId="21355"/>
    <cellStyle name="Normal 2 17 6" xfId="21356"/>
    <cellStyle name="Normal 2 17 6 2" xfId="21357"/>
    <cellStyle name="Normal 2 17 7" xfId="21358"/>
    <cellStyle name="Normal 2 17 7 2" xfId="21359"/>
    <cellStyle name="Normal 2 17 7 2 2" xfId="21360"/>
    <cellStyle name="Normal 2 17 7 2 3" xfId="21361"/>
    <cellStyle name="Normal 2 17 7 3" xfId="21362"/>
    <cellStyle name="Normal 2 17 7 4" xfId="21363"/>
    <cellStyle name="Normal 2 17 7 5" xfId="21364"/>
    <cellStyle name="Normal 2 17 8" xfId="21365"/>
    <cellStyle name="Normal 2 17 8 2" xfId="21366"/>
    <cellStyle name="Normal 2 17 8 2 2" xfId="21367"/>
    <cellStyle name="Normal 2 17 8 2 3" xfId="21368"/>
    <cellStyle name="Normal 2 17 8 3" xfId="21369"/>
    <cellStyle name="Normal 2 17 8 4" xfId="21370"/>
    <cellStyle name="Normal 2 17 8 5" xfId="21371"/>
    <cellStyle name="Normal 2 17 9" xfId="21372"/>
    <cellStyle name="Normal 2 17 9 2" xfId="21373"/>
    <cellStyle name="Normal 2 17 9 2 2" xfId="21374"/>
    <cellStyle name="Normal 2 17 9 2 3" xfId="21375"/>
    <cellStyle name="Normal 2 17 9 3" xfId="21376"/>
    <cellStyle name="Normal 2 17 9 4" xfId="21377"/>
    <cellStyle name="Normal 2 17 9 5" xfId="21378"/>
    <cellStyle name="Normal 2 18" xfId="21379"/>
    <cellStyle name="Normal 2 18 10" xfId="21380"/>
    <cellStyle name="Normal 2 18 10 2" xfId="21381"/>
    <cellStyle name="Normal 2 18 10 3" xfId="21382"/>
    <cellStyle name="Normal 2 18 11" xfId="21383"/>
    <cellStyle name="Normal 2 18 12" xfId="21384"/>
    <cellStyle name="Normal 2 18 13" xfId="21385"/>
    <cellStyle name="Normal 2 18 14" xfId="21386"/>
    <cellStyle name="Normal 2 18 2" xfId="21387"/>
    <cellStyle name="Normal 2 18 2 2" xfId="21388"/>
    <cellStyle name="Normal 2 18 2 2 2" xfId="21389"/>
    <cellStyle name="Normal 2 18 2 2 2 2" xfId="21390"/>
    <cellStyle name="Normal 2 18 2 2 2 2 2" xfId="21391"/>
    <cellStyle name="Normal 2 18 2 2 2 2 3" xfId="21392"/>
    <cellStyle name="Normal 2 18 2 2 2 3" xfId="21393"/>
    <cellStyle name="Normal 2 18 2 2 2 4" xfId="21394"/>
    <cellStyle name="Normal 2 18 2 2 2 5" xfId="21395"/>
    <cellStyle name="Normal 2 18 2 2 3" xfId="21396"/>
    <cellStyle name="Normal 2 18 2 2 3 2" xfId="21397"/>
    <cellStyle name="Normal 2 18 2 2 3 2 2" xfId="21398"/>
    <cellStyle name="Normal 2 18 2 2 3 2 3" xfId="21399"/>
    <cellStyle name="Normal 2 18 2 2 3 3" xfId="21400"/>
    <cellStyle name="Normal 2 18 2 2 3 4" xfId="21401"/>
    <cellStyle name="Normal 2 18 2 2 3 5" xfId="21402"/>
    <cellStyle name="Normal 2 18 2 2 4" xfId="21403"/>
    <cellStyle name="Normal 2 18 2 2 4 2" xfId="21404"/>
    <cellStyle name="Normal 2 18 2 2 4 2 2" xfId="21405"/>
    <cellStyle name="Normal 2 18 2 2 4 2 3" xfId="21406"/>
    <cellStyle name="Normal 2 18 2 2 4 3" xfId="21407"/>
    <cellStyle name="Normal 2 18 2 2 4 4" xfId="21408"/>
    <cellStyle name="Normal 2 18 2 2 4 5" xfId="21409"/>
    <cellStyle name="Normal 2 18 2 2 5" xfId="21410"/>
    <cellStyle name="Normal 2 18 2 2 5 2" xfId="21411"/>
    <cellStyle name="Normal 2 18 2 2 5 3" xfId="21412"/>
    <cellStyle name="Normal 2 18 2 2 6" xfId="21413"/>
    <cellStyle name="Normal 2 18 2 2 7" xfId="21414"/>
    <cellStyle name="Normal 2 18 2 2 8" xfId="21415"/>
    <cellStyle name="Normal 2 18 2 3" xfId="21416"/>
    <cellStyle name="Normal 2 18 2 3 2" xfId="21417"/>
    <cellStyle name="Normal 2 18 2 3 2 2" xfId="21418"/>
    <cellStyle name="Normal 2 18 2 3 2 2 2" xfId="21419"/>
    <cellStyle name="Normal 2 18 2 3 2 2 3" xfId="21420"/>
    <cellStyle name="Normal 2 18 2 3 2 3" xfId="21421"/>
    <cellStyle name="Normal 2 18 2 3 2 4" xfId="21422"/>
    <cellStyle name="Normal 2 18 2 3 2 5" xfId="21423"/>
    <cellStyle name="Normal 2 18 2 3 3" xfId="21424"/>
    <cellStyle name="Normal 2 18 2 3 3 2" xfId="21425"/>
    <cellStyle name="Normal 2 18 2 3 3 2 2" xfId="21426"/>
    <cellStyle name="Normal 2 18 2 3 3 2 3" xfId="21427"/>
    <cellStyle name="Normal 2 18 2 3 3 3" xfId="21428"/>
    <cellStyle name="Normal 2 18 2 3 3 4" xfId="21429"/>
    <cellStyle name="Normal 2 18 2 3 3 5" xfId="21430"/>
    <cellStyle name="Normal 2 18 2 3 4" xfId="21431"/>
    <cellStyle name="Normal 2 18 2 3 4 2" xfId="21432"/>
    <cellStyle name="Normal 2 18 2 3 4 2 2" xfId="21433"/>
    <cellStyle name="Normal 2 18 2 3 4 2 3" xfId="21434"/>
    <cellStyle name="Normal 2 18 2 3 4 3" xfId="21435"/>
    <cellStyle name="Normal 2 18 2 3 4 4" xfId="21436"/>
    <cellStyle name="Normal 2 18 2 3 4 5" xfId="21437"/>
    <cellStyle name="Normal 2 18 2 3 5" xfId="21438"/>
    <cellStyle name="Normal 2 18 2 3 5 2" xfId="21439"/>
    <cellStyle name="Normal 2 18 2 3 5 3" xfId="21440"/>
    <cellStyle name="Normal 2 18 2 3 6" xfId="21441"/>
    <cellStyle name="Normal 2 18 2 3 7" xfId="21442"/>
    <cellStyle name="Normal 2 18 2 3 8" xfId="21443"/>
    <cellStyle name="Normal 2 18 2 4" xfId="21444"/>
    <cellStyle name="Normal 2 18 2 4 2" xfId="21445"/>
    <cellStyle name="Normal 2 18 2 4 2 2" xfId="21446"/>
    <cellStyle name="Normal 2 18 2 4 2 2 2" xfId="21447"/>
    <cellStyle name="Normal 2 18 2 4 2 2 3" xfId="21448"/>
    <cellStyle name="Normal 2 18 2 4 2 3" xfId="21449"/>
    <cellStyle name="Normal 2 18 2 4 2 4" xfId="21450"/>
    <cellStyle name="Normal 2 18 2 4 2 5" xfId="21451"/>
    <cellStyle name="Normal 2 18 2 4 3" xfId="21452"/>
    <cellStyle name="Normal 2 18 2 4 3 2" xfId="21453"/>
    <cellStyle name="Normal 2 18 2 4 3 2 2" xfId="21454"/>
    <cellStyle name="Normal 2 18 2 4 3 2 3" xfId="21455"/>
    <cellStyle name="Normal 2 18 2 4 3 3" xfId="21456"/>
    <cellStyle name="Normal 2 18 2 4 3 4" xfId="21457"/>
    <cellStyle name="Normal 2 18 2 4 3 5" xfId="21458"/>
    <cellStyle name="Normal 2 18 2 4 4" xfId="21459"/>
    <cellStyle name="Normal 2 18 2 4 4 2" xfId="21460"/>
    <cellStyle name="Normal 2 18 2 4 4 2 2" xfId="21461"/>
    <cellStyle name="Normal 2 18 2 4 4 2 3" xfId="21462"/>
    <cellStyle name="Normal 2 18 2 4 4 3" xfId="21463"/>
    <cellStyle name="Normal 2 18 2 4 4 4" xfId="21464"/>
    <cellStyle name="Normal 2 18 2 4 4 5" xfId="21465"/>
    <cellStyle name="Normal 2 18 2 4 5" xfId="21466"/>
    <cellStyle name="Normal 2 18 2 4 5 2" xfId="21467"/>
    <cellStyle name="Normal 2 18 2 4 5 3" xfId="21468"/>
    <cellStyle name="Normal 2 18 2 4 6" xfId="21469"/>
    <cellStyle name="Normal 2 18 2 4 7" xfId="21470"/>
    <cellStyle name="Normal 2 18 2 4 8" xfId="21471"/>
    <cellStyle name="Normal 2 18 2 5" xfId="21472"/>
    <cellStyle name="Normal 2 18 2 5 2" xfId="21473"/>
    <cellStyle name="Normal 2 18 2 5 2 2" xfId="21474"/>
    <cellStyle name="Normal 2 18 2 5 2 2 2" xfId="21475"/>
    <cellStyle name="Normal 2 18 2 5 2 2 3" xfId="21476"/>
    <cellStyle name="Normal 2 18 2 5 2 3" xfId="21477"/>
    <cellStyle name="Normal 2 18 2 5 2 4" xfId="21478"/>
    <cellStyle name="Normal 2 18 2 5 2 5" xfId="21479"/>
    <cellStyle name="Normal 2 18 2 5 3" xfId="21480"/>
    <cellStyle name="Normal 2 18 2 5 3 2" xfId="21481"/>
    <cellStyle name="Normal 2 18 2 5 3 2 2" xfId="21482"/>
    <cellStyle name="Normal 2 18 2 5 3 2 3" xfId="21483"/>
    <cellStyle name="Normal 2 18 2 5 3 3" xfId="21484"/>
    <cellStyle name="Normal 2 18 2 5 3 4" xfId="21485"/>
    <cellStyle name="Normal 2 18 2 5 3 5" xfId="21486"/>
    <cellStyle name="Normal 2 18 2 5 4" xfId="21487"/>
    <cellStyle name="Normal 2 18 2 5 4 2" xfId="21488"/>
    <cellStyle name="Normal 2 18 2 5 4 2 2" xfId="21489"/>
    <cellStyle name="Normal 2 18 2 5 4 2 3" xfId="21490"/>
    <cellStyle name="Normal 2 18 2 5 4 3" xfId="21491"/>
    <cellStyle name="Normal 2 18 2 5 4 4" xfId="21492"/>
    <cellStyle name="Normal 2 18 2 5 4 5" xfId="21493"/>
    <cellStyle name="Normal 2 18 2 5 5" xfId="21494"/>
    <cellStyle name="Normal 2 18 2 5 5 2" xfId="21495"/>
    <cellStyle name="Normal 2 18 2 5 5 3" xfId="21496"/>
    <cellStyle name="Normal 2 18 2 5 6" xfId="21497"/>
    <cellStyle name="Normal 2 18 2 5 7" xfId="21498"/>
    <cellStyle name="Normal 2 18 2 5 8" xfId="21499"/>
    <cellStyle name="Normal 2 18 2 6" xfId="21500"/>
    <cellStyle name="Normal 2 18 2 6 2" xfId="21501"/>
    <cellStyle name="Normal 2 18 2 6 2 2" xfId="21502"/>
    <cellStyle name="Normal 2 18 2 6 2 2 2" xfId="21503"/>
    <cellStyle name="Normal 2 18 2 6 2 2 3" xfId="21504"/>
    <cellStyle name="Normal 2 18 2 6 2 3" xfId="21505"/>
    <cellStyle name="Normal 2 18 2 6 2 4" xfId="21506"/>
    <cellStyle name="Normal 2 18 2 6 2 5" xfId="21507"/>
    <cellStyle name="Normal 2 18 2 6 3" xfId="21508"/>
    <cellStyle name="Normal 2 18 2 6 3 2" xfId="21509"/>
    <cellStyle name="Normal 2 18 2 6 3 2 2" xfId="21510"/>
    <cellStyle name="Normal 2 18 2 6 3 2 3" xfId="21511"/>
    <cellStyle name="Normal 2 18 2 6 3 3" xfId="21512"/>
    <cellStyle name="Normal 2 18 2 6 3 4" xfId="21513"/>
    <cellStyle name="Normal 2 18 2 6 3 5" xfId="21514"/>
    <cellStyle name="Normal 2 18 2 6 4" xfId="21515"/>
    <cellStyle name="Normal 2 18 2 6 4 2" xfId="21516"/>
    <cellStyle name="Normal 2 18 2 6 4 2 2" xfId="21517"/>
    <cellStyle name="Normal 2 18 2 6 4 2 3" xfId="21518"/>
    <cellStyle name="Normal 2 18 2 6 4 3" xfId="21519"/>
    <cellStyle name="Normal 2 18 2 6 4 4" xfId="21520"/>
    <cellStyle name="Normal 2 18 2 6 4 5" xfId="21521"/>
    <cellStyle name="Normal 2 18 2 6 5" xfId="21522"/>
    <cellStyle name="Normal 2 18 2 6 5 2" xfId="21523"/>
    <cellStyle name="Normal 2 18 2 6 5 3" xfId="21524"/>
    <cellStyle name="Normal 2 18 2 6 6" xfId="21525"/>
    <cellStyle name="Normal 2 18 2 6 7" xfId="21526"/>
    <cellStyle name="Normal 2 18 2 6 8" xfId="21527"/>
    <cellStyle name="Normal 2 18 2 7" xfId="21528"/>
    <cellStyle name="Normal 2 18 2 8" xfId="21529"/>
    <cellStyle name="Normal 2 18 3" xfId="21530"/>
    <cellStyle name="Normal 2 18 3 2" xfId="21531"/>
    <cellStyle name="Normal 2 18 3 2 2" xfId="21532"/>
    <cellStyle name="Normal 2 18 3 3" xfId="21533"/>
    <cellStyle name="Normal 2 18 3 3 2" xfId="21534"/>
    <cellStyle name="Normal 2 18 3 4" xfId="21535"/>
    <cellStyle name="Normal 2 18 4" xfId="21536"/>
    <cellStyle name="Normal 2 18 4 2" xfId="21537"/>
    <cellStyle name="Normal 2 18 5" xfId="21538"/>
    <cellStyle name="Normal 2 18 5 2" xfId="21539"/>
    <cellStyle name="Normal 2 18 6" xfId="21540"/>
    <cellStyle name="Normal 2 18 6 2" xfId="21541"/>
    <cellStyle name="Normal 2 18 7" xfId="21542"/>
    <cellStyle name="Normal 2 18 7 2" xfId="21543"/>
    <cellStyle name="Normal 2 18 7 2 2" xfId="21544"/>
    <cellStyle name="Normal 2 18 7 2 3" xfId="21545"/>
    <cellStyle name="Normal 2 18 7 3" xfId="21546"/>
    <cellStyle name="Normal 2 18 7 4" xfId="21547"/>
    <cellStyle name="Normal 2 18 7 5" xfId="21548"/>
    <cellStyle name="Normal 2 18 8" xfId="21549"/>
    <cellStyle name="Normal 2 18 8 2" xfId="21550"/>
    <cellStyle name="Normal 2 18 8 2 2" xfId="21551"/>
    <cellStyle name="Normal 2 18 8 2 3" xfId="21552"/>
    <cellStyle name="Normal 2 18 8 3" xfId="21553"/>
    <cellStyle name="Normal 2 18 8 4" xfId="21554"/>
    <cellStyle name="Normal 2 18 8 5" xfId="21555"/>
    <cellStyle name="Normal 2 18 9" xfId="21556"/>
    <cellStyle name="Normal 2 18 9 2" xfId="21557"/>
    <cellStyle name="Normal 2 18 9 2 2" xfId="21558"/>
    <cellStyle name="Normal 2 18 9 2 3" xfId="21559"/>
    <cellStyle name="Normal 2 18 9 3" xfId="21560"/>
    <cellStyle name="Normal 2 18 9 4" xfId="21561"/>
    <cellStyle name="Normal 2 18 9 5" xfId="21562"/>
    <cellStyle name="Normal 2 19" xfId="21563"/>
    <cellStyle name="Normal 2 19 10" xfId="21564"/>
    <cellStyle name="Normal 2 19 10 2" xfId="21565"/>
    <cellStyle name="Normal 2 19 10 3" xfId="21566"/>
    <cellStyle name="Normal 2 19 11" xfId="21567"/>
    <cellStyle name="Normal 2 19 12" xfId="21568"/>
    <cellStyle name="Normal 2 19 13" xfId="21569"/>
    <cellStyle name="Normal 2 19 14" xfId="21570"/>
    <cellStyle name="Normal 2 19 2" xfId="21571"/>
    <cellStyle name="Normal 2 19 2 2" xfId="21572"/>
    <cellStyle name="Normal 2 19 2 2 2" xfId="21573"/>
    <cellStyle name="Normal 2 19 2 2 2 2" xfId="21574"/>
    <cellStyle name="Normal 2 19 2 2 2 2 2" xfId="21575"/>
    <cellStyle name="Normal 2 19 2 2 2 2 3" xfId="21576"/>
    <cellStyle name="Normal 2 19 2 2 2 3" xfId="21577"/>
    <cellStyle name="Normal 2 19 2 2 2 4" xfId="21578"/>
    <cellStyle name="Normal 2 19 2 2 2 5" xfId="21579"/>
    <cellStyle name="Normal 2 19 2 2 3" xfId="21580"/>
    <cellStyle name="Normal 2 19 2 2 3 2" xfId="21581"/>
    <cellStyle name="Normal 2 19 2 2 3 2 2" xfId="21582"/>
    <cellStyle name="Normal 2 19 2 2 3 2 3" xfId="21583"/>
    <cellStyle name="Normal 2 19 2 2 3 3" xfId="21584"/>
    <cellStyle name="Normal 2 19 2 2 3 4" xfId="21585"/>
    <cellStyle name="Normal 2 19 2 2 3 5" xfId="21586"/>
    <cellStyle name="Normal 2 19 2 2 4" xfId="21587"/>
    <cellStyle name="Normal 2 19 2 2 4 2" xfId="21588"/>
    <cellStyle name="Normal 2 19 2 2 4 2 2" xfId="21589"/>
    <cellStyle name="Normal 2 19 2 2 4 2 3" xfId="21590"/>
    <cellStyle name="Normal 2 19 2 2 4 3" xfId="21591"/>
    <cellStyle name="Normal 2 19 2 2 4 4" xfId="21592"/>
    <cellStyle name="Normal 2 19 2 2 4 5" xfId="21593"/>
    <cellStyle name="Normal 2 19 2 2 5" xfId="21594"/>
    <cellStyle name="Normal 2 19 2 2 5 2" xfId="21595"/>
    <cellStyle name="Normal 2 19 2 2 5 3" xfId="21596"/>
    <cellStyle name="Normal 2 19 2 2 6" xfId="21597"/>
    <cellStyle name="Normal 2 19 2 2 7" xfId="21598"/>
    <cellStyle name="Normal 2 19 2 2 8" xfId="21599"/>
    <cellStyle name="Normal 2 19 2 3" xfId="21600"/>
    <cellStyle name="Normal 2 19 2 3 2" xfId="21601"/>
    <cellStyle name="Normal 2 19 2 3 2 2" xfId="21602"/>
    <cellStyle name="Normal 2 19 2 3 2 2 2" xfId="21603"/>
    <cellStyle name="Normal 2 19 2 3 2 2 3" xfId="21604"/>
    <cellStyle name="Normal 2 19 2 3 2 3" xfId="21605"/>
    <cellStyle name="Normal 2 19 2 3 2 4" xfId="21606"/>
    <cellStyle name="Normal 2 19 2 3 2 5" xfId="21607"/>
    <cellStyle name="Normal 2 19 2 3 3" xfId="21608"/>
    <cellStyle name="Normal 2 19 2 3 3 2" xfId="21609"/>
    <cellStyle name="Normal 2 19 2 3 3 2 2" xfId="21610"/>
    <cellStyle name="Normal 2 19 2 3 3 2 3" xfId="21611"/>
    <cellStyle name="Normal 2 19 2 3 3 3" xfId="21612"/>
    <cellStyle name="Normal 2 19 2 3 3 4" xfId="21613"/>
    <cellStyle name="Normal 2 19 2 3 3 5" xfId="21614"/>
    <cellStyle name="Normal 2 19 2 3 4" xfId="21615"/>
    <cellStyle name="Normal 2 19 2 3 4 2" xfId="21616"/>
    <cellStyle name="Normal 2 19 2 3 4 2 2" xfId="21617"/>
    <cellStyle name="Normal 2 19 2 3 4 2 3" xfId="21618"/>
    <cellStyle name="Normal 2 19 2 3 4 3" xfId="21619"/>
    <cellStyle name="Normal 2 19 2 3 4 4" xfId="21620"/>
    <cellStyle name="Normal 2 19 2 3 4 5" xfId="21621"/>
    <cellStyle name="Normal 2 19 2 3 5" xfId="21622"/>
    <cellStyle name="Normal 2 19 2 3 5 2" xfId="21623"/>
    <cellStyle name="Normal 2 19 2 3 5 3" xfId="21624"/>
    <cellStyle name="Normal 2 19 2 3 6" xfId="21625"/>
    <cellStyle name="Normal 2 19 2 3 7" xfId="21626"/>
    <cellStyle name="Normal 2 19 2 3 8" xfId="21627"/>
    <cellStyle name="Normal 2 19 2 4" xfId="21628"/>
    <cellStyle name="Normal 2 19 2 4 2" xfId="21629"/>
    <cellStyle name="Normal 2 19 2 4 2 2" xfId="21630"/>
    <cellStyle name="Normal 2 19 2 4 2 2 2" xfId="21631"/>
    <cellStyle name="Normal 2 19 2 4 2 2 3" xfId="21632"/>
    <cellStyle name="Normal 2 19 2 4 2 3" xfId="21633"/>
    <cellStyle name="Normal 2 19 2 4 2 4" xfId="21634"/>
    <cellStyle name="Normal 2 19 2 4 2 5" xfId="21635"/>
    <cellStyle name="Normal 2 19 2 4 3" xfId="21636"/>
    <cellStyle name="Normal 2 19 2 4 3 2" xfId="21637"/>
    <cellStyle name="Normal 2 19 2 4 3 2 2" xfId="21638"/>
    <cellStyle name="Normal 2 19 2 4 3 2 3" xfId="21639"/>
    <cellStyle name="Normal 2 19 2 4 3 3" xfId="21640"/>
    <cellStyle name="Normal 2 19 2 4 3 4" xfId="21641"/>
    <cellStyle name="Normal 2 19 2 4 3 5" xfId="21642"/>
    <cellStyle name="Normal 2 19 2 4 4" xfId="21643"/>
    <cellStyle name="Normal 2 19 2 4 4 2" xfId="21644"/>
    <cellStyle name="Normal 2 19 2 4 4 2 2" xfId="21645"/>
    <cellStyle name="Normal 2 19 2 4 4 2 3" xfId="21646"/>
    <cellStyle name="Normal 2 19 2 4 4 3" xfId="21647"/>
    <cellStyle name="Normal 2 19 2 4 4 4" xfId="21648"/>
    <cellStyle name="Normal 2 19 2 4 4 5" xfId="21649"/>
    <cellStyle name="Normal 2 19 2 4 5" xfId="21650"/>
    <cellStyle name="Normal 2 19 2 4 5 2" xfId="21651"/>
    <cellStyle name="Normal 2 19 2 4 5 3" xfId="21652"/>
    <cellStyle name="Normal 2 19 2 4 6" xfId="21653"/>
    <cellStyle name="Normal 2 19 2 4 7" xfId="21654"/>
    <cellStyle name="Normal 2 19 2 4 8" xfId="21655"/>
    <cellStyle name="Normal 2 19 2 5" xfId="21656"/>
    <cellStyle name="Normal 2 19 2 5 2" xfId="21657"/>
    <cellStyle name="Normal 2 19 2 5 2 2" xfId="21658"/>
    <cellStyle name="Normal 2 19 2 5 2 2 2" xfId="21659"/>
    <cellStyle name="Normal 2 19 2 5 2 2 3" xfId="21660"/>
    <cellStyle name="Normal 2 19 2 5 2 3" xfId="21661"/>
    <cellStyle name="Normal 2 19 2 5 2 4" xfId="21662"/>
    <cellStyle name="Normal 2 19 2 5 2 5" xfId="21663"/>
    <cellStyle name="Normal 2 19 2 5 3" xfId="21664"/>
    <cellStyle name="Normal 2 19 2 5 3 2" xfId="21665"/>
    <cellStyle name="Normal 2 19 2 5 3 2 2" xfId="21666"/>
    <cellStyle name="Normal 2 19 2 5 3 2 3" xfId="21667"/>
    <cellStyle name="Normal 2 19 2 5 3 3" xfId="21668"/>
    <cellStyle name="Normal 2 19 2 5 3 4" xfId="21669"/>
    <cellStyle name="Normal 2 19 2 5 3 5" xfId="21670"/>
    <cellStyle name="Normal 2 19 2 5 4" xfId="21671"/>
    <cellStyle name="Normal 2 19 2 5 4 2" xfId="21672"/>
    <cellStyle name="Normal 2 19 2 5 4 2 2" xfId="21673"/>
    <cellStyle name="Normal 2 19 2 5 4 2 3" xfId="21674"/>
    <cellStyle name="Normal 2 19 2 5 4 3" xfId="21675"/>
    <cellStyle name="Normal 2 19 2 5 4 4" xfId="21676"/>
    <cellStyle name="Normal 2 19 2 5 4 5" xfId="21677"/>
    <cellStyle name="Normal 2 19 2 5 5" xfId="21678"/>
    <cellStyle name="Normal 2 19 2 5 5 2" xfId="21679"/>
    <cellStyle name="Normal 2 19 2 5 5 3" xfId="21680"/>
    <cellStyle name="Normal 2 19 2 5 6" xfId="21681"/>
    <cellStyle name="Normal 2 19 2 5 7" xfId="21682"/>
    <cellStyle name="Normal 2 19 2 5 8" xfId="21683"/>
    <cellStyle name="Normal 2 19 2 6" xfId="21684"/>
    <cellStyle name="Normal 2 19 2 6 2" xfId="21685"/>
    <cellStyle name="Normal 2 19 2 6 2 2" xfId="21686"/>
    <cellStyle name="Normal 2 19 2 6 2 2 2" xfId="21687"/>
    <cellStyle name="Normal 2 19 2 6 2 2 3" xfId="21688"/>
    <cellStyle name="Normal 2 19 2 6 2 3" xfId="21689"/>
    <cellStyle name="Normal 2 19 2 6 2 4" xfId="21690"/>
    <cellStyle name="Normal 2 19 2 6 2 5" xfId="21691"/>
    <cellStyle name="Normal 2 19 2 6 3" xfId="21692"/>
    <cellStyle name="Normal 2 19 2 6 3 2" xfId="21693"/>
    <cellStyle name="Normal 2 19 2 6 3 2 2" xfId="21694"/>
    <cellStyle name="Normal 2 19 2 6 3 2 3" xfId="21695"/>
    <cellStyle name="Normal 2 19 2 6 3 3" xfId="21696"/>
    <cellStyle name="Normal 2 19 2 6 3 4" xfId="21697"/>
    <cellStyle name="Normal 2 19 2 6 3 5" xfId="21698"/>
    <cellStyle name="Normal 2 19 2 6 4" xfId="21699"/>
    <cellStyle name="Normal 2 19 2 6 4 2" xfId="21700"/>
    <cellStyle name="Normal 2 19 2 6 4 2 2" xfId="21701"/>
    <cellStyle name="Normal 2 19 2 6 4 2 3" xfId="21702"/>
    <cellStyle name="Normal 2 19 2 6 4 3" xfId="21703"/>
    <cellStyle name="Normal 2 19 2 6 4 4" xfId="21704"/>
    <cellStyle name="Normal 2 19 2 6 4 5" xfId="21705"/>
    <cellStyle name="Normal 2 19 2 6 5" xfId="21706"/>
    <cellStyle name="Normal 2 19 2 6 5 2" xfId="21707"/>
    <cellStyle name="Normal 2 19 2 6 5 3" xfId="21708"/>
    <cellStyle name="Normal 2 19 2 6 6" xfId="21709"/>
    <cellStyle name="Normal 2 19 2 6 7" xfId="21710"/>
    <cellStyle name="Normal 2 19 2 6 8" xfId="21711"/>
    <cellStyle name="Normal 2 19 2 7" xfId="21712"/>
    <cellStyle name="Normal 2 19 2 8" xfId="21713"/>
    <cellStyle name="Normal 2 19 3" xfId="21714"/>
    <cellStyle name="Normal 2 19 3 2" xfId="21715"/>
    <cellStyle name="Normal 2 19 4" xfId="21716"/>
    <cellStyle name="Normal 2 19 4 2" xfId="21717"/>
    <cellStyle name="Normal 2 19 5" xfId="21718"/>
    <cellStyle name="Normal 2 19 5 2" xfId="21719"/>
    <cellStyle name="Normal 2 19 6" xfId="21720"/>
    <cellStyle name="Normal 2 19 6 2" xfId="21721"/>
    <cellStyle name="Normal 2 19 7" xfId="21722"/>
    <cellStyle name="Normal 2 19 7 2" xfId="21723"/>
    <cellStyle name="Normal 2 19 7 2 2" xfId="21724"/>
    <cellStyle name="Normal 2 19 7 2 3" xfId="21725"/>
    <cellStyle name="Normal 2 19 7 3" xfId="21726"/>
    <cellStyle name="Normal 2 19 7 4" xfId="21727"/>
    <cellStyle name="Normal 2 19 7 5" xfId="21728"/>
    <cellStyle name="Normal 2 19 8" xfId="21729"/>
    <cellStyle name="Normal 2 19 8 2" xfId="21730"/>
    <cellStyle name="Normal 2 19 8 2 2" xfId="21731"/>
    <cellStyle name="Normal 2 19 8 2 3" xfId="21732"/>
    <cellStyle name="Normal 2 19 8 3" xfId="21733"/>
    <cellStyle name="Normal 2 19 8 4" xfId="21734"/>
    <cellStyle name="Normal 2 19 8 5" xfId="21735"/>
    <cellStyle name="Normal 2 19 9" xfId="21736"/>
    <cellStyle name="Normal 2 19 9 2" xfId="21737"/>
    <cellStyle name="Normal 2 19 9 2 2" xfId="21738"/>
    <cellStyle name="Normal 2 19 9 2 3" xfId="21739"/>
    <cellStyle name="Normal 2 19 9 3" xfId="21740"/>
    <cellStyle name="Normal 2 19 9 4" xfId="21741"/>
    <cellStyle name="Normal 2 19 9 5" xfId="21742"/>
    <cellStyle name="Normal 2 2" xfId="17"/>
    <cellStyle name="Normal 2 2 10" xfId="21743"/>
    <cellStyle name="Normal 2 2 10 2" xfId="21744"/>
    <cellStyle name="Normal 2 2 10 2 2" xfId="21745"/>
    <cellStyle name="Normal 2 2 10 3" xfId="21746"/>
    <cellStyle name="Normal 2 2 10 4" xfId="21747"/>
    <cellStyle name="Normal 2 2 10 5" xfId="21748"/>
    <cellStyle name="Normal 2 2 11" xfId="21749"/>
    <cellStyle name="Normal 2 2 11 2" xfId="21750"/>
    <cellStyle name="Normal 2 2 11 2 2" xfId="21751"/>
    <cellStyle name="Normal 2 2 11 3" xfId="21752"/>
    <cellStyle name="Normal 2 2 11 4" xfId="21753"/>
    <cellStyle name="Normal 2 2 11 5" xfId="21754"/>
    <cellStyle name="Normal 2 2 12" xfId="21755"/>
    <cellStyle name="Normal 2 2 12 2" xfId="21756"/>
    <cellStyle name="Normal 2 2 12 3" xfId="21757"/>
    <cellStyle name="Normal 2 2 12 4" xfId="21758"/>
    <cellStyle name="Normal 2 2 13" xfId="21759"/>
    <cellStyle name="Normal 2 2 13 2" xfId="21760"/>
    <cellStyle name="Normal 2 2 13 3" xfId="21761"/>
    <cellStyle name="Normal 2 2 13 4" xfId="21762"/>
    <cellStyle name="Normal 2 2 14" xfId="21763"/>
    <cellStyle name="Normal 2 2 14 2" xfId="21764"/>
    <cellStyle name="Normal 2 2 14 3" xfId="21765"/>
    <cellStyle name="Normal 2 2 15" xfId="21766"/>
    <cellStyle name="Normal 2 2 15 2" xfId="21767"/>
    <cellStyle name="Normal 2 2 15 3" xfId="21768"/>
    <cellStyle name="Normal 2 2 16" xfId="21769"/>
    <cellStyle name="Normal 2 2 16 2" xfId="21770"/>
    <cellStyle name="Normal 2 2 17" xfId="21771"/>
    <cellStyle name="Normal 2 2 17 2" xfId="21772"/>
    <cellStyle name="Normal 2 2 18" xfId="21773"/>
    <cellStyle name="Normal 2 2 18 2" xfId="21774"/>
    <cellStyle name="Normal 2 2 19" xfId="21775"/>
    <cellStyle name="Normal 2 2 19 2" xfId="21776"/>
    <cellStyle name="Normal 2 2 19 3" xfId="21777"/>
    <cellStyle name="Normal 2 2 19 3 2" xfId="21778"/>
    <cellStyle name="Normal 2 2 19 4" xfId="21779"/>
    <cellStyle name="Normal 2 2 2" xfId="31"/>
    <cellStyle name="Normal 2 2 2 10" xfId="21780"/>
    <cellStyle name="Normal 2 2 2 10 2" xfId="21781"/>
    <cellStyle name="Normal 2 2 2 10 3" xfId="21782"/>
    <cellStyle name="Normal 2 2 2 11" xfId="21783"/>
    <cellStyle name="Normal 2 2 2 11 2" xfId="21784"/>
    <cellStyle name="Normal 2 2 2 11 3" xfId="21785"/>
    <cellStyle name="Normal 2 2 2 12" xfId="21786"/>
    <cellStyle name="Normal 2 2 2 12 2" xfId="21787"/>
    <cellStyle name="Normal 2 2 2 13" xfId="21788"/>
    <cellStyle name="Normal 2 2 2 13 2" xfId="21789"/>
    <cellStyle name="Normal 2 2 2 14" xfId="21790"/>
    <cellStyle name="Normal 2 2 2 15" xfId="21791"/>
    <cellStyle name="Normal 2 2 2 2" xfId="21792"/>
    <cellStyle name="Normal 2 2 2 2 2" xfId="21793"/>
    <cellStyle name="Normal 2 2 2 2 2 2" xfId="21794"/>
    <cellStyle name="Normal 2 2 2 2 2 2 2" xfId="21795"/>
    <cellStyle name="Normal 2 2 2 2 2 2 3" xfId="21796"/>
    <cellStyle name="Normal 2 2 2 2 2 2 4" xfId="21797"/>
    <cellStyle name="Normal 2 2 2 2 2 2 5" xfId="21798"/>
    <cellStyle name="Normal 2 2 2 2 2 2 6" xfId="21799"/>
    <cellStyle name="Normal 2 2 2 2 2 2 7" xfId="21800"/>
    <cellStyle name="Normal 2 2 2 2 2 3" xfId="21801"/>
    <cellStyle name="Normal 2 2 2 2 2 3 2" xfId="21802"/>
    <cellStyle name="Normal 2 2 2 2 2 4" xfId="21803"/>
    <cellStyle name="Normal 2 2 2 2 2 4 2" xfId="21804"/>
    <cellStyle name="Normal 2 2 2 2 2 5" xfId="21805"/>
    <cellStyle name="Normal 2 2 2 2 2 5 2" xfId="21806"/>
    <cellStyle name="Normal 2 2 2 2 2 6" xfId="21807"/>
    <cellStyle name="Normal 2 2 2 2 2 6 2" xfId="21808"/>
    <cellStyle name="Normal 2 2 2 2 2 7" xfId="21809"/>
    <cellStyle name="Normal 2 2 2 2 3" xfId="21810"/>
    <cellStyle name="Normal 2 2 2 2 3 2" xfId="21811"/>
    <cellStyle name="Normal 2 2 2 2 4" xfId="21812"/>
    <cellStyle name="Normal 2 2 2 2 4 2" xfId="21813"/>
    <cellStyle name="Normal 2 2 2 2 5" xfId="21814"/>
    <cellStyle name="Normal 2 2 2 2 5 2" xfId="21815"/>
    <cellStyle name="Normal 2 2 2 2 6" xfId="21816"/>
    <cellStyle name="Normal 2 2 2 2 6 2" xfId="21817"/>
    <cellStyle name="Normal 2 2 2 2 7" xfId="21818"/>
    <cellStyle name="Normal 2 2 2 2 8" xfId="21819"/>
    <cellStyle name="Normal 2 2 2 2 9" xfId="21820"/>
    <cellStyle name="Normal 2 2 2 3" xfId="21821"/>
    <cellStyle name="Normal 2 2 2 3 2" xfId="21822"/>
    <cellStyle name="Normal 2 2 2 3 2 2" xfId="21823"/>
    <cellStyle name="Normal 2 2 2 3 2 3" xfId="21824"/>
    <cellStyle name="Normal 2 2 2 3 2 4" xfId="21825"/>
    <cellStyle name="Normal 2 2 2 3 2 5" xfId="21826"/>
    <cellStyle name="Normal 2 2 2 3 2 6" xfId="21827"/>
    <cellStyle name="Normal 2 2 2 3 2 7" xfId="21828"/>
    <cellStyle name="Normal 2 2 2 3 3" xfId="21829"/>
    <cellStyle name="Normal 2 2 2 3 3 2" xfId="21830"/>
    <cellStyle name="Normal 2 2 2 3 3 3" xfId="21831"/>
    <cellStyle name="Normal 2 2 2 3 4" xfId="21832"/>
    <cellStyle name="Normal 2 2 2 3 4 2" xfId="21833"/>
    <cellStyle name="Normal 2 2 2 3 5" xfId="21834"/>
    <cellStyle name="Normal 2 2 2 3 5 2" xfId="21835"/>
    <cellStyle name="Normal 2 2 2 3 6" xfId="21836"/>
    <cellStyle name="Normal 2 2 2 3 6 2" xfId="21837"/>
    <cellStyle name="Normal 2 2 2 3 7" xfId="21838"/>
    <cellStyle name="Normal 2 2 2 4" xfId="21839"/>
    <cellStyle name="Normal 2 2 2 4 2" xfId="21840"/>
    <cellStyle name="Normal 2 2 2 4 2 2" xfId="21841"/>
    <cellStyle name="Normal 2 2 2 4 2 3" xfId="21842"/>
    <cellStyle name="Normal 2 2 2 4 2 4" xfId="21843"/>
    <cellStyle name="Normal 2 2 2 4 2 5" xfId="21844"/>
    <cellStyle name="Normal 2 2 2 4 2 6" xfId="21845"/>
    <cellStyle name="Normal 2 2 2 4 2 7" xfId="21846"/>
    <cellStyle name="Normal 2 2 2 4 3" xfId="21847"/>
    <cellStyle name="Normal 2 2 2 4 3 2" xfId="21848"/>
    <cellStyle name="Normal 2 2 2 4 4" xfId="21849"/>
    <cellStyle name="Normal 2 2 2 4 5" xfId="21850"/>
    <cellStyle name="Normal 2 2 2 4 6" xfId="21851"/>
    <cellStyle name="Normal 2 2 2 4 7" xfId="21852"/>
    <cellStyle name="Normal 2 2 2 5" xfId="21853"/>
    <cellStyle name="Normal 2 2 2 5 2" xfId="21854"/>
    <cellStyle name="Normal 2 2 2 5 2 2" xfId="21855"/>
    <cellStyle name="Normal 2 2 2 5 2 3" xfId="21856"/>
    <cellStyle name="Normal 2 2 2 5 2 4" xfId="21857"/>
    <cellStyle name="Normal 2 2 2 5 2 5" xfId="21858"/>
    <cellStyle name="Normal 2 2 2 5 2 6" xfId="21859"/>
    <cellStyle name="Normal 2 2 2 5 2 7" xfId="21860"/>
    <cellStyle name="Normal 2 2 2 5 3" xfId="21861"/>
    <cellStyle name="Normal 2 2 2 5 3 2" xfId="21862"/>
    <cellStyle name="Normal 2 2 2 5 4" xfId="21863"/>
    <cellStyle name="Normal 2 2 2 5 5" xfId="21864"/>
    <cellStyle name="Normal 2 2 2 5 6" xfId="21865"/>
    <cellStyle name="Normal 2 2 2 5 7" xfId="21866"/>
    <cellStyle name="Normal 2 2 2 6" xfId="21867"/>
    <cellStyle name="Normal 2 2 2 6 2" xfId="21868"/>
    <cellStyle name="Normal 2 2 2 6 2 2" xfId="21869"/>
    <cellStyle name="Normal 2 2 2 6 2 3" xfId="21870"/>
    <cellStyle name="Normal 2 2 2 6 2 4" xfId="21871"/>
    <cellStyle name="Normal 2 2 2 6 2 5" xfId="21872"/>
    <cellStyle name="Normal 2 2 2 6 2 6" xfId="21873"/>
    <cellStyle name="Normal 2 2 2 6 3" xfId="21874"/>
    <cellStyle name="Normal 2 2 2 6 3 2" xfId="21875"/>
    <cellStyle name="Normal 2 2 2 6 4" xfId="21876"/>
    <cellStyle name="Normal 2 2 2 6 5" xfId="21877"/>
    <cellStyle name="Normal 2 2 2 6 6" xfId="21878"/>
    <cellStyle name="Normal 2 2 2 7" xfId="21879"/>
    <cellStyle name="Normal 2 2 2 7 2" xfId="21880"/>
    <cellStyle name="Normal 2 2 2 7 3" xfId="21881"/>
    <cellStyle name="Normal 2 2 2 7 4" xfId="21882"/>
    <cellStyle name="Normal 2 2 2 8" xfId="21883"/>
    <cellStyle name="Normal 2 2 2 8 2" xfId="21884"/>
    <cellStyle name="Normal 2 2 2 8 3" xfId="21885"/>
    <cellStyle name="Normal 2 2 2 8 4" xfId="21886"/>
    <cellStyle name="Normal 2 2 2 9" xfId="21887"/>
    <cellStyle name="Normal 2 2 2 9 2" xfId="21888"/>
    <cellStyle name="Normal 2 2 2 9 3" xfId="21889"/>
    <cellStyle name="Normal 2 2 20" xfId="21890"/>
    <cellStyle name="Normal 2 2 21" xfId="21891"/>
    <cellStyle name="Normal 2 2 22" xfId="21892"/>
    <cellStyle name="Normal 2 2 23" xfId="21893"/>
    <cellStyle name="Normal 2 2 24" xfId="21894"/>
    <cellStyle name="Normal 2 2 25" xfId="21895"/>
    <cellStyle name="Normal 2 2 3" xfId="21896"/>
    <cellStyle name="Normal 2 2 3 2" xfId="21897"/>
    <cellStyle name="Normal 2 2 3 2 2" xfId="21898"/>
    <cellStyle name="Normal 2 2 3 2 2 2" xfId="21899"/>
    <cellStyle name="Normal 2 2 3 2 2 3" xfId="21900"/>
    <cellStyle name="Normal 2 2 3 2 3" xfId="21901"/>
    <cellStyle name="Normal 2 2 3 2 3 2" xfId="21902"/>
    <cellStyle name="Normal 2 2 3 2 4" xfId="21903"/>
    <cellStyle name="Normal 2 2 3 2 4 2" xfId="21904"/>
    <cellStyle name="Normal 2 2 3 2 5" xfId="21905"/>
    <cellStyle name="Normal 2 2 3 2 5 2" xfId="21906"/>
    <cellStyle name="Normal 2 2 3 2 6" xfId="21907"/>
    <cellStyle name="Normal 2 2 3 2 6 2" xfId="21908"/>
    <cellStyle name="Normal 2 2 3 2 7" xfId="21909"/>
    <cellStyle name="Normal 2 2 3 3" xfId="21910"/>
    <cellStyle name="Normal 2 2 3 3 2" xfId="21911"/>
    <cellStyle name="Normal 2 2 3 3 3" xfId="21912"/>
    <cellStyle name="Normal 2 2 3 4" xfId="21913"/>
    <cellStyle name="Normal 2 2 3 4 2" xfId="21914"/>
    <cellStyle name="Normal 2 2 3 4 3" xfId="21915"/>
    <cellStyle name="Normal 2 2 3 5" xfId="21916"/>
    <cellStyle name="Normal 2 2 3 5 2" xfId="21917"/>
    <cellStyle name="Normal 2 2 3 6" xfId="21918"/>
    <cellStyle name="Normal 2 2 3 6 2" xfId="21919"/>
    <cellStyle name="Normal 2 2 3 7" xfId="21920"/>
    <cellStyle name="Normal 2 2 3 8" xfId="21921"/>
    <cellStyle name="Normal 2 2 4" xfId="21922"/>
    <cellStyle name="Normal 2 2 4 2" xfId="21923"/>
    <cellStyle name="Normal 2 2 4 2 2" xfId="21924"/>
    <cellStyle name="Normal 2 2 4 2 2 2" xfId="21925"/>
    <cellStyle name="Normal 2 2 4 2 3" xfId="21926"/>
    <cellStyle name="Normal 2 2 4 2 3 2" xfId="21927"/>
    <cellStyle name="Normal 2 2 4 2 4" xfId="21928"/>
    <cellStyle name="Normal 2 2 4 2 4 2" xfId="21929"/>
    <cellStyle name="Normal 2 2 4 2 5" xfId="21930"/>
    <cellStyle name="Normal 2 2 4 2 5 2" xfId="21931"/>
    <cellStyle name="Normal 2 2 4 2 6" xfId="21932"/>
    <cellStyle name="Normal 2 2 4 2 6 2" xfId="21933"/>
    <cellStyle name="Normal 2 2 4 2 7" xfId="21934"/>
    <cellStyle name="Normal 2 2 4 3" xfId="21935"/>
    <cellStyle name="Normal 2 2 4 3 2" xfId="21936"/>
    <cellStyle name="Normal 2 2 4 3 3" xfId="21937"/>
    <cellStyle name="Normal 2 2 4 4" xfId="21938"/>
    <cellStyle name="Normal 2 2 4 5" xfId="21939"/>
    <cellStyle name="Normal 2 2 4 6" xfId="21940"/>
    <cellStyle name="Normal 2 2 4 7" xfId="21941"/>
    <cellStyle name="Normal 2 2 4 8" xfId="21942"/>
    <cellStyle name="Normal 2 2 4 9" xfId="21943"/>
    <cellStyle name="Normal 2 2 5" xfId="21944"/>
    <cellStyle name="Normal 2 2 5 2" xfId="21945"/>
    <cellStyle name="Normal 2 2 5 2 2" xfId="21946"/>
    <cellStyle name="Normal 2 2 5 2 2 2" xfId="21947"/>
    <cellStyle name="Normal 2 2 5 2 3" xfId="21948"/>
    <cellStyle name="Normal 2 2 5 2 3 2" xfId="21949"/>
    <cellStyle name="Normal 2 2 5 2 4" xfId="21950"/>
    <cellStyle name="Normal 2 2 5 2 4 2" xfId="21951"/>
    <cellStyle name="Normal 2 2 5 2 5" xfId="21952"/>
    <cellStyle name="Normal 2 2 5 2 5 2" xfId="21953"/>
    <cellStyle name="Normal 2 2 5 2 6" xfId="21954"/>
    <cellStyle name="Normal 2 2 5 2 6 2" xfId="21955"/>
    <cellStyle name="Normal 2 2 5 2 7" xfId="21956"/>
    <cellStyle name="Normal 2 2 5 3" xfId="21957"/>
    <cellStyle name="Normal 2 2 5 3 2" xfId="21958"/>
    <cellStyle name="Normal 2 2 5 3 3" xfId="21959"/>
    <cellStyle name="Normal 2 2 5 4" xfId="21960"/>
    <cellStyle name="Normal 2 2 5 5" xfId="21961"/>
    <cellStyle name="Normal 2 2 5 6" xfId="21962"/>
    <cellStyle name="Normal 2 2 5 7" xfId="21963"/>
    <cellStyle name="Normal 2 2 5 8" xfId="21964"/>
    <cellStyle name="Normal 2 2 5 9" xfId="21965"/>
    <cellStyle name="Normal 2 2 6" xfId="21966"/>
    <cellStyle name="Normal 2 2 6 2" xfId="21967"/>
    <cellStyle name="Normal 2 2 6 2 2" xfId="21968"/>
    <cellStyle name="Normal 2 2 6 2 2 2" xfId="21969"/>
    <cellStyle name="Normal 2 2 6 2 3" xfId="21970"/>
    <cellStyle name="Normal 2 2 6 2 3 2" xfId="21971"/>
    <cellStyle name="Normal 2 2 6 2 4" xfId="21972"/>
    <cellStyle name="Normal 2 2 6 2 4 2" xfId="21973"/>
    <cellStyle name="Normal 2 2 6 2 5" xfId="21974"/>
    <cellStyle name="Normal 2 2 6 2 5 2" xfId="21975"/>
    <cellStyle name="Normal 2 2 6 2 6" xfId="21976"/>
    <cellStyle name="Normal 2 2 6 2 6 2" xfId="21977"/>
    <cellStyle name="Normal 2 2 6 2 7" xfId="21978"/>
    <cellStyle name="Normal 2 2 6 3" xfId="21979"/>
    <cellStyle name="Normal 2 2 6 3 2" xfId="21980"/>
    <cellStyle name="Normal 2 2 6 3 3" xfId="21981"/>
    <cellStyle name="Normal 2 2 6 4" xfId="21982"/>
    <cellStyle name="Normal 2 2 6 5" xfId="21983"/>
    <cellStyle name="Normal 2 2 6 6" xfId="21984"/>
    <cellStyle name="Normal 2 2 6 7" xfId="21985"/>
    <cellStyle name="Normal 2 2 6 8" xfId="21986"/>
    <cellStyle name="Normal 2 2 6 9" xfId="21987"/>
    <cellStyle name="Normal 2 2 7" xfId="21988"/>
    <cellStyle name="Normal 2 2 7 2" xfId="21989"/>
    <cellStyle name="Normal 2 2 7 2 2" xfId="21990"/>
    <cellStyle name="Normal 2 2 7 2 2 2" xfId="21991"/>
    <cellStyle name="Normal 2 2 7 2 3" xfId="21992"/>
    <cellStyle name="Normal 2 2 7 2 3 2" xfId="21993"/>
    <cellStyle name="Normal 2 2 7 2 4" xfId="21994"/>
    <cellStyle name="Normal 2 2 7 2 4 2" xfId="21995"/>
    <cellStyle name="Normal 2 2 7 2 5" xfId="21996"/>
    <cellStyle name="Normal 2 2 7 2 5 2" xfId="21997"/>
    <cellStyle name="Normal 2 2 7 2 6" xfId="21998"/>
    <cellStyle name="Normal 2 2 7 2 6 2" xfId="21999"/>
    <cellStyle name="Normal 2 2 7 2 7" xfId="22000"/>
    <cellStyle name="Normal 2 2 7 3" xfId="22001"/>
    <cellStyle name="Normal 2 2 7 3 2" xfId="22002"/>
    <cellStyle name="Normal 2 2 7 3 3" xfId="22003"/>
    <cellStyle name="Normal 2 2 7 4" xfId="22004"/>
    <cellStyle name="Normal 2 2 7 5" xfId="22005"/>
    <cellStyle name="Normal 2 2 7 6" xfId="22006"/>
    <cellStyle name="Normal 2 2 7 7" xfId="22007"/>
    <cellStyle name="Normal 2 2 7 8" xfId="22008"/>
    <cellStyle name="Normal 2 2 7 9" xfId="22009"/>
    <cellStyle name="Normal 2 2 8" xfId="22010"/>
    <cellStyle name="Normal 2 2 8 2" xfId="22011"/>
    <cellStyle name="Normal 2 2 8 2 2" xfId="22012"/>
    <cellStyle name="Normal 2 2 8 2 2 2" xfId="22013"/>
    <cellStyle name="Normal 2 2 8 2 3" xfId="22014"/>
    <cellStyle name="Normal 2 2 8 2 3 2" xfId="22015"/>
    <cellStyle name="Normal 2 2 8 2 4" xfId="22016"/>
    <cellStyle name="Normal 2 2 8 2 4 2" xfId="22017"/>
    <cellStyle name="Normal 2 2 8 2 5" xfId="22018"/>
    <cellStyle name="Normal 2 2 8 2 5 2" xfId="22019"/>
    <cellStyle name="Normal 2 2 8 2 6" xfId="22020"/>
    <cellStyle name="Normal 2 2 8 2 6 2" xfId="22021"/>
    <cellStyle name="Normal 2 2 8 2 7" xfId="22022"/>
    <cellStyle name="Normal 2 2 8 3" xfId="22023"/>
    <cellStyle name="Normal 2 2 8 3 2" xfId="22024"/>
    <cellStyle name="Normal 2 2 8 3 3" xfId="22025"/>
    <cellStyle name="Normal 2 2 8 4" xfId="22026"/>
    <cellStyle name="Normal 2 2 8 5" xfId="22027"/>
    <cellStyle name="Normal 2 2 8 6" xfId="22028"/>
    <cellStyle name="Normal 2 2 8 7" xfId="22029"/>
    <cellStyle name="Normal 2 2 8 8" xfId="22030"/>
    <cellStyle name="Normal 2 2 8 9" xfId="22031"/>
    <cellStyle name="Normal 2 2 9" xfId="22032"/>
    <cellStyle name="Normal 2 2 9 2" xfId="22033"/>
    <cellStyle name="Normal 2 2 9 2 2" xfId="22034"/>
    <cellStyle name="Normal 2 2 9 3" xfId="22035"/>
    <cellStyle name="Normal 2 2 9 3 2" xfId="22036"/>
    <cellStyle name="Normal 2 2 9 4" xfId="22037"/>
    <cellStyle name="Normal 2 2 9 5" xfId="22038"/>
    <cellStyle name="Normal 2 20" xfId="22039"/>
    <cellStyle name="Normal 2 20 10" xfId="22040"/>
    <cellStyle name="Normal 2 20 10 2" xfId="22041"/>
    <cellStyle name="Normal 2 20 10 3" xfId="22042"/>
    <cellStyle name="Normal 2 20 11" xfId="22043"/>
    <cellStyle name="Normal 2 20 12" xfId="22044"/>
    <cellStyle name="Normal 2 20 13" xfId="22045"/>
    <cellStyle name="Normal 2 20 2" xfId="22046"/>
    <cellStyle name="Normal 2 20 2 2" xfId="22047"/>
    <cellStyle name="Normal 2 20 2 2 2" xfId="22048"/>
    <cellStyle name="Normal 2 20 2 2 2 2" xfId="22049"/>
    <cellStyle name="Normal 2 20 2 2 2 2 2" xfId="22050"/>
    <cellStyle name="Normal 2 20 2 2 2 2 3" xfId="22051"/>
    <cellStyle name="Normal 2 20 2 2 2 3" xfId="22052"/>
    <cellStyle name="Normal 2 20 2 2 2 4" xfId="22053"/>
    <cellStyle name="Normal 2 20 2 2 2 5" xfId="22054"/>
    <cellStyle name="Normal 2 20 2 2 3" xfId="22055"/>
    <cellStyle name="Normal 2 20 2 2 3 2" xfId="22056"/>
    <cellStyle name="Normal 2 20 2 2 3 2 2" xfId="22057"/>
    <cellStyle name="Normal 2 20 2 2 3 2 3" xfId="22058"/>
    <cellStyle name="Normal 2 20 2 2 3 3" xfId="22059"/>
    <cellStyle name="Normal 2 20 2 2 3 4" xfId="22060"/>
    <cellStyle name="Normal 2 20 2 2 3 5" xfId="22061"/>
    <cellStyle name="Normal 2 20 2 2 4" xfId="22062"/>
    <cellStyle name="Normal 2 20 2 2 4 2" xfId="22063"/>
    <cellStyle name="Normal 2 20 2 2 4 2 2" xfId="22064"/>
    <cellStyle name="Normal 2 20 2 2 4 2 3" xfId="22065"/>
    <cellStyle name="Normal 2 20 2 2 4 3" xfId="22066"/>
    <cellStyle name="Normal 2 20 2 2 4 4" xfId="22067"/>
    <cellStyle name="Normal 2 20 2 2 4 5" xfId="22068"/>
    <cellStyle name="Normal 2 20 2 2 5" xfId="22069"/>
    <cellStyle name="Normal 2 20 2 2 5 2" xfId="22070"/>
    <cellStyle name="Normal 2 20 2 2 5 3" xfId="22071"/>
    <cellStyle name="Normal 2 20 2 2 6" xfId="22072"/>
    <cellStyle name="Normal 2 20 2 2 7" xfId="22073"/>
    <cellStyle name="Normal 2 20 2 2 8" xfId="22074"/>
    <cellStyle name="Normal 2 20 2 3" xfId="22075"/>
    <cellStyle name="Normal 2 20 2 3 2" xfId="22076"/>
    <cellStyle name="Normal 2 20 2 3 2 2" xfId="22077"/>
    <cellStyle name="Normal 2 20 2 3 2 2 2" xfId="22078"/>
    <cellStyle name="Normal 2 20 2 3 2 2 3" xfId="22079"/>
    <cellStyle name="Normal 2 20 2 3 2 3" xfId="22080"/>
    <cellStyle name="Normal 2 20 2 3 2 4" xfId="22081"/>
    <cellStyle name="Normal 2 20 2 3 2 5" xfId="22082"/>
    <cellStyle name="Normal 2 20 2 3 3" xfId="22083"/>
    <cellStyle name="Normal 2 20 2 3 3 2" xfId="22084"/>
    <cellStyle name="Normal 2 20 2 3 3 2 2" xfId="22085"/>
    <cellStyle name="Normal 2 20 2 3 3 2 3" xfId="22086"/>
    <cellStyle name="Normal 2 20 2 3 3 3" xfId="22087"/>
    <cellStyle name="Normal 2 20 2 3 3 4" xfId="22088"/>
    <cellStyle name="Normal 2 20 2 3 3 5" xfId="22089"/>
    <cellStyle name="Normal 2 20 2 3 4" xfId="22090"/>
    <cellStyle name="Normal 2 20 2 3 4 2" xfId="22091"/>
    <cellStyle name="Normal 2 20 2 3 4 2 2" xfId="22092"/>
    <cellStyle name="Normal 2 20 2 3 4 2 3" xfId="22093"/>
    <cellStyle name="Normal 2 20 2 3 4 3" xfId="22094"/>
    <cellStyle name="Normal 2 20 2 3 4 4" xfId="22095"/>
    <cellStyle name="Normal 2 20 2 3 4 5" xfId="22096"/>
    <cellStyle name="Normal 2 20 2 3 5" xfId="22097"/>
    <cellStyle name="Normal 2 20 2 3 5 2" xfId="22098"/>
    <cellStyle name="Normal 2 20 2 3 5 3" xfId="22099"/>
    <cellStyle name="Normal 2 20 2 3 6" xfId="22100"/>
    <cellStyle name="Normal 2 20 2 3 7" xfId="22101"/>
    <cellStyle name="Normal 2 20 2 3 8" xfId="22102"/>
    <cellStyle name="Normal 2 20 2 3 9" xfId="22103"/>
    <cellStyle name="Normal 2 20 2 4" xfId="22104"/>
    <cellStyle name="Normal 2 20 2 4 2" xfId="22105"/>
    <cellStyle name="Normal 2 20 2 4 2 2" xfId="22106"/>
    <cellStyle name="Normal 2 20 2 4 2 2 2" xfId="22107"/>
    <cellStyle name="Normal 2 20 2 4 2 2 3" xfId="22108"/>
    <cellStyle name="Normal 2 20 2 4 2 3" xfId="22109"/>
    <cellStyle name="Normal 2 20 2 4 2 4" xfId="22110"/>
    <cellStyle name="Normal 2 20 2 4 2 5" xfId="22111"/>
    <cellStyle name="Normal 2 20 2 4 3" xfId="22112"/>
    <cellStyle name="Normal 2 20 2 4 3 2" xfId="22113"/>
    <cellStyle name="Normal 2 20 2 4 3 2 2" xfId="22114"/>
    <cellStyle name="Normal 2 20 2 4 3 2 3" xfId="22115"/>
    <cellStyle name="Normal 2 20 2 4 3 3" xfId="22116"/>
    <cellStyle name="Normal 2 20 2 4 3 4" xfId="22117"/>
    <cellStyle name="Normal 2 20 2 4 3 5" xfId="22118"/>
    <cellStyle name="Normal 2 20 2 4 4" xfId="22119"/>
    <cellStyle name="Normal 2 20 2 4 4 2" xfId="22120"/>
    <cellStyle name="Normal 2 20 2 4 4 2 2" xfId="22121"/>
    <cellStyle name="Normal 2 20 2 4 4 2 3" xfId="22122"/>
    <cellStyle name="Normal 2 20 2 4 4 3" xfId="22123"/>
    <cellStyle name="Normal 2 20 2 4 4 4" xfId="22124"/>
    <cellStyle name="Normal 2 20 2 4 4 5" xfId="22125"/>
    <cellStyle name="Normal 2 20 2 4 5" xfId="22126"/>
    <cellStyle name="Normal 2 20 2 4 5 2" xfId="22127"/>
    <cellStyle name="Normal 2 20 2 4 5 3" xfId="22128"/>
    <cellStyle name="Normal 2 20 2 4 6" xfId="22129"/>
    <cellStyle name="Normal 2 20 2 4 7" xfId="22130"/>
    <cellStyle name="Normal 2 20 2 4 8" xfId="22131"/>
    <cellStyle name="Normal 2 20 2 5" xfId="22132"/>
    <cellStyle name="Normal 2 20 2 5 2" xfId="22133"/>
    <cellStyle name="Normal 2 20 2 5 2 2" xfId="22134"/>
    <cellStyle name="Normal 2 20 2 5 2 2 2" xfId="22135"/>
    <cellStyle name="Normal 2 20 2 5 2 2 3" xfId="22136"/>
    <cellStyle name="Normal 2 20 2 5 2 3" xfId="22137"/>
    <cellStyle name="Normal 2 20 2 5 2 4" xfId="22138"/>
    <cellStyle name="Normal 2 20 2 5 2 5" xfId="22139"/>
    <cellStyle name="Normal 2 20 2 5 3" xfId="22140"/>
    <cellStyle name="Normal 2 20 2 5 3 2" xfId="22141"/>
    <cellStyle name="Normal 2 20 2 5 3 2 2" xfId="22142"/>
    <cellStyle name="Normal 2 20 2 5 3 2 3" xfId="22143"/>
    <cellStyle name="Normal 2 20 2 5 3 3" xfId="22144"/>
    <cellStyle name="Normal 2 20 2 5 3 4" xfId="22145"/>
    <cellStyle name="Normal 2 20 2 5 3 5" xfId="22146"/>
    <cellStyle name="Normal 2 20 2 5 4" xfId="22147"/>
    <cellStyle name="Normal 2 20 2 5 4 2" xfId="22148"/>
    <cellStyle name="Normal 2 20 2 5 4 2 2" xfId="22149"/>
    <cellStyle name="Normal 2 20 2 5 4 2 3" xfId="22150"/>
    <cellStyle name="Normal 2 20 2 5 4 3" xfId="22151"/>
    <cellStyle name="Normal 2 20 2 5 4 4" xfId="22152"/>
    <cellStyle name="Normal 2 20 2 5 4 5" xfId="22153"/>
    <cellStyle name="Normal 2 20 2 5 5" xfId="22154"/>
    <cellStyle name="Normal 2 20 2 5 5 2" xfId="22155"/>
    <cellStyle name="Normal 2 20 2 5 5 3" xfId="22156"/>
    <cellStyle name="Normal 2 20 2 5 6" xfId="22157"/>
    <cellStyle name="Normal 2 20 2 5 7" xfId="22158"/>
    <cellStyle name="Normal 2 20 2 5 8" xfId="22159"/>
    <cellStyle name="Normal 2 20 2 6" xfId="22160"/>
    <cellStyle name="Normal 2 20 2 6 2" xfId="22161"/>
    <cellStyle name="Normal 2 20 2 6 2 2" xfId="22162"/>
    <cellStyle name="Normal 2 20 2 6 2 2 2" xfId="22163"/>
    <cellStyle name="Normal 2 20 2 6 2 2 3" xfId="22164"/>
    <cellStyle name="Normal 2 20 2 6 2 3" xfId="22165"/>
    <cellStyle name="Normal 2 20 2 6 2 4" xfId="22166"/>
    <cellStyle name="Normal 2 20 2 6 2 5" xfId="22167"/>
    <cellStyle name="Normal 2 20 2 6 3" xfId="22168"/>
    <cellStyle name="Normal 2 20 2 6 3 2" xfId="22169"/>
    <cellStyle name="Normal 2 20 2 6 3 2 2" xfId="22170"/>
    <cellStyle name="Normal 2 20 2 6 3 2 3" xfId="22171"/>
    <cellStyle name="Normal 2 20 2 6 3 3" xfId="22172"/>
    <cellStyle name="Normal 2 20 2 6 3 4" xfId="22173"/>
    <cellStyle name="Normal 2 20 2 6 3 5" xfId="22174"/>
    <cellStyle name="Normal 2 20 2 6 4" xfId="22175"/>
    <cellStyle name="Normal 2 20 2 6 4 2" xfId="22176"/>
    <cellStyle name="Normal 2 20 2 6 4 2 2" xfId="22177"/>
    <cellStyle name="Normal 2 20 2 6 4 2 3" xfId="22178"/>
    <cellStyle name="Normal 2 20 2 6 4 3" xfId="22179"/>
    <cellStyle name="Normal 2 20 2 6 4 4" xfId="22180"/>
    <cellStyle name="Normal 2 20 2 6 4 5" xfId="22181"/>
    <cellStyle name="Normal 2 20 2 6 5" xfId="22182"/>
    <cellStyle name="Normal 2 20 2 6 5 2" xfId="22183"/>
    <cellStyle name="Normal 2 20 2 6 5 3" xfId="22184"/>
    <cellStyle name="Normal 2 20 2 6 6" xfId="22185"/>
    <cellStyle name="Normal 2 20 2 6 7" xfId="22186"/>
    <cellStyle name="Normal 2 20 2 6 8" xfId="22187"/>
    <cellStyle name="Normal 2 20 2 7" xfId="22188"/>
    <cellStyle name="Normal 2 20 3" xfId="22189"/>
    <cellStyle name="Normal 2 20 3 2" xfId="22190"/>
    <cellStyle name="Normal 2 20 3 3" xfId="22191"/>
    <cellStyle name="Normal 2 20 4" xfId="22192"/>
    <cellStyle name="Normal 2 20 4 2" xfId="22193"/>
    <cellStyle name="Normal 2 20 5" xfId="22194"/>
    <cellStyle name="Normal 2 20 5 2" xfId="22195"/>
    <cellStyle name="Normal 2 20 6" xfId="22196"/>
    <cellStyle name="Normal 2 20 6 2" xfId="22197"/>
    <cellStyle name="Normal 2 20 7" xfId="22198"/>
    <cellStyle name="Normal 2 20 7 2" xfId="22199"/>
    <cellStyle name="Normal 2 20 7 2 2" xfId="22200"/>
    <cellStyle name="Normal 2 20 7 2 3" xfId="22201"/>
    <cellStyle name="Normal 2 20 7 3" xfId="22202"/>
    <cellStyle name="Normal 2 20 7 4" xfId="22203"/>
    <cellStyle name="Normal 2 20 7 5" xfId="22204"/>
    <cellStyle name="Normal 2 20 8" xfId="22205"/>
    <cellStyle name="Normal 2 20 8 2" xfId="22206"/>
    <cellStyle name="Normal 2 20 8 2 2" xfId="22207"/>
    <cellStyle name="Normal 2 20 8 2 3" xfId="22208"/>
    <cellStyle name="Normal 2 20 8 3" xfId="22209"/>
    <cellStyle name="Normal 2 20 8 4" xfId="22210"/>
    <cellStyle name="Normal 2 20 8 5" xfId="22211"/>
    <cellStyle name="Normal 2 20 9" xfId="22212"/>
    <cellStyle name="Normal 2 20 9 2" xfId="22213"/>
    <cellStyle name="Normal 2 20 9 2 2" xfId="22214"/>
    <cellStyle name="Normal 2 20 9 2 3" xfId="22215"/>
    <cellStyle name="Normal 2 20 9 3" xfId="22216"/>
    <cellStyle name="Normal 2 20 9 4" xfId="22217"/>
    <cellStyle name="Normal 2 20 9 5" xfId="22218"/>
    <cellStyle name="Normal 2 21" xfId="22219"/>
    <cellStyle name="Normal 2 21 2" xfId="22220"/>
    <cellStyle name="Normal 2 21 3" xfId="22221"/>
    <cellStyle name="Normal 2 22" xfId="22222"/>
    <cellStyle name="Normal 2 22 2" xfId="22223"/>
    <cellStyle name="Normal 2 22 3" xfId="22224"/>
    <cellStyle name="Normal 2 23" xfId="22225"/>
    <cellStyle name="Normal 2 23 2" xfId="22226"/>
    <cellStyle name="Normal 2 23 3" xfId="22227"/>
    <cellStyle name="Normal 2 24" xfId="22228"/>
    <cellStyle name="Normal 2 24 2" xfId="22229"/>
    <cellStyle name="Normal 2 25" xfId="22230"/>
    <cellStyle name="Normal 2 25 2" xfId="22231"/>
    <cellStyle name="Normal 2 26" xfId="22232"/>
    <cellStyle name="Normal 2 26 2" xfId="22233"/>
    <cellStyle name="Normal 2 27" xfId="22234"/>
    <cellStyle name="Normal 2 27 2" xfId="22235"/>
    <cellStyle name="Normal 2 28" xfId="22236"/>
    <cellStyle name="Normal 2 29" xfId="22237"/>
    <cellStyle name="Normal 2 3" xfId="3"/>
    <cellStyle name="Normal 2 3 2" xfId="23"/>
    <cellStyle name="Normal 2 3 2 2" xfId="22238"/>
    <cellStyle name="Normal 2 3 2 3" xfId="22239"/>
    <cellStyle name="Normal 2 3 2 4" xfId="22240"/>
    <cellStyle name="Normal 2 3 2 5" xfId="22241"/>
    <cellStyle name="Normal 2 3 3" xfId="22242"/>
    <cellStyle name="Normal 2 3 3 2" xfId="22243"/>
    <cellStyle name="Normal 2 3 3 3" xfId="22244"/>
    <cellStyle name="Normal 2 3 4" xfId="22245"/>
    <cellStyle name="Normal 2 3 4 2" xfId="22246"/>
    <cellStyle name="Normal 2 3 4 3" xfId="22247"/>
    <cellStyle name="Normal 2 3 4 3 2" xfId="22248"/>
    <cellStyle name="Normal 2 3 4 4" xfId="22249"/>
    <cellStyle name="Normal 2 3 5" xfId="22250"/>
    <cellStyle name="Normal 2 3 6" xfId="22251"/>
    <cellStyle name="Normal 2 3 7" xfId="22252"/>
    <cellStyle name="Normal 2 30" xfId="22253"/>
    <cellStyle name="Normal 2 31" xfId="22254"/>
    <cellStyle name="Normal 2 32" xfId="22255"/>
    <cellStyle name="Normal 2 33" xfId="22256"/>
    <cellStyle name="Normal 2 34" xfId="22257"/>
    <cellStyle name="Normal 2 35" xfId="22258"/>
    <cellStyle name="Normal 2 36" xfId="22259"/>
    <cellStyle name="Normal 2 37" xfId="22260"/>
    <cellStyle name="Normal 2 38" xfId="22261"/>
    <cellStyle name="Normal 2 39" xfId="22262"/>
    <cellStyle name="Normal 2 4" xfId="22263"/>
    <cellStyle name="Normal 2 4 2" xfId="22264"/>
    <cellStyle name="Normal 2 4 2 2" xfId="22265"/>
    <cellStyle name="Normal 2 4 2 3" xfId="22266"/>
    <cellStyle name="Normal 2 4 2 4" xfId="22267"/>
    <cellStyle name="Normal 2 4 2 5" xfId="22268"/>
    <cellStyle name="Normal 2 4 3" xfId="22269"/>
    <cellStyle name="Normal 2 4 3 2" xfId="22270"/>
    <cellStyle name="Normal 2 4 4" xfId="22271"/>
    <cellStyle name="Normal 2 4 4 2" xfId="22272"/>
    <cellStyle name="Normal 2 4 4 3" xfId="22273"/>
    <cellStyle name="Normal 2 4 4 3 2" xfId="22274"/>
    <cellStyle name="Normal 2 4 5" xfId="22275"/>
    <cellStyle name="Normal 2 4 6" xfId="22276"/>
    <cellStyle name="Normal 2 4 7" xfId="22277"/>
    <cellStyle name="Normal 2 40" xfId="22278"/>
    <cellStyle name="Normal 2 41" xfId="22279"/>
    <cellStyle name="Normal 2 42" xfId="22280"/>
    <cellStyle name="Normal 2 43" xfId="22281"/>
    <cellStyle name="Normal 2 44" xfId="22282"/>
    <cellStyle name="Normal 2 45" xfId="22283"/>
    <cellStyle name="Normal 2 46" xfId="22284"/>
    <cellStyle name="Normal 2 47" xfId="22285"/>
    <cellStyle name="Normal 2 48" xfId="22286"/>
    <cellStyle name="Normal 2 49" xfId="22287"/>
    <cellStyle name="Normal 2 5" xfId="22288"/>
    <cellStyle name="Normal 2 5 2" xfId="22289"/>
    <cellStyle name="Normal 2 5 2 2" xfId="22290"/>
    <cellStyle name="Normal 2 5 2 3" xfId="22291"/>
    <cellStyle name="Normal 2 5 3" xfId="22292"/>
    <cellStyle name="Normal 2 5 3 2" xfId="22293"/>
    <cellStyle name="Normal 2 5 3 2 2" xfId="22294"/>
    <cellStyle name="Normal 2 5 3 3" xfId="22295"/>
    <cellStyle name="Normal 2 5 3 3 2" xfId="22296"/>
    <cellStyle name="Normal 2 5 3 4" xfId="22297"/>
    <cellStyle name="Normal 2 5 4" xfId="22298"/>
    <cellStyle name="Normal 2 5 5" xfId="22299"/>
    <cellStyle name="Normal 2 5 6" xfId="22300"/>
    <cellStyle name="Normal 2 50" xfId="22301"/>
    <cellStyle name="Normal 2 51" xfId="22302"/>
    <cellStyle name="Normal 2 52" xfId="22303"/>
    <cellStyle name="Normal 2 53" xfId="22304"/>
    <cellStyle name="Normal 2 54" xfId="22305"/>
    <cellStyle name="Normal 2 55" xfId="22306"/>
    <cellStyle name="Normal 2 56" xfId="22307"/>
    <cellStyle name="Normal 2 57" xfId="22308"/>
    <cellStyle name="Normal 2 58" xfId="22309"/>
    <cellStyle name="Normal 2 59" xfId="22310"/>
    <cellStyle name="Normal 2 6" xfId="22311"/>
    <cellStyle name="Normal 2 6 2" xfId="22312"/>
    <cellStyle name="Normal 2 6 2 2" xfId="22313"/>
    <cellStyle name="Normal 2 6 2 3" xfId="22314"/>
    <cellStyle name="Normal 2 6 3" xfId="22315"/>
    <cellStyle name="Normal 2 6 3 2" xfId="22316"/>
    <cellStyle name="Normal 2 6 3 2 2" xfId="22317"/>
    <cellStyle name="Normal 2 6 3 3" xfId="22318"/>
    <cellStyle name="Normal 2 6 3 3 2" xfId="22319"/>
    <cellStyle name="Normal 2 6 3 4" xfId="22320"/>
    <cellStyle name="Normal 2 6 4" xfId="22321"/>
    <cellStyle name="Normal 2 6 5" xfId="22322"/>
    <cellStyle name="Normal 2 6 6" xfId="22323"/>
    <cellStyle name="Normal 2 60" xfId="22324"/>
    <cellStyle name="Normal 2 61" xfId="22325"/>
    <cellStyle name="Normal 2 62" xfId="22326"/>
    <cellStyle name="Normal 2 63" xfId="22327"/>
    <cellStyle name="Normal 2 64" xfId="22328"/>
    <cellStyle name="Normal 2 65" xfId="22329"/>
    <cellStyle name="Normal 2 66" xfId="22330"/>
    <cellStyle name="Normal 2 67" xfId="22331"/>
    <cellStyle name="Normal 2 68" xfId="22332"/>
    <cellStyle name="Normal 2 69" xfId="22333"/>
    <cellStyle name="Normal 2 7" xfId="22334"/>
    <cellStyle name="Normal 2 7 10" xfId="22335"/>
    <cellStyle name="Normal 2 7 11" xfId="22336"/>
    <cellStyle name="Normal 2 7 2" xfId="22337"/>
    <cellStyle name="Normal 2 7 2 2" xfId="22338"/>
    <cellStyle name="Normal 2 7 2 2 2" xfId="22339"/>
    <cellStyle name="Normal 2 7 2 3" xfId="22340"/>
    <cellStyle name="Normal 2 7 2 3 2" xfId="22341"/>
    <cellStyle name="Normal 2 7 2 4" xfId="22342"/>
    <cellStyle name="Normal 2 7 2 5" xfId="22343"/>
    <cellStyle name="Normal 2 7 3" xfId="22344"/>
    <cellStyle name="Normal 2 7 3 2" xfId="22345"/>
    <cellStyle name="Normal 2 7 3 2 2" xfId="22346"/>
    <cellStyle name="Normal 2 7 3 2 3" xfId="22347"/>
    <cellStyle name="Normal 2 7 3 3" xfId="22348"/>
    <cellStyle name="Normal 2 7 3 3 2" xfId="22349"/>
    <cellStyle name="Normal 2 7 3 3 2 2" xfId="22350"/>
    <cellStyle name="Normal 2 7 3 3 3" xfId="22351"/>
    <cellStyle name="Normal 2 7 3 4" xfId="22352"/>
    <cellStyle name="Normal 2 7 3 5" xfId="22353"/>
    <cellStyle name="Normal 2 7 4" xfId="22354"/>
    <cellStyle name="Normal 2 7 4 2" xfId="22355"/>
    <cellStyle name="Normal 2 7 4 2 2" xfId="22356"/>
    <cellStyle name="Normal 2 7 4 3" xfId="22357"/>
    <cellStyle name="Normal 2 7 4 3 2" xfId="22358"/>
    <cellStyle name="Normal 2 7 4 4" xfId="22359"/>
    <cellStyle name="Normal 2 7 5" xfId="22360"/>
    <cellStyle name="Normal 2 7 5 2" xfId="22361"/>
    <cellStyle name="Normal 2 7 5 3" xfId="22362"/>
    <cellStyle name="Normal 2 7 6" xfId="22363"/>
    <cellStyle name="Normal 2 7 6 2" xfId="22364"/>
    <cellStyle name="Normal 2 7 6 3" xfId="22365"/>
    <cellStyle name="Normal 2 7 7" xfId="22366"/>
    <cellStyle name="Normal 2 7 7 2" xfId="22367"/>
    <cellStyle name="Normal 2 7 8" xfId="22368"/>
    <cellStyle name="Normal 2 7 8 2" xfId="22369"/>
    <cellStyle name="Normal 2 7 8 3" xfId="22370"/>
    <cellStyle name="Normal 2 7 9" xfId="22371"/>
    <cellStyle name="Normal 2 7 9 2" xfId="22372"/>
    <cellStyle name="Normal 2 70" xfId="22373"/>
    <cellStyle name="Normal 2 71" xfId="22374"/>
    <cellStyle name="Normal 2 72" xfId="22375"/>
    <cellStyle name="Normal 2 73" xfId="22376"/>
    <cellStyle name="Normal 2 74" xfId="22377"/>
    <cellStyle name="Normal 2 75" xfId="22378"/>
    <cellStyle name="Normal 2 76" xfId="22379"/>
    <cellStyle name="Normal 2 77" xfId="22380"/>
    <cellStyle name="Normal 2 78" xfId="22381"/>
    <cellStyle name="Normal 2 79" xfId="22382"/>
    <cellStyle name="Normal 2 8" xfId="22383"/>
    <cellStyle name="Normal 2 8 2" xfId="22384"/>
    <cellStyle name="Normal 2 8 2 2" xfId="22385"/>
    <cellStyle name="Normal 2 8 2 3" xfId="22386"/>
    <cellStyle name="Normal 2 8 3" xfId="22387"/>
    <cellStyle name="Normal 2 8 3 2" xfId="22388"/>
    <cellStyle name="Normal 2 8 3 2 2" xfId="22389"/>
    <cellStyle name="Normal 2 8 3 3" xfId="22390"/>
    <cellStyle name="Normal 2 8 3 3 2" xfId="22391"/>
    <cellStyle name="Normal 2 8 3 4" xfId="22392"/>
    <cellStyle name="Normal 2 8 4" xfId="22393"/>
    <cellStyle name="Normal 2 8 5" xfId="22394"/>
    <cellStyle name="Normal 2 80" xfId="22395"/>
    <cellStyle name="Normal 2 81" xfId="22396"/>
    <cellStyle name="Normal 2 82" xfId="22397"/>
    <cellStyle name="Normal 2 83" xfId="22398"/>
    <cellStyle name="Normal 2 84" xfId="22399"/>
    <cellStyle name="Normal 2 85" xfId="22400"/>
    <cellStyle name="Normal 2 9" xfId="22401"/>
    <cellStyle name="Normal 2 9 2" xfId="22402"/>
    <cellStyle name="Normal 2 9 2 2" xfId="22403"/>
    <cellStyle name="Normal 2 9 2 3" xfId="22404"/>
    <cellStyle name="Normal 2 9 3" xfId="22405"/>
    <cellStyle name="Normal 2 9 3 2" xfId="22406"/>
    <cellStyle name="Normal 2 9 3 2 2" xfId="22407"/>
    <cellStyle name="Normal 2 9 3 3" xfId="22408"/>
    <cellStyle name="Normal 2 9 3 3 2" xfId="22409"/>
    <cellStyle name="Normal 2 9 3 4" xfId="22410"/>
    <cellStyle name="Normal 2 9 4" xfId="22411"/>
    <cellStyle name="Normal 2 9 5" xfId="22412"/>
    <cellStyle name="Normal 2_2010_11_Nalog Loyalty_v001" xfId="22413"/>
    <cellStyle name="Normal 20" xfId="22414"/>
    <cellStyle name="Normal 20 10" xfId="22415"/>
    <cellStyle name="Normal 20 11" xfId="22416"/>
    <cellStyle name="Normal 20 2" xfId="22417"/>
    <cellStyle name="Normal 20 2 2" xfId="22418"/>
    <cellStyle name="Normal 20 2 2 2" xfId="22419"/>
    <cellStyle name="Normal 20 2 3" xfId="22420"/>
    <cellStyle name="Normal 20 2 4" xfId="22421"/>
    <cellStyle name="Normal 20 2 5" xfId="22422"/>
    <cellStyle name="Normal 20 2 6" xfId="22423"/>
    <cellStyle name="Normal 20 3" xfId="22424"/>
    <cellStyle name="Normal 20 3 2" xfId="22425"/>
    <cellStyle name="Normal 20 3 2 2" xfId="22426"/>
    <cellStyle name="Normal 20 3 2 3" xfId="22427"/>
    <cellStyle name="Normal 20 3 3" xfId="22428"/>
    <cellStyle name="Normal 20 3 4" xfId="22429"/>
    <cellStyle name="Normal 20 3 5" xfId="22430"/>
    <cellStyle name="Normal 20 4" xfId="22431"/>
    <cellStyle name="Normal 20 4 2" xfId="22432"/>
    <cellStyle name="Normal 20 4 2 2" xfId="22433"/>
    <cellStyle name="Normal 20 4 2 2 2" xfId="22434"/>
    <cellStyle name="Normal 20 4 2 2 2 2" xfId="22435"/>
    <cellStyle name="Normal 20 4 2 2 3" xfId="22436"/>
    <cellStyle name="Normal 20 4 2 3" xfId="22437"/>
    <cellStyle name="Normal 20 4 2 3 2" xfId="22438"/>
    <cellStyle name="Normal 20 4 2 4" xfId="22439"/>
    <cellStyle name="Normal 20 4 3" xfId="22440"/>
    <cellStyle name="Normal 20 4 3 2" xfId="22441"/>
    <cellStyle name="Normal 20 4 3 2 2" xfId="22442"/>
    <cellStyle name="Normal 20 4 3 3" xfId="22443"/>
    <cellStyle name="Normal 20 4 4" xfId="22444"/>
    <cellStyle name="Normal 20 4 4 2" xfId="22445"/>
    <cellStyle name="Normal 20 4 5" xfId="22446"/>
    <cellStyle name="Normal 20 5" xfId="22447"/>
    <cellStyle name="Normal 20 5 2" xfId="22448"/>
    <cellStyle name="Normal 20 5 2 2" xfId="22449"/>
    <cellStyle name="Normal 20 5 2 2 2" xfId="22450"/>
    <cellStyle name="Normal 20 5 2 3" xfId="22451"/>
    <cellStyle name="Normal 20 5 3" xfId="22452"/>
    <cellStyle name="Normal 20 5 3 2" xfId="22453"/>
    <cellStyle name="Normal 20 5 4" xfId="22454"/>
    <cellStyle name="Normal 20 6" xfId="22455"/>
    <cellStyle name="Normal 20 6 2" xfId="22456"/>
    <cellStyle name="Normal 20 6 2 2" xfId="22457"/>
    <cellStyle name="Normal 20 6 3" xfId="22458"/>
    <cellStyle name="Normal 20 7" xfId="22459"/>
    <cellStyle name="Normal 20 7 2" xfId="22460"/>
    <cellStyle name="Normal 20 7 2 2" xfId="22461"/>
    <cellStyle name="Normal 20 7 3" xfId="22462"/>
    <cellStyle name="Normal 20 8" xfId="22463"/>
    <cellStyle name="Normal 20 9" xfId="22464"/>
    <cellStyle name="Normal 21" xfId="22465"/>
    <cellStyle name="Normal 21 2" xfId="22466"/>
    <cellStyle name="Normal 21 2 2" xfId="22467"/>
    <cellStyle name="Normal 21 2 2 2" xfId="22468"/>
    <cellStyle name="Normal 21 2 3" xfId="22469"/>
    <cellStyle name="Normal 21 3" xfId="22470"/>
    <cellStyle name="Normal 21 3 2" xfId="22471"/>
    <cellStyle name="Normal 21 3 3" xfId="22472"/>
    <cellStyle name="Normal 21 3 4" xfId="22473"/>
    <cellStyle name="Normal 21 4" xfId="22474"/>
    <cellStyle name="Normal 21 4 2" xfId="22475"/>
    <cellStyle name="Normal 21 5" xfId="22476"/>
    <cellStyle name="Normal 21 6" xfId="22477"/>
    <cellStyle name="Normal 21 7" xfId="22478"/>
    <cellStyle name="Normal 21 8" xfId="22479"/>
    <cellStyle name="Normal 22" xfId="22480"/>
    <cellStyle name="Normal 22 10" xfId="22481"/>
    <cellStyle name="Normal 22 2" xfId="22482"/>
    <cellStyle name="Normal 22 2 2" xfId="22483"/>
    <cellStyle name="Normal 22 2 2 2" xfId="22484"/>
    <cellStyle name="Normal 22 2 2 2 2" xfId="22485"/>
    <cellStyle name="Normal 22 2 2 2 2 2" xfId="22486"/>
    <cellStyle name="Normal 22 2 2 2 3" xfId="22487"/>
    <cellStyle name="Normal 22 2 2 3" xfId="22488"/>
    <cellStyle name="Normal 22 2 2 3 2" xfId="22489"/>
    <cellStyle name="Normal 22 2 2 4" xfId="22490"/>
    <cellStyle name="Normal 22 2 2 5" xfId="22491"/>
    <cellStyle name="Normal 22 2 3" xfId="22492"/>
    <cellStyle name="Normal 22 2 3 2" xfId="22493"/>
    <cellStyle name="Normal 22 2 3 2 2" xfId="22494"/>
    <cellStyle name="Normal 22 2 3 3" xfId="22495"/>
    <cellStyle name="Normal 22 2 4" xfId="22496"/>
    <cellStyle name="Normal 22 2 4 2" xfId="22497"/>
    <cellStyle name="Normal 22 2 5" xfId="22498"/>
    <cellStyle name="Normal 22 2 6" xfId="22499"/>
    <cellStyle name="Normal 22 2 7" xfId="22500"/>
    <cellStyle name="Normal 22 3" xfId="22501"/>
    <cellStyle name="Normal 22 3 2" xfId="22502"/>
    <cellStyle name="Normal 22 3 2 2" xfId="22503"/>
    <cellStyle name="Normal 22 3 2 2 2" xfId="22504"/>
    <cellStyle name="Normal 22 3 2 3" xfId="22505"/>
    <cellStyle name="Normal 22 3 3" xfId="22506"/>
    <cellStyle name="Normal 22 3 3 2" xfId="22507"/>
    <cellStyle name="Normal 22 3 4" xfId="22508"/>
    <cellStyle name="Normal 22 3 5" xfId="22509"/>
    <cellStyle name="Normal 22 4" xfId="22510"/>
    <cellStyle name="Normal 22 4 2" xfId="22511"/>
    <cellStyle name="Normal 22 4 3" xfId="22512"/>
    <cellStyle name="Normal 22 5" xfId="22513"/>
    <cellStyle name="Normal 22 5 2" xfId="22514"/>
    <cellStyle name="Normal 22 5 2 2" xfId="22515"/>
    <cellStyle name="Normal 22 5 3" xfId="22516"/>
    <cellStyle name="Normal 22 6" xfId="22517"/>
    <cellStyle name="Normal 22 6 2" xfId="22518"/>
    <cellStyle name="Normal 22 6 2 2" xfId="22519"/>
    <cellStyle name="Normal 22 6 3" xfId="22520"/>
    <cellStyle name="Normal 22 7" xfId="22521"/>
    <cellStyle name="Normal 22 8" xfId="22522"/>
    <cellStyle name="Normal 22 9" xfId="22523"/>
    <cellStyle name="Normal 23" xfId="22524"/>
    <cellStyle name="Normal 23 2" xfId="22525"/>
    <cellStyle name="Normal 23 2 2" xfId="22526"/>
    <cellStyle name="Normal 23 3" xfId="22527"/>
    <cellStyle name="Normal 23 3 2" xfId="22528"/>
    <cellStyle name="Normal 23 3 3" xfId="22529"/>
    <cellStyle name="Normal 23 3 4" xfId="22530"/>
    <cellStyle name="Normal 23 4" xfId="22531"/>
    <cellStyle name="Normal 23 5" xfId="22532"/>
    <cellStyle name="Normal 23 6" xfId="22533"/>
    <cellStyle name="Normal 23 7" xfId="22534"/>
    <cellStyle name="Normal 23 8" xfId="22535"/>
    <cellStyle name="Normal 24" xfId="22536"/>
    <cellStyle name="Normal 24 10" xfId="22537"/>
    <cellStyle name="Normal 24 2" xfId="22538"/>
    <cellStyle name="Normal 24 2 2" xfId="22539"/>
    <cellStyle name="Normal 24 2 2 2" xfId="22540"/>
    <cellStyle name="Normal 24 2 2 2 2" xfId="22541"/>
    <cellStyle name="Normal 24 2 2 2 2 2" xfId="22542"/>
    <cellStyle name="Normal 24 2 2 2 3" xfId="22543"/>
    <cellStyle name="Normal 24 2 2 3" xfId="22544"/>
    <cellStyle name="Normal 24 2 2 3 2" xfId="22545"/>
    <cellStyle name="Normal 24 2 2 4" xfId="22546"/>
    <cellStyle name="Normal 24 2 3" xfId="22547"/>
    <cellStyle name="Normal 24 2 3 2" xfId="22548"/>
    <cellStyle name="Normal 24 2 3 2 2" xfId="22549"/>
    <cellStyle name="Normal 24 2 3 3" xfId="22550"/>
    <cellStyle name="Normal 24 2 4" xfId="22551"/>
    <cellStyle name="Normal 24 2 4 2" xfId="22552"/>
    <cellStyle name="Normal 24 2 5" xfId="22553"/>
    <cellStyle name="Normal 24 2 6" xfId="22554"/>
    <cellStyle name="Normal 24 2 7" xfId="22555"/>
    <cellStyle name="Normal 24 3" xfId="22556"/>
    <cellStyle name="Normal 24 3 2" xfId="22557"/>
    <cellStyle name="Normal 24 3 2 2" xfId="22558"/>
    <cellStyle name="Normal 24 3 2 2 2" xfId="22559"/>
    <cellStyle name="Normal 24 3 2 3" xfId="22560"/>
    <cellStyle name="Normal 24 3 3" xfId="22561"/>
    <cellStyle name="Normal 24 3 3 2" xfId="22562"/>
    <cellStyle name="Normal 24 3 4" xfId="22563"/>
    <cellStyle name="Normal 24 4" xfId="22564"/>
    <cellStyle name="Normal 24 4 2" xfId="22565"/>
    <cellStyle name="Normal 24 4 3" xfId="22566"/>
    <cellStyle name="Normal 24 5" xfId="22567"/>
    <cellStyle name="Normal 24 5 2" xfId="22568"/>
    <cellStyle name="Normal 24 5 2 2" xfId="22569"/>
    <cellStyle name="Normal 24 5 3" xfId="22570"/>
    <cellStyle name="Normal 24 6" xfId="22571"/>
    <cellStyle name="Normal 24 6 2" xfId="22572"/>
    <cellStyle name="Normal 24 6 2 2" xfId="22573"/>
    <cellStyle name="Normal 24 6 3" xfId="22574"/>
    <cellStyle name="Normal 24 7" xfId="22575"/>
    <cellStyle name="Normal 24 8" xfId="22576"/>
    <cellStyle name="Normal 24 9" xfId="22577"/>
    <cellStyle name="Normal 25" xfId="22578"/>
    <cellStyle name="Normal 25 10" xfId="22579"/>
    <cellStyle name="Normal 25 2" xfId="22580"/>
    <cellStyle name="Normal 25 2 2" xfId="22581"/>
    <cellStyle name="Normal 25 2 2 2" xfId="22582"/>
    <cellStyle name="Normal 25 2 2 2 2" xfId="22583"/>
    <cellStyle name="Normal 25 2 2 2 2 2" xfId="22584"/>
    <cellStyle name="Normal 25 2 2 2 3" xfId="22585"/>
    <cellStyle name="Normal 25 2 2 3" xfId="22586"/>
    <cellStyle name="Normal 25 2 2 3 2" xfId="22587"/>
    <cellStyle name="Normal 25 2 2 4" xfId="22588"/>
    <cellStyle name="Normal 25 2 3" xfId="22589"/>
    <cellStyle name="Normal 25 2 3 2" xfId="22590"/>
    <cellStyle name="Normal 25 2 3 2 2" xfId="22591"/>
    <cellStyle name="Normal 25 2 3 3" xfId="22592"/>
    <cellStyle name="Normal 25 2 4" xfId="22593"/>
    <cellStyle name="Normal 25 2 4 2" xfId="22594"/>
    <cellStyle name="Normal 25 2 5" xfId="22595"/>
    <cellStyle name="Normal 25 2 6" xfId="22596"/>
    <cellStyle name="Normal 25 2 7" xfId="22597"/>
    <cellStyle name="Normal 25 3" xfId="22598"/>
    <cellStyle name="Normal 25 3 2" xfId="22599"/>
    <cellStyle name="Normal 25 3 2 2" xfId="22600"/>
    <cellStyle name="Normal 25 3 2 2 2" xfId="22601"/>
    <cellStyle name="Normal 25 3 2 3" xfId="22602"/>
    <cellStyle name="Normal 25 3 3" xfId="22603"/>
    <cellStyle name="Normal 25 3 3 2" xfId="22604"/>
    <cellStyle name="Normal 25 3 4" xfId="22605"/>
    <cellStyle name="Normal 25 4" xfId="22606"/>
    <cellStyle name="Normal 25 4 2" xfId="22607"/>
    <cellStyle name="Normal 25 4 3" xfId="22608"/>
    <cellStyle name="Normal 25 5" xfId="22609"/>
    <cellStyle name="Normal 25 5 2" xfId="22610"/>
    <cellStyle name="Normal 25 5 2 2" xfId="22611"/>
    <cellStyle name="Normal 25 5 3" xfId="22612"/>
    <cellStyle name="Normal 25 6" xfId="22613"/>
    <cellStyle name="Normal 25 6 2" xfId="22614"/>
    <cellStyle name="Normal 25 6 2 2" xfId="22615"/>
    <cellStyle name="Normal 25 6 3" xfId="22616"/>
    <cellStyle name="Normal 25 7" xfId="22617"/>
    <cellStyle name="Normal 25 8" xfId="22618"/>
    <cellStyle name="Normal 25 9" xfId="22619"/>
    <cellStyle name="Normal 26" xfId="22620"/>
    <cellStyle name="Normal 26 2" xfId="22621"/>
    <cellStyle name="Normal 26 2 2" xfId="22622"/>
    <cellStyle name="Normal 26 3" xfId="22623"/>
    <cellStyle name="Normal 26 3 2" xfId="22624"/>
    <cellStyle name="Normal 26 3 3" xfId="22625"/>
    <cellStyle name="Normal 26 3 4" xfId="22626"/>
    <cellStyle name="Normal 26 4" xfId="22627"/>
    <cellStyle name="Normal 26 5" xfId="22628"/>
    <cellStyle name="Normal 26 6" xfId="22629"/>
    <cellStyle name="Normal 26 7" xfId="22630"/>
    <cellStyle name="Normal 26 8" xfId="22631"/>
    <cellStyle name="Normal 27" xfId="22632"/>
    <cellStyle name="Normal 27 2" xfId="22633"/>
    <cellStyle name="Normal 27 2 2" xfId="22634"/>
    <cellStyle name="Normal 27 2 2 2" xfId="22635"/>
    <cellStyle name="Normal 27 2 2 2 2" xfId="22636"/>
    <cellStyle name="Normal 27 2 2 2 2 2" xfId="22637"/>
    <cellStyle name="Normal 27 2 2 2 3" xfId="22638"/>
    <cellStyle name="Normal 27 2 2 3" xfId="22639"/>
    <cellStyle name="Normal 27 2 2 3 2" xfId="22640"/>
    <cellStyle name="Normal 27 2 2 4" xfId="22641"/>
    <cellStyle name="Normal 27 2 3" xfId="22642"/>
    <cellStyle name="Normal 27 2 3 2" xfId="22643"/>
    <cellStyle name="Normal 27 2 3 2 2" xfId="22644"/>
    <cellStyle name="Normal 27 2 3 3" xfId="22645"/>
    <cellStyle name="Normal 27 2 4" xfId="22646"/>
    <cellStyle name="Normal 27 2 4 2" xfId="22647"/>
    <cellStyle name="Normal 27 2 5" xfId="22648"/>
    <cellStyle name="Normal 27 2 6" xfId="22649"/>
    <cellStyle name="Normal 27 2 7" xfId="22650"/>
    <cellStyle name="Normal 27 3" xfId="22651"/>
    <cellStyle name="Normal 27 3 2" xfId="22652"/>
    <cellStyle name="Normal 27 3 2 2" xfId="22653"/>
    <cellStyle name="Normal 27 3 2 2 2" xfId="22654"/>
    <cellStyle name="Normal 27 3 2 3" xfId="22655"/>
    <cellStyle name="Normal 27 3 3" xfId="22656"/>
    <cellStyle name="Normal 27 3 3 2" xfId="22657"/>
    <cellStyle name="Normal 27 3 4" xfId="22658"/>
    <cellStyle name="Normal 27 4" xfId="22659"/>
    <cellStyle name="Normal 27 4 2" xfId="22660"/>
    <cellStyle name="Normal 27 4 2 2" xfId="22661"/>
    <cellStyle name="Normal 27 4 3" xfId="22662"/>
    <cellStyle name="Normal 27 5" xfId="22663"/>
    <cellStyle name="Normal 27 5 2" xfId="22664"/>
    <cellStyle name="Normal 27 5 2 2" xfId="22665"/>
    <cellStyle name="Normal 27 5 3" xfId="22666"/>
    <cellStyle name="Normal 27 6" xfId="22667"/>
    <cellStyle name="Normal 27 6 2" xfId="22668"/>
    <cellStyle name="Normal 27 7" xfId="22669"/>
    <cellStyle name="Normal 27 7 2" xfId="22670"/>
    <cellStyle name="Normal 27 8" xfId="22671"/>
    <cellStyle name="Normal 27 9" xfId="22672"/>
    <cellStyle name="Normal 28" xfId="22673"/>
    <cellStyle name="Normal 28 2" xfId="22674"/>
    <cellStyle name="Normal 28 2 2" xfId="22675"/>
    <cellStyle name="Normal 28 2 2 2" xfId="22676"/>
    <cellStyle name="Normal 28 2 2 2 2" xfId="22677"/>
    <cellStyle name="Normal 28 2 2 2 2 2" xfId="22678"/>
    <cellStyle name="Normal 28 2 2 2 3" xfId="22679"/>
    <cellStyle name="Normal 28 2 2 3" xfId="22680"/>
    <cellStyle name="Normal 28 2 2 3 2" xfId="22681"/>
    <cellStyle name="Normal 28 2 2 4" xfId="22682"/>
    <cellStyle name="Normal 28 2 3" xfId="22683"/>
    <cellStyle name="Normal 28 2 3 2" xfId="22684"/>
    <cellStyle name="Normal 28 2 3 2 2" xfId="22685"/>
    <cellStyle name="Normal 28 2 3 3" xfId="22686"/>
    <cellStyle name="Normal 28 2 4" xfId="22687"/>
    <cellStyle name="Normal 28 2 4 2" xfId="22688"/>
    <cellStyle name="Normal 28 2 5" xfId="22689"/>
    <cellStyle name="Normal 28 2 6" xfId="22690"/>
    <cellStyle name="Normal 28 3" xfId="22691"/>
    <cellStyle name="Normal 28 3 2" xfId="22692"/>
    <cellStyle name="Normal 28 3 2 2" xfId="22693"/>
    <cellStyle name="Normal 28 3 2 2 2" xfId="22694"/>
    <cellStyle name="Normal 28 3 2 3" xfId="22695"/>
    <cellStyle name="Normal 28 3 3" xfId="22696"/>
    <cellStyle name="Normal 28 3 3 2" xfId="22697"/>
    <cellStyle name="Normal 28 3 4" xfId="22698"/>
    <cellStyle name="Normal 28 4" xfId="22699"/>
    <cellStyle name="Normal 28 4 2" xfId="22700"/>
    <cellStyle name="Normal 28 4 2 2" xfId="22701"/>
    <cellStyle name="Normal 28 4 3" xfId="22702"/>
    <cellStyle name="Normal 28 5" xfId="22703"/>
    <cellStyle name="Normal 28 5 2" xfId="22704"/>
    <cellStyle name="Normal 28 5 2 2" xfId="22705"/>
    <cellStyle name="Normal 28 5 3" xfId="22706"/>
    <cellStyle name="Normal 28 6" xfId="22707"/>
    <cellStyle name="Normal 28 6 2" xfId="22708"/>
    <cellStyle name="Normal 28 7" xfId="22709"/>
    <cellStyle name="Normal 28 8" xfId="22710"/>
    <cellStyle name="Normal 28 9" xfId="22711"/>
    <cellStyle name="Normal 29" xfId="22712"/>
    <cellStyle name="Normal 29 2" xfId="22713"/>
    <cellStyle name="Normal 29 2 2" xfId="22714"/>
    <cellStyle name="Normal 29 2 2 2" xfId="22715"/>
    <cellStyle name="Normal 29 2 2 2 2" xfId="22716"/>
    <cellStyle name="Normal 29 2 2 2 2 2" xfId="22717"/>
    <cellStyle name="Normal 29 2 2 2 3" xfId="22718"/>
    <cellStyle name="Normal 29 2 2 3" xfId="22719"/>
    <cellStyle name="Normal 29 2 2 3 2" xfId="22720"/>
    <cellStyle name="Normal 29 2 2 4" xfId="22721"/>
    <cellStyle name="Normal 29 2 3" xfId="22722"/>
    <cellStyle name="Normal 29 2 3 2" xfId="22723"/>
    <cellStyle name="Normal 29 2 3 2 2" xfId="22724"/>
    <cellStyle name="Normal 29 2 3 3" xfId="22725"/>
    <cellStyle name="Normal 29 2 4" xfId="22726"/>
    <cellStyle name="Normal 29 2 4 2" xfId="22727"/>
    <cellStyle name="Normal 29 2 5" xfId="22728"/>
    <cellStyle name="Normal 29 2 6" xfId="22729"/>
    <cellStyle name="Normal 29 3" xfId="22730"/>
    <cellStyle name="Normal 29 3 2" xfId="22731"/>
    <cellStyle name="Normal 29 3 2 2" xfId="22732"/>
    <cellStyle name="Normal 29 3 2 2 2" xfId="22733"/>
    <cellStyle name="Normal 29 3 2 3" xfId="22734"/>
    <cellStyle name="Normal 29 3 3" xfId="22735"/>
    <cellStyle name="Normal 29 3 3 2" xfId="22736"/>
    <cellStyle name="Normal 29 3 4" xfId="22737"/>
    <cellStyle name="Normal 29 4" xfId="22738"/>
    <cellStyle name="Normal 29 4 2" xfId="22739"/>
    <cellStyle name="Normal 29 4 2 2" xfId="22740"/>
    <cellStyle name="Normal 29 4 3" xfId="22741"/>
    <cellStyle name="Normal 29 5" xfId="22742"/>
    <cellStyle name="Normal 29 5 2" xfId="22743"/>
    <cellStyle name="Normal 29 6" xfId="22744"/>
    <cellStyle name="Normal 29 6 2" xfId="22745"/>
    <cellStyle name="Normal 29 7" xfId="22746"/>
    <cellStyle name="Normal 29 8" xfId="22747"/>
    <cellStyle name="Normal 3" xfId="18"/>
    <cellStyle name="Normal 3 10" xfId="22748"/>
    <cellStyle name="Normal 3 10 2" xfId="22749"/>
    <cellStyle name="Normal 3 10 2 2" xfId="22750"/>
    <cellStyle name="Normal 3 10 3" xfId="22751"/>
    <cellStyle name="Normal 3 10 3 2" xfId="22752"/>
    <cellStyle name="Normal 3 10 3 3" xfId="22753"/>
    <cellStyle name="Normal 3 10 3 3 2" xfId="22754"/>
    <cellStyle name="Normal 3 10 4" xfId="22755"/>
    <cellStyle name="Normal 3 10 5" xfId="62100"/>
    <cellStyle name="Normal 3 11" xfId="22756"/>
    <cellStyle name="Normal 3 11 2" xfId="22757"/>
    <cellStyle name="Normal 3 11 2 2" xfId="22758"/>
    <cellStyle name="Normal 3 11 3" xfId="22759"/>
    <cellStyle name="Normal 3 11 3 2" xfId="22760"/>
    <cellStyle name="Normal 3 11 3 3" xfId="22761"/>
    <cellStyle name="Normal 3 11 3 3 2" xfId="22762"/>
    <cellStyle name="Normal 3 11 4" xfId="22763"/>
    <cellStyle name="Normal 3 11 5" xfId="62101"/>
    <cellStyle name="Normal 3 12" xfId="22764"/>
    <cellStyle name="Normal 3 12 2" xfId="22765"/>
    <cellStyle name="Normal 3 12 2 2" xfId="22766"/>
    <cellStyle name="Normal 3 12 3" xfId="22767"/>
    <cellStyle name="Normal 3 12 3 2" xfId="22768"/>
    <cellStyle name="Normal 3 12 3 3" xfId="22769"/>
    <cellStyle name="Normal 3 12 3 3 2" xfId="22770"/>
    <cellStyle name="Normal 3 12 4" xfId="22771"/>
    <cellStyle name="Normal 3 12 5" xfId="62102"/>
    <cellStyle name="Normal 3 13" xfId="22772"/>
    <cellStyle name="Normal 3 13 2" xfId="22773"/>
    <cellStyle name="Normal 3 13 2 2" xfId="22774"/>
    <cellStyle name="Normal 3 13 3" xfId="22775"/>
    <cellStyle name="Normal 3 13 3 2" xfId="22776"/>
    <cellStyle name="Normal 3 13 3 3" xfId="22777"/>
    <cellStyle name="Normal 3 13 3 3 2" xfId="22778"/>
    <cellStyle name="Normal 3 13 4" xfId="22779"/>
    <cellStyle name="Normal 3 13 5" xfId="62103"/>
    <cellStyle name="Normal 3 14" xfId="22780"/>
    <cellStyle name="Normal 3 14 2" xfId="22781"/>
    <cellStyle name="Normal 3 14 2 2" xfId="22782"/>
    <cellStyle name="Normal 3 14 2 3" xfId="22783"/>
    <cellStyle name="Normal 3 14 2 4" xfId="22784"/>
    <cellStyle name="Normal 3 14 3" xfId="22785"/>
    <cellStyle name="Normal 3 14 3 2" xfId="22786"/>
    <cellStyle name="Normal 3 14 3 3" xfId="22787"/>
    <cellStyle name="Normal 3 14 3 3 2" xfId="22788"/>
    <cellStyle name="Normal 3 14 3 4" xfId="22789"/>
    <cellStyle name="Normal 3 14 4" xfId="22790"/>
    <cellStyle name="Normal 3 14 5" xfId="22791"/>
    <cellStyle name="Normal 3 14 6" xfId="22792"/>
    <cellStyle name="Normal 3 14 7" xfId="62104"/>
    <cellStyle name="Normal 3 15" xfId="22793"/>
    <cellStyle name="Normal 3 15 2" xfId="22794"/>
    <cellStyle name="Normal 3 15 2 2" xfId="22795"/>
    <cellStyle name="Normal 3 15 2 3" xfId="22796"/>
    <cellStyle name="Normal 3 15 2 4" xfId="22797"/>
    <cellStyle name="Normal 3 15 3" xfId="22798"/>
    <cellStyle name="Normal 3 15 3 2" xfId="22799"/>
    <cellStyle name="Normal 3 15 3 3" xfId="22800"/>
    <cellStyle name="Normal 3 15 3 3 2" xfId="22801"/>
    <cellStyle name="Normal 3 15 3 4" xfId="22802"/>
    <cellStyle name="Normal 3 15 4" xfId="22803"/>
    <cellStyle name="Normal 3 15 5" xfId="22804"/>
    <cellStyle name="Normal 3 15 6" xfId="22805"/>
    <cellStyle name="Normal 3 15 7" xfId="62105"/>
    <cellStyle name="Normal 3 16" xfId="22806"/>
    <cellStyle name="Normal 3 16 2" xfId="22807"/>
    <cellStyle name="Normal 3 16 2 2" xfId="22808"/>
    <cellStyle name="Normal 3 16 2 3" xfId="22809"/>
    <cellStyle name="Normal 3 16 2 4" xfId="22810"/>
    <cellStyle name="Normal 3 16 3" xfId="22811"/>
    <cellStyle name="Normal 3 16 3 2" xfId="22812"/>
    <cellStyle name="Normal 3 16 3 3" xfId="22813"/>
    <cellStyle name="Normal 3 16 3 3 2" xfId="22814"/>
    <cellStyle name="Normal 3 16 3 4" xfId="22815"/>
    <cellStyle name="Normal 3 16 4" xfId="22816"/>
    <cellStyle name="Normal 3 16 5" xfId="22817"/>
    <cellStyle name="Normal 3 16 6" xfId="22818"/>
    <cellStyle name="Normal 3 16 7" xfId="62106"/>
    <cellStyle name="Normal 3 17" xfId="22819"/>
    <cellStyle name="Normal 3 17 2" xfId="22820"/>
    <cellStyle name="Normal 3 17 3" xfId="62107"/>
    <cellStyle name="Normal 3 18" xfId="22821"/>
    <cellStyle name="Normal 3 18 2" xfId="22822"/>
    <cellStyle name="Normal 3 18 3" xfId="22823"/>
    <cellStyle name="Normal 3 18 4" xfId="22824"/>
    <cellStyle name="Normal 3 18 5" xfId="62108"/>
    <cellStyle name="Normal 3 19" xfId="22825"/>
    <cellStyle name="Normal 3 19 2" xfId="22826"/>
    <cellStyle name="Normal 3 2" xfId="19"/>
    <cellStyle name="Normal 3 2 10" xfId="62109"/>
    <cellStyle name="Normal 3 2 2" xfId="33"/>
    <cellStyle name="Normal 3 2 2 10" xfId="22827"/>
    <cellStyle name="Normal 3 2 2 10 2" xfId="22828"/>
    <cellStyle name="Normal 3 2 2 10 3" xfId="22829"/>
    <cellStyle name="Normal 3 2 2 11" xfId="22830"/>
    <cellStyle name="Normal 3 2 2 12" xfId="22831"/>
    <cellStyle name="Normal 3 2 2 13" xfId="22832"/>
    <cellStyle name="Normal 3 2 2 14" xfId="22833"/>
    <cellStyle name="Normal 3 2 2 2" xfId="22834"/>
    <cellStyle name="Normal 3 2 2 2 2" xfId="22835"/>
    <cellStyle name="Normal 3 2 2 3" xfId="22836"/>
    <cellStyle name="Normal 3 2 2 3 2" xfId="22837"/>
    <cellStyle name="Normal 3 2 2 4" xfId="22838"/>
    <cellStyle name="Normal 3 2 2 4 2" xfId="22839"/>
    <cellStyle name="Normal 3 2 2 5" xfId="22840"/>
    <cellStyle name="Normal 3 2 2 5 2" xfId="22841"/>
    <cellStyle name="Normal 3 2 2 6" xfId="22842"/>
    <cellStyle name="Normal 3 2 2 6 2" xfId="22843"/>
    <cellStyle name="Normal 3 2 2 7" xfId="22844"/>
    <cellStyle name="Normal 3 2 2 7 2" xfId="22845"/>
    <cellStyle name="Normal 3 2 2 7 2 2" xfId="22846"/>
    <cellStyle name="Normal 3 2 2 7 2 3" xfId="22847"/>
    <cellStyle name="Normal 3 2 2 7 3" xfId="22848"/>
    <cellStyle name="Normal 3 2 2 7 4" xfId="22849"/>
    <cellStyle name="Normal 3 2 2 7 5" xfId="22850"/>
    <cellStyle name="Normal 3 2 2 8" xfId="22851"/>
    <cellStyle name="Normal 3 2 2 8 2" xfId="22852"/>
    <cellStyle name="Normal 3 2 2 8 2 2" xfId="22853"/>
    <cellStyle name="Normal 3 2 2 8 2 3" xfId="22854"/>
    <cellStyle name="Normal 3 2 2 8 3" xfId="22855"/>
    <cellStyle name="Normal 3 2 2 8 4" xfId="22856"/>
    <cellStyle name="Normal 3 2 2 8 5" xfId="22857"/>
    <cellStyle name="Normal 3 2 2 9" xfId="22858"/>
    <cellStyle name="Normal 3 2 2 9 2" xfId="22859"/>
    <cellStyle name="Normal 3 2 2 9 2 2" xfId="22860"/>
    <cellStyle name="Normal 3 2 2 9 2 3" xfId="22861"/>
    <cellStyle name="Normal 3 2 2 9 3" xfId="22862"/>
    <cellStyle name="Normal 3 2 2 9 4" xfId="22863"/>
    <cellStyle name="Normal 3 2 2 9 5" xfId="22864"/>
    <cellStyle name="Normal 3 2 3" xfId="22865"/>
    <cellStyle name="Normal 3 2 3 10" xfId="22866"/>
    <cellStyle name="Normal 3 2 3 2" xfId="22867"/>
    <cellStyle name="Normal 3 2 3 2 2" xfId="22868"/>
    <cellStyle name="Normal 3 2 3 2 2 2" xfId="22869"/>
    <cellStyle name="Normal 3 2 3 2 2 3" xfId="22870"/>
    <cellStyle name="Normal 3 2 3 2 3" xfId="22871"/>
    <cellStyle name="Normal 3 2 3 2 4" xfId="22872"/>
    <cellStyle name="Normal 3 2 3 2 5" xfId="22873"/>
    <cellStyle name="Normal 3 2 3 2 6" xfId="22874"/>
    <cellStyle name="Normal 3 2 3 3" xfId="22875"/>
    <cellStyle name="Normal 3 2 3 3 2" xfId="22876"/>
    <cellStyle name="Normal 3 2 3 3 2 2" xfId="22877"/>
    <cellStyle name="Normal 3 2 3 3 2 3" xfId="22878"/>
    <cellStyle name="Normal 3 2 3 3 2 4" xfId="22879"/>
    <cellStyle name="Normal 3 2 3 3 3" xfId="22880"/>
    <cellStyle name="Normal 3 2 3 3 4" xfId="22881"/>
    <cellStyle name="Normal 3 2 3 3 5" xfId="22882"/>
    <cellStyle name="Normal 3 2 3 3 6" xfId="22883"/>
    <cellStyle name="Normal 3 2 3 4" xfId="22884"/>
    <cellStyle name="Normal 3 2 3 4 2" xfId="22885"/>
    <cellStyle name="Normal 3 2 3 4 2 2" xfId="22886"/>
    <cellStyle name="Normal 3 2 3 4 2 3" xfId="22887"/>
    <cellStyle name="Normal 3 2 3 4 3" xfId="22888"/>
    <cellStyle name="Normal 3 2 3 4 4" xfId="22889"/>
    <cellStyle name="Normal 3 2 3 4 5" xfId="22890"/>
    <cellStyle name="Normal 3 2 3 5" xfId="22891"/>
    <cellStyle name="Normal 3 2 3 5 2" xfId="22892"/>
    <cellStyle name="Normal 3 2 3 5 3" xfId="22893"/>
    <cellStyle name="Normal 3 2 3 6" xfId="22894"/>
    <cellStyle name="Normal 3 2 3 7" xfId="22895"/>
    <cellStyle name="Normal 3 2 3 8" xfId="22896"/>
    <cellStyle name="Normal 3 2 3 9" xfId="22897"/>
    <cellStyle name="Normal 3 2 4" xfId="22898"/>
    <cellStyle name="Normal 3 2 4 2" xfId="22899"/>
    <cellStyle name="Normal 3 2 4 2 2" xfId="22900"/>
    <cellStyle name="Normal 3 2 4 2 2 2" xfId="22901"/>
    <cellStyle name="Normal 3 2 4 2 2 3" xfId="22902"/>
    <cellStyle name="Normal 3 2 4 2 3" xfId="22903"/>
    <cellStyle name="Normal 3 2 4 2 4" xfId="22904"/>
    <cellStyle name="Normal 3 2 4 2 5" xfId="22905"/>
    <cellStyle name="Normal 3 2 4 3" xfId="22906"/>
    <cellStyle name="Normal 3 2 4 3 2" xfId="22907"/>
    <cellStyle name="Normal 3 2 4 3 2 2" xfId="22908"/>
    <cellStyle name="Normal 3 2 4 3 2 3" xfId="22909"/>
    <cellStyle name="Normal 3 2 4 3 3" xfId="22910"/>
    <cellStyle name="Normal 3 2 4 3 4" xfId="22911"/>
    <cellStyle name="Normal 3 2 4 3 5" xfId="22912"/>
    <cellStyle name="Normal 3 2 4 4" xfId="22913"/>
    <cellStyle name="Normal 3 2 4 4 2" xfId="22914"/>
    <cellStyle name="Normal 3 2 4 4 2 2" xfId="22915"/>
    <cellStyle name="Normal 3 2 4 4 2 3" xfId="22916"/>
    <cellStyle name="Normal 3 2 4 4 3" xfId="22917"/>
    <cellStyle name="Normal 3 2 4 4 4" xfId="22918"/>
    <cellStyle name="Normal 3 2 4 4 5" xfId="22919"/>
    <cellStyle name="Normal 3 2 4 5" xfId="22920"/>
    <cellStyle name="Normal 3 2 4 5 2" xfId="22921"/>
    <cellStyle name="Normal 3 2 4 5 3" xfId="22922"/>
    <cellStyle name="Normal 3 2 4 6" xfId="22923"/>
    <cellStyle name="Normal 3 2 4 7" xfId="22924"/>
    <cellStyle name="Normal 3 2 4 8" xfId="22925"/>
    <cellStyle name="Normal 3 2 5" xfId="22926"/>
    <cellStyle name="Normal 3 2 5 2" xfId="22927"/>
    <cellStyle name="Normal 3 2 5 2 2" xfId="22928"/>
    <cellStyle name="Normal 3 2 5 2 2 2" xfId="22929"/>
    <cellStyle name="Normal 3 2 5 2 2 3" xfId="22930"/>
    <cellStyle name="Normal 3 2 5 2 3" xfId="22931"/>
    <cellStyle name="Normal 3 2 5 2 4" xfId="22932"/>
    <cellStyle name="Normal 3 2 5 2 5" xfId="22933"/>
    <cellStyle name="Normal 3 2 5 3" xfId="22934"/>
    <cellStyle name="Normal 3 2 5 3 2" xfId="22935"/>
    <cellStyle name="Normal 3 2 5 3 2 2" xfId="22936"/>
    <cellStyle name="Normal 3 2 5 3 2 3" xfId="22937"/>
    <cellStyle name="Normal 3 2 5 3 3" xfId="22938"/>
    <cellStyle name="Normal 3 2 5 3 4" xfId="22939"/>
    <cellStyle name="Normal 3 2 5 3 5" xfId="22940"/>
    <cellStyle name="Normal 3 2 5 4" xfId="22941"/>
    <cellStyle name="Normal 3 2 5 4 2" xfId="22942"/>
    <cellStyle name="Normal 3 2 5 4 2 2" xfId="22943"/>
    <cellStyle name="Normal 3 2 5 4 2 3" xfId="22944"/>
    <cellStyle name="Normal 3 2 5 4 3" xfId="22945"/>
    <cellStyle name="Normal 3 2 5 4 4" xfId="22946"/>
    <cellStyle name="Normal 3 2 5 4 5" xfId="22947"/>
    <cellStyle name="Normal 3 2 5 5" xfId="22948"/>
    <cellStyle name="Normal 3 2 5 5 2" xfId="22949"/>
    <cellStyle name="Normal 3 2 5 5 3" xfId="22950"/>
    <cellStyle name="Normal 3 2 5 6" xfId="22951"/>
    <cellStyle name="Normal 3 2 5 7" xfId="22952"/>
    <cellStyle name="Normal 3 2 5 8" xfId="22953"/>
    <cellStyle name="Normal 3 2 6" xfId="22954"/>
    <cellStyle name="Normal 3 2 6 2" xfId="22955"/>
    <cellStyle name="Normal 3 2 6 2 2" xfId="22956"/>
    <cellStyle name="Normal 3 2 6 2 2 2" xfId="22957"/>
    <cellStyle name="Normal 3 2 6 2 2 3" xfId="22958"/>
    <cellStyle name="Normal 3 2 6 2 3" xfId="22959"/>
    <cellStyle name="Normal 3 2 6 2 4" xfId="22960"/>
    <cellStyle name="Normal 3 2 6 2 5" xfId="22961"/>
    <cellStyle name="Normal 3 2 6 3" xfId="22962"/>
    <cellStyle name="Normal 3 2 6 3 2" xfId="22963"/>
    <cellStyle name="Normal 3 2 6 3 2 2" xfId="22964"/>
    <cellStyle name="Normal 3 2 6 3 2 3" xfId="22965"/>
    <cellStyle name="Normal 3 2 6 3 3" xfId="22966"/>
    <cellStyle name="Normal 3 2 6 3 4" xfId="22967"/>
    <cellStyle name="Normal 3 2 6 3 5" xfId="22968"/>
    <cellStyle name="Normal 3 2 6 4" xfId="22969"/>
    <cellStyle name="Normal 3 2 6 4 2" xfId="22970"/>
    <cellStyle name="Normal 3 2 6 4 2 2" xfId="22971"/>
    <cellStyle name="Normal 3 2 6 4 2 3" xfId="22972"/>
    <cellStyle name="Normal 3 2 6 4 3" xfId="22973"/>
    <cellStyle name="Normal 3 2 6 4 4" xfId="22974"/>
    <cellStyle name="Normal 3 2 6 4 5" xfId="22975"/>
    <cellStyle name="Normal 3 2 6 5" xfId="22976"/>
    <cellStyle name="Normal 3 2 6 5 2" xfId="22977"/>
    <cellStyle name="Normal 3 2 6 5 3" xfId="22978"/>
    <cellStyle name="Normal 3 2 6 6" xfId="22979"/>
    <cellStyle name="Normal 3 2 6 7" xfId="22980"/>
    <cellStyle name="Normal 3 2 6 8" xfId="22981"/>
    <cellStyle name="Normal 3 2 7" xfId="22982"/>
    <cellStyle name="Normal 3 2 8" xfId="22983"/>
    <cellStyle name="Normal 3 2 9" xfId="22984"/>
    <cellStyle name="Normal 3 20" xfId="22985"/>
    <cellStyle name="Normal 3 20 2" xfId="22986"/>
    <cellStyle name="Normal 3 21" xfId="22987"/>
    <cellStyle name="Normal 3 21 2" xfId="22988"/>
    <cellStyle name="Normal 3 22" xfId="22989"/>
    <cellStyle name="Normal 3 22 2" xfId="22990"/>
    <cellStyle name="Normal 3 23" xfId="22991"/>
    <cellStyle name="Normal 3 23 2" xfId="22992"/>
    <cellStyle name="Normal 3 24" xfId="22993"/>
    <cellStyle name="Normal 3 24 2" xfId="22994"/>
    <cellStyle name="Normal 3 25" xfId="22995"/>
    <cellStyle name="Normal 3 25 2" xfId="22996"/>
    <cellStyle name="Normal 3 26" xfId="22997"/>
    <cellStyle name="Normal 3 26 2" xfId="22998"/>
    <cellStyle name="Normal 3 27" xfId="22999"/>
    <cellStyle name="Normal 3 27 2" xfId="23000"/>
    <cellStyle name="Normal 3 28" xfId="23001"/>
    <cellStyle name="Normal 3 28 2" xfId="23002"/>
    <cellStyle name="Normal 3 29" xfId="23003"/>
    <cellStyle name="Normal 3 29 2" xfId="23004"/>
    <cellStyle name="Normal 3 3" xfId="32"/>
    <cellStyle name="Normal 3 3 2" xfId="23005"/>
    <cellStyle name="Normal 3 3 2 2" xfId="23006"/>
    <cellStyle name="Normal 3 3 2 3" xfId="23007"/>
    <cellStyle name="Normal 3 3 3" xfId="23008"/>
    <cellStyle name="Normal 3 3 3 2" xfId="23009"/>
    <cellStyle name="Normal 3 3 3 3" xfId="23010"/>
    <cellStyle name="Normal 3 3 3 3 2" xfId="23011"/>
    <cellStyle name="Normal 3 3 3 4" xfId="23012"/>
    <cellStyle name="Normal 3 3 4" xfId="23013"/>
    <cellStyle name="Normal 3 3 5" xfId="23014"/>
    <cellStyle name="Normal 3 3 6" xfId="62110"/>
    <cellStyle name="Normal 3 30" xfId="23015"/>
    <cellStyle name="Normal 3 30 2" xfId="23016"/>
    <cellStyle name="Normal 3 31" xfId="23017"/>
    <cellStyle name="Normal 3 31 2" xfId="23018"/>
    <cellStyle name="Normal 3 32" xfId="23019"/>
    <cellStyle name="Normal 3 32 2" xfId="23020"/>
    <cellStyle name="Normal 3 33" xfId="23021"/>
    <cellStyle name="Normal 3 33 2" xfId="23022"/>
    <cellStyle name="Normal 3 34" xfId="23023"/>
    <cellStyle name="Normal 3 34 2" xfId="23024"/>
    <cellStyle name="Normal 3 35" xfId="23025"/>
    <cellStyle name="Normal 3 35 2" xfId="23026"/>
    <cellStyle name="Normal 3 36" xfId="23027"/>
    <cellStyle name="Normal 3 36 2" xfId="23028"/>
    <cellStyle name="Normal 3 37" xfId="23029"/>
    <cellStyle name="Normal 3 37 2" xfId="23030"/>
    <cellStyle name="Normal 3 38" xfId="23031"/>
    <cellStyle name="Normal 3 38 2" xfId="23032"/>
    <cellStyle name="Normal 3 39" xfId="23033"/>
    <cellStyle name="Normal 3 39 2" xfId="23034"/>
    <cellStyle name="Normal 3 4" xfId="23035"/>
    <cellStyle name="Normal 3 4 10" xfId="23036"/>
    <cellStyle name="Normal 3 4 10 2" xfId="23037"/>
    <cellStyle name="Normal 3 4 10 3" xfId="23038"/>
    <cellStyle name="Normal 3 4 11" xfId="23039"/>
    <cellStyle name="Normal 3 4 12" xfId="23040"/>
    <cellStyle name="Normal 3 4 13" xfId="23041"/>
    <cellStyle name="Normal 3 4 14" xfId="23042"/>
    <cellStyle name="Normal 3 4 15" xfId="23043"/>
    <cellStyle name="Normal 3 4 16" xfId="62111"/>
    <cellStyle name="Normal 3 4 2" xfId="23044"/>
    <cellStyle name="Normal 3 4 2 2" xfId="23045"/>
    <cellStyle name="Normal 3 4 2 2 2" xfId="23046"/>
    <cellStyle name="Normal 3 4 2 2 2 2" xfId="23047"/>
    <cellStyle name="Normal 3 4 2 2 2 3" xfId="23048"/>
    <cellStyle name="Normal 3 4 2 2 3" xfId="23049"/>
    <cellStyle name="Normal 3 4 2 2 4" xfId="23050"/>
    <cellStyle name="Normal 3 4 2 2 5" xfId="23051"/>
    <cellStyle name="Normal 3 4 2 3" xfId="23052"/>
    <cellStyle name="Normal 3 4 2 3 2" xfId="23053"/>
    <cellStyle name="Normal 3 4 2 3 2 2" xfId="23054"/>
    <cellStyle name="Normal 3 4 2 3 2 3" xfId="23055"/>
    <cellStyle name="Normal 3 4 2 3 3" xfId="23056"/>
    <cellStyle name="Normal 3 4 2 3 4" xfId="23057"/>
    <cellStyle name="Normal 3 4 2 3 5" xfId="23058"/>
    <cellStyle name="Normal 3 4 2 4" xfId="23059"/>
    <cellStyle name="Normal 3 4 2 4 2" xfId="23060"/>
    <cellStyle name="Normal 3 4 2 4 2 2" xfId="23061"/>
    <cellStyle name="Normal 3 4 2 4 2 3" xfId="23062"/>
    <cellStyle name="Normal 3 4 2 4 3" xfId="23063"/>
    <cellStyle name="Normal 3 4 2 4 4" xfId="23064"/>
    <cellStyle name="Normal 3 4 2 4 5" xfId="23065"/>
    <cellStyle name="Normal 3 4 2 5" xfId="23066"/>
    <cellStyle name="Normal 3 4 2 5 2" xfId="23067"/>
    <cellStyle name="Normal 3 4 2 5 3" xfId="23068"/>
    <cellStyle name="Normal 3 4 2 6" xfId="23069"/>
    <cellStyle name="Normal 3 4 2 7" xfId="23070"/>
    <cellStyle name="Normal 3 4 2 8" xfId="23071"/>
    <cellStyle name="Normal 3 4 2 9" xfId="23072"/>
    <cellStyle name="Normal 3 4 3" xfId="23073"/>
    <cellStyle name="Normal 3 4 3 2" xfId="23074"/>
    <cellStyle name="Normal 3 4 3 2 2" xfId="23075"/>
    <cellStyle name="Normal 3 4 3 2 2 2" xfId="23076"/>
    <cellStyle name="Normal 3 4 3 2 2 3" xfId="23077"/>
    <cellStyle name="Normal 3 4 3 2 3" xfId="23078"/>
    <cellStyle name="Normal 3 4 3 2 4" xfId="23079"/>
    <cellStyle name="Normal 3 4 3 2 5" xfId="23080"/>
    <cellStyle name="Normal 3 4 3 2 6" xfId="23081"/>
    <cellStyle name="Normal 3 4 3 3" xfId="23082"/>
    <cellStyle name="Normal 3 4 3 3 2" xfId="23083"/>
    <cellStyle name="Normal 3 4 3 3 2 2" xfId="23084"/>
    <cellStyle name="Normal 3 4 3 3 2 3" xfId="23085"/>
    <cellStyle name="Normal 3 4 3 3 2 4" xfId="23086"/>
    <cellStyle name="Normal 3 4 3 3 3" xfId="23087"/>
    <cellStyle name="Normal 3 4 3 3 4" xfId="23088"/>
    <cellStyle name="Normal 3 4 3 3 5" xfId="23089"/>
    <cellStyle name="Normal 3 4 3 3 6" xfId="23090"/>
    <cellStyle name="Normal 3 4 3 4" xfId="23091"/>
    <cellStyle name="Normal 3 4 3 4 2" xfId="23092"/>
    <cellStyle name="Normal 3 4 3 4 2 2" xfId="23093"/>
    <cellStyle name="Normal 3 4 3 4 2 3" xfId="23094"/>
    <cellStyle name="Normal 3 4 3 4 3" xfId="23095"/>
    <cellStyle name="Normal 3 4 3 4 4" xfId="23096"/>
    <cellStyle name="Normal 3 4 3 4 5" xfId="23097"/>
    <cellStyle name="Normal 3 4 3 5" xfId="23098"/>
    <cellStyle name="Normal 3 4 3 5 2" xfId="23099"/>
    <cellStyle name="Normal 3 4 3 5 3" xfId="23100"/>
    <cellStyle name="Normal 3 4 3 6" xfId="23101"/>
    <cellStyle name="Normal 3 4 3 7" xfId="23102"/>
    <cellStyle name="Normal 3 4 3 8" xfId="23103"/>
    <cellStyle name="Normal 3 4 3 9" xfId="23104"/>
    <cellStyle name="Normal 3 4 4" xfId="23105"/>
    <cellStyle name="Normal 3 4 4 2" xfId="23106"/>
    <cellStyle name="Normal 3 4 4 2 2" xfId="23107"/>
    <cellStyle name="Normal 3 4 4 2 2 2" xfId="23108"/>
    <cellStyle name="Normal 3 4 4 2 2 3" xfId="23109"/>
    <cellStyle name="Normal 3 4 4 2 3" xfId="23110"/>
    <cellStyle name="Normal 3 4 4 2 4" xfId="23111"/>
    <cellStyle name="Normal 3 4 4 2 5" xfId="23112"/>
    <cellStyle name="Normal 3 4 4 3" xfId="23113"/>
    <cellStyle name="Normal 3 4 4 3 2" xfId="23114"/>
    <cellStyle name="Normal 3 4 4 3 2 2" xfId="23115"/>
    <cellStyle name="Normal 3 4 4 3 2 3" xfId="23116"/>
    <cellStyle name="Normal 3 4 4 3 3" xfId="23117"/>
    <cellStyle name="Normal 3 4 4 3 4" xfId="23118"/>
    <cellStyle name="Normal 3 4 4 3 5" xfId="23119"/>
    <cellStyle name="Normal 3 4 4 4" xfId="23120"/>
    <cellStyle name="Normal 3 4 4 4 2" xfId="23121"/>
    <cellStyle name="Normal 3 4 4 4 2 2" xfId="23122"/>
    <cellStyle name="Normal 3 4 4 4 2 3" xfId="23123"/>
    <cellStyle name="Normal 3 4 4 4 3" xfId="23124"/>
    <cellStyle name="Normal 3 4 4 4 4" xfId="23125"/>
    <cellStyle name="Normal 3 4 4 4 5" xfId="23126"/>
    <cellStyle name="Normal 3 4 4 5" xfId="23127"/>
    <cellStyle name="Normal 3 4 4 5 2" xfId="23128"/>
    <cellStyle name="Normal 3 4 4 5 3" xfId="23129"/>
    <cellStyle name="Normal 3 4 4 6" xfId="23130"/>
    <cellStyle name="Normal 3 4 4 7" xfId="23131"/>
    <cellStyle name="Normal 3 4 4 8" xfId="23132"/>
    <cellStyle name="Normal 3 4 5" xfId="23133"/>
    <cellStyle name="Normal 3 4 5 2" xfId="23134"/>
    <cellStyle name="Normal 3 4 5 2 2" xfId="23135"/>
    <cellStyle name="Normal 3 4 5 2 2 2" xfId="23136"/>
    <cellStyle name="Normal 3 4 5 2 2 3" xfId="23137"/>
    <cellStyle name="Normal 3 4 5 2 3" xfId="23138"/>
    <cellStyle name="Normal 3 4 5 2 4" xfId="23139"/>
    <cellStyle name="Normal 3 4 5 2 5" xfId="23140"/>
    <cellStyle name="Normal 3 4 5 3" xfId="23141"/>
    <cellStyle name="Normal 3 4 5 3 2" xfId="23142"/>
    <cellStyle name="Normal 3 4 5 3 2 2" xfId="23143"/>
    <cellStyle name="Normal 3 4 5 3 2 3" xfId="23144"/>
    <cellStyle name="Normal 3 4 5 3 3" xfId="23145"/>
    <cellStyle name="Normal 3 4 5 3 4" xfId="23146"/>
    <cellStyle name="Normal 3 4 5 3 5" xfId="23147"/>
    <cellStyle name="Normal 3 4 5 4" xfId="23148"/>
    <cellStyle name="Normal 3 4 5 4 2" xfId="23149"/>
    <cellStyle name="Normal 3 4 5 4 2 2" xfId="23150"/>
    <cellStyle name="Normal 3 4 5 4 2 3" xfId="23151"/>
    <cellStyle name="Normal 3 4 5 4 3" xfId="23152"/>
    <cellStyle name="Normal 3 4 5 4 4" xfId="23153"/>
    <cellStyle name="Normal 3 4 5 4 5" xfId="23154"/>
    <cellStyle name="Normal 3 4 5 5" xfId="23155"/>
    <cellStyle name="Normal 3 4 5 5 2" xfId="23156"/>
    <cellStyle name="Normal 3 4 5 5 3" xfId="23157"/>
    <cellStyle name="Normal 3 4 5 6" xfId="23158"/>
    <cellStyle name="Normal 3 4 5 7" xfId="23159"/>
    <cellStyle name="Normal 3 4 5 8" xfId="23160"/>
    <cellStyle name="Normal 3 4 6" xfId="23161"/>
    <cellStyle name="Normal 3 4 6 2" xfId="23162"/>
    <cellStyle name="Normal 3 4 6 2 2" xfId="23163"/>
    <cellStyle name="Normal 3 4 6 2 2 2" xfId="23164"/>
    <cellStyle name="Normal 3 4 6 2 2 3" xfId="23165"/>
    <cellStyle name="Normal 3 4 6 2 3" xfId="23166"/>
    <cellStyle name="Normal 3 4 6 2 4" xfId="23167"/>
    <cellStyle name="Normal 3 4 6 2 5" xfId="23168"/>
    <cellStyle name="Normal 3 4 6 3" xfId="23169"/>
    <cellStyle name="Normal 3 4 6 3 2" xfId="23170"/>
    <cellStyle name="Normal 3 4 6 3 2 2" xfId="23171"/>
    <cellStyle name="Normal 3 4 6 3 2 3" xfId="23172"/>
    <cellStyle name="Normal 3 4 6 3 3" xfId="23173"/>
    <cellStyle name="Normal 3 4 6 3 4" xfId="23174"/>
    <cellStyle name="Normal 3 4 6 3 5" xfId="23175"/>
    <cellStyle name="Normal 3 4 6 4" xfId="23176"/>
    <cellStyle name="Normal 3 4 6 4 2" xfId="23177"/>
    <cellStyle name="Normal 3 4 6 4 2 2" xfId="23178"/>
    <cellStyle name="Normal 3 4 6 4 2 3" xfId="23179"/>
    <cellStyle name="Normal 3 4 6 4 3" xfId="23180"/>
    <cellStyle name="Normal 3 4 6 4 4" xfId="23181"/>
    <cellStyle name="Normal 3 4 6 4 5" xfId="23182"/>
    <cellStyle name="Normal 3 4 6 5" xfId="23183"/>
    <cellStyle name="Normal 3 4 6 5 2" xfId="23184"/>
    <cellStyle name="Normal 3 4 6 5 3" xfId="23185"/>
    <cellStyle name="Normal 3 4 6 6" xfId="23186"/>
    <cellStyle name="Normal 3 4 6 7" xfId="23187"/>
    <cellStyle name="Normal 3 4 6 8" xfId="23188"/>
    <cellStyle name="Normal 3 4 7" xfId="23189"/>
    <cellStyle name="Normal 3 4 7 2" xfId="23190"/>
    <cellStyle name="Normal 3 4 7 2 2" xfId="23191"/>
    <cellStyle name="Normal 3 4 7 2 3" xfId="23192"/>
    <cellStyle name="Normal 3 4 7 3" xfId="23193"/>
    <cellStyle name="Normal 3 4 7 4" xfId="23194"/>
    <cellStyle name="Normal 3 4 7 5" xfId="23195"/>
    <cellStyle name="Normal 3 4 8" xfId="23196"/>
    <cellStyle name="Normal 3 4 8 2" xfId="23197"/>
    <cellStyle name="Normal 3 4 8 2 2" xfId="23198"/>
    <cellStyle name="Normal 3 4 8 2 3" xfId="23199"/>
    <cellStyle name="Normal 3 4 8 3" xfId="23200"/>
    <cellStyle name="Normal 3 4 8 4" xfId="23201"/>
    <cellStyle name="Normal 3 4 8 5" xfId="23202"/>
    <cellStyle name="Normal 3 4 9" xfId="23203"/>
    <cellStyle name="Normal 3 4 9 2" xfId="23204"/>
    <cellStyle name="Normal 3 4 9 2 2" xfId="23205"/>
    <cellStyle name="Normal 3 4 9 2 3" xfId="23206"/>
    <cellStyle name="Normal 3 4 9 3" xfId="23207"/>
    <cellStyle name="Normal 3 4 9 4" xfId="23208"/>
    <cellStyle name="Normal 3 4 9 5" xfId="23209"/>
    <cellStyle name="Normal 3 40" xfId="23210"/>
    <cellStyle name="Normal 3 40 2" xfId="23211"/>
    <cellStyle name="Normal 3 41" xfId="23212"/>
    <cellStyle name="Normal 3 42" xfId="23213"/>
    <cellStyle name="Normal 3 43" xfId="23214"/>
    <cellStyle name="Normal 3 44" xfId="62099"/>
    <cellStyle name="Normal 3 5" xfId="23215"/>
    <cellStyle name="Normal 3 5 2" xfId="23216"/>
    <cellStyle name="Normal 3 5 2 2" xfId="23217"/>
    <cellStyle name="Normal 3 5 3" xfId="23218"/>
    <cellStyle name="Normal 3 5 3 2" xfId="23219"/>
    <cellStyle name="Normal 3 5 3 3" xfId="23220"/>
    <cellStyle name="Normal 3 5 3 3 2" xfId="23221"/>
    <cellStyle name="Normal 3 5 3 4" xfId="23222"/>
    <cellStyle name="Normal 3 5 4" xfId="23223"/>
    <cellStyle name="Normal 3 5 5" xfId="62112"/>
    <cellStyle name="Normal 3 6" xfId="23224"/>
    <cellStyle name="Normal 3 6 2" xfId="23225"/>
    <cellStyle name="Normal 3 6 2 2" xfId="23226"/>
    <cellStyle name="Normal 3 6 3" xfId="23227"/>
    <cellStyle name="Normal 3 6 3 2" xfId="23228"/>
    <cellStyle name="Normal 3 6 3 3" xfId="23229"/>
    <cellStyle name="Normal 3 6 3 3 2" xfId="23230"/>
    <cellStyle name="Normal 3 6 3 4" xfId="23231"/>
    <cellStyle name="Normal 3 6 4" xfId="23232"/>
    <cellStyle name="Normal 3 6 5" xfId="62113"/>
    <cellStyle name="Normal 3 7" xfId="23233"/>
    <cellStyle name="Normal 3 7 2" xfId="23234"/>
    <cellStyle name="Normal 3 7 2 2" xfId="23235"/>
    <cellStyle name="Normal 3 7 3" xfId="23236"/>
    <cellStyle name="Normal 3 7 3 2" xfId="23237"/>
    <cellStyle name="Normal 3 7 3 3" xfId="23238"/>
    <cellStyle name="Normal 3 7 3 3 2" xfId="23239"/>
    <cellStyle name="Normal 3 7 4" xfId="23240"/>
    <cellStyle name="Normal 3 7 5" xfId="62114"/>
    <cellStyle name="Normal 3 8" xfId="23241"/>
    <cellStyle name="Normal 3 8 2" xfId="23242"/>
    <cellStyle name="Normal 3 8 2 2" xfId="23243"/>
    <cellStyle name="Normal 3 8 3" xfId="23244"/>
    <cellStyle name="Normal 3 8 3 2" xfId="23245"/>
    <cellStyle name="Normal 3 8 3 3" xfId="23246"/>
    <cellStyle name="Normal 3 8 3 3 2" xfId="23247"/>
    <cellStyle name="Normal 3 8 4" xfId="23248"/>
    <cellStyle name="Normal 3 8 5" xfId="62115"/>
    <cellStyle name="Normal 3 9" xfId="23249"/>
    <cellStyle name="Normal 3 9 2" xfId="23250"/>
    <cellStyle name="Normal 3 9 2 2" xfId="23251"/>
    <cellStyle name="Normal 3 9 3" xfId="23252"/>
    <cellStyle name="Normal 3 9 3 2" xfId="23253"/>
    <cellStyle name="Normal 3 9 3 3" xfId="23254"/>
    <cellStyle name="Normal 3 9 3 3 2" xfId="23255"/>
    <cellStyle name="Normal 3 9 4" xfId="23256"/>
    <cellStyle name="Normal 3 9 5" xfId="62116"/>
    <cellStyle name="Normal 3_Cost centre master data TMHR 200911 draft v01" xfId="23257"/>
    <cellStyle name="Normal 30" xfId="23258"/>
    <cellStyle name="Normal 30 2" xfId="23259"/>
    <cellStyle name="Normal 30 2 2" xfId="23260"/>
    <cellStyle name="Normal 30 2 2 2" xfId="23261"/>
    <cellStyle name="Normal 30 2 2 2 2" xfId="23262"/>
    <cellStyle name="Normal 30 2 2 2 2 2" xfId="23263"/>
    <cellStyle name="Normal 30 2 2 2 3" xfId="23264"/>
    <cellStyle name="Normal 30 2 2 3" xfId="23265"/>
    <cellStyle name="Normal 30 2 2 3 2" xfId="23266"/>
    <cellStyle name="Normal 30 2 2 4" xfId="23267"/>
    <cellStyle name="Normal 30 2 3" xfId="23268"/>
    <cellStyle name="Normal 30 2 3 2" xfId="23269"/>
    <cellStyle name="Normal 30 2 3 2 2" xfId="23270"/>
    <cellStyle name="Normal 30 2 3 3" xfId="23271"/>
    <cellStyle name="Normal 30 2 4" xfId="23272"/>
    <cellStyle name="Normal 30 2 4 2" xfId="23273"/>
    <cellStyle name="Normal 30 2 5" xfId="23274"/>
    <cellStyle name="Normal 30 2 6" xfId="23275"/>
    <cellStyle name="Normal 30 3" xfId="23276"/>
    <cellStyle name="Normal 30 3 2" xfId="23277"/>
    <cellStyle name="Normal 30 3 2 2" xfId="23278"/>
    <cellStyle name="Normal 30 3 2 2 2" xfId="23279"/>
    <cellStyle name="Normal 30 3 2 3" xfId="23280"/>
    <cellStyle name="Normal 30 3 3" xfId="23281"/>
    <cellStyle name="Normal 30 3 3 2" xfId="23282"/>
    <cellStyle name="Normal 30 3 4" xfId="23283"/>
    <cellStyle name="Normal 30 4" xfId="23284"/>
    <cellStyle name="Normal 30 4 2" xfId="23285"/>
    <cellStyle name="Normal 30 4 2 2" xfId="23286"/>
    <cellStyle name="Normal 30 4 3" xfId="23287"/>
    <cellStyle name="Normal 30 5" xfId="23288"/>
    <cellStyle name="Normal 30 5 2" xfId="23289"/>
    <cellStyle name="Normal 30 6" xfId="23290"/>
    <cellStyle name="Normal 30 6 2" xfId="23291"/>
    <cellStyle name="Normal 30 7" xfId="23292"/>
    <cellStyle name="Normal 30 8" xfId="23293"/>
    <cellStyle name="Normal 31" xfId="23294"/>
    <cellStyle name="Normal 31 2" xfId="23295"/>
    <cellStyle name="Normal 31 2 2" xfId="23296"/>
    <cellStyle name="Normal 31 2 2 2" xfId="23297"/>
    <cellStyle name="Normal 31 2 2 2 2" xfId="23298"/>
    <cellStyle name="Normal 31 2 2 2 2 2" xfId="23299"/>
    <cellStyle name="Normal 31 2 2 2 3" xfId="23300"/>
    <cellStyle name="Normal 31 2 2 3" xfId="23301"/>
    <cellStyle name="Normal 31 2 2 3 2" xfId="23302"/>
    <cellStyle name="Normal 31 2 2 4" xfId="23303"/>
    <cellStyle name="Normal 31 2 3" xfId="23304"/>
    <cellStyle name="Normal 31 2 3 2" xfId="23305"/>
    <cellStyle name="Normal 31 2 3 2 2" xfId="23306"/>
    <cellStyle name="Normal 31 2 3 3" xfId="23307"/>
    <cellStyle name="Normal 31 2 4" xfId="23308"/>
    <cellStyle name="Normal 31 2 4 2" xfId="23309"/>
    <cellStyle name="Normal 31 2 5" xfId="23310"/>
    <cellStyle name="Normal 31 2 6" xfId="23311"/>
    <cellStyle name="Normal 31 2 7" xfId="23312"/>
    <cellStyle name="Normal 31 3" xfId="23313"/>
    <cellStyle name="Normal 31 3 2" xfId="23314"/>
    <cellStyle name="Normal 31 3 2 2" xfId="23315"/>
    <cellStyle name="Normal 31 3 2 2 2" xfId="23316"/>
    <cellStyle name="Normal 31 3 2 3" xfId="23317"/>
    <cellStyle name="Normal 31 3 3" xfId="23318"/>
    <cellStyle name="Normal 31 3 3 2" xfId="23319"/>
    <cellStyle name="Normal 31 3 4" xfId="23320"/>
    <cellStyle name="Normal 31 4" xfId="23321"/>
    <cellStyle name="Normal 31 4 2" xfId="23322"/>
    <cellStyle name="Normal 31 4 2 2" xfId="23323"/>
    <cellStyle name="Normal 31 4 3" xfId="23324"/>
    <cellStyle name="Normal 31 5" xfId="23325"/>
    <cellStyle name="Normal 31 5 2" xfId="23326"/>
    <cellStyle name="Normal 31 6" xfId="23327"/>
    <cellStyle name="Normal 31 6 2" xfId="23328"/>
    <cellStyle name="Normal 31 7" xfId="23329"/>
    <cellStyle name="Normal 31 8" xfId="23330"/>
    <cellStyle name="Normal 31 9" xfId="23331"/>
    <cellStyle name="Normal 32" xfId="23332"/>
    <cellStyle name="Normal 32 2" xfId="23333"/>
    <cellStyle name="Normal 32 2 2" xfId="23334"/>
    <cellStyle name="Normal 32 2 2 2" xfId="23335"/>
    <cellStyle name="Normal 32 2 2 2 2" xfId="23336"/>
    <cellStyle name="Normal 32 2 2 2 2 2" xfId="23337"/>
    <cellStyle name="Normal 32 2 2 2 3" xfId="23338"/>
    <cellStyle name="Normal 32 2 2 3" xfId="23339"/>
    <cellStyle name="Normal 32 2 2 3 2" xfId="23340"/>
    <cellStyle name="Normal 32 2 2 4" xfId="23341"/>
    <cellStyle name="Normal 32 2 3" xfId="23342"/>
    <cellStyle name="Normal 32 2 3 2" xfId="23343"/>
    <cellStyle name="Normal 32 2 3 2 2" xfId="23344"/>
    <cellStyle name="Normal 32 2 3 3" xfId="23345"/>
    <cellStyle name="Normal 32 2 4" xfId="23346"/>
    <cellStyle name="Normal 32 2 4 2" xfId="23347"/>
    <cellStyle name="Normal 32 2 5" xfId="23348"/>
    <cellStyle name="Normal 32 2 6" xfId="23349"/>
    <cellStyle name="Normal 32 3" xfId="23350"/>
    <cellStyle name="Normal 32 3 2" xfId="23351"/>
    <cellStyle name="Normal 32 3 2 2" xfId="23352"/>
    <cellStyle name="Normal 32 3 2 2 2" xfId="23353"/>
    <cellStyle name="Normal 32 3 2 3" xfId="23354"/>
    <cellStyle name="Normal 32 3 3" xfId="23355"/>
    <cellStyle name="Normal 32 3 3 2" xfId="23356"/>
    <cellStyle name="Normal 32 3 4" xfId="23357"/>
    <cellStyle name="Normal 32 4" xfId="23358"/>
    <cellStyle name="Normal 32 4 2" xfId="23359"/>
    <cellStyle name="Normal 32 4 2 2" xfId="23360"/>
    <cellStyle name="Normal 32 4 3" xfId="23361"/>
    <cellStyle name="Normal 32 5" xfId="23362"/>
    <cellStyle name="Normal 32 5 2" xfId="23363"/>
    <cellStyle name="Normal 32 6" xfId="23364"/>
    <cellStyle name="Normal 32 6 2" xfId="23365"/>
    <cellStyle name="Normal 32 7" xfId="23366"/>
    <cellStyle name="Normal 32 8" xfId="23367"/>
    <cellStyle name="Normal 33" xfId="23368"/>
    <cellStyle name="Normal 33 2" xfId="23369"/>
    <cellStyle name="Normal 33 2 2" xfId="23370"/>
    <cellStyle name="Normal 33 2 2 2" xfId="23371"/>
    <cellStyle name="Normal 33 2 2 2 2" xfId="23372"/>
    <cellStyle name="Normal 33 2 2 2 2 2" xfId="23373"/>
    <cellStyle name="Normal 33 2 2 2 3" xfId="23374"/>
    <cellStyle name="Normal 33 2 2 3" xfId="23375"/>
    <cellStyle name="Normal 33 2 2 3 2" xfId="23376"/>
    <cellStyle name="Normal 33 2 2 4" xfId="23377"/>
    <cellStyle name="Normal 33 2 3" xfId="23378"/>
    <cellStyle name="Normal 33 2 3 2" xfId="23379"/>
    <cellStyle name="Normal 33 2 3 2 2" xfId="23380"/>
    <cellStyle name="Normal 33 2 3 3" xfId="23381"/>
    <cellStyle name="Normal 33 2 4" xfId="23382"/>
    <cellStyle name="Normal 33 2 4 2" xfId="23383"/>
    <cellStyle name="Normal 33 2 5" xfId="23384"/>
    <cellStyle name="Normal 33 2 6" xfId="23385"/>
    <cellStyle name="Normal 33 3" xfId="23386"/>
    <cellStyle name="Normal 33 3 2" xfId="23387"/>
    <cellStyle name="Normal 33 3 2 2" xfId="23388"/>
    <cellStyle name="Normal 33 3 2 2 2" xfId="23389"/>
    <cellStyle name="Normal 33 3 2 3" xfId="23390"/>
    <cellStyle name="Normal 33 3 3" xfId="23391"/>
    <cellStyle name="Normal 33 3 3 2" xfId="23392"/>
    <cellStyle name="Normal 33 3 4" xfId="23393"/>
    <cellStyle name="Normal 33 4" xfId="23394"/>
    <cellStyle name="Normal 33 4 2" xfId="23395"/>
    <cellStyle name="Normal 33 4 2 2" xfId="23396"/>
    <cellStyle name="Normal 33 4 3" xfId="23397"/>
    <cellStyle name="Normal 33 5" xfId="23398"/>
    <cellStyle name="Normal 33 5 2" xfId="23399"/>
    <cellStyle name="Normal 33 6" xfId="23400"/>
    <cellStyle name="Normal 33 6 2" xfId="23401"/>
    <cellStyle name="Normal 33 7" xfId="23402"/>
    <cellStyle name="Normal 33 8" xfId="23403"/>
    <cellStyle name="Normal 34" xfId="23404"/>
    <cellStyle name="Normal 34 2" xfId="23405"/>
    <cellStyle name="Normal 34 2 2" xfId="23406"/>
    <cellStyle name="Normal 34 2 2 2" xfId="23407"/>
    <cellStyle name="Normal 34 2 2 2 2" xfId="23408"/>
    <cellStyle name="Normal 34 2 2 2 2 2" xfId="23409"/>
    <cellStyle name="Normal 34 2 2 2 3" xfId="23410"/>
    <cellStyle name="Normal 34 2 2 3" xfId="23411"/>
    <cellStyle name="Normal 34 2 2 3 2" xfId="23412"/>
    <cellStyle name="Normal 34 2 2 4" xfId="23413"/>
    <cellStyle name="Normal 34 2 3" xfId="23414"/>
    <cellStyle name="Normal 34 2 3 2" xfId="23415"/>
    <cellStyle name="Normal 34 2 3 2 2" xfId="23416"/>
    <cellStyle name="Normal 34 2 3 3" xfId="23417"/>
    <cellStyle name="Normal 34 2 4" xfId="23418"/>
    <cellStyle name="Normal 34 2 4 2" xfId="23419"/>
    <cellStyle name="Normal 34 2 5" xfId="23420"/>
    <cellStyle name="Normal 34 3" xfId="23421"/>
    <cellStyle name="Normal 34 3 2" xfId="23422"/>
    <cellStyle name="Normal 34 3 2 2" xfId="23423"/>
    <cellStyle name="Normal 34 3 2 2 2" xfId="23424"/>
    <cellStyle name="Normal 34 3 2 3" xfId="23425"/>
    <cellStyle name="Normal 34 3 3" xfId="23426"/>
    <cellStyle name="Normal 34 3 3 2" xfId="23427"/>
    <cellStyle name="Normal 34 3 4" xfId="23428"/>
    <cellStyle name="Normal 34 4" xfId="23429"/>
    <cellStyle name="Normal 34 4 2" xfId="23430"/>
    <cellStyle name="Normal 34 4 2 2" xfId="23431"/>
    <cellStyle name="Normal 34 4 3" xfId="23432"/>
    <cellStyle name="Normal 34 5" xfId="23433"/>
    <cellStyle name="Normal 34 6" xfId="23434"/>
    <cellStyle name="Normal 34 6 2" xfId="23435"/>
    <cellStyle name="Normal 34 7" xfId="23436"/>
    <cellStyle name="Normal 34 8" xfId="23437"/>
    <cellStyle name="Normal 34 9" xfId="23438"/>
    <cellStyle name="Normal 35" xfId="23439"/>
    <cellStyle name="Normal 35 2" xfId="23440"/>
    <cellStyle name="Normal 35 2 2" xfId="23441"/>
    <cellStyle name="Normal 35 3" xfId="23442"/>
    <cellStyle name="Normal 35 4" xfId="23443"/>
    <cellStyle name="Normal 36" xfId="23444"/>
    <cellStyle name="Normal 36 2" xfId="23445"/>
    <cellStyle name="Normal 36 3" xfId="23446"/>
    <cellStyle name="Normal 36 4" xfId="23447"/>
    <cellStyle name="Normal 37" xfId="23448"/>
    <cellStyle name="Normal 37 2" xfId="23449"/>
    <cellStyle name="Normal 37 2 2" xfId="23450"/>
    <cellStyle name="Normal 37 2 2 2" xfId="23451"/>
    <cellStyle name="Normal 37 2 2 2 2" xfId="23452"/>
    <cellStyle name="Normal 37 2 2 2 2 2" xfId="23453"/>
    <cellStyle name="Normal 37 2 2 2 3" xfId="23454"/>
    <cellStyle name="Normal 37 2 2 3" xfId="23455"/>
    <cellStyle name="Normal 37 2 2 3 2" xfId="23456"/>
    <cellStyle name="Normal 37 2 2 4" xfId="23457"/>
    <cellStyle name="Normal 37 2 2 5" xfId="23458"/>
    <cellStyle name="Normal 37 2 3" xfId="23459"/>
    <cellStyle name="Normal 37 2 3 2" xfId="23460"/>
    <cellStyle name="Normal 37 2 3 2 2" xfId="23461"/>
    <cellStyle name="Normal 37 2 3 3" xfId="23462"/>
    <cellStyle name="Normal 37 2 4" xfId="23463"/>
    <cellStyle name="Normal 37 2 4 2" xfId="23464"/>
    <cellStyle name="Normal 37 2 5" xfId="23465"/>
    <cellStyle name="Normal 37 2 6" xfId="23466"/>
    <cellStyle name="Normal 37 3" xfId="23467"/>
    <cellStyle name="Normal 37 3 2" xfId="23468"/>
    <cellStyle name="Normal 37 3 2 2" xfId="23469"/>
    <cellStyle name="Normal 37 3 2 2 2" xfId="23470"/>
    <cellStyle name="Normal 37 3 2 3" xfId="23471"/>
    <cellStyle name="Normal 37 3 3" xfId="23472"/>
    <cellStyle name="Normal 37 3 3 2" xfId="23473"/>
    <cellStyle name="Normal 37 3 4" xfId="23474"/>
    <cellStyle name="Normal 37 4" xfId="23475"/>
    <cellStyle name="Normal 37 4 2" xfId="23476"/>
    <cellStyle name="Normal 37 4 2 2" xfId="23477"/>
    <cellStyle name="Normal 37 4 3" xfId="23478"/>
    <cellStyle name="Normal 37 5" xfId="23479"/>
    <cellStyle name="Normal 37 5 2" xfId="23480"/>
    <cellStyle name="Normal 37 6" xfId="23481"/>
    <cellStyle name="Normal 37 6 2" xfId="23482"/>
    <cellStyle name="Normal 37 7" xfId="23483"/>
    <cellStyle name="Normal 37 8" xfId="23484"/>
    <cellStyle name="Normal 37 9" xfId="23485"/>
    <cellStyle name="Normal 38" xfId="23486"/>
    <cellStyle name="Normal 38 2" xfId="23487"/>
    <cellStyle name="Normal 38 2 2" xfId="23488"/>
    <cellStyle name="Normal 38 2 2 2" xfId="23489"/>
    <cellStyle name="Normal 38 2 2 2 2" xfId="23490"/>
    <cellStyle name="Normal 38 2 2 2 2 2" xfId="23491"/>
    <cellStyle name="Normal 38 2 2 2 3" xfId="23492"/>
    <cellStyle name="Normal 38 2 2 3" xfId="23493"/>
    <cellStyle name="Normal 38 2 2 3 2" xfId="23494"/>
    <cellStyle name="Normal 38 2 2 4" xfId="23495"/>
    <cellStyle name="Normal 38 2 3" xfId="23496"/>
    <cellStyle name="Normal 38 2 3 2" xfId="23497"/>
    <cellStyle name="Normal 38 2 3 2 2" xfId="23498"/>
    <cellStyle name="Normal 38 2 3 3" xfId="23499"/>
    <cellStyle name="Normal 38 2 4" xfId="23500"/>
    <cellStyle name="Normal 38 2 4 2" xfId="23501"/>
    <cellStyle name="Normal 38 2 5" xfId="23502"/>
    <cellStyle name="Normal 38 3" xfId="23503"/>
    <cellStyle name="Normal 38 3 2" xfId="23504"/>
    <cellStyle name="Normal 38 3 2 2" xfId="23505"/>
    <cellStyle name="Normal 38 3 2 2 2" xfId="23506"/>
    <cellStyle name="Normal 38 3 2 3" xfId="23507"/>
    <cellStyle name="Normal 38 3 3" xfId="23508"/>
    <cellStyle name="Normal 38 3 3 2" xfId="23509"/>
    <cellStyle name="Normal 38 3 4" xfId="23510"/>
    <cellStyle name="Normal 38 4" xfId="23511"/>
    <cellStyle name="Normal 38 4 2" xfId="23512"/>
    <cellStyle name="Normal 38 4 2 2" xfId="23513"/>
    <cellStyle name="Normal 38 4 3" xfId="23514"/>
    <cellStyle name="Normal 38 5" xfId="23515"/>
    <cellStyle name="Normal 38 6" xfId="23516"/>
    <cellStyle name="Normal 38 6 2" xfId="23517"/>
    <cellStyle name="Normal 38 7" xfId="23518"/>
    <cellStyle name="Normal 38 8" xfId="23519"/>
    <cellStyle name="Normal 38 9" xfId="23520"/>
    <cellStyle name="Normal 39" xfId="23521"/>
    <cellStyle name="Normal 39 2" xfId="23522"/>
    <cellStyle name="Normal 39 2 2" xfId="23523"/>
    <cellStyle name="Normal 39 2 2 2" xfId="23524"/>
    <cellStyle name="Normal 39 2 2 2 2" xfId="23525"/>
    <cellStyle name="Normal 39 2 2 2 2 2" xfId="23526"/>
    <cellStyle name="Normal 39 2 2 2 3" xfId="23527"/>
    <cellStyle name="Normal 39 2 2 3" xfId="23528"/>
    <cellStyle name="Normal 39 2 2 3 2" xfId="23529"/>
    <cellStyle name="Normal 39 2 2 4" xfId="23530"/>
    <cellStyle name="Normal 39 2 3" xfId="23531"/>
    <cellStyle name="Normal 39 2 3 2" xfId="23532"/>
    <cellStyle name="Normal 39 2 3 2 2" xfId="23533"/>
    <cellStyle name="Normal 39 2 3 3" xfId="23534"/>
    <cellStyle name="Normal 39 2 4" xfId="23535"/>
    <cellStyle name="Normal 39 2 4 2" xfId="23536"/>
    <cellStyle name="Normal 39 2 5" xfId="23537"/>
    <cellStyle name="Normal 39 3" xfId="23538"/>
    <cellStyle name="Normal 39 3 2" xfId="23539"/>
    <cellStyle name="Normal 39 3 2 2" xfId="23540"/>
    <cellStyle name="Normal 39 3 2 2 2" xfId="23541"/>
    <cellStyle name="Normal 39 3 2 3" xfId="23542"/>
    <cellStyle name="Normal 39 3 3" xfId="23543"/>
    <cellStyle name="Normal 39 3 3 2" xfId="23544"/>
    <cellStyle name="Normal 39 3 4" xfId="23545"/>
    <cellStyle name="Normal 39 4" xfId="23546"/>
    <cellStyle name="Normal 39 4 2" xfId="23547"/>
    <cellStyle name="Normal 39 4 2 2" xfId="23548"/>
    <cellStyle name="Normal 39 4 3" xfId="23549"/>
    <cellStyle name="Normal 39 5" xfId="23550"/>
    <cellStyle name="Normal 39 6" xfId="23551"/>
    <cellStyle name="Normal 39 6 2" xfId="23552"/>
    <cellStyle name="Normal 39 7" xfId="23553"/>
    <cellStyle name="Normal 39 8" xfId="23554"/>
    <cellStyle name="Normal 39 9" xfId="23555"/>
    <cellStyle name="Normal 4" xfId="20"/>
    <cellStyle name="Normal 4 10" xfId="23556"/>
    <cellStyle name="Normal 4 11" xfId="23557"/>
    <cellStyle name="Normal 4 12" xfId="23558"/>
    <cellStyle name="Normal 4 13" xfId="23559"/>
    <cellStyle name="Normal 4 2" xfId="34"/>
    <cellStyle name="Normal 4 2 2" xfId="23560"/>
    <cellStyle name="Normal 4 2 3" xfId="23561"/>
    <cellStyle name="Normal 4 2 4" xfId="23562"/>
    <cellStyle name="Normal 4 2 5" xfId="23563"/>
    <cellStyle name="Normal 4 2 6" xfId="23564"/>
    <cellStyle name="Normal 4 2 7" xfId="23565"/>
    <cellStyle name="Normal 4 2 8" xfId="62117"/>
    <cellStyle name="Normal 4 3" xfId="23566"/>
    <cellStyle name="Normal 4 3 2" xfId="23567"/>
    <cellStyle name="Normal 4 3 3" xfId="23568"/>
    <cellStyle name="Normal 4 4" xfId="23569"/>
    <cellStyle name="Normal 4 4 2" xfId="23570"/>
    <cellStyle name="Normal 4 4 2 2" xfId="23571"/>
    <cellStyle name="Normal 4 4 3" xfId="23572"/>
    <cellStyle name="Normal 4 4 3 2" xfId="23573"/>
    <cellStyle name="Normal 4 4 3 3" xfId="23574"/>
    <cellStyle name="Normal 4 4 4" xfId="23575"/>
    <cellStyle name="Normal 4 5" xfId="23576"/>
    <cellStyle name="Normal 4 5 2" xfId="23577"/>
    <cellStyle name="Normal 4 5 3" xfId="23578"/>
    <cellStyle name="Normal 4 6" xfId="23579"/>
    <cellStyle name="Normal 4 6 2" xfId="23580"/>
    <cellStyle name="Normal 4 7" xfId="23581"/>
    <cellStyle name="Normal 4 7 2" xfId="23582"/>
    <cellStyle name="Normal 4 8" xfId="23583"/>
    <cellStyle name="Normal 4 8 2" xfId="23584"/>
    <cellStyle name="Normal 4 9" xfId="23585"/>
    <cellStyle name="Normal 4 9 2" xfId="23586"/>
    <cellStyle name="Normal 4_Cost centre master data TMHR 200911 draft v01" xfId="23587"/>
    <cellStyle name="Normal 40" xfId="23588"/>
    <cellStyle name="Normal 40 2" xfId="23589"/>
    <cellStyle name="Normal 40 2 2" xfId="23590"/>
    <cellStyle name="Normal 40 2 2 2" xfId="23591"/>
    <cellStyle name="Normal 40 2 2 2 2" xfId="23592"/>
    <cellStyle name="Normal 40 2 2 2 2 2" xfId="23593"/>
    <cellStyle name="Normal 40 2 2 2 3" xfId="23594"/>
    <cellStyle name="Normal 40 2 2 3" xfId="23595"/>
    <cellStyle name="Normal 40 2 2 3 2" xfId="23596"/>
    <cellStyle name="Normal 40 2 2 4" xfId="23597"/>
    <cellStyle name="Normal 40 2 3" xfId="23598"/>
    <cellStyle name="Normal 40 2 3 2" xfId="23599"/>
    <cellStyle name="Normal 40 2 3 2 2" xfId="23600"/>
    <cellStyle name="Normal 40 2 3 3" xfId="23601"/>
    <cellStyle name="Normal 40 2 4" xfId="23602"/>
    <cellStyle name="Normal 40 2 4 2" xfId="23603"/>
    <cellStyle name="Normal 40 2 5" xfId="23604"/>
    <cellStyle name="Normal 40 3" xfId="23605"/>
    <cellStyle name="Normal 40 3 2" xfId="23606"/>
    <cellStyle name="Normal 40 3 2 2" xfId="23607"/>
    <cellStyle name="Normal 40 3 2 2 2" xfId="23608"/>
    <cellStyle name="Normal 40 3 2 3" xfId="23609"/>
    <cellStyle name="Normal 40 3 3" xfId="23610"/>
    <cellStyle name="Normal 40 3 3 2" xfId="23611"/>
    <cellStyle name="Normal 40 3 4" xfId="23612"/>
    <cellStyle name="Normal 40 4" xfId="23613"/>
    <cellStyle name="Normal 40 4 2" xfId="23614"/>
    <cellStyle name="Normal 40 4 2 2" xfId="23615"/>
    <cellStyle name="Normal 40 4 3" xfId="23616"/>
    <cellStyle name="Normal 40 5" xfId="23617"/>
    <cellStyle name="Normal 40 6" xfId="23618"/>
    <cellStyle name="Normal 40 6 2" xfId="23619"/>
    <cellStyle name="Normal 40 7" xfId="23620"/>
    <cellStyle name="Normal 40 8" xfId="23621"/>
    <cellStyle name="Normal 40 9" xfId="23622"/>
    <cellStyle name="Normal 41" xfId="23623"/>
    <cellStyle name="Normal 41 2" xfId="23624"/>
    <cellStyle name="Normal 41 2 2" xfId="23625"/>
    <cellStyle name="Normal 41 2 2 2" xfId="23626"/>
    <cellStyle name="Normal 41 2 2 2 2" xfId="23627"/>
    <cellStyle name="Normal 41 2 2 2 2 2" xfId="23628"/>
    <cellStyle name="Normal 41 2 2 2 3" xfId="23629"/>
    <cellStyle name="Normal 41 2 2 3" xfId="23630"/>
    <cellStyle name="Normal 41 2 2 3 2" xfId="23631"/>
    <cellStyle name="Normal 41 2 2 4" xfId="23632"/>
    <cellStyle name="Normal 41 2 3" xfId="23633"/>
    <cellStyle name="Normal 41 2 3 2" xfId="23634"/>
    <cellStyle name="Normal 41 2 3 2 2" xfId="23635"/>
    <cellStyle name="Normal 41 2 3 3" xfId="23636"/>
    <cellStyle name="Normal 41 2 4" xfId="23637"/>
    <cellStyle name="Normal 41 2 4 2" xfId="23638"/>
    <cellStyle name="Normal 41 2 5" xfId="23639"/>
    <cellStyle name="Normal 41 3" xfId="23640"/>
    <cellStyle name="Normal 41 3 2" xfId="23641"/>
    <cellStyle name="Normal 41 3 2 2" xfId="23642"/>
    <cellStyle name="Normal 41 3 2 2 2" xfId="23643"/>
    <cellStyle name="Normal 41 3 2 3" xfId="23644"/>
    <cellStyle name="Normal 41 3 3" xfId="23645"/>
    <cellStyle name="Normal 41 3 3 2" xfId="23646"/>
    <cellStyle name="Normal 41 3 4" xfId="23647"/>
    <cellStyle name="Normal 41 4" xfId="23648"/>
    <cellStyle name="Normal 41 4 2" xfId="23649"/>
    <cellStyle name="Normal 41 4 2 2" xfId="23650"/>
    <cellStyle name="Normal 41 4 3" xfId="23651"/>
    <cellStyle name="Normal 41 5" xfId="23652"/>
    <cellStyle name="Normal 41 6" xfId="23653"/>
    <cellStyle name="Normal 41 6 2" xfId="23654"/>
    <cellStyle name="Normal 41 7" xfId="23655"/>
    <cellStyle name="Normal 41 8" xfId="23656"/>
    <cellStyle name="Normal 41 9" xfId="23657"/>
    <cellStyle name="Normal 42" xfId="23658"/>
    <cellStyle name="Normal 42 2" xfId="23659"/>
    <cellStyle name="Normal 42 2 2" xfId="23660"/>
    <cellStyle name="Normal 42 2 2 2" xfId="23661"/>
    <cellStyle name="Normal 42 2 2 2 2" xfId="23662"/>
    <cellStyle name="Normal 42 2 2 2 2 2" xfId="23663"/>
    <cellStyle name="Normal 42 2 2 2 3" xfId="23664"/>
    <cellStyle name="Normal 42 2 2 3" xfId="23665"/>
    <cellStyle name="Normal 42 2 2 3 2" xfId="23666"/>
    <cellStyle name="Normal 42 2 2 4" xfId="23667"/>
    <cellStyle name="Normal 42 2 3" xfId="23668"/>
    <cellStyle name="Normal 42 2 3 2" xfId="23669"/>
    <cellStyle name="Normal 42 2 3 2 2" xfId="23670"/>
    <cellStyle name="Normal 42 2 3 3" xfId="23671"/>
    <cellStyle name="Normal 42 2 4" xfId="23672"/>
    <cellStyle name="Normal 42 2 4 2" xfId="23673"/>
    <cellStyle name="Normal 42 2 5" xfId="23674"/>
    <cellStyle name="Normal 42 3" xfId="23675"/>
    <cellStyle name="Normal 42 3 2" xfId="23676"/>
    <cellStyle name="Normal 42 3 2 2" xfId="23677"/>
    <cellStyle name="Normal 42 3 2 2 2" xfId="23678"/>
    <cellStyle name="Normal 42 3 2 3" xfId="23679"/>
    <cellStyle name="Normal 42 3 3" xfId="23680"/>
    <cellStyle name="Normal 42 3 3 2" xfId="23681"/>
    <cellStyle name="Normal 42 3 4" xfId="23682"/>
    <cellStyle name="Normal 42 4" xfId="23683"/>
    <cellStyle name="Normal 42 4 2" xfId="23684"/>
    <cellStyle name="Normal 42 4 2 2" xfId="23685"/>
    <cellStyle name="Normal 42 4 3" xfId="23686"/>
    <cellStyle name="Normal 42 5" xfId="23687"/>
    <cellStyle name="Normal 42 6" xfId="23688"/>
    <cellStyle name="Normal 42 6 2" xfId="23689"/>
    <cellStyle name="Normal 42 7" xfId="23690"/>
    <cellStyle name="Normal 42 8" xfId="23691"/>
    <cellStyle name="Normal 42 9" xfId="23692"/>
    <cellStyle name="Normal 43" xfId="23693"/>
    <cellStyle name="Normal 43 2" xfId="23694"/>
    <cellStyle name="Normal 43 2 2" xfId="23695"/>
    <cellStyle name="Normal 43 2 2 2" xfId="23696"/>
    <cellStyle name="Normal 43 2 2 2 2" xfId="23697"/>
    <cellStyle name="Normal 43 2 2 2 2 2" xfId="23698"/>
    <cellStyle name="Normal 43 2 2 2 3" xfId="23699"/>
    <cellStyle name="Normal 43 2 2 3" xfId="23700"/>
    <cellStyle name="Normal 43 2 2 3 2" xfId="23701"/>
    <cellStyle name="Normal 43 2 2 4" xfId="23702"/>
    <cellStyle name="Normal 43 2 3" xfId="23703"/>
    <cellStyle name="Normal 43 2 3 2" xfId="23704"/>
    <cellStyle name="Normal 43 2 3 2 2" xfId="23705"/>
    <cellStyle name="Normal 43 2 3 3" xfId="23706"/>
    <cellStyle name="Normal 43 2 4" xfId="23707"/>
    <cellStyle name="Normal 43 2 4 2" xfId="23708"/>
    <cellStyle name="Normal 43 2 5" xfId="23709"/>
    <cellStyle name="Normal 43 2 6" xfId="23710"/>
    <cellStyle name="Normal 43 2 7" xfId="23711"/>
    <cellStyle name="Normal 43 3" xfId="23712"/>
    <cellStyle name="Normal 43 3 2" xfId="23713"/>
    <cellStyle name="Normal 43 3 2 2" xfId="23714"/>
    <cellStyle name="Normal 43 3 2 2 2" xfId="23715"/>
    <cellStyle name="Normal 43 3 2 3" xfId="23716"/>
    <cellStyle name="Normal 43 3 3" xfId="23717"/>
    <cellStyle name="Normal 43 3 3 2" xfId="23718"/>
    <cellStyle name="Normal 43 3 4" xfId="23719"/>
    <cellStyle name="Normal 43 3 5" xfId="23720"/>
    <cellStyle name="Normal 43 3 6" xfId="23721"/>
    <cellStyle name="Normal 43 4" xfId="23722"/>
    <cellStyle name="Normal 43 4 2" xfId="23723"/>
    <cellStyle name="Normal 43 4 2 2" xfId="23724"/>
    <cellStyle name="Normal 43 4 3" xfId="23725"/>
    <cellStyle name="Normal 43 5" xfId="23726"/>
    <cellStyle name="Normal 43 6" xfId="23727"/>
    <cellStyle name="Normal 43 6 2" xfId="23728"/>
    <cellStyle name="Normal 43 7" xfId="23729"/>
    <cellStyle name="Normal 43 8" xfId="23730"/>
    <cellStyle name="Normal 43 9" xfId="23731"/>
    <cellStyle name="Normal 44" xfId="23732"/>
    <cellStyle name="Normal 44 2" xfId="23733"/>
    <cellStyle name="Normal 44 2 2" xfId="23734"/>
    <cellStyle name="Normal 44 2 2 2" xfId="23735"/>
    <cellStyle name="Normal 44 2 2 2 2" xfId="23736"/>
    <cellStyle name="Normal 44 2 2 2 2 2" xfId="23737"/>
    <cellStyle name="Normal 44 2 2 2 3" xfId="23738"/>
    <cellStyle name="Normal 44 2 2 3" xfId="23739"/>
    <cellStyle name="Normal 44 2 2 3 2" xfId="23740"/>
    <cellStyle name="Normal 44 2 2 4" xfId="23741"/>
    <cellStyle name="Normal 44 2 3" xfId="23742"/>
    <cellStyle name="Normal 44 2 3 2" xfId="23743"/>
    <cellStyle name="Normal 44 2 3 2 2" xfId="23744"/>
    <cellStyle name="Normal 44 2 3 3" xfId="23745"/>
    <cellStyle name="Normal 44 2 4" xfId="23746"/>
    <cellStyle name="Normal 44 2 4 2" xfId="23747"/>
    <cellStyle name="Normal 44 2 5" xfId="23748"/>
    <cellStyle name="Normal 44 2 6" xfId="23749"/>
    <cellStyle name="Normal 44 3" xfId="23750"/>
    <cellStyle name="Normal 44 3 2" xfId="23751"/>
    <cellStyle name="Normal 44 3 2 2" xfId="23752"/>
    <cellStyle name="Normal 44 3 2 2 2" xfId="23753"/>
    <cellStyle name="Normal 44 3 2 3" xfId="23754"/>
    <cellStyle name="Normal 44 3 3" xfId="23755"/>
    <cellStyle name="Normal 44 3 3 2" xfId="23756"/>
    <cellStyle name="Normal 44 3 4" xfId="23757"/>
    <cellStyle name="Normal 44 3 5" xfId="23758"/>
    <cellStyle name="Normal 44 4" xfId="23759"/>
    <cellStyle name="Normal 44 4 2" xfId="23760"/>
    <cellStyle name="Normal 44 4 2 2" xfId="23761"/>
    <cellStyle name="Normal 44 4 3" xfId="23762"/>
    <cellStyle name="Normal 44 5" xfId="23763"/>
    <cellStyle name="Normal 44 6" xfId="23764"/>
    <cellStyle name="Normal 44 6 2" xfId="23765"/>
    <cellStyle name="Normal 44 7" xfId="23766"/>
    <cellStyle name="Normal 44 8" xfId="23767"/>
    <cellStyle name="Normal 45" xfId="23768"/>
    <cellStyle name="Normal 45 2" xfId="23769"/>
    <cellStyle name="Normal 45 2 2" xfId="23770"/>
    <cellStyle name="Normal 45 2 2 2" xfId="23771"/>
    <cellStyle name="Normal 45 2 2 2 2" xfId="23772"/>
    <cellStyle name="Normal 45 2 2 2 2 2" xfId="23773"/>
    <cellStyle name="Normal 45 2 2 2 3" xfId="23774"/>
    <cellStyle name="Normal 45 2 2 3" xfId="23775"/>
    <cellStyle name="Normal 45 2 2 3 2" xfId="23776"/>
    <cellStyle name="Normal 45 2 2 4" xfId="23777"/>
    <cellStyle name="Normal 45 2 3" xfId="23778"/>
    <cellStyle name="Normal 45 2 3 2" xfId="23779"/>
    <cellStyle name="Normal 45 2 3 2 2" xfId="23780"/>
    <cellStyle name="Normal 45 2 3 3" xfId="23781"/>
    <cellStyle name="Normal 45 2 4" xfId="23782"/>
    <cellStyle name="Normal 45 2 4 2" xfId="23783"/>
    <cellStyle name="Normal 45 2 5" xfId="23784"/>
    <cellStyle name="Normal 45 2 6" xfId="23785"/>
    <cellStyle name="Normal 45 3" xfId="23786"/>
    <cellStyle name="Normal 45 3 2" xfId="23787"/>
    <cellStyle name="Normal 45 3 2 2" xfId="23788"/>
    <cellStyle name="Normal 45 3 2 2 2" xfId="23789"/>
    <cellStyle name="Normal 45 3 2 3" xfId="23790"/>
    <cellStyle name="Normal 45 3 3" xfId="23791"/>
    <cellStyle name="Normal 45 3 3 2" xfId="23792"/>
    <cellStyle name="Normal 45 3 4" xfId="23793"/>
    <cellStyle name="Normal 45 3 5" xfId="23794"/>
    <cellStyle name="Normal 45 4" xfId="23795"/>
    <cellStyle name="Normal 45 4 2" xfId="23796"/>
    <cellStyle name="Normal 45 4 2 2" xfId="23797"/>
    <cellStyle name="Normal 45 4 3" xfId="23798"/>
    <cellStyle name="Normal 45 4 4" xfId="23799"/>
    <cellStyle name="Normal 45 5" xfId="23800"/>
    <cellStyle name="Normal 45 6" xfId="23801"/>
    <cellStyle name="Normal 45 6 2" xfId="23802"/>
    <cellStyle name="Normal 45 7" xfId="23803"/>
    <cellStyle name="Normal 45 8" xfId="23804"/>
    <cellStyle name="Normal 46" xfId="23805"/>
    <cellStyle name="Normal 46 2" xfId="23806"/>
    <cellStyle name="Normal 46 2 2" xfId="23807"/>
    <cellStyle name="Normal 46 2 2 2" xfId="23808"/>
    <cellStyle name="Normal 46 2 2 2 2" xfId="23809"/>
    <cellStyle name="Normal 46 2 2 2 2 2" xfId="23810"/>
    <cellStyle name="Normal 46 2 2 2 3" xfId="23811"/>
    <cellStyle name="Normal 46 2 2 3" xfId="23812"/>
    <cellStyle name="Normal 46 2 2 3 2" xfId="23813"/>
    <cellStyle name="Normal 46 2 2 4" xfId="23814"/>
    <cellStyle name="Normal 46 2 3" xfId="23815"/>
    <cellStyle name="Normal 46 2 3 2" xfId="23816"/>
    <cellStyle name="Normal 46 2 3 2 2" xfId="23817"/>
    <cellStyle name="Normal 46 2 3 3" xfId="23818"/>
    <cellStyle name="Normal 46 2 4" xfId="23819"/>
    <cellStyle name="Normal 46 2 4 2" xfId="23820"/>
    <cellStyle name="Normal 46 2 5" xfId="23821"/>
    <cellStyle name="Normal 46 2 6" xfId="23822"/>
    <cellStyle name="Normal 46 3" xfId="23823"/>
    <cellStyle name="Normal 46 3 2" xfId="23824"/>
    <cellStyle name="Normal 46 3 2 2" xfId="23825"/>
    <cellStyle name="Normal 46 3 2 2 2" xfId="23826"/>
    <cellStyle name="Normal 46 3 2 3" xfId="23827"/>
    <cellStyle name="Normal 46 3 3" xfId="23828"/>
    <cellStyle name="Normal 46 3 3 2" xfId="23829"/>
    <cellStyle name="Normal 46 3 4" xfId="23830"/>
    <cellStyle name="Normal 46 4" xfId="23831"/>
    <cellStyle name="Normal 46 4 2" xfId="23832"/>
    <cellStyle name="Normal 46 4 2 2" xfId="23833"/>
    <cellStyle name="Normal 46 4 3" xfId="23834"/>
    <cellStyle name="Normal 46 5" xfId="23835"/>
    <cellStyle name="Normal 46 6" xfId="23836"/>
    <cellStyle name="Normal 46 6 2" xfId="23837"/>
    <cellStyle name="Normal 46 7" xfId="23838"/>
    <cellStyle name="Normal 46 8" xfId="23839"/>
    <cellStyle name="Normal 47" xfId="23840"/>
    <cellStyle name="Normal 47 2" xfId="23841"/>
    <cellStyle name="Normal 47 2 2" xfId="23842"/>
    <cellStyle name="Normal 47 2 2 2" xfId="23843"/>
    <cellStyle name="Normal 47 2 2 2 2" xfId="23844"/>
    <cellStyle name="Normal 47 2 2 2 2 2" xfId="23845"/>
    <cellStyle name="Normal 47 2 2 2 3" xfId="23846"/>
    <cellStyle name="Normal 47 2 2 3" xfId="23847"/>
    <cellStyle name="Normal 47 2 2 3 2" xfId="23848"/>
    <cellStyle name="Normal 47 2 2 4" xfId="23849"/>
    <cellStyle name="Normal 47 2 3" xfId="23850"/>
    <cellStyle name="Normal 47 2 3 2" xfId="23851"/>
    <cellStyle name="Normal 47 2 3 2 2" xfId="23852"/>
    <cellStyle name="Normal 47 2 3 3" xfId="23853"/>
    <cellStyle name="Normal 47 2 4" xfId="23854"/>
    <cellStyle name="Normal 47 2 4 2" xfId="23855"/>
    <cellStyle name="Normal 47 2 5" xfId="23856"/>
    <cellStyle name="Normal 47 2 6" xfId="23857"/>
    <cellStyle name="Normal 47 3" xfId="23858"/>
    <cellStyle name="Normal 47 3 2" xfId="23859"/>
    <cellStyle name="Normal 47 3 2 2" xfId="23860"/>
    <cellStyle name="Normal 47 3 2 2 2" xfId="23861"/>
    <cellStyle name="Normal 47 3 2 3" xfId="23862"/>
    <cellStyle name="Normal 47 3 3" xfId="23863"/>
    <cellStyle name="Normal 47 3 3 2" xfId="23864"/>
    <cellStyle name="Normal 47 3 4" xfId="23865"/>
    <cellStyle name="Normal 47 3 5" xfId="23866"/>
    <cellStyle name="Normal 47 4" xfId="23867"/>
    <cellStyle name="Normal 47 4 2" xfId="23868"/>
    <cellStyle name="Normal 47 4 2 2" xfId="23869"/>
    <cellStyle name="Normal 47 4 3" xfId="23870"/>
    <cellStyle name="Normal 47 5" xfId="23871"/>
    <cellStyle name="Normal 47 5 2" xfId="23872"/>
    <cellStyle name="Normal 47 6" xfId="23873"/>
    <cellStyle name="Normal 47 6 2" xfId="23874"/>
    <cellStyle name="Normal 47 7" xfId="23875"/>
    <cellStyle name="Normal 47 8" xfId="23876"/>
    <cellStyle name="Normal 48" xfId="23877"/>
    <cellStyle name="Normal 48 2" xfId="23878"/>
    <cellStyle name="Normal 48 2 2" xfId="23879"/>
    <cellStyle name="Normal 48 2 2 2" xfId="23880"/>
    <cellStyle name="Normal 48 2 2 2 2" xfId="23881"/>
    <cellStyle name="Normal 48 2 2 2 2 2" xfId="23882"/>
    <cellStyle name="Normal 48 2 2 2 3" xfId="23883"/>
    <cellStyle name="Normal 48 2 2 3" xfId="23884"/>
    <cellStyle name="Normal 48 2 2 3 2" xfId="23885"/>
    <cellStyle name="Normal 48 2 2 4" xfId="23886"/>
    <cellStyle name="Normal 48 2 3" xfId="23887"/>
    <cellStyle name="Normal 48 2 3 2" xfId="23888"/>
    <cellStyle name="Normal 48 2 3 2 2" xfId="23889"/>
    <cellStyle name="Normal 48 2 3 3" xfId="23890"/>
    <cellStyle name="Normal 48 2 4" xfId="23891"/>
    <cellStyle name="Normal 48 2 4 2" xfId="23892"/>
    <cellStyle name="Normal 48 2 5" xfId="23893"/>
    <cellStyle name="Normal 48 2 6" xfId="23894"/>
    <cellStyle name="Normal 48 3" xfId="23895"/>
    <cellStyle name="Normal 48 3 2" xfId="23896"/>
    <cellStyle name="Normal 48 3 2 2" xfId="23897"/>
    <cellStyle name="Normal 48 3 2 2 2" xfId="23898"/>
    <cellStyle name="Normal 48 3 2 3" xfId="23899"/>
    <cellStyle name="Normal 48 3 3" xfId="23900"/>
    <cellStyle name="Normal 48 3 3 2" xfId="23901"/>
    <cellStyle name="Normal 48 3 4" xfId="23902"/>
    <cellStyle name="Normal 48 3 5" xfId="23903"/>
    <cellStyle name="Normal 48 4" xfId="23904"/>
    <cellStyle name="Normal 48 4 2" xfId="23905"/>
    <cellStyle name="Normal 48 4 2 2" xfId="23906"/>
    <cellStyle name="Normal 48 4 3" xfId="23907"/>
    <cellStyle name="Normal 48 5" xfId="23908"/>
    <cellStyle name="Normal 48 5 2" xfId="23909"/>
    <cellStyle name="Normal 48 6" xfId="23910"/>
    <cellStyle name="Normal 48 7" xfId="23911"/>
    <cellStyle name="Normal 49" xfId="23912"/>
    <cellStyle name="Normal 49 2" xfId="23913"/>
    <cellStyle name="Normal 49 2 2" xfId="23914"/>
    <cellStyle name="Normal 49 2 2 2" xfId="23915"/>
    <cellStyle name="Normal 49 2 2 2 2" xfId="23916"/>
    <cellStyle name="Normal 49 2 2 2 2 2" xfId="23917"/>
    <cellStyle name="Normal 49 2 2 2 3" xfId="23918"/>
    <cellStyle name="Normal 49 2 2 3" xfId="23919"/>
    <cellStyle name="Normal 49 2 2 3 2" xfId="23920"/>
    <cellStyle name="Normal 49 2 2 4" xfId="23921"/>
    <cellStyle name="Normal 49 2 2 5" xfId="23922"/>
    <cellStyle name="Normal 49 2 3" xfId="23923"/>
    <cellStyle name="Normal 49 2 3 2" xfId="23924"/>
    <cellStyle name="Normal 49 2 3 2 2" xfId="23925"/>
    <cellStyle name="Normal 49 2 3 3" xfId="23926"/>
    <cellStyle name="Normal 49 2 3 4" xfId="23927"/>
    <cellStyle name="Normal 49 2 4" xfId="23928"/>
    <cellStyle name="Normal 49 2 4 2" xfId="23929"/>
    <cellStyle name="Normal 49 2 5" xfId="23930"/>
    <cellStyle name="Normal 49 2 6" xfId="23931"/>
    <cellStyle name="Normal 49 3" xfId="23932"/>
    <cellStyle name="Normal 49 3 2" xfId="23933"/>
    <cellStyle name="Normal 49 3 2 2" xfId="23934"/>
    <cellStyle name="Normal 49 3 2 2 2" xfId="23935"/>
    <cellStyle name="Normal 49 3 2 3" xfId="23936"/>
    <cellStyle name="Normal 49 3 3" xfId="23937"/>
    <cellStyle name="Normal 49 3 3 2" xfId="23938"/>
    <cellStyle name="Normal 49 3 4" xfId="23939"/>
    <cellStyle name="Normal 49 3 5" xfId="23940"/>
    <cellStyle name="Normal 49 4" xfId="23941"/>
    <cellStyle name="Normal 49 4 2" xfId="23942"/>
    <cellStyle name="Normal 49 4 2 2" xfId="23943"/>
    <cellStyle name="Normal 49 4 3" xfId="23944"/>
    <cellStyle name="Normal 49 4 4" xfId="23945"/>
    <cellStyle name="Normal 49 5" xfId="23946"/>
    <cellStyle name="Normal 49 5 2" xfId="23947"/>
    <cellStyle name="Normal 49 5 3" xfId="23948"/>
    <cellStyle name="Normal 49 6" xfId="23949"/>
    <cellStyle name="Normal 49 7" xfId="23950"/>
    <cellStyle name="Normal 5" xfId="23951"/>
    <cellStyle name="Normal 5 10" xfId="23952"/>
    <cellStyle name="Normal 5 11" xfId="23953"/>
    <cellStyle name="Normal 5 12" xfId="23954"/>
    <cellStyle name="Normal 5 13" xfId="23955"/>
    <cellStyle name="Normal 5 14" xfId="23956"/>
    <cellStyle name="Normal 5 15" xfId="23957"/>
    <cellStyle name="Normal 5 16" xfId="62118"/>
    <cellStyle name="Normal 5 2" xfId="23958"/>
    <cellStyle name="Normal 5 2 2" xfId="23959"/>
    <cellStyle name="Normal 5 2 3" xfId="23960"/>
    <cellStyle name="Normal 5 2 4" xfId="23961"/>
    <cellStyle name="Normal 5 2 5" xfId="23962"/>
    <cellStyle name="Normal 5 3" xfId="23963"/>
    <cellStyle name="Normal 5 3 2" xfId="23964"/>
    <cellStyle name="Normal 5 3 3" xfId="23965"/>
    <cellStyle name="Normal 5 3 4" xfId="23966"/>
    <cellStyle name="Normal 5 4" xfId="23967"/>
    <cellStyle name="Normal 5 4 2" xfId="23968"/>
    <cellStyle name="Normal 5 4 3" xfId="23969"/>
    <cellStyle name="Normal 5 5" xfId="23970"/>
    <cellStyle name="Normal 5 5 2" xfId="23971"/>
    <cellStyle name="Normal 5 5 3" xfId="23972"/>
    <cellStyle name="Normal 5 6" xfId="23973"/>
    <cellStyle name="Normal 5 6 2" xfId="23974"/>
    <cellStyle name="Normal 5 7" xfId="23975"/>
    <cellStyle name="Normal 5 7 2" xfId="23976"/>
    <cellStyle name="Normal 5 8" xfId="23977"/>
    <cellStyle name="Normal 5 8 2" xfId="23978"/>
    <cellStyle name="Normal 5 9" xfId="23979"/>
    <cellStyle name="Normal 5 9 2" xfId="23980"/>
    <cellStyle name="Normal 50" xfId="23981"/>
    <cellStyle name="Normal 50 2" xfId="23982"/>
    <cellStyle name="Normal 50 2 2" xfId="23983"/>
    <cellStyle name="Normal 50 2 2 2" xfId="23984"/>
    <cellStyle name="Normal 50 2 2 2 2" xfId="23985"/>
    <cellStyle name="Normal 50 2 2 2 2 2" xfId="23986"/>
    <cellStyle name="Normal 50 2 2 2 3" xfId="23987"/>
    <cellStyle name="Normal 50 2 2 3" xfId="23988"/>
    <cellStyle name="Normal 50 2 2 3 2" xfId="23989"/>
    <cellStyle name="Normal 50 2 2 4" xfId="23990"/>
    <cellStyle name="Normal 50 2 2 5" xfId="23991"/>
    <cellStyle name="Normal 50 2 3" xfId="23992"/>
    <cellStyle name="Normal 50 2 3 2" xfId="23993"/>
    <cellStyle name="Normal 50 2 3 2 2" xfId="23994"/>
    <cellStyle name="Normal 50 2 3 3" xfId="23995"/>
    <cellStyle name="Normal 50 2 3 4" xfId="23996"/>
    <cellStyle name="Normal 50 2 4" xfId="23997"/>
    <cellStyle name="Normal 50 2 4 2" xfId="23998"/>
    <cellStyle name="Normal 50 2 5" xfId="23999"/>
    <cellStyle name="Normal 50 2 6" xfId="24000"/>
    <cellStyle name="Normal 50 3" xfId="24001"/>
    <cellStyle name="Normal 50 3 2" xfId="24002"/>
    <cellStyle name="Normal 50 3 2 2" xfId="24003"/>
    <cellStyle name="Normal 50 3 2 2 2" xfId="24004"/>
    <cellStyle name="Normal 50 3 2 3" xfId="24005"/>
    <cellStyle name="Normal 50 3 3" xfId="24006"/>
    <cellStyle name="Normal 50 3 3 2" xfId="24007"/>
    <cellStyle name="Normal 50 3 4" xfId="24008"/>
    <cellStyle name="Normal 50 3 5" xfId="24009"/>
    <cellStyle name="Normal 50 4" xfId="24010"/>
    <cellStyle name="Normal 50 4 2" xfId="24011"/>
    <cellStyle name="Normal 50 4 2 2" xfId="24012"/>
    <cellStyle name="Normal 50 4 3" xfId="24013"/>
    <cellStyle name="Normal 50 4 4" xfId="24014"/>
    <cellStyle name="Normal 50 5" xfId="24015"/>
    <cellStyle name="Normal 50 5 2" xfId="24016"/>
    <cellStyle name="Normal 50 5 3" xfId="24017"/>
    <cellStyle name="Normal 50 6" xfId="24018"/>
    <cellStyle name="Normal 50 7" xfId="24019"/>
    <cellStyle name="Normal 51" xfId="24020"/>
    <cellStyle name="Normal 51 2" xfId="24021"/>
    <cellStyle name="Normal 51 2 2" xfId="24022"/>
    <cellStyle name="Normal 51 2 2 2" xfId="24023"/>
    <cellStyle name="Normal 51 2 2 2 2" xfId="24024"/>
    <cellStyle name="Normal 51 2 2 3" xfId="24025"/>
    <cellStyle name="Normal 51 2 2 4" xfId="24026"/>
    <cellStyle name="Normal 51 2 3" xfId="24027"/>
    <cellStyle name="Normal 51 2 3 2" xfId="24028"/>
    <cellStyle name="Normal 51 2 3 3" xfId="24029"/>
    <cellStyle name="Normal 51 2 4" xfId="24030"/>
    <cellStyle name="Normal 51 2 5" xfId="24031"/>
    <cellStyle name="Normal 51 3" xfId="24032"/>
    <cellStyle name="Normal 51 3 2" xfId="24033"/>
    <cellStyle name="Normal 51 3 2 2" xfId="24034"/>
    <cellStyle name="Normal 51 3 2 2 2" xfId="24035"/>
    <cellStyle name="Normal 51 3 2 3" xfId="24036"/>
    <cellStyle name="Normal 51 3 3" xfId="24037"/>
    <cellStyle name="Normal 51 3 3 2" xfId="24038"/>
    <cellStyle name="Normal 51 3 4" xfId="24039"/>
    <cellStyle name="Normal 51 3 5" xfId="24040"/>
    <cellStyle name="Normal 51 4" xfId="24041"/>
    <cellStyle name="Normal 51 4 2" xfId="24042"/>
    <cellStyle name="Normal 51 4 2 2" xfId="24043"/>
    <cellStyle name="Normal 51 4 3" xfId="24044"/>
    <cellStyle name="Normal 51 4 4" xfId="24045"/>
    <cellStyle name="Normal 51 5" xfId="24046"/>
    <cellStyle name="Normal 51 5 2" xfId="24047"/>
    <cellStyle name="Normal 51 5 3" xfId="24048"/>
    <cellStyle name="Normal 51 6" xfId="24049"/>
    <cellStyle name="Normal 51 7" xfId="24050"/>
    <cellStyle name="Normal 52" xfId="24051"/>
    <cellStyle name="Normal 52 2" xfId="24052"/>
    <cellStyle name="Normal 52 2 2" xfId="24053"/>
    <cellStyle name="Normal 52 2 3" xfId="24054"/>
    <cellStyle name="Normal 52 2 4" xfId="24055"/>
    <cellStyle name="Normal 52 3" xfId="24056"/>
    <cellStyle name="Normal 52 4" xfId="24057"/>
    <cellStyle name="Normal 52 5" xfId="24058"/>
    <cellStyle name="Normal 52 6" xfId="24059"/>
    <cellStyle name="Normal 53" xfId="24060"/>
    <cellStyle name="Normal 53 2" xfId="24061"/>
    <cellStyle name="Normal 53 2 2" xfId="24062"/>
    <cellStyle name="Normal 53 2 3" xfId="24063"/>
    <cellStyle name="Normal 53 2 4" xfId="24064"/>
    <cellStyle name="Normal 53 3" xfId="24065"/>
    <cellStyle name="Normal 53 3 2" xfId="24066"/>
    <cellStyle name="Normal 53 3 2 2" xfId="24067"/>
    <cellStyle name="Normal 53 3 3" xfId="24068"/>
    <cellStyle name="Normal 53 3 4" xfId="24069"/>
    <cellStyle name="Normal 53 4" xfId="24070"/>
    <cellStyle name="Normal 53 4 2" xfId="24071"/>
    <cellStyle name="Normal 53 4 2 2" xfId="24072"/>
    <cellStyle name="Normal 53 4 3" xfId="24073"/>
    <cellStyle name="Normal 53 4 4" xfId="24074"/>
    <cellStyle name="Normal 53 5" xfId="24075"/>
    <cellStyle name="Normal 53 5 2" xfId="24076"/>
    <cellStyle name="Normal 53 5 3" xfId="24077"/>
    <cellStyle name="Normal 53 6" xfId="24078"/>
    <cellStyle name="Normal 54" xfId="24079"/>
    <cellStyle name="Normal 54 2" xfId="24080"/>
    <cellStyle name="Normal 54 2 2" xfId="24081"/>
    <cellStyle name="Normal 54 2 3" xfId="24082"/>
    <cellStyle name="Normal 54 2 4" xfId="24083"/>
    <cellStyle name="Normal 54 3" xfId="24084"/>
    <cellStyle name="Normal 54 3 2" xfId="24085"/>
    <cellStyle name="Normal 54 3 2 2" xfId="24086"/>
    <cellStyle name="Normal 54 3 3" xfId="24087"/>
    <cellStyle name="Normal 54 3 4" xfId="24088"/>
    <cellStyle name="Normal 54 4" xfId="24089"/>
    <cellStyle name="Normal 54 4 2" xfId="24090"/>
    <cellStyle name="Normal 54 4 2 2" xfId="24091"/>
    <cellStyle name="Normal 54 4 3" xfId="24092"/>
    <cellStyle name="Normal 54 4 4" xfId="24093"/>
    <cellStyle name="Normal 54 5" xfId="24094"/>
    <cellStyle name="Normal 54 5 2" xfId="24095"/>
    <cellStyle name="Normal 54 5 3" xfId="24096"/>
    <cellStyle name="Normal 54 6" xfId="24097"/>
    <cellStyle name="Normal 55" xfId="24098"/>
    <cellStyle name="Normal 55 2" xfId="24099"/>
    <cellStyle name="Normal 55 2 2" xfId="24100"/>
    <cellStyle name="Normal 55 2 3" xfId="24101"/>
    <cellStyle name="Normal 55 2 4" xfId="24102"/>
    <cellStyle name="Normal 55 3" xfId="24103"/>
    <cellStyle name="Normal 55 3 2" xfId="24104"/>
    <cellStyle name="Normal 55 3 2 2" xfId="24105"/>
    <cellStyle name="Normal 55 3 3" xfId="24106"/>
    <cellStyle name="Normal 55 3 4" xfId="24107"/>
    <cellStyle name="Normal 55 4" xfId="24108"/>
    <cellStyle name="Normal 55 4 2" xfId="24109"/>
    <cellStyle name="Normal 55 4 2 2" xfId="24110"/>
    <cellStyle name="Normal 55 4 3" xfId="24111"/>
    <cellStyle name="Normal 55 4 4" xfId="24112"/>
    <cellStyle name="Normal 55 5" xfId="24113"/>
    <cellStyle name="Normal 55 5 2" xfId="24114"/>
    <cellStyle name="Normal 55 5 3" xfId="24115"/>
    <cellStyle name="Normal 55 6" xfId="24116"/>
    <cellStyle name="Normal 56" xfId="24117"/>
    <cellStyle name="Normal 56 2" xfId="24118"/>
    <cellStyle name="Normal 56 2 2" xfId="24119"/>
    <cellStyle name="Normal 56 2 3" xfId="24120"/>
    <cellStyle name="Normal 56 2 4" xfId="24121"/>
    <cellStyle name="Normal 56 3" xfId="24122"/>
    <cellStyle name="Normal 56 3 2" xfId="24123"/>
    <cellStyle name="Normal 56 3 2 2" xfId="24124"/>
    <cellStyle name="Normal 56 3 3" xfId="24125"/>
    <cellStyle name="Normal 56 3 4" xfId="24126"/>
    <cellStyle name="Normal 56 4" xfId="24127"/>
    <cellStyle name="Normal 56 4 2" xfId="24128"/>
    <cellStyle name="Normal 56 4 2 2" xfId="24129"/>
    <cellStyle name="Normal 56 4 3" xfId="24130"/>
    <cellStyle name="Normal 56 4 4" xfId="24131"/>
    <cellStyle name="Normal 56 5" xfId="24132"/>
    <cellStyle name="Normal 56 5 2" xfId="24133"/>
    <cellStyle name="Normal 56 5 3" xfId="24134"/>
    <cellStyle name="Normal 56 6" xfId="24135"/>
    <cellStyle name="Normal 56 7" xfId="24136"/>
    <cellStyle name="Normal 57" xfId="24137"/>
    <cellStyle name="Normal 57 2" xfId="24138"/>
    <cellStyle name="Normal 57 2 2" xfId="24139"/>
    <cellStyle name="Normal 57 2 3" xfId="24140"/>
    <cellStyle name="Normal 57 2 4" xfId="24141"/>
    <cellStyle name="Normal 57 3" xfId="24142"/>
    <cellStyle name="Normal 57 3 2" xfId="24143"/>
    <cellStyle name="Normal 57 3 2 2" xfId="24144"/>
    <cellStyle name="Normal 57 3 3" xfId="24145"/>
    <cellStyle name="Normal 57 3 4" xfId="24146"/>
    <cellStyle name="Normal 57 4" xfId="24147"/>
    <cellStyle name="Normal 57 4 2" xfId="24148"/>
    <cellStyle name="Normal 57 4 2 2" xfId="24149"/>
    <cellStyle name="Normal 57 4 3" xfId="24150"/>
    <cellStyle name="Normal 57 4 4" xfId="24151"/>
    <cellStyle name="Normal 57 5" xfId="24152"/>
    <cellStyle name="Normal 57 5 2" xfId="24153"/>
    <cellStyle name="Normal 57 5 3" xfId="24154"/>
    <cellStyle name="Normal 57 6" xfId="24155"/>
    <cellStyle name="Normal 57 7" xfId="24156"/>
    <cellStyle name="Normal 58" xfId="24157"/>
    <cellStyle name="Normal 58 2" xfId="24158"/>
    <cellStyle name="Normal 58 2 2" xfId="24159"/>
    <cellStyle name="Normal 58 2 3" xfId="24160"/>
    <cellStyle name="Normal 58 2 4" xfId="24161"/>
    <cellStyle name="Normal 58 3" xfId="24162"/>
    <cellStyle name="Normal 58 3 2" xfId="24163"/>
    <cellStyle name="Normal 58 3 2 2" xfId="24164"/>
    <cellStyle name="Normal 58 3 3" xfId="24165"/>
    <cellStyle name="Normal 58 3 4" xfId="24166"/>
    <cellStyle name="Normal 58 4" xfId="24167"/>
    <cellStyle name="Normal 58 4 2" xfId="24168"/>
    <cellStyle name="Normal 58 4 2 2" xfId="24169"/>
    <cellStyle name="Normal 58 4 3" xfId="24170"/>
    <cellStyle name="Normal 58 4 4" xfId="24171"/>
    <cellStyle name="Normal 58 5" xfId="24172"/>
    <cellStyle name="Normal 58 5 2" xfId="24173"/>
    <cellStyle name="Normal 58 5 3" xfId="24174"/>
    <cellStyle name="Normal 58 6" xfId="24175"/>
    <cellStyle name="Normal 58 7" xfId="24176"/>
    <cellStyle name="Normal 59" xfId="24177"/>
    <cellStyle name="Normal 59 2" xfId="24178"/>
    <cellStyle name="Normal 59 2 2" xfId="24179"/>
    <cellStyle name="Normal 59 2 2 2" xfId="24180"/>
    <cellStyle name="Normal 59 2 2 2 2" xfId="24181"/>
    <cellStyle name="Normal 59 2 2 3" xfId="24182"/>
    <cellStyle name="Normal 59 2 2 4" xfId="24183"/>
    <cellStyle name="Normal 59 2 3" xfId="24184"/>
    <cellStyle name="Normal 59 2 3 2" xfId="24185"/>
    <cellStyle name="Normal 59 2 3 3" xfId="24186"/>
    <cellStyle name="Normal 59 2 4" xfId="24187"/>
    <cellStyle name="Normal 59 2 5" xfId="24188"/>
    <cellStyle name="Normal 59 3" xfId="24189"/>
    <cellStyle name="Normal 59 3 2" xfId="24190"/>
    <cellStyle name="Normal 59 4" xfId="24191"/>
    <cellStyle name="Normal 59 4 2" xfId="24192"/>
    <cellStyle name="Normal 59 4 2 2" xfId="24193"/>
    <cellStyle name="Normal 59 4 2 2 2" xfId="24194"/>
    <cellStyle name="Normal 59 4 2 3" xfId="24195"/>
    <cellStyle name="Normal 59 4 3" xfId="24196"/>
    <cellStyle name="Normal 59 4 3 2" xfId="24197"/>
    <cellStyle name="Normal 59 4 4" xfId="24198"/>
    <cellStyle name="Normal 59 4 5" xfId="24199"/>
    <cellStyle name="Normal 59 5" xfId="24200"/>
    <cellStyle name="Normal 59 5 2" xfId="24201"/>
    <cellStyle name="Normal 59 5 2 2" xfId="24202"/>
    <cellStyle name="Normal 59 5 3" xfId="24203"/>
    <cellStyle name="Normal 59 5 4" xfId="24204"/>
    <cellStyle name="Normal 59 6" xfId="24205"/>
    <cellStyle name="Normal 59 6 2" xfId="24206"/>
    <cellStyle name="Normal 59 7" xfId="24207"/>
    <cellStyle name="Normal 6" xfId="5"/>
    <cellStyle name="Normal 6 10" xfId="24208"/>
    <cellStyle name="Normal 6 10 2" xfId="24209"/>
    <cellStyle name="Normal 6 10 2 2" xfId="24210"/>
    <cellStyle name="Normal 6 10 3" xfId="24211"/>
    <cellStyle name="Normal 6 10 4" xfId="24212"/>
    <cellStyle name="Normal 6 10 5" xfId="24213"/>
    <cellStyle name="Normal 6 11" xfId="24214"/>
    <cellStyle name="Normal 6 11 2" xfId="24215"/>
    <cellStyle name="Normal 6 11 2 2" xfId="24216"/>
    <cellStyle name="Normal 6 11 3" xfId="24217"/>
    <cellStyle name="Normal 6 11 4" xfId="24218"/>
    <cellStyle name="Normal 6 11 5" xfId="24219"/>
    <cellStyle name="Normal 6 12" xfId="24220"/>
    <cellStyle name="Normal 6 12 2" xfId="24221"/>
    <cellStyle name="Normal 6 12 3" xfId="24222"/>
    <cellStyle name="Normal 6 13" xfId="24223"/>
    <cellStyle name="Normal 6 13 2" xfId="24224"/>
    <cellStyle name="Normal 6 14" xfId="24225"/>
    <cellStyle name="Normal 6 14 2" xfId="24226"/>
    <cellStyle name="Normal 6 15" xfId="24227"/>
    <cellStyle name="Normal 6 15 2" xfId="24228"/>
    <cellStyle name="Normal 6 16" xfId="24229"/>
    <cellStyle name="Normal 6 16 2" xfId="24230"/>
    <cellStyle name="Normal 6 17" xfId="24231"/>
    <cellStyle name="Normal 6 17 2" xfId="24232"/>
    <cellStyle name="Normal 6 18" xfId="24233"/>
    <cellStyle name="Normal 6 18 2" xfId="24234"/>
    <cellStyle name="Normal 6 19" xfId="24235"/>
    <cellStyle name="Normal 6 19 2" xfId="24236"/>
    <cellStyle name="Normal 6 2" xfId="6"/>
    <cellStyle name="Normal 6 2 2" xfId="24237"/>
    <cellStyle name="Normal 6 2 2 2" xfId="24238"/>
    <cellStyle name="Normal 6 2 3" xfId="24239"/>
    <cellStyle name="Normal 6 2 3 2" xfId="24240"/>
    <cellStyle name="Normal 6 2 4" xfId="24241"/>
    <cellStyle name="Normal 6 2 4 2" xfId="24242"/>
    <cellStyle name="Normal 6 2 5" xfId="24243"/>
    <cellStyle name="Normal 6 20" xfId="24244"/>
    <cellStyle name="Normal 6 20 2" xfId="24245"/>
    <cellStyle name="Normal 6 21" xfId="24246"/>
    <cellStyle name="Normal 6 21 2" xfId="24247"/>
    <cellStyle name="Normal 6 22" xfId="24248"/>
    <cellStyle name="Normal 6 22 2" xfId="24249"/>
    <cellStyle name="Normal 6 23" xfId="24250"/>
    <cellStyle name="Normal 6 23 2" xfId="24251"/>
    <cellStyle name="Normal 6 24" xfId="24252"/>
    <cellStyle name="Normal 6 25" xfId="24253"/>
    <cellStyle name="Normal 6 3" xfId="24254"/>
    <cellStyle name="Normal 6 3 10" xfId="24255"/>
    <cellStyle name="Normal 6 3 11" xfId="24256"/>
    <cellStyle name="Normal 6 3 2" xfId="24257"/>
    <cellStyle name="Normal 6 3 2 2" xfId="24258"/>
    <cellStyle name="Normal 6 3 2 3" xfId="24259"/>
    <cellStyle name="Normal 6 3 2 4" xfId="24260"/>
    <cellStyle name="Normal 6 3 3" xfId="24261"/>
    <cellStyle name="Normal 6 3 3 2" xfId="24262"/>
    <cellStyle name="Normal 6 3 3 3" xfId="24263"/>
    <cellStyle name="Normal 6 3 3 4" xfId="24264"/>
    <cellStyle name="Normal 6 3 4" xfId="24265"/>
    <cellStyle name="Normal 6 3 4 2" xfId="24266"/>
    <cellStyle name="Normal 6 3 4 3" xfId="24267"/>
    <cellStyle name="Normal 6 3 5" xfId="24268"/>
    <cellStyle name="Normal 6 3 5 2" xfId="24269"/>
    <cellStyle name="Normal 6 3 5 3" xfId="24270"/>
    <cellStyle name="Normal 6 3 6" xfId="24271"/>
    <cellStyle name="Normal 6 3 6 2" xfId="24272"/>
    <cellStyle name="Normal 6 3 7" xfId="24273"/>
    <cellStyle name="Normal 6 3 8" xfId="24274"/>
    <cellStyle name="Normal 6 3 8 2" xfId="24275"/>
    <cellStyle name="Normal 6 3 9" xfId="24276"/>
    <cellStyle name="Normal 6 3 9 2" xfId="24277"/>
    <cellStyle name="Normal 6 4" xfId="24278"/>
    <cellStyle name="Normal 6 4 2" xfId="24279"/>
    <cellStyle name="Normal 6 4 2 2" xfId="24280"/>
    <cellStyle name="Normal 6 4 3" xfId="24281"/>
    <cellStyle name="Normal 6 4 4" xfId="24282"/>
    <cellStyle name="Normal 6 4 5" xfId="24283"/>
    <cellStyle name="Normal 6 4 6" xfId="24284"/>
    <cellStyle name="Normal 6 5" xfId="24285"/>
    <cellStyle name="Normal 6 5 2" xfId="24286"/>
    <cellStyle name="Normal 6 5 2 2" xfId="24287"/>
    <cellStyle name="Normal 6 5 3" xfId="24288"/>
    <cellStyle name="Normal 6 5 4" xfId="24289"/>
    <cellStyle name="Normal 6 5 5" xfId="24290"/>
    <cellStyle name="Normal 6 6" xfId="24291"/>
    <cellStyle name="Normal 6 6 2" xfId="24292"/>
    <cellStyle name="Normal 6 6 2 2" xfId="24293"/>
    <cellStyle name="Normal 6 6 3" xfId="24294"/>
    <cellStyle name="Normal 6 6 4" xfId="24295"/>
    <cellStyle name="Normal 6 6 5" xfId="24296"/>
    <cellStyle name="Normal 6 7" xfId="24297"/>
    <cellStyle name="Normal 6 7 2" xfId="24298"/>
    <cellStyle name="Normal 6 7 2 2" xfId="24299"/>
    <cellStyle name="Normal 6 7 3" xfId="24300"/>
    <cellStyle name="Normal 6 7 4" xfId="24301"/>
    <cellStyle name="Normal 6 7 5" xfId="24302"/>
    <cellStyle name="Normal 6 8" xfId="24303"/>
    <cellStyle name="Normal 6 8 2" xfId="24304"/>
    <cellStyle name="Normal 6 8 2 2" xfId="24305"/>
    <cellStyle name="Normal 6 8 3" xfId="24306"/>
    <cellStyle name="Normal 6 8 4" xfId="24307"/>
    <cellStyle name="Normal 6 8 5" xfId="24308"/>
    <cellStyle name="Normal 6 9" xfId="24309"/>
    <cellStyle name="Normal 6 9 2" xfId="24310"/>
    <cellStyle name="Normal 6 9 2 2" xfId="24311"/>
    <cellStyle name="Normal 6 9 3" xfId="24312"/>
    <cellStyle name="Normal 6 9 4" xfId="24313"/>
    <cellStyle name="Normal 6 9 5" xfId="24314"/>
    <cellStyle name="Normal 6_Cost centre master data TMHR 200911 draft v01" xfId="24315"/>
    <cellStyle name="Normal 60" xfId="24316"/>
    <cellStyle name="Normal 60 2" xfId="24317"/>
    <cellStyle name="Normal 60 2 2" xfId="24318"/>
    <cellStyle name="Normal 60 2 2 2" xfId="24319"/>
    <cellStyle name="Normal 60 2 2 2 2" xfId="24320"/>
    <cellStyle name="Normal 60 2 2 2 2 2" xfId="24321"/>
    <cellStyle name="Normal 60 2 2 2 3" xfId="24322"/>
    <cellStyle name="Normal 60 2 2 3" xfId="24323"/>
    <cellStyle name="Normal 60 2 2 3 2" xfId="24324"/>
    <cellStyle name="Normal 60 2 2 4" xfId="24325"/>
    <cellStyle name="Normal 60 2 3" xfId="24326"/>
    <cellStyle name="Normal 60 2 3 2" xfId="24327"/>
    <cellStyle name="Normal 60 2 3 2 2" xfId="24328"/>
    <cellStyle name="Normal 60 2 3 3" xfId="24329"/>
    <cellStyle name="Normal 60 2 4" xfId="24330"/>
    <cellStyle name="Normal 60 2 4 2" xfId="24331"/>
    <cellStyle name="Normal 60 2 5" xfId="24332"/>
    <cellStyle name="Normal 60 2 6" xfId="24333"/>
    <cellStyle name="Normal 60 3" xfId="24334"/>
    <cellStyle name="Normal 60 3 2" xfId="24335"/>
    <cellStyle name="Normal 60 3 2 2" xfId="24336"/>
    <cellStyle name="Normal 60 3 2 2 2" xfId="24337"/>
    <cellStyle name="Normal 60 3 2 3" xfId="24338"/>
    <cellStyle name="Normal 60 3 3" xfId="24339"/>
    <cellStyle name="Normal 60 3 3 2" xfId="24340"/>
    <cellStyle name="Normal 60 3 4" xfId="24341"/>
    <cellStyle name="Normal 60 3 5" xfId="24342"/>
    <cellStyle name="Normal 60 4" xfId="24343"/>
    <cellStyle name="Normal 60 5" xfId="24344"/>
    <cellStyle name="Normal 61" xfId="24345"/>
    <cellStyle name="Normal 61 2" xfId="24346"/>
    <cellStyle name="Normal 61 2 2" xfId="24347"/>
    <cellStyle name="Normal 61 2 2 2" xfId="24348"/>
    <cellStyle name="Normal 61 2 2 2 2" xfId="24349"/>
    <cellStyle name="Normal 61 2 2 3" xfId="24350"/>
    <cellStyle name="Normal 61 2 3" xfId="24351"/>
    <cellStyle name="Normal 61 2 3 2" xfId="24352"/>
    <cellStyle name="Normal 61 2 4" xfId="24353"/>
    <cellStyle name="Normal 61 2 5" xfId="24354"/>
    <cellStyle name="Normal 61 3" xfId="24355"/>
    <cellStyle name="Normal 61 3 2" xfId="24356"/>
    <cellStyle name="Normal 61 4" xfId="24357"/>
    <cellStyle name="Normal 62" xfId="24358"/>
    <cellStyle name="Normal 62 2" xfId="24359"/>
    <cellStyle name="Normal 62 2 2" xfId="24360"/>
    <cellStyle name="Normal 62 2 2 2" xfId="24361"/>
    <cellStyle name="Normal 62 2 3" xfId="24362"/>
    <cellStyle name="Normal 62 2 4" xfId="24363"/>
    <cellStyle name="Normal 62 3" xfId="24364"/>
    <cellStyle name="Normal 62 3 2" xfId="24365"/>
    <cellStyle name="Normal 62 4" xfId="24366"/>
    <cellStyle name="Normal 63" xfId="24367"/>
    <cellStyle name="Normal 63 2" xfId="24368"/>
    <cellStyle name="Normal 63 3" xfId="24369"/>
    <cellStyle name="Normal 63 4" xfId="24370"/>
    <cellStyle name="Normal 64" xfId="24371"/>
    <cellStyle name="Normal 64 2" xfId="24372"/>
    <cellStyle name="Normal 64 2 2" xfId="24373"/>
    <cellStyle name="Normal 64 2 2 2" xfId="24374"/>
    <cellStyle name="Normal 64 2 3" xfId="24375"/>
    <cellStyle name="Normal 64 2 4" xfId="24376"/>
    <cellStyle name="Normal 64 3" xfId="24377"/>
    <cellStyle name="Normal 64 3 2" xfId="24378"/>
    <cellStyle name="Normal 64 3 2 2" xfId="24379"/>
    <cellStyle name="Normal 64 3 3" xfId="24380"/>
    <cellStyle name="Normal 64 3 4" xfId="24381"/>
    <cellStyle name="Normal 64 4" xfId="24382"/>
    <cellStyle name="Normal 64 4 2" xfId="24383"/>
    <cellStyle name="Normal 64 5" xfId="24384"/>
    <cellStyle name="Normal 64 6" xfId="24385"/>
    <cellStyle name="Normal 65" xfId="24386"/>
    <cellStyle name="Normal 65 2" xfId="24387"/>
    <cellStyle name="Normal 65 3" xfId="24388"/>
    <cellStyle name="Normal 66" xfId="24389"/>
    <cellStyle name="Normal 66 2" xfId="24390"/>
    <cellStyle name="Normal 66 3" xfId="24391"/>
    <cellStyle name="Normal 67" xfId="24392"/>
    <cellStyle name="Normal 67 2" xfId="24393"/>
    <cellStyle name="Normal 67 3" xfId="24394"/>
    <cellStyle name="Normal 68" xfId="24395"/>
    <cellStyle name="Normal 68 2" xfId="24396"/>
    <cellStyle name="Normal 68 3" xfId="24397"/>
    <cellStyle name="Normal 69" xfId="24398"/>
    <cellStyle name="Normal 69 2" xfId="24399"/>
    <cellStyle name="Normal 69 3" xfId="24400"/>
    <cellStyle name="Normal 7" xfId="4"/>
    <cellStyle name="Normal 7 2" xfId="24401"/>
    <cellStyle name="Normal 7 2 2" xfId="24402"/>
    <cellStyle name="Normal 7 2 3" xfId="24403"/>
    <cellStyle name="Normal 7 2 4" xfId="24404"/>
    <cellStyle name="Normal 7 2 5" xfId="24405"/>
    <cellStyle name="Normal 7 3" xfId="24406"/>
    <cellStyle name="Normal 7 3 2" xfId="24407"/>
    <cellStyle name="Normal 7 3 3" xfId="24408"/>
    <cellStyle name="Normal 7 3 4" xfId="24409"/>
    <cellStyle name="Normal 7 4" xfId="21"/>
    <cellStyle name="Normal 7 4 2" xfId="35"/>
    <cellStyle name="Normal 7 5" xfId="24410"/>
    <cellStyle name="Normal 7 5 2" xfId="24411"/>
    <cellStyle name="Normal 7 6" xfId="24412"/>
    <cellStyle name="Normal 7 7" xfId="24413"/>
    <cellStyle name="Normal 7 8" xfId="24414"/>
    <cellStyle name="Normal 70" xfId="24415"/>
    <cellStyle name="Normal 70 2" xfId="24416"/>
    <cellStyle name="Normal 70 3" xfId="24417"/>
    <cellStyle name="Normal 70 4" xfId="24418"/>
    <cellStyle name="Normal 71" xfId="24419"/>
    <cellStyle name="Normal 71 2" xfId="24420"/>
    <cellStyle name="Normal 71 2 2" xfId="24421"/>
    <cellStyle name="Normal 71 2 2 2" xfId="24422"/>
    <cellStyle name="Normal 71 2 3" xfId="24423"/>
    <cellStyle name="Normal 71 2 4" xfId="24424"/>
    <cellStyle name="Normal 71 3" xfId="24425"/>
    <cellStyle name="Normal 71 3 2" xfId="24426"/>
    <cellStyle name="Normal 71 3 3" xfId="24427"/>
    <cellStyle name="Normal 71 4" xfId="24428"/>
    <cellStyle name="Normal 71 5" xfId="24429"/>
    <cellStyle name="Normal 72" xfId="24430"/>
    <cellStyle name="Normal 72 2" xfId="24431"/>
    <cellStyle name="Normal 72 2 2" xfId="24432"/>
    <cellStyle name="Normal 72 2 2 2" xfId="24433"/>
    <cellStyle name="Normal 72 2 3" xfId="24434"/>
    <cellStyle name="Normal 72 2 4" xfId="24435"/>
    <cellStyle name="Normal 72 3" xfId="24436"/>
    <cellStyle name="Normal 72 3 2" xfId="24437"/>
    <cellStyle name="Normal 72 3 3" xfId="24438"/>
    <cellStyle name="Normal 72 4" xfId="24439"/>
    <cellStyle name="Normal 72 5" xfId="24440"/>
    <cellStyle name="Normal 73" xfId="24441"/>
    <cellStyle name="Normal 73 2" xfId="24442"/>
    <cellStyle name="Normal 73 2 2" xfId="24443"/>
    <cellStyle name="Normal 73 2 2 2" xfId="24444"/>
    <cellStyle name="Normal 73 2 3" xfId="24445"/>
    <cellStyle name="Normal 73 2 4" xfId="24446"/>
    <cellStyle name="Normal 73 3" xfId="24447"/>
    <cellStyle name="Normal 73 3 2" xfId="24448"/>
    <cellStyle name="Normal 73 3 3" xfId="24449"/>
    <cellStyle name="Normal 73 4" xfId="24450"/>
    <cellStyle name="Normal 73 5" xfId="24451"/>
    <cellStyle name="Normal 74" xfId="24452"/>
    <cellStyle name="Normal 74 2" xfId="24453"/>
    <cellStyle name="Normal 74 2 2" xfId="24454"/>
    <cellStyle name="Normal 74 2 2 2" xfId="24455"/>
    <cellStyle name="Normal 74 2 3" xfId="24456"/>
    <cellStyle name="Normal 74 2 4" xfId="24457"/>
    <cellStyle name="Normal 74 3" xfId="24458"/>
    <cellStyle name="Normal 74 3 2" xfId="24459"/>
    <cellStyle name="Normal 74 3 3" xfId="24460"/>
    <cellStyle name="Normal 74 4" xfId="24461"/>
    <cellStyle name="Normal 74 5" xfId="24462"/>
    <cellStyle name="Normal 75" xfId="24463"/>
    <cellStyle name="Normal 75 2" xfId="24464"/>
    <cellStyle name="Normal 75 3" xfId="24465"/>
    <cellStyle name="Normal 76" xfId="24466"/>
    <cellStyle name="Normal 76 2" xfId="24467"/>
    <cellStyle name="Normal 76 2 2" xfId="24468"/>
    <cellStyle name="Normal 76 2 2 2" xfId="24469"/>
    <cellStyle name="Normal 76 2 3" xfId="24470"/>
    <cellStyle name="Normal 76 2 4" xfId="24471"/>
    <cellStyle name="Normal 76 3" xfId="24472"/>
    <cellStyle name="Normal 76 3 2" xfId="24473"/>
    <cellStyle name="Normal 76 3 3" xfId="24474"/>
    <cellStyle name="Normal 76 4" xfId="24475"/>
    <cellStyle name="Normal 76 5" xfId="24476"/>
    <cellStyle name="Normal 77" xfId="24477"/>
    <cellStyle name="Normal 77 2" xfId="24478"/>
    <cellStyle name="Normal 77 3" xfId="24479"/>
    <cellStyle name="Normal 78" xfId="24480"/>
    <cellStyle name="Normal 78 2" xfId="24481"/>
    <cellStyle name="Normal 78 2 2" xfId="24482"/>
    <cellStyle name="Normal 78 2 2 2" xfId="24483"/>
    <cellStyle name="Normal 78 2 3" xfId="24484"/>
    <cellStyle name="Normal 78 2 4" xfId="24485"/>
    <cellStyle name="Normal 78 3" xfId="24486"/>
    <cellStyle name="Normal 78 3 2" xfId="24487"/>
    <cellStyle name="Normal 78 3 3" xfId="24488"/>
    <cellStyle name="Normal 78 4" xfId="24489"/>
    <cellStyle name="Normal 78 5" xfId="24490"/>
    <cellStyle name="Normal 79" xfId="24491"/>
    <cellStyle name="Normal 79 2" xfId="24492"/>
    <cellStyle name="Normal 79 3" xfId="24493"/>
    <cellStyle name="Normal 8" xfId="24494"/>
    <cellStyle name="Normal 8 2" xfId="24495"/>
    <cellStyle name="Normal 8 2 2" xfId="24496"/>
    <cellStyle name="Normal 8 2 3" xfId="24497"/>
    <cellStyle name="Normal 8 2 4" xfId="24498"/>
    <cellStyle name="Normal 8 2 5" xfId="24499"/>
    <cellStyle name="Normal 8 3" xfId="24500"/>
    <cellStyle name="Normal 8 3 2" xfId="24501"/>
    <cellStyle name="Normal 8 4" xfId="24502"/>
    <cellStyle name="Normal 8 4 2" xfId="24503"/>
    <cellStyle name="Normal 8 5" xfId="24504"/>
    <cellStyle name="Normal 8 6" xfId="24505"/>
    <cellStyle name="Normal 8 7" xfId="24506"/>
    <cellStyle name="Normal 80" xfId="24507"/>
    <cellStyle name="Normal 80 2" xfId="24508"/>
    <cellStyle name="Normal 80 2 2" xfId="24509"/>
    <cellStyle name="Normal 80 2 3" xfId="24510"/>
    <cellStyle name="Normal 80 3" xfId="24511"/>
    <cellStyle name="Normal 80 3 2" xfId="24512"/>
    <cellStyle name="Normal 80 4" xfId="24513"/>
    <cellStyle name="Normal 81" xfId="24514"/>
    <cellStyle name="Normal 81 2" xfId="24515"/>
    <cellStyle name="Normal 81 3" xfId="24516"/>
    <cellStyle name="Normal 82" xfId="24517"/>
    <cellStyle name="Normal 82 2" xfId="24518"/>
    <cellStyle name="Normal 82 3" xfId="24519"/>
    <cellStyle name="Normal 82 4" xfId="24520"/>
    <cellStyle name="Normal 83" xfId="24521"/>
    <cellStyle name="Normal 83 2" xfId="24522"/>
    <cellStyle name="Normal 83 3" xfId="24523"/>
    <cellStyle name="Normal 84" xfId="24524"/>
    <cellStyle name="Normal 84 2" xfId="24525"/>
    <cellStyle name="Normal 84 3" xfId="24526"/>
    <cellStyle name="Normal 85" xfId="24527"/>
    <cellStyle name="Normal 85 2" xfId="24528"/>
    <cellStyle name="Normal 85 3" xfId="24529"/>
    <cellStyle name="Normal 85 4" xfId="24530"/>
    <cellStyle name="Normal 86" xfId="24531"/>
    <cellStyle name="Normal 86 2" xfId="24532"/>
    <cellStyle name="Normal 86 3" xfId="24533"/>
    <cellStyle name="Normal 86 4" xfId="24534"/>
    <cellStyle name="Normal 87" xfId="24535"/>
    <cellStyle name="Normal 87 2" xfId="24536"/>
    <cellStyle name="Normal 87 3" xfId="24537"/>
    <cellStyle name="Normal 87 4" xfId="24538"/>
    <cellStyle name="Normal 88" xfId="24539"/>
    <cellStyle name="Normal 88 2" xfId="24540"/>
    <cellStyle name="Normal 88 3" xfId="24541"/>
    <cellStyle name="Normal 88 4" xfId="24542"/>
    <cellStyle name="Normal 88 5" xfId="24543"/>
    <cellStyle name="Normal 89" xfId="24544"/>
    <cellStyle name="Normal 89 2" xfId="24545"/>
    <cellStyle name="Normal 89 3" xfId="24546"/>
    <cellStyle name="Normal 89 4" xfId="24547"/>
    <cellStyle name="Normal 89 5" xfId="24548"/>
    <cellStyle name="Normal 9" xfId="24549"/>
    <cellStyle name="Normal 9 10" xfId="24550"/>
    <cellStyle name="Normal 9 10 10" xfId="24551"/>
    <cellStyle name="Normal 9 10 10 2" xfId="24552"/>
    <cellStyle name="Normal 9 10 10 3" xfId="24553"/>
    <cellStyle name="Normal 9 10 11" xfId="24554"/>
    <cellStyle name="Normal 9 10 12" xfId="24555"/>
    <cellStyle name="Normal 9 10 13" xfId="24556"/>
    <cellStyle name="Normal 9 10 2" xfId="24557"/>
    <cellStyle name="Normal 9 10 2 2" xfId="24558"/>
    <cellStyle name="Normal 9 10 2 2 2" xfId="24559"/>
    <cellStyle name="Normal 9 10 2 2 2 2" xfId="24560"/>
    <cellStyle name="Normal 9 10 2 2 2 2 2" xfId="24561"/>
    <cellStyle name="Normal 9 10 2 2 2 3" xfId="24562"/>
    <cellStyle name="Normal 9 10 2 2 3" xfId="24563"/>
    <cellStyle name="Normal 9 10 2 2 3 2" xfId="24564"/>
    <cellStyle name="Normal 9 10 2 2 4" xfId="24565"/>
    <cellStyle name="Normal 9 10 2 2 5" xfId="24566"/>
    <cellStyle name="Normal 9 10 2 3" xfId="24567"/>
    <cellStyle name="Normal 9 10 2 3 2" xfId="24568"/>
    <cellStyle name="Normal 9 10 2 3 2 2" xfId="24569"/>
    <cellStyle name="Normal 9 10 2 3 2 3" xfId="24570"/>
    <cellStyle name="Normal 9 10 2 3 3" xfId="24571"/>
    <cellStyle name="Normal 9 10 2 3 4" xfId="24572"/>
    <cellStyle name="Normal 9 10 2 3 5" xfId="24573"/>
    <cellStyle name="Normal 9 10 2 4" xfId="24574"/>
    <cellStyle name="Normal 9 10 2 4 2" xfId="24575"/>
    <cellStyle name="Normal 9 10 2 4 2 2" xfId="24576"/>
    <cellStyle name="Normal 9 10 2 4 2 3" xfId="24577"/>
    <cellStyle name="Normal 9 10 2 4 3" xfId="24578"/>
    <cellStyle name="Normal 9 10 2 4 4" xfId="24579"/>
    <cellStyle name="Normal 9 10 2 4 5" xfId="24580"/>
    <cellStyle name="Normal 9 10 2 5" xfId="24581"/>
    <cellStyle name="Normal 9 10 2 5 2" xfId="24582"/>
    <cellStyle name="Normal 9 10 2 5 3" xfId="24583"/>
    <cellStyle name="Normal 9 10 2 6" xfId="24584"/>
    <cellStyle name="Normal 9 10 2 7" xfId="24585"/>
    <cellStyle name="Normal 9 10 2 8" xfId="24586"/>
    <cellStyle name="Normal 9 10 3" xfId="24587"/>
    <cellStyle name="Normal 9 10 3 2" xfId="24588"/>
    <cellStyle name="Normal 9 10 3 2 2" xfId="24589"/>
    <cellStyle name="Normal 9 10 3 2 2 2" xfId="24590"/>
    <cellStyle name="Normal 9 10 3 2 2 3" xfId="24591"/>
    <cellStyle name="Normal 9 10 3 2 3" xfId="24592"/>
    <cellStyle name="Normal 9 10 3 2 4" xfId="24593"/>
    <cellStyle name="Normal 9 10 3 2 5" xfId="24594"/>
    <cellStyle name="Normal 9 10 3 3" xfId="24595"/>
    <cellStyle name="Normal 9 10 3 3 2" xfId="24596"/>
    <cellStyle name="Normal 9 10 3 3 2 2" xfId="24597"/>
    <cellStyle name="Normal 9 10 3 3 2 3" xfId="24598"/>
    <cellStyle name="Normal 9 10 3 3 3" xfId="24599"/>
    <cellStyle name="Normal 9 10 3 3 4" xfId="24600"/>
    <cellStyle name="Normal 9 10 3 3 5" xfId="24601"/>
    <cellStyle name="Normal 9 10 3 4" xfId="24602"/>
    <cellStyle name="Normal 9 10 3 4 2" xfId="24603"/>
    <cellStyle name="Normal 9 10 3 4 2 2" xfId="24604"/>
    <cellStyle name="Normal 9 10 3 4 2 3" xfId="24605"/>
    <cellStyle name="Normal 9 10 3 4 3" xfId="24606"/>
    <cellStyle name="Normal 9 10 3 4 4" xfId="24607"/>
    <cellStyle name="Normal 9 10 3 4 5" xfId="24608"/>
    <cellStyle name="Normal 9 10 3 5" xfId="24609"/>
    <cellStyle name="Normal 9 10 3 5 2" xfId="24610"/>
    <cellStyle name="Normal 9 10 3 5 3" xfId="24611"/>
    <cellStyle name="Normal 9 10 3 6" xfId="24612"/>
    <cellStyle name="Normal 9 10 3 7" xfId="24613"/>
    <cellStyle name="Normal 9 10 3 8" xfId="24614"/>
    <cellStyle name="Normal 9 10 4" xfId="24615"/>
    <cellStyle name="Normal 9 10 4 2" xfId="24616"/>
    <cellStyle name="Normal 9 10 4 2 2" xfId="24617"/>
    <cellStyle name="Normal 9 10 4 2 2 2" xfId="24618"/>
    <cellStyle name="Normal 9 10 4 2 2 3" xfId="24619"/>
    <cellStyle name="Normal 9 10 4 2 3" xfId="24620"/>
    <cellStyle name="Normal 9 10 4 2 4" xfId="24621"/>
    <cellStyle name="Normal 9 10 4 2 5" xfId="24622"/>
    <cellStyle name="Normal 9 10 4 3" xfId="24623"/>
    <cellStyle name="Normal 9 10 4 3 2" xfId="24624"/>
    <cellStyle name="Normal 9 10 4 3 2 2" xfId="24625"/>
    <cellStyle name="Normal 9 10 4 3 2 3" xfId="24626"/>
    <cellStyle name="Normal 9 10 4 3 3" xfId="24627"/>
    <cellStyle name="Normal 9 10 4 3 4" xfId="24628"/>
    <cellStyle name="Normal 9 10 4 3 5" xfId="24629"/>
    <cellStyle name="Normal 9 10 4 4" xfId="24630"/>
    <cellStyle name="Normal 9 10 4 4 2" xfId="24631"/>
    <cellStyle name="Normal 9 10 4 4 2 2" xfId="24632"/>
    <cellStyle name="Normal 9 10 4 4 2 3" xfId="24633"/>
    <cellStyle name="Normal 9 10 4 4 3" xfId="24634"/>
    <cellStyle name="Normal 9 10 4 4 4" xfId="24635"/>
    <cellStyle name="Normal 9 10 4 4 5" xfId="24636"/>
    <cellStyle name="Normal 9 10 4 5" xfId="24637"/>
    <cellStyle name="Normal 9 10 4 5 2" xfId="24638"/>
    <cellStyle name="Normal 9 10 4 5 3" xfId="24639"/>
    <cellStyle name="Normal 9 10 4 6" xfId="24640"/>
    <cellStyle name="Normal 9 10 4 7" xfId="24641"/>
    <cellStyle name="Normal 9 10 4 8" xfId="24642"/>
    <cellStyle name="Normal 9 10 5" xfId="24643"/>
    <cellStyle name="Normal 9 10 5 2" xfId="24644"/>
    <cellStyle name="Normal 9 10 5 2 2" xfId="24645"/>
    <cellStyle name="Normal 9 10 5 2 2 2" xfId="24646"/>
    <cellStyle name="Normal 9 10 5 2 2 3" xfId="24647"/>
    <cellStyle name="Normal 9 10 5 2 3" xfId="24648"/>
    <cellStyle name="Normal 9 10 5 2 4" xfId="24649"/>
    <cellStyle name="Normal 9 10 5 2 5" xfId="24650"/>
    <cellStyle name="Normal 9 10 5 3" xfId="24651"/>
    <cellStyle name="Normal 9 10 5 3 2" xfId="24652"/>
    <cellStyle name="Normal 9 10 5 3 2 2" xfId="24653"/>
    <cellStyle name="Normal 9 10 5 3 2 3" xfId="24654"/>
    <cellStyle name="Normal 9 10 5 3 3" xfId="24655"/>
    <cellStyle name="Normal 9 10 5 3 4" xfId="24656"/>
    <cellStyle name="Normal 9 10 5 3 5" xfId="24657"/>
    <cellStyle name="Normal 9 10 5 4" xfId="24658"/>
    <cellStyle name="Normal 9 10 5 4 2" xfId="24659"/>
    <cellStyle name="Normal 9 10 5 4 2 2" xfId="24660"/>
    <cellStyle name="Normal 9 10 5 4 2 3" xfId="24661"/>
    <cellStyle name="Normal 9 10 5 4 3" xfId="24662"/>
    <cellStyle name="Normal 9 10 5 4 4" xfId="24663"/>
    <cellStyle name="Normal 9 10 5 4 5" xfId="24664"/>
    <cellStyle name="Normal 9 10 5 5" xfId="24665"/>
    <cellStyle name="Normal 9 10 5 5 2" xfId="24666"/>
    <cellStyle name="Normal 9 10 5 5 3" xfId="24667"/>
    <cellStyle name="Normal 9 10 5 6" xfId="24668"/>
    <cellStyle name="Normal 9 10 5 7" xfId="24669"/>
    <cellStyle name="Normal 9 10 5 8" xfId="24670"/>
    <cellStyle name="Normal 9 10 6" xfId="24671"/>
    <cellStyle name="Normal 9 10 6 2" xfId="24672"/>
    <cellStyle name="Normal 9 10 6 2 2" xfId="24673"/>
    <cellStyle name="Normal 9 10 6 2 2 2" xfId="24674"/>
    <cellStyle name="Normal 9 10 6 2 2 3" xfId="24675"/>
    <cellStyle name="Normal 9 10 6 2 3" xfId="24676"/>
    <cellStyle name="Normal 9 10 6 2 4" xfId="24677"/>
    <cellStyle name="Normal 9 10 6 2 5" xfId="24678"/>
    <cellStyle name="Normal 9 10 6 3" xfId="24679"/>
    <cellStyle name="Normal 9 10 6 3 2" xfId="24680"/>
    <cellStyle name="Normal 9 10 6 3 2 2" xfId="24681"/>
    <cellStyle name="Normal 9 10 6 3 2 3" xfId="24682"/>
    <cellStyle name="Normal 9 10 6 3 3" xfId="24683"/>
    <cellStyle name="Normal 9 10 6 3 4" xfId="24684"/>
    <cellStyle name="Normal 9 10 6 3 5" xfId="24685"/>
    <cellStyle name="Normal 9 10 6 4" xfId="24686"/>
    <cellStyle name="Normal 9 10 6 4 2" xfId="24687"/>
    <cellStyle name="Normal 9 10 6 4 2 2" xfId="24688"/>
    <cellStyle name="Normal 9 10 6 4 2 3" xfId="24689"/>
    <cellStyle name="Normal 9 10 6 4 3" xfId="24690"/>
    <cellStyle name="Normal 9 10 6 4 4" xfId="24691"/>
    <cellStyle name="Normal 9 10 6 4 5" xfId="24692"/>
    <cellStyle name="Normal 9 10 6 5" xfId="24693"/>
    <cellStyle name="Normal 9 10 6 5 2" xfId="24694"/>
    <cellStyle name="Normal 9 10 6 5 3" xfId="24695"/>
    <cellStyle name="Normal 9 10 6 6" xfId="24696"/>
    <cellStyle name="Normal 9 10 6 7" xfId="24697"/>
    <cellStyle name="Normal 9 10 6 8" xfId="24698"/>
    <cellStyle name="Normal 9 10 7" xfId="24699"/>
    <cellStyle name="Normal 9 10 7 2" xfId="24700"/>
    <cellStyle name="Normal 9 10 7 2 2" xfId="24701"/>
    <cellStyle name="Normal 9 10 7 2 3" xfId="24702"/>
    <cellStyle name="Normal 9 10 7 3" xfId="24703"/>
    <cellStyle name="Normal 9 10 7 4" xfId="24704"/>
    <cellStyle name="Normal 9 10 7 5" xfId="24705"/>
    <cellStyle name="Normal 9 10 8" xfId="24706"/>
    <cellStyle name="Normal 9 10 8 2" xfId="24707"/>
    <cellStyle name="Normal 9 10 8 2 2" xfId="24708"/>
    <cellStyle name="Normal 9 10 8 2 3" xfId="24709"/>
    <cellStyle name="Normal 9 10 8 3" xfId="24710"/>
    <cellStyle name="Normal 9 10 8 4" xfId="24711"/>
    <cellStyle name="Normal 9 10 8 5" xfId="24712"/>
    <cellStyle name="Normal 9 10 9" xfId="24713"/>
    <cellStyle name="Normal 9 10 9 2" xfId="24714"/>
    <cellStyle name="Normal 9 10 9 2 2" xfId="24715"/>
    <cellStyle name="Normal 9 10 9 2 3" xfId="24716"/>
    <cellStyle name="Normal 9 10 9 3" xfId="24717"/>
    <cellStyle name="Normal 9 10 9 4" xfId="24718"/>
    <cellStyle name="Normal 9 10 9 5" xfId="24719"/>
    <cellStyle name="Normal 9 11" xfId="24720"/>
    <cellStyle name="Normal 9 11 10" xfId="24721"/>
    <cellStyle name="Normal 9 11 10 2" xfId="24722"/>
    <cellStyle name="Normal 9 11 10 3" xfId="24723"/>
    <cellStyle name="Normal 9 11 11" xfId="24724"/>
    <cellStyle name="Normal 9 11 12" xfId="24725"/>
    <cellStyle name="Normal 9 11 13" xfId="24726"/>
    <cellStyle name="Normal 9 11 2" xfId="24727"/>
    <cellStyle name="Normal 9 11 2 2" xfId="24728"/>
    <cellStyle name="Normal 9 11 2 2 2" xfId="24729"/>
    <cellStyle name="Normal 9 11 2 2 2 2" xfId="24730"/>
    <cellStyle name="Normal 9 11 2 2 2 2 2" xfId="24731"/>
    <cellStyle name="Normal 9 11 2 2 2 3" xfId="24732"/>
    <cellStyle name="Normal 9 11 2 2 3" xfId="24733"/>
    <cellStyle name="Normal 9 11 2 2 3 2" xfId="24734"/>
    <cellStyle name="Normal 9 11 2 2 4" xfId="24735"/>
    <cellStyle name="Normal 9 11 2 2 5" xfId="24736"/>
    <cellStyle name="Normal 9 11 2 3" xfId="24737"/>
    <cellStyle name="Normal 9 11 2 3 2" xfId="24738"/>
    <cellStyle name="Normal 9 11 2 3 2 2" xfId="24739"/>
    <cellStyle name="Normal 9 11 2 3 2 3" xfId="24740"/>
    <cellStyle name="Normal 9 11 2 3 3" xfId="24741"/>
    <cellStyle name="Normal 9 11 2 3 4" xfId="24742"/>
    <cellStyle name="Normal 9 11 2 3 5" xfId="24743"/>
    <cellStyle name="Normal 9 11 2 4" xfId="24744"/>
    <cellStyle name="Normal 9 11 2 4 2" xfId="24745"/>
    <cellStyle name="Normal 9 11 2 4 2 2" xfId="24746"/>
    <cellStyle name="Normal 9 11 2 4 2 3" xfId="24747"/>
    <cellStyle name="Normal 9 11 2 4 3" xfId="24748"/>
    <cellStyle name="Normal 9 11 2 4 4" xfId="24749"/>
    <cellStyle name="Normal 9 11 2 4 5" xfId="24750"/>
    <cellStyle name="Normal 9 11 2 5" xfId="24751"/>
    <cellStyle name="Normal 9 11 2 5 2" xfId="24752"/>
    <cellStyle name="Normal 9 11 2 5 3" xfId="24753"/>
    <cellStyle name="Normal 9 11 2 6" xfId="24754"/>
    <cellStyle name="Normal 9 11 2 7" xfId="24755"/>
    <cellStyle name="Normal 9 11 2 8" xfId="24756"/>
    <cellStyle name="Normal 9 11 3" xfId="24757"/>
    <cellStyle name="Normal 9 11 3 2" xfId="24758"/>
    <cellStyle name="Normal 9 11 3 2 2" xfId="24759"/>
    <cellStyle name="Normal 9 11 3 2 2 2" xfId="24760"/>
    <cellStyle name="Normal 9 11 3 2 2 3" xfId="24761"/>
    <cellStyle name="Normal 9 11 3 2 3" xfId="24762"/>
    <cellStyle name="Normal 9 11 3 2 4" xfId="24763"/>
    <cellStyle name="Normal 9 11 3 2 5" xfId="24764"/>
    <cellStyle name="Normal 9 11 3 3" xfId="24765"/>
    <cellStyle name="Normal 9 11 3 3 2" xfId="24766"/>
    <cellStyle name="Normal 9 11 3 3 2 2" xfId="24767"/>
    <cellStyle name="Normal 9 11 3 3 2 3" xfId="24768"/>
    <cellStyle name="Normal 9 11 3 3 3" xfId="24769"/>
    <cellStyle name="Normal 9 11 3 3 4" xfId="24770"/>
    <cellStyle name="Normal 9 11 3 3 5" xfId="24771"/>
    <cellStyle name="Normal 9 11 3 4" xfId="24772"/>
    <cellStyle name="Normal 9 11 3 4 2" xfId="24773"/>
    <cellStyle name="Normal 9 11 3 4 2 2" xfId="24774"/>
    <cellStyle name="Normal 9 11 3 4 2 3" xfId="24775"/>
    <cellStyle name="Normal 9 11 3 4 3" xfId="24776"/>
    <cellStyle name="Normal 9 11 3 4 4" xfId="24777"/>
    <cellStyle name="Normal 9 11 3 4 5" xfId="24778"/>
    <cellStyle name="Normal 9 11 3 5" xfId="24779"/>
    <cellStyle name="Normal 9 11 3 5 2" xfId="24780"/>
    <cellStyle name="Normal 9 11 3 5 3" xfId="24781"/>
    <cellStyle name="Normal 9 11 3 6" xfId="24782"/>
    <cellStyle name="Normal 9 11 3 7" xfId="24783"/>
    <cellStyle name="Normal 9 11 3 8" xfId="24784"/>
    <cellStyle name="Normal 9 11 4" xfId="24785"/>
    <cellStyle name="Normal 9 11 4 2" xfId="24786"/>
    <cellStyle name="Normal 9 11 4 2 2" xfId="24787"/>
    <cellStyle name="Normal 9 11 4 2 2 2" xfId="24788"/>
    <cellStyle name="Normal 9 11 4 2 2 3" xfId="24789"/>
    <cellStyle name="Normal 9 11 4 2 3" xfId="24790"/>
    <cellStyle name="Normal 9 11 4 2 4" xfId="24791"/>
    <cellStyle name="Normal 9 11 4 2 5" xfId="24792"/>
    <cellStyle name="Normal 9 11 4 3" xfId="24793"/>
    <cellStyle name="Normal 9 11 4 3 2" xfId="24794"/>
    <cellStyle name="Normal 9 11 4 3 2 2" xfId="24795"/>
    <cellStyle name="Normal 9 11 4 3 2 3" xfId="24796"/>
    <cellStyle name="Normal 9 11 4 3 3" xfId="24797"/>
    <cellStyle name="Normal 9 11 4 3 4" xfId="24798"/>
    <cellStyle name="Normal 9 11 4 3 5" xfId="24799"/>
    <cellStyle name="Normal 9 11 4 4" xfId="24800"/>
    <cellStyle name="Normal 9 11 4 4 2" xfId="24801"/>
    <cellStyle name="Normal 9 11 4 4 2 2" xfId="24802"/>
    <cellStyle name="Normal 9 11 4 4 2 3" xfId="24803"/>
    <cellStyle name="Normal 9 11 4 4 3" xfId="24804"/>
    <cellStyle name="Normal 9 11 4 4 4" xfId="24805"/>
    <cellStyle name="Normal 9 11 4 4 5" xfId="24806"/>
    <cellStyle name="Normal 9 11 4 5" xfId="24807"/>
    <cellStyle name="Normal 9 11 4 5 2" xfId="24808"/>
    <cellStyle name="Normal 9 11 4 5 3" xfId="24809"/>
    <cellStyle name="Normal 9 11 4 6" xfId="24810"/>
    <cellStyle name="Normal 9 11 4 7" xfId="24811"/>
    <cellStyle name="Normal 9 11 4 8" xfId="24812"/>
    <cellStyle name="Normal 9 11 5" xfId="24813"/>
    <cellStyle name="Normal 9 11 5 2" xfId="24814"/>
    <cellStyle name="Normal 9 11 5 2 2" xfId="24815"/>
    <cellStyle name="Normal 9 11 5 2 2 2" xfId="24816"/>
    <cellStyle name="Normal 9 11 5 2 2 3" xfId="24817"/>
    <cellStyle name="Normal 9 11 5 2 3" xfId="24818"/>
    <cellStyle name="Normal 9 11 5 2 4" xfId="24819"/>
    <cellStyle name="Normal 9 11 5 2 5" xfId="24820"/>
    <cellStyle name="Normal 9 11 5 3" xfId="24821"/>
    <cellStyle name="Normal 9 11 5 3 2" xfId="24822"/>
    <cellStyle name="Normal 9 11 5 3 2 2" xfId="24823"/>
    <cellStyle name="Normal 9 11 5 3 2 3" xfId="24824"/>
    <cellStyle name="Normal 9 11 5 3 3" xfId="24825"/>
    <cellStyle name="Normal 9 11 5 3 4" xfId="24826"/>
    <cellStyle name="Normal 9 11 5 3 5" xfId="24827"/>
    <cellStyle name="Normal 9 11 5 4" xfId="24828"/>
    <cellStyle name="Normal 9 11 5 4 2" xfId="24829"/>
    <cellStyle name="Normal 9 11 5 4 2 2" xfId="24830"/>
    <cellStyle name="Normal 9 11 5 4 2 3" xfId="24831"/>
    <cellStyle name="Normal 9 11 5 4 3" xfId="24832"/>
    <cellStyle name="Normal 9 11 5 4 4" xfId="24833"/>
    <cellStyle name="Normal 9 11 5 4 5" xfId="24834"/>
    <cellStyle name="Normal 9 11 5 5" xfId="24835"/>
    <cellStyle name="Normal 9 11 5 5 2" xfId="24836"/>
    <cellStyle name="Normal 9 11 5 5 3" xfId="24837"/>
    <cellStyle name="Normal 9 11 5 6" xfId="24838"/>
    <cellStyle name="Normal 9 11 5 7" xfId="24839"/>
    <cellStyle name="Normal 9 11 5 8" xfId="24840"/>
    <cellStyle name="Normal 9 11 6" xfId="24841"/>
    <cellStyle name="Normal 9 11 6 2" xfId="24842"/>
    <cellStyle name="Normal 9 11 6 2 2" xfId="24843"/>
    <cellStyle name="Normal 9 11 6 2 2 2" xfId="24844"/>
    <cellStyle name="Normal 9 11 6 2 2 3" xfId="24845"/>
    <cellStyle name="Normal 9 11 6 2 3" xfId="24846"/>
    <cellStyle name="Normal 9 11 6 2 4" xfId="24847"/>
    <cellStyle name="Normal 9 11 6 2 5" xfId="24848"/>
    <cellStyle name="Normal 9 11 6 3" xfId="24849"/>
    <cellStyle name="Normal 9 11 6 3 2" xfId="24850"/>
    <cellStyle name="Normal 9 11 6 3 2 2" xfId="24851"/>
    <cellStyle name="Normal 9 11 6 3 2 3" xfId="24852"/>
    <cellStyle name="Normal 9 11 6 3 3" xfId="24853"/>
    <cellStyle name="Normal 9 11 6 3 4" xfId="24854"/>
    <cellStyle name="Normal 9 11 6 3 5" xfId="24855"/>
    <cellStyle name="Normal 9 11 6 4" xfId="24856"/>
    <cellStyle name="Normal 9 11 6 4 2" xfId="24857"/>
    <cellStyle name="Normal 9 11 6 4 2 2" xfId="24858"/>
    <cellStyle name="Normal 9 11 6 4 2 3" xfId="24859"/>
    <cellStyle name="Normal 9 11 6 4 3" xfId="24860"/>
    <cellStyle name="Normal 9 11 6 4 4" xfId="24861"/>
    <cellStyle name="Normal 9 11 6 4 5" xfId="24862"/>
    <cellStyle name="Normal 9 11 6 5" xfId="24863"/>
    <cellStyle name="Normal 9 11 6 5 2" xfId="24864"/>
    <cellStyle name="Normal 9 11 6 5 3" xfId="24865"/>
    <cellStyle name="Normal 9 11 6 6" xfId="24866"/>
    <cellStyle name="Normal 9 11 6 7" xfId="24867"/>
    <cellStyle name="Normal 9 11 6 8" xfId="24868"/>
    <cellStyle name="Normal 9 11 7" xfId="24869"/>
    <cellStyle name="Normal 9 11 7 2" xfId="24870"/>
    <cellStyle name="Normal 9 11 7 2 2" xfId="24871"/>
    <cellStyle name="Normal 9 11 7 2 3" xfId="24872"/>
    <cellStyle name="Normal 9 11 7 3" xfId="24873"/>
    <cellStyle name="Normal 9 11 7 4" xfId="24874"/>
    <cellStyle name="Normal 9 11 7 5" xfId="24875"/>
    <cellStyle name="Normal 9 11 8" xfId="24876"/>
    <cellStyle name="Normal 9 11 8 2" xfId="24877"/>
    <cellStyle name="Normal 9 11 8 2 2" xfId="24878"/>
    <cellStyle name="Normal 9 11 8 2 3" xfId="24879"/>
    <cellStyle name="Normal 9 11 8 3" xfId="24880"/>
    <cellStyle name="Normal 9 11 8 4" xfId="24881"/>
    <cellStyle name="Normal 9 11 8 5" xfId="24882"/>
    <cellStyle name="Normal 9 11 9" xfId="24883"/>
    <cellStyle name="Normal 9 11 9 2" xfId="24884"/>
    <cellStyle name="Normal 9 11 9 2 2" xfId="24885"/>
    <cellStyle name="Normal 9 11 9 2 3" xfId="24886"/>
    <cellStyle name="Normal 9 11 9 3" xfId="24887"/>
    <cellStyle name="Normal 9 11 9 4" xfId="24888"/>
    <cellStyle name="Normal 9 11 9 5" xfId="24889"/>
    <cellStyle name="Normal 9 12" xfId="24890"/>
    <cellStyle name="Normal 9 12 10" xfId="24891"/>
    <cellStyle name="Normal 9 12 10 2" xfId="24892"/>
    <cellStyle name="Normal 9 12 10 3" xfId="24893"/>
    <cellStyle name="Normal 9 12 11" xfId="24894"/>
    <cellStyle name="Normal 9 12 12" xfId="24895"/>
    <cellStyle name="Normal 9 12 13" xfId="24896"/>
    <cellStyle name="Normal 9 12 2" xfId="24897"/>
    <cellStyle name="Normal 9 12 2 2" xfId="24898"/>
    <cellStyle name="Normal 9 12 2 2 2" xfId="24899"/>
    <cellStyle name="Normal 9 12 2 2 2 2" xfId="24900"/>
    <cellStyle name="Normal 9 12 2 2 2 2 2" xfId="24901"/>
    <cellStyle name="Normal 9 12 2 2 2 3" xfId="24902"/>
    <cellStyle name="Normal 9 12 2 2 3" xfId="24903"/>
    <cellStyle name="Normal 9 12 2 2 3 2" xfId="24904"/>
    <cellStyle name="Normal 9 12 2 2 4" xfId="24905"/>
    <cellStyle name="Normal 9 12 2 2 5" xfId="24906"/>
    <cellStyle name="Normal 9 12 2 3" xfId="24907"/>
    <cellStyle name="Normal 9 12 2 3 2" xfId="24908"/>
    <cellStyle name="Normal 9 12 2 3 2 2" xfId="24909"/>
    <cellStyle name="Normal 9 12 2 3 2 3" xfId="24910"/>
    <cellStyle name="Normal 9 12 2 3 3" xfId="24911"/>
    <cellStyle name="Normal 9 12 2 3 4" xfId="24912"/>
    <cellStyle name="Normal 9 12 2 3 5" xfId="24913"/>
    <cellStyle name="Normal 9 12 2 4" xfId="24914"/>
    <cellStyle name="Normal 9 12 2 4 2" xfId="24915"/>
    <cellStyle name="Normal 9 12 2 4 2 2" xfId="24916"/>
    <cellStyle name="Normal 9 12 2 4 2 3" xfId="24917"/>
    <cellStyle name="Normal 9 12 2 4 3" xfId="24918"/>
    <cellStyle name="Normal 9 12 2 4 4" xfId="24919"/>
    <cellStyle name="Normal 9 12 2 4 5" xfId="24920"/>
    <cellStyle name="Normal 9 12 2 5" xfId="24921"/>
    <cellStyle name="Normal 9 12 2 5 2" xfId="24922"/>
    <cellStyle name="Normal 9 12 2 5 3" xfId="24923"/>
    <cellStyle name="Normal 9 12 2 6" xfId="24924"/>
    <cellStyle name="Normal 9 12 2 7" xfId="24925"/>
    <cellStyle name="Normal 9 12 2 8" xfId="24926"/>
    <cellStyle name="Normal 9 12 3" xfId="24927"/>
    <cellStyle name="Normal 9 12 3 2" xfId="24928"/>
    <cellStyle name="Normal 9 12 3 2 2" xfId="24929"/>
    <cellStyle name="Normal 9 12 3 2 2 2" xfId="24930"/>
    <cellStyle name="Normal 9 12 3 2 2 3" xfId="24931"/>
    <cellStyle name="Normal 9 12 3 2 3" xfId="24932"/>
    <cellStyle name="Normal 9 12 3 2 4" xfId="24933"/>
    <cellStyle name="Normal 9 12 3 2 5" xfId="24934"/>
    <cellStyle name="Normal 9 12 3 3" xfId="24935"/>
    <cellStyle name="Normal 9 12 3 3 2" xfId="24936"/>
    <cellStyle name="Normal 9 12 3 3 2 2" xfId="24937"/>
    <cellStyle name="Normal 9 12 3 3 2 3" xfId="24938"/>
    <cellStyle name="Normal 9 12 3 3 3" xfId="24939"/>
    <cellStyle name="Normal 9 12 3 3 4" xfId="24940"/>
    <cellStyle name="Normal 9 12 3 3 5" xfId="24941"/>
    <cellStyle name="Normal 9 12 3 4" xfId="24942"/>
    <cellStyle name="Normal 9 12 3 4 2" xfId="24943"/>
    <cellStyle name="Normal 9 12 3 4 2 2" xfId="24944"/>
    <cellStyle name="Normal 9 12 3 4 2 3" xfId="24945"/>
    <cellStyle name="Normal 9 12 3 4 3" xfId="24946"/>
    <cellStyle name="Normal 9 12 3 4 4" xfId="24947"/>
    <cellStyle name="Normal 9 12 3 4 5" xfId="24948"/>
    <cellStyle name="Normal 9 12 3 5" xfId="24949"/>
    <cellStyle name="Normal 9 12 3 5 2" xfId="24950"/>
    <cellStyle name="Normal 9 12 3 5 3" xfId="24951"/>
    <cellStyle name="Normal 9 12 3 6" xfId="24952"/>
    <cellStyle name="Normal 9 12 3 7" xfId="24953"/>
    <cellStyle name="Normal 9 12 3 8" xfId="24954"/>
    <cellStyle name="Normal 9 12 4" xfId="24955"/>
    <cellStyle name="Normal 9 12 4 2" xfId="24956"/>
    <cellStyle name="Normal 9 12 4 2 2" xfId="24957"/>
    <cellStyle name="Normal 9 12 4 2 2 2" xfId="24958"/>
    <cellStyle name="Normal 9 12 4 2 2 3" xfId="24959"/>
    <cellStyle name="Normal 9 12 4 2 3" xfId="24960"/>
    <cellStyle name="Normal 9 12 4 2 4" xfId="24961"/>
    <cellStyle name="Normal 9 12 4 2 5" xfId="24962"/>
    <cellStyle name="Normal 9 12 4 3" xfId="24963"/>
    <cellStyle name="Normal 9 12 4 3 2" xfId="24964"/>
    <cellStyle name="Normal 9 12 4 3 2 2" xfId="24965"/>
    <cellStyle name="Normal 9 12 4 3 2 3" xfId="24966"/>
    <cellStyle name="Normal 9 12 4 3 3" xfId="24967"/>
    <cellStyle name="Normal 9 12 4 3 4" xfId="24968"/>
    <cellStyle name="Normal 9 12 4 3 5" xfId="24969"/>
    <cellStyle name="Normal 9 12 4 4" xfId="24970"/>
    <cellStyle name="Normal 9 12 4 4 2" xfId="24971"/>
    <cellStyle name="Normal 9 12 4 4 2 2" xfId="24972"/>
    <cellStyle name="Normal 9 12 4 4 2 3" xfId="24973"/>
    <cellStyle name="Normal 9 12 4 4 3" xfId="24974"/>
    <cellStyle name="Normal 9 12 4 4 4" xfId="24975"/>
    <cellStyle name="Normal 9 12 4 4 5" xfId="24976"/>
    <cellStyle name="Normal 9 12 4 5" xfId="24977"/>
    <cellStyle name="Normal 9 12 4 5 2" xfId="24978"/>
    <cellStyle name="Normal 9 12 4 5 3" xfId="24979"/>
    <cellStyle name="Normal 9 12 4 6" xfId="24980"/>
    <cellStyle name="Normal 9 12 4 7" xfId="24981"/>
    <cellStyle name="Normal 9 12 4 8" xfId="24982"/>
    <cellStyle name="Normal 9 12 5" xfId="24983"/>
    <cellStyle name="Normal 9 12 5 2" xfId="24984"/>
    <cellStyle name="Normal 9 12 5 2 2" xfId="24985"/>
    <cellStyle name="Normal 9 12 5 2 2 2" xfId="24986"/>
    <cellStyle name="Normal 9 12 5 2 2 3" xfId="24987"/>
    <cellStyle name="Normal 9 12 5 2 3" xfId="24988"/>
    <cellStyle name="Normal 9 12 5 2 4" xfId="24989"/>
    <cellStyle name="Normal 9 12 5 2 5" xfId="24990"/>
    <cellStyle name="Normal 9 12 5 3" xfId="24991"/>
    <cellStyle name="Normal 9 12 5 3 2" xfId="24992"/>
    <cellStyle name="Normal 9 12 5 3 2 2" xfId="24993"/>
    <cellStyle name="Normal 9 12 5 3 2 3" xfId="24994"/>
    <cellStyle name="Normal 9 12 5 3 3" xfId="24995"/>
    <cellStyle name="Normal 9 12 5 3 4" xfId="24996"/>
    <cellStyle name="Normal 9 12 5 3 5" xfId="24997"/>
    <cellStyle name="Normal 9 12 5 4" xfId="24998"/>
    <cellStyle name="Normal 9 12 5 4 2" xfId="24999"/>
    <cellStyle name="Normal 9 12 5 4 2 2" xfId="25000"/>
    <cellStyle name="Normal 9 12 5 4 2 3" xfId="25001"/>
    <cellStyle name="Normal 9 12 5 4 3" xfId="25002"/>
    <cellStyle name="Normal 9 12 5 4 4" xfId="25003"/>
    <cellStyle name="Normal 9 12 5 4 5" xfId="25004"/>
    <cellStyle name="Normal 9 12 5 5" xfId="25005"/>
    <cellStyle name="Normal 9 12 5 5 2" xfId="25006"/>
    <cellStyle name="Normal 9 12 5 5 3" xfId="25007"/>
    <cellStyle name="Normal 9 12 5 6" xfId="25008"/>
    <cellStyle name="Normal 9 12 5 7" xfId="25009"/>
    <cellStyle name="Normal 9 12 5 8" xfId="25010"/>
    <cellStyle name="Normal 9 12 6" xfId="25011"/>
    <cellStyle name="Normal 9 12 6 2" xfId="25012"/>
    <cellStyle name="Normal 9 12 6 2 2" xfId="25013"/>
    <cellStyle name="Normal 9 12 6 2 2 2" xfId="25014"/>
    <cellStyle name="Normal 9 12 6 2 2 3" xfId="25015"/>
    <cellStyle name="Normal 9 12 6 2 3" xfId="25016"/>
    <cellStyle name="Normal 9 12 6 2 4" xfId="25017"/>
    <cellStyle name="Normal 9 12 6 2 5" xfId="25018"/>
    <cellStyle name="Normal 9 12 6 3" xfId="25019"/>
    <cellStyle name="Normal 9 12 6 3 2" xfId="25020"/>
    <cellStyle name="Normal 9 12 6 3 2 2" xfId="25021"/>
    <cellStyle name="Normal 9 12 6 3 2 3" xfId="25022"/>
    <cellStyle name="Normal 9 12 6 3 3" xfId="25023"/>
    <cellStyle name="Normal 9 12 6 3 4" xfId="25024"/>
    <cellStyle name="Normal 9 12 6 3 5" xfId="25025"/>
    <cellStyle name="Normal 9 12 6 4" xfId="25026"/>
    <cellStyle name="Normal 9 12 6 4 2" xfId="25027"/>
    <cellStyle name="Normal 9 12 6 4 2 2" xfId="25028"/>
    <cellStyle name="Normal 9 12 6 4 2 3" xfId="25029"/>
    <cellStyle name="Normal 9 12 6 4 3" xfId="25030"/>
    <cellStyle name="Normal 9 12 6 4 4" xfId="25031"/>
    <cellStyle name="Normal 9 12 6 4 5" xfId="25032"/>
    <cellStyle name="Normal 9 12 6 5" xfId="25033"/>
    <cellStyle name="Normal 9 12 6 5 2" xfId="25034"/>
    <cellStyle name="Normal 9 12 6 5 3" xfId="25035"/>
    <cellStyle name="Normal 9 12 6 6" xfId="25036"/>
    <cellStyle name="Normal 9 12 6 7" xfId="25037"/>
    <cellStyle name="Normal 9 12 6 8" xfId="25038"/>
    <cellStyle name="Normal 9 12 7" xfId="25039"/>
    <cellStyle name="Normal 9 12 7 2" xfId="25040"/>
    <cellStyle name="Normal 9 12 7 2 2" xfId="25041"/>
    <cellStyle name="Normal 9 12 7 2 3" xfId="25042"/>
    <cellStyle name="Normal 9 12 7 3" xfId="25043"/>
    <cellStyle name="Normal 9 12 7 4" xfId="25044"/>
    <cellStyle name="Normal 9 12 7 5" xfId="25045"/>
    <cellStyle name="Normal 9 12 8" xfId="25046"/>
    <cellStyle name="Normal 9 12 8 2" xfId="25047"/>
    <cellStyle name="Normal 9 12 8 2 2" xfId="25048"/>
    <cellStyle name="Normal 9 12 8 2 3" xfId="25049"/>
    <cellStyle name="Normal 9 12 8 3" xfId="25050"/>
    <cellStyle name="Normal 9 12 8 4" xfId="25051"/>
    <cellStyle name="Normal 9 12 8 5" xfId="25052"/>
    <cellStyle name="Normal 9 12 9" xfId="25053"/>
    <cellStyle name="Normal 9 12 9 2" xfId="25054"/>
    <cellStyle name="Normal 9 12 9 2 2" xfId="25055"/>
    <cellStyle name="Normal 9 12 9 2 3" xfId="25056"/>
    <cellStyle name="Normal 9 12 9 3" xfId="25057"/>
    <cellStyle name="Normal 9 12 9 4" xfId="25058"/>
    <cellStyle name="Normal 9 12 9 5" xfId="25059"/>
    <cellStyle name="Normal 9 13" xfId="25060"/>
    <cellStyle name="Normal 9 13 10" xfId="25061"/>
    <cellStyle name="Normal 9 13 10 2" xfId="25062"/>
    <cellStyle name="Normal 9 13 10 3" xfId="25063"/>
    <cellStyle name="Normal 9 13 11" xfId="25064"/>
    <cellStyle name="Normal 9 13 12" xfId="25065"/>
    <cellStyle name="Normal 9 13 13" xfId="25066"/>
    <cellStyle name="Normal 9 13 2" xfId="25067"/>
    <cellStyle name="Normal 9 13 2 2" xfId="25068"/>
    <cellStyle name="Normal 9 13 2 2 2" xfId="25069"/>
    <cellStyle name="Normal 9 13 2 2 2 2" xfId="25070"/>
    <cellStyle name="Normal 9 13 2 2 2 3" xfId="25071"/>
    <cellStyle name="Normal 9 13 2 2 3" xfId="25072"/>
    <cellStyle name="Normal 9 13 2 2 4" xfId="25073"/>
    <cellStyle name="Normal 9 13 2 2 5" xfId="25074"/>
    <cellStyle name="Normal 9 13 2 3" xfId="25075"/>
    <cellStyle name="Normal 9 13 2 3 2" xfId="25076"/>
    <cellStyle name="Normal 9 13 2 3 2 2" xfId="25077"/>
    <cellStyle name="Normal 9 13 2 3 2 3" xfId="25078"/>
    <cellStyle name="Normal 9 13 2 3 3" xfId="25079"/>
    <cellStyle name="Normal 9 13 2 3 4" xfId="25080"/>
    <cellStyle name="Normal 9 13 2 3 5" xfId="25081"/>
    <cellStyle name="Normal 9 13 2 4" xfId="25082"/>
    <cellStyle name="Normal 9 13 2 4 2" xfId="25083"/>
    <cellStyle name="Normal 9 13 2 4 2 2" xfId="25084"/>
    <cellStyle name="Normal 9 13 2 4 2 3" xfId="25085"/>
    <cellStyle name="Normal 9 13 2 4 3" xfId="25086"/>
    <cellStyle name="Normal 9 13 2 4 4" xfId="25087"/>
    <cellStyle name="Normal 9 13 2 4 5" xfId="25088"/>
    <cellStyle name="Normal 9 13 2 5" xfId="25089"/>
    <cellStyle name="Normal 9 13 2 5 2" xfId="25090"/>
    <cellStyle name="Normal 9 13 2 5 3" xfId="25091"/>
    <cellStyle name="Normal 9 13 2 6" xfId="25092"/>
    <cellStyle name="Normal 9 13 2 7" xfId="25093"/>
    <cellStyle name="Normal 9 13 2 8" xfId="25094"/>
    <cellStyle name="Normal 9 13 3" xfId="25095"/>
    <cellStyle name="Normal 9 13 3 2" xfId="25096"/>
    <cellStyle name="Normal 9 13 3 2 2" xfId="25097"/>
    <cellStyle name="Normal 9 13 3 2 2 2" xfId="25098"/>
    <cellStyle name="Normal 9 13 3 2 2 3" xfId="25099"/>
    <cellStyle name="Normal 9 13 3 2 3" xfId="25100"/>
    <cellStyle name="Normal 9 13 3 2 4" xfId="25101"/>
    <cellStyle name="Normal 9 13 3 2 5" xfId="25102"/>
    <cellStyle name="Normal 9 13 3 3" xfId="25103"/>
    <cellStyle name="Normal 9 13 3 3 2" xfId="25104"/>
    <cellStyle name="Normal 9 13 3 3 2 2" xfId="25105"/>
    <cellStyle name="Normal 9 13 3 3 2 3" xfId="25106"/>
    <cellStyle name="Normal 9 13 3 3 3" xfId="25107"/>
    <cellStyle name="Normal 9 13 3 3 4" xfId="25108"/>
    <cellStyle name="Normal 9 13 3 3 5" xfId="25109"/>
    <cellStyle name="Normal 9 13 3 4" xfId="25110"/>
    <cellStyle name="Normal 9 13 3 4 2" xfId="25111"/>
    <cellStyle name="Normal 9 13 3 4 2 2" xfId="25112"/>
    <cellStyle name="Normal 9 13 3 4 2 3" xfId="25113"/>
    <cellStyle name="Normal 9 13 3 4 3" xfId="25114"/>
    <cellStyle name="Normal 9 13 3 4 4" xfId="25115"/>
    <cellStyle name="Normal 9 13 3 4 5" xfId="25116"/>
    <cellStyle name="Normal 9 13 3 5" xfId="25117"/>
    <cellStyle name="Normal 9 13 3 5 2" xfId="25118"/>
    <cellStyle name="Normal 9 13 3 5 3" xfId="25119"/>
    <cellStyle name="Normal 9 13 3 6" xfId="25120"/>
    <cellStyle name="Normal 9 13 3 7" xfId="25121"/>
    <cellStyle name="Normal 9 13 3 8" xfId="25122"/>
    <cellStyle name="Normal 9 13 4" xfId="25123"/>
    <cellStyle name="Normal 9 13 4 2" xfId="25124"/>
    <cellStyle name="Normal 9 13 4 2 2" xfId="25125"/>
    <cellStyle name="Normal 9 13 4 2 2 2" xfId="25126"/>
    <cellStyle name="Normal 9 13 4 2 2 3" xfId="25127"/>
    <cellStyle name="Normal 9 13 4 2 3" xfId="25128"/>
    <cellStyle name="Normal 9 13 4 2 4" xfId="25129"/>
    <cellStyle name="Normal 9 13 4 2 5" xfId="25130"/>
    <cellStyle name="Normal 9 13 4 3" xfId="25131"/>
    <cellStyle name="Normal 9 13 4 3 2" xfId="25132"/>
    <cellStyle name="Normal 9 13 4 3 2 2" xfId="25133"/>
    <cellStyle name="Normal 9 13 4 3 2 3" xfId="25134"/>
    <cellStyle name="Normal 9 13 4 3 3" xfId="25135"/>
    <cellStyle name="Normal 9 13 4 3 4" xfId="25136"/>
    <cellStyle name="Normal 9 13 4 3 5" xfId="25137"/>
    <cellStyle name="Normal 9 13 4 4" xfId="25138"/>
    <cellStyle name="Normal 9 13 4 4 2" xfId="25139"/>
    <cellStyle name="Normal 9 13 4 4 2 2" xfId="25140"/>
    <cellStyle name="Normal 9 13 4 4 2 3" xfId="25141"/>
    <cellStyle name="Normal 9 13 4 4 3" xfId="25142"/>
    <cellStyle name="Normal 9 13 4 4 4" xfId="25143"/>
    <cellStyle name="Normal 9 13 4 4 5" xfId="25144"/>
    <cellStyle name="Normal 9 13 4 5" xfId="25145"/>
    <cellStyle name="Normal 9 13 4 5 2" xfId="25146"/>
    <cellStyle name="Normal 9 13 4 5 3" xfId="25147"/>
    <cellStyle name="Normal 9 13 4 6" xfId="25148"/>
    <cellStyle name="Normal 9 13 4 7" xfId="25149"/>
    <cellStyle name="Normal 9 13 4 8" xfId="25150"/>
    <cellStyle name="Normal 9 13 5" xfId="25151"/>
    <cellStyle name="Normal 9 13 5 2" xfId="25152"/>
    <cellStyle name="Normal 9 13 5 2 2" xfId="25153"/>
    <cellStyle name="Normal 9 13 5 2 2 2" xfId="25154"/>
    <cellStyle name="Normal 9 13 5 2 2 3" xfId="25155"/>
    <cellStyle name="Normal 9 13 5 2 3" xfId="25156"/>
    <cellStyle name="Normal 9 13 5 2 4" xfId="25157"/>
    <cellStyle name="Normal 9 13 5 2 5" xfId="25158"/>
    <cellStyle name="Normal 9 13 5 3" xfId="25159"/>
    <cellStyle name="Normal 9 13 5 3 2" xfId="25160"/>
    <cellStyle name="Normal 9 13 5 3 2 2" xfId="25161"/>
    <cellStyle name="Normal 9 13 5 3 2 3" xfId="25162"/>
    <cellStyle name="Normal 9 13 5 3 3" xfId="25163"/>
    <cellStyle name="Normal 9 13 5 3 4" xfId="25164"/>
    <cellStyle name="Normal 9 13 5 3 5" xfId="25165"/>
    <cellStyle name="Normal 9 13 5 4" xfId="25166"/>
    <cellStyle name="Normal 9 13 5 4 2" xfId="25167"/>
    <cellStyle name="Normal 9 13 5 4 2 2" xfId="25168"/>
    <cellStyle name="Normal 9 13 5 4 2 3" xfId="25169"/>
    <cellStyle name="Normal 9 13 5 4 3" xfId="25170"/>
    <cellStyle name="Normal 9 13 5 4 4" xfId="25171"/>
    <cellStyle name="Normal 9 13 5 4 5" xfId="25172"/>
    <cellStyle name="Normal 9 13 5 5" xfId="25173"/>
    <cellStyle name="Normal 9 13 5 5 2" xfId="25174"/>
    <cellStyle name="Normal 9 13 5 5 3" xfId="25175"/>
    <cellStyle name="Normal 9 13 5 6" xfId="25176"/>
    <cellStyle name="Normal 9 13 5 7" xfId="25177"/>
    <cellStyle name="Normal 9 13 5 8" xfId="25178"/>
    <cellStyle name="Normal 9 13 6" xfId="25179"/>
    <cellStyle name="Normal 9 13 6 2" xfId="25180"/>
    <cellStyle name="Normal 9 13 6 2 2" xfId="25181"/>
    <cellStyle name="Normal 9 13 6 2 2 2" xfId="25182"/>
    <cellStyle name="Normal 9 13 6 2 2 3" xfId="25183"/>
    <cellStyle name="Normal 9 13 6 2 3" xfId="25184"/>
    <cellStyle name="Normal 9 13 6 2 4" xfId="25185"/>
    <cellStyle name="Normal 9 13 6 2 5" xfId="25186"/>
    <cellStyle name="Normal 9 13 6 3" xfId="25187"/>
    <cellStyle name="Normal 9 13 6 3 2" xfId="25188"/>
    <cellStyle name="Normal 9 13 6 3 2 2" xfId="25189"/>
    <cellStyle name="Normal 9 13 6 3 2 3" xfId="25190"/>
    <cellStyle name="Normal 9 13 6 3 3" xfId="25191"/>
    <cellStyle name="Normal 9 13 6 3 4" xfId="25192"/>
    <cellStyle name="Normal 9 13 6 3 5" xfId="25193"/>
    <cellStyle name="Normal 9 13 6 4" xfId="25194"/>
    <cellStyle name="Normal 9 13 6 4 2" xfId="25195"/>
    <cellStyle name="Normal 9 13 6 4 2 2" xfId="25196"/>
    <cellStyle name="Normal 9 13 6 4 2 3" xfId="25197"/>
    <cellStyle name="Normal 9 13 6 4 3" xfId="25198"/>
    <cellStyle name="Normal 9 13 6 4 4" xfId="25199"/>
    <cellStyle name="Normal 9 13 6 4 5" xfId="25200"/>
    <cellStyle name="Normal 9 13 6 5" xfId="25201"/>
    <cellStyle name="Normal 9 13 6 5 2" xfId="25202"/>
    <cellStyle name="Normal 9 13 6 5 3" xfId="25203"/>
    <cellStyle name="Normal 9 13 6 6" xfId="25204"/>
    <cellStyle name="Normal 9 13 6 7" xfId="25205"/>
    <cellStyle name="Normal 9 13 6 8" xfId="25206"/>
    <cellStyle name="Normal 9 13 7" xfId="25207"/>
    <cellStyle name="Normal 9 13 7 2" xfId="25208"/>
    <cellStyle name="Normal 9 13 7 2 2" xfId="25209"/>
    <cellStyle name="Normal 9 13 7 2 3" xfId="25210"/>
    <cellStyle name="Normal 9 13 7 3" xfId="25211"/>
    <cellStyle name="Normal 9 13 7 4" xfId="25212"/>
    <cellStyle name="Normal 9 13 7 5" xfId="25213"/>
    <cellStyle name="Normal 9 13 8" xfId="25214"/>
    <cellStyle name="Normal 9 13 8 2" xfId="25215"/>
    <cellStyle name="Normal 9 13 8 2 2" xfId="25216"/>
    <cellStyle name="Normal 9 13 8 2 3" xfId="25217"/>
    <cellStyle name="Normal 9 13 8 3" xfId="25218"/>
    <cellStyle name="Normal 9 13 8 4" xfId="25219"/>
    <cellStyle name="Normal 9 13 8 5" xfId="25220"/>
    <cellStyle name="Normal 9 13 9" xfId="25221"/>
    <cellStyle name="Normal 9 13 9 2" xfId="25222"/>
    <cellStyle name="Normal 9 13 9 2 2" xfId="25223"/>
    <cellStyle name="Normal 9 13 9 2 3" xfId="25224"/>
    <cellStyle name="Normal 9 13 9 3" xfId="25225"/>
    <cellStyle name="Normal 9 13 9 4" xfId="25226"/>
    <cellStyle name="Normal 9 13 9 5" xfId="25227"/>
    <cellStyle name="Normal 9 14" xfId="25228"/>
    <cellStyle name="Normal 9 14 2" xfId="25229"/>
    <cellStyle name="Normal 9 14 2 2" xfId="25230"/>
    <cellStyle name="Normal 9 14 2 2 2" xfId="25231"/>
    <cellStyle name="Normal 9 14 2 2 2 2" xfId="25232"/>
    <cellStyle name="Normal 9 14 2 2 3" xfId="25233"/>
    <cellStyle name="Normal 9 14 2 3" xfId="25234"/>
    <cellStyle name="Normal 9 14 2 3 2" xfId="25235"/>
    <cellStyle name="Normal 9 14 2 4" xfId="25236"/>
    <cellStyle name="Normal 9 14 2 5" xfId="25237"/>
    <cellStyle name="Normal 9 14 3" xfId="25238"/>
    <cellStyle name="Normal 9 14 3 2" xfId="25239"/>
    <cellStyle name="Normal 9 14 3 2 2" xfId="25240"/>
    <cellStyle name="Normal 9 14 3 2 3" xfId="25241"/>
    <cellStyle name="Normal 9 14 3 3" xfId="25242"/>
    <cellStyle name="Normal 9 14 3 4" xfId="25243"/>
    <cellStyle name="Normal 9 14 3 5" xfId="25244"/>
    <cellStyle name="Normal 9 14 4" xfId="25245"/>
    <cellStyle name="Normal 9 14 4 2" xfId="25246"/>
    <cellStyle name="Normal 9 14 4 2 2" xfId="25247"/>
    <cellStyle name="Normal 9 14 4 2 3" xfId="25248"/>
    <cellStyle name="Normal 9 14 4 3" xfId="25249"/>
    <cellStyle name="Normal 9 14 4 4" xfId="25250"/>
    <cellStyle name="Normal 9 14 4 5" xfId="25251"/>
    <cellStyle name="Normal 9 14 5" xfId="25252"/>
    <cellStyle name="Normal 9 14 5 2" xfId="25253"/>
    <cellStyle name="Normal 9 14 5 3" xfId="25254"/>
    <cellStyle name="Normal 9 14 6" xfId="25255"/>
    <cellStyle name="Normal 9 14 7" xfId="25256"/>
    <cellStyle name="Normal 9 14 8" xfId="25257"/>
    <cellStyle name="Normal 9 14 9" xfId="25258"/>
    <cellStyle name="Normal 9 15" xfId="25259"/>
    <cellStyle name="Normal 9 15 2" xfId="25260"/>
    <cellStyle name="Normal 9 15 2 2" xfId="25261"/>
    <cellStyle name="Normal 9 15 2 2 2" xfId="25262"/>
    <cellStyle name="Normal 9 15 2 2 3" xfId="25263"/>
    <cellStyle name="Normal 9 15 2 3" xfId="25264"/>
    <cellStyle name="Normal 9 15 2 4" xfId="25265"/>
    <cellStyle name="Normal 9 15 2 5" xfId="25266"/>
    <cellStyle name="Normal 9 15 3" xfId="25267"/>
    <cellStyle name="Normal 9 15 3 2" xfId="25268"/>
    <cellStyle name="Normal 9 15 3 2 2" xfId="25269"/>
    <cellStyle name="Normal 9 15 3 2 3" xfId="25270"/>
    <cellStyle name="Normal 9 15 3 3" xfId="25271"/>
    <cellStyle name="Normal 9 15 3 4" xfId="25272"/>
    <cellStyle name="Normal 9 15 3 5" xfId="25273"/>
    <cellStyle name="Normal 9 15 4" xfId="25274"/>
    <cellStyle name="Normal 9 15 4 2" xfId="25275"/>
    <cellStyle name="Normal 9 15 4 2 2" xfId="25276"/>
    <cellStyle name="Normal 9 15 4 2 3" xfId="25277"/>
    <cellStyle name="Normal 9 15 4 3" xfId="25278"/>
    <cellStyle name="Normal 9 15 4 4" xfId="25279"/>
    <cellStyle name="Normal 9 15 4 5" xfId="25280"/>
    <cellStyle name="Normal 9 15 5" xfId="25281"/>
    <cellStyle name="Normal 9 15 5 2" xfId="25282"/>
    <cellStyle name="Normal 9 15 5 3" xfId="25283"/>
    <cellStyle name="Normal 9 15 6" xfId="25284"/>
    <cellStyle name="Normal 9 15 7" xfId="25285"/>
    <cellStyle name="Normal 9 15 8" xfId="25286"/>
    <cellStyle name="Normal 9 16" xfId="25287"/>
    <cellStyle name="Normal 9 16 2" xfId="25288"/>
    <cellStyle name="Normal 9 16 2 2" xfId="25289"/>
    <cellStyle name="Normal 9 16 2 2 2" xfId="25290"/>
    <cellStyle name="Normal 9 16 2 2 3" xfId="25291"/>
    <cellStyle name="Normal 9 16 2 3" xfId="25292"/>
    <cellStyle name="Normal 9 16 2 4" xfId="25293"/>
    <cellStyle name="Normal 9 16 2 5" xfId="25294"/>
    <cellStyle name="Normal 9 16 3" xfId="25295"/>
    <cellStyle name="Normal 9 16 3 2" xfId="25296"/>
    <cellStyle name="Normal 9 16 3 2 2" xfId="25297"/>
    <cellStyle name="Normal 9 16 3 2 3" xfId="25298"/>
    <cellStyle name="Normal 9 16 3 3" xfId="25299"/>
    <cellStyle name="Normal 9 16 3 4" xfId="25300"/>
    <cellStyle name="Normal 9 16 3 5" xfId="25301"/>
    <cellStyle name="Normal 9 16 4" xfId="25302"/>
    <cellStyle name="Normal 9 16 4 2" xfId="25303"/>
    <cellStyle name="Normal 9 16 4 2 2" xfId="25304"/>
    <cellStyle name="Normal 9 16 4 2 3" xfId="25305"/>
    <cellStyle name="Normal 9 16 4 3" xfId="25306"/>
    <cellStyle name="Normal 9 16 4 4" xfId="25307"/>
    <cellStyle name="Normal 9 16 4 5" xfId="25308"/>
    <cellStyle name="Normal 9 16 5" xfId="25309"/>
    <cellStyle name="Normal 9 16 5 2" xfId="25310"/>
    <cellStyle name="Normal 9 16 5 3" xfId="25311"/>
    <cellStyle name="Normal 9 16 6" xfId="25312"/>
    <cellStyle name="Normal 9 16 7" xfId="25313"/>
    <cellStyle name="Normal 9 16 8" xfId="25314"/>
    <cellStyle name="Normal 9 17" xfId="25315"/>
    <cellStyle name="Normal 9 17 2" xfId="25316"/>
    <cellStyle name="Normal 9 17 2 2" xfId="25317"/>
    <cellStyle name="Normal 9 17 2 2 2" xfId="25318"/>
    <cellStyle name="Normal 9 17 2 2 3" xfId="25319"/>
    <cellStyle name="Normal 9 17 2 3" xfId="25320"/>
    <cellStyle name="Normal 9 17 2 4" xfId="25321"/>
    <cellStyle name="Normal 9 17 2 5" xfId="25322"/>
    <cellStyle name="Normal 9 17 3" xfId="25323"/>
    <cellStyle name="Normal 9 17 3 2" xfId="25324"/>
    <cellStyle name="Normal 9 17 3 2 2" xfId="25325"/>
    <cellStyle name="Normal 9 17 3 2 3" xfId="25326"/>
    <cellStyle name="Normal 9 17 3 3" xfId="25327"/>
    <cellStyle name="Normal 9 17 3 4" xfId="25328"/>
    <cellStyle name="Normal 9 17 3 5" xfId="25329"/>
    <cellStyle name="Normal 9 17 4" xfId="25330"/>
    <cellStyle name="Normal 9 17 4 2" xfId="25331"/>
    <cellStyle name="Normal 9 17 4 2 2" xfId="25332"/>
    <cellStyle name="Normal 9 17 4 2 3" xfId="25333"/>
    <cellStyle name="Normal 9 17 4 3" xfId="25334"/>
    <cellStyle name="Normal 9 17 4 4" xfId="25335"/>
    <cellStyle name="Normal 9 17 4 5" xfId="25336"/>
    <cellStyle name="Normal 9 17 5" xfId="25337"/>
    <cellStyle name="Normal 9 17 5 2" xfId="25338"/>
    <cellStyle name="Normal 9 17 5 3" xfId="25339"/>
    <cellStyle name="Normal 9 17 6" xfId="25340"/>
    <cellStyle name="Normal 9 17 7" xfId="25341"/>
    <cellStyle name="Normal 9 17 8" xfId="25342"/>
    <cellStyle name="Normal 9 18" xfId="25343"/>
    <cellStyle name="Normal 9 18 2" xfId="25344"/>
    <cellStyle name="Normal 9 18 2 2" xfId="25345"/>
    <cellStyle name="Normal 9 18 2 2 2" xfId="25346"/>
    <cellStyle name="Normal 9 18 2 2 3" xfId="25347"/>
    <cellStyle name="Normal 9 18 2 3" xfId="25348"/>
    <cellStyle name="Normal 9 18 2 4" xfId="25349"/>
    <cellStyle name="Normal 9 18 2 5" xfId="25350"/>
    <cellStyle name="Normal 9 18 3" xfId="25351"/>
    <cellStyle name="Normal 9 18 3 2" xfId="25352"/>
    <cellStyle name="Normal 9 18 3 2 2" xfId="25353"/>
    <cellStyle name="Normal 9 18 3 2 3" xfId="25354"/>
    <cellStyle name="Normal 9 18 3 3" xfId="25355"/>
    <cellStyle name="Normal 9 18 3 4" xfId="25356"/>
    <cellStyle name="Normal 9 18 3 5" xfId="25357"/>
    <cellStyle name="Normal 9 18 4" xfId="25358"/>
    <cellStyle name="Normal 9 18 4 2" xfId="25359"/>
    <cellStyle name="Normal 9 18 4 2 2" xfId="25360"/>
    <cellStyle name="Normal 9 18 4 2 3" xfId="25361"/>
    <cellStyle name="Normal 9 18 4 3" xfId="25362"/>
    <cellStyle name="Normal 9 18 4 4" xfId="25363"/>
    <cellStyle name="Normal 9 18 4 5" xfId="25364"/>
    <cellStyle name="Normal 9 18 5" xfId="25365"/>
    <cellStyle name="Normal 9 18 5 2" xfId="25366"/>
    <cellStyle name="Normal 9 18 5 3" xfId="25367"/>
    <cellStyle name="Normal 9 18 6" xfId="25368"/>
    <cellStyle name="Normal 9 18 7" xfId="25369"/>
    <cellStyle name="Normal 9 18 8" xfId="25370"/>
    <cellStyle name="Normal 9 19" xfId="25371"/>
    <cellStyle name="Normal 9 19 2" xfId="25372"/>
    <cellStyle name="Normal 9 19 2 2" xfId="25373"/>
    <cellStyle name="Normal 9 19 2 2 2" xfId="25374"/>
    <cellStyle name="Normal 9 19 2 2 3" xfId="25375"/>
    <cellStyle name="Normal 9 19 2 3" xfId="25376"/>
    <cellStyle name="Normal 9 19 2 4" xfId="25377"/>
    <cellStyle name="Normal 9 19 2 5" xfId="25378"/>
    <cellStyle name="Normal 9 19 3" xfId="25379"/>
    <cellStyle name="Normal 9 19 3 2" xfId="25380"/>
    <cellStyle name="Normal 9 19 3 2 2" xfId="25381"/>
    <cellStyle name="Normal 9 19 3 2 3" xfId="25382"/>
    <cellStyle name="Normal 9 19 3 3" xfId="25383"/>
    <cellStyle name="Normal 9 19 3 4" xfId="25384"/>
    <cellStyle name="Normal 9 19 3 5" xfId="25385"/>
    <cellStyle name="Normal 9 19 4" xfId="25386"/>
    <cellStyle name="Normal 9 19 4 2" xfId="25387"/>
    <cellStyle name="Normal 9 19 4 2 2" xfId="25388"/>
    <cellStyle name="Normal 9 19 4 2 3" xfId="25389"/>
    <cellStyle name="Normal 9 19 4 3" xfId="25390"/>
    <cellStyle name="Normal 9 19 4 4" xfId="25391"/>
    <cellStyle name="Normal 9 19 4 5" xfId="25392"/>
    <cellStyle name="Normal 9 19 5" xfId="25393"/>
    <cellStyle name="Normal 9 19 5 2" xfId="25394"/>
    <cellStyle name="Normal 9 19 5 3" xfId="25395"/>
    <cellStyle name="Normal 9 19 6" xfId="25396"/>
    <cellStyle name="Normal 9 19 7" xfId="25397"/>
    <cellStyle name="Normal 9 19 8" xfId="25398"/>
    <cellStyle name="Normal 9 2" xfId="25399"/>
    <cellStyle name="Normal 9 2 10" xfId="25400"/>
    <cellStyle name="Normal 9 2 10 2" xfId="25401"/>
    <cellStyle name="Normal 9 2 10 2 2" xfId="25402"/>
    <cellStyle name="Normal 9 2 10 2 2 2" xfId="25403"/>
    <cellStyle name="Normal 9 2 10 2 2 3" xfId="25404"/>
    <cellStyle name="Normal 9 2 10 2 3" xfId="25405"/>
    <cellStyle name="Normal 9 2 10 2 4" xfId="25406"/>
    <cellStyle name="Normal 9 2 10 2 5" xfId="25407"/>
    <cellStyle name="Normal 9 2 10 3" xfId="25408"/>
    <cellStyle name="Normal 9 2 10 3 2" xfId="25409"/>
    <cellStyle name="Normal 9 2 10 3 2 2" xfId="25410"/>
    <cellStyle name="Normal 9 2 10 3 2 3" xfId="25411"/>
    <cellStyle name="Normal 9 2 10 3 3" xfId="25412"/>
    <cellStyle name="Normal 9 2 10 3 4" xfId="25413"/>
    <cellStyle name="Normal 9 2 10 3 5" xfId="25414"/>
    <cellStyle name="Normal 9 2 10 4" xfId="25415"/>
    <cellStyle name="Normal 9 2 10 4 2" xfId="25416"/>
    <cellStyle name="Normal 9 2 10 4 2 2" xfId="25417"/>
    <cellStyle name="Normal 9 2 10 4 2 3" xfId="25418"/>
    <cellStyle name="Normal 9 2 10 4 3" xfId="25419"/>
    <cellStyle name="Normal 9 2 10 4 4" xfId="25420"/>
    <cellStyle name="Normal 9 2 10 4 5" xfId="25421"/>
    <cellStyle name="Normal 9 2 10 5" xfId="25422"/>
    <cellStyle name="Normal 9 2 10 5 2" xfId="25423"/>
    <cellStyle name="Normal 9 2 10 5 3" xfId="25424"/>
    <cellStyle name="Normal 9 2 10 6" xfId="25425"/>
    <cellStyle name="Normal 9 2 10 7" xfId="25426"/>
    <cellStyle name="Normal 9 2 10 8" xfId="25427"/>
    <cellStyle name="Normal 9 2 11" xfId="25428"/>
    <cellStyle name="Normal 9 2 11 2" xfId="25429"/>
    <cellStyle name="Normal 9 2 11 2 2" xfId="25430"/>
    <cellStyle name="Normal 9 2 11 2 2 2" xfId="25431"/>
    <cellStyle name="Normal 9 2 11 2 2 3" xfId="25432"/>
    <cellStyle name="Normal 9 2 11 2 3" xfId="25433"/>
    <cellStyle name="Normal 9 2 11 2 4" xfId="25434"/>
    <cellStyle name="Normal 9 2 11 2 5" xfId="25435"/>
    <cellStyle name="Normal 9 2 11 3" xfId="25436"/>
    <cellStyle name="Normal 9 2 11 3 2" xfId="25437"/>
    <cellStyle name="Normal 9 2 11 3 2 2" xfId="25438"/>
    <cellStyle name="Normal 9 2 11 3 2 3" xfId="25439"/>
    <cellStyle name="Normal 9 2 11 3 3" xfId="25440"/>
    <cellStyle name="Normal 9 2 11 3 4" xfId="25441"/>
    <cellStyle name="Normal 9 2 11 3 5" xfId="25442"/>
    <cellStyle name="Normal 9 2 11 4" xfId="25443"/>
    <cellStyle name="Normal 9 2 11 4 2" xfId="25444"/>
    <cellStyle name="Normal 9 2 11 4 2 2" xfId="25445"/>
    <cellStyle name="Normal 9 2 11 4 2 3" xfId="25446"/>
    <cellStyle name="Normal 9 2 11 4 3" xfId="25447"/>
    <cellStyle name="Normal 9 2 11 4 4" xfId="25448"/>
    <cellStyle name="Normal 9 2 11 4 5" xfId="25449"/>
    <cellStyle name="Normal 9 2 11 5" xfId="25450"/>
    <cellStyle name="Normal 9 2 11 5 2" xfId="25451"/>
    <cellStyle name="Normal 9 2 11 5 3" xfId="25452"/>
    <cellStyle name="Normal 9 2 11 6" xfId="25453"/>
    <cellStyle name="Normal 9 2 11 7" xfId="25454"/>
    <cellStyle name="Normal 9 2 11 8" xfId="25455"/>
    <cellStyle name="Normal 9 2 12" xfId="25456"/>
    <cellStyle name="Normal 9 2 12 2" xfId="25457"/>
    <cellStyle name="Normal 9 2 12 2 2" xfId="25458"/>
    <cellStyle name="Normal 9 2 12 2 2 2" xfId="25459"/>
    <cellStyle name="Normal 9 2 12 2 2 3" xfId="25460"/>
    <cellStyle name="Normal 9 2 12 2 3" xfId="25461"/>
    <cellStyle name="Normal 9 2 12 2 4" xfId="25462"/>
    <cellStyle name="Normal 9 2 12 2 5" xfId="25463"/>
    <cellStyle name="Normal 9 2 12 3" xfId="25464"/>
    <cellStyle name="Normal 9 2 12 3 2" xfId="25465"/>
    <cellStyle name="Normal 9 2 12 3 2 2" xfId="25466"/>
    <cellStyle name="Normal 9 2 12 3 2 3" xfId="25467"/>
    <cellStyle name="Normal 9 2 12 3 3" xfId="25468"/>
    <cellStyle name="Normal 9 2 12 3 4" xfId="25469"/>
    <cellStyle name="Normal 9 2 12 3 5" xfId="25470"/>
    <cellStyle name="Normal 9 2 12 3 6" xfId="25471"/>
    <cellStyle name="Normal 9 2 12 4" xfId="25472"/>
    <cellStyle name="Normal 9 2 12 4 2" xfId="25473"/>
    <cellStyle name="Normal 9 2 12 4 2 2" xfId="25474"/>
    <cellStyle name="Normal 9 2 12 4 2 3" xfId="25475"/>
    <cellStyle name="Normal 9 2 12 4 3" xfId="25476"/>
    <cellStyle name="Normal 9 2 12 4 4" xfId="25477"/>
    <cellStyle name="Normal 9 2 12 4 5" xfId="25478"/>
    <cellStyle name="Normal 9 2 12 5" xfId="25479"/>
    <cellStyle name="Normal 9 2 12 5 2" xfId="25480"/>
    <cellStyle name="Normal 9 2 12 5 3" xfId="25481"/>
    <cellStyle name="Normal 9 2 12 6" xfId="25482"/>
    <cellStyle name="Normal 9 2 12 7" xfId="25483"/>
    <cellStyle name="Normal 9 2 12 8" xfId="25484"/>
    <cellStyle name="Normal 9 2 13" xfId="25485"/>
    <cellStyle name="Normal 9 2 13 2" xfId="25486"/>
    <cellStyle name="Normal 9 2 13 2 2" xfId="25487"/>
    <cellStyle name="Normal 9 2 13 2 2 2" xfId="25488"/>
    <cellStyle name="Normal 9 2 13 2 2 3" xfId="25489"/>
    <cellStyle name="Normal 9 2 13 2 3" xfId="25490"/>
    <cellStyle name="Normal 9 2 13 2 4" xfId="25491"/>
    <cellStyle name="Normal 9 2 13 2 5" xfId="25492"/>
    <cellStyle name="Normal 9 2 13 3" xfId="25493"/>
    <cellStyle name="Normal 9 2 13 3 2" xfId="25494"/>
    <cellStyle name="Normal 9 2 13 3 2 2" xfId="25495"/>
    <cellStyle name="Normal 9 2 13 3 2 3" xfId="25496"/>
    <cellStyle name="Normal 9 2 13 3 3" xfId="25497"/>
    <cellStyle name="Normal 9 2 13 3 4" xfId="25498"/>
    <cellStyle name="Normal 9 2 13 3 5" xfId="25499"/>
    <cellStyle name="Normal 9 2 13 4" xfId="25500"/>
    <cellStyle name="Normal 9 2 13 4 2" xfId="25501"/>
    <cellStyle name="Normal 9 2 13 4 2 2" xfId="25502"/>
    <cellStyle name="Normal 9 2 13 4 2 3" xfId="25503"/>
    <cellStyle name="Normal 9 2 13 4 3" xfId="25504"/>
    <cellStyle name="Normal 9 2 13 4 4" xfId="25505"/>
    <cellStyle name="Normal 9 2 13 4 5" xfId="25506"/>
    <cellStyle name="Normal 9 2 13 5" xfId="25507"/>
    <cellStyle name="Normal 9 2 13 5 2" xfId="25508"/>
    <cellStyle name="Normal 9 2 13 5 3" xfId="25509"/>
    <cellStyle name="Normal 9 2 13 6" xfId="25510"/>
    <cellStyle name="Normal 9 2 13 7" xfId="25511"/>
    <cellStyle name="Normal 9 2 13 8" xfId="25512"/>
    <cellStyle name="Normal 9 2 14" xfId="25513"/>
    <cellStyle name="Normal 9 2 14 2" xfId="25514"/>
    <cellStyle name="Normal 9 2 14 2 2" xfId="25515"/>
    <cellStyle name="Normal 9 2 14 2 3" xfId="25516"/>
    <cellStyle name="Normal 9 2 14 3" xfId="25517"/>
    <cellStyle name="Normal 9 2 14 4" xfId="25518"/>
    <cellStyle name="Normal 9 2 14 5" xfId="25519"/>
    <cellStyle name="Normal 9 2 15" xfId="25520"/>
    <cellStyle name="Normal 9 2 15 2" xfId="25521"/>
    <cellStyle name="Normal 9 2 15 2 2" xfId="25522"/>
    <cellStyle name="Normal 9 2 15 2 3" xfId="25523"/>
    <cellStyle name="Normal 9 2 15 3" xfId="25524"/>
    <cellStyle name="Normal 9 2 15 4" xfId="25525"/>
    <cellStyle name="Normal 9 2 15 5" xfId="25526"/>
    <cellStyle name="Normal 9 2 16" xfId="25527"/>
    <cellStyle name="Normal 9 2 16 2" xfId="25528"/>
    <cellStyle name="Normal 9 2 16 2 2" xfId="25529"/>
    <cellStyle name="Normal 9 2 16 2 3" xfId="25530"/>
    <cellStyle name="Normal 9 2 16 3" xfId="25531"/>
    <cellStyle name="Normal 9 2 16 4" xfId="25532"/>
    <cellStyle name="Normal 9 2 16 5" xfId="25533"/>
    <cellStyle name="Normal 9 2 17" xfId="25534"/>
    <cellStyle name="Normal 9 2 17 2" xfId="25535"/>
    <cellStyle name="Normal 9 2 17 3" xfId="25536"/>
    <cellStyle name="Normal 9 2 18" xfId="25537"/>
    <cellStyle name="Normal 9 2 19" xfId="25538"/>
    <cellStyle name="Normal 9 2 2" xfId="25539"/>
    <cellStyle name="Normal 9 2 2 10" xfId="25540"/>
    <cellStyle name="Normal 9 2 2 10 2" xfId="25541"/>
    <cellStyle name="Normal 9 2 2 10 2 2" xfId="25542"/>
    <cellStyle name="Normal 9 2 2 10 2 2 2" xfId="25543"/>
    <cellStyle name="Normal 9 2 2 10 2 2 3" xfId="25544"/>
    <cellStyle name="Normal 9 2 2 10 2 2 4" xfId="25545"/>
    <cellStyle name="Normal 9 2 2 10 2 3" xfId="25546"/>
    <cellStyle name="Normal 9 2 2 10 2 4" xfId="25547"/>
    <cellStyle name="Normal 9 2 2 10 2 5" xfId="25548"/>
    <cellStyle name="Normal 9 2 2 10 2 6" xfId="25549"/>
    <cellStyle name="Normal 9 2 2 10 3" xfId="25550"/>
    <cellStyle name="Normal 9 2 2 10 3 2" xfId="25551"/>
    <cellStyle name="Normal 9 2 2 10 3 2 2" xfId="25552"/>
    <cellStyle name="Normal 9 2 2 10 3 2 3" xfId="25553"/>
    <cellStyle name="Normal 9 2 2 10 3 3" xfId="25554"/>
    <cellStyle name="Normal 9 2 2 10 3 4" xfId="25555"/>
    <cellStyle name="Normal 9 2 2 10 3 5" xfId="25556"/>
    <cellStyle name="Normal 9 2 2 10 3 6" xfId="25557"/>
    <cellStyle name="Normal 9 2 2 10 4" xfId="25558"/>
    <cellStyle name="Normal 9 2 2 10 4 2" xfId="25559"/>
    <cellStyle name="Normal 9 2 2 10 4 2 2" xfId="25560"/>
    <cellStyle name="Normal 9 2 2 10 4 2 3" xfId="25561"/>
    <cellStyle name="Normal 9 2 2 10 4 3" xfId="25562"/>
    <cellStyle name="Normal 9 2 2 10 4 4" xfId="25563"/>
    <cellStyle name="Normal 9 2 2 10 4 5" xfId="25564"/>
    <cellStyle name="Normal 9 2 2 10 5" xfId="25565"/>
    <cellStyle name="Normal 9 2 2 10 5 2" xfId="25566"/>
    <cellStyle name="Normal 9 2 2 10 5 3" xfId="25567"/>
    <cellStyle name="Normal 9 2 2 10 6" xfId="25568"/>
    <cellStyle name="Normal 9 2 2 10 7" xfId="25569"/>
    <cellStyle name="Normal 9 2 2 10 8" xfId="25570"/>
    <cellStyle name="Normal 9 2 2 10 9" xfId="25571"/>
    <cellStyle name="Normal 9 2 2 11" xfId="25572"/>
    <cellStyle name="Normal 9 2 2 11 2" xfId="25573"/>
    <cellStyle name="Normal 9 2 2 11 2 2" xfId="25574"/>
    <cellStyle name="Normal 9 2 2 11 2 3" xfId="25575"/>
    <cellStyle name="Normal 9 2 2 11 3" xfId="25576"/>
    <cellStyle name="Normal 9 2 2 11 4" xfId="25577"/>
    <cellStyle name="Normal 9 2 2 11 5" xfId="25578"/>
    <cellStyle name="Normal 9 2 2 12" xfId="25579"/>
    <cellStyle name="Normal 9 2 2 12 2" xfId="25580"/>
    <cellStyle name="Normal 9 2 2 12 2 2" xfId="25581"/>
    <cellStyle name="Normal 9 2 2 12 2 3" xfId="25582"/>
    <cellStyle name="Normal 9 2 2 12 2 4" xfId="25583"/>
    <cellStyle name="Normal 9 2 2 12 3" xfId="25584"/>
    <cellStyle name="Normal 9 2 2 12 4" xfId="25585"/>
    <cellStyle name="Normal 9 2 2 12 5" xfId="25586"/>
    <cellStyle name="Normal 9 2 2 12 6" xfId="25587"/>
    <cellStyle name="Normal 9 2 2 13" xfId="25588"/>
    <cellStyle name="Normal 9 2 2 13 2" xfId="25589"/>
    <cellStyle name="Normal 9 2 2 13 2 2" xfId="25590"/>
    <cellStyle name="Normal 9 2 2 13 2 3" xfId="25591"/>
    <cellStyle name="Normal 9 2 2 13 2 4" xfId="25592"/>
    <cellStyle name="Normal 9 2 2 13 3" xfId="25593"/>
    <cellStyle name="Normal 9 2 2 13 4" xfId="25594"/>
    <cellStyle name="Normal 9 2 2 13 5" xfId="25595"/>
    <cellStyle name="Normal 9 2 2 13 6" xfId="25596"/>
    <cellStyle name="Normal 9 2 2 14" xfId="25597"/>
    <cellStyle name="Normal 9 2 2 14 2" xfId="25598"/>
    <cellStyle name="Normal 9 2 2 14 3" xfId="25599"/>
    <cellStyle name="Normal 9 2 2 14 4" xfId="25600"/>
    <cellStyle name="Normal 9 2 2 15" xfId="25601"/>
    <cellStyle name="Normal 9 2 2 16" xfId="25602"/>
    <cellStyle name="Normal 9 2 2 17" xfId="25603"/>
    <cellStyle name="Normal 9 2 2 18" xfId="25604"/>
    <cellStyle name="Normal 9 2 2 2" xfId="25605"/>
    <cellStyle name="Normal 9 2 2 2 10" xfId="25606"/>
    <cellStyle name="Normal 9 2 2 2 10 2" xfId="25607"/>
    <cellStyle name="Normal 9 2 2 2 10 3" xfId="25608"/>
    <cellStyle name="Normal 9 2 2 2 11" xfId="25609"/>
    <cellStyle name="Normal 9 2 2 2 12" xfId="25610"/>
    <cellStyle name="Normal 9 2 2 2 13" xfId="25611"/>
    <cellStyle name="Normal 9 2 2 2 14" xfId="25612"/>
    <cellStyle name="Normal 9 2 2 2 2" xfId="25613"/>
    <cellStyle name="Normal 9 2 2 2 2 10" xfId="25614"/>
    <cellStyle name="Normal 9 2 2 2 2 10 2" xfId="25615"/>
    <cellStyle name="Normal 9 2 2 2 2 10 3" xfId="25616"/>
    <cellStyle name="Normal 9 2 2 2 2 11" xfId="25617"/>
    <cellStyle name="Normal 9 2 2 2 2 12" xfId="25618"/>
    <cellStyle name="Normal 9 2 2 2 2 13" xfId="25619"/>
    <cellStyle name="Normal 9 2 2 2 2 14" xfId="25620"/>
    <cellStyle name="Normal 9 2 2 2 2 2" xfId="25621"/>
    <cellStyle name="Normal 9 2 2 2 2 2 2" xfId="25622"/>
    <cellStyle name="Normal 9 2 2 2 2 2 2 2" xfId="25623"/>
    <cellStyle name="Normal 9 2 2 2 2 2 2 2 2" xfId="25624"/>
    <cellStyle name="Normal 9 2 2 2 2 2 2 2 3" xfId="25625"/>
    <cellStyle name="Normal 9 2 2 2 2 2 2 3" xfId="25626"/>
    <cellStyle name="Normal 9 2 2 2 2 2 2 4" xfId="25627"/>
    <cellStyle name="Normal 9 2 2 2 2 2 2 5" xfId="25628"/>
    <cellStyle name="Normal 9 2 2 2 2 2 3" xfId="25629"/>
    <cellStyle name="Normal 9 2 2 2 2 2 3 2" xfId="25630"/>
    <cellStyle name="Normal 9 2 2 2 2 2 3 2 2" xfId="25631"/>
    <cellStyle name="Normal 9 2 2 2 2 2 3 2 3" xfId="25632"/>
    <cellStyle name="Normal 9 2 2 2 2 2 3 3" xfId="25633"/>
    <cellStyle name="Normal 9 2 2 2 2 2 3 4" xfId="25634"/>
    <cellStyle name="Normal 9 2 2 2 2 2 3 5" xfId="25635"/>
    <cellStyle name="Normal 9 2 2 2 2 2 4" xfId="25636"/>
    <cellStyle name="Normal 9 2 2 2 2 2 4 2" xfId="25637"/>
    <cellStyle name="Normal 9 2 2 2 2 2 4 2 2" xfId="25638"/>
    <cellStyle name="Normal 9 2 2 2 2 2 4 2 3" xfId="25639"/>
    <cellStyle name="Normal 9 2 2 2 2 2 4 3" xfId="25640"/>
    <cellStyle name="Normal 9 2 2 2 2 2 4 4" xfId="25641"/>
    <cellStyle name="Normal 9 2 2 2 2 2 4 5" xfId="25642"/>
    <cellStyle name="Normal 9 2 2 2 2 2 5" xfId="25643"/>
    <cellStyle name="Normal 9 2 2 2 2 2 5 2" xfId="25644"/>
    <cellStyle name="Normal 9 2 2 2 2 2 5 3" xfId="25645"/>
    <cellStyle name="Normal 9 2 2 2 2 2 6" xfId="25646"/>
    <cellStyle name="Normal 9 2 2 2 2 2 7" xfId="25647"/>
    <cellStyle name="Normal 9 2 2 2 2 2 8" xfId="25648"/>
    <cellStyle name="Normal 9 2 2 2 2 2 9" xfId="25649"/>
    <cellStyle name="Normal 9 2 2 2 2 3" xfId="25650"/>
    <cellStyle name="Normal 9 2 2 2 2 3 2" xfId="25651"/>
    <cellStyle name="Normal 9 2 2 2 2 3 2 2" xfId="25652"/>
    <cellStyle name="Normal 9 2 2 2 2 3 2 2 2" xfId="25653"/>
    <cellStyle name="Normal 9 2 2 2 2 3 2 2 3" xfId="25654"/>
    <cellStyle name="Normal 9 2 2 2 2 3 2 3" xfId="25655"/>
    <cellStyle name="Normal 9 2 2 2 2 3 2 4" xfId="25656"/>
    <cellStyle name="Normal 9 2 2 2 2 3 2 5" xfId="25657"/>
    <cellStyle name="Normal 9 2 2 2 2 3 3" xfId="25658"/>
    <cellStyle name="Normal 9 2 2 2 2 3 3 2" xfId="25659"/>
    <cellStyle name="Normal 9 2 2 2 2 3 3 2 2" xfId="25660"/>
    <cellStyle name="Normal 9 2 2 2 2 3 3 2 3" xfId="25661"/>
    <cellStyle name="Normal 9 2 2 2 2 3 3 3" xfId="25662"/>
    <cellStyle name="Normal 9 2 2 2 2 3 3 4" xfId="25663"/>
    <cellStyle name="Normal 9 2 2 2 2 3 3 5" xfId="25664"/>
    <cellStyle name="Normal 9 2 2 2 2 3 4" xfId="25665"/>
    <cellStyle name="Normal 9 2 2 2 2 3 4 2" xfId="25666"/>
    <cellStyle name="Normal 9 2 2 2 2 3 4 2 2" xfId="25667"/>
    <cellStyle name="Normal 9 2 2 2 2 3 4 2 3" xfId="25668"/>
    <cellStyle name="Normal 9 2 2 2 2 3 4 3" xfId="25669"/>
    <cellStyle name="Normal 9 2 2 2 2 3 4 4" xfId="25670"/>
    <cellStyle name="Normal 9 2 2 2 2 3 4 5" xfId="25671"/>
    <cellStyle name="Normal 9 2 2 2 2 3 5" xfId="25672"/>
    <cellStyle name="Normal 9 2 2 2 2 3 5 2" xfId="25673"/>
    <cellStyle name="Normal 9 2 2 2 2 3 5 3" xfId="25674"/>
    <cellStyle name="Normal 9 2 2 2 2 3 6" xfId="25675"/>
    <cellStyle name="Normal 9 2 2 2 2 3 7" xfId="25676"/>
    <cellStyle name="Normal 9 2 2 2 2 3 8" xfId="25677"/>
    <cellStyle name="Normal 9 2 2 2 2 4" xfId="25678"/>
    <cellStyle name="Normal 9 2 2 2 2 4 2" xfId="25679"/>
    <cellStyle name="Normal 9 2 2 2 2 4 2 2" xfId="25680"/>
    <cellStyle name="Normal 9 2 2 2 2 4 2 2 2" xfId="25681"/>
    <cellStyle name="Normal 9 2 2 2 2 4 2 2 3" xfId="25682"/>
    <cellStyle name="Normal 9 2 2 2 2 4 2 3" xfId="25683"/>
    <cellStyle name="Normal 9 2 2 2 2 4 2 4" xfId="25684"/>
    <cellStyle name="Normal 9 2 2 2 2 4 2 5" xfId="25685"/>
    <cellStyle name="Normal 9 2 2 2 2 4 3" xfId="25686"/>
    <cellStyle name="Normal 9 2 2 2 2 4 3 2" xfId="25687"/>
    <cellStyle name="Normal 9 2 2 2 2 4 3 2 2" xfId="25688"/>
    <cellStyle name="Normal 9 2 2 2 2 4 3 2 3" xfId="25689"/>
    <cellStyle name="Normal 9 2 2 2 2 4 3 3" xfId="25690"/>
    <cellStyle name="Normal 9 2 2 2 2 4 3 4" xfId="25691"/>
    <cellStyle name="Normal 9 2 2 2 2 4 3 5" xfId="25692"/>
    <cellStyle name="Normal 9 2 2 2 2 4 4" xfId="25693"/>
    <cellStyle name="Normal 9 2 2 2 2 4 4 2" xfId="25694"/>
    <cellStyle name="Normal 9 2 2 2 2 4 4 2 2" xfId="25695"/>
    <cellStyle name="Normal 9 2 2 2 2 4 4 2 3" xfId="25696"/>
    <cellStyle name="Normal 9 2 2 2 2 4 4 3" xfId="25697"/>
    <cellStyle name="Normal 9 2 2 2 2 4 4 4" xfId="25698"/>
    <cellStyle name="Normal 9 2 2 2 2 4 4 5" xfId="25699"/>
    <cellStyle name="Normal 9 2 2 2 2 4 5" xfId="25700"/>
    <cellStyle name="Normal 9 2 2 2 2 4 5 2" xfId="25701"/>
    <cellStyle name="Normal 9 2 2 2 2 4 5 3" xfId="25702"/>
    <cellStyle name="Normal 9 2 2 2 2 4 6" xfId="25703"/>
    <cellStyle name="Normal 9 2 2 2 2 4 7" xfId="25704"/>
    <cellStyle name="Normal 9 2 2 2 2 4 8" xfId="25705"/>
    <cellStyle name="Normal 9 2 2 2 2 5" xfId="25706"/>
    <cellStyle name="Normal 9 2 2 2 2 5 2" xfId="25707"/>
    <cellStyle name="Normal 9 2 2 2 2 5 2 2" xfId="25708"/>
    <cellStyle name="Normal 9 2 2 2 2 5 2 2 2" xfId="25709"/>
    <cellStyle name="Normal 9 2 2 2 2 5 2 2 3" xfId="25710"/>
    <cellStyle name="Normal 9 2 2 2 2 5 2 3" xfId="25711"/>
    <cellStyle name="Normal 9 2 2 2 2 5 2 4" xfId="25712"/>
    <cellStyle name="Normal 9 2 2 2 2 5 2 5" xfId="25713"/>
    <cellStyle name="Normal 9 2 2 2 2 5 3" xfId="25714"/>
    <cellStyle name="Normal 9 2 2 2 2 5 3 2" xfId="25715"/>
    <cellStyle name="Normal 9 2 2 2 2 5 3 2 2" xfId="25716"/>
    <cellStyle name="Normal 9 2 2 2 2 5 3 2 3" xfId="25717"/>
    <cellStyle name="Normal 9 2 2 2 2 5 3 3" xfId="25718"/>
    <cellStyle name="Normal 9 2 2 2 2 5 3 4" xfId="25719"/>
    <cellStyle name="Normal 9 2 2 2 2 5 3 5" xfId="25720"/>
    <cellStyle name="Normal 9 2 2 2 2 5 4" xfId="25721"/>
    <cellStyle name="Normal 9 2 2 2 2 5 4 2" xfId="25722"/>
    <cellStyle name="Normal 9 2 2 2 2 5 4 2 2" xfId="25723"/>
    <cellStyle name="Normal 9 2 2 2 2 5 4 2 3" xfId="25724"/>
    <cellStyle name="Normal 9 2 2 2 2 5 4 3" xfId="25725"/>
    <cellStyle name="Normal 9 2 2 2 2 5 4 4" xfId="25726"/>
    <cellStyle name="Normal 9 2 2 2 2 5 4 5" xfId="25727"/>
    <cellStyle name="Normal 9 2 2 2 2 5 5" xfId="25728"/>
    <cellStyle name="Normal 9 2 2 2 2 5 5 2" xfId="25729"/>
    <cellStyle name="Normal 9 2 2 2 2 5 5 3" xfId="25730"/>
    <cellStyle name="Normal 9 2 2 2 2 5 6" xfId="25731"/>
    <cellStyle name="Normal 9 2 2 2 2 5 7" xfId="25732"/>
    <cellStyle name="Normal 9 2 2 2 2 5 8" xfId="25733"/>
    <cellStyle name="Normal 9 2 2 2 2 6" xfId="25734"/>
    <cellStyle name="Normal 9 2 2 2 2 6 2" xfId="25735"/>
    <cellStyle name="Normal 9 2 2 2 2 6 2 2" xfId="25736"/>
    <cellStyle name="Normal 9 2 2 2 2 6 2 2 2" xfId="25737"/>
    <cellStyle name="Normal 9 2 2 2 2 6 2 2 3" xfId="25738"/>
    <cellStyle name="Normal 9 2 2 2 2 6 2 3" xfId="25739"/>
    <cellStyle name="Normal 9 2 2 2 2 6 2 4" xfId="25740"/>
    <cellStyle name="Normal 9 2 2 2 2 6 2 5" xfId="25741"/>
    <cellStyle name="Normal 9 2 2 2 2 6 3" xfId="25742"/>
    <cellStyle name="Normal 9 2 2 2 2 6 3 2" xfId="25743"/>
    <cellStyle name="Normal 9 2 2 2 2 6 3 2 2" xfId="25744"/>
    <cellStyle name="Normal 9 2 2 2 2 6 3 2 3" xfId="25745"/>
    <cellStyle name="Normal 9 2 2 2 2 6 3 3" xfId="25746"/>
    <cellStyle name="Normal 9 2 2 2 2 6 3 4" xfId="25747"/>
    <cellStyle name="Normal 9 2 2 2 2 6 3 5" xfId="25748"/>
    <cellStyle name="Normal 9 2 2 2 2 6 4" xfId="25749"/>
    <cellStyle name="Normal 9 2 2 2 2 6 4 2" xfId="25750"/>
    <cellStyle name="Normal 9 2 2 2 2 6 4 2 2" xfId="25751"/>
    <cellStyle name="Normal 9 2 2 2 2 6 4 2 3" xfId="25752"/>
    <cellStyle name="Normal 9 2 2 2 2 6 4 3" xfId="25753"/>
    <cellStyle name="Normal 9 2 2 2 2 6 4 4" xfId="25754"/>
    <cellStyle name="Normal 9 2 2 2 2 6 4 5" xfId="25755"/>
    <cellStyle name="Normal 9 2 2 2 2 6 5" xfId="25756"/>
    <cellStyle name="Normal 9 2 2 2 2 6 5 2" xfId="25757"/>
    <cellStyle name="Normal 9 2 2 2 2 6 5 3" xfId="25758"/>
    <cellStyle name="Normal 9 2 2 2 2 6 6" xfId="25759"/>
    <cellStyle name="Normal 9 2 2 2 2 6 7" xfId="25760"/>
    <cellStyle name="Normal 9 2 2 2 2 6 8" xfId="25761"/>
    <cellStyle name="Normal 9 2 2 2 2 7" xfId="25762"/>
    <cellStyle name="Normal 9 2 2 2 2 7 2" xfId="25763"/>
    <cellStyle name="Normal 9 2 2 2 2 7 2 2" xfId="25764"/>
    <cellStyle name="Normal 9 2 2 2 2 7 2 3" xfId="25765"/>
    <cellStyle name="Normal 9 2 2 2 2 7 3" xfId="25766"/>
    <cellStyle name="Normal 9 2 2 2 2 7 4" xfId="25767"/>
    <cellStyle name="Normal 9 2 2 2 2 7 5" xfId="25768"/>
    <cellStyle name="Normal 9 2 2 2 2 8" xfId="25769"/>
    <cellStyle name="Normal 9 2 2 2 2 8 2" xfId="25770"/>
    <cellStyle name="Normal 9 2 2 2 2 8 2 2" xfId="25771"/>
    <cellStyle name="Normal 9 2 2 2 2 8 2 3" xfId="25772"/>
    <cellStyle name="Normal 9 2 2 2 2 8 3" xfId="25773"/>
    <cellStyle name="Normal 9 2 2 2 2 8 4" xfId="25774"/>
    <cellStyle name="Normal 9 2 2 2 2 8 5" xfId="25775"/>
    <cellStyle name="Normal 9 2 2 2 2 9" xfId="25776"/>
    <cellStyle name="Normal 9 2 2 2 2 9 2" xfId="25777"/>
    <cellStyle name="Normal 9 2 2 2 2 9 2 2" xfId="25778"/>
    <cellStyle name="Normal 9 2 2 2 2 9 2 3" xfId="25779"/>
    <cellStyle name="Normal 9 2 2 2 2 9 3" xfId="25780"/>
    <cellStyle name="Normal 9 2 2 2 2 9 4" xfId="25781"/>
    <cellStyle name="Normal 9 2 2 2 2 9 5" xfId="25782"/>
    <cellStyle name="Normal 9 2 2 2 3" xfId="25783"/>
    <cellStyle name="Normal 9 2 2 2 3 2" xfId="25784"/>
    <cellStyle name="Normal 9 2 2 2 3 2 2" xfId="25785"/>
    <cellStyle name="Normal 9 2 2 2 3 2 2 2" xfId="25786"/>
    <cellStyle name="Normal 9 2 2 2 3 2 2 2 2" xfId="25787"/>
    <cellStyle name="Normal 9 2 2 2 3 2 2 3" xfId="25788"/>
    <cellStyle name="Normal 9 2 2 2 3 2 2 4" xfId="25789"/>
    <cellStyle name="Normal 9 2 2 2 3 2 3" xfId="25790"/>
    <cellStyle name="Normal 9 2 2 2 3 2 3 2" xfId="25791"/>
    <cellStyle name="Normal 9 2 2 2 3 2 4" xfId="25792"/>
    <cellStyle name="Normal 9 2 2 2 3 2 5" xfId="25793"/>
    <cellStyle name="Normal 9 2 2 2 3 2 6" xfId="25794"/>
    <cellStyle name="Normal 9 2 2 2 3 3" xfId="25795"/>
    <cellStyle name="Normal 9 2 2 2 3 3 2" xfId="25796"/>
    <cellStyle name="Normal 9 2 2 2 3 3 2 2" xfId="25797"/>
    <cellStyle name="Normal 9 2 2 2 3 3 2 3" xfId="25798"/>
    <cellStyle name="Normal 9 2 2 2 3 3 2 4" xfId="25799"/>
    <cellStyle name="Normal 9 2 2 2 3 3 3" xfId="25800"/>
    <cellStyle name="Normal 9 2 2 2 3 3 4" xfId="25801"/>
    <cellStyle name="Normal 9 2 2 2 3 3 5" xfId="25802"/>
    <cellStyle name="Normal 9 2 2 2 3 3 6" xfId="25803"/>
    <cellStyle name="Normal 9 2 2 2 3 4" xfId="25804"/>
    <cellStyle name="Normal 9 2 2 2 3 4 2" xfId="25805"/>
    <cellStyle name="Normal 9 2 2 2 3 4 2 2" xfId="25806"/>
    <cellStyle name="Normal 9 2 2 2 3 4 2 3" xfId="25807"/>
    <cellStyle name="Normal 9 2 2 2 3 4 3" xfId="25808"/>
    <cellStyle name="Normal 9 2 2 2 3 4 4" xfId="25809"/>
    <cellStyle name="Normal 9 2 2 2 3 4 5" xfId="25810"/>
    <cellStyle name="Normal 9 2 2 2 3 4 6" xfId="25811"/>
    <cellStyle name="Normal 9 2 2 2 3 5" xfId="25812"/>
    <cellStyle name="Normal 9 2 2 2 3 5 2" xfId="25813"/>
    <cellStyle name="Normal 9 2 2 2 3 5 3" xfId="25814"/>
    <cellStyle name="Normal 9 2 2 2 3 6" xfId="25815"/>
    <cellStyle name="Normal 9 2 2 2 3 7" xfId="25816"/>
    <cellStyle name="Normal 9 2 2 2 3 8" xfId="25817"/>
    <cellStyle name="Normal 9 2 2 2 3 9" xfId="25818"/>
    <cellStyle name="Normal 9 2 2 2 4" xfId="25819"/>
    <cellStyle name="Normal 9 2 2 2 4 2" xfId="25820"/>
    <cellStyle name="Normal 9 2 2 2 4 2 2" xfId="25821"/>
    <cellStyle name="Normal 9 2 2 2 4 2 2 2" xfId="25822"/>
    <cellStyle name="Normal 9 2 2 2 4 2 2 3" xfId="25823"/>
    <cellStyle name="Normal 9 2 2 2 4 2 2 4" xfId="25824"/>
    <cellStyle name="Normal 9 2 2 2 4 2 3" xfId="25825"/>
    <cellStyle name="Normal 9 2 2 2 4 2 4" xfId="25826"/>
    <cellStyle name="Normal 9 2 2 2 4 2 5" xfId="25827"/>
    <cellStyle name="Normal 9 2 2 2 4 2 6" xfId="25828"/>
    <cellStyle name="Normal 9 2 2 2 4 3" xfId="25829"/>
    <cellStyle name="Normal 9 2 2 2 4 3 2" xfId="25830"/>
    <cellStyle name="Normal 9 2 2 2 4 3 2 2" xfId="25831"/>
    <cellStyle name="Normal 9 2 2 2 4 3 2 3" xfId="25832"/>
    <cellStyle name="Normal 9 2 2 2 4 3 3" xfId="25833"/>
    <cellStyle name="Normal 9 2 2 2 4 3 4" xfId="25834"/>
    <cellStyle name="Normal 9 2 2 2 4 3 5" xfId="25835"/>
    <cellStyle name="Normal 9 2 2 2 4 3 6" xfId="25836"/>
    <cellStyle name="Normal 9 2 2 2 4 4" xfId="25837"/>
    <cellStyle name="Normal 9 2 2 2 4 4 2" xfId="25838"/>
    <cellStyle name="Normal 9 2 2 2 4 4 2 2" xfId="25839"/>
    <cellStyle name="Normal 9 2 2 2 4 4 2 3" xfId="25840"/>
    <cellStyle name="Normal 9 2 2 2 4 4 3" xfId="25841"/>
    <cellStyle name="Normal 9 2 2 2 4 4 4" xfId="25842"/>
    <cellStyle name="Normal 9 2 2 2 4 4 5" xfId="25843"/>
    <cellStyle name="Normal 9 2 2 2 4 5" xfId="25844"/>
    <cellStyle name="Normal 9 2 2 2 4 5 2" xfId="25845"/>
    <cellStyle name="Normal 9 2 2 2 4 5 3" xfId="25846"/>
    <cellStyle name="Normal 9 2 2 2 4 6" xfId="25847"/>
    <cellStyle name="Normal 9 2 2 2 4 7" xfId="25848"/>
    <cellStyle name="Normal 9 2 2 2 4 8" xfId="25849"/>
    <cellStyle name="Normal 9 2 2 2 4 9" xfId="25850"/>
    <cellStyle name="Normal 9 2 2 2 5" xfId="25851"/>
    <cellStyle name="Normal 9 2 2 2 5 2" xfId="25852"/>
    <cellStyle name="Normal 9 2 2 2 5 2 2" xfId="25853"/>
    <cellStyle name="Normal 9 2 2 2 5 2 2 2" xfId="25854"/>
    <cellStyle name="Normal 9 2 2 2 5 2 2 3" xfId="25855"/>
    <cellStyle name="Normal 9 2 2 2 5 2 2 4" xfId="25856"/>
    <cellStyle name="Normal 9 2 2 2 5 2 3" xfId="25857"/>
    <cellStyle name="Normal 9 2 2 2 5 2 4" xfId="25858"/>
    <cellStyle name="Normal 9 2 2 2 5 2 5" xfId="25859"/>
    <cellStyle name="Normal 9 2 2 2 5 2 6" xfId="25860"/>
    <cellStyle name="Normal 9 2 2 2 5 3" xfId="25861"/>
    <cellStyle name="Normal 9 2 2 2 5 3 2" xfId="25862"/>
    <cellStyle name="Normal 9 2 2 2 5 3 2 2" xfId="25863"/>
    <cellStyle name="Normal 9 2 2 2 5 3 2 3" xfId="25864"/>
    <cellStyle name="Normal 9 2 2 2 5 3 3" xfId="25865"/>
    <cellStyle name="Normal 9 2 2 2 5 3 4" xfId="25866"/>
    <cellStyle name="Normal 9 2 2 2 5 3 5" xfId="25867"/>
    <cellStyle name="Normal 9 2 2 2 5 3 6" xfId="25868"/>
    <cellStyle name="Normal 9 2 2 2 5 4" xfId="25869"/>
    <cellStyle name="Normal 9 2 2 2 5 4 2" xfId="25870"/>
    <cellStyle name="Normal 9 2 2 2 5 4 2 2" xfId="25871"/>
    <cellStyle name="Normal 9 2 2 2 5 4 2 3" xfId="25872"/>
    <cellStyle name="Normal 9 2 2 2 5 4 3" xfId="25873"/>
    <cellStyle name="Normal 9 2 2 2 5 4 4" xfId="25874"/>
    <cellStyle name="Normal 9 2 2 2 5 4 5" xfId="25875"/>
    <cellStyle name="Normal 9 2 2 2 5 5" xfId="25876"/>
    <cellStyle name="Normal 9 2 2 2 5 5 2" xfId="25877"/>
    <cellStyle name="Normal 9 2 2 2 5 5 3" xfId="25878"/>
    <cellStyle name="Normal 9 2 2 2 5 6" xfId="25879"/>
    <cellStyle name="Normal 9 2 2 2 5 7" xfId="25880"/>
    <cellStyle name="Normal 9 2 2 2 5 8" xfId="25881"/>
    <cellStyle name="Normal 9 2 2 2 5 9" xfId="25882"/>
    <cellStyle name="Normal 9 2 2 2 6" xfId="25883"/>
    <cellStyle name="Normal 9 2 2 2 6 2" xfId="25884"/>
    <cellStyle name="Normal 9 2 2 2 6 2 2" xfId="25885"/>
    <cellStyle name="Normal 9 2 2 2 6 2 2 2" xfId="25886"/>
    <cellStyle name="Normal 9 2 2 2 6 2 2 3" xfId="25887"/>
    <cellStyle name="Normal 9 2 2 2 6 2 3" xfId="25888"/>
    <cellStyle name="Normal 9 2 2 2 6 2 4" xfId="25889"/>
    <cellStyle name="Normal 9 2 2 2 6 2 5" xfId="25890"/>
    <cellStyle name="Normal 9 2 2 2 6 2 6" xfId="25891"/>
    <cellStyle name="Normal 9 2 2 2 6 3" xfId="25892"/>
    <cellStyle name="Normal 9 2 2 2 6 3 2" xfId="25893"/>
    <cellStyle name="Normal 9 2 2 2 6 3 2 2" xfId="25894"/>
    <cellStyle name="Normal 9 2 2 2 6 3 2 3" xfId="25895"/>
    <cellStyle name="Normal 9 2 2 2 6 3 3" xfId="25896"/>
    <cellStyle name="Normal 9 2 2 2 6 3 4" xfId="25897"/>
    <cellStyle name="Normal 9 2 2 2 6 3 5" xfId="25898"/>
    <cellStyle name="Normal 9 2 2 2 6 4" xfId="25899"/>
    <cellStyle name="Normal 9 2 2 2 6 4 2" xfId="25900"/>
    <cellStyle name="Normal 9 2 2 2 6 4 2 2" xfId="25901"/>
    <cellStyle name="Normal 9 2 2 2 6 4 2 3" xfId="25902"/>
    <cellStyle name="Normal 9 2 2 2 6 4 3" xfId="25903"/>
    <cellStyle name="Normal 9 2 2 2 6 4 4" xfId="25904"/>
    <cellStyle name="Normal 9 2 2 2 6 4 5" xfId="25905"/>
    <cellStyle name="Normal 9 2 2 2 6 5" xfId="25906"/>
    <cellStyle name="Normal 9 2 2 2 6 5 2" xfId="25907"/>
    <cellStyle name="Normal 9 2 2 2 6 5 3" xfId="25908"/>
    <cellStyle name="Normal 9 2 2 2 6 6" xfId="25909"/>
    <cellStyle name="Normal 9 2 2 2 6 7" xfId="25910"/>
    <cellStyle name="Normal 9 2 2 2 6 8" xfId="25911"/>
    <cellStyle name="Normal 9 2 2 2 6 9" xfId="25912"/>
    <cellStyle name="Normal 9 2 2 2 7" xfId="25913"/>
    <cellStyle name="Normal 9 2 2 2 7 2" xfId="25914"/>
    <cellStyle name="Normal 9 2 2 2 7 2 2" xfId="25915"/>
    <cellStyle name="Normal 9 2 2 2 7 2 3" xfId="25916"/>
    <cellStyle name="Normal 9 2 2 2 7 3" xfId="25917"/>
    <cellStyle name="Normal 9 2 2 2 7 4" xfId="25918"/>
    <cellStyle name="Normal 9 2 2 2 7 5" xfId="25919"/>
    <cellStyle name="Normal 9 2 2 2 8" xfId="25920"/>
    <cellStyle name="Normal 9 2 2 2 8 2" xfId="25921"/>
    <cellStyle name="Normal 9 2 2 2 8 2 2" xfId="25922"/>
    <cellStyle name="Normal 9 2 2 2 8 2 3" xfId="25923"/>
    <cellStyle name="Normal 9 2 2 2 8 3" xfId="25924"/>
    <cellStyle name="Normal 9 2 2 2 8 4" xfId="25925"/>
    <cellStyle name="Normal 9 2 2 2 8 5" xfId="25926"/>
    <cellStyle name="Normal 9 2 2 2 9" xfId="25927"/>
    <cellStyle name="Normal 9 2 2 2 9 2" xfId="25928"/>
    <cellStyle name="Normal 9 2 2 2 9 2 2" xfId="25929"/>
    <cellStyle name="Normal 9 2 2 2 9 2 3" xfId="25930"/>
    <cellStyle name="Normal 9 2 2 2 9 3" xfId="25931"/>
    <cellStyle name="Normal 9 2 2 2 9 4" xfId="25932"/>
    <cellStyle name="Normal 9 2 2 2 9 5" xfId="25933"/>
    <cellStyle name="Normal 9 2 2 3" xfId="25934"/>
    <cellStyle name="Normal 9 2 2 3 2" xfId="25935"/>
    <cellStyle name="Normal 9 2 2 3 2 2" xfId="25936"/>
    <cellStyle name="Normal 9 2 2 3 2 2 2" xfId="25937"/>
    <cellStyle name="Normal 9 2 2 3 2 2 2 2" xfId="25938"/>
    <cellStyle name="Normal 9 2 2 3 2 2 2 2 2" xfId="25939"/>
    <cellStyle name="Normal 9 2 2 3 2 2 2 3" xfId="25940"/>
    <cellStyle name="Normal 9 2 2 3 2 2 3" xfId="25941"/>
    <cellStyle name="Normal 9 2 2 3 2 2 3 2" xfId="25942"/>
    <cellStyle name="Normal 9 2 2 3 2 2 4" xfId="25943"/>
    <cellStyle name="Normal 9 2 2 3 2 3" xfId="25944"/>
    <cellStyle name="Normal 9 2 2 3 2 3 2" xfId="25945"/>
    <cellStyle name="Normal 9 2 2 3 2 3 2 2" xfId="25946"/>
    <cellStyle name="Normal 9 2 2 3 2 3 3" xfId="25947"/>
    <cellStyle name="Normal 9 2 2 3 2 4" xfId="25948"/>
    <cellStyle name="Normal 9 2 2 3 2 4 2" xfId="25949"/>
    <cellStyle name="Normal 9 2 2 3 2 5" xfId="25950"/>
    <cellStyle name="Normal 9 2 2 3 2 6" xfId="25951"/>
    <cellStyle name="Normal 9 2 2 3 3" xfId="25952"/>
    <cellStyle name="Normal 9 2 2 3 3 2" xfId="25953"/>
    <cellStyle name="Normal 9 2 2 3 3 2 2" xfId="25954"/>
    <cellStyle name="Normal 9 2 2 3 3 2 2 2" xfId="25955"/>
    <cellStyle name="Normal 9 2 2 3 3 2 3" xfId="25956"/>
    <cellStyle name="Normal 9 2 2 3 3 3" xfId="25957"/>
    <cellStyle name="Normal 9 2 2 3 3 3 2" xfId="25958"/>
    <cellStyle name="Normal 9 2 2 3 3 4" xfId="25959"/>
    <cellStyle name="Normal 9 2 2 3 3 5" xfId="25960"/>
    <cellStyle name="Normal 9 2 2 3 4" xfId="25961"/>
    <cellStyle name="Normal 9 2 2 3 4 2" xfId="25962"/>
    <cellStyle name="Normal 9 2 2 3 4 2 2" xfId="25963"/>
    <cellStyle name="Normal 9 2 2 3 4 2 3" xfId="25964"/>
    <cellStyle name="Normal 9 2 2 3 4 3" xfId="25965"/>
    <cellStyle name="Normal 9 2 2 3 4 4" xfId="25966"/>
    <cellStyle name="Normal 9 2 2 3 4 5" xfId="25967"/>
    <cellStyle name="Normal 9 2 2 3 5" xfId="25968"/>
    <cellStyle name="Normal 9 2 2 3 5 2" xfId="25969"/>
    <cellStyle name="Normal 9 2 2 3 5 2 2" xfId="25970"/>
    <cellStyle name="Normal 9 2 2 3 5 3" xfId="25971"/>
    <cellStyle name="Normal 9 2 2 3 6" xfId="25972"/>
    <cellStyle name="Normal 9 2 2 3 6 2" xfId="25973"/>
    <cellStyle name="Normal 9 2 2 3 7" xfId="25974"/>
    <cellStyle name="Normal 9 2 2 3 8" xfId="25975"/>
    <cellStyle name="Normal 9 2 2 3 9" xfId="25976"/>
    <cellStyle name="Normal 9 2 2 4" xfId="25977"/>
    <cellStyle name="Normal 9 2 2 4 10" xfId="25978"/>
    <cellStyle name="Normal 9 2 2 4 2" xfId="25979"/>
    <cellStyle name="Normal 9 2 2 4 2 2" xfId="25980"/>
    <cellStyle name="Normal 9 2 2 4 2 2 2" xfId="25981"/>
    <cellStyle name="Normal 9 2 2 4 2 2 2 2" xfId="25982"/>
    <cellStyle name="Normal 9 2 2 4 2 2 2 2 2" xfId="25983"/>
    <cellStyle name="Normal 9 2 2 4 2 2 2 3" xfId="25984"/>
    <cellStyle name="Normal 9 2 2 4 2 2 2 4" xfId="25985"/>
    <cellStyle name="Normal 9 2 2 4 2 2 3" xfId="25986"/>
    <cellStyle name="Normal 9 2 2 4 2 2 3 2" xfId="25987"/>
    <cellStyle name="Normal 9 2 2 4 2 2 3 3" xfId="25988"/>
    <cellStyle name="Normal 9 2 2 4 2 2 4" xfId="25989"/>
    <cellStyle name="Normal 9 2 2 4 2 2 5" xfId="25990"/>
    <cellStyle name="Normal 9 2 2 4 2 3" xfId="25991"/>
    <cellStyle name="Normal 9 2 2 4 2 3 2" xfId="25992"/>
    <cellStyle name="Normal 9 2 2 4 2 3 2 2" xfId="25993"/>
    <cellStyle name="Normal 9 2 2 4 2 3 3" xfId="25994"/>
    <cellStyle name="Normal 9 2 2 4 2 3 4" xfId="25995"/>
    <cellStyle name="Normal 9 2 2 4 2 4" xfId="25996"/>
    <cellStyle name="Normal 9 2 2 4 2 4 2" xfId="25997"/>
    <cellStyle name="Normal 9 2 2 4 2 4 3" xfId="25998"/>
    <cellStyle name="Normal 9 2 2 4 2 5" xfId="25999"/>
    <cellStyle name="Normal 9 2 2 4 2 5 2" xfId="26000"/>
    <cellStyle name="Normal 9 2 2 4 2 6" xfId="26001"/>
    <cellStyle name="Normal 9 2 2 4 3" xfId="26002"/>
    <cellStyle name="Normal 9 2 2 4 3 2" xfId="26003"/>
    <cellStyle name="Normal 9 2 2 4 3 2 2" xfId="26004"/>
    <cellStyle name="Normal 9 2 2 4 3 2 2 2" xfId="26005"/>
    <cellStyle name="Normal 9 2 2 4 3 2 2 3" xfId="26006"/>
    <cellStyle name="Normal 9 2 2 4 3 2 3" xfId="26007"/>
    <cellStyle name="Normal 9 2 2 4 3 2 3 2" xfId="26008"/>
    <cellStyle name="Normal 9 2 2 4 3 2 4" xfId="26009"/>
    <cellStyle name="Normal 9 2 2 4 3 3" xfId="26010"/>
    <cellStyle name="Normal 9 2 2 4 3 3 2" xfId="26011"/>
    <cellStyle name="Normal 9 2 2 4 3 3 3" xfId="26012"/>
    <cellStyle name="Normal 9 2 2 4 3 4" xfId="26013"/>
    <cellStyle name="Normal 9 2 2 4 3 4 2" xfId="26014"/>
    <cellStyle name="Normal 9 2 2 4 3 5" xfId="26015"/>
    <cellStyle name="Normal 9 2 2 4 3 6" xfId="26016"/>
    <cellStyle name="Normal 9 2 2 4 4" xfId="26017"/>
    <cellStyle name="Normal 9 2 2 4 4 2" xfId="26018"/>
    <cellStyle name="Normal 9 2 2 4 4 2 2" xfId="26019"/>
    <cellStyle name="Normal 9 2 2 4 4 2 3" xfId="26020"/>
    <cellStyle name="Normal 9 2 2 4 4 3" xfId="26021"/>
    <cellStyle name="Normal 9 2 2 4 4 4" xfId="26022"/>
    <cellStyle name="Normal 9 2 2 4 4 5" xfId="26023"/>
    <cellStyle name="Normal 9 2 2 4 4 6" xfId="26024"/>
    <cellStyle name="Normal 9 2 2 4 5" xfId="26025"/>
    <cellStyle name="Normal 9 2 2 4 5 2" xfId="26026"/>
    <cellStyle name="Normal 9 2 2 4 5 2 2" xfId="26027"/>
    <cellStyle name="Normal 9 2 2 4 5 3" xfId="26028"/>
    <cellStyle name="Normal 9 2 2 4 6" xfId="26029"/>
    <cellStyle name="Normal 9 2 2 4 6 2" xfId="26030"/>
    <cellStyle name="Normal 9 2 2 4 6 2 2" xfId="26031"/>
    <cellStyle name="Normal 9 2 2 4 6 3" xfId="26032"/>
    <cellStyle name="Normal 9 2 2 4 7" xfId="26033"/>
    <cellStyle name="Normal 9 2 2 4 8" xfId="26034"/>
    <cellStyle name="Normal 9 2 2 4 9" xfId="26035"/>
    <cellStyle name="Normal 9 2 2 5" xfId="26036"/>
    <cellStyle name="Normal 9 2 2 5 2" xfId="26037"/>
    <cellStyle name="Normal 9 2 2 5 2 2" xfId="26038"/>
    <cellStyle name="Normal 9 2 2 5 2 2 2" xfId="26039"/>
    <cellStyle name="Normal 9 2 2 5 2 2 2 2" xfId="26040"/>
    <cellStyle name="Normal 9 2 2 5 2 2 3" xfId="26041"/>
    <cellStyle name="Normal 9 2 2 5 2 3" xfId="26042"/>
    <cellStyle name="Normal 9 2 2 5 2 3 2" xfId="26043"/>
    <cellStyle name="Normal 9 2 2 5 2 4" xfId="26044"/>
    <cellStyle name="Normal 9 2 2 5 2 5" xfId="26045"/>
    <cellStyle name="Normal 9 2 2 5 3" xfId="26046"/>
    <cellStyle name="Normal 9 2 2 5 3 2" xfId="26047"/>
    <cellStyle name="Normal 9 2 2 5 3 2 2" xfId="26048"/>
    <cellStyle name="Normal 9 2 2 5 3 2 2 2" xfId="26049"/>
    <cellStyle name="Normal 9 2 2 5 3 2 3" xfId="26050"/>
    <cellStyle name="Normal 9 2 2 5 3 3" xfId="26051"/>
    <cellStyle name="Normal 9 2 2 5 3 3 2" xfId="26052"/>
    <cellStyle name="Normal 9 2 2 5 3 4" xfId="26053"/>
    <cellStyle name="Normal 9 2 2 5 3 5" xfId="26054"/>
    <cellStyle name="Normal 9 2 2 5 4" xfId="26055"/>
    <cellStyle name="Normal 9 2 2 5 4 2" xfId="26056"/>
    <cellStyle name="Normal 9 2 2 5 4 2 2" xfId="26057"/>
    <cellStyle name="Normal 9 2 2 5 4 2 3" xfId="26058"/>
    <cellStyle name="Normal 9 2 2 5 4 3" xfId="26059"/>
    <cellStyle name="Normal 9 2 2 5 4 4" xfId="26060"/>
    <cellStyle name="Normal 9 2 2 5 4 5" xfId="26061"/>
    <cellStyle name="Normal 9 2 2 5 5" xfId="26062"/>
    <cellStyle name="Normal 9 2 2 5 5 2" xfId="26063"/>
    <cellStyle name="Normal 9 2 2 5 5 3" xfId="26064"/>
    <cellStyle name="Normal 9 2 2 5 6" xfId="26065"/>
    <cellStyle name="Normal 9 2 2 5 7" xfId="26066"/>
    <cellStyle name="Normal 9 2 2 5 8" xfId="26067"/>
    <cellStyle name="Normal 9 2 2 6" xfId="26068"/>
    <cellStyle name="Normal 9 2 2 6 2" xfId="26069"/>
    <cellStyle name="Normal 9 2 2 6 2 2" xfId="26070"/>
    <cellStyle name="Normal 9 2 2 6 2 2 2" xfId="26071"/>
    <cellStyle name="Normal 9 2 2 6 2 2 2 2" xfId="26072"/>
    <cellStyle name="Normal 9 2 2 6 2 2 3" xfId="26073"/>
    <cellStyle name="Normal 9 2 2 6 2 3" xfId="26074"/>
    <cellStyle name="Normal 9 2 2 6 2 3 2" xfId="26075"/>
    <cellStyle name="Normal 9 2 2 6 2 4" xfId="26076"/>
    <cellStyle name="Normal 9 2 2 6 2 5" xfId="26077"/>
    <cellStyle name="Normal 9 2 2 6 3" xfId="26078"/>
    <cellStyle name="Normal 9 2 2 6 3 2" xfId="26079"/>
    <cellStyle name="Normal 9 2 2 6 3 2 2" xfId="26080"/>
    <cellStyle name="Normal 9 2 2 6 3 2 3" xfId="26081"/>
    <cellStyle name="Normal 9 2 2 6 3 3" xfId="26082"/>
    <cellStyle name="Normal 9 2 2 6 3 4" xfId="26083"/>
    <cellStyle name="Normal 9 2 2 6 3 5" xfId="26084"/>
    <cellStyle name="Normal 9 2 2 6 4" xfId="26085"/>
    <cellStyle name="Normal 9 2 2 6 4 2" xfId="26086"/>
    <cellStyle name="Normal 9 2 2 6 4 2 2" xfId="26087"/>
    <cellStyle name="Normal 9 2 2 6 4 2 3" xfId="26088"/>
    <cellStyle name="Normal 9 2 2 6 4 3" xfId="26089"/>
    <cellStyle name="Normal 9 2 2 6 4 4" xfId="26090"/>
    <cellStyle name="Normal 9 2 2 6 4 5" xfId="26091"/>
    <cellStyle name="Normal 9 2 2 6 5" xfId="26092"/>
    <cellStyle name="Normal 9 2 2 6 5 2" xfId="26093"/>
    <cellStyle name="Normal 9 2 2 6 5 3" xfId="26094"/>
    <cellStyle name="Normal 9 2 2 6 6" xfId="26095"/>
    <cellStyle name="Normal 9 2 2 6 7" xfId="26096"/>
    <cellStyle name="Normal 9 2 2 6 8" xfId="26097"/>
    <cellStyle name="Normal 9 2 2 7" xfId="26098"/>
    <cellStyle name="Normal 9 2 2 7 2" xfId="26099"/>
    <cellStyle name="Normal 9 2 2 7 2 2" xfId="26100"/>
    <cellStyle name="Normal 9 2 2 7 2 2 2" xfId="26101"/>
    <cellStyle name="Normal 9 2 2 7 2 2 3" xfId="26102"/>
    <cellStyle name="Normal 9 2 2 7 2 3" xfId="26103"/>
    <cellStyle name="Normal 9 2 2 7 2 4" xfId="26104"/>
    <cellStyle name="Normal 9 2 2 7 2 5" xfId="26105"/>
    <cellStyle name="Normal 9 2 2 7 3" xfId="26106"/>
    <cellStyle name="Normal 9 2 2 7 3 2" xfId="26107"/>
    <cellStyle name="Normal 9 2 2 7 3 2 2" xfId="26108"/>
    <cellStyle name="Normal 9 2 2 7 3 2 3" xfId="26109"/>
    <cellStyle name="Normal 9 2 2 7 3 3" xfId="26110"/>
    <cellStyle name="Normal 9 2 2 7 3 4" xfId="26111"/>
    <cellStyle name="Normal 9 2 2 7 3 5" xfId="26112"/>
    <cellStyle name="Normal 9 2 2 7 4" xfId="26113"/>
    <cellStyle name="Normal 9 2 2 7 4 2" xfId="26114"/>
    <cellStyle name="Normal 9 2 2 7 4 2 2" xfId="26115"/>
    <cellStyle name="Normal 9 2 2 7 4 2 3" xfId="26116"/>
    <cellStyle name="Normal 9 2 2 7 4 3" xfId="26117"/>
    <cellStyle name="Normal 9 2 2 7 4 4" xfId="26118"/>
    <cellStyle name="Normal 9 2 2 7 4 5" xfId="26119"/>
    <cellStyle name="Normal 9 2 2 7 5" xfId="26120"/>
    <cellStyle name="Normal 9 2 2 7 5 2" xfId="26121"/>
    <cellStyle name="Normal 9 2 2 7 5 3" xfId="26122"/>
    <cellStyle name="Normal 9 2 2 7 6" xfId="26123"/>
    <cellStyle name="Normal 9 2 2 7 7" xfId="26124"/>
    <cellStyle name="Normal 9 2 2 7 8" xfId="26125"/>
    <cellStyle name="Normal 9 2 2 8" xfId="26126"/>
    <cellStyle name="Normal 9 2 2 8 2" xfId="26127"/>
    <cellStyle name="Normal 9 2 2 8 2 2" xfId="26128"/>
    <cellStyle name="Normal 9 2 2 8 2 2 2" xfId="26129"/>
    <cellStyle name="Normal 9 2 2 8 2 2 3" xfId="26130"/>
    <cellStyle name="Normal 9 2 2 8 2 3" xfId="26131"/>
    <cellStyle name="Normal 9 2 2 8 2 4" xfId="26132"/>
    <cellStyle name="Normal 9 2 2 8 2 5" xfId="26133"/>
    <cellStyle name="Normal 9 2 2 8 3" xfId="26134"/>
    <cellStyle name="Normal 9 2 2 8 3 2" xfId="26135"/>
    <cellStyle name="Normal 9 2 2 8 3 2 2" xfId="26136"/>
    <cellStyle name="Normal 9 2 2 8 3 2 3" xfId="26137"/>
    <cellStyle name="Normal 9 2 2 8 3 3" xfId="26138"/>
    <cellStyle name="Normal 9 2 2 8 3 4" xfId="26139"/>
    <cellStyle name="Normal 9 2 2 8 3 5" xfId="26140"/>
    <cellStyle name="Normal 9 2 2 8 4" xfId="26141"/>
    <cellStyle name="Normal 9 2 2 8 4 2" xfId="26142"/>
    <cellStyle name="Normal 9 2 2 8 4 2 2" xfId="26143"/>
    <cellStyle name="Normal 9 2 2 8 4 2 3" xfId="26144"/>
    <cellStyle name="Normal 9 2 2 8 4 3" xfId="26145"/>
    <cellStyle name="Normal 9 2 2 8 4 4" xfId="26146"/>
    <cellStyle name="Normal 9 2 2 8 4 5" xfId="26147"/>
    <cellStyle name="Normal 9 2 2 8 5" xfId="26148"/>
    <cellStyle name="Normal 9 2 2 8 5 2" xfId="26149"/>
    <cellStyle name="Normal 9 2 2 8 5 3" xfId="26150"/>
    <cellStyle name="Normal 9 2 2 8 6" xfId="26151"/>
    <cellStyle name="Normal 9 2 2 8 7" xfId="26152"/>
    <cellStyle name="Normal 9 2 2 8 8" xfId="26153"/>
    <cellStyle name="Normal 9 2 2 9" xfId="26154"/>
    <cellStyle name="Normal 9 2 2 9 2" xfId="26155"/>
    <cellStyle name="Normal 9 2 2 9 2 2" xfId="26156"/>
    <cellStyle name="Normal 9 2 2 9 2 2 2" xfId="26157"/>
    <cellStyle name="Normal 9 2 2 9 2 2 3" xfId="26158"/>
    <cellStyle name="Normal 9 2 2 9 2 3" xfId="26159"/>
    <cellStyle name="Normal 9 2 2 9 2 4" xfId="26160"/>
    <cellStyle name="Normal 9 2 2 9 2 5" xfId="26161"/>
    <cellStyle name="Normal 9 2 2 9 3" xfId="26162"/>
    <cellStyle name="Normal 9 2 2 9 3 2" xfId="26163"/>
    <cellStyle name="Normal 9 2 2 9 3 2 2" xfId="26164"/>
    <cellStyle name="Normal 9 2 2 9 3 2 3" xfId="26165"/>
    <cellStyle name="Normal 9 2 2 9 3 3" xfId="26166"/>
    <cellStyle name="Normal 9 2 2 9 3 4" xfId="26167"/>
    <cellStyle name="Normal 9 2 2 9 3 5" xfId="26168"/>
    <cellStyle name="Normal 9 2 2 9 4" xfId="26169"/>
    <cellStyle name="Normal 9 2 2 9 4 2" xfId="26170"/>
    <cellStyle name="Normal 9 2 2 9 4 2 2" xfId="26171"/>
    <cellStyle name="Normal 9 2 2 9 4 2 3" xfId="26172"/>
    <cellStyle name="Normal 9 2 2 9 4 3" xfId="26173"/>
    <cellStyle name="Normal 9 2 2 9 4 4" xfId="26174"/>
    <cellStyle name="Normal 9 2 2 9 4 5" xfId="26175"/>
    <cellStyle name="Normal 9 2 2 9 5" xfId="26176"/>
    <cellStyle name="Normal 9 2 2 9 5 2" xfId="26177"/>
    <cellStyle name="Normal 9 2 2 9 5 3" xfId="26178"/>
    <cellStyle name="Normal 9 2 2 9 6" xfId="26179"/>
    <cellStyle name="Normal 9 2 2 9 7" xfId="26180"/>
    <cellStyle name="Normal 9 2 2 9 8" xfId="26181"/>
    <cellStyle name="Normal 9 2 20" xfId="26182"/>
    <cellStyle name="Normal 9 2 21" xfId="26183"/>
    <cellStyle name="Normal 9 2 22" xfId="26184"/>
    <cellStyle name="Normal 9 2 3" xfId="26185"/>
    <cellStyle name="Normal 9 2 3 10" xfId="26186"/>
    <cellStyle name="Normal 9 2 3 10 2" xfId="26187"/>
    <cellStyle name="Normal 9 2 3 10 3" xfId="26188"/>
    <cellStyle name="Normal 9 2 3 11" xfId="26189"/>
    <cellStyle name="Normal 9 2 3 12" xfId="26190"/>
    <cellStyle name="Normal 9 2 3 13" xfId="26191"/>
    <cellStyle name="Normal 9 2 3 14" xfId="26192"/>
    <cellStyle name="Normal 9 2 3 2" xfId="26193"/>
    <cellStyle name="Normal 9 2 3 2 2" xfId="26194"/>
    <cellStyle name="Normal 9 2 3 2 2 2" xfId="26195"/>
    <cellStyle name="Normal 9 2 3 2 2 2 2" xfId="26196"/>
    <cellStyle name="Normal 9 2 3 2 2 2 2 2" xfId="26197"/>
    <cellStyle name="Normal 9 2 3 2 2 2 3" xfId="26198"/>
    <cellStyle name="Normal 9 2 3 2 2 3" xfId="26199"/>
    <cellStyle name="Normal 9 2 3 2 2 3 2" xfId="26200"/>
    <cellStyle name="Normal 9 2 3 2 2 4" xfId="26201"/>
    <cellStyle name="Normal 9 2 3 2 2 5" xfId="26202"/>
    <cellStyle name="Normal 9 2 3 2 2 6" xfId="26203"/>
    <cellStyle name="Normal 9 2 3 2 3" xfId="26204"/>
    <cellStyle name="Normal 9 2 3 2 3 2" xfId="26205"/>
    <cellStyle name="Normal 9 2 3 2 3 2 2" xfId="26206"/>
    <cellStyle name="Normal 9 2 3 2 3 2 3" xfId="26207"/>
    <cellStyle name="Normal 9 2 3 2 3 3" xfId="26208"/>
    <cellStyle name="Normal 9 2 3 2 3 4" xfId="26209"/>
    <cellStyle name="Normal 9 2 3 2 3 5" xfId="26210"/>
    <cellStyle name="Normal 9 2 3 2 4" xfId="26211"/>
    <cellStyle name="Normal 9 2 3 2 4 2" xfId="26212"/>
    <cellStyle name="Normal 9 2 3 2 4 2 2" xfId="26213"/>
    <cellStyle name="Normal 9 2 3 2 4 2 3" xfId="26214"/>
    <cellStyle name="Normal 9 2 3 2 4 3" xfId="26215"/>
    <cellStyle name="Normal 9 2 3 2 4 4" xfId="26216"/>
    <cellStyle name="Normal 9 2 3 2 4 5" xfId="26217"/>
    <cellStyle name="Normal 9 2 3 2 5" xfId="26218"/>
    <cellStyle name="Normal 9 2 3 2 5 2" xfId="26219"/>
    <cellStyle name="Normal 9 2 3 2 5 3" xfId="26220"/>
    <cellStyle name="Normal 9 2 3 2 6" xfId="26221"/>
    <cellStyle name="Normal 9 2 3 2 7" xfId="26222"/>
    <cellStyle name="Normal 9 2 3 2 8" xfId="26223"/>
    <cellStyle name="Normal 9 2 3 2 9" xfId="26224"/>
    <cellStyle name="Normal 9 2 3 3" xfId="26225"/>
    <cellStyle name="Normal 9 2 3 3 2" xfId="26226"/>
    <cellStyle name="Normal 9 2 3 3 2 2" xfId="26227"/>
    <cellStyle name="Normal 9 2 3 3 2 2 2" xfId="26228"/>
    <cellStyle name="Normal 9 2 3 3 2 2 3" xfId="26229"/>
    <cellStyle name="Normal 9 2 3 3 2 3" xfId="26230"/>
    <cellStyle name="Normal 9 2 3 3 2 4" xfId="26231"/>
    <cellStyle name="Normal 9 2 3 3 2 5" xfId="26232"/>
    <cellStyle name="Normal 9 2 3 3 3" xfId="26233"/>
    <cellStyle name="Normal 9 2 3 3 3 2" xfId="26234"/>
    <cellStyle name="Normal 9 2 3 3 3 2 2" xfId="26235"/>
    <cellStyle name="Normal 9 2 3 3 3 2 3" xfId="26236"/>
    <cellStyle name="Normal 9 2 3 3 3 3" xfId="26237"/>
    <cellStyle name="Normal 9 2 3 3 3 4" xfId="26238"/>
    <cellStyle name="Normal 9 2 3 3 3 5" xfId="26239"/>
    <cellStyle name="Normal 9 2 3 3 4" xfId="26240"/>
    <cellStyle name="Normal 9 2 3 3 4 2" xfId="26241"/>
    <cellStyle name="Normal 9 2 3 3 4 2 2" xfId="26242"/>
    <cellStyle name="Normal 9 2 3 3 4 2 3" xfId="26243"/>
    <cellStyle name="Normal 9 2 3 3 4 3" xfId="26244"/>
    <cellStyle name="Normal 9 2 3 3 4 4" xfId="26245"/>
    <cellStyle name="Normal 9 2 3 3 4 5" xfId="26246"/>
    <cellStyle name="Normal 9 2 3 3 5" xfId="26247"/>
    <cellStyle name="Normal 9 2 3 3 5 2" xfId="26248"/>
    <cellStyle name="Normal 9 2 3 3 5 3" xfId="26249"/>
    <cellStyle name="Normal 9 2 3 3 6" xfId="26250"/>
    <cellStyle name="Normal 9 2 3 3 7" xfId="26251"/>
    <cellStyle name="Normal 9 2 3 3 8" xfId="26252"/>
    <cellStyle name="Normal 9 2 3 3 9" xfId="26253"/>
    <cellStyle name="Normal 9 2 3 4" xfId="26254"/>
    <cellStyle name="Normal 9 2 3 4 2" xfId="26255"/>
    <cellStyle name="Normal 9 2 3 4 2 2" xfId="26256"/>
    <cellStyle name="Normal 9 2 3 4 2 2 2" xfId="26257"/>
    <cellStyle name="Normal 9 2 3 4 2 2 3" xfId="26258"/>
    <cellStyle name="Normal 9 2 3 4 2 3" xfId="26259"/>
    <cellStyle name="Normal 9 2 3 4 2 4" xfId="26260"/>
    <cellStyle name="Normal 9 2 3 4 2 5" xfId="26261"/>
    <cellStyle name="Normal 9 2 3 4 3" xfId="26262"/>
    <cellStyle name="Normal 9 2 3 4 3 2" xfId="26263"/>
    <cellStyle name="Normal 9 2 3 4 3 2 2" xfId="26264"/>
    <cellStyle name="Normal 9 2 3 4 3 2 3" xfId="26265"/>
    <cellStyle name="Normal 9 2 3 4 3 3" xfId="26266"/>
    <cellStyle name="Normal 9 2 3 4 3 4" xfId="26267"/>
    <cellStyle name="Normal 9 2 3 4 3 5" xfId="26268"/>
    <cellStyle name="Normal 9 2 3 4 4" xfId="26269"/>
    <cellStyle name="Normal 9 2 3 4 4 2" xfId="26270"/>
    <cellStyle name="Normal 9 2 3 4 4 2 2" xfId="26271"/>
    <cellStyle name="Normal 9 2 3 4 4 2 3" xfId="26272"/>
    <cellStyle name="Normal 9 2 3 4 4 3" xfId="26273"/>
    <cellStyle name="Normal 9 2 3 4 4 4" xfId="26274"/>
    <cellStyle name="Normal 9 2 3 4 4 5" xfId="26275"/>
    <cellStyle name="Normal 9 2 3 4 5" xfId="26276"/>
    <cellStyle name="Normal 9 2 3 4 5 2" xfId="26277"/>
    <cellStyle name="Normal 9 2 3 4 5 3" xfId="26278"/>
    <cellStyle name="Normal 9 2 3 4 6" xfId="26279"/>
    <cellStyle name="Normal 9 2 3 4 7" xfId="26280"/>
    <cellStyle name="Normal 9 2 3 4 8" xfId="26281"/>
    <cellStyle name="Normal 9 2 3 5" xfId="26282"/>
    <cellStyle name="Normal 9 2 3 5 2" xfId="26283"/>
    <cellStyle name="Normal 9 2 3 5 2 2" xfId="26284"/>
    <cellStyle name="Normal 9 2 3 5 2 2 2" xfId="26285"/>
    <cellStyle name="Normal 9 2 3 5 2 2 3" xfId="26286"/>
    <cellStyle name="Normal 9 2 3 5 2 3" xfId="26287"/>
    <cellStyle name="Normal 9 2 3 5 2 4" xfId="26288"/>
    <cellStyle name="Normal 9 2 3 5 2 5" xfId="26289"/>
    <cellStyle name="Normal 9 2 3 5 3" xfId="26290"/>
    <cellStyle name="Normal 9 2 3 5 3 2" xfId="26291"/>
    <cellStyle name="Normal 9 2 3 5 3 2 2" xfId="26292"/>
    <cellStyle name="Normal 9 2 3 5 3 2 3" xfId="26293"/>
    <cellStyle name="Normal 9 2 3 5 3 3" xfId="26294"/>
    <cellStyle name="Normal 9 2 3 5 3 4" xfId="26295"/>
    <cellStyle name="Normal 9 2 3 5 3 5" xfId="26296"/>
    <cellStyle name="Normal 9 2 3 5 4" xfId="26297"/>
    <cellStyle name="Normal 9 2 3 5 4 2" xfId="26298"/>
    <cellStyle name="Normal 9 2 3 5 4 2 2" xfId="26299"/>
    <cellStyle name="Normal 9 2 3 5 4 2 3" xfId="26300"/>
    <cellStyle name="Normal 9 2 3 5 4 3" xfId="26301"/>
    <cellStyle name="Normal 9 2 3 5 4 4" xfId="26302"/>
    <cellStyle name="Normal 9 2 3 5 4 5" xfId="26303"/>
    <cellStyle name="Normal 9 2 3 5 5" xfId="26304"/>
    <cellStyle name="Normal 9 2 3 5 5 2" xfId="26305"/>
    <cellStyle name="Normal 9 2 3 5 5 3" xfId="26306"/>
    <cellStyle name="Normal 9 2 3 5 6" xfId="26307"/>
    <cellStyle name="Normal 9 2 3 5 7" xfId="26308"/>
    <cellStyle name="Normal 9 2 3 5 8" xfId="26309"/>
    <cellStyle name="Normal 9 2 3 6" xfId="26310"/>
    <cellStyle name="Normal 9 2 3 6 2" xfId="26311"/>
    <cellStyle name="Normal 9 2 3 6 2 2" xfId="26312"/>
    <cellStyle name="Normal 9 2 3 6 2 2 2" xfId="26313"/>
    <cellStyle name="Normal 9 2 3 6 2 2 3" xfId="26314"/>
    <cellStyle name="Normal 9 2 3 6 2 3" xfId="26315"/>
    <cellStyle name="Normal 9 2 3 6 2 4" xfId="26316"/>
    <cellStyle name="Normal 9 2 3 6 2 5" xfId="26317"/>
    <cellStyle name="Normal 9 2 3 6 3" xfId="26318"/>
    <cellStyle name="Normal 9 2 3 6 3 2" xfId="26319"/>
    <cellStyle name="Normal 9 2 3 6 3 2 2" xfId="26320"/>
    <cellStyle name="Normal 9 2 3 6 3 2 3" xfId="26321"/>
    <cellStyle name="Normal 9 2 3 6 3 3" xfId="26322"/>
    <cellStyle name="Normal 9 2 3 6 3 4" xfId="26323"/>
    <cellStyle name="Normal 9 2 3 6 3 5" xfId="26324"/>
    <cellStyle name="Normal 9 2 3 6 4" xfId="26325"/>
    <cellStyle name="Normal 9 2 3 6 4 2" xfId="26326"/>
    <cellStyle name="Normal 9 2 3 6 4 2 2" xfId="26327"/>
    <cellStyle name="Normal 9 2 3 6 4 2 3" xfId="26328"/>
    <cellStyle name="Normal 9 2 3 6 4 3" xfId="26329"/>
    <cellStyle name="Normal 9 2 3 6 4 4" xfId="26330"/>
    <cellStyle name="Normal 9 2 3 6 4 5" xfId="26331"/>
    <cellStyle name="Normal 9 2 3 6 5" xfId="26332"/>
    <cellStyle name="Normal 9 2 3 6 5 2" xfId="26333"/>
    <cellStyle name="Normal 9 2 3 6 5 3" xfId="26334"/>
    <cellStyle name="Normal 9 2 3 6 6" xfId="26335"/>
    <cellStyle name="Normal 9 2 3 6 7" xfId="26336"/>
    <cellStyle name="Normal 9 2 3 6 8" xfId="26337"/>
    <cellStyle name="Normal 9 2 3 7" xfId="26338"/>
    <cellStyle name="Normal 9 2 3 7 2" xfId="26339"/>
    <cellStyle name="Normal 9 2 3 7 2 2" xfId="26340"/>
    <cellStyle name="Normal 9 2 3 7 2 3" xfId="26341"/>
    <cellStyle name="Normal 9 2 3 7 3" xfId="26342"/>
    <cellStyle name="Normal 9 2 3 7 4" xfId="26343"/>
    <cellStyle name="Normal 9 2 3 7 5" xfId="26344"/>
    <cellStyle name="Normal 9 2 3 8" xfId="26345"/>
    <cellStyle name="Normal 9 2 3 8 2" xfId="26346"/>
    <cellStyle name="Normal 9 2 3 8 2 2" xfId="26347"/>
    <cellStyle name="Normal 9 2 3 8 2 3" xfId="26348"/>
    <cellStyle name="Normal 9 2 3 8 3" xfId="26349"/>
    <cellStyle name="Normal 9 2 3 8 4" xfId="26350"/>
    <cellStyle name="Normal 9 2 3 8 5" xfId="26351"/>
    <cellStyle name="Normal 9 2 3 9" xfId="26352"/>
    <cellStyle name="Normal 9 2 3 9 2" xfId="26353"/>
    <cellStyle name="Normal 9 2 3 9 2 2" xfId="26354"/>
    <cellStyle name="Normal 9 2 3 9 2 3" xfId="26355"/>
    <cellStyle name="Normal 9 2 3 9 3" xfId="26356"/>
    <cellStyle name="Normal 9 2 3 9 4" xfId="26357"/>
    <cellStyle name="Normal 9 2 3 9 5" xfId="26358"/>
    <cellStyle name="Normal 9 2 4" xfId="26359"/>
    <cellStyle name="Normal 9 2 4 10" xfId="26360"/>
    <cellStyle name="Normal 9 2 4 10 2" xfId="26361"/>
    <cellStyle name="Normal 9 2 4 10 3" xfId="26362"/>
    <cellStyle name="Normal 9 2 4 11" xfId="26363"/>
    <cellStyle name="Normal 9 2 4 12" xfId="26364"/>
    <cellStyle name="Normal 9 2 4 13" xfId="26365"/>
    <cellStyle name="Normal 9 2 4 14" xfId="26366"/>
    <cellStyle name="Normal 9 2 4 2" xfId="26367"/>
    <cellStyle name="Normal 9 2 4 2 2" xfId="26368"/>
    <cellStyle name="Normal 9 2 4 2 2 2" xfId="26369"/>
    <cellStyle name="Normal 9 2 4 2 2 2 2" xfId="26370"/>
    <cellStyle name="Normal 9 2 4 2 2 2 2 2" xfId="26371"/>
    <cellStyle name="Normal 9 2 4 2 2 2 3" xfId="26372"/>
    <cellStyle name="Normal 9 2 4 2 2 3" xfId="26373"/>
    <cellStyle name="Normal 9 2 4 2 2 3 2" xfId="26374"/>
    <cellStyle name="Normal 9 2 4 2 2 4" xfId="26375"/>
    <cellStyle name="Normal 9 2 4 2 2 5" xfId="26376"/>
    <cellStyle name="Normal 9 2 4 2 3" xfId="26377"/>
    <cellStyle name="Normal 9 2 4 2 3 2" xfId="26378"/>
    <cellStyle name="Normal 9 2 4 2 3 2 2" xfId="26379"/>
    <cellStyle name="Normal 9 2 4 2 3 2 3" xfId="26380"/>
    <cellStyle name="Normal 9 2 4 2 3 3" xfId="26381"/>
    <cellStyle name="Normal 9 2 4 2 3 4" xfId="26382"/>
    <cellStyle name="Normal 9 2 4 2 3 5" xfId="26383"/>
    <cellStyle name="Normal 9 2 4 2 4" xfId="26384"/>
    <cellStyle name="Normal 9 2 4 2 4 2" xfId="26385"/>
    <cellStyle name="Normal 9 2 4 2 4 2 2" xfId="26386"/>
    <cellStyle name="Normal 9 2 4 2 4 2 3" xfId="26387"/>
    <cellStyle name="Normal 9 2 4 2 4 3" xfId="26388"/>
    <cellStyle name="Normal 9 2 4 2 4 4" xfId="26389"/>
    <cellStyle name="Normal 9 2 4 2 4 5" xfId="26390"/>
    <cellStyle name="Normal 9 2 4 2 5" xfId="26391"/>
    <cellStyle name="Normal 9 2 4 2 5 2" xfId="26392"/>
    <cellStyle name="Normal 9 2 4 2 5 3" xfId="26393"/>
    <cellStyle name="Normal 9 2 4 2 6" xfId="26394"/>
    <cellStyle name="Normal 9 2 4 2 7" xfId="26395"/>
    <cellStyle name="Normal 9 2 4 2 8" xfId="26396"/>
    <cellStyle name="Normal 9 2 4 2 9" xfId="26397"/>
    <cellStyle name="Normal 9 2 4 3" xfId="26398"/>
    <cellStyle name="Normal 9 2 4 3 2" xfId="26399"/>
    <cellStyle name="Normal 9 2 4 3 2 2" xfId="26400"/>
    <cellStyle name="Normal 9 2 4 3 2 2 2" xfId="26401"/>
    <cellStyle name="Normal 9 2 4 3 2 2 3" xfId="26402"/>
    <cellStyle name="Normal 9 2 4 3 2 3" xfId="26403"/>
    <cellStyle name="Normal 9 2 4 3 2 4" xfId="26404"/>
    <cellStyle name="Normal 9 2 4 3 2 5" xfId="26405"/>
    <cellStyle name="Normal 9 2 4 3 3" xfId="26406"/>
    <cellStyle name="Normal 9 2 4 3 3 2" xfId="26407"/>
    <cellStyle name="Normal 9 2 4 3 3 2 2" xfId="26408"/>
    <cellStyle name="Normal 9 2 4 3 3 2 3" xfId="26409"/>
    <cellStyle name="Normal 9 2 4 3 3 3" xfId="26410"/>
    <cellStyle name="Normal 9 2 4 3 3 4" xfId="26411"/>
    <cellStyle name="Normal 9 2 4 3 3 5" xfId="26412"/>
    <cellStyle name="Normal 9 2 4 3 4" xfId="26413"/>
    <cellStyle name="Normal 9 2 4 3 4 2" xfId="26414"/>
    <cellStyle name="Normal 9 2 4 3 4 2 2" xfId="26415"/>
    <cellStyle name="Normal 9 2 4 3 4 2 3" xfId="26416"/>
    <cellStyle name="Normal 9 2 4 3 4 3" xfId="26417"/>
    <cellStyle name="Normal 9 2 4 3 4 4" xfId="26418"/>
    <cellStyle name="Normal 9 2 4 3 4 5" xfId="26419"/>
    <cellStyle name="Normal 9 2 4 3 5" xfId="26420"/>
    <cellStyle name="Normal 9 2 4 3 5 2" xfId="26421"/>
    <cellStyle name="Normal 9 2 4 3 5 3" xfId="26422"/>
    <cellStyle name="Normal 9 2 4 3 6" xfId="26423"/>
    <cellStyle name="Normal 9 2 4 3 7" xfId="26424"/>
    <cellStyle name="Normal 9 2 4 3 8" xfId="26425"/>
    <cellStyle name="Normal 9 2 4 4" xfId="26426"/>
    <cellStyle name="Normal 9 2 4 4 2" xfId="26427"/>
    <cellStyle name="Normal 9 2 4 4 2 2" xfId="26428"/>
    <cellStyle name="Normal 9 2 4 4 2 2 2" xfId="26429"/>
    <cellStyle name="Normal 9 2 4 4 2 2 3" xfId="26430"/>
    <cellStyle name="Normal 9 2 4 4 2 3" xfId="26431"/>
    <cellStyle name="Normal 9 2 4 4 2 4" xfId="26432"/>
    <cellStyle name="Normal 9 2 4 4 2 5" xfId="26433"/>
    <cellStyle name="Normal 9 2 4 4 3" xfId="26434"/>
    <cellStyle name="Normal 9 2 4 4 3 2" xfId="26435"/>
    <cellStyle name="Normal 9 2 4 4 3 2 2" xfId="26436"/>
    <cellStyle name="Normal 9 2 4 4 3 2 3" xfId="26437"/>
    <cellStyle name="Normal 9 2 4 4 3 3" xfId="26438"/>
    <cellStyle name="Normal 9 2 4 4 3 4" xfId="26439"/>
    <cellStyle name="Normal 9 2 4 4 3 5" xfId="26440"/>
    <cellStyle name="Normal 9 2 4 4 4" xfId="26441"/>
    <cellStyle name="Normal 9 2 4 4 4 2" xfId="26442"/>
    <cellStyle name="Normal 9 2 4 4 4 2 2" xfId="26443"/>
    <cellStyle name="Normal 9 2 4 4 4 2 3" xfId="26444"/>
    <cellStyle name="Normal 9 2 4 4 4 3" xfId="26445"/>
    <cellStyle name="Normal 9 2 4 4 4 4" xfId="26446"/>
    <cellStyle name="Normal 9 2 4 4 4 5" xfId="26447"/>
    <cellStyle name="Normal 9 2 4 4 5" xfId="26448"/>
    <cellStyle name="Normal 9 2 4 4 5 2" xfId="26449"/>
    <cellStyle name="Normal 9 2 4 4 5 3" xfId="26450"/>
    <cellStyle name="Normal 9 2 4 4 6" xfId="26451"/>
    <cellStyle name="Normal 9 2 4 4 7" xfId="26452"/>
    <cellStyle name="Normal 9 2 4 4 8" xfId="26453"/>
    <cellStyle name="Normal 9 2 4 5" xfId="26454"/>
    <cellStyle name="Normal 9 2 4 5 2" xfId="26455"/>
    <cellStyle name="Normal 9 2 4 5 2 2" xfId="26456"/>
    <cellStyle name="Normal 9 2 4 5 2 2 2" xfId="26457"/>
    <cellStyle name="Normal 9 2 4 5 2 2 3" xfId="26458"/>
    <cellStyle name="Normal 9 2 4 5 2 3" xfId="26459"/>
    <cellStyle name="Normal 9 2 4 5 2 4" xfId="26460"/>
    <cellStyle name="Normal 9 2 4 5 2 5" xfId="26461"/>
    <cellStyle name="Normal 9 2 4 5 3" xfId="26462"/>
    <cellStyle name="Normal 9 2 4 5 3 2" xfId="26463"/>
    <cellStyle name="Normal 9 2 4 5 3 2 2" xfId="26464"/>
    <cellStyle name="Normal 9 2 4 5 3 2 3" xfId="26465"/>
    <cellStyle name="Normal 9 2 4 5 3 3" xfId="26466"/>
    <cellStyle name="Normal 9 2 4 5 3 4" xfId="26467"/>
    <cellStyle name="Normal 9 2 4 5 3 5" xfId="26468"/>
    <cellStyle name="Normal 9 2 4 5 4" xfId="26469"/>
    <cellStyle name="Normal 9 2 4 5 4 2" xfId="26470"/>
    <cellStyle name="Normal 9 2 4 5 4 2 2" xfId="26471"/>
    <cellStyle name="Normal 9 2 4 5 4 2 3" xfId="26472"/>
    <cellStyle name="Normal 9 2 4 5 4 3" xfId="26473"/>
    <cellStyle name="Normal 9 2 4 5 4 4" xfId="26474"/>
    <cellStyle name="Normal 9 2 4 5 4 5" xfId="26475"/>
    <cellStyle name="Normal 9 2 4 5 5" xfId="26476"/>
    <cellStyle name="Normal 9 2 4 5 5 2" xfId="26477"/>
    <cellStyle name="Normal 9 2 4 5 5 3" xfId="26478"/>
    <cellStyle name="Normal 9 2 4 5 6" xfId="26479"/>
    <cellStyle name="Normal 9 2 4 5 7" xfId="26480"/>
    <cellStyle name="Normal 9 2 4 5 8" xfId="26481"/>
    <cellStyle name="Normal 9 2 4 6" xfId="26482"/>
    <cellStyle name="Normal 9 2 4 6 2" xfId="26483"/>
    <cellStyle name="Normal 9 2 4 6 2 2" xfId="26484"/>
    <cellStyle name="Normal 9 2 4 6 2 2 2" xfId="26485"/>
    <cellStyle name="Normal 9 2 4 6 2 2 3" xfId="26486"/>
    <cellStyle name="Normal 9 2 4 6 2 3" xfId="26487"/>
    <cellStyle name="Normal 9 2 4 6 2 4" xfId="26488"/>
    <cellStyle name="Normal 9 2 4 6 2 5" xfId="26489"/>
    <cellStyle name="Normal 9 2 4 6 3" xfId="26490"/>
    <cellStyle name="Normal 9 2 4 6 3 2" xfId="26491"/>
    <cellStyle name="Normal 9 2 4 6 3 2 2" xfId="26492"/>
    <cellStyle name="Normal 9 2 4 6 3 2 3" xfId="26493"/>
    <cellStyle name="Normal 9 2 4 6 3 3" xfId="26494"/>
    <cellStyle name="Normal 9 2 4 6 3 4" xfId="26495"/>
    <cellStyle name="Normal 9 2 4 6 3 5" xfId="26496"/>
    <cellStyle name="Normal 9 2 4 6 4" xfId="26497"/>
    <cellStyle name="Normal 9 2 4 6 4 2" xfId="26498"/>
    <cellStyle name="Normal 9 2 4 6 4 2 2" xfId="26499"/>
    <cellStyle name="Normal 9 2 4 6 4 2 3" xfId="26500"/>
    <cellStyle name="Normal 9 2 4 6 4 3" xfId="26501"/>
    <cellStyle name="Normal 9 2 4 6 4 4" xfId="26502"/>
    <cellStyle name="Normal 9 2 4 6 4 5" xfId="26503"/>
    <cellStyle name="Normal 9 2 4 6 5" xfId="26504"/>
    <cellStyle name="Normal 9 2 4 6 5 2" xfId="26505"/>
    <cellStyle name="Normal 9 2 4 6 5 3" xfId="26506"/>
    <cellStyle name="Normal 9 2 4 6 6" xfId="26507"/>
    <cellStyle name="Normal 9 2 4 6 7" xfId="26508"/>
    <cellStyle name="Normal 9 2 4 6 8" xfId="26509"/>
    <cellStyle name="Normal 9 2 4 7" xfId="26510"/>
    <cellStyle name="Normal 9 2 4 7 2" xfId="26511"/>
    <cellStyle name="Normal 9 2 4 7 2 2" xfId="26512"/>
    <cellStyle name="Normal 9 2 4 7 2 3" xfId="26513"/>
    <cellStyle name="Normal 9 2 4 7 3" xfId="26514"/>
    <cellStyle name="Normal 9 2 4 7 4" xfId="26515"/>
    <cellStyle name="Normal 9 2 4 7 5" xfId="26516"/>
    <cellStyle name="Normal 9 2 4 8" xfId="26517"/>
    <cellStyle name="Normal 9 2 4 8 2" xfId="26518"/>
    <cellStyle name="Normal 9 2 4 8 2 2" xfId="26519"/>
    <cellStyle name="Normal 9 2 4 8 2 3" xfId="26520"/>
    <cellStyle name="Normal 9 2 4 8 3" xfId="26521"/>
    <cellStyle name="Normal 9 2 4 8 4" xfId="26522"/>
    <cellStyle name="Normal 9 2 4 8 5" xfId="26523"/>
    <cellStyle name="Normal 9 2 4 9" xfId="26524"/>
    <cellStyle name="Normal 9 2 4 9 2" xfId="26525"/>
    <cellStyle name="Normal 9 2 4 9 2 2" xfId="26526"/>
    <cellStyle name="Normal 9 2 4 9 2 3" xfId="26527"/>
    <cellStyle name="Normal 9 2 4 9 3" xfId="26528"/>
    <cellStyle name="Normal 9 2 4 9 4" xfId="26529"/>
    <cellStyle name="Normal 9 2 4 9 5" xfId="26530"/>
    <cellStyle name="Normal 9 2 5" xfId="26531"/>
    <cellStyle name="Normal 9 2 5 10" xfId="26532"/>
    <cellStyle name="Normal 9 2 5 10 2" xfId="26533"/>
    <cellStyle name="Normal 9 2 5 10 3" xfId="26534"/>
    <cellStyle name="Normal 9 2 5 11" xfId="26535"/>
    <cellStyle name="Normal 9 2 5 12" xfId="26536"/>
    <cellStyle name="Normal 9 2 5 13" xfId="26537"/>
    <cellStyle name="Normal 9 2 5 14" xfId="26538"/>
    <cellStyle name="Normal 9 2 5 15" xfId="26539"/>
    <cellStyle name="Normal 9 2 5 2" xfId="26540"/>
    <cellStyle name="Normal 9 2 5 2 2" xfId="26541"/>
    <cellStyle name="Normal 9 2 5 2 2 2" xfId="26542"/>
    <cellStyle name="Normal 9 2 5 2 2 2 2" xfId="26543"/>
    <cellStyle name="Normal 9 2 5 2 2 2 2 2" xfId="26544"/>
    <cellStyle name="Normal 9 2 5 2 2 2 3" xfId="26545"/>
    <cellStyle name="Normal 9 2 5 2 2 3" xfId="26546"/>
    <cellStyle name="Normal 9 2 5 2 2 3 2" xfId="26547"/>
    <cellStyle name="Normal 9 2 5 2 2 4" xfId="26548"/>
    <cellStyle name="Normal 9 2 5 2 2 5" xfId="26549"/>
    <cellStyle name="Normal 9 2 5 2 3" xfId="26550"/>
    <cellStyle name="Normal 9 2 5 2 3 2" xfId="26551"/>
    <cellStyle name="Normal 9 2 5 2 3 2 2" xfId="26552"/>
    <cellStyle name="Normal 9 2 5 2 3 2 3" xfId="26553"/>
    <cellStyle name="Normal 9 2 5 2 3 3" xfId="26554"/>
    <cellStyle name="Normal 9 2 5 2 3 4" xfId="26555"/>
    <cellStyle name="Normal 9 2 5 2 3 5" xfId="26556"/>
    <cellStyle name="Normal 9 2 5 2 4" xfId="26557"/>
    <cellStyle name="Normal 9 2 5 2 4 2" xfId="26558"/>
    <cellStyle name="Normal 9 2 5 2 4 2 2" xfId="26559"/>
    <cellStyle name="Normal 9 2 5 2 4 2 3" xfId="26560"/>
    <cellStyle name="Normal 9 2 5 2 4 3" xfId="26561"/>
    <cellStyle name="Normal 9 2 5 2 4 4" xfId="26562"/>
    <cellStyle name="Normal 9 2 5 2 4 5" xfId="26563"/>
    <cellStyle name="Normal 9 2 5 2 5" xfId="26564"/>
    <cellStyle name="Normal 9 2 5 2 5 2" xfId="26565"/>
    <cellStyle name="Normal 9 2 5 2 5 3" xfId="26566"/>
    <cellStyle name="Normal 9 2 5 2 6" xfId="26567"/>
    <cellStyle name="Normal 9 2 5 2 7" xfId="26568"/>
    <cellStyle name="Normal 9 2 5 2 8" xfId="26569"/>
    <cellStyle name="Normal 9 2 5 3" xfId="26570"/>
    <cellStyle name="Normal 9 2 5 3 2" xfId="26571"/>
    <cellStyle name="Normal 9 2 5 3 2 2" xfId="26572"/>
    <cellStyle name="Normal 9 2 5 3 2 2 2" xfId="26573"/>
    <cellStyle name="Normal 9 2 5 3 2 2 3" xfId="26574"/>
    <cellStyle name="Normal 9 2 5 3 2 3" xfId="26575"/>
    <cellStyle name="Normal 9 2 5 3 2 4" xfId="26576"/>
    <cellStyle name="Normal 9 2 5 3 2 5" xfId="26577"/>
    <cellStyle name="Normal 9 2 5 3 3" xfId="26578"/>
    <cellStyle name="Normal 9 2 5 3 3 2" xfId="26579"/>
    <cellStyle name="Normal 9 2 5 3 3 2 2" xfId="26580"/>
    <cellStyle name="Normal 9 2 5 3 3 2 3" xfId="26581"/>
    <cellStyle name="Normal 9 2 5 3 3 3" xfId="26582"/>
    <cellStyle name="Normal 9 2 5 3 3 4" xfId="26583"/>
    <cellStyle name="Normal 9 2 5 3 3 5" xfId="26584"/>
    <cellStyle name="Normal 9 2 5 3 4" xfId="26585"/>
    <cellStyle name="Normal 9 2 5 3 4 2" xfId="26586"/>
    <cellStyle name="Normal 9 2 5 3 4 2 2" xfId="26587"/>
    <cellStyle name="Normal 9 2 5 3 4 2 3" xfId="26588"/>
    <cellStyle name="Normal 9 2 5 3 4 3" xfId="26589"/>
    <cellStyle name="Normal 9 2 5 3 4 4" xfId="26590"/>
    <cellStyle name="Normal 9 2 5 3 4 5" xfId="26591"/>
    <cellStyle name="Normal 9 2 5 3 5" xfId="26592"/>
    <cellStyle name="Normal 9 2 5 3 5 2" xfId="26593"/>
    <cellStyle name="Normal 9 2 5 3 5 3" xfId="26594"/>
    <cellStyle name="Normal 9 2 5 3 6" xfId="26595"/>
    <cellStyle name="Normal 9 2 5 3 7" xfId="26596"/>
    <cellStyle name="Normal 9 2 5 3 8" xfId="26597"/>
    <cellStyle name="Normal 9 2 5 4" xfId="26598"/>
    <cellStyle name="Normal 9 2 5 4 2" xfId="26599"/>
    <cellStyle name="Normal 9 2 5 4 2 2" xfId="26600"/>
    <cellStyle name="Normal 9 2 5 4 2 2 2" xfId="26601"/>
    <cellStyle name="Normal 9 2 5 4 2 2 3" xfId="26602"/>
    <cellStyle name="Normal 9 2 5 4 2 3" xfId="26603"/>
    <cellStyle name="Normal 9 2 5 4 2 4" xfId="26604"/>
    <cellStyle name="Normal 9 2 5 4 2 5" xfId="26605"/>
    <cellStyle name="Normal 9 2 5 4 3" xfId="26606"/>
    <cellStyle name="Normal 9 2 5 4 3 2" xfId="26607"/>
    <cellStyle name="Normal 9 2 5 4 3 2 2" xfId="26608"/>
    <cellStyle name="Normal 9 2 5 4 3 2 3" xfId="26609"/>
    <cellStyle name="Normal 9 2 5 4 3 3" xfId="26610"/>
    <cellStyle name="Normal 9 2 5 4 3 4" xfId="26611"/>
    <cellStyle name="Normal 9 2 5 4 3 5" xfId="26612"/>
    <cellStyle name="Normal 9 2 5 4 4" xfId="26613"/>
    <cellStyle name="Normal 9 2 5 4 4 2" xfId="26614"/>
    <cellStyle name="Normal 9 2 5 4 4 2 2" xfId="26615"/>
    <cellStyle name="Normal 9 2 5 4 4 2 3" xfId="26616"/>
    <cellStyle name="Normal 9 2 5 4 4 3" xfId="26617"/>
    <cellStyle name="Normal 9 2 5 4 4 4" xfId="26618"/>
    <cellStyle name="Normal 9 2 5 4 4 5" xfId="26619"/>
    <cellStyle name="Normal 9 2 5 4 5" xfId="26620"/>
    <cellStyle name="Normal 9 2 5 4 5 2" xfId="26621"/>
    <cellStyle name="Normal 9 2 5 4 5 3" xfId="26622"/>
    <cellStyle name="Normal 9 2 5 4 6" xfId="26623"/>
    <cellStyle name="Normal 9 2 5 4 7" xfId="26624"/>
    <cellStyle name="Normal 9 2 5 4 8" xfId="26625"/>
    <cellStyle name="Normal 9 2 5 4 9" xfId="26626"/>
    <cellStyle name="Normal 9 2 5 5" xfId="26627"/>
    <cellStyle name="Normal 9 2 5 5 2" xfId="26628"/>
    <cellStyle name="Normal 9 2 5 5 2 2" xfId="26629"/>
    <cellStyle name="Normal 9 2 5 5 2 2 2" xfId="26630"/>
    <cellStyle name="Normal 9 2 5 5 2 2 3" xfId="26631"/>
    <cellStyle name="Normal 9 2 5 5 2 3" xfId="26632"/>
    <cellStyle name="Normal 9 2 5 5 2 4" xfId="26633"/>
    <cellStyle name="Normal 9 2 5 5 2 5" xfId="26634"/>
    <cellStyle name="Normal 9 2 5 5 3" xfId="26635"/>
    <cellStyle name="Normal 9 2 5 5 3 2" xfId="26636"/>
    <cellStyle name="Normal 9 2 5 5 3 2 2" xfId="26637"/>
    <cellStyle name="Normal 9 2 5 5 3 2 3" xfId="26638"/>
    <cellStyle name="Normal 9 2 5 5 3 3" xfId="26639"/>
    <cellStyle name="Normal 9 2 5 5 3 4" xfId="26640"/>
    <cellStyle name="Normal 9 2 5 5 3 5" xfId="26641"/>
    <cellStyle name="Normal 9 2 5 5 4" xfId="26642"/>
    <cellStyle name="Normal 9 2 5 5 4 2" xfId="26643"/>
    <cellStyle name="Normal 9 2 5 5 4 2 2" xfId="26644"/>
    <cellStyle name="Normal 9 2 5 5 4 2 3" xfId="26645"/>
    <cellStyle name="Normal 9 2 5 5 4 3" xfId="26646"/>
    <cellStyle name="Normal 9 2 5 5 4 4" xfId="26647"/>
    <cellStyle name="Normal 9 2 5 5 4 5" xfId="26648"/>
    <cellStyle name="Normal 9 2 5 5 5" xfId="26649"/>
    <cellStyle name="Normal 9 2 5 5 5 2" xfId="26650"/>
    <cellStyle name="Normal 9 2 5 5 5 3" xfId="26651"/>
    <cellStyle name="Normal 9 2 5 5 6" xfId="26652"/>
    <cellStyle name="Normal 9 2 5 5 7" xfId="26653"/>
    <cellStyle name="Normal 9 2 5 5 8" xfId="26654"/>
    <cellStyle name="Normal 9 2 5 6" xfId="26655"/>
    <cellStyle name="Normal 9 2 5 6 2" xfId="26656"/>
    <cellStyle name="Normal 9 2 5 6 2 2" xfId="26657"/>
    <cellStyle name="Normal 9 2 5 6 2 2 2" xfId="26658"/>
    <cellStyle name="Normal 9 2 5 6 2 2 3" xfId="26659"/>
    <cellStyle name="Normal 9 2 5 6 2 3" xfId="26660"/>
    <cellStyle name="Normal 9 2 5 6 2 4" xfId="26661"/>
    <cellStyle name="Normal 9 2 5 6 2 5" xfId="26662"/>
    <cellStyle name="Normal 9 2 5 6 3" xfId="26663"/>
    <cellStyle name="Normal 9 2 5 6 3 2" xfId="26664"/>
    <cellStyle name="Normal 9 2 5 6 3 2 2" xfId="26665"/>
    <cellStyle name="Normal 9 2 5 6 3 2 3" xfId="26666"/>
    <cellStyle name="Normal 9 2 5 6 3 3" xfId="26667"/>
    <cellStyle name="Normal 9 2 5 6 3 4" xfId="26668"/>
    <cellStyle name="Normal 9 2 5 6 3 5" xfId="26669"/>
    <cellStyle name="Normal 9 2 5 6 4" xfId="26670"/>
    <cellStyle name="Normal 9 2 5 6 4 2" xfId="26671"/>
    <cellStyle name="Normal 9 2 5 6 4 2 2" xfId="26672"/>
    <cellStyle name="Normal 9 2 5 6 4 2 3" xfId="26673"/>
    <cellStyle name="Normal 9 2 5 6 4 3" xfId="26674"/>
    <cellStyle name="Normal 9 2 5 6 4 4" xfId="26675"/>
    <cellStyle name="Normal 9 2 5 6 4 5" xfId="26676"/>
    <cellStyle name="Normal 9 2 5 6 5" xfId="26677"/>
    <cellStyle name="Normal 9 2 5 6 5 2" xfId="26678"/>
    <cellStyle name="Normal 9 2 5 6 5 3" xfId="26679"/>
    <cellStyle name="Normal 9 2 5 6 6" xfId="26680"/>
    <cellStyle name="Normal 9 2 5 6 7" xfId="26681"/>
    <cellStyle name="Normal 9 2 5 6 8" xfId="26682"/>
    <cellStyle name="Normal 9 2 5 7" xfId="26683"/>
    <cellStyle name="Normal 9 2 5 7 2" xfId="26684"/>
    <cellStyle name="Normal 9 2 5 7 2 2" xfId="26685"/>
    <cellStyle name="Normal 9 2 5 7 2 3" xfId="26686"/>
    <cellStyle name="Normal 9 2 5 7 3" xfId="26687"/>
    <cellStyle name="Normal 9 2 5 7 4" xfId="26688"/>
    <cellStyle name="Normal 9 2 5 7 5" xfId="26689"/>
    <cellStyle name="Normal 9 2 5 8" xfId="26690"/>
    <cellStyle name="Normal 9 2 5 8 2" xfId="26691"/>
    <cellStyle name="Normal 9 2 5 8 2 2" xfId="26692"/>
    <cellStyle name="Normal 9 2 5 8 2 3" xfId="26693"/>
    <cellStyle name="Normal 9 2 5 8 3" xfId="26694"/>
    <cellStyle name="Normal 9 2 5 8 4" xfId="26695"/>
    <cellStyle name="Normal 9 2 5 8 5" xfId="26696"/>
    <cellStyle name="Normal 9 2 5 9" xfId="26697"/>
    <cellStyle name="Normal 9 2 5 9 2" xfId="26698"/>
    <cellStyle name="Normal 9 2 5 9 2 2" xfId="26699"/>
    <cellStyle name="Normal 9 2 5 9 2 3" xfId="26700"/>
    <cellStyle name="Normal 9 2 5 9 3" xfId="26701"/>
    <cellStyle name="Normal 9 2 5 9 4" xfId="26702"/>
    <cellStyle name="Normal 9 2 5 9 5" xfId="26703"/>
    <cellStyle name="Normal 9 2 6" xfId="26704"/>
    <cellStyle name="Normal 9 2 6 2" xfId="26705"/>
    <cellStyle name="Normal 9 2 6 2 2" xfId="26706"/>
    <cellStyle name="Normal 9 2 6 2 2 2" xfId="26707"/>
    <cellStyle name="Normal 9 2 6 2 2 2 2" xfId="26708"/>
    <cellStyle name="Normal 9 2 6 2 2 3" xfId="26709"/>
    <cellStyle name="Normal 9 2 6 2 3" xfId="26710"/>
    <cellStyle name="Normal 9 2 6 2 3 2" xfId="26711"/>
    <cellStyle name="Normal 9 2 6 2 4" xfId="26712"/>
    <cellStyle name="Normal 9 2 6 2 5" xfId="26713"/>
    <cellStyle name="Normal 9 2 6 3" xfId="26714"/>
    <cellStyle name="Normal 9 2 6 3 2" xfId="26715"/>
    <cellStyle name="Normal 9 2 6 3 2 2" xfId="26716"/>
    <cellStyle name="Normal 9 2 6 3 2 2 2" xfId="26717"/>
    <cellStyle name="Normal 9 2 6 3 2 3" xfId="26718"/>
    <cellStyle name="Normal 9 2 6 3 3" xfId="26719"/>
    <cellStyle name="Normal 9 2 6 3 3 2" xfId="26720"/>
    <cellStyle name="Normal 9 2 6 3 4" xfId="26721"/>
    <cellStyle name="Normal 9 2 6 3 5" xfId="26722"/>
    <cellStyle name="Normal 9 2 6 4" xfId="26723"/>
    <cellStyle name="Normal 9 2 6 4 2" xfId="26724"/>
    <cellStyle name="Normal 9 2 6 4 2 2" xfId="26725"/>
    <cellStyle name="Normal 9 2 6 4 2 3" xfId="26726"/>
    <cellStyle name="Normal 9 2 6 4 3" xfId="26727"/>
    <cellStyle name="Normal 9 2 6 4 4" xfId="26728"/>
    <cellStyle name="Normal 9 2 6 4 5" xfId="26729"/>
    <cellStyle name="Normal 9 2 6 5" xfId="26730"/>
    <cellStyle name="Normal 9 2 6 5 2" xfId="26731"/>
    <cellStyle name="Normal 9 2 6 5 3" xfId="26732"/>
    <cellStyle name="Normal 9 2 6 6" xfId="26733"/>
    <cellStyle name="Normal 9 2 6 7" xfId="26734"/>
    <cellStyle name="Normal 9 2 6 8" xfId="26735"/>
    <cellStyle name="Normal 9 2 7" xfId="26736"/>
    <cellStyle name="Normal 9 2 7 2" xfId="26737"/>
    <cellStyle name="Normal 9 2 7 2 2" xfId="26738"/>
    <cellStyle name="Normal 9 2 7 2 2 2" xfId="26739"/>
    <cellStyle name="Normal 9 2 7 2 2 2 2" xfId="26740"/>
    <cellStyle name="Normal 9 2 7 2 2 3" xfId="26741"/>
    <cellStyle name="Normal 9 2 7 2 3" xfId="26742"/>
    <cellStyle name="Normal 9 2 7 2 3 2" xfId="26743"/>
    <cellStyle name="Normal 9 2 7 2 4" xfId="26744"/>
    <cellStyle name="Normal 9 2 7 2 5" xfId="26745"/>
    <cellStyle name="Normal 9 2 7 3" xfId="26746"/>
    <cellStyle name="Normal 9 2 7 3 2" xfId="26747"/>
    <cellStyle name="Normal 9 2 7 3 2 2" xfId="26748"/>
    <cellStyle name="Normal 9 2 7 3 2 3" xfId="26749"/>
    <cellStyle name="Normal 9 2 7 3 3" xfId="26750"/>
    <cellStyle name="Normal 9 2 7 3 4" xfId="26751"/>
    <cellStyle name="Normal 9 2 7 3 5" xfId="26752"/>
    <cellStyle name="Normal 9 2 7 4" xfId="26753"/>
    <cellStyle name="Normal 9 2 7 4 2" xfId="26754"/>
    <cellStyle name="Normal 9 2 7 4 2 2" xfId="26755"/>
    <cellStyle name="Normal 9 2 7 4 2 3" xfId="26756"/>
    <cellStyle name="Normal 9 2 7 4 3" xfId="26757"/>
    <cellStyle name="Normal 9 2 7 4 4" xfId="26758"/>
    <cellStyle name="Normal 9 2 7 4 5" xfId="26759"/>
    <cellStyle name="Normal 9 2 7 5" xfId="26760"/>
    <cellStyle name="Normal 9 2 7 5 2" xfId="26761"/>
    <cellStyle name="Normal 9 2 7 5 3" xfId="26762"/>
    <cellStyle name="Normal 9 2 7 6" xfId="26763"/>
    <cellStyle name="Normal 9 2 7 7" xfId="26764"/>
    <cellStyle name="Normal 9 2 7 8" xfId="26765"/>
    <cellStyle name="Normal 9 2 8" xfId="26766"/>
    <cellStyle name="Normal 9 2 8 2" xfId="26767"/>
    <cellStyle name="Normal 9 2 8 2 2" xfId="26768"/>
    <cellStyle name="Normal 9 2 8 2 2 2" xfId="26769"/>
    <cellStyle name="Normal 9 2 8 2 2 3" xfId="26770"/>
    <cellStyle name="Normal 9 2 8 2 3" xfId="26771"/>
    <cellStyle name="Normal 9 2 8 2 4" xfId="26772"/>
    <cellStyle name="Normal 9 2 8 2 5" xfId="26773"/>
    <cellStyle name="Normal 9 2 8 3" xfId="26774"/>
    <cellStyle name="Normal 9 2 8 3 2" xfId="26775"/>
    <cellStyle name="Normal 9 2 8 3 2 2" xfId="26776"/>
    <cellStyle name="Normal 9 2 8 3 2 3" xfId="26777"/>
    <cellStyle name="Normal 9 2 8 3 3" xfId="26778"/>
    <cellStyle name="Normal 9 2 8 3 4" xfId="26779"/>
    <cellStyle name="Normal 9 2 8 3 5" xfId="26780"/>
    <cellStyle name="Normal 9 2 8 4" xfId="26781"/>
    <cellStyle name="Normal 9 2 8 4 2" xfId="26782"/>
    <cellStyle name="Normal 9 2 8 4 2 2" xfId="26783"/>
    <cellStyle name="Normal 9 2 8 4 2 3" xfId="26784"/>
    <cellStyle name="Normal 9 2 8 4 3" xfId="26785"/>
    <cellStyle name="Normal 9 2 8 4 4" xfId="26786"/>
    <cellStyle name="Normal 9 2 8 4 5" xfId="26787"/>
    <cellStyle name="Normal 9 2 8 5" xfId="26788"/>
    <cellStyle name="Normal 9 2 8 5 2" xfId="26789"/>
    <cellStyle name="Normal 9 2 8 5 3" xfId="26790"/>
    <cellStyle name="Normal 9 2 8 6" xfId="26791"/>
    <cellStyle name="Normal 9 2 8 7" xfId="26792"/>
    <cellStyle name="Normal 9 2 8 8" xfId="26793"/>
    <cellStyle name="Normal 9 2 9" xfId="26794"/>
    <cellStyle name="Normal 9 2 9 2" xfId="26795"/>
    <cellStyle name="Normal 9 2 9 2 2" xfId="26796"/>
    <cellStyle name="Normal 9 2 9 2 2 2" xfId="26797"/>
    <cellStyle name="Normal 9 2 9 2 2 3" xfId="26798"/>
    <cellStyle name="Normal 9 2 9 2 3" xfId="26799"/>
    <cellStyle name="Normal 9 2 9 2 4" xfId="26800"/>
    <cellStyle name="Normal 9 2 9 2 5" xfId="26801"/>
    <cellStyle name="Normal 9 2 9 3" xfId="26802"/>
    <cellStyle name="Normal 9 2 9 3 2" xfId="26803"/>
    <cellStyle name="Normal 9 2 9 3 2 2" xfId="26804"/>
    <cellStyle name="Normal 9 2 9 3 2 3" xfId="26805"/>
    <cellStyle name="Normal 9 2 9 3 3" xfId="26806"/>
    <cellStyle name="Normal 9 2 9 3 4" xfId="26807"/>
    <cellStyle name="Normal 9 2 9 3 5" xfId="26808"/>
    <cellStyle name="Normal 9 2 9 4" xfId="26809"/>
    <cellStyle name="Normal 9 2 9 4 2" xfId="26810"/>
    <cellStyle name="Normal 9 2 9 4 2 2" xfId="26811"/>
    <cellStyle name="Normal 9 2 9 4 2 3" xfId="26812"/>
    <cellStyle name="Normal 9 2 9 4 3" xfId="26813"/>
    <cellStyle name="Normal 9 2 9 4 4" xfId="26814"/>
    <cellStyle name="Normal 9 2 9 4 5" xfId="26815"/>
    <cellStyle name="Normal 9 2 9 5" xfId="26816"/>
    <cellStyle name="Normal 9 2 9 5 2" xfId="26817"/>
    <cellStyle name="Normal 9 2 9 5 3" xfId="26818"/>
    <cellStyle name="Normal 9 2 9 6" xfId="26819"/>
    <cellStyle name="Normal 9 2 9 7" xfId="26820"/>
    <cellStyle name="Normal 9 2 9 8" xfId="26821"/>
    <cellStyle name="Normal 9 20" xfId="26822"/>
    <cellStyle name="Normal 9 20 2" xfId="26823"/>
    <cellStyle name="Normal 9 20 2 2" xfId="26824"/>
    <cellStyle name="Normal 9 20 2 2 2" xfId="26825"/>
    <cellStyle name="Normal 9 20 2 2 3" xfId="26826"/>
    <cellStyle name="Normal 9 20 2 3" xfId="26827"/>
    <cellStyle name="Normal 9 20 2 4" xfId="26828"/>
    <cellStyle name="Normal 9 20 2 5" xfId="26829"/>
    <cellStyle name="Normal 9 20 3" xfId="26830"/>
    <cellStyle name="Normal 9 20 3 2" xfId="26831"/>
    <cellStyle name="Normal 9 20 3 2 2" xfId="26832"/>
    <cellStyle name="Normal 9 20 3 2 3" xfId="26833"/>
    <cellStyle name="Normal 9 20 3 3" xfId="26834"/>
    <cellStyle name="Normal 9 20 3 4" xfId="26835"/>
    <cellStyle name="Normal 9 20 3 5" xfId="26836"/>
    <cellStyle name="Normal 9 20 3 6" xfId="26837"/>
    <cellStyle name="Normal 9 20 4" xfId="26838"/>
    <cellStyle name="Normal 9 20 4 2" xfId="26839"/>
    <cellStyle name="Normal 9 20 4 2 2" xfId="26840"/>
    <cellStyle name="Normal 9 20 4 2 3" xfId="26841"/>
    <cellStyle name="Normal 9 20 4 3" xfId="26842"/>
    <cellStyle name="Normal 9 20 4 4" xfId="26843"/>
    <cellStyle name="Normal 9 20 4 5" xfId="26844"/>
    <cellStyle name="Normal 9 20 5" xfId="26845"/>
    <cellStyle name="Normal 9 20 5 2" xfId="26846"/>
    <cellStyle name="Normal 9 20 5 3" xfId="26847"/>
    <cellStyle name="Normal 9 20 6" xfId="26848"/>
    <cellStyle name="Normal 9 20 7" xfId="26849"/>
    <cellStyle name="Normal 9 20 8" xfId="26850"/>
    <cellStyle name="Normal 9 21" xfId="26851"/>
    <cellStyle name="Normal 9 21 2" xfId="26852"/>
    <cellStyle name="Normal 9 21 2 2" xfId="26853"/>
    <cellStyle name="Normal 9 21 2 2 2" xfId="26854"/>
    <cellStyle name="Normal 9 21 2 2 3" xfId="26855"/>
    <cellStyle name="Normal 9 21 2 3" xfId="26856"/>
    <cellStyle name="Normal 9 21 2 4" xfId="26857"/>
    <cellStyle name="Normal 9 21 2 5" xfId="26858"/>
    <cellStyle name="Normal 9 21 3" xfId="26859"/>
    <cellStyle name="Normal 9 21 3 2" xfId="26860"/>
    <cellStyle name="Normal 9 21 3 2 2" xfId="26861"/>
    <cellStyle name="Normal 9 21 3 2 3" xfId="26862"/>
    <cellStyle name="Normal 9 21 3 3" xfId="26863"/>
    <cellStyle name="Normal 9 21 3 4" xfId="26864"/>
    <cellStyle name="Normal 9 21 3 5" xfId="26865"/>
    <cellStyle name="Normal 9 21 4" xfId="26866"/>
    <cellStyle name="Normal 9 21 4 2" xfId="26867"/>
    <cellStyle name="Normal 9 21 4 2 2" xfId="26868"/>
    <cellStyle name="Normal 9 21 4 2 3" xfId="26869"/>
    <cellStyle name="Normal 9 21 4 3" xfId="26870"/>
    <cellStyle name="Normal 9 21 4 4" xfId="26871"/>
    <cellStyle name="Normal 9 21 4 5" xfId="26872"/>
    <cellStyle name="Normal 9 21 5" xfId="26873"/>
    <cellStyle name="Normal 9 21 5 2" xfId="26874"/>
    <cellStyle name="Normal 9 21 5 3" xfId="26875"/>
    <cellStyle name="Normal 9 21 6" xfId="26876"/>
    <cellStyle name="Normal 9 21 7" xfId="26877"/>
    <cellStyle name="Normal 9 21 8" xfId="26878"/>
    <cellStyle name="Normal 9 22" xfId="26879"/>
    <cellStyle name="Normal 9 22 2" xfId="26880"/>
    <cellStyle name="Normal 9 22 2 2" xfId="26881"/>
    <cellStyle name="Normal 9 22 2 3" xfId="26882"/>
    <cellStyle name="Normal 9 22 3" xfId="26883"/>
    <cellStyle name="Normal 9 22 4" xfId="26884"/>
    <cellStyle name="Normal 9 22 5" xfId="26885"/>
    <cellStyle name="Normal 9 23" xfId="26886"/>
    <cellStyle name="Normal 9 23 2" xfId="26887"/>
    <cellStyle name="Normal 9 23 2 2" xfId="26888"/>
    <cellStyle name="Normal 9 23 2 3" xfId="26889"/>
    <cellStyle name="Normal 9 23 3" xfId="26890"/>
    <cellStyle name="Normal 9 23 4" xfId="26891"/>
    <cellStyle name="Normal 9 23 5" xfId="26892"/>
    <cellStyle name="Normal 9 24" xfId="26893"/>
    <cellStyle name="Normal 9 24 2" xfId="26894"/>
    <cellStyle name="Normal 9 24 2 2" xfId="26895"/>
    <cellStyle name="Normal 9 24 2 3" xfId="26896"/>
    <cellStyle name="Normal 9 24 3" xfId="26897"/>
    <cellStyle name="Normal 9 24 4" xfId="26898"/>
    <cellStyle name="Normal 9 24 5" xfId="26899"/>
    <cellStyle name="Normal 9 25" xfId="26900"/>
    <cellStyle name="Normal 9 25 2" xfId="26901"/>
    <cellStyle name="Normal 9 25 3" xfId="26902"/>
    <cellStyle name="Normal 9 26" xfId="26903"/>
    <cellStyle name="Normal 9 27" xfId="26904"/>
    <cellStyle name="Normal 9 28" xfId="26905"/>
    <cellStyle name="Normal 9 29" xfId="26906"/>
    <cellStyle name="Normal 9 3" xfId="26907"/>
    <cellStyle name="Normal 9 3 10" xfId="26908"/>
    <cellStyle name="Normal 9 3 10 2" xfId="26909"/>
    <cellStyle name="Normal 9 3 10 2 2" xfId="26910"/>
    <cellStyle name="Normal 9 3 10 2 2 2" xfId="26911"/>
    <cellStyle name="Normal 9 3 10 2 2 3" xfId="26912"/>
    <cellStyle name="Normal 9 3 10 2 2 4" xfId="26913"/>
    <cellStyle name="Normal 9 3 10 2 3" xfId="26914"/>
    <cellStyle name="Normal 9 3 10 2 4" xfId="26915"/>
    <cellStyle name="Normal 9 3 10 2 5" xfId="26916"/>
    <cellStyle name="Normal 9 3 10 2 6" xfId="26917"/>
    <cellStyle name="Normal 9 3 10 3" xfId="26918"/>
    <cellStyle name="Normal 9 3 10 3 2" xfId="26919"/>
    <cellStyle name="Normal 9 3 10 3 2 2" xfId="26920"/>
    <cellStyle name="Normal 9 3 10 3 2 3" xfId="26921"/>
    <cellStyle name="Normal 9 3 10 3 3" xfId="26922"/>
    <cellStyle name="Normal 9 3 10 3 4" xfId="26923"/>
    <cellStyle name="Normal 9 3 10 3 5" xfId="26924"/>
    <cellStyle name="Normal 9 3 10 3 6" xfId="26925"/>
    <cellStyle name="Normal 9 3 10 4" xfId="26926"/>
    <cellStyle name="Normal 9 3 10 4 2" xfId="26927"/>
    <cellStyle name="Normal 9 3 10 4 2 2" xfId="26928"/>
    <cellStyle name="Normal 9 3 10 4 2 3" xfId="26929"/>
    <cellStyle name="Normal 9 3 10 4 3" xfId="26930"/>
    <cellStyle name="Normal 9 3 10 4 4" xfId="26931"/>
    <cellStyle name="Normal 9 3 10 4 5" xfId="26932"/>
    <cellStyle name="Normal 9 3 10 5" xfId="26933"/>
    <cellStyle name="Normal 9 3 10 5 2" xfId="26934"/>
    <cellStyle name="Normal 9 3 10 5 3" xfId="26935"/>
    <cellStyle name="Normal 9 3 10 6" xfId="26936"/>
    <cellStyle name="Normal 9 3 10 7" xfId="26937"/>
    <cellStyle name="Normal 9 3 10 8" xfId="26938"/>
    <cellStyle name="Normal 9 3 10 9" xfId="26939"/>
    <cellStyle name="Normal 9 3 11" xfId="26940"/>
    <cellStyle name="Normal 9 3 11 2" xfId="26941"/>
    <cellStyle name="Normal 9 3 11 2 2" xfId="26942"/>
    <cellStyle name="Normal 9 3 11 2 3" xfId="26943"/>
    <cellStyle name="Normal 9 3 11 3" xfId="26944"/>
    <cellStyle name="Normal 9 3 11 4" xfId="26945"/>
    <cellStyle name="Normal 9 3 11 5" xfId="26946"/>
    <cellStyle name="Normal 9 3 12" xfId="26947"/>
    <cellStyle name="Normal 9 3 12 2" xfId="26948"/>
    <cellStyle name="Normal 9 3 12 2 2" xfId="26949"/>
    <cellStyle name="Normal 9 3 12 2 3" xfId="26950"/>
    <cellStyle name="Normal 9 3 12 2 4" xfId="26951"/>
    <cellStyle name="Normal 9 3 12 3" xfId="26952"/>
    <cellStyle name="Normal 9 3 12 4" xfId="26953"/>
    <cellStyle name="Normal 9 3 12 5" xfId="26954"/>
    <cellStyle name="Normal 9 3 12 6" xfId="26955"/>
    <cellStyle name="Normal 9 3 13" xfId="26956"/>
    <cellStyle name="Normal 9 3 13 2" xfId="26957"/>
    <cellStyle name="Normal 9 3 13 2 2" xfId="26958"/>
    <cellStyle name="Normal 9 3 13 2 3" xfId="26959"/>
    <cellStyle name="Normal 9 3 13 2 4" xfId="26960"/>
    <cellStyle name="Normal 9 3 13 3" xfId="26961"/>
    <cellStyle name="Normal 9 3 13 4" xfId="26962"/>
    <cellStyle name="Normal 9 3 13 5" xfId="26963"/>
    <cellStyle name="Normal 9 3 13 6" xfId="26964"/>
    <cellStyle name="Normal 9 3 14" xfId="26965"/>
    <cellStyle name="Normal 9 3 14 2" xfId="26966"/>
    <cellStyle name="Normal 9 3 14 3" xfId="26967"/>
    <cellStyle name="Normal 9 3 14 4" xfId="26968"/>
    <cellStyle name="Normal 9 3 15" xfId="26969"/>
    <cellStyle name="Normal 9 3 16" xfId="26970"/>
    <cellStyle name="Normal 9 3 17" xfId="26971"/>
    <cellStyle name="Normal 9 3 18" xfId="26972"/>
    <cellStyle name="Normal 9 3 2" xfId="26973"/>
    <cellStyle name="Normal 9 3 2 10" xfId="26974"/>
    <cellStyle name="Normal 9 3 2 10 2" xfId="26975"/>
    <cellStyle name="Normal 9 3 2 10 3" xfId="26976"/>
    <cellStyle name="Normal 9 3 2 11" xfId="26977"/>
    <cellStyle name="Normal 9 3 2 12" xfId="26978"/>
    <cellStyle name="Normal 9 3 2 13" xfId="26979"/>
    <cellStyle name="Normal 9 3 2 14" xfId="26980"/>
    <cellStyle name="Normal 9 3 2 2" xfId="26981"/>
    <cellStyle name="Normal 9 3 2 2 10" xfId="26982"/>
    <cellStyle name="Normal 9 3 2 2 10 2" xfId="26983"/>
    <cellStyle name="Normal 9 3 2 2 10 3" xfId="26984"/>
    <cellStyle name="Normal 9 3 2 2 11" xfId="26985"/>
    <cellStyle name="Normal 9 3 2 2 12" xfId="26986"/>
    <cellStyle name="Normal 9 3 2 2 13" xfId="26987"/>
    <cellStyle name="Normal 9 3 2 2 14" xfId="26988"/>
    <cellStyle name="Normal 9 3 2 2 2" xfId="26989"/>
    <cellStyle name="Normal 9 3 2 2 2 2" xfId="26990"/>
    <cellStyle name="Normal 9 3 2 2 2 2 2" xfId="26991"/>
    <cellStyle name="Normal 9 3 2 2 2 2 2 2" xfId="26992"/>
    <cellStyle name="Normal 9 3 2 2 2 2 2 3" xfId="26993"/>
    <cellStyle name="Normal 9 3 2 2 2 2 3" xfId="26994"/>
    <cellStyle name="Normal 9 3 2 2 2 2 4" xfId="26995"/>
    <cellStyle name="Normal 9 3 2 2 2 2 5" xfId="26996"/>
    <cellStyle name="Normal 9 3 2 2 2 3" xfId="26997"/>
    <cellStyle name="Normal 9 3 2 2 2 3 2" xfId="26998"/>
    <cellStyle name="Normal 9 3 2 2 2 3 2 2" xfId="26999"/>
    <cellStyle name="Normal 9 3 2 2 2 3 2 3" xfId="27000"/>
    <cellStyle name="Normal 9 3 2 2 2 3 3" xfId="27001"/>
    <cellStyle name="Normal 9 3 2 2 2 3 4" xfId="27002"/>
    <cellStyle name="Normal 9 3 2 2 2 3 5" xfId="27003"/>
    <cellStyle name="Normal 9 3 2 2 2 4" xfId="27004"/>
    <cellStyle name="Normal 9 3 2 2 2 4 2" xfId="27005"/>
    <cellStyle name="Normal 9 3 2 2 2 4 2 2" xfId="27006"/>
    <cellStyle name="Normal 9 3 2 2 2 4 2 3" xfId="27007"/>
    <cellStyle name="Normal 9 3 2 2 2 4 3" xfId="27008"/>
    <cellStyle name="Normal 9 3 2 2 2 4 4" xfId="27009"/>
    <cellStyle name="Normal 9 3 2 2 2 4 5" xfId="27010"/>
    <cellStyle name="Normal 9 3 2 2 2 5" xfId="27011"/>
    <cellStyle name="Normal 9 3 2 2 2 5 2" xfId="27012"/>
    <cellStyle name="Normal 9 3 2 2 2 5 3" xfId="27013"/>
    <cellStyle name="Normal 9 3 2 2 2 6" xfId="27014"/>
    <cellStyle name="Normal 9 3 2 2 2 7" xfId="27015"/>
    <cellStyle name="Normal 9 3 2 2 2 8" xfId="27016"/>
    <cellStyle name="Normal 9 3 2 2 2 9" xfId="27017"/>
    <cellStyle name="Normal 9 3 2 2 3" xfId="27018"/>
    <cellStyle name="Normal 9 3 2 2 3 2" xfId="27019"/>
    <cellStyle name="Normal 9 3 2 2 3 2 2" xfId="27020"/>
    <cellStyle name="Normal 9 3 2 2 3 2 2 2" xfId="27021"/>
    <cellStyle name="Normal 9 3 2 2 3 2 2 3" xfId="27022"/>
    <cellStyle name="Normal 9 3 2 2 3 2 3" xfId="27023"/>
    <cellStyle name="Normal 9 3 2 2 3 2 4" xfId="27024"/>
    <cellStyle name="Normal 9 3 2 2 3 2 5" xfId="27025"/>
    <cellStyle name="Normal 9 3 2 2 3 3" xfId="27026"/>
    <cellStyle name="Normal 9 3 2 2 3 3 2" xfId="27027"/>
    <cellStyle name="Normal 9 3 2 2 3 3 2 2" xfId="27028"/>
    <cellStyle name="Normal 9 3 2 2 3 3 2 3" xfId="27029"/>
    <cellStyle name="Normal 9 3 2 2 3 3 3" xfId="27030"/>
    <cellStyle name="Normal 9 3 2 2 3 3 4" xfId="27031"/>
    <cellStyle name="Normal 9 3 2 2 3 3 5" xfId="27032"/>
    <cellStyle name="Normal 9 3 2 2 3 4" xfId="27033"/>
    <cellStyle name="Normal 9 3 2 2 3 4 2" xfId="27034"/>
    <cellStyle name="Normal 9 3 2 2 3 4 2 2" xfId="27035"/>
    <cellStyle name="Normal 9 3 2 2 3 4 2 3" xfId="27036"/>
    <cellStyle name="Normal 9 3 2 2 3 4 3" xfId="27037"/>
    <cellStyle name="Normal 9 3 2 2 3 4 4" xfId="27038"/>
    <cellStyle name="Normal 9 3 2 2 3 4 5" xfId="27039"/>
    <cellStyle name="Normal 9 3 2 2 3 5" xfId="27040"/>
    <cellStyle name="Normal 9 3 2 2 3 5 2" xfId="27041"/>
    <cellStyle name="Normal 9 3 2 2 3 5 3" xfId="27042"/>
    <cellStyle name="Normal 9 3 2 2 3 6" xfId="27043"/>
    <cellStyle name="Normal 9 3 2 2 3 7" xfId="27044"/>
    <cellStyle name="Normal 9 3 2 2 3 8" xfId="27045"/>
    <cellStyle name="Normal 9 3 2 2 4" xfId="27046"/>
    <cellStyle name="Normal 9 3 2 2 4 2" xfId="27047"/>
    <cellStyle name="Normal 9 3 2 2 4 2 2" xfId="27048"/>
    <cellStyle name="Normal 9 3 2 2 4 2 2 2" xfId="27049"/>
    <cellStyle name="Normal 9 3 2 2 4 2 2 3" xfId="27050"/>
    <cellStyle name="Normal 9 3 2 2 4 2 3" xfId="27051"/>
    <cellStyle name="Normal 9 3 2 2 4 2 4" xfId="27052"/>
    <cellStyle name="Normal 9 3 2 2 4 2 5" xfId="27053"/>
    <cellStyle name="Normal 9 3 2 2 4 3" xfId="27054"/>
    <cellStyle name="Normal 9 3 2 2 4 3 2" xfId="27055"/>
    <cellStyle name="Normal 9 3 2 2 4 3 2 2" xfId="27056"/>
    <cellStyle name="Normal 9 3 2 2 4 3 2 3" xfId="27057"/>
    <cellStyle name="Normal 9 3 2 2 4 3 3" xfId="27058"/>
    <cellStyle name="Normal 9 3 2 2 4 3 4" xfId="27059"/>
    <cellStyle name="Normal 9 3 2 2 4 3 5" xfId="27060"/>
    <cellStyle name="Normal 9 3 2 2 4 4" xfId="27061"/>
    <cellStyle name="Normal 9 3 2 2 4 4 2" xfId="27062"/>
    <cellStyle name="Normal 9 3 2 2 4 4 2 2" xfId="27063"/>
    <cellStyle name="Normal 9 3 2 2 4 4 2 3" xfId="27064"/>
    <cellStyle name="Normal 9 3 2 2 4 4 3" xfId="27065"/>
    <cellStyle name="Normal 9 3 2 2 4 4 4" xfId="27066"/>
    <cellStyle name="Normal 9 3 2 2 4 4 5" xfId="27067"/>
    <cellStyle name="Normal 9 3 2 2 4 5" xfId="27068"/>
    <cellStyle name="Normal 9 3 2 2 4 5 2" xfId="27069"/>
    <cellStyle name="Normal 9 3 2 2 4 5 3" xfId="27070"/>
    <cellStyle name="Normal 9 3 2 2 4 6" xfId="27071"/>
    <cellStyle name="Normal 9 3 2 2 4 7" xfId="27072"/>
    <cellStyle name="Normal 9 3 2 2 4 8" xfId="27073"/>
    <cellStyle name="Normal 9 3 2 2 5" xfId="27074"/>
    <cellStyle name="Normal 9 3 2 2 5 2" xfId="27075"/>
    <cellStyle name="Normal 9 3 2 2 5 2 2" xfId="27076"/>
    <cellStyle name="Normal 9 3 2 2 5 2 2 2" xfId="27077"/>
    <cellStyle name="Normal 9 3 2 2 5 2 2 3" xfId="27078"/>
    <cellStyle name="Normal 9 3 2 2 5 2 3" xfId="27079"/>
    <cellStyle name="Normal 9 3 2 2 5 2 4" xfId="27080"/>
    <cellStyle name="Normal 9 3 2 2 5 2 5" xfId="27081"/>
    <cellStyle name="Normal 9 3 2 2 5 3" xfId="27082"/>
    <cellStyle name="Normal 9 3 2 2 5 3 2" xfId="27083"/>
    <cellStyle name="Normal 9 3 2 2 5 3 2 2" xfId="27084"/>
    <cellStyle name="Normal 9 3 2 2 5 3 2 3" xfId="27085"/>
    <cellStyle name="Normal 9 3 2 2 5 3 3" xfId="27086"/>
    <cellStyle name="Normal 9 3 2 2 5 3 4" xfId="27087"/>
    <cellStyle name="Normal 9 3 2 2 5 3 5" xfId="27088"/>
    <cellStyle name="Normal 9 3 2 2 5 4" xfId="27089"/>
    <cellStyle name="Normal 9 3 2 2 5 4 2" xfId="27090"/>
    <cellStyle name="Normal 9 3 2 2 5 4 2 2" xfId="27091"/>
    <cellStyle name="Normal 9 3 2 2 5 4 2 3" xfId="27092"/>
    <cellStyle name="Normal 9 3 2 2 5 4 3" xfId="27093"/>
    <cellStyle name="Normal 9 3 2 2 5 4 4" xfId="27094"/>
    <cellStyle name="Normal 9 3 2 2 5 4 5" xfId="27095"/>
    <cellStyle name="Normal 9 3 2 2 5 5" xfId="27096"/>
    <cellStyle name="Normal 9 3 2 2 5 5 2" xfId="27097"/>
    <cellStyle name="Normal 9 3 2 2 5 5 3" xfId="27098"/>
    <cellStyle name="Normal 9 3 2 2 5 6" xfId="27099"/>
    <cellStyle name="Normal 9 3 2 2 5 7" xfId="27100"/>
    <cellStyle name="Normal 9 3 2 2 5 8" xfId="27101"/>
    <cellStyle name="Normal 9 3 2 2 6" xfId="27102"/>
    <cellStyle name="Normal 9 3 2 2 6 2" xfId="27103"/>
    <cellStyle name="Normal 9 3 2 2 6 2 2" xfId="27104"/>
    <cellStyle name="Normal 9 3 2 2 6 2 2 2" xfId="27105"/>
    <cellStyle name="Normal 9 3 2 2 6 2 2 3" xfId="27106"/>
    <cellStyle name="Normal 9 3 2 2 6 2 3" xfId="27107"/>
    <cellStyle name="Normal 9 3 2 2 6 2 4" xfId="27108"/>
    <cellStyle name="Normal 9 3 2 2 6 2 5" xfId="27109"/>
    <cellStyle name="Normal 9 3 2 2 6 3" xfId="27110"/>
    <cellStyle name="Normal 9 3 2 2 6 3 2" xfId="27111"/>
    <cellStyle name="Normal 9 3 2 2 6 3 2 2" xfId="27112"/>
    <cellStyle name="Normal 9 3 2 2 6 3 2 3" xfId="27113"/>
    <cellStyle name="Normal 9 3 2 2 6 3 3" xfId="27114"/>
    <cellStyle name="Normal 9 3 2 2 6 3 4" xfId="27115"/>
    <cellStyle name="Normal 9 3 2 2 6 3 5" xfId="27116"/>
    <cellStyle name="Normal 9 3 2 2 6 4" xfId="27117"/>
    <cellStyle name="Normal 9 3 2 2 6 4 2" xfId="27118"/>
    <cellStyle name="Normal 9 3 2 2 6 4 2 2" xfId="27119"/>
    <cellStyle name="Normal 9 3 2 2 6 4 2 3" xfId="27120"/>
    <cellStyle name="Normal 9 3 2 2 6 4 3" xfId="27121"/>
    <cellStyle name="Normal 9 3 2 2 6 4 4" xfId="27122"/>
    <cellStyle name="Normal 9 3 2 2 6 4 5" xfId="27123"/>
    <cellStyle name="Normal 9 3 2 2 6 5" xfId="27124"/>
    <cellStyle name="Normal 9 3 2 2 6 5 2" xfId="27125"/>
    <cellStyle name="Normal 9 3 2 2 6 5 3" xfId="27126"/>
    <cellStyle name="Normal 9 3 2 2 6 6" xfId="27127"/>
    <cellStyle name="Normal 9 3 2 2 6 7" xfId="27128"/>
    <cellStyle name="Normal 9 3 2 2 6 8" xfId="27129"/>
    <cellStyle name="Normal 9 3 2 2 7" xfId="27130"/>
    <cellStyle name="Normal 9 3 2 2 7 2" xfId="27131"/>
    <cellStyle name="Normal 9 3 2 2 7 2 2" xfId="27132"/>
    <cellStyle name="Normal 9 3 2 2 7 2 3" xfId="27133"/>
    <cellStyle name="Normal 9 3 2 2 7 3" xfId="27134"/>
    <cellStyle name="Normal 9 3 2 2 7 4" xfId="27135"/>
    <cellStyle name="Normal 9 3 2 2 7 5" xfId="27136"/>
    <cellStyle name="Normal 9 3 2 2 8" xfId="27137"/>
    <cellStyle name="Normal 9 3 2 2 8 2" xfId="27138"/>
    <cellStyle name="Normal 9 3 2 2 8 2 2" xfId="27139"/>
    <cellStyle name="Normal 9 3 2 2 8 2 3" xfId="27140"/>
    <cellStyle name="Normal 9 3 2 2 8 3" xfId="27141"/>
    <cellStyle name="Normal 9 3 2 2 8 4" xfId="27142"/>
    <cellStyle name="Normal 9 3 2 2 8 5" xfId="27143"/>
    <cellStyle name="Normal 9 3 2 2 9" xfId="27144"/>
    <cellStyle name="Normal 9 3 2 2 9 2" xfId="27145"/>
    <cellStyle name="Normal 9 3 2 2 9 2 2" xfId="27146"/>
    <cellStyle name="Normal 9 3 2 2 9 2 3" xfId="27147"/>
    <cellStyle name="Normal 9 3 2 2 9 3" xfId="27148"/>
    <cellStyle name="Normal 9 3 2 2 9 4" xfId="27149"/>
    <cellStyle name="Normal 9 3 2 2 9 5" xfId="27150"/>
    <cellStyle name="Normal 9 3 2 3" xfId="27151"/>
    <cellStyle name="Normal 9 3 2 3 2" xfId="27152"/>
    <cellStyle name="Normal 9 3 2 3 2 2" xfId="27153"/>
    <cellStyle name="Normal 9 3 2 3 2 2 2" xfId="27154"/>
    <cellStyle name="Normal 9 3 2 3 2 2 2 2" xfId="27155"/>
    <cellStyle name="Normal 9 3 2 3 2 2 3" xfId="27156"/>
    <cellStyle name="Normal 9 3 2 3 2 2 4" xfId="27157"/>
    <cellStyle name="Normal 9 3 2 3 2 3" xfId="27158"/>
    <cellStyle name="Normal 9 3 2 3 2 3 2" xfId="27159"/>
    <cellStyle name="Normal 9 3 2 3 2 4" xfId="27160"/>
    <cellStyle name="Normal 9 3 2 3 2 5" xfId="27161"/>
    <cellStyle name="Normal 9 3 2 3 2 6" xfId="27162"/>
    <cellStyle name="Normal 9 3 2 3 3" xfId="27163"/>
    <cellStyle name="Normal 9 3 2 3 3 2" xfId="27164"/>
    <cellStyle name="Normal 9 3 2 3 3 2 2" xfId="27165"/>
    <cellStyle name="Normal 9 3 2 3 3 2 3" xfId="27166"/>
    <cellStyle name="Normal 9 3 2 3 3 2 4" xfId="27167"/>
    <cellStyle name="Normal 9 3 2 3 3 3" xfId="27168"/>
    <cellStyle name="Normal 9 3 2 3 3 4" xfId="27169"/>
    <cellStyle name="Normal 9 3 2 3 3 5" xfId="27170"/>
    <cellStyle name="Normal 9 3 2 3 3 6" xfId="27171"/>
    <cellStyle name="Normal 9 3 2 3 4" xfId="27172"/>
    <cellStyle name="Normal 9 3 2 3 4 2" xfId="27173"/>
    <cellStyle name="Normal 9 3 2 3 4 2 2" xfId="27174"/>
    <cellStyle name="Normal 9 3 2 3 4 2 3" xfId="27175"/>
    <cellStyle name="Normal 9 3 2 3 4 3" xfId="27176"/>
    <cellStyle name="Normal 9 3 2 3 4 4" xfId="27177"/>
    <cellStyle name="Normal 9 3 2 3 4 5" xfId="27178"/>
    <cellStyle name="Normal 9 3 2 3 4 6" xfId="27179"/>
    <cellStyle name="Normal 9 3 2 3 5" xfId="27180"/>
    <cellStyle name="Normal 9 3 2 3 5 2" xfId="27181"/>
    <cellStyle name="Normal 9 3 2 3 5 3" xfId="27182"/>
    <cellStyle name="Normal 9 3 2 3 6" xfId="27183"/>
    <cellStyle name="Normal 9 3 2 3 7" xfId="27184"/>
    <cellStyle name="Normal 9 3 2 3 8" xfId="27185"/>
    <cellStyle name="Normal 9 3 2 3 9" xfId="27186"/>
    <cellStyle name="Normal 9 3 2 4" xfId="27187"/>
    <cellStyle name="Normal 9 3 2 4 2" xfId="27188"/>
    <cellStyle name="Normal 9 3 2 4 2 2" xfId="27189"/>
    <cellStyle name="Normal 9 3 2 4 2 2 2" xfId="27190"/>
    <cellStyle name="Normal 9 3 2 4 2 2 3" xfId="27191"/>
    <cellStyle name="Normal 9 3 2 4 2 2 4" xfId="27192"/>
    <cellStyle name="Normal 9 3 2 4 2 3" xfId="27193"/>
    <cellStyle name="Normal 9 3 2 4 2 4" xfId="27194"/>
    <cellStyle name="Normal 9 3 2 4 2 5" xfId="27195"/>
    <cellStyle name="Normal 9 3 2 4 2 6" xfId="27196"/>
    <cellStyle name="Normal 9 3 2 4 3" xfId="27197"/>
    <cellStyle name="Normal 9 3 2 4 3 2" xfId="27198"/>
    <cellStyle name="Normal 9 3 2 4 3 2 2" xfId="27199"/>
    <cellStyle name="Normal 9 3 2 4 3 2 3" xfId="27200"/>
    <cellStyle name="Normal 9 3 2 4 3 3" xfId="27201"/>
    <cellStyle name="Normal 9 3 2 4 3 4" xfId="27202"/>
    <cellStyle name="Normal 9 3 2 4 3 5" xfId="27203"/>
    <cellStyle name="Normal 9 3 2 4 3 6" xfId="27204"/>
    <cellStyle name="Normal 9 3 2 4 4" xfId="27205"/>
    <cellStyle name="Normal 9 3 2 4 4 2" xfId="27206"/>
    <cellStyle name="Normal 9 3 2 4 4 2 2" xfId="27207"/>
    <cellStyle name="Normal 9 3 2 4 4 2 3" xfId="27208"/>
    <cellStyle name="Normal 9 3 2 4 4 3" xfId="27209"/>
    <cellStyle name="Normal 9 3 2 4 4 4" xfId="27210"/>
    <cellStyle name="Normal 9 3 2 4 4 5" xfId="27211"/>
    <cellStyle name="Normal 9 3 2 4 5" xfId="27212"/>
    <cellStyle name="Normal 9 3 2 4 5 2" xfId="27213"/>
    <cellStyle name="Normal 9 3 2 4 5 3" xfId="27214"/>
    <cellStyle name="Normal 9 3 2 4 6" xfId="27215"/>
    <cellStyle name="Normal 9 3 2 4 7" xfId="27216"/>
    <cellStyle name="Normal 9 3 2 4 8" xfId="27217"/>
    <cellStyle name="Normal 9 3 2 4 9" xfId="27218"/>
    <cellStyle name="Normal 9 3 2 5" xfId="27219"/>
    <cellStyle name="Normal 9 3 2 5 2" xfId="27220"/>
    <cellStyle name="Normal 9 3 2 5 2 2" xfId="27221"/>
    <cellStyle name="Normal 9 3 2 5 2 2 2" xfId="27222"/>
    <cellStyle name="Normal 9 3 2 5 2 2 3" xfId="27223"/>
    <cellStyle name="Normal 9 3 2 5 2 2 4" xfId="27224"/>
    <cellStyle name="Normal 9 3 2 5 2 3" xfId="27225"/>
    <cellStyle name="Normal 9 3 2 5 2 4" xfId="27226"/>
    <cellStyle name="Normal 9 3 2 5 2 5" xfId="27227"/>
    <cellStyle name="Normal 9 3 2 5 2 6" xfId="27228"/>
    <cellStyle name="Normal 9 3 2 5 3" xfId="27229"/>
    <cellStyle name="Normal 9 3 2 5 3 2" xfId="27230"/>
    <cellStyle name="Normal 9 3 2 5 3 2 2" xfId="27231"/>
    <cellStyle name="Normal 9 3 2 5 3 2 3" xfId="27232"/>
    <cellStyle name="Normal 9 3 2 5 3 3" xfId="27233"/>
    <cellStyle name="Normal 9 3 2 5 3 4" xfId="27234"/>
    <cellStyle name="Normal 9 3 2 5 3 5" xfId="27235"/>
    <cellStyle name="Normal 9 3 2 5 3 6" xfId="27236"/>
    <cellStyle name="Normal 9 3 2 5 4" xfId="27237"/>
    <cellStyle name="Normal 9 3 2 5 4 2" xfId="27238"/>
    <cellStyle name="Normal 9 3 2 5 4 2 2" xfId="27239"/>
    <cellStyle name="Normal 9 3 2 5 4 2 3" xfId="27240"/>
    <cellStyle name="Normal 9 3 2 5 4 3" xfId="27241"/>
    <cellStyle name="Normal 9 3 2 5 4 4" xfId="27242"/>
    <cellStyle name="Normal 9 3 2 5 4 5" xfId="27243"/>
    <cellStyle name="Normal 9 3 2 5 5" xfId="27244"/>
    <cellStyle name="Normal 9 3 2 5 5 2" xfId="27245"/>
    <cellStyle name="Normal 9 3 2 5 5 3" xfId="27246"/>
    <cellStyle name="Normal 9 3 2 5 6" xfId="27247"/>
    <cellStyle name="Normal 9 3 2 5 7" xfId="27248"/>
    <cellStyle name="Normal 9 3 2 5 8" xfId="27249"/>
    <cellStyle name="Normal 9 3 2 5 9" xfId="27250"/>
    <cellStyle name="Normal 9 3 2 6" xfId="27251"/>
    <cellStyle name="Normal 9 3 2 6 2" xfId="27252"/>
    <cellStyle name="Normal 9 3 2 6 2 2" xfId="27253"/>
    <cellStyle name="Normal 9 3 2 6 2 2 2" xfId="27254"/>
    <cellStyle name="Normal 9 3 2 6 2 2 3" xfId="27255"/>
    <cellStyle name="Normal 9 3 2 6 2 3" xfId="27256"/>
    <cellStyle name="Normal 9 3 2 6 2 4" xfId="27257"/>
    <cellStyle name="Normal 9 3 2 6 2 5" xfId="27258"/>
    <cellStyle name="Normal 9 3 2 6 2 6" xfId="27259"/>
    <cellStyle name="Normal 9 3 2 6 3" xfId="27260"/>
    <cellStyle name="Normal 9 3 2 6 3 2" xfId="27261"/>
    <cellStyle name="Normal 9 3 2 6 3 2 2" xfId="27262"/>
    <cellStyle name="Normal 9 3 2 6 3 2 3" xfId="27263"/>
    <cellStyle name="Normal 9 3 2 6 3 3" xfId="27264"/>
    <cellStyle name="Normal 9 3 2 6 3 4" xfId="27265"/>
    <cellStyle name="Normal 9 3 2 6 3 5" xfId="27266"/>
    <cellStyle name="Normal 9 3 2 6 4" xfId="27267"/>
    <cellStyle name="Normal 9 3 2 6 4 2" xfId="27268"/>
    <cellStyle name="Normal 9 3 2 6 4 2 2" xfId="27269"/>
    <cellStyle name="Normal 9 3 2 6 4 2 3" xfId="27270"/>
    <cellStyle name="Normal 9 3 2 6 4 3" xfId="27271"/>
    <cellStyle name="Normal 9 3 2 6 4 4" xfId="27272"/>
    <cellStyle name="Normal 9 3 2 6 4 5" xfId="27273"/>
    <cellStyle name="Normal 9 3 2 6 5" xfId="27274"/>
    <cellStyle name="Normal 9 3 2 6 5 2" xfId="27275"/>
    <cellStyle name="Normal 9 3 2 6 5 3" xfId="27276"/>
    <cellStyle name="Normal 9 3 2 6 6" xfId="27277"/>
    <cellStyle name="Normal 9 3 2 6 7" xfId="27278"/>
    <cellStyle name="Normal 9 3 2 6 8" xfId="27279"/>
    <cellStyle name="Normal 9 3 2 6 9" xfId="27280"/>
    <cellStyle name="Normal 9 3 2 7" xfId="27281"/>
    <cellStyle name="Normal 9 3 2 7 2" xfId="27282"/>
    <cellStyle name="Normal 9 3 2 7 2 2" xfId="27283"/>
    <cellStyle name="Normal 9 3 2 7 2 3" xfId="27284"/>
    <cellStyle name="Normal 9 3 2 7 3" xfId="27285"/>
    <cellStyle name="Normal 9 3 2 7 4" xfId="27286"/>
    <cellStyle name="Normal 9 3 2 7 5" xfId="27287"/>
    <cellStyle name="Normal 9 3 2 8" xfId="27288"/>
    <cellStyle name="Normal 9 3 2 8 2" xfId="27289"/>
    <cellStyle name="Normal 9 3 2 8 2 2" xfId="27290"/>
    <cellStyle name="Normal 9 3 2 8 2 3" xfId="27291"/>
    <cellStyle name="Normal 9 3 2 8 3" xfId="27292"/>
    <cellStyle name="Normal 9 3 2 8 4" xfId="27293"/>
    <cellStyle name="Normal 9 3 2 8 5" xfId="27294"/>
    <cellStyle name="Normal 9 3 2 9" xfId="27295"/>
    <cellStyle name="Normal 9 3 2 9 2" xfId="27296"/>
    <cellStyle name="Normal 9 3 2 9 2 2" xfId="27297"/>
    <cellStyle name="Normal 9 3 2 9 2 3" xfId="27298"/>
    <cellStyle name="Normal 9 3 2 9 3" xfId="27299"/>
    <cellStyle name="Normal 9 3 2 9 4" xfId="27300"/>
    <cellStyle name="Normal 9 3 2 9 5" xfId="27301"/>
    <cellStyle name="Normal 9 3 3" xfId="27302"/>
    <cellStyle name="Normal 9 3 3 2" xfId="27303"/>
    <cellStyle name="Normal 9 3 3 2 2" xfId="27304"/>
    <cellStyle name="Normal 9 3 3 2 2 2" xfId="27305"/>
    <cellStyle name="Normal 9 3 3 2 2 2 2" xfId="27306"/>
    <cellStyle name="Normal 9 3 3 2 2 2 2 2" xfId="27307"/>
    <cellStyle name="Normal 9 3 3 2 2 2 3" xfId="27308"/>
    <cellStyle name="Normal 9 3 3 2 2 3" xfId="27309"/>
    <cellStyle name="Normal 9 3 3 2 2 3 2" xfId="27310"/>
    <cellStyle name="Normal 9 3 3 2 2 4" xfId="27311"/>
    <cellStyle name="Normal 9 3 3 2 3" xfId="27312"/>
    <cellStyle name="Normal 9 3 3 2 3 2" xfId="27313"/>
    <cellStyle name="Normal 9 3 3 2 3 2 2" xfId="27314"/>
    <cellStyle name="Normal 9 3 3 2 3 3" xfId="27315"/>
    <cellStyle name="Normal 9 3 3 2 4" xfId="27316"/>
    <cellStyle name="Normal 9 3 3 2 4 2" xfId="27317"/>
    <cellStyle name="Normal 9 3 3 2 5" xfId="27318"/>
    <cellStyle name="Normal 9 3 3 2 6" xfId="27319"/>
    <cellStyle name="Normal 9 3 3 3" xfId="27320"/>
    <cellStyle name="Normal 9 3 3 3 2" xfId="27321"/>
    <cellStyle name="Normal 9 3 3 3 2 2" xfId="27322"/>
    <cellStyle name="Normal 9 3 3 3 2 2 2" xfId="27323"/>
    <cellStyle name="Normal 9 3 3 3 2 3" xfId="27324"/>
    <cellStyle name="Normal 9 3 3 3 3" xfId="27325"/>
    <cellStyle name="Normal 9 3 3 3 3 2" xfId="27326"/>
    <cellStyle name="Normal 9 3 3 3 4" xfId="27327"/>
    <cellStyle name="Normal 9 3 3 3 5" xfId="27328"/>
    <cellStyle name="Normal 9 3 3 4" xfId="27329"/>
    <cellStyle name="Normal 9 3 3 4 2" xfId="27330"/>
    <cellStyle name="Normal 9 3 3 4 2 2" xfId="27331"/>
    <cellStyle name="Normal 9 3 3 4 2 3" xfId="27332"/>
    <cellStyle name="Normal 9 3 3 4 3" xfId="27333"/>
    <cellStyle name="Normal 9 3 3 4 4" xfId="27334"/>
    <cellStyle name="Normal 9 3 3 4 5" xfId="27335"/>
    <cellStyle name="Normal 9 3 3 5" xfId="27336"/>
    <cellStyle name="Normal 9 3 3 5 2" xfId="27337"/>
    <cellStyle name="Normal 9 3 3 5 2 2" xfId="27338"/>
    <cellStyle name="Normal 9 3 3 5 3" xfId="27339"/>
    <cellStyle name="Normal 9 3 3 6" xfId="27340"/>
    <cellStyle name="Normal 9 3 3 6 2" xfId="27341"/>
    <cellStyle name="Normal 9 3 3 7" xfId="27342"/>
    <cellStyle name="Normal 9 3 3 8" xfId="27343"/>
    <cellStyle name="Normal 9 3 3 9" xfId="27344"/>
    <cellStyle name="Normal 9 3 4" xfId="27345"/>
    <cellStyle name="Normal 9 3 4 10" xfId="27346"/>
    <cellStyle name="Normal 9 3 4 2" xfId="27347"/>
    <cellStyle name="Normal 9 3 4 2 2" xfId="27348"/>
    <cellStyle name="Normal 9 3 4 2 2 2" xfId="27349"/>
    <cellStyle name="Normal 9 3 4 2 2 2 2" xfId="27350"/>
    <cellStyle name="Normal 9 3 4 2 2 2 2 2" xfId="27351"/>
    <cellStyle name="Normal 9 3 4 2 2 2 3" xfId="27352"/>
    <cellStyle name="Normal 9 3 4 2 2 2 4" xfId="27353"/>
    <cellStyle name="Normal 9 3 4 2 2 3" xfId="27354"/>
    <cellStyle name="Normal 9 3 4 2 2 3 2" xfId="27355"/>
    <cellStyle name="Normal 9 3 4 2 2 3 3" xfId="27356"/>
    <cellStyle name="Normal 9 3 4 2 2 4" xfId="27357"/>
    <cellStyle name="Normal 9 3 4 2 2 5" xfId="27358"/>
    <cellStyle name="Normal 9 3 4 2 3" xfId="27359"/>
    <cellStyle name="Normal 9 3 4 2 3 2" xfId="27360"/>
    <cellStyle name="Normal 9 3 4 2 3 2 2" xfId="27361"/>
    <cellStyle name="Normal 9 3 4 2 3 3" xfId="27362"/>
    <cellStyle name="Normal 9 3 4 2 3 4" xfId="27363"/>
    <cellStyle name="Normal 9 3 4 2 4" xfId="27364"/>
    <cellStyle name="Normal 9 3 4 2 4 2" xfId="27365"/>
    <cellStyle name="Normal 9 3 4 2 4 3" xfId="27366"/>
    <cellStyle name="Normal 9 3 4 2 5" xfId="27367"/>
    <cellStyle name="Normal 9 3 4 2 5 2" xfId="27368"/>
    <cellStyle name="Normal 9 3 4 2 6" xfId="27369"/>
    <cellStyle name="Normal 9 3 4 3" xfId="27370"/>
    <cellStyle name="Normal 9 3 4 3 2" xfId="27371"/>
    <cellStyle name="Normal 9 3 4 3 2 2" xfId="27372"/>
    <cellStyle name="Normal 9 3 4 3 2 2 2" xfId="27373"/>
    <cellStyle name="Normal 9 3 4 3 2 2 3" xfId="27374"/>
    <cellStyle name="Normal 9 3 4 3 2 3" xfId="27375"/>
    <cellStyle name="Normal 9 3 4 3 2 3 2" xfId="27376"/>
    <cellStyle name="Normal 9 3 4 3 2 4" xfId="27377"/>
    <cellStyle name="Normal 9 3 4 3 3" xfId="27378"/>
    <cellStyle name="Normal 9 3 4 3 3 2" xfId="27379"/>
    <cellStyle name="Normal 9 3 4 3 3 3" xfId="27380"/>
    <cellStyle name="Normal 9 3 4 3 4" xfId="27381"/>
    <cellStyle name="Normal 9 3 4 3 4 2" xfId="27382"/>
    <cellStyle name="Normal 9 3 4 3 5" xfId="27383"/>
    <cellStyle name="Normal 9 3 4 3 6" xfId="27384"/>
    <cellStyle name="Normal 9 3 4 4" xfId="27385"/>
    <cellStyle name="Normal 9 3 4 4 2" xfId="27386"/>
    <cellStyle name="Normal 9 3 4 4 2 2" xfId="27387"/>
    <cellStyle name="Normal 9 3 4 4 2 3" xfId="27388"/>
    <cellStyle name="Normal 9 3 4 4 3" xfId="27389"/>
    <cellStyle name="Normal 9 3 4 4 4" xfId="27390"/>
    <cellStyle name="Normal 9 3 4 4 5" xfId="27391"/>
    <cellStyle name="Normal 9 3 4 4 6" xfId="27392"/>
    <cellStyle name="Normal 9 3 4 5" xfId="27393"/>
    <cellStyle name="Normal 9 3 4 5 2" xfId="27394"/>
    <cellStyle name="Normal 9 3 4 5 2 2" xfId="27395"/>
    <cellStyle name="Normal 9 3 4 5 3" xfId="27396"/>
    <cellStyle name="Normal 9 3 4 6" xfId="27397"/>
    <cellStyle name="Normal 9 3 4 6 2" xfId="27398"/>
    <cellStyle name="Normal 9 3 4 6 2 2" xfId="27399"/>
    <cellStyle name="Normal 9 3 4 6 3" xfId="27400"/>
    <cellStyle name="Normal 9 3 4 7" xfId="27401"/>
    <cellStyle name="Normal 9 3 4 8" xfId="27402"/>
    <cellStyle name="Normal 9 3 4 9" xfId="27403"/>
    <cellStyle name="Normal 9 3 5" xfId="27404"/>
    <cellStyle name="Normal 9 3 5 2" xfId="27405"/>
    <cellStyle name="Normal 9 3 5 2 2" xfId="27406"/>
    <cellStyle name="Normal 9 3 5 2 2 2" xfId="27407"/>
    <cellStyle name="Normal 9 3 5 2 2 2 2" xfId="27408"/>
    <cellStyle name="Normal 9 3 5 2 2 2 2 2" xfId="27409"/>
    <cellStyle name="Normal 9 3 5 2 2 2 3" xfId="27410"/>
    <cellStyle name="Normal 9 3 5 2 2 3" xfId="27411"/>
    <cellStyle name="Normal 9 3 5 2 2 3 2" xfId="27412"/>
    <cellStyle name="Normal 9 3 5 2 2 4" xfId="27413"/>
    <cellStyle name="Normal 9 3 5 2 3" xfId="27414"/>
    <cellStyle name="Normal 9 3 5 2 3 2" xfId="27415"/>
    <cellStyle name="Normal 9 3 5 2 3 2 2" xfId="27416"/>
    <cellStyle name="Normal 9 3 5 2 3 3" xfId="27417"/>
    <cellStyle name="Normal 9 3 5 2 4" xfId="27418"/>
    <cellStyle name="Normal 9 3 5 2 4 2" xfId="27419"/>
    <cellStyle name="Normal 9 3 5 2 5" xfId="27420"/>
    <cellStyle name="Normal 9 3 5 3" xfId="27421"/>
    <cellStyle name="Normal 9 3 5 3 2" xfId="27422"/>
    <cellStyle name="Normal 9 3 5 3 2 2" xfId="27423"/>
    <cellStyle name="Normal 9 3 5 3 2 2 2" xfId="27424"/>
    <cellStyle name="Normal 9 3 5 3 2 3" xfId="27425"/>
    <cellStyle name="Normal 9 3 5 3 3" xfId="27426"/>
    <cellStyle name="Normal 9 3 5 3 3 2" xfId="27427"/>
    <cellStyle name="Normal 9 3 5 3 4" xfId="27428"/>
    <cellStyle name="Normal 9 3 5 3 5" xfId="27429"/>
    <cellStyle name="Normal 9 3 5 4" xfId="27430"/>
    <cellStyle name="Normal 9 3 5 4 2" xfId="27431"/>
    <cellStyle name="Normal 9 3 5 4 2 2" xfId="27432"/>
    <cellStyle name="Normal 9 3 5 4 2 2 2" xfId="27433"/>
    <cellStyle name="Normal 9 3 5 4 2 3" xfId="27434"/>
    <cellStyle name="Normal 9 3 5 4 2 4" xfId="27435"/>
    <cellStyle name="Normal 9 3 5 4 3" xfId="27436"/>
    <cellStyle name="Normal 9 3 5 4 3 2" xfId="27437"/>
    <cellStyle name="Normal 9 3 5 4 4" xfId="27438"/>
    <cellStyle name="Normal 9 3 5 4 5" xfId="27439"/>
    <cellStyle name="Normal 9 3 5 4 6" xfId="27440"/>
    <cellStyle name="Normal 9 3 5 5" xfId="27441"/>
    <cellStyle name="Normal 9 3 5 5 2" xfId="27442"/>
    <cellStyle name="Normal 9 3 5 5 2 2" xfId="27443"/>
    <cellStyle name="Normal 9 3 5 5 3" xfId="27444"/>
    <cellStyle name="Normal 9 3 5 5 4" xfId="27445"/>
    <cellStyle name="Normal 9 3 5 6" xfId="27446"/>
    <cellStyle name="Normal 9 3 5 6 2" xfId="27447"/>
    <cellStyle name="Normal 9 3 5 7" xfId="27448"/>
    <cellStyle name="Normal 9 3 5 8" xfId="27449"/>
    <cellStyle name="Normal 9 3 5 9" xfId="27450"/>
    <cellStyle name="Normal 9 3 6" xfId="27451"/>
    <cellStyle name="Normal 9 3 6 2" xfId="27452"/>
    <cellStyle name="Normal 9 3 6 2 2" xfId="27453"/>
    <cellStyle name="Normal 9 3 6 2 2 2" xfId="27454"/>
    <cellStyle name="Normal 9 3 6 2 2 2 2" xfId="27455"/>
    <cellStyle name="Normal 9 3 6 2 2 3" xfId="27456"/>
    <cellStyle name="Normal 9 3 6 2 3" xfId="27457"/>
    <cellStyle name="Normal 9 3 6 2 3 2" xfId="27458"/>
    <cellStyle name="Normal 9 3 6 2 4" xfId="27459"/>
    <cellStyle name="Normal 9 3 6 2 5" xfId="27460"/>
    <cellStyle name="Normal 9 3 6 3" xfId="27461"/>
    <cellStyle name="Normal 9 3 6 3 2" xfId="27462"/>
    <cellStyle name="Normal 9 3 6 3 2 2" xfId="27463"/>
    <cellStyle name="Normal 9 3 6 3 2 3" xfId="27464"/>
    <cellStyle name="Normal 9 3 6 3 3" xfId="27465"/>
    <cellStyle name="Normal 9 3 6 3 4" xfId="27466"/>
    <cellStyle name="Normal 9 3 6 3 5" xfId="27467"/>
    <cellStyle name="Normal 9 3 6 4" xfId="27468"/>
    <cellStyle name="Normal 9 3 6 4 2" xfId="27469"/>
    <cellStyle name="Normal 9 3 6 4 2 2" xfId="27470"/>
    <cellStyle name="Normal 9 3 6 4 2 3" xfId="27471"/>
    <cellStyle name="Normal 9 3 6 4 3" xfId="27472"/>
    <cellStyle name="Normal 9 3 6 4 4" xfId="27473"/>
    <cellStyle name="Normal 9 3 6 4 5" xfId="27474"/>
    <cellStyle name="Normal 9 3 6 5" xfId="27475"/>
    <cellStyle name="Normal 9 3 6 5 2" xfId="27476"/>
    <cellStyle name="Normal 9 3 6 5 3" xfId="27477"/>
    <cellStyle name="Normal 9 3 6 6" xfId="27478"/>
    <cellStyle name="Normal 9 3 6 7" xfId="27479"/>
    <cellStyle name="Normal 9 3 6 8" xfId="27480"/>
    <cellStyle name="Normal 9 3 7" xfId="27481"/>
    <cellStyle name="Normal 9 3 7 2" xfId="27482"/>
    <cellStyle name="Normal 9 3 7 2 2" xfId="27483"/>
    <cellStyle name="Normal 9 3 7 2 2 2" xfId="27484"/>
    <cellStyle name="Normal 9 3 7 2 2 3" xfId="27485"/>
    <cellStyle name="Normal 9 3 7 2 3" xfId="27486"/>
    <cellStyle name="Normal 9 3 7 2 4" xfId="27487"/>
    <cellStyle name="Normal 9 3 7 2 5" xfId="27488"/>
    <cellStyle name="Normal 9 3 7 3" xfId="27489"/>
    <cellStyle name="Normal 9 3 7 3 2" xfId="27490"/>
    <cellStyle name="Normal 9 3 7 3 2 2" xfId="27491"/>
    <cellStyle name="Normal 9 3 7 3 2 3" xfId="27492"/>
    <cellStyle name="Normal 9 3 7 3 3" xfId="27493"/>
    <cellStyle name="Normal 9 3 7 3 4" xfId="27494"/>
    <cellStyle name="Normal 9 3 7 3 5" xfId="27495"/>
    <cellStyle name="Normal 9 3 7 4" xfId="27496"/>
    <cellStyle name="Normal 9 3 7 4 2" xfId="27497"/>
    <cellStyle name="Normal 9 3 7 4 2 2" xfId="27498"/>
    <cellStyle name="Normal 9 3 7 4 2 3" xfId="27499"/>
    <cellStyle name="Normal 9 3 7 4 3" xfId="27500"/>
    <cellStyle name="Normal 9 3 7 4 4" xfId="27501"/>
    <cellStyle name="Normal 9 3 7 4 5" xfId="27502"/>
    <cellStyle name="Normal 9 3 7 5" xfId="27503"/>
    <cellStyle name="Normal 9 3 7 5 2" xfId="27504"/>
    <cellStyle name="Normal 9 3 7 5 3" xfId="27505"/>
    <cellStyle name="Normal 9 3 7 6" xfId="27506"/>
    <cellStyle name="Normal 9 3 7 7" xfId="27507"/>
    <cellStyle name="Normal 9 3 7 8" xfId="27508"/>
    <cellStyle name="Normal 9 3 8" xfId="27509"/>
    <cellStyle name="Normal 9 3 8 2" xfId="27510"/>
    <cellStyle name="Normal 9 3 8 2 2" xfId="27511"/>
    <cellStyle name="Normal 9 3 8 2 2 2" xfId="27512"/>
    <cellStyle name="Normal 9 3 8 2 2 3" xfId="27513"/>
    <cellStyle name="Normal 9 3 8 2 3" xfId="27514"/>
    <cellStyle name="Normal 9 3 8 2 4" xfId="27515"/>
    <cellStyle name="Normal 9 3 8 2 5" xfId="27516"/>
    <cellStyle name="Normal 9 3 8 3" xfId="27517"/>
    <cellStyle name="Normal 9 3 8 3 2" xfId="27518"/>
    <cellStyle name="Normal 9 3 8 3 2 2" xfId="27519"/>
    <cellStyle name="Normal 9 3 8 3 2 3" xfId="27520"/>
    <cellStyle name="Normal 9 3 8 3 3" xfId="27521"/>
    <cellStyle name="Normal 9 3 8 3 4" xfId="27522"/>
    <cellStyle name="Normal 9 3 8 3 5" xfId="27523"/>
    <cellStyle name="Normal 9 3 8 4" xfId="27524"/>
    <cellStyle name="Normal 9 3 8 4 2" xfId="27525"/>
    <cellStyle name="Normal 9 3 8 4 2 2" xfId="27526"/>
    <cellStyle name="Normal 9 3 8 4 2 3" xfId="27527"/>
    <cellStyle name="Normal 9 3 8 4 3" xfId="27528"/>
    <cellStyle name="Normal 9 3 8 4 4" xfId="27529"/>
    <cellStyle name="Normal 9 3 8 4 5" xfId="27530"/>
    <cellStyle name="Normal 9 3 8 5" xfId="27531"/>
    <cellStyle name="Normal 9 3 8 5 2" xfId="27532"/>
    <cellStyle name="Normal 9 3 8 5 3" xfId="27533"/>
    <cellStyle name="Normal 9 3 8 6" xfId="27534"/>
    <cellStyle name="Normal 9 3 8 7" xfId="27535"/>
    <cellStyle name="Normal 9 3 8 8" xfId="27536"/>
    <cellStyle name="Normal 9 3 9" xfId="27537"/>
    <cellStyle name="Normal 9 3 9 2" xfId="27538"/>
    <cellStyle name="Normal 9 3 9 2 2" xfId="27539"/>
    <cellStyle name="Normal 9 3 9 2 2 2" xfId="27540"/>
    <cellStyle name="Normal 9 3 9 2 2 3" xfId="27541"/>
    <cellStyle name="Normal 9 3 9 2 3" xfId="27542"/>
    <cellStyle name="Normal 9 3 9 2 4" xfId="27543"/>
    <cellStyle name="Normal 9 3 9 2 5" xfId="27544"/>
    <cellStyle name="Normal 9 3 9 3" xfId="27545"/>
    <cellStyle name="Normal 9 3 9 3 2" xfId="27546"/>
    <cellStyle name="Normal 9 3 9 3 2 2" xfId="27547"/>
    <cellStyle name="Normal 9 3 9 3 2 3" xfId="27548"/>
    <cellStyle name="Normal 9 3 9 3 3" xfId="27549"/>
    <cellStyle name="Normal 9 3 9 3 4" xfId="27550"/>
    <cellStyle name="Normal 9 3 9 3 5" xfId="27551"/>
    <cellStyle name="Normal 9 3 9 4" xfId="27552"/>
    <cellStyle name="Normal 9 3 9 4 2" xfId="27553"/>
    <cellStyle name="Normal 9 3 9 4 2 2" xfId="27554"/>
    <cellStyle name="Normal 9 3 9 4 2 3" xfId="27555"/>
    <cellStyle name="Normal 9 3 9 4 3" xfId="27556"/>
    <cellStyle name="Normal 9 3 9 4 4" xfId="27557"/>
    <cellStyle name="Normal 9 3 9 4 5" xfId="27558"/>
    <cellStyle name="Normal 9 3 9 5" xfId="27559"/>
    <cellStyle name="Normal 9 3 9 5 2" xfId="27560"/>
    <cellStyle name="Normal 9 3 9 5 3" xfId="27561"/>
    <cellStyle name="Normal 9 3 9 6" xfId="27562"/>
    <cellStyle name="Normal 9 3 9 7" xfId="27563"/>
    <cellStyle name="Normal 9 3 9 8" xfId="27564"/>
    <cellStyle name="Normal 9 30" xfId="27565"/>
    <cellStyle name="Normal 9 31" xfId="27566"/>
    <cellStyle name="Normal 9 32" xfId="27567"/>
    <cellStyle name="Normal 9 4" xfId="27568"/>
    <cellStyle name="Normal 9 4 10" xfId="27569"/>
    <cellStyle name="Normal 9 4 10 2" xfId="27570"/>
    <cellStyle name="Normal 9 4 10 3" xfId="27571"/>
    <cellStyle name="Normal 9 4 11" xfId="27572"/>
    <cellStyle name="Normal 9 4 12" xfId="27573"/>
    <cellStyle name="Normal 9 4 13" xfId="27574"/>
    <cellStyle name="Normal 9 4 14" xfId="27575"/>
    <cellStyle name="Normal 9 4 2" xfId="27576"/>
    <cellStyle name="Normal 9 4 2 2" xfId="27577"/>
    <cellStyle name="Normal 9 4 2 2 2" xfId="27578"/>
    <cellStyle name="Normal 9 4 2 2 2 2" xfId="27579"/>
    <cellStyle name="Normal 9 4 2 2 2 2 2" xfId="27580"/>
    <cellStyle name="Normal 9 4 2 2 2 2 2 2" xfId="27581"/>
    <cellStyle name="Normal 9 4 2 2 2 2 3" xfId="27582"/>
    <cellStyle name="Normal 9 4 2 2 2 3" xfId="27583"/>
    <cellStyle name="Normal 9 4 2 2 2 3 2" xfId="27584"/>
    <cellStyle name="Normal 9 4 2 2 2 4" xfId="27585"/>
    <cellStyle name="Normal 9 4 2 2 2 5" xfId="27586"/>
    <cellStyle name="Normal 9 4 2 2 3" xfId="27587"/>
    <cellStyle name="Normal 9 4 2 2 3 2" xfId="27588"/>
    <cellStyle name="Normal 9 4 2 2 3 2 2" xfId="27589"/>
    <cellStyle name="Normal 9 4 2 2 3 3" xfId="27590"/>
    <cellStyle name="Normal 9 4 2 2 4" xfId="27591"/>
    <cellStyle name="Normal 9 4 2 2 4 2" xfId="27592"/>
    <cellStyle name="Normal 9 4 2 2 5" xfId="27593"/>
    <cellStyle name="Normal 9 4 2 2 6" xfId="27594"/>
    <cellStyle name="Normal 9 4 2 2 7" xfId="27595"/>
    <cellStyle name="Normal 9 4 2 3" xfId="27596"/>
    <cellStyle name="Normal 9 4 2 3 2" xfId="27597"/>
    <cellStyle name="Normal 9 4 2 3 2 2" xfId="27598"/>
    <cellStyle name="Normal 9 4 2 3 2 2 2" xfId="27599"/>
    <cellStyle name="Normal 9 4 2 3 2 3" xfId="27600"/>
    <cellStyle name="Normal 9 4 2 3 3" xfId="27601"/>
    <cellStyle name="Normal 9 4 2 3 3 2" xfId="27602"/>
    <cellStyle name="Normal 9 4 2 3 4" xfId="27603"/>
    <cellStyle name="Normal 9 4 2 3 5" xfId="27604"/>
    <cellStyle name="Normal 9 4 2 3 6" xfId="27605"/>
    <cellStyle name="Normal 9 4 2 4" xfId="27606"/>
    <cellStyle name="Normal 9 4 2 4 2" xfId="27607"/>
    <cellStyle name="Normal 9 4 2 4 2 2" xfId="27608"/>
    <cellStyle name="Normal 9 4 2 4 2 3" xfId="27609"/>
    <cellStyle name="Normal 9 4 2 4 3" xfId="27610"/>
    <cellStyle name="Normal 9 4 2 4 4" xfId="27611"/>
    <cellStyle name="Normal 9 4 2 4 5" xfId="27612"/>
    <cellStyle name="Normal 9 4 2 5" xfId="27613"/>
    <cellStyle name="Normal 9 4 2 5 2" xfId="27614"/>
    <cellStyle name="Normal 9 4 2 5 3" xfId="27615"/>
    <cellStyle name="Normal 9 4 2 6" xfId="27616"/>
    <cellStyle name="Normal 9 4 2 7" xfId="27617"/>
    <cellStyle name="Normal 9 4 2 8" xfId="27618"/>
    <cellStyle name="Normal 9 4 2 9" xfId="27619"/>
    <cellStyle name="Normal 9 4 3" xfId="27620"/>
    <cellStyle name="Normal 9 4 3 2" xfId="27621"/>
    <cellStyle name="Normal 9 4 3 2 2" xfId="27622"/>
    <cellStyle name="Normal 9 4 3 2 2 2" xfId="27623"/>
    <cellStyle name="Normal 9 4 3 2 2 2 2" xfId="27624"/>
    <cellStyle name="Normal 9 4 3 2 2 3" xfId="27625"/>
    <cellStyle name="Normal 9 4 3 2 3" xfId="27626"/>
    <cellStyle name="Normal 9 4 3 2 3 2" xfId="27627"/>
    <cellStyle name="Normal 9 4 3 2 4" xfId="27628"/>
    <cellStyle name="Normal 9 4 3 2 5" xfId="27629"/>
    <cellStyle name="Normal 9 4 3 2 6" xfId="27630"/>
    <cellStyle name="Normal 9 4 3 3" xfId="27631"/>
    <cellStyle name="Normal 9 4 3 3 2" xfId="27632"/>
    <cellStyle name="Normal 9 4 3 3 2 2" xfId="27633"/>
    <cellStyle name="Normal 9 4 3 3 2 3" xfId="27634"/>
    <cellStyle name="Normal 9 4 3 3 3" xfId="27635"/>
    <cellStyle name="Normal 9 4 3 3 4" xfId="27636"/>
    <cellStyle name="Normal 9 4 3 3 5" xfId="27637"/>
    <cellStyle name="Normal 9 4 3 4" xfId="27638"/>
    <cellStyle name="Normal 9 4 3 4 2" xfId="27639"/>
    <cellStyle name="Normal 9 4 3 4 2 2" xfId="27640"/>
    <cellStyle name="Normal 9 4 3 4 2 3" xfId="27641"/>
    <cellStyle name="Normal 9 4 3 4 3" xfId="27642"/>
    <cellStyle name="Normal 9 4 3 4 4" xfId="27643"/>
    <cellStyle name="Normal 9 4 3 4 5" xfId="27644"/>
    <cellStyle name="Normal 9 4 3 5" xfId="27645"/>
    <cellStyle name="Normal 9 4 3 5 2" xfId="27646"/>
    <cellStyle name="Normal 9 4 3 5 3" xfId="27647"/>
    <cellStyle name="Normal 9 4 3 6" xfId="27648"/>
    <cellStyle name="Normal 9 4 3 7" xfId="27649"/>
    <cellStyle name="Normal 9 4 3 8" xfId="27650"/>
    <cellStyle name="Normal 9 4 3 9" xfId="27651"/>
    <cellStyle name="Normal 9 4 4" xfId="27652"/>
    <cellStyle name="Normal 9 4 4 2" xfId="27653"/>
    <cellStyle name="Normal 9 4 4 2 2" xfId="27654"/>
    <cellStyle name="Normal 9 4 4 2 2 2" xfId="27655"/>
    <cellStyle name="Normal 9 4 4 2 2 3" xfId="27656"/>
    <cellStyle name="Normal 9 4 4 2 3" xfId="27657"/>
    <cellStyle name="Normal 9 4 4 2 4" xfId="27658"/>
    <cellStyle name="Normal 9 4 4 2 5" xfId="27659"/>
    <cellStyle name="Normal 9 4 4 3" xfId="27660"/>
    <cellStyle name="Normal 9 4 4 3 2" xfId="27661"/>
    <cellStyle name="Normal 9 4 4 3 2 2" xfId="27662"/>
    <cellStyle name="Normal 9 4 4 3 2 3" xfId="27663"/>
    <cellStyle name="Normal 9 4 4 3 3" xfId="27664"/>
    <cellStyle name="Normal 9 4 4 3 4" xfId="27665"/>
    <cellStyle name="Normal 9 4 4 3 5" xfId="27666"/>
    <cellStyle name="Normal 9 4 4 4" xfId="27667"/>
    <cellStyle name="Normal 9 4 4 4 2" xfId="27668"/>
    <cellStyle name="Normal 9 4 4 4 2 2" xfId="27669"/>
    <cellStyle name="Normal 9 4 4 4 2 3" xfId="27670"/>
    <cellStyle name="Normal 9 4 4 4 3" xfId="27671"/>
    <cellStyle name="Normal 9 4 4 4 4" xfId="27672"/>
    <cellStyle name="Normal 9 4 4 4 5" xfId="27673"/>
    <cellStyle name="Normal 9 4 4 5" xfId="27674"/>
    <cellStyle name="Normal 9 4 4 5 2" xfId="27675"/>
    <cellStyle name="Normal 9 4 4 5 3" xfId="27676"/>
    <cellStyle name="Normal 9 4 4 6" xfId="27677"/>
    <cellStyle name="Normal 9 4 4 7" xfId="27678"/>
    <cellStyle name="Normal 9 4 4 8" xfId="27679"/>
    <cellStyle name="Normal 9 4 4 9" xfId="27680"/>
    <cellStyle name="Normal 9 4 5" xfId="27681"/>
    <cellStyle name="Normal 9 4 5 2" xfId="27682"/>
    <cellStyle name="Normal 9 4 5 2 2" xfId="27683"/>
    <cellStyle name="Normal 9 4 5 2 2 2" xfId="27684"/>
    <cellStyle name="Normal 9 4 5 2 2 3" xfId="27685"/>
    <cellStyle name="Normal 9 4 5 2 3" xfId="27686"/>
    <cellStyle name="Normal 9 4 5 2 4" xfId="27687"/>
    <cellStyle name="Normal 9 4 5 2 5" xfId="27688"/>
    <cellStyle name="Normal 9 4 5 3" xfId="27689"/>
    <cellStyle name="Normal 9 4 5 3 2" xfId="27690"/>
    <cellStyle name="Normal 9 4 5 3 2 2" xfId="27691"/>
    <cellStyle name="Normal 9 4 5 3 2 3" xfId="27692"/>
    <cellStyle name="Normal 9 4 5 3 3" xfId="27693"/>
    <cellStyle name="Normal 9 4 5 3 4" xfId="27694"/>
    <cellStyle name="Normal 9 4 5 3 5" xfId="27695"/>
    <cellStyle name="Normal 9 4 5 4" xfId="27696"/>
    <cellStyle name="Normal 9 4 5 4 2" xfId="27697"/>
    <cellStyle name="Normal 9 4 5 4 2 2" xfId="27698"/>
    <cellStyle name="Normal 9 4 5 4 2 3" xfId="27699"/>
    <cellStyle name="Normal 9 4 5 4 3" xfId="27700"/>
    <cellStyle name="Normal 9 4 5 4 4" xfId="27701"/>
    <cellStyle name="Normal 9 4 5 4 5" xfId="27702"/>
    <cellStyle name="Normal 9 4 5 5" xfId="27703"/>
    <cellStyle name="Normal 9 4 5 5 2" xfId="27704"/>
    <cellStyle name="Normal 9 4 5 5 3" xfId="27705"/>
    <cellStyle name="Normal 9 4 5 6" xfId="27706"/>
    <cellStyle name="Normal 9 4 5 7" xfId="27707"/>
    <cellStyle name="Normal 9 4 5 8" xfId="27708"/>
    <cellStyle name="Normal 9 4 6" xfId="27709"/>
    <cellStyle name="Normal 9 4 6 2" xfId="27710"/>
    <cellStyle name="Normal 9 4 6 2 2" xfId="27711"/>
    <cellStyle name="Normal 9 4 6 2 2 2" xfId="27712"/>
    <cellStyle name="Normal 9 4 6 2 2 3" xfId="27713"/>
    <cellStyle name="Normal 9 4 6 2 3" xfId="27714"/>
    <cellStyle name="Normal 9 4 6 2 4" xfId="27715"/>
    <cellStyle name="Normal 9 4 6 2 5" xfId="27716"/>
    <cellStyle name="Normal 9 4 6 3" xfId="27717"/>
    <cellStyle name="Normal 9 4 6 3 2" xfId="27718"/>
    <cellStyle name="Normal 9 4 6 3 2 2" xfId="27719"/>
    <cellStyle name="Normal 9 4 6 3 2 3" xfId="27720"/>
    <cellStyle name="Normal 9 4 6 3 3" xfId="27721"/>
    <cellStyle name="Normal 9 4 6 3 4" xfId="27722"/>
    <cellStyle name="Normal 9 4 6 3 5" xfId="27723"/>
    <cellStyle name="Normal 9 4 6 4" xfId="27724"/>
    <cellStyle name="Normal 9 4 6 4 2" xfId="27725"/>
    <cellStyle name="Normal 9 4 6 4 2 2" xfId="27726"/>
    <cellStyle name="Normal 9 4 6 4 2 3" xfId="27727"/>
    <cellStyle name="Normal 9 4 6 4 3" xfId="27728"/>
    <cellStyle name="Normal 9 4 6 4 4" xfId="27729"/>
    <cellStyle name="Normal 9 4 6 4 5" xfId="27730"/>
    <cellStyle name="Normal 9 4 6 5" xfId="27731"/>
    <cellStyle name="Normal 9 4 6 5 2" xfId="27732"/>
    <cellStyle name="Normal 9 4 6 5 3" xfId="27733"/>
    <cellStyle name="Normal 9 4 6 6" xfId="27734"/>
    <cellStyle name="Normal 9 4 6 7" xfId="27735"/>
    <cellStyle name="Normal 9 4 6 8" xfId="27736"/>
    <cellStyle name="Normal 9 4 7" xfId="27737"/>
    <cellStyle name="Normal 9 4 7 2" xfId="27738"/>
    <cellStyle name="Normal 9 4 7 2 2" xfId="27739"/>
    <cellStyle name="Normal 9 4 7 2 3" xfId="27740"/>
    <cellStyle name="Normal 9 4 7 3" xfId="27741"/>
    <cellStyle name="Normal 9 4 7 4" xfId="27742"/>
    <cellStyle name="Normal 9 4 7 5" xfId="27743"/>
    <cellStyle name="Normal 9 4 8" xfId="27744"/>
    <cellStyle name="Normal 9 4 8 2" xfId="27745"/>
    <cellStyle name="Normal 9 4 8 2 2" xfId="27746"/>
    <cellStyle name="Normal 9 4 8 2 3" xfId="27747"/>
    <cellStyle name="Normal 9 4 8 3" xfId="27748"/>
    <cellStyle name="Normal 9 4 8 4" xfId="27749"/>
    <cellStyle name="Normal 9 4 8 5" xfId="27750"/>
    <cellStyle name="Normal 9 4 9" xfId="27751"/>
    <cellStyle name="Normal 9 4 9 2" xfId="27752"/>
    <cellStyle name="Normal 9 4 9 2 2" xfId="27753"/>
    <cellStyle name="Normal 9 4 9 2 3" xfId="27754"/>
    <cellStyle name="Normal 9 4 9 3" xfId="27755"/>
    <cellStyle name="Normal 9 4 9 4" xfId="27756"/>
    <cellStyle name="Normal 9 4 9 5" xfId="27757"/>
    <cellStyle name="Normal 9 5" xfId="27758"/>
    <cellStyle name="Normal 9 5 10" xfId="27759"/>
    <cellStyle name="Normal 9 5 10 2" xfId="27760"/>
    <cellStyle name="Normal 9 5 10 3" xfId="27761"/>
    <cellStyle name="Normal 9 5 11" xfId="27762"/>
    <cellStyle name="Normal 9 5 12" xfId="27763"/>
    <cellStyle name="Normal 9 5 13" xfId="27764"/>
    <cellStyle name="Normal 9 5 14" xfId="27765"/>
    <cellStyle name="Normal 9 5 2" xfId="27766"/>
    <cellStyle name="Normal 9 5 2 2" xfId="27767"/>
    <cellStyle name="Normal 9 5 2 2 2" xfId="27768"/>
    <cellStyle name="Normal 9 5 2 2 2 2" xfId="27769"/>
    <cellStyle name="Normal 9 5 2 2 2 2 2" xfId="27770"/>
    <cellStyle name="Normal 9 5 2 2 2 3" xfId="27771"/>
    <cellStyle name="Normal 9 5 2 2 3" xfId="27772"/>
    <cellStyle name="Normal 9 5 2 2 3 2" xfId="27773"/>
    <cellStyle name="Normal 9 5 2 2 4" xfId="27774"/>
    <cellStyle name="Normal 9 5 2 2 5" xfId="27775"/>
    <cellStyle name="Normal 9 5 2 2 6" xfId="27776"/>
    <cellStyle name="Normal 9 5 2 3" xfId="27777"/>
    <cellStyle name="Normal 9 5 2 3 2" xfId="27778"/>
    <cellStyle name="Normal 9 5 2 3 2 2" xfId="27779"/>
    <cellStyle name="Normal 9 5 2 3 2 3" xfId="27780"/>
    <cellStyle name="Normal 9 5 2 3 3" xfId="27781"/>
    <cellStyle name="Normal 9 5 2 3 4" xfId="27782"/>
    <cellStyle name="Normal 9 5 2 3 5" xfId="27783"/>
    <cellStyle name="Normal 9 5 2 4" xfId="27784"/>
    <cellStyle name="Normal 9 5 2 4 2" xfId="27785"/>
    <cellStyle name="Normal 9 5 2 4 2 2" xfId="27786"/>
    <cellStyle name="Normal 9 5 2 4 2 3" xfId="27787"/>
    <cellStyle name="Normal 9 5 2 4 3" xfId="27788"/>
    <cellStyle name="Normal 9 5 2 4 4" xfId="27789"/>
    <cellStyle name="Normal 9 5 2 4 5" xfId="27790"/>
    <cellStyle name="Normal 9 5 2 5" xfId="27791"/>
    <cellStyle name="Normal 9 5 2 5 2" xfId="27792"/>
    <cellStyle name="Normal 9 5 2 5 3" xfId="27793"/>
    <cellStyle name="Normal 9 5 2 6" xfId="27794"/>
    <cellStyle name="Normal 9 5 2 7" xfId="27795"/>
    <cellStyle name="Normal 9 5 2 8" xfId="27796"/>
    <cellStyle name="Normal 9 5 2 9" xfId="27797"/>
    <cellStyle name="Normal 9 5 3" xfId="27798"/>
    <cellStyle name="Normal 9 5 3 2" xfId="27799"/>
    <cellStyle name="Normal 9 5 3 2 2" xfId="27800"/>
    <cellStyle name="Normal 9 5 3 2 2 2" xfId="27801"/>
    <cellStyle name="Normal 9 5 3 2 2 3" xfId="27802"/>
    <cellStyle name="Normal 9 5 3 2 3" xfId="27803"/>
    <cellStyle name="Normal 9 5 3 2 4" xfId="27804"/>
    <cellStyle name="Normal 9 5 3 2 5" xfId="27805"/>
    <cellStyle name="Normal 9 5 3 3" xfId="27806"/>
    <cellStyle name="Normal 9 5 3 3 2" xfId="27807"/>
    <cellStyle name="Normal 9 5 3 3 2 2" xfId="27808"/>
    <cellStyle name="Normal 9 5 3 3 2 3" xfId="27809"/>
    <cellStyle name="Normal 9 5 3 3 3" xfId="27810"/>
    <cellStyle name="Normal 9 5 3 3 4" xfId="27811"/>
    <cellStyle name="Normal 9 5 3 3 5" xfId="27812"/>
    <cellStyle name="Normal 9 5 3 4" xfId="27813"/>
    <cellStyle name="Normal 9 5 3 4 2" xfId="27814"/>
    <cellStyle name="Normal 9 5 3 4 2 2" xfId="27815"/>
    <cellStyle name="Normal 9 5 3 4 2 3" xfId="27816"/>
    <cellStyle name="Normal 9 5 3 4 3" xfId="27817"/>
    <cellStyle name="Normal 9 5 3 4 4" xfId="27818"/>
    <cellStyle name="Normal 9 5 3 4 5" xfId="27819"/>
    <cellStyle name="Normal 9 5 3 5" xfId="27820"/>
    <cellStyle name="Normal 9 5 3 5 2" xfId="27821"/>
    <cellStyle name="Normal 9 5 3 5 3" xfId="27822"/>
    <cellStyle name="Normal 9 5 3 6" xfId="27823"/>
    <cellStyle name="Normal 9 5 3 7" xfId="27824"/>
    <cellStyle name="Normal 9 5 3 8" xfId="27825"/>
    <cellStyle name="Normal 9 5 3 9" xfId="27826"/>
    <cellStyle name="Normal 9 5 4" xfId="27827"/>
    <cellStyle name="Normal 9 5 4 2" xfId="27828"/>
    <cellStyle name="Normal 9 5 4 2 2" xfId="27829"/>
    <cellStyle name="Normal 9 5 4 2 2 2" xfId="27830"/>
    <cellStyle name="Normal 9 5 4 2 2 3" xfId="27831"/>
    <cellStyle name="Normal 9 5 4 2 3" xfId="27832"/>
    <cellStyle name="Normal 9 5 4 2 4" xfId="27833"/>
    <cellStyle name="Normal 9 5 4 2 5" xfId="27834"/>
    <cellStyle name="Normal 9 5 4 3" xfId="27835"/>
    <cellStyle name="Normal 9 5 4 3 2" xfId="27836"/>
    <cellStyle name="Normal 9 5 4 3 2 2" xfId="27837"/>
    <cellStyle name="Normal 9 5 4 3 2 3" xfId="27838"/>
    <cellStyle name="Normal 9 5 4 3 3" xfId="27839"/>
    <cellStyle name="Normal 9 5 4 3 4" xfId="27840"/>
    <cellStyle name="Normal 9 5 4 3 5" xfId="27841"/>
    <cellStyle name="Normal 9 5 4 4" xfId="27842"/>
    <cellStyle name="Normal 9 5 4 4 2" xfId="27843"/>
    <cellStyle name="Normal 9 5 4 4 2 2" xfId="27844"/>
    <cellStyle name="Normal 9 5 4 4 2 3" xfId="27845"/>
    <cellStyle name="Normal 9 5 4 4 3" xfId="27846"/>
    <cellStyle name="Normal 9 5 4 4 4" xfId="27847"/>
    <cellStyle name="Normal 9 5 4 4 5" xfId="27848"/>
    <cellStyle name="Normal 9 5 4 5" xfId="27849"/>
    <cellStyle name="Normal 9 5 4 5 2" xfId="27850"/>
    <cellStyle name="Normal 9 5 4 5 3" xfId="27851"/>
    <cellStyle name="Normal 9 5 4 6" xfId="27852"/>
    <cellStyle name="Normal 9 5 4 7" xfId="27853"/>
    <cellStyle name="Normal 9 5 4 8" xfId="27854"/>
    <cellStyle name="Normal 9 5 5" xfId="27855"/>
    <cellStyle name="Normal 9 5 5 2" xfId="27856"/>
    <cellStyle name="Normal 9 5 5 2 2" xfId="27857"/>
    <cellStyle name="Normal 9 5 5 2 2 2" xfId="27858"/>
    <cellStyle name="Normal 9 5 5 2 2 3" xfId="27859"/>
    <cellStyle name="Normal 9 5 5 2 3" xfId="27860"/>
    <cellStyle name="Normal 9 5 5 2 4" xfId="27861"/>
    <cellStyle name="Normal 9 5 5 2 5" xfId="27862"/>
    <cellStyle name="Normal 9 5 5 3" xfId="27863"/>
    <cellStyle name="Normal 9 5 5 3 2" xfId="27864"/>
    <cellStyle name="Normal 9 5 5 3 2 2" xfId="27865"/>
    <cellStyle name="Normal 9 5 5 3 2 3" xfId="27866"/>
    <cellStyle name="Normal 9 5 5 3 3" xfId="27867"/>
    <cellStyle name="Normal 9 5 5 3 4" xfId="27868"/>
    <cellStyle name="Normal 9 5 5 3 5" xfId="27869"/>
    <cellStyle name="Normal 9 5 5 4" xfId="27870"/>
    <cellStyle name="Normal 9 5 5 4 2" xfId="27871"/>
    <cellStyle name="Normal 9 5 5 4 2 2" xfId="27872"/>
    <cellStyle name="Normal 9 5 5 4 2 3" xfId="27873"/>
    <cellStyle name="Normal 9 5 5 4 3" xfId="27874"/>
    <cellStyle name="Normal 9 5 5 4 4" xfId="27875"/>
    <cellStyle name="Normal 9 5 5 4 5" xfId="27876"/>
    <cellStyle name="Normal 9 5 5 5" xfId="27877"/>
    <cellStyle name="Normal 9 5 5 5 2" xfId="27878"/>
    <cellStyle name="Normal 9 5 5 5 3" xfId="27879"/>
    <cellStyle name="Normal 9 5 5 6" xfId="27880"/>
    <cellStyle name="Normal 9 5 5 7" xfId="27881"/>
    <cellStyle name="Normal 9 5 5 8" xfId="27882"/>
    <cellStyle name="Normal 9 5 6" xfId="27883"/>
    <cellStyle name="Normal 9 5 6 2" xfId="27884"/>
    <cellStyle name="Normal 9 5 6 2 2" xfId="27885"/>
    <cellStyle name="Normal 9 5 6 2 2 2" xfId="27886"/>
    <cellStyle name="Normal 9 5 6 2 2 3" xfId="27887"/>
    <cellStyle name="Normal 9 5 6 2 3" xfId="27888"/>
    <cellStyle name="Normal 9 5 6 2 4" xfId="27889"/>
    <cellStyle name="Normal 9 5 6 2 5" xfId="27890"/>
    <cellStyle name="Normal 9 5 6 3" xfId="27891"/>
    <cellStyle name="Normal 9 5 6 3 2" xfId="27892"/>
    <cellStyle name="Normal 9 5 6 3 2 2" xfId="27893"/>
    <cellStyle name="Normal 9 5 6 3 2 3" xfId="27894"/>
    <cellStyle name="Normal 9 5 6 3 3" xfId="27895"/>
    <cellStyle name="Normal 9 5 6 3 4" xfId="27896"/>
    <cellStyle name="Normal 9 5 6 3 5" xfId="27897"/>
    <cellStyle name="Normal 9 5 6 4" xfId="27898"/>
    <cellStyle name="Normal 9 5 6 4 2" xfId="27899"/>
    <cellStyle name="Normal 9 5 6 4 2 2" xfId="27900"/>
    <cellStyle name="Normal 9 5 6 4 2 3" xfId="27901"/>
    <cellStyle name="Normal 9 5 6 4 3" xfId="27902"/>
    <cellStyle name="Normal 9 5 6 4 4" xfId="27903"/>
    <cellStyle name="Normal 9 5 6 4 5" xfId="27904"/>
    <cellStyle name="Normal 9 5 6 5" xfId="27905"/>
    <cellStyle name="Normal 9 5 6 5 2" xfId="27906"/>
    <cellStyle name="Normal 9 5 6 5 3" xfId="27907"/>
    <cellStyle name="Normal 9 5 6 6" xfId="27908"/>
    <cellStyle name="Normal 9 5 6 7" xfId="27909"/>
    <cellStyle name="Normal 9 5 6 8" xfId="27910"/>
    <cellStyle name="Normal 9 5 7" xfId="27911"/>
    <cellStyle name="Normal 9 5 7 2" xfId="27912"/>
    <cellStyle name="Normal 9 5 7 2 2" xfId="27913"/>
    <cellStyle name="Normal 9 5 7 2 3" xfId="27914"/>
    <cellStyle name="Normal 9 5 7 3" xfId="27915"/>
    <cellStyle name="Normal 9 5 7 4" xfId="27916"/>
    <cellStyle name="Normal 9 5 7 5" xfId="27917"/>
    <cellStyle name="Normal 9 5 8" xfId="27918"/>
    <cellStyle name="Normal 9 5 8 2" xfId="27919"/>
    <cellStyle name="Normal 9 5 8 2 2" xfId="27920"/>
    <cellStyle name="Normal 9 5 8 2 3" xfId="27921"/>
    <cellStyle name="Normal 9 5 8 3" xfId="27922"/>
    <cellStyle name="Normal 9 5 8 4" xfId="27923"/>
    <cellStyle name="Normal 9 5 8 5" xfId="27924"/>
    <cellStyle name="Normal 9 5 9" xfId="27925"/>
    <cellStyle name="Normal 9 5 9 2" xfId="27926"/>
    <cellStyle name="Normal 9 5 9 2 2" xfId="27927"/>
    <cellStyle name="Normal 9 5 9 2 3" xfId="27928"/>
    <cellStyle name="Normal 9 5 9 3" xfId="27929"/>
    <cellStyle name="Normal 9 5 9 4" xfId="27930"/>
    <cellStyle name="Normal 9 5 9 5" xfId="27931"/>
    <cellStyle name="Normal 9 6" xfId="27932"/>
    <cellStyle name="Normal 9 6 10" xfId="27933"/>
    <cellStyle name="Normal 9 6 10 2" xfId="27934"/>
    <cellStyle name="Normal 9 6 10 3" xfId="27935"/>
    <cellStyle name="Normal 9 6 11" xfId="27936"/>
    <cellStyle name="Normal 9 6 12" xfId="27937"/>
    <cellStyle name="Normal 9 6 13" xfId="27938"/>
    <cellStyle name="Normal 9 6 14" xfId="27939"/>
    <cellStyle name="Normal 9 6 15" xfId="27940"/>
    <cellStyle name="Normal 9 6 2" xfId="27941"/>
    <cellStyle name="Normal 9 6 2 2" xfId="27942"/>
    <cellStyle name="Normal 9 6 2 2 2" xfId="27943"/>
    <cellStyle name="Normal 9 6 2 2 2 2" xfId="27944"/>
    <cellStyle name="Normal 9 6 2 2 2 2 2" xfId="27945"/>
    <cellStyle name="Normal 9 6 2 2 2 3" xfId="27946"/>
    <cellStyle name="Normal 9 6 2 2 3" xfId="27947"/>
    <cellStyle name="Normal 9 6 2 2 3 2" xfId="27948"/>
    <cellStyle name="Normal 9 6 2 2 4" xfId="27949"/>
    <cellStyle name="Normal 9 6 2 2 5" xfId="27950"/>
    <cellStyle name="Normal 9 6 2 3" xfId="27951"/>
    <cellStyle name="Normal 9 6 2 3 2" xfId="27952"/>
    <cellStyle name="Normal 9 6 2 3 2 2" xfId="27953"/>
    <cellStyle name="Normal 9 6 2 3 2 3" xfId="27954"/>
    <cellStyle name="Normal 9 6 2 3 3" xfId="27955"/>
    <cellStyle name="Normal 9 6 2 3 4" xfId="27956"/>
    <cellStyle name="Normal 9 6 2 3 5" xfId="27957"/>
    <cellStyle name="Normal 9 6 2 4" xfId="27958"/>
    <cellStyle name="Normal 9 6 2 4 2" xfId="27959"/>
    <cellStyle name="Normal 9 6 2 4 2 2" xfId="27960"/>
    <cellStyle name="Normal 9 6 2 4 2 3" xfId="27961"/>
    <cellStyle name="Normal 9 6 2 4 3" xfId="27962"/>
    <cellStyle name="Normal 9 6 2 4 4" xfId="27963"/>
    <cellStyle name="Normal 9 6 2 4 5" xfId="27964"/>
    <cellStyle name="Normal 9 6 2 5" xfId="27965"/>
    <cellStyle name="Normal 9 6 2 5 2" xfId="27966"/>
    <cellStyle name="Normal 9 6 2 5 3" xfId="27967"/>
    <cellStyle name="Normal 9 6 2 6" xfId="27968"/>
    <cellStyle name="Normal 9 6 2 7" xfId="27969"/>
    <cellStyle name="Normal 9 6 2 8" xfId="27970"/>
    <cellStyle name="Normal 9 6 2 9" xfId="27971"/>
    <cellStyle name="Normal 9 6 3" xfId="27972"/>
    <cellStyle name="Normal 9 6 3 2" xfId="27973"/>
    <cellStyle name="Normal 9 6 3 2 2" xfId="27974"/>
    <cellStyle name="Normal 9 6 3 2 2 2" xfId="27975"/>
    <cellStyle name="Normal 9 6 3 2 2 3" xfId="27976"/>
    <cellStyle name="Normal 9 6 3 2 3" xfId="27977"/>
    <cellStyle name="Normal 9 6 3 2 4" xfId="27978"/>
    <cellStyle name="Normal 9 6 3 2 5" xfId="27979"/>
    <cellStyle name="Normal 9 6 3 3" xfId="27980"/>
    <cellStyle name="Normal 9 6 3 3 2" xfId="27981"/>
    <cellStyle name="Normal 9 6 3 3 2 2" xfId="27982"/>
    <cellStyle name="Normal 9 6 3 3 2 3" xfId="27983"/>
    <cellStyle name="Normal 9 6 3 3 3" xfId="27984"/>
    <cellStyle name="Normal 9 6 3 3 4" xfId="27985"/>
    <cellStyle name="Normal 9 6 3 3 5" xfId="27986"/>
    <cellStyle name="Normal 9 6 3 4" xfId="27987"/>
    <cellStyle name="Normal 9 6 3 4 2" xfId="27988"/>
    <cellStyle name="Normal 9 6 3 4 2 2" xfId="27989"/>
    <cellStyle name="Normal 9 6 3 4 2 3" xfId="27990"/>
    <cellStyle name="Normal 9 6 3 4 3" xfId="27991"/>
    <cellStyle name="Normal 9 6 3 4 4" xfId="27992"/>
    <cellStyle name="Normal 9 6 3 4 5" xfId="27993"/>
    <cellStyle name="Normal 9 6 3 5" xfId="27994"/>
    <cellStyle name="Normal 9 6 3 5 2" xfId="27995"/>
    <cellStyle name="Normal 9 6 3 5 3" xfId="27996"/>
    <cellStyle name="Normal 9 6 3 6" xfId="27997"/>
    <cellStyle name="Normal 9 6 3 7" xfId="27998"/>
    <cellStyle name="Normal 9 6 3 8" xfId="27999"/>
    <cellStyle name="Normal 9 6 4" xfId="28000"/>
    <cellStyle name="Normal 9 6 4 2" xfId="28001"/>
    <cellStyle name="Normal 9 6 4 2 2" xfId="28002"/>
    <cellStyle name="Normal 9 6 4 2 2 2" xfId="28003"/>
    <cellStyle name="Normal 9 6 4 2 2 3" xfId="28004"/>
    <cellStyle name="Normal 9 6 4 2 3" xfId="28005"/>
    <cellStyle name="Normal 9 6 4 2 4" xfId="28006"/>
    <cellStyle name="Normal 9 6 4 2 5" xfId="28007"/>
    <cellStyle name="Normal 9 6 4 3" xfId="28008"/>
    <cellStyle name="Normal 9 6 4 3 2" xfId="28009"/>
    <cellStyle name="Normal 9 6 4 3 2 2" xfId="28010"/>
    <cellStyle name="Normal 9 6 4 3 2 3" xfId="28011"/>
    <cellStyle name="Normal 9 6 4 3 3" xfId="28012"/>
    <cellStyle name="Normal 9 6 4 3 4" xfId="28013"/>
    <cellStyle name="Normal 9 6 4 3 5" xfId="28014"/>
    <cellStyle name="Normal 9 6 4 4" xfId="28015"/>
    <cellStyle name="Normal 9 6 4 4 2" xfId="28016"/>
    <cellStyle name="Normal 9 6 4 4 2 2" xfId="28017"/>
    <cellStyle name="Normal 9 6 4 4 2 3" xfId="28018"/>
    <cellStyle name="Normal 9 6 4 4 3" xfId="28019"/>
    <cellStyle name="Normal 9 6 4 4 4" xfId="28020"/>
    <cellStyle name="Normal 9 6 4 4 5" xfId="28021"/>
    <cellStyle name="Normal 9 6 4 5" xfId="28022"/>
    <cellStyle name="Normal 9 6 4 5 2" xfId="28023"/>
    <cellStyle name="Normal 9 6 4 5 3" xfId="28024"/>
    <cellStyle name="Normal 9 6 4 6" xfId="28025"/>
    <cellStyle name="Normal 9 6 4 7" xfId="28026"/>
    <cellStyle name="Normal 9 6 4 8" xfId="28027"/>
    <cellStyle name="Normal 9 6 4 9" xfId="28028"/>
    <cellStyle name="Normal 9 6 5" xfId="28029"/>
    <cellStyle name="Normal 9 6 5 2" xfId="28030"/>
    <cellStyle name="Normal 9 6 5 2 2" xfId="28031"/>
    <cellStyle name="Normal 9 6 5 2 2 2" xfId="28032"/>
    <cellStyle name="Normal 9 6 5 2 2 3" xfId="28033"/>
    <cellStyle name="Normal 9 6 5 2 3" xfId="28034"/>
    <cellStyle name="Normal 9 6 5 2 4" xfId="28035"/>
    <cellStyle name="Normal 9 6 5 2 5" xfId="28036"/>
    <cellStyle name="Normal 9 6 5 3" xfId="28037"/>
    <cellStyle name="Normal 9 6 5 3 2" xfId="28038"/>
    <cellStyle name="Normal 9 6 5 3 2 2" xfId="28039"/>
    <cellStyle name="Normal 9 6 5 3 2 3" xfId="28040"/>
    <cellStyle name="Normal 9 6 5 3 3" xfId="28041"/>
    <cellStyle name="Normal 9 6 5 3 4" xfId="28042"/>
    <cellStyle name="Normal 9 6 5 3 5" xfId="28043"/>
    <cellStyle name="Normal 9 6 5 4" xfId="28044"/>
    <cellStyle name="Normal 9 6 5 4 2" xfId="28045"/>
    <cellStyle name="Normal 9 6 5 4 2 2" xfId="28046"/>
    <cellStyle name="Normal 9 6 5 4 2 3" xfId="28047"/>
    <cellStyle name="Normal 9 6 5 4 3" xfId="28048"/>
    <cellStyle name="Normal 9 6 5 4 4" xfId="28049"/>
    <cellStyle name="Normal 9 6 5 4 5" xfId="28050"/>
    <cellStyle name="Normal 9 6 5 5" xfId="28051"/>
    <cellStyle name="Normal 9 6 5 5 2" xfId="28052"/>
    <cellStyle name="Normal 9 6 5 5 3" xfId="28053"/>
    <cellStyle name="Normal 9 6 5 6" xfId="28054"/>
    <cellStyle name="Normal 9 6 5 7" xfId="28055"/>
    <cellStyle name="Normal 9 6 5 8" xfId="28056"/>
    <cellStyle name="Normal 9 6 6" xfId="28057"/>
    <cellStyle name="Normal 9 6 6 2" xfId="28058"/>
    <cellStyle name="Normal 9 6 6 2 2" xfId="28059"/>
    <cellStyle name="Normal 9 6 6 2 2 2" xfId="28060"/>
    <cellStyle name="Normal 9 6 6 2 2 3" xfId="28061"/>
    <cellStyle name="Normal 9 6 6 2 3" xfId="28062"/>
    <cellStyle name="Normal 9 6 6 2 4" xfId="28063"/>
    <cellStyle name="Normal 9 6 6 2 5" xfId="28064"/>
    <cellStyle name="Normal 9 6 6 3" xfId="28065"/>
    <cellStyle name="Normal 9 6 6 3 2" xfId="28066"/>
    <cellStyle name="Normal 9 6 6 3 2 2" xfId="28067"/>
    <cellStyle name="Normal 9 6 6 3 2 3" xfId="28068"/>
    <cellStyle name="Normal 9 6 6 3 3" xfId="28069"/>
    <cellStyle name="Normal 9 6 6 3 4" xfId="28070"/>
    <cellStyle name="Normal 9 6 6 3 5" xfId="28071"/>
    <cellStyle name="Normal 9 6 6 4" xfId="28072"/>
    <cellStyle name="Normal 9 6 6 4 2" xfId="28073"/>
    <cellStyle name="Normal 9 6 6 4 2 2" xfId="28074"/>
    <cellStyle name="Normal 9 6 6 4 2 3" xfId="28075"/>
    <cellStyle name="Normal 9 6 6 4 3" xfId="28076"/>
    <cellStyle name="Normal 9 6 6 4 4" xfId="28077"/>
    <cellStyle name="Normal 9 6 6 4 5" xfId="28078"/>
    <cellStyle name="Normal 9 6 6 5" xfId="28079"/>
    <cellStyle name="Normal 9 6 6 5 2" xfId="28080"/>
    <cellStyle name="Normal 9 6 6 5 3" xfId="28081"/>
    <cellStyle name="Normal 9 6 6 6" xfId="28082"/>
    <cellStyle name="Normal 9 6 6 7" xfId="28083"/>
    <cellStyle name="Normal 9 6 6 8" xfId="28084"/>
    <cellStyle name="Normal 9 6 7" xfId="28085"/>
    <cellStyle name="Normal 9 6 7 2" xfId="28086"/>
    <cellStyle name="Normal 9 6 7 2 2" xfId="28087"/>
    <cellStyle name="Normal 9 6 7 2 3" xfId="28088"/>
    <cellStyle name="Normal 9 6 7 3" xfId="28089"/>
    <cellStyle name="Normal 9 6 7 4" xfId="28090"/>
    <cellStyle name="Normal 9 6 7 5" xfId="28091"/>
    <cellStyle name="Normal 9 6 8" xfId="28092"/>
    <cellStyle name="Normal 9 6 8 2" xfId="28093"/>
    <cellStyle name="Normal 9 6 8 2 2" xfId="28094"/>
    <cellStyle name="Normal 9 6 8 2 3" xfId="28095"/>
    <cellStyle name="Normal 9 6 8 3" xfId="28096"/>
    <cellStyle name="Normal 9 6 8 4" xfId="28097"/>
    <cellStyle name="Normal 9 6 8 5" xfId="28098"/>
    <cellStyle name="Normal 9 6 9" xfId="28099"/>
    <cellStyle name="Normal 9 6 9 2" xfId="28100"/>
    <cellStyle name="Normal 9 6 9 2 2" xfId="28101"/>
    <cellStyle name="Normal 9 6 9 2 3" xfId="28102"/>
    <cellStyle name="Normal 9 6 9 3" xfId="28103"/>
    <cellStyle name="Normal 9 6 9 4" xfId="28104"/>
    <cellStyle name="Normal 9 6 9 5" xfId="28105"/>
    <cellStyle name="Normal 9 7" xfId="28106"/>
    <cellStyle name="Normal 9 7 10" xfId="28107"/>
    <cellStyle name="Normal 9 7 10 2" xfId="28108"/>
    <cellStyle name="Normal 9 7 10 3" xfId="28109"/>
    <cellStyle name="Normal 9 7 11" xfId="28110"/>
    <cellStyle name="Normal 9 7 12" xfId="28111"/>
    <cellStyle name="Normal 9 7 13" xfId="28112"/>
    <cellStyle name="Normal 9 7 14" xfId="28113"/>
    <cellStyle name="Normal 9 7 2" xfId="28114"/>
    <cellStyle name="Normal 9 7 2 2" xfId="28115"/>
    <cellStyle name="Normal 9 7 2 2 2" xfId="28116"/>
    <cellStyle name="Normal 9 7 2 2 2 2" xfId="28117"/>
    <cellStyle name="Normal 9 7 2 2 2 2 2" xfId="28118"/>
    <cellStyle name="Normal 9 7 2 2 2 3" xfId="28119"/>
    <cellStyle name="Normal 9 7 2 2 3" xfId="28120"/>
    <cellStyle name="Normal 9 7 2 2 3 2" xfId="28121"/>
    <cellStyle name="Normal 9 7 2 2 4" xfId="28122"/>
    <cellStyle name="Normal 9 7 2 2 5" xfId="28123"/>
    <cellStyle name="Normal 9 7 2 3" xfId="28124"/>
    <cellStyle name="Normal 9 7 2 3 2" xfId="28125"/>
    <cellStyle name="Normal 9 7 2 3 2 2" xfId="28126"/>
    <cellStyle name="Normal 9 7 2 3 2 3" xfId="28127"/>
    <cellStyle name="Normal 9 7 2 3 3" xfId="28128"/>
    <cellStyle name="Normal 9 7 2 3 4" xfId="28129"/>
    <cellStyle name="Normal 9 7 2 3 5" xfId="28130"/>
    <cellStyle name="Normal 9 7 2 4" xfId="28131"/>
    <cellStyle name="Normal 9 7 2 4 2" xfId="28132"/>
    <cellStyle name="Normal 9 7 2 4 2 2" xfId="28133"/>
    <cellStyle name="Normal 9 7 2 4 2 3" xfId="28134"/>
    <cellStyle name="Normal 9 7 2 4 3" xfId="28135"/>
    <cellStyle name="Normal 9 7 2 4 4" xfId="28136"/>
    <cellStyle name="Normal 9 7 2 4 5" xfId="28137"/>
    <cellStyle name="Normal 9 7 2 5" xfId="28138"/>
    <cellStyle name="Normal 9 7 2 5 2" xfId="28139"/>
    <cellStyle name="Normal 9 7 2 5 3" xfId="28140"/>
    <cellStyle name="Normal 9 7 2 6" xfId="28141"/>
    <cellStyle name="Normal 9 7 2 7" xfId="28142"/>
    <cellStyle name="Normal 9 7 2 8" xfId="28143"/>
    <cellStyle name="Normal 9 7 3" xfId="28144"/>
    <cellStyle name="Normal 9 7 3 2" xfId="28145"/>
    <cellStyle name="Normal 9 7 3 2 2" xfId="28146"/>
    <cellStyle name="Normal 9 7 3 2 2 2" xfId="28147"/>
    <cellStyle name="Normal 9 7 3 2 2 3" xfId="28148"/>
    <cellStyle name="Normal 9 7 3 2 3" xfId="28149"/>
    <cellStyle name="Normal 9 7 3 2 4" xfId="28150"/>
    <cellStyle name="Normal 9 7 3 2 5" xfId="28151"/>
    <cellStyle name="Normal 9 7 3 3" xfId="28152"/>
    <cellStyle name="Normal 9 7 3 3 2" xfId="28153"/>
    <cellStyle name="Normal 9 7 3 3 2 2" xfId="28154"/>
    <cellStyle name="Normal 9 7 3 3 2 3" xfId="28155"/>
    <cellStyle name="Normal 9 7 3 3 3" xfId="28156"/>
    <cellStyle name="Normal 9 7 3 3 4" xfId="28157"/>
    <cellStyle name="Normal 9 7 3 3 5" xfId="28158"/>
    <cellStyle name="Normal 9 7 3 4" xfId="28159"/>
    <cellStyle name="Normal 9 7 3 4 2" xfId="28160"/>
    <cellStyle name="Normal 9 7 3 4 2 2" xfId="28161"/>
    <cellStyle name="Normal 9 7 3 4 2 3" xfId="28162"/>
    <cellStyle name="Normal 9 7 3 4 3" xfId="28163"/>
    <cellStyle name="Normal 9 7 3 4 4" xfId="28164"/>
    <cellStyle name="Normal 9 7 3 4 5" xfId="28165"/>
    <cellStyle name="Normal 9 7 3 5" xfId="28166"/>
    <cellStyle name="Normal 9 7 3 5 2" xfId="28167"/>
    <cellStyle name="Normal 9 7 3 5 3" xfId="28168"/>
    <cellStyle name="Normal 9 7 3 6" xfId="28169"/>
    <cellStyle name="Normal 9 7 3 7" xfId="28170"/>
    <cellStyle name="Normal 9 7 3 8" xfId="28171"/>
    <cellStyle name="Normal 9 7 4" xfId="28172"/>
    <cellStyle name="Normal 9 7 4 2" xfId="28173"/>
    <cellStyle name="Normal 9 7 4 2 2" xfId="28174"/>
    <cellStyle name="Normal 9 7 4 2 2 2" xfId="28175"/>
    <cellStyle name="Normal 9 7 4 2 2 3" xfId="28176"/>
    <cellStyle name="Normal 9 7 4 2 3" xfId="28177"/>
    <cellStyle name="Normal 9 7 4 2 4" xfId="28178"/>
    <cellStyle name="Normal 9 7 4 2 5" xfId="28179"/>
    <cellStyle name="Normal 9 7 4 3" xfId="28180"/>
    <cellStyle name="Normal 9 7 4 3 2" xfId="28181"/>
    <cellStyle name="Normal 9 7 4 3 2 2" xfId="28182"/>
    <cellStyle name="Normal 9 7 4 3 2 3" xfId="28183"/>
    <cellStyle name="Normal 9 7 4 3 3" xfId="28184"/>
    <cellStyle name="Normal 9 7 4 3 4" xfId="28185"/>
    <cellStyle name="Normal 9 7 4 3 5" xfId="28186"/>
    <cellStyle name="Normal 9 7 4 4" xfId="28187"/>
    <cellStyle name="Normal 9 7 4 4 2" xfId="28188"/>
    <cellStyle name="Normal 9 7 4 4 2 2" xfId="28189"/>
    <cellStyle name="Normal 9 7 4 4 2 3" xfId="28190"/>
    <cellStyle name="Normal 9 7 4 4 3" xfId="28191"/>
    <cellStyle name="Normal 9 7 4 4 4" xfId="28192"/>
    <cellStyle name="Normal 9 7 4 4 5" xfId="28193"/>
    <cellStyle name="Normal 9 7 4 5" xfId="28194"/>
    <cellStyle name="Normal 9 7 4 5 2" xfId="28195"/>
    <cellStyle name="Normal 9 7 4 5 3" xfId="28196"/>
    <cellStyle name="Normal 9 7 4 6" xfId="28197"/>
    <cellStyle name="Normal 9 7 4 7" xfId="28198"/>
    <cellStyle name="Normal 9 7 4 8" xfId="28199"/>
    <cellStyle name="Normal 9 7 5" xfId="28200"/>
    <cellStyle name="Normal 9 7 5 2" xfId="28201"/>
    <cellStyle name="Normal 9 7 5 2 2" xfId="28202"/>
    <cellStyle name="Normal 9 7 5 2 2 2" xfId="28203"/>
    <cellStyle name="Normal 9 7 5 2 2 3" xfId="28204"/>
    <cellStyle name="Normal 9 7 5 2 3" xfId="28205"/>
    <cellStyle name="Normal 9 7 5 2 4" xfId="28206"/>
    <cellStyle name="Normal 9 7 5 2 5" xfId="28207"/>
    <cellStyle name="Normal 9 7 5 3" xfId="28208"/>
    <cellStyle name="Normal 9 7 5 3 2" xfId="28209"/>
    <cellStyle name="Normal 9 7 5 3 2 2" xfId="28210"/>
    <cellStyle name="Normal 9 7 5 3 2 3" xfId="28211"/>
    <cellStyle name="Normal 9 7 5 3 3" xfId="28212"/>
    <cellStyle name="Normal 9 7 5 3 4" xfId="28213"/>
    <cellStyle name="Normal 9 7 5 3 5" xfId="28214"/>
    <cellStyle name="Normal 9 7 5 4" xfId="28215"/>
    <cellStyle name="Normal 9 7 5 4 2" xfId="28216"/>
    <cellStyle name="Normal 9 7 5 4 2 2" xfId="28217"/>
    <cellStyle name="Normal 9 7 5 4 2 3" xfId="28218"/>
    <cellStyle name="Normal 9 7 5 4 3" xfId="28219"/>
    <cellStyle name="Normal 9 7 5 4 4" xfId="28220"/>
    <cellStyle name="Normal 9 7 5 4 5" xfId="28221"/>
    <cellStyle name="Normal 9 7 5 5" xfId="28222"/>
    <cellStyle name="Normal 9 7 5 5 2" xfId="28223"/>
    <cellStyle name="Normal 9 7 5 5 3" xfId="28224"/>
    <cellStyle name="Normal 9 7 5 6" xfId="28225"/>
    <cellStyle name="Normal 9 7 5 7" xfId="28226"/>
    <cellStyle name="Normal 9 7 5 8" xfId="28227"/>
    <cellStyle name="Normal 9 7 6" xfId="28228"/>
    <cellStyle name="Normal 9 7 6 2" xfId="28229"/>
    <cellStyle name="Normal 9 7 6 2 2" xfId="28230"/>
    <cellStyle name="Normal 9 7 6 2 2 2" xfId="28231"/>
    <cellStyle name="Normal 9 7 6 2 2 3" xfId="28232"/>
    <cellStyle name="Normal 9 7 6 2 3" xfId="28233"/>
    <cellStyle name="Normal 9 7 6 2 4" xfId="28234"/>
    <cellStyle name="Normal 9 7 6 2 5" xfId="28235"/>
    <cellStyle name="Normal 9 7 6 3" xfId="28236"/>
    <cellStyle name="Normal 9 7 6 3 2" xfId="28237"/>
    <cellStyle name="Normal 9 7 6 3 2 2" xfId="28238"/>
    <cellStyle name="Normal 9 7 6 3 2 3" xfId="28239"/>
    <cellStyle name="Normal 9 7 6 3 3" xfId="28240"/>
    <cellStyle name="Normal 9 7 6 3 4" xfId="28241"/>
    <cellStyle name="Normal 9 7 6 3 5" xfId="28242"/>
    <cellStyle name="Normal 9 7 6 4" xfId="28243"/>
    <cellStyle name="Normal 9 7 6 4 2" xfId="28244"/>
    <cellStyle name="Normal 9 7 6 4 2 2" xfId="28245"/>
    <cellStyle name="Normal 9 7 6 4 2 3" xfId="28246"/>
    <cellStyle name="Normal 9 7 6 4 3" xfId="28247"/>
    <cellStyle name="Normal 9 7 6 4 4" xfId="28248"/>
    <cellStyle name="Normal 9 7 6 4 5" xfId="28249"/>
    <cellStyle name="Normal 9 7 6 5" xfId="28250"/>
    <cellStyle name="Normal 9 7 6 5 2" xfId="28251"/>
    <cellStyle name="Normal 9 7 6 5 3" xfId="28252"/>
    <cellStyle name="Normal 9 7 6 6" xfId="28253"/>
    <cellStyle name="Normal 9 7 6 7" xfId="28254"/>
    <cellStyle name="Normal 9 7 6 8" xfId="28255"/>
    <cellStyle name="Normal 9 7 7" xfId="28256"/>
    <cellStyle name="Normal 9 7 7 2" xfId="28257"/>
    <cellStyle name="Normal 9 7 7 2 2" xfId="28258"/>
    <cellStyle name="Normal 9 7 7 2 3" xfId="28259"/>
    <cellStyle name="Normal 9 7 7 3" xfId="28260"/>
    <cellStyle name="Normal 9 7 7 4" xfId="28261"/>
    <cellStyle name="Normal 9 7 7 5" xfId="28262"/>
    <cellStyle name="Normal 9 7 8" xfId="28263"/>
    <cellStyle name="Normal 9 7 8 2" xfId="28264"/>
    <cellStyle name="Normal 9 7 8 2 2" xfId="28265"/>
    <cellStyle name="Normal 9 7 8 2 3" xfId="28266"/>
    <cellStyle name="Normal 9 7 8 3" xfId="28267"/>
    <cellStyle name="Normal 9 7 8 4" xfId="28268"/>
    <cellStyle name="Normal 9 7 8 5" xfId="28269"/>
    <cellStyle name="Normal 9 7 9" xfId="28270"/>
    <cellStyle name="Normal 9 7 9 2" xfId="28271"/>
    <cellStyle name="Normal 9 7 9 2 2" xfId="28272"/>
    <cellStyle name="Normal 9 7 9 2 3" xfId="28273"/>
    <cellStyle name="Normal 9 7 9 3" xfId="28274"/>
    <cellStyle name="Normal 9 7 9 4" xfId="28275"/>
    <cellStyle name="Normal 9 7 9 5" xfId="28276"/>
    <cellStyle name="Normal 9 8" xfId="28277"/>
    <cellStyle name="Normal 9 8 10" xfId="28278"/>
    <cellStyle name="Normal 9 8 10 2" xfId="28279"/>
    <cellStyle name="Normal 9 8 10 3" xfId="28280"/>
    <cellStyle name="Normal 9 8 11" xfId="28281"/>
    <cellStyle name="Normal 9 8 12" xfId="28282"/>
    <cellStyle name="Normal 9 8 13" xfId="28283"/>
    <cellStyle name="Normal 9 8 2" xfId="28284"/>
    <cellStyle name="Normal 9 8 2 2" xfId="28285"/>
    <cellStyle name="Normal 9 8 2 2 2" xfId="28286"/>
    <cellStyle name="Normal 9 8 2 2 2 2" xfId="28287"/>
    <cellStyle name="Normal 9 8 2 2 2 2 2" xfId="28288"/>
    <cellStyle name="Normal 9 8 2 2 2 3" xfId="28289"/>
    <cellStyle name="Normal 9 8 2 2 3" xfId="28290"/>
    <cellStyle name="Normal 9 8 2 2 3 2" xfId="28291"/>
    <cellStyle name="Normal 9 8 2 2 4" xfId="28292"/>
    <cellStyle name="Normal 9 8 2 2 5" xfId="28293"/>
    <cellStyle name="Normal 9 8 2 3" xfId="28294"/>
    <cellStyle name="Normal 9 8 2 3 2" xfId="28295"/>
    <cellStyle name="Normal 9 8 2 3 2 2" xfId="28296"/>
    <cellStyle name="Normal 9 8 2 3 2 3" xfId="28297"/>
    <cellStyle name="Normal 9 8 2 3 3" xfId="28298"/>
    <cellStyle name="Normal 9 8 2 3 4" xfId="28299"/>
    <cellStyle name="Normal 9 8 2 3 5" xfId="28300"/>
    <cellStyle name="Normal 9 8 2 4" xfId="28301"/>
    <cellStyle name="Normal 9 8 2 4 2" xfId="28302"/>
    <cellStyle name="Normal 9 8 2 4 2 2" xfId="28303"/>
    <cellStyle name="Normal 9 8 2 4 2 3" xfId="28304"/>
    <cellStyle name="Normal 9 8 2 4 3" xfId="28305"/>
    <cellStyle name="Normal 9 8 2 4 4" xfId="28306"/>
    <cellStyle name="Normal 9 8 2 4 5" xfId="28307"/>
    <cellStyle name="Normal 9 8 2 5" xfId="28308"/>
    <cellStyle name="Normal 9 8 2 5 2" xfId="28309"/>
    <cellStyle name="Normal 9 8 2 5 3" xfId="28310"/>
    <cellStyle name="Normal 9 8 2 6" xfId="28311"/>
    <cellStyle name="Normal 9 8 2 7" xfId="28312"/>
    <cellStyle name="Normal 9 8 2 8" xfId="28313"/>
    <cellStyle name="Normal 9 8 3" xfId="28314"/>
    <cellStyle name="Normal 9 8 3 2" xfId="28315"/>
    <cellStyle name="Normal 9 8 3 2 2" xfId="28316"/>
    <cellStyle name="Normal 9 8 3 2 2 2" xfId="28317"/>
    <cellStyle name="Normal 9 8 3 2 2 3" xfId="28318"/>
    <cellStyle name="Normal 9 8 3 2 3" xfId="28319"/>
    <cellStyle name="Normal 9 8 3 2 4" xfId="28320"/>
    <cellStyle name="Normal 9 8 3 2 5" xfId="28321"/>
    <cellStyle name="Normal 9 8 3 3" xfId="28322"/>
    <cellStyle name="Normal 9 8 3 3 2" xfId="28323"/>
    <cellStyle name="Normal 9 8 3 3 2 2" xfId="28324"/>
    <cellStyle name="Normal 9 8 3 3 2 3" xfId="28325"/>
    <cellStyle name="Normal 9 8 3 3 3" xfId="28326"/>
    <cellStyle name="Normal 9 8 3 3 4" xfId="28327"/>
    <cellStyle name="Normal 9 8 3 3 5" xfId="28328"/>
    <cellStyle name="Normal 9 8 3 4" xfId="28329"/>
    <cellStyle name="Normal 9 8 3 4 2" xfId="28330"/>
    <cellStyle name="Normal 9 8 3 4 2 2" xfId="28331"/>
    <cellStyle name="Normal 9 8 3 4 2 3" xfId="28332"/>
    <cellStyle name="Normal 9 8 3 4 3" xfId="28333"/>
    <cellStyle name="Normal 9 8 3 4 4" xfId="28334"/>
    <cellStyle name="Normal 9 8 3 4 5" xfId="28335"/>
    <cellStyle name="Normal 9 8 3 5" xfId="28336"/>
    <cellStyle name="Normal 9 8 3 5 2" xfId="28337"/>
    <cellStyle name="Normal 9 8 3 5 3" xfId="28338"/>
    <cellStyle name="Normal 9 8 3 6" xfId="28339"/>
    <cellStyle name="Normal 9 8 3 7" xfId="28340"/>
    <cellStyle name="Normal 9 8 3 8" xfId="28341"/>
    <cellStyle name="Normal 9 8 4" xfId="28342"/>
    <cellStyle name="Normal 9 8 4 2" xfId="28343"/>
    <cellStyle name="Normal 9 8 4 2 2" xfId="28344"/>
    <cellStyle name="Normal 9 8 4 2 2 2" xfId="28345"/>
    <cellStyle name="Normal 9 8 4 2 2 3" xfId="28346"/>
    <cellStyle name="Normal 9 8 4 2 3" xfId="28347"/>
    <cellStyle name="Normal 9 8 4 2 4" xfId="28348"/>
    <cellStyle name="Normal 9 8 4 2 5" xfId="28349"/>
    <cellStyle name="Normal 9 8 4 3" xfId="28350"/>
    <cellStyle name="Normal 9 8 4 3 2" xfId="28351"/>
    <cellStyle name="Normal 9 8 4 3 2 2" xfId="28352"/>
    <cellStyle name="Normal 9 8 4 3 2 3" xfId="28353"/>
    <cellStyle name="Normal 9 8 4 3 3" xfId="28354"/>
    <cellStyle name="Normal 9 8 4 3 4" xfId="28355"/>
    <cellStyle name="Normal 9 8 4 3 5" xfId="28356"/>
    <cellStyle name="Normal 9 8 4 4" xfId="28357"/>
    <cellStyle name="Normal 9 8 4 4 2" xfId="28358"/>
    <cellStyle name="Normal 9 8 4 4 2 2" xfId="28359"/>
    <cellStyle name="Normal 9 8 4 4 2 3" xfId="28360"/>
    <cellStyle name="Normal 9 8 4 4 3" xfId="28361"/>
    <cellStyle name="Normal 9 8 4 4 4" xfId="28362"/>
    <cellStyle name="Normal 9 8 4 4 5" xfId="28363"/>
    <cellStyle name="Normal 9 8 4 5" xfId="28364"/>
    <cellStyle name="Normal 9 8 4 5 2" xfId="28365"/>
    <cellStyle name="Normal 9 8 4 5 3" xfId="28366"/>
    <cellStyle name="Normal 9 8 4 6" xfId="28367"/>
    <cellStyle name="Normal 9 8 4 7" xfId="28368"/>
    <cellStyle name="Normal 9 8 4 8" xfId="28369"/>
    <cellStyle name="Normal 9 8 5" xfId="28370"/>
    <cellStyle name="Normal 9 8 5 2" xfId="28371"/>
    <cellStyle name="Normal 9 8 5 2 2" xfId="28372"/>
    <cellStyle name="Normal 9 8 5 2 2 2" xfId="28373"/>
    <cellStyle name="Normal 9 8 5 2 2 3" xfId="28374"/>
    <cellStyle name="Normal 9 8 5 2 3" xfId="28375"/>
    <cellStyle name="Normal 9 8 5 2 4" xfId="28376"/>
    <cellStyle name="Normal 9 8 5 2 5" xfId="28377"/>
    <cellStyle name="Normal 9 8 5 3" xfId="28378"/>
    <cellStyle name="Normal 9 8 5 3 2" xfId="28379"/>
    <cellStyle name="Normal 9 8 5 3 2 2" xfId="28380"/>
    <cellStyle name="Normal 9 8 5 3 2 3" xfId="28381"/>
    <cellStyle name="Normal 9 8 5 3 3" xfId="28382"/>
    <cellStyle name="Normal 9 8 5 3 4" xfId="28383"/>
    <cellStyle name="Normal 9 8 5 3 5" xfId="28384"/>
    <cellStyle name="Normal 9 8 5 4" xfId="28385"/>
    <cellStyle name="Normal 9 8 5 4 2" xfId="28386"/>
    <cellStyle name="Normal 9 8 5 4 2 2" xfId="28387"/>
    <cellStyle name="Normal 9 8 5 4 2 3" xfId="28388"/>
    <cellStyle name="Normal 9 8 5 4 3" xfId="28389"/>
    <cellStyle name="Normal 9 8 5 4 4" xfId="28390"/>
    <cellStyle name="Normal 9 8 5 4 5" xfId="28391"/>
    <cellStyle name="Normal 9 8 5 5" xfId="28392"/>
    <cellStyle name="Normal 9 8 5 5 2" xfId="28393"/>
    <cellStyle name="Normal 9 8 5 5 3" xfId="28394"/>
    <cellStyle name="Normal 9 8 5 6" xfId="28395"/>
    <cellStyle name="Normal 9 8 5 7" xfId="28396"/>
    <cellStyle name="Normal 9 8 5 8" xfId="28397"/>
    <cellStyle name="Normal 9 8 6" xfId="28398"/>
    <cellStyle name="Normal 9 8 6 2" xfId="28399"/>
    <cellStyle name="Normal 9 8 6 2 2" xfId="28400"/>
    <cellStyle name="Normal 9 8 6 2 2 2" xfId="28401"/>
    <cellStyle name="Normal 9 8 6 2 2 3" xfId="28402"/>
    <cellStyle name="Normal 9 8 6 2 3" xfId="28403"/>
    <cellStyle name="Normal 9 8 6 2 4" xfId="28404"/>
    <cellStyle name="Normal 9 8 6 2 5" xfId="28405"/>
    <cellStyle name="Normal 9 8 6 3" xfId="28406"/>
    <cellStyle name="Normal 9 8 6 3 2" xfId="28407"/>
    <cellStyle name="Normal 9 8 6 3 2 2" xfId="28408"/>
    <cellStyle name="Normal 9 8 6 3 2 3" xfId="28409"/>
    <cellStyle name="Normal 9 8 6 3 3" xfId="28410"/>
    <cellStyle name="Normal 9 8 6 3 4" xfId="28411"/>
    <cellStyle name="Normal 9 8 6 3 5" xfId="28412"/>
    <cellStyle name="Normal 9 8 6 4" xfId="28413"/>
    <cellStyle name="Normal 9 8 6 4 2" xfId="28414"/>
    <cellStyle name="Normal 9 8 6 4 2 2" xfId="28415"/>
    <cellStyle name="Normal 9 8 6 4 2 3" xfId="28416"/>
    <cellStyle name="Normal 9 8 6 4 3" xfId="28417"/>
    <cellStyle name="Normal 9 8 6 4 4" xfId="28418"/>
    <cellStyle name="Normal 9 8 6 4 5" xfId="28419"/>
    <cellStyle name="Normal 9 8 6 5" xfId="28420"/>
    <cellStyle name="Normal 9 8 6 5 2" xfId="28421"/>
    <cellStyle name="Normal 9 8 6 5 3" xfId="28422"/>
    <cellStyle name="Normal 9 8 6 6" xfId="28423"/>
    <cellStyle name="Normal 9 8 6 7" xfId="28424"/>
    <cellStyle name="Normal 9 8 6 8" xfId="28425"/>
    <cellStyle name="Normal 9 8 7" xfId="28426"/>
    <cellStyle name="Normal 9 8 7 2" xfId="28427"/>
    <cellStyle name="Normal 9 8 7 2 2" xfId="28428"/>
    <cellStyle name="Normal 9 8 7 2 3" xfId="28429"/>
    <cellStyle name="Normal 9 8 7 3" xfId="28430"/>
    <cellStyle name="Normal 9 8 7 4" xfId="28431"/>
    <cellStyle name="Normal 9 8 7 5" xfId="28432"/>
    <cellStyle name="Normal 9 8 8" xfId="28433"/>
    <cellStyle name="Normal 9 8 8 2" xfId="28434"/>
    <cellStyle name="Normal 9 8 8 2 2" xfId="28435"/>
    <cellStyle name="Normal 9 8 8 2 3" xfId="28436"/>
    <cellStyle name="Normal 9 8 8 3" xfId="28437"/>
    <cellStyle name="Normal 9 8 8 4" xfId="28438"/>
    <cellStyle name="Normal 9 8 8 5" xfId="28439"/>
    <cellStyle name="Normal 9 8 9" xfId="28440"/>
    <cellStyle name="Normal 9 8 9 2" xfId="28441"/>
    <cellStyle name="Normal 9 8 9 2 2" xfId="28442"/>
    <cellStyle name="Normal 9 8 9 2 3" xfId="28443"/>
    <cellStyle name="Normal 9 8 9 3" xfId="28444"/>
    <cellStyle name="Normal 9 8 9 4" xfId="28445"/>
    <cellStyle name="Normal 9 8 9 5" xfId="28446"/>
    <cellStyle name="Normal 9 9" xfId="28447"/>
    <cellStyle name="Normal 9 9 10" xfId="28448"/>
    <cellStyle name="Normal 9 9 10 2" xfId="28449"/>
    <cellStyle name="Normal 9 9 10 3" xfId="28450"/>
    <cellStyle name="Normal 9 9 11" xfId="28451"/>
    <cellStyle name="Normal 9 9 12" xfId="28452"/>
    <cellStyle name="Normal 9 9 13" xfId="28453"/>
    <cellStyle name="Normal 9 9 2" xfId="28454"/>
    <cellStyle name="Normal 9 9 2 2" xfId="28455"/>
    <cellStyle name="Normal 9 9 2 2 2" xfId="28456"/>
    <cellStyle name="Normal 9 9 2 2 2 2" xfId="28457"/>
    <cellStyle name="Normal 9 9 2 2 2 2 2" xfId="28458"/>
    <cellStyle name="Normal 9 9 2 2 2 3" xfId="28459"/>
    <cellStyle name="Normal 9 9 2 2 3" xfId="28460"/>
    <cellStyle name="Normal 9 9 2 2 3 2" xfId="28461"/>
    <cellStyle name="Normal 9 9 2 2 4" xfId="28462"/>
    <cellStyle name="Normal 9 9 2 2 5" xfId="28463"/>
    <cellStyle name="Normal 9 9 2 3" xfId="28464"/>
    <cellStyle name="Normal 9 9 2 3 2" xfId="28465"/>
    <cellStyle name="Normal 9 9 2 3 2 2" xfId="28466"/>
    <cellStyle name="Normal 9 9 2 3 2 3" xfId="28467"/>
    <cellStyle name="Normal 9 9 2 3 3" xfId="28468"/>
    <cellStyle name="Normal 9 9 2 3 4" xfId="28469"/>
    <cellStyle name="Normal 9 9 2 3 5" xfId="28470"/>
    <cellStyle name="Normal 9 9 2 4" xfId="28471"/>
    <cellStyle name="Normal 9 9 2 4 2" xfId="28472"/>
    <cellStyle name="Normal 9 9 2 4 2 2" xfId="28473"/>
    <cellStyle name="Normal 9 9 2 4 2 3" xfId="28474"/>
    <cellStyle name="Normal 9 9 2 4 3" xfId="28475"/>
    <cellStyle name="Normal 9 9 2 4 4" xfId="28476"/>
    <cellStyle name="Normal 9 9 2 4 5" xfId="28477"/>
    <cellStyle name="Normal 9 9 2 5" xfId="28478"/>
    <cellStyle name="Normal 9 9 2 5 2" xfId="28479"/>
    <cellStyle name="Normal 9 9 2 5 3" xfId="28480"/>
    <cellStyle name="Normal 9 9 2 6" xfId="28481"/>
    <cellStyle name="Normal 9 9 2 7" xfId="28482"/>
    <cellStyle name="Normal 9 9 2 8" xfId="28483"/>
    <cellStyle name="Normal 9 9 3" xfId="28484"/>
    <cellStyle name="Normal 9 9 3 2" xfId="28485"/>
    <cellStyle name="Normal 9 9 3 2 2" xfId="28486"/>
    <cellStyle name="Normal 9 9 3 2 2 2" xfId="28487"/>
    <cellStyle name="Normal 9 9 3 2 2 3" xfId="28488"/>
    <cellStyle name="Normal 9 9 3 2 3" xfId="28489"/>
    <cellStyle name="Normal 9 9 3 2 4" xfId="28490"/>
    <cellStyle name="Normal 9 9 3 2 5" xfId="28491"/>
    <cellStyle name="Normal 9 9 3 3" xfId="28492"/>
    <cellStyle name="Normal 9 9 3 3 2" xfId="28493"/>
    <cellStyle name="Normal 9 9 3 3 2 2" xfId="28494"/>
    <cellStyle name="Normal 9 9 3 3 2 3" xfId="28495"/>
    <cellStyle name="Normal 9 9 3 3 3" xfId="28496"/>
    <cellStyle name="Normal 9 9 3 3 4" xfId="28497"/>
    <cellStyle name="Normal 9 9 3 3 5" xfId="28498"/>
    <cellStyle name="Normal 9 9 3 4" xfId="28499"/>
    <cellStyle name="Normal 9 9 3 4 2" xfId="28500"/>
    <cellStyle name="Normal 9 9 3 4 2 2" xfId="28501"/>
    <cellStyle name="Normal 9 9 3 4 2 3" xfId="28502"/>
    <cellStyle name="Normal 9 9 3 4 3" xfId="28503"/>
    <cellStyle name="Normal 9 9 3 4 4" xfId="28504"/>
    <cellStyle name="Normal 9 9 3 4 5" xfId="28505"/>
    <cellStyle name="Normal 9 9 3 5" xfId="28506"/>
    <cellStyle name="Normal 9 9 3 5 2" xfId="28507"/>
    <cellStyle name="Normal 9 9 3 5 3" xfId="28508"/>
    <cellStyle name="Normal 9 9 3 6" xfId="28509"/>
    <cellStyle name="Normal 9 9 3 7" xfId="28510"/>
    <cellStyle name="Normal 9 9 3 8" xfId="28511"/>
    <cellStyle name="Normal 9 9 4" xfId="28512"/>
    <cellStyle name="Normal 9 9 4 2" xfId="28513"/>
    <cellStyle name="Normal 9 9 4 2 2" xfId="28514"/>
    <cellStyle name="Normal 9 9 4 2 2 2" xfId="28515"/>
    <cellStyle name="Normal 9 9 4 2 2 3" xfId="28516"/>
    <cellStyle name="Normal 9 9 4 2 3" xfId="28517"/>
    <cellStyle name="Normal 9 9 4 2 4" xfId="28518"/>
    <cellStyle name="Normal 9 9 4 2 5" xfId="28519"/>
    <cellStyle name="Normal 9 9 4 3" xfId="28520"/>
    <cellStyle name="Normal 9 9 4 3 2" xfId="28521"/>
    <cellStyle name="Normal 9 9 4 3 2 2" xfId="28522"/>
    <cellStyle name="Normal 9 9 4 3 2 3" xfId="28523"/>
    <cellStyle name="Normal 9 9 4 3 3" xfId="28524"/>
    <cellStyle name="Normal 9 9 4 3 4" xfId="28525"/>
    <cellStyle name="Normal 9 9 4 3 5" xfId="28526"/>
    <cellStyle name="Normal 9 9 4 4" xfId="28527"/>
    <cellStyle name="Normal 9 9 4 4 2" xfId="28528"/>
    <cellStyle name="Normal 9 9 4 4 2 2" xfId="28529"/>
    <cellStyle name="Normal 9 9 4 4 2 3" xfId="28530"/>
    <cellStyle name="Normal 9 9 4 4 3" xfId="28531"/>
    <cellStyle name="Normal 9 9 4 4 4" xfId="28532"/>
    <cellStyle name="Normal 9 9 4 4 5" xfId="28533"/>
    <cellStyle name="Normal 9 9 4 5" xfId="28534"/>
    <cellStyle name="Normal 9 9 4 5 2" xfId="28535"/>
    <cellStyle name="Normal 9 9 4 5 3" xfId="28536"/>
    <cellStyle name="Normal 9 9 4 6" xfId="28537"/>
    <cellStyle name="Normal 9 9 4 7" xfId="28538"/>
    <cellStyle name="Normal 9 9 4 8" xfId="28539"/>
    <cellStyle name="Normal 9 9 5" xfId="28540"/>
    <cellStyle name="Normal 9 9 5 2" xfId="28541"/>
    <cellStyle name="Normal 9 9 5 2 2" xfId="28542"/>
    <cellStyle name="Normal 9 9 5 2 2 2" xfId="28543"/>
    <cellStyle name="Normal 9 9 5 2 2 3" xfId="28544"/>
    <cellStyle name="Normal 9 9 5 2 3" xfId="28545"/>
    <cellStyle name="Normal 9 9 5 2 4" xfId="28546"/>
    <cellStyle name="Normal 9 9 5 2 5" xfId="28547"/>
    <cellStyle name="Normal 9 9 5 3" xfId="28548"/>
    <cellStyle name="Normal 9 9 5 3 2" xfId="28549"/>
    <cellStyle name="Normal 9 9 5 3 2 2" xfId="28550"/>
    <cellStyle name="Normal 9 9 5 3 2 3" xfId="28551"/>
    <cellStyle name="Normal 9 9 5 3 3" xfId="28552"/>
    <cellStyle name="Normal 9 9 5 3 4" xfId="28553"/>
    <cellStyle name="Normal 9 9 5 3 5" xfId="28554"/>
    <cellStyle name="Normal 9 9 5 4" xfId="28555"/>
    <cellStyle name="Normal 9 9 5 4 2" xfId="28556"/>
    <cellStyle name="Normal 9 9 5 4 2 2" xfId="28557"/>
    <cellStyle name="Normal 9 9 5 4 2 3" xfId="28558"/>
    <cellStyle name="Normal 9 9 5 4 3" xfId="28559"/>
    <cellStyle name="Normal 9 9 5 4 4" xfId="28560"/>
    <cellStyle name="Normal 9 9 5 4 5" xfId="28561"/>
    <cellStyle name="Normal 9 9 5 5" xfId="28562"/>
    <cellStyle name="Normal 9 9 5 5 2" xfId="28563"/>
    <cellStyle name="Normal 9 9 5 5 3" xfId="28564"/>
    <cellStyle name="Normal 9 9 5 6" xfId="28565"/>
    <cellStyle name="Normal 9 9 5 7" xfId="28566"/>
    <cellStyle name="Normal 9 9 5 8" xfId="28567"/>
    <cellStyle name="Normal 9 9 6" xfId="28568"/>
    <cellStyle name="Normal 9 9 6 2" xfId="28569"/>
    <cellStyle name="Normal 9 9 6 2 2" xfId="28570"/>
    <cellStyle name="Normal 9 9 6 2 2 2" xfId="28571"/>
    <cellStyle name="Normal 9 9 6 2 2 3" xfId="28572"/>
    <cellStyle name="Normal 9 9 6 2 3" xfId="28573"/>
    <cellStyle name="Normal 9 9 6 2 4" xfId="28574"/>
    <cellStyle name="Normal 9 9 6 2 5" xfId="28575"/>
    <cellStyle name="Normal 9 9 6 3" xfId="28576"/>
    <cellStyle name="Normal 9 9 6 3 2" xfId="28577"/>
    <cellStyle name="Normal 9 9 6 3 2 2" xfId="28578"/>
    <cellStyle name="Normal 9 9 6 3 2 3" xfId="28579"/>
    <cellStyle name="Normal 9 9 6 3 3" xfId="28580"/>
    <cellStyle name="Normal 9 9 6 3 4" xfId="28581"/>
    <cellStyle name="Normal 9 9 6 3 5" xfId="28582"/>
    <cellStyle name="Normal 9 9 6 4" xfId="28583"/>
    <cellStyle name="Normal 9 9 6 4 2" xfId="28584"/>
    <cellStyle name="Normal 9 9 6 4 2 2" xfId="28585"/>
    <cellStyle name="Normal 9 9 6 4 2 3" xfId="28586"/>
    <cellStyle name="Normal 9 9 6 4 3" xfId="28587"/>
    <cellStyle name="Normal 9 9 6 4 4" xfId="28588"/>
    <cellStyle name="Normal 9 9 6 4 5" xfId="28589"/>
    <cellStyle name="Normal 9 9 6 5" xfId="28590"/>
    <cellStyle name="Normal 9 9 6 5 2" xfId="28591"/>
    <cellStyle name="Normal 9 9 6 5 3" xfId="28592"/>
    <cellStyle name="Normal 9 9 6 6" xfId="28593"/>
    <cellStyle name="Normal 9 9 6 7" xfId="28594"/>
    <cellStyle name="Normal 9 9 6 8" xfId="28595"/>
    <cellStyle name="Normal 9 9 7" xfId="28596"/>
    <cellStyle name="Normal 9 9 7 2" xfId="28597"/>
    <cellStyle name="Normal 9 9 7 2 2" xfId="28598"/>
    <cellStyle name="Normal 9 9 7 2 3" xfId="28599"/>
    <cellStyle name="Normal 9 9 7 3" xfId="28600"/>
    <cellStyle name="Normal 9 9 7 4" xfId="28601"/>
    <cellStyle name="Normal 9 9 7 5" xfId="28602"/>
    <cellStyle name="Normal 9 9 8" xfId="28603"/>
    <cellStyle name="Normal 9 9 8 2" xfId="28604"/>
    <cellStyle name="Normal 9 9 8 2 2" xfId="28605"/>
    <cellStyle name="Normal 9 9 8 2 3" xfId="28606"/>
    <cellStyle name="Normal 9 9 8 3" xfId="28607"/>
    <cellStyle name="Normal 9 9 8 4" xfId="28608"/>
    <cellStyle name="Normal 9 9 8 5" xfId="28609"/>
    <cellStyle name="Normal 9 9 9" xfId="28610"/>
    <cellStyle name="Normal 9 9 9 2" xfId="28611"/>
    <cellStyle name="Normal 9 9 9 2 2" xfId="28612"/>
    <cellStyle name="Normal 9 9 9 2 3" xfId="28613"/>
    <cellStyle name="Normal 9 9 9 3" xfId="28614"/>
    <cellStyle name="Normal 9 9 9 4" xfId="28615"/>
    <cellStyle name="Normal 9 9 9 5" xfId="28616"/>
    <cellStyle name="Normal 9_FC 3+9 Bus delivery 10052010" xfId="28617"/>
    <cellStyle name="Normal 90" xfId="28618"/>
    <cellStyle name="Normal 90 2" xfId="28619"/>
    <cellStyle name="Normal 90 3" xfId="28620"/>
    <cellStyle name="Normal 90 4" xfId="28621"/>
    <cellStyle name="Normal 91" xfId="28622"/>
    <cellStyle name="Normal 91 2" xfId="28623"/>
    <cellStyle name="Normal 91 3" xfId="28624"/>
    <cellStyle name="Normal 92" xfId="28625"/>
    <cellStyle name="Normal 92 2" xfId="28626"/>
    <cellStyle name="Normal 92 3" xfId="28627"/>
    <cellStyle name="Normal 93" xfId="28628"/>
    <cellStyle name="Normal 93 2" xfId="28629"/>
    <cellStyle name="Normal 93 3" xfId="28630"/>
    <cellStyle name="Normal 94" xfId="28631"/>
    <cellStyle name="Normal 94 2" xfId="28632"/>
    <cellStyle name="Normal 95" xfId="28633"/>
    <cellStyle name="Normal 95 2" xfId="28634"/>
    <cellStyle name="Normal 96" xfId="28635"/>
    <cellStyle name="Normal 96 2" xfId="28636"/>
    <cellStyle name="Normal 96 3" xfId="28637"/>
    <cellStyle name="Normal 97" xfId="28638"/>
    <cellStyle name="Normal 97 2" xfId="28639"/>
    <cellStyle name="Normal 97 3" xfId="28640"/>
    <cellStyle name="Normal 98" xfId="28641"/>
    <cellStyle name="Normal 98 2" xfId="28642"/>
    <cellStyle name="Normal 98 3" xfId="28643"/>
    <cellStyle name="Normal 99" xfId="28644"/>
    <cellStyle name="Normal 99 2" xfId="28645"/>
    <cellStyle name="Normal 99 3" xfId="28646"/>
    <cellStyle name="Normal_100325_1.5.2.2_JamesOCleirigh" xfId="62139"/>
    <cellStyle name="Normal_CMILT Tikiphone 2009 v1.2" xfId="62138"/>
    <cellStyle name="Normál_CoS input sheet" xfId="28647"/>
    <cellStyle name="Normale_1320 NX" xfId="28648"/>
    <cellStyle name="normální_Cell" xfId="28649"/>
    <cellStyle name="Normalny_2.Chance" xfId="28650"/>
    <cellStyle name="Note 10" xfId="28651"/>
    <cellStyle name="Note 10 2" xfId="28652"/>
    <cellStyle name="Note 10 2 2" xfId="28653"/>
    <cellStyle name="Note 10 2 2 2" xfId="28654"/>
    <cellStyle name="Note 10 2 2 2 2" xfId="28655"/>
    <cellStyle name="Note 10 2 2 2 3" xfId="28656"/>
    <cellStyle name="Note 10 2 2 2 4" xfId="28657"/>
    <cellStyle name="Note 10 2 2 3" xfId="28658"/>
    <cellStyle name="Note 10 2 2 3 2" xfId="28659"/>
    <cellStyle name="Note 10 2 2 3 3" xfId="28660"/>
    <cellStyle name="Note 10 2 2 3 4" xfId="28661"/>
    <cellStyle name="Note 10 2 2 4" xfId="28662"/>
    <cellStyle name="Note 10 2 2 4 2" xfId="28663"/>
    <cellStyle name="Note 10 2 2 4 3" xfId="28664"/>
    <cellStyle name="Note 10 2 2 4 4" xfId="28665"/>
    <cellStyle name="Note 10 2 2 5" xfId="28666"/>
    <cellStyle name="Note 10 2 2 5 2" xfId="28667"/>
    <cellStyle name="Note 10 2 2 5 3" xfId="28668"/>
    <cellStyle name="Note 10 2 2 5 4" xfId="28669"/>
    <cellStyle name="Note 10 2 2 6" xfId="28670"/>
    <cellStyle name="Note 10 2 2 7" xfId="28671"/>
    <cellStyle name="Note 10 2 2 8" xfId="28672"/>
    <cellStyle name="Note 10 2 3" xfId="28673"/>
    <cellStyle name="Note 10 2 3 2" xfId="28674"/>
    <cellStyle name="Note 10 2 3 3" xfId="28675"/>
    <cellStyle name="Note 10 2 3 4" xfId="28676"/>
    <cellStyle name="Note 10 2 4" xfId="28677"/>
    <cellStyle name="Note 10 2 5" xfId="28678"/>
    <cellStyle name="Note 10 2 6" xfId="28679"/>
    <cellStyle name="Note 10 3" xfId="28680"/>
    <cellStyle name="Note 10 3 2" xfId="28681"/>
    <cellStyle name="Note 10 3 2 2" xfId="28682"/>
    <cellStyle name="Note 10 3 2 3" xfId="28683"/>
    <cellStyle name="Note 10 3 2 4" xfId="28684"/>
    <cellStyle name="Note 10 3 3" xfId="28685"/>
    <cellStyle name="Note 10 3 3 2" xfId="28686"/>
    <cellStyle name="Note 10 3 3 3" xfId="28687"/>
    <cellStyle name="Note 10 3 3 4" xfId="28688"/>
    <cellStyle name="Note 10 3 4" xfId="28689"/>
    <cellStyle name="Note 10 3 4 2" xfId="28690"/>
    <cellStyle name="Note 10 3 4 3" xfId="28691"/>
    <cellStyle name="Note 10 3 4 4" xfId="28692"/>
    <cellStyle name="Note 10 3 5" xfId="28693"/>
    <cellStyle name="Note 10 3 5 2" xfId="28694"/>
    <cellStyle name="Note 10 3 5 3" xfId="28695"/>
    <cellStyle name="Note 10 3 5 4" xfId="28696"/>
    <cellStyle name="Note 10 3 6" xfId="28697"/>
    <cellStyle name="Note 10 3 7" xfId="28698"/>
    <cellStyle name="Note 10 3 8" xfId="28699"/>
    <cellStyle name="Note 10 4" xfId="28700"/>
    <cellStyle name="Note 10 4 2" xfId="28701"/>
    <cellStyle name="Note 10 4 3" xfId="28702"/>
    <cellStyle name="Note 10 4 4" xfId="28703"/>
    <cellStyle name="Note 10 5" xfId="28704"/>
    <cellStyle name="Note 10 6" xfId="28705"/>
    <cellStyle name="Note 10 7" xfId="28706"/>
    <cellStyle name="Note 11" xfId="28707"/>
    <cellStyle name="Note 11 2" xfId="28708"/>
    <cellStyle name="Note 11 2 2" xfId="28709"/>
    <cellStyle name="Note 11 2 2 2" xfId="28710"/>
    <cellStyle name="Note 11 2 2 2 2" xfId="28711"/>
    <cellStyle name="Note 11 2 2 2 3" xfId="28712"/>
    <cellStyle name="Note 11 2 2 2 4" xfId="28713"/>
    <cellStyle name="Note 11 2 2 3" xfId="28714"/>
    <cellStyle name="Note 11 2 2 3 2" xfId="28715"/>
    <cellStyle name="Note 11 2 2 3 3" xfId="28716"/>
    <cellStyle name="Note 11 2 2 3 4" xfId="28717"/>
    <cellStyle name="Note 11 2 2 4" xfId="28718"/>
    <cellStyle name="Note 11 2 2 4 2" xfId="28719"/>
    <cellStyle name="Note 11 2 2 4 3" xfId="28720"/>
    <cellStyle name="Note 11 2 2 4 4" xfId="28721"/>
    <cellStyle name="Note 11 2 2 5" xfId="28722"/>
    <cellStyle name="Note 11 2 2 5 2" xfId="28723"/>
    <cellStyle name="Note 11 2 2 5 3" xfId="28724"/>
    <cellStyle name="Note 11 2 2 5 4" xfId="28725"/>
    <cellStyle name="Note 11 2 2 6" xfId="28726"/>
    <cellStyle name="Note 11 2 2 7" xfId="28727"/>
    <cellStyle name="Note 11 2 2 8" xfId="28728"/>
    <cellStyle name="Note 11 2 3" xfId="28729"/>
    <cellStyle name="Note 11 2 3 2" xfId="28730"/>
    <cellStyle name="Note 11 2 3 3" xfId="28731"/>
    <cellStyle name="Note 11 2 3 4" xfId="28732"/>
    <cellStyle name="Note 11 2 4" xfId="28733"/>
    <cellStyle name="Note 11 2 5" xfId="28734"/>
    <cellStyle name="Note 11 2 6" xfId="28735"/>
    <cellStyle name="Note 11 3" xfId="28736"/>
    <cellStyle name="Note 11 3 2" xfId="28737"/>
    <cellStyle name="Note 11 3 2 2" xfId="28738"/>
    <cellStyle name="Note 11 3 2 3" xfId="28739"/>
    <cellStyle name="Note 11 3 2 4" xfId="28740"/>
    <cellStyle name="Note 11 3 3" xfId="28741"/>
    <cellStyle name="Note 11 3 3 2" xfId="28742"/>
    <cellStyle name="Note 11 3 3 3" xfId="28743"/>
    <cellStyle name="Note 11 3 3 4" xfId="28744"/>
    <cellStyle name="Note 11 3 4" xfId="28745"/>
    <cellStyle name="Note 11 3 4 2" xfId="28746"/>
    <cellStyle name="Note 11 3 4 3" xfId="28747"/>
    <cellStyle name="Note 11 3 4 4" xfId="28748"/>
    <cellStyle name="Note 11 3 5" xfId="28749"/>
    <cellStyle name="Note 11 3 5 2" xfId="28750"/>
    <cellStyle name="Note 11 3 5 3" xfId="28751"/>
    <cellStyle name="Note 11 3 5 4" xfId="28752"/>
    <cellStyle name="Note 11 3 6" xfId="28753"/>
    <cellStyle name="Note 11 3 7" xfId="28754"/>
    <cellStyle name="Note 11 3 8" xfId="28755"/>
    <cellStyle name="Note 11 4" xfId="28756"/>
    <cellStyle name="Note 11 4 2" xfId="28757"/>
    <cellStyle name="Note 11 4 3" xfId="28758"/>
    <cellStyle name="Note 11 4 4" xfId="28759"/>
    <cellStyle name="Note 11 5" xfId="28760"/>
    <cellStyle name="Note 11 6" xfId="28761"/>
    <cellStyle name="Note 11 7" xfId="28762"/>
    <cellStyle name="Note 12" xfId="28763"/>
    <cellStyle name="Note 12 2" xfId="28764"/>
    <cellStyle name="Note 12 2 2" xfId="28765"/>
    <cellStyle name="Note 12 2 2 2" xfId="28766"/>
    <cellStyle name="Note 12 2 2 2 2" xfId="28767"/>
    <cellStyle name="Note 12 2 2 2 3" xfId="28768"/>
    <cellStyle name="Note 12 2 2 2 4" xfId="28769"/>
    <cellStyle name="Note 12 2 2 3" xfId="28770"/>
    <cellStyle name="Note 12 2 2 3 2" xfId="28771"/>
    <cellStyle name="Note 12 2 2 3 3" xfId="28772"/>
    <cellStyle name="Note 12 2 2 3 4" xfId="28773"/>
    <cellStyle name="Note 12 2 2 4" xfId="28774"/>
    <cellStyle name="Note 12 2 2 4 2" xfId="28775"/>
    <cellStyle name="Note 12 2 2 4 3" xfId="28776"/>
    <cellStyle name="Note 12 2 2 4 4" xfId="28777"/>
    <cellStyle name="Note 12 2 2 5" xfId="28778"/>
    <cellStyle name="Note 12 2 2 5 2" xfId="28779"/>
    <cellStyle name="Note 12 2 2 5 3" xfId="28780"/>
    <cellStyle name="Note 12 2 2 5 4" xfId="28781"/>
    <cellStyle name="Note 12 2 2 6" xfId="28782"/>
    <cellStyle name="Note 12 2 2 7" xfId="28783"/>
    <cellStyle name="Note 12 2 2 8" xfId="28784"/>
    <cellStyle name="Note 12 2 3" xfId="28785"/>
    <cellStyle name="Note 12 2 3 2" xfId="28786"/>
    <cellStyle name="Note 12 2 3 3" xfId="28787"/>
    <cellStyle name="Note 12 2 3 4" xfId="28788"/>
    <cellStyle name="Note 12 2 4" xfId="28789"/>
    <cellStyle name="Note 12 2 5" xfId="28790"/>
    <cellStyle name="Note 12 2 6" xfId="28791"/>
    <cellStyle name="Note 12 3" xfId="28792"/>
    <cellStyle name="Note 12 3 2" xfId="28793"/>
    <cellStyle name="Note 12 3 2 2" xfId="28794"/>
    <cellStyle name="Note 12 3 2 3" xfId="28795"/>
    <cellStyle name="Note 12 3 2 4" xfId="28796"/>
    <cellStyle name="Note 12 3 3" xfId="28797"/>
    <cellStyle name="Note 12 3 3 2" xfId="28798"/>
    <cellStyle name="Note 12 3 3 3" xfId="28799"/>
    <cellStyle name="Note 12 3 3 4" xfId="28800"/>
    <cellStyle name="Note 12 3 4" xfId="28801"/>
    <cellStyle name="Note 12 3 4 2" xfId="28802"/>
    <cellStyle name="Note 12 3 4 3" xfId="28803"/>
    <cellStyle name="Note 12 3 4 4" xfId="28804"/>
    <cellStyle name="Note 12 3 5" xfId="28805"/>
    <cellStyle name="Note 12 3 5 2" xfId="28806"/>
    <cellStyle name="Note 12 3 5 3" xfId="28807"/>
    <cellStyle name="Note 12 3 5 4" xfId="28808"/>
    <cellStyle name="Note 12 3 6" xfId="28809"/>
    <cellStyle name="Note 12 3 7" xfId="28810"/>
    <cellStyle name="Note 12 3 8" xfId="28811"/>
    <cellStyle name="Note 12 4" xfId="28812"/>
    <cellStyle name="Note 12 4 2" xfId="28813"/>
    <cellStyle name="Note 12 4 3" xfId="28814"/>
    <cellStyle name="Note 12 4 4" xfId="28815"/>
    <cellStyle name="Note 12 5" xfId="28816"/>
    <cellStyle name="Note 12 6" xfId="28817"/>
    <cellStyle name="Note 12 7" xfId="28818"/>
    <cellStyle name="Note 13" xfId="28819"/>
    <cellStyle name="Note 13 2" xfId="28820"/>
    <cellStyle name="Note 13 2 2" xfId="28821"/>
    <cellStyle name="Note 13 2 2 2" xfId="28822"/>
    <cellStyle name="Note 13 2 2 2 2" xfId="28823"/>
    <cellStyle name="Note 13 2 2 2 3" xfId="28824"/>
    <cellStyle name="Note 13 2 2 2 4" xfId="28825"/>
    <cellStyle name="Note 13 2 2 3" xfId="28826"/>
    <cellStyle name="Note 13 2 2 3 2" xfId="28827"/>
    <cellStyle name="Note 13 2 2 3 3" xfId="28828"/>
    <cellStyle name="Note 13 2 2 3 4" xfId="28829"/>
    <cellStyle name="Note 13 2 2 4" xfId="28830"/>
    <cellStyle name="Note 13 2 2 4 2" xfId="28831"/>
    <cellStyle name="Note 13 2 2 4 3" xfId="28832"/>
    <cellStyle name="Note 13 2 2 4 4" xfId="28833"/>
    <cellStyle name="Note 13 2 2 5" xfId="28834"/>
    <cellStyle name="Note 13 2 2 5 2" xfId="28835"/>
    <cellStyle name="Note 13 2 2 5 3" xfId="28836"/>
    <cellStyle name="Note 13 2 2 5 4" xfId="28837"/>
    <cellStyle name="Note 13 2 2 6" xfId="28838"/>
    <cellStyle name="Note 13 2 2 7" xfId="28839"/>
    <cellStyle name="Note 13 2 2 8" xfId="28840"/>
    <cellStyle name="Note 13 2 3" xfId="28841"/>
    <cellStyle name="Note 13 2 3 2" xfId="28842"/>
    <cellStyle name="Note 13 2 3 3" xfId="28843"/>
    <cellStyle name="Note 13 2 3 4" xfId="28844"/>
    <cellStyle name="Note 13 2 4" xfId="28845"/>
    <cellStyle name="Note 13 2 5" xfId="28846"/>
    <cellStyle name="Note 13 2 6" xfId="28847"/>
    <cellStyle name="Note 13 3" xfId="28848"/>
    <cellStyle name="Note 13 3 2" xfId="28849"/>
    <cellStyle name="Note 13 3 2 2" xfId="28850"/>
    <cellStyle name="Note 13 3 2 3" xfId="28851"/>
    <cellStyle name="Note 13 3 2 4" xfId="28852"/>
    <cellStyle name="Note 13 3 3" xfId="28853"/>
    <cellStyle name="Note 13 3 3 2" xfId="28854"/>
    <cellStyle name="Note 13 3 3 3" xfId="28855"/>
    <cellStyle name="Note 13 3 3 4" xfId="28856"/>
    <cellStyle name="Note 13 3 4" xfId="28857"/>
    <cellStyle name="Note 13 3 4 2" xfId="28858"/>
    <cellStyle name="Note 13 3 4 3" xfId="28859"/>
    <cellStyle name="Note 13 3 4 4" xfId="28860"/>
    <cellStyle name="Note 13 3 5" xfId="28861"/>
    <cellStyle name="Note 13 3 5 2" xfId="28862"/>
    <cellStyle name="Note 13 3 5 3" xfId="28863"/>
    <cellStyle name="Note 13 3 5 4" xfId="28864"/>
    <cellStyle name="Note 13 3 6" xfId="28865"/>
    <cellStyle name="Note 13 3 7" xfId="28866"/>
    <cellStyle name="Note 13 3 8" xfId="28867"/>
    <cellStyle name="Note 13 4" xfId="28868"/>
    <cellStyle name="Note 13 4 2" xfId="28869"/>
    <cellStyle name="Note 13 4 3" xfId="28870"/>
    <cellStyle name="Note 13 4 4" xfId="28871"/>
    <cellStyle name="Note 13 5" xfId="28872"/>
    <cellStyle name="Note 13 6" xfId="28873"/>
    <cellStyle name="Note 13 7" xfId="28874"/>
    <cellStyle name="Note 14" xfId="28875"/>
    <cellStyle name="Note 14 2" xfId="28876"/>
    <cellStyle name="Note 14 2 2" xfId="28877"/>
    <cellStyle name="Note 14 2 2 2" xfId="28878"/>
    <cellStyle name="Note 14 2 2 2 2" xfId="28879"/>
    <cellStyle name="Note 14 2 2 2 3" xfId="28880"/>
    <cellStyle name="Note 14 2 2 2 4" xfId="28881"/>
    <cellStyle name="Note 14 2 2 3" xfId="28882"/>
    <cellStyle name="Note 14 2 2 3 2" xfId="28883"/>
    <cellStyle name="Note 14 2 2 3 3" xfId="28884"/>
    <cellStyle name="Note 14 2 2 3 4" xfId="28885"/>
    <cellStyle name="Note 14 2 2 4" xfId="28886"/>
    <cellStyle name="Note 14 2 2 4 2" xfId="28887"/>
    <cellStyle name="Note 14 2 2 4 3" xfId="28888"/>
    <cellStyle name="Note 14 2 2 4 4" xfId="28889"/>
    <cellStyle name="Note 14 2 2 5" xfId="28890"/>
    <cellStyle name="Note 14 2 2 5 2" xfId="28891"/>
    <cellStyle name="Note 14 2 2 5 3" xfId="28892"/>
    <cellStyle name="Note 14 2 2 5 4" xfId="28893"/>
    <cellStyle name="Note 14 2 2 6" xfId="28894"/>
    <cellStyle name="Note 14 2 2 7" xfId="28895"/>
    <cellStyle name="Note 14 2 2 8" xfId="28896"/>
    <cellStyle name="Note 14 2 3" xfId="28897"/>
    <cellStyle name="Note 14 2 3 2" xfId="28898"/>
    <cellStyle name="Note 14 2 3 3" xfId="28899"/>
    <cellStyle name="Note 14 2 3 4" xfId="28900"/>
    <cellStyle name="Note 14 2 4" xfId="28901"/>
    <cellStyle name="Note 14 2 5" xfId="28902"/>
    <cellStyle name="Note 14 2 6" xfId="28903"/>
    <cellStyle name="Note 14 3" xfId="28904"/>
    <cellStyle name="Note 14 3 2" xfId="28905"/>
    <cellStyle name="Note 14 3 2 2" xfId="28906"/>
    <cellStyle name="Note 14 3 2 3" xfId="28907"/>
    <cellStyle name="Note 14 3 2 4" xfId="28908"/>
    <cellStyle name="Note 14 3 3" xfId="28909"/>
    <cellStyle name="Note 14 3 3 2" xfId="28910"/>
    <cellStyle name="Note 14 3 3 3" xfId="28911"/>
    <cellStyle name="Note 14 3 3 4" xfId="28912"/>
    <cellStyle name="Note 14 3 4" xfId="28913"/>
    <cellStyle name="Note 14 3 4 2" xfId="28914"/>
    <cellStyle name="Note 14 3 4 3" xfId="28915"/>
    <cellStyle name="Note 14 3 4 4" xfId="28916"/>
    <cellStyle name="Note 14 3 5" xfId="28917"/>
    <cellStyle name="Note 14 3 5 2" xfId="28918"/>
    <cellStyle name="Note 14 3 5 3" xfId="28919"/>
    <cellStyle name="Note 14 3 5 4" xfId="28920"/>
    <cellStyle name="Note 14 3 6" xfId="28921"/>
    <cellStyle name="Note 14 3 7" xfId="28922"/>
    <cellStyle name="Note 14 3 8" xfId="28923"/>
    <cellStyle name="Note 14 4" xfId="28924"/>
    <cellStyle name="Note 14 4 2" xfId="28925"/>
    <cellStyle name="Note 14 4 3" xfId="28926"/>
    <cellStyle name="Note 14 4 4" xfId="28927"/>
    <cellStyle name="Note 14 5" xfId="28928"/>
    <cellStyle name="Note 14 6" xfId="28929"/>
    <cellStyle name="Note 14 7" xfId="28930"/>
    <cellStyle name="Note 15" xfId="28931"/>
    <cellStyle name="Note 15 2" xfId="28932"/>
    <cellStyle name="Note 15 2 2" xfId="28933"/>
    <cellStyle name="Note 15 2 2 2" xfId="28934"/>
    <cellStyle name="Note 15 2 2 2 2" xfId="28935"/>
    <cellStyle name="Note 15 2 2 2 3" xfId="28936"/>
    <cellStyle name="Note 15 2 2 2 4" xfId="28937"/>
    <cellStyle name="Note 15 2 2 3" xfId="28938"/>
    <cellStyle name="Note 15 2 2 3 2" xfId="28939"/>
    <cellStyle name="Note 15 2 2 3 3" xfId="28940"/>
    <cellStyle name="Note 15 2 2 3 4" xfId="28941"/>
    <cellStyle name="Note 15 2 2 4" xfId="28942"/>
    <cellStyle name="Note 15 2 2 4 2" xfId="28943"/>
    <cellStyle name="Note 15 2 2 4 3" xfId="28944"/>
    <cellStyle name="Note 15 2 2 4 4" xfId="28945"/>
    <cellStyle name="Note 15 2 2 5" xfId="28946"/>
    <cellStyle name="Note 15 2 2 5 2" xfId="28947"/>
    <cellStyle name="Note 15 2 2 5 3" xfId="28948"/>
    <cellStyle name="Note 15 2 2 5 4" xfId="28949"/>
    <cellStyle name="Note 15 2 2 6" xfId="28950"/>
    <cellStyle name="Note 15 2 2 7" xfId="28951"/>
    <cellStyle name="Note 15 2 2 8" xfId="28952"/>
    <cellStyle name="Note 15 2 3" xfId="28953"/>
    <cellStyle name="Note 15 2 3 2" xfId="28954"/>
    <cellStyle name="Note 15 2 3 3" xfId="28955"/>
    <cellStyle name="Note 15 2 3 4" xfId="28956"/>
    <cellStyle name="Note 15 2 4" xfId="28957"/>
    <cellStyle name="Note 15 2 5" xfId="28958"/>
    <cellStyle name="Note 15 2 6" xfId="28959"/>
    <cellStyle name="Note 15 3" xfId="28960"/>
    <cellStyle name="Note 15 3 2" xfId="28961"/>
    <cellStyle name="Note 15 3 2 2" xfId="28962"/>
    <cellStyle name="Note 15 3 2 3" xfId="28963"/>
    <cellStyle name="Note 15 3 2 4" xfId="28964"/>
    <cellStyle name="Note 15 3 3" xfId="28965"/>
    <cellStyle name="Note 15 3 3 2" xfId="28966"/>
    <cellStyle name="Note 15 3 3 3" xfId="28967"/>
    <cellStyle name="Note 15 3 3 4" xfId="28968"/>
    <cellStyle name="Note 15 3 4" xfId="28969"/>
    <cellStyle name="Note 15 3 4 2" xfId="28970"/>
    <cellStyle name="Note 15 3 4 3" xfId="28971"/>
    <cellStyle name="Note 15 3 4 4" xfId="28972"/>
    <cellStyle name="Note 15 3 5" xfId="28973"/>
    <cellStyle name="Note 15 3 5 2" xfId="28974"/>
    <cellStyle name="Note 15 3 5 3" xfId="28975"/>
    <cellStyle name="Note 15 3 5 4" xfId="28976"/>
    <cellStyle name="Note 15 3 6" xfId="28977"/>
    <cellStyle name="Note 15 3 7" xfId="28978"/>
    <cellStyle name="Note 15 3 8" xfId="28979"/>
    <cellStyle name="Note 15 4" xfId="28980"/>
    <cellStyle name="Note 15 4 2" xfId="28981"/>
    <cellStyle name="Note 15 4 3" xfId="28982"/>
    <cellStyle name="Note 15 4 4" xfId="28983"/>
    <cellStyle name="Note 15 5" xfId="28984"/>
    <cellStyle name="Note 15 6" xfId="28985"/>
    <cellStyle name="Note 15 7" xfId="28986"/>
    <cellStyle name="Note 16" xfId="28987"/>
    <cellStyle name="Note 16 2" xfId="28988"/>
    <cellStyle name="Note 16 2 2" xfId="28989"/>
    <cellStyle name="Note 16 2 2 2" xfId="28990"/>
    <cellStyle name="Note 16 2 2 2 2" xfId="28991"/>
    <cellStyle name="Note 16 2 2 2 3" xfId="28992"/>
    <cellStyle name="Note 16 2 2 2 4" xfId="28993"/>
    <cellStyle name="Note 16 2 2 3" xfId="28994"/>
    <cellStyle name="Note 16 2 2 3 2" xfId="28995"/>
    <cellStyle name="Note 16 2 2 3 3" xfId="28996"/>
    <cellStyle name="Note 16 2 2 3 4" xfId="28997"/>
    <cellStyle name="Note 16 2 2 4" xfId="28998"/>
    <cellStyle name="Note 16 2 2 4 2" xfId="28999"/>
    <cellStyle name="Note 16 2 2 4 3" xfId="29000"/>
    <cellStyle name="Note 16 2 2 4 4" xfId="29001"/>
    <cellStyle name="Note 16 2 2 5" xfId="29002"/>
    <cellStyle name="Note 16 2 2 5 2" xfId="29003"/>
    <cellStyle name="Note 16 2 2 5 3" xfId="29004"/>
    <cellStyle name="Note 16 2 2 5 4" xfId="29005"/>
    <cellStyle name="Note 16 2 2 6" xfId="29006"/>
    <cellStyle name="Note 16 2 2 7" xfId="29007"/>
    <cellStyle name="Note 16 2 2 8" xfId="29008"/>
    <cellStyle name="Note 16 2 3" xfId="29009"/>
    <cellStyle name="Note 16 2 3 2" xfId="29010"/>
    <cellStyle name="Note 16 2 3 3" xfId="29011"/>
    <cellStyle name="Note 16 2 3 4" xfId="29012"/>
    <cellStyle name="Note 16 2 4" xfId="29013"/>
    <cellStyle name="Note 16 2 5" xfId="29014"/>
    <cellStyle name="Note 16 2 6" xfId="29015"/>
    <cellStyle name="Note 16 3" xfId="29016"/>
    <cellStyle name="Note 16 3 2" xfId="29017"/>
    <cellStyle name="Note 16 3 2 2" xfId="29018"/>
    <cellStyle name="Note 16 3 2 3" xfId="29019"/>
    <cellStyle name="Note 16 3 2 4" xfId="29020"/>
    <cellStyle name="Note 16 3 3" xfId="29021"/>
    <cellStyle name="Note 16 3 3 2" xfId="29022"/>
    <cellStyle name="Note 16 3 3 3" xfId="29023"/>
    <cellStyle name="Note 16 3 3 4" xfId="29024"/>
    <cellStyle name="Note 16 3 4" xfId="29025"/>
    <cellStyle name="Note 16 3 4 2" xfId="29026"/>
    <cellStyle name="Note 16 3 4 3" xfId="29027"/>
    <cellStyle name="Note 16 3 4 4" xfId="29028"/>
    <cellStyle name="Note 16 3 5" xfId="29029"/>
    <cellStyle name="Note 16 3 5 2" xfId="29030"/>
    <cellStyle name="Note 16 3 5 3" xfId="29031"/>
    <cellStyle name="Note 16 3 5 4" xfId="29032"/>
    <cellStyle name="Note 16 3 6" xfId="29033"/>
    <cellStyle name="Note 16 3 7" xfId="29034"/>
    <cellStyle name="Note 16 3 8" xfId="29035"/>
    <cellStyle name="Note 16 4" xfId="29036"/>
    <cellStyle name="Note 16 4 2" xfId="29037"/>
    <cellStyle name="Note 16 4 3" xfId="29038"/>
    <cellStyle name="Note 16 4 4" xfId="29039"/>
    <cellStyle name="Note 16 5" xfId="29040"/>
    <cellStyle name="Note 16 6" xfId="29041"/>
    <cellStyle name="Note 16 7" xfId="29042"/>
    <cellStyle name="Note 17" xfId="29043"/>
    <cellStyle name="Note 17 2" xfId="29044"/>
    <cellStyle name="Note 17 2 2" xfId="29045"/>
    <cellStyle name="Note 17 2 2 2" xfId="29046"/>
    <cellStyle name="Note 17 2 2 2 2" xfId="29047"/>
    <cellStyle name="Note 17 2 2 2 3" xfId="29048"/>
    <cellStyle name="Note 17 2 2 2 4" xfId="29049"/>
    <cellStyle name="Note 17 2 2 3" xfId="29050"/>
    <cellStyle name="Note 17 2 2 3 2" xfId="29051"/>
    <cellStyle name="Note 17 2 2 3 3" xfId="29052"/>
    <cellStyle name="Note 17 2 2 3 4" xfId="29053"/>
    <cellStyle name="Note 17 2 2 4" xfId="29054"/>
    <cellStyle name="Note 17 2 2 4 2" xfId="29055"/>
    <cellStyle name="Note 17 2 2 4 3" xfId="29056"/>
    <cellStyle name="Note 17 2 2 4 4" xfId="29057"/>
    <cellStyle name="Note 17 2 2 5" xfId="29058"/>
    <cellStyle name="Note 17 2 2 5 2" xfId="29059"/>
    <cellStyle name="Note 17 2 2 5 3" xfId="29060"/>
    <cellStyle name="Note 17 2 2 5 4" xfId="29061"/>
    <cellStyle name="Note 17 2 2 6" xfId="29062"/>
    <cellStyle name="Note 17 2 2 7" xfId="29063"/>
    <cellStyle name="Note 17 2 2 8" xfId="29064"/>
    <cellStyle name="Note 17 2 3" xfId="29065"/>
    <cellStyle name="Note 17 2 3 2" xfId="29066"/>
    <cellStyle name="Note 17 2 3 3" xfId="29067"/>
    <cellStyle name="Note 17 2 3 4" xfId="29068"/>
    <cellStyle name="Note 17 2 4" xfId="29069"/>
    <cellStyle name="Note 17 2 5" xfId="29070"/>
    <cellStyle name="Note 17 2 6" xfId="29071"/>
    <cellStyle name="Note 17 3" xfId="29072"/>
    <cellStyle name="Note 17 3 2" xfId="29073"/>
    <cellStyle name="Note 17 3 2 2" xfId="29074"/>
    <cellStyle name="Note 17 3 2 3" xfId="29075"/>
    <cellStyle name="Note 17 3 2 4" xfId="29076"/>
    <cellStyle name="Note 17 3 3" xfId="29077"/>
    <cellStyle name="Note 17 3 3 2" xfId="29078"/>
    <cellStyle name="Note 17 3 3 3" xfId="29079"/>
    <cellStyle name="Note 17 3 3 4" xfId="29080"/>
    <cellStyle name="Note 17 3 4" xfId="29081"/>
    <cellStyle name="Note 17 3 4 2" xfId="29082"/>
    <cellStyle name="Note 17 3 4 3" xfId="29083"/>
    <cellStyle name="Note 17 3 4 4" xfId="29084"/>
    <cellStyle name="Note 17 3 5" xfId="29085"/>
    <cellStyle name="Note 17 3 5 2" xfId="29086"/>
    <cellStyle name="Note 17 3 5 3" xfId="29087"/>
    <cellStyle name="Note 17 3 5 4" xfId="29088"/>
    <cellStyle name="Note 17 3 6" xfId="29089"/>
    <cellStyle name="Note 17 3 7" xfId="29090"/>
    <cellStyle name="Note 17 3 8" xfId="29091"/>
    <cellStyle name="Note 17 4" xfId="29092"/>
    <cellStyle name="Note 17 4 2" xfId="29093"/>
    <cellStyle name="Note 17 4 3" xfId="29094"/>
    <cellStyle name="Note 17 4 4" xfId="29095"/>
    <cellStyle name="Note 17 5" xfId="29096"/>
    <cellStyle name="Note 17 6" xfId="29097"/>
    <cellStyle name="Note 17 7" xfId="29098"/>
    <cellStyle name="Note 18" xfId="29099"/>
    <cellStyle name="Note 18 2" xfId="29100"/>
    <cellStyle name="Note 18 2 2" xfId="29101"/>
    <cellStyle name="Note 18 2 2 2" xfId="29102"/>
    <cellStyle name="Note 18 2 2 2 2" xfId="29103"/>
    <cellStyle name="Note 18 2 2 2 3" xfId="29104"/>
    <cellStyle name="Note 18 2 2 2 4" xfId="29105"/>
    <cellStyle name="Note 18 2 2 3" xfId="29106"/>
    <cellStyle name="Note 18 2 2 3 2" xfId="29107"/>
    <cellStyle name="Note 18 2 2 3 3" xfId="29108"/>
    <cellStyle name="Note 18 2 2 3 4" xfId="29109"/>
    <cellStyle name="Note 18 2 2 4" xfId="29110"/>
    <cellStyle name="Note 18 2 2 4 2" xfId="29111"/>
    <cellStyle name="Note 18 2 2 4 3" xfId="29112"/>
    <cellStyle name="Note 18 2 2 4 4" xfId="29113"/>
    <cellStyle name="Note 18 2 2 5" xfId="29114"/>
    <cellStyle name="Note 18 2 2 5 2" xfId="29115"/>
    <cellStyle name="Note 18 2 2 5 3" xfId="29116"/>
    <cellStyle name="Note 18 2 2 5 4" xfId="29117"/>
    <cellStyle name="Note 18 2 2 6" xfId="29118"/>
    <cellStyle name="Note 18 2 2 7" xfId="29119"/>
    <cellStyle name="Note 18 2 2 8" xfId="29120"/>
    <cellStyle name="Note 18 2 3" xfId="29121"/>
    <cellStyle name="Note 18 2 3 2" xfId="29122"/>
    <cellStyle name="Note 18 2 3 3" xfId="29123"/>
    <cellStyle name="Note 18 2 3 4" xfId="29124"/>
    <cellStyle name="Note 18 2 4" xfId="29125"/>
    <cellStyle name="Note 18 2 5" xfId="29126"/>
    <cellStyle name="Note 18 2 6" xfId="29127"/>
    <cellStyle name="Note 18 3" xfId="29128"/>
    <cellStyle name="Note 18 3 2" xfId="29129"/>
    <cellStyle name="Note 18 3 2 2" xfId="29130"/>
    <cellStyle name="Note 18 3 2 3" xfId="29131"/>
    <cellStyle name="Note 18 3 2 4" xfId="29132"/>
    <cellStyle name="Note 18 3 3" xfId="29133"/>
    <cellStyle name="Note 18 3 3 2" xfId="29134"/>
    <cellStyle name="Note 18 3 3 3" xfId="29135"/>
    <cellStyle name="Note 18 3 3 4" xfId="29136"/>
    <cellStyle name="Note 18 3 4" xfId="29137"/>
    <cellStyle name="Note 18 3 4 2" xfId="29138"/>
    <cellStyle name="Note 18 3 4 3" xfId="29139"/>
    <cellStyle name="Note 18 3 4 4" xfId="29140"/>
    <cellStyle name="Note 18 3 5" xfId="29141"/>
    <cellStyle name="Note 18 3 5 2" xfId="29142"/>
    <cellStyle name="Note 18 3 5 3" xfId="29143"/>
    <cellStyle name="Note 18 3 5 4" xfId="29144"/>
    <cellStyle name="Note 18 3 6" xfId="29145"/>
    <cellStyle name="Note 18 3 7" xfId="29146"/>
    <cellStyle name="Note 18 3 8" xfId="29147"/>
    <cellStyle name="Note 18 4" xfId="29148"/>
    <cellStyle name="Note 18 4 2" xfId="29149"/>
    <cellStyle name="Note 18 4 3" xfId="29150"/>
    <cellStyle name="Note 18 4 4" xfId="29151"/>
    <cellStyle name="Note 18 5" xfId="29152"/>
    <cellStyle name="Note 18 6" xfId="29153"/>
    <cellStyle name="Note 18 7" xfId="29154"/>
    <cellStyle name="Note 19" xfId="29155"/>
    <cellStyle name="Note 19 2" xfId="29156"/>
    <cellStyle name="Note 19 2 2" xfId="29157"/>
    <cellStyle name="Note 19 2 2 2" xfId="29158"/>
    <cellStyle name="Note 19 2 2 2 2" xfId="29159"/>
    <cellStyle name="Note 19 2 2 2 3" xfId="29160"/>
    <cellStyle name="Note 19 2 2 2 4" xfId="29161"/>
    <cellStyle name="Note 19 2 2 3" xfId="29162"/>
    <cellStyle name="Note 19 2 2 3 2" xfId="29163"/>
    <cellStyle name="Note 19 2 2 3 3" xfId="29164"/>
    <cellStyle name="Note 19 2 2 3 4" xfId="29165"/>
    <cellStyle name="Note 19 2 2 4" xfId="29166"/>
    <cellStyle name="Note 19 2 2 4 2" xfId="29167"/>
    <cellStyle name="Note 19 2 2 4 3" xfId="29168"/>
    <cellStyle name="Note 19 2 2 4 4" xfId="29169"/>
    <cellStyle name="Note 19 2 2 5" xfId="29170"/>
    <cellStyle name="Note 19 2 2 5 2" xfId="29171"/>
    <cellStyle name="Note 19 2 2 5 3" xfId="29172"/>
    <cellStyle name="Note 19 2 2 5 4" xfId="29173"/>
    <cellStyle name="Note 19 2 2 6" xfId="29174"/>
    <cellStyle name="Note 19 2 2 7" xfId="29175"/>
    <cellStyle name="Note 19 2 2 8" xfId="29176"/>
    <cellStyle name="Note 19 2 3" xfId="29177"/>
    <cellStyle name="Note 19 2 3 2" xfId="29178"/>
    <cellStyle name="Note 19 2 3 3" xfId="29179"/>
    <cellStyle name="Note 19 2 3 4" xfId="29180"/>
    <cellStyle name="Note 19 2 4" xfId="29181"/>
    <cellStyle name="Note 19 2 5" xfId="29182"/>
    <cellStyle name="Note 19 2 6" xfId="29183"/>
    <cellStyle name="Note 19 3" xfId="29184"/>
    <cellStyle name="Note 19 3 2" xfId="29185"/>
    <cellStyle name="Note 19 3 2 2" xfId="29186"/>
    <cellStyle name="Note 19 3 2 3" xfId="29187"/>
    <cellStyle name="Note 19 3 2 4" xfId="29188"/>
    <cellStyle name="Note 19 3 3" xfId="29189"/>
    <cellStyle name="Note 19 3 3 2" xfId="29190"/>
    <cellStyle name="Note 19 3 3 3" xfId="29191"/>
    <cellStyle name="Note 19 3 3 4" xfId="29192"/>
    <cellStyle name="Note 19 3 4" xfId="29193"/>
    <cellStyle name="Note 19 3 4 2" xfId="29194"/>
    <cellStyle name="Note 19 3 4 3" xfId="29195"/>
    <cellStyle name="Note 19 3 4 4" xfId="29196"/>
    <cellStyle name="Note 19 3 5" xfId="29197"/>
    <cellStyle name="Note 19 3 5 2" xfId="29198"/>
    <cellStyle name="Note 19 3 5 3" xfId="29199"/>
    <cellStyle name="Note 19 3 5 4" xfId="29200"/>
    <cellStyle name="Note 19 3 6" xfId="29201"/>
    <cellStyle name="Note 19 3 7" xfId="29202"/>
    <cellStyle name="Note 19 3 8" xfId="29203"/>
    <cellStyle name="Note 19 4" xfId="29204"/>
    <cellStyle name="Note 19 4 2" xfId="29205"/>
    <cellStyle name="Note 19 4 3" xfId="29206"/>
    <cellStyle name="Note 19 4 4" xfId="29207"/>
    <cellStyle name="Note 19 5" xfId="29208"/>
    <cellStyle name="Note 19 6" xfId="29209"/>
    <cellStyle name="Note 19 7" xfId="29210"/>
    <cellStyle name="Note 2" xfId="29211"/>
    <cellStyle name="Note 2 10" xfId="29212"/>
    <cellStyle name="Note 2 10 2" xfId="29213"/>
    <cellStyle name="Note 2 10 2 2" xfId="29214"/>
    <cellStyle name="Note 2 10 2 2 2" xfId="29215"/>
    <cellStyle name="Note 2 10 2 2 2 2" xfId="29216"/>
    <cellStyle name="Note 2 10 2 2 3" xfId="29217"/>
    <cellStyle name="Note 2 10 2 2 4" xfId="29218"/>
    <cellStyle name="Note 2 10 2 3" xfId="29219"/>
    <cellStyle name="Note 2 10 2 3 2" xfId="29220"/>
    <cellStyle name="Note 2 10 2 4" xfId="29221"/>
    <cellStyle name="Note 2 10 2 4 2" xfId="29222"/>
    <cellStyle name="Note 2 10 2 5" xfId="29223"/>
    <cellStyle name="Note 2 10 3" xfId="29224"/>
    <cellStyle name="Note 2 10 3 2" xfId="29225"/>
    <cellStyle name="Note 2 10 4" xfId="29226"/>
    <cellStyle name="Note 2 10 4 2" xfId="29227"/>
    <cellStyle name="Note 2 10 5" xfId="29228"/>
    <cellStyle name="Note 2 10 5 2" xfId="29229"/>
    <cellStyle name="Note 2 10 6" xfId="29230"/>
    <cellStyle name="Note 2 10 6 2" xfId="29231"/>
    <cellStyle name="Note 2 10 7" xfId="29232"/>
    <cellStyle name="Note 2 10 8" xfId="29233"/>
    <cellStyle name="Note 2 11" xfId="29234"/>
    <cellStyle name="Note 2 11 2" xfId="29235"/>
    <cellStyle name="Note 2 11 2 2" xfId="29236"/>
    <cellStyle name="Note 2 11 2 2 2" xfId="29237"/>
    <cellStyle name="Note 2 11 2 3" xfId="29238"/>
    <cellStyle name="Note 2 11 3" xfId="29239"/>
    <cellStyle name="Note 2 11 3 2" xfId="29240"/>
    <cellStyle name="Note 2 11 4" xfId="29241"/>
    <cellStyle name="Note 2 11 4 2" xfId="29242"/>
    <cellStyle name="Note 2 11 5" xfId="29243"/>
    <cellStyle name="Note 2 11 5 2" xfId="29244"/>
    <cellStyle name="Note 2 11 6" xfId="29245"/>
    <cellStyle name="Note 2 11 6 2" xfId="29246"/>
    <cellStyle name="Note 2 11 7" xfId="29247"/>
    <cellStyle name="Note 2 11 8" xfId="29248"/>
    <cellStyle name="Note 2 12" xfId="29249"/>
    <cellStyle name="Note 2 12 2" xfId="29250"/>
    <cellStyle name="Note 2 12 2 2" xfId="29251"/>
    <cellStyle name="Note 2 12 3" xfId="29252"/>
    <cellStyle name="Note 2 12 3 2" xfId="29253"/>
    <cellStyle name="Note 2 12 4" xfId="29254"/>
    <cellStyle name="Note 2 13" xfId="29255"/>
    <cellStyle name="Note 2 13 2" xfId="29256"/>
    <cellStyle name="Note 2 13 2 2" xfId="29257"/>
    <cellStyle name="Note 2 13 3" xfId="29258"/>
    <cellStyle name="Note 2 13 3 2" xfId="29259"/>
    <cellStyle name="Note 2 13 4" xfId="29260"/>
    <cellStyle name="Note 2 14" xfId="29261"/>
    <cellStyle name="Note 2 14 2" xfId="29262"/>
    <cellStyle name="Note 2 14 2 2" xfId="29263"/>
    <cellStyle name="Note 2 14 3" xfId="29264"/>
    <cellStyle name="Note 2 14 3 2" xfId="29265"/>
    <cellStyle name="Note 2 14 4" xfId="29266"/>
    <cellStyle name="Note 2 15" xfId="29267"/>
    <cellStyle name="Note 2 15 2" xfId="29268"/>
    <cellStyle name="Note 2 15 2 2" xfId="29269"/>
    <cellStyle name="Note 2 15 3" xfId="29270"/>
    <cellStyle name="Note 2 15 3 2" xfId="29271"/>
    <cellStyle name="Note 2 15 4" xfId="29272"/>
    <cellStyle name="Note 2 16" xfId="29273"/>
    <cellStyle name="Note 2 16 2" xfId="29274"/>
    <cellStyle name="Note 2 16 2 2" xfId="29275"/>
    <cellStyle name="Note 2 16 3" xfId="29276"/>
    <cellStyle name="Note 2 16 3 2" xfId="29277"/>
    <cellStyle name="Note 2 16 4" xfId="29278"/>
    <cellStyle name="Note 2 17" xfId="29279"/>
    <cellStyle name="Note 2 17 2" xfId="29280"/>
    <cellStyle name="Note 2 17 2 2" xfId="29281"/>
    <cellStyle name="Note 2 17 3" xfId="29282"/>
    <cellStyle name="Note 2 17 3 2" xfId="29283"/>
    <cellStyle name="Note 2 17 4" xfId="29284"/>
    <cellStyle name="Note 2 18" xfId="29285"/>
    <cellStyle name="Note 2 18 2" xfId="29286"/>
    <cellStyle name="Note 2 18 2 2" xfId="29287"/>
    <cellStyle name="Note 2 18 3" xfId="29288"/>
    <cellStyle name="Note 2 18 3 2" xfId="29289"/>
    <cellStyle name="Note 2 18 4" xfId="29290"/>
    <cellStyle name="Note 2 19" xfId="29291"/>
    <cellStyle name="Note 2 19 2" xfId="29292"/>
    <cellStyle name="Note 2 19 2 2" xfId="29293"/>
    <cellStyle name="Note 2 19 3" xfId="29294"/>
    <cellStyle name="Note 2 19 3 2" xfId="29295"/>
    <cellStyle name="Note 2 19 4" xfId="29296"/>
    <cellStyle name="Note 2 2" xfId="29297"/>
    <cellStyle name="Note 2 2 10" xfId="29298"/>
    <cellStyle name="Note 2 2 10 2" xfId="29299"/>
    <cellStyle name="Note 2 2 10 2 2" xfId="29300"/>
    <cellStyle name="Note 2 2 10 3" xfId="29301"/>
    <cellStyle name="Note 2 2 10 3 2" xfId="29302"/>
    <cellStyle name="Note 2 2 10 4" xfId="29303"/>
    <cellStyle name="Note 2 2 10 5" xfId="29304"/>
    <cellStyle name="Note 2 2 11" xfId="29305"/>
    <cellStyle name="Note 2 2 11 2" xfId="29306"/>
    <cellStyle name="Note 2 2 11 2 2" xfId="29307"/>
    <cellStyle name="Note 2 2 11 3" xfId="29308"/>
    <cellStyle name="Note 2 2 11 3 2" xfId="29309"/>
    <cellStyle name="Note 2 2 11 4" xfId="29310"/>
    <cellStyle name="Note 2 2 12" xfId="29311"/>
    <cellStyle name="Note 2 2 12 2" xfId="29312"/>
    <cellStyle name="Note 2 2 12 2 2" xfId="29313"/>
    <cellStyle name="Note 2 2 12 3" xfId="29314"/>
    <cellStyle name="Note 2 2 12 3 2" xfId="29315"/>
    <cellStyle name="Note 2 2 12 4" xfId="29316"/>
    <cellStyle name="Note 2 2 13" xfId="29317"/>
    <cellStyle name="Note 2 2 13 2" xfId="29318"/>
    <cellStyle name="Note 2 2 13 2 2" xfId="29319"/>
    <cellStyle name="Note 2 2 13 3" xfId="29320"/>
    <cellStyle name="Note 2 2 13 3 2" xfId="29321"/>
    <cellStyle name="Note 2 2 13 4" xfId="29322"/>
    <cellStyle name="Note 2 2 14" xfId="29323"/>
    <cellStyle name="Note 2 2 14 2" xfId="29324"/>
    <cellStyle name="Note 2 2 14 2 2" xfId="29325"/>
    <cellStyle name="Note 2 2 14 3" xfId="29326"/>
    <cellStyle name="Note 2 2 14 3 2" xfId="29327"/>
    <cellStyle name="Note 2 2 14 4" xfId="29328"/>
    <cellStyle name="Note 2 2 15" xfId="29329"/>
    <cellStyle name="Note 2 2 15 2" xfId="29330"/>
    <cellStyle name="Note 2 2 15 2 2" xfId="29331"/>
    <cellStyle name="Note 2 2 15 3" xfId="29332"/>
    <cellStyle name="Note 2 2 15 3 2" xfId="29333"/>
    <cellStyle name="Note 2 2 15 4" xfId="29334"/>
    <cellStyle name="Note 2 2 16" xfId="29335"/>
    <cellStyle name="Note 2 2 16 2" xfId="29336"/>
    <cellStyle name="Note 2 2 16 2 2" xfId="29337"/>
    <cellStyle name="Note 2 2 16 3" xfId="29338"/>
    <cellStyle name="Note 2 2 16 3 2" xfId="29339"/>
    <cellStyle name="Note 2 2 16 4" xfId="29340"/>
    <cellStyle name="Note 2 2 17" xfId="29341"/>
    <cellStyle name="Note 2 2 17 2" xfId="29342"/>
    <cellStyle name="Note 2 2 17 2 2" xfId="29343"/>
    <cellStyle name="Note 2 2 17 3" xfId="29344"/>
    <cellStyle name="Note 2 2 17 3 2" xfId="29345"/>
    <cellStyle name="Note 2 2 17 4" xfId="29346"/>
    <cellStyle name="Note 2 2 18" xfId="29347"/>
    <cellStyle name="Note 2 2 18 2" xfId="29348"/>
    <cellStyle name="Note 2 2 18 2 2" xfId="29349"/>
    <cellStyle name="Note 2 2 18 3" xfId="29350"/>
    <cellStyle name="Note 2 2 18 3 2" xfId="29351"/>
    <cellStyle name="Note 2 2 18 4" xfId="29352"/>
    <cellStyle name="Note 2 2 19" xfId="29353"/>
    <cellStyle name="Note 2 2 19 2" xfId="29354"/>
    <cellStyle name="Note 2 2 19 2 2" xfId="29355"/>
    <cellStyle name="Note 2 2 19 3" xfId="29356"/>
    <cellStyle name="Note 2 2 19 3 2" xfId="29357"/>
    <cellStyle name="Note 2 2 19 4" xfId="29358"/>
    <cellStyle name="Note 2 2 2" xfId="29359"/>
    <cellStyle name="Note 2 2 2 10" xfId="29360"/>
    <cellStyle name="Note 2 2 2 10 2" xfId="29361"/>
    <cellStyle name="Note 2 2 2 10 3" xfId="29362"/>
    <cellStyle name="Note 2 2 2 11" xfId="29363"/>
    <cellStyle name="Note 2 2 2 11 2" xfId="29364"/>
    <cellStyle name="Note 2 2 2 11 3" xfId="29365"/>
    <cellStyle name="Note 2 2 2 12" xfId="29366"/>
    <cellStyle name="Note 2 2 2 12 2" xfId="29367"/>
    <cellStyle name="Note 2 2 2 12 3" xfId="29368"/>
    <cellStyle name="Note 2 2 2 13" xfId="29369"/>
    <cellStyle name="Note 2 2 2 14" xfId="29370"/>
    <cellStyle name="Note 2 2 2 2" xfId="29371"/>
    <cellStyle name="Note 2 2 2 2 10" xfId="29372"/>
    <cellStyle name="Note 2 2 2 2 11" xfId="29373"/>
    <cellStyle name="Note 2 2 2 2 2" xfId="29374"/>
    <cellStyle name="Note 2 2 2 2 2 2" xfId="29375"/>
    <cellStyle name="Note 2 2 2 2 2 2 2" xfId="29376"/>
    <cellStyle name="Note 2 2 2 2 2 2 2 2" xfId="29377"/>
    <cellStyle name="Note 2 2 2 2 2 2 3" xfId="29378"/>
    <cellStyle name="Note 2 2 2 2 2 2 3 2" xfId="29379"/>
    <cellStyle name="Note 2 2 2 2 2 2 4" xfId="29380"/>
    <cellStyle name="Note 2 2 2 2 2 3" xfId="29381"/>
    <cellStyle name="Note 2 2 2 2 2 3 2" xfId="29382"/>
    <cellStyle name="Note 2 2 2 2 2 4" xfId="29383"/>
    <cellStyle name="Note 2 2 2 2 2 4 2" xfId="29384"/>
    <cellStyle name="Note 2 2 2 2 2 5" xfId="29385"/>
    <cellStyle name="Note 2 2 2 2 2 5 2" xfId="29386"/>
    <cellStyle name="Note 2 2 2 2 2 6" xfId="29387"/>
    <cellStyle name="Note 2 2 2 2 2 7" xfId="29388"/>
    <cellStyle name="Note 2 2 2 2 2 8" xfId="29389"/>
    <cellStyle name="Note 2 2 2 2 3" xfId="29390"/>
    <cellStyle name="Note 2 2 2 2 3 2" xfId="29391"/>
    <cellStyle name="Note 2 2 2 2 3 2 2" xfId="29392"/>
    <cellStyle name="Note 2 2 2 2 3 2 2 2" xfId="29393"/>
    <cellStyle name="Note 2 2 2 2 3 2 3" xfId="29394"/>
    <cellStyle name="Note 2 2 2 2 3 3" xfId="29395"/>
    <cellStyle name="Note 2 2 2 2 3 3 2" xfId="29396"/>
    <cellStyle name="Note 2 2 2 2 3 4" xfId="29397"/>
    <cellStyle name="Note 2 2 2 2 3 5" xfId="29398"/>
    <cellStyle name="Note 2 2 2 2 4" xfId="29399"/>
    <cellStyle name="Note 2 2 2 2 4 2" xfId="29400"/>
    <cellStyle name="Note 2 2 2 2 4 2 2" xfId="29401"/>
    <cellStyle name="Note 2 2 2 2 4 3" xfId="29402"/>
    <cellStyle name="Note 2 2 2 2 4 4" xfId="29403"/>
    <cellStyle name="Note 2 2 2 2 4 5" xfId="29404"/>
    <cellStyle name="Note 2 2 2 2 5" xfId="29405"/>
    <cellStyle name="Note 2 2 2 2 5 2" xfId="29406"/>
    <cellStyle name="Note 2 2 2 2 5 3" xfId="29407"/>
    <cellStyle name="Note 2 2 2 2 5 4" xfId="29408"/>
    <cellStyle name="Note 2 2 2 2 5 5" xfId="29409"/>
    <cellStyle name="Note 2 2 2 2 6" xfId="29410"/>
    <cellStyle name="Note 2 2 2 2 6 2" xfId="29411"/>
    <cellStyle name="Note 2 2 2 2 6 3" xfId="29412"/>
    <cellStyle name="Note 2 2 2 2 6 4" xfId="29413"/>
    <cellStyle name="Note 2 2 2 2 6 5" xfId="29414"/>
    <cellStyle name="Note 2 2 2 2 7" xfId="29415"/>
    <cellStyle name="Note 2 2 2 2 7 2" xfId="29416"/>
    <cellStyle name="Note 2 2 2 2 7 3" xfId="29417"/>
    <cellStyle name="Note 2 2 2 2 7 4" xfId="29418"/>
    <cellStyle name="Note 2 2 2 2 7 5" xfId="29419"/>
    <cellStyle name="Note 2 2 2 2 8" xfId="29420"/>
    <cellStyle name="Note 2 2 2 2 8 2" xfId="29421"/>
    <cellStyle name="Note 2 2 2 2 9" xfId="29422"/>
    <cellStyle name="Note 2 2 2 2 9 2" xfId="29423"/>
    <cellStyle name="Note 2 2 2 3" xfId="29424"/>
    <cellStyle name="Note 2 2 2 3 2" xfId="29425"/>
    <cellStyle name="Note 2 2 2 3 2 2" xfId="29426"/>
    <cellStyle name="Note 2 2 2 3 2 2 2" xfId="29427"/>
    <cellStyle name="Note 2 2 2 3 2 3" xfId="29428"/>
    <cellStyle name="Note 2 2 2 3 2 3 2" xfId="29429"/>
    <cellStyle name="Note 2 2 2 3 2 4" xfId="29430"/>
    <cellStyle name="Note 2 2 2 3 3" xfId="29431"/>
    <cellStyle name="Note 2 2 2 3 3 2" xfId="29432"/>
    <cellStyle name="Note 2 2 2 3 4" xfId="29433"/>
    <cellStyle name="Note 2 2 2 3 4 2" xfId="29434"/>
    <cellStyle name="Note 2 2 2 3 5" xfId="29435"/>
    <cellStyle name="Note 2 2 2 3 5 2" xfId="29436"/>
    <cellStyle name="Note 2 2 2 3 6" xfId="29437"/>
    <cellStyle name="Note 2 2 2 3 6 2" xfId="29438"/>
    <cellStyle name="Note 2 2 2 3 7" xfId="29439"/>
    <cellStyle name="Note 2 2 2 4" xfId="29440"/>
    <cellStyle name="Note 2 2 2 4 2" xfId="29441"/>
    <cellStyle name="Note 2 2 2 4 2 2" xfId="29442"/>
    <cellStyle name="Note 2 2 2 4 2 2 2" xfId="29443"/>
    <cellStyle name="Note 2 2 2 4 2 3" xfId="29444"/>
    <cellStyle name="Note 2 2 2 4 3" xfId="29445"/>
    <cellStyle name="Note 2 2 2 4 3 2" xfId="29446"/>
    <cellStyle name="Note 2 2 2 4 4" xfId="29447"/>
    <cellStyle name="Note 2 2 2 4 5" xfId="29448"/>
    <cellStyle name="Note 2 2 2 5" xfId="29449"/>
    <cellStyle name="Note 2 2 2 5 2" xfId="29450"/>
    <cellStyle name="Note 2 2 2 5 2 2" xfId="29451"/>
    <cellStyle name="Note 2 2 2 5 2 2 2" xfId="29452"/>
    <cellStyle name="Note 2 2 2 5 2 2 3" xfId="29453"/>
    <cellStyle name="Note 2 2 2 5 2 3" xfId="29454"/>
    <cellStyle name="Note 2 2 2 5 2 4" xfId="29455"/>
    <cellStyle name="Note 2 2 2 5 3" xfId="29456"/>
    <cellStyle name="Note 2 2 2 5 3 2" xfId="29457"/>
    <cellStyle name="Note 2 2 2 5 3 3" xfId="29458"/>
    <cellStyle name="Note 2 2 2 5 4" xfId="29459"/>
    <cellStyle name="Note 2 2 2 5 5" xfId="29460"/>
    <cellStyle name="Note 2 2 2 6" xfId="29461"/>
    <cellStyle name="Note 2 2 2 6 2" xfId="29462"/>
    <cellStyle name="Note 2 2 2 6 3" xfId="29463"/>
    <cellStyle name="Note 2 2 2 6 4" xfId="29464"/>
    <cellStyle name="Note 2 2 2 6 5" xfId="29465"/>
    <cellStyle name="Note 2 2 2 7" xfId="29466"/>
    <cellStyle name="Note 2 2 2 7 2" xfId="29467"/>
    <cellStyle name="Note 2 2 2 8" xfId="29468"/>
    <cellStyle name="Note 2 2 2 8 2" xfId="29469"/>
    <cellStyle name="Note 2 2 2 9" xfId="29470"/>
    <cellStyle name="Note 2 2 2 9 2" xfId="29471"/>
    <cellStyle name="Note 2 2 2 9 2 2" xfId="29472"/>
    <cellStyle name="Note 2 2 2 9 3" xfId="29473"/>
    <cellStyle name="Note 2 2 20" xfId="29474"/>
    <cellStyle name="Note 2 2 20 2" xfId="29475"/>
    <cellStyle name="Note 2 2 20 2 2" xfId="29476"/>
    <cellStyle name="Note 2 2 20 3" xfId="29477"/>
    <cellStyle name="Note 2 2 20 3 2" xfId="29478"/>
    <cellStyle name="Note 2 2 20 4" xfId="29479"/>
    <cellStyle name="Note 2 2 21" xfId="29480"/>
    <cellStyle name="Note 2 2 21 2" xfId="29481"/>
    <cellStyle name="Note 2 2 21 2 2" xfId="29482"/>
    <cellStyle name="Note 2 2 21 3" xfId="29483"/>
    <cellStyle name="Note 2 2 21 3 2" xfId="29484"/>
    <cellStyle name="Note 2 2 21 4" xfId="29485"/>
    <cellStyle name="Note 2 2 22" xfId="29486"/>
    <cellStyle name="Note 2 2 22 2" xfId="29487"/>
    <cellStyle name="Note 2 2 22 2 2" xfId="29488"/>
    <cellStyle name="Note 2 2 22 3" xfId="29489"/>
    <cellStyle name="Note 2 2 22 3 2" xfId="29490"/>
    <cellStyle name="Note 2 2 22 4" xfId="29491"/>
    <cellStyle name="Note 2 2 23" xfId="29492"/>
    <cellStyle name="Note 2 2 23 2" xfId="29493"/>
    <cellStyle name="Note 2 2 23 2 2" xfId="29494"/>
    <cellStyle name="Note 2 2 23 3" xfId="29495"/>
    <cellStyle name="Note 2 2 23 3 2" xfId="29496"/>
    <cellStyle name="Note 2 2 23 4" xfId="29497"/>
    <cellStyle name="Note 2 2 24" xfId="29498"/>
    <cellStyle name="Note 2 2 24 2" xfId="29499"/>
    <cellStyle name="Note 2 2 24 2 2" xfId="29500"/>
    <cellStyle name="Note 2 2 24 3" xfId="29501"/>
    <cellStyle name="Note 2 2 24 3 2" xfId="29502"/>
    <cellStyle name="Note 2 2 24 4" xfId="29503"/>
    <cellStyle name="Note 2 2 25" xfId="29504"/>
    <cellStyle name="Note 2 2 25 2" xfId="29505"/>
    <cellStyle name="Note 2 2 26" xfId="29506"/>
    <cellStyle name="Note 2 2 26 2" xfId="29507"/>
    <cellStyle name="Note 2 2 27" xfId="29508"/>
    <cellStyle name="Note 2 2 27 2" xfId="29509"/>
    <cellStyle name="Note 2 2 28" xfId="29510"/>
    <cellStyle name="Note 2 2 28 2" xfId="29511"/>
    <cellStyle name="Note 2 2 29" xfId="29512"/>
    <cellStyle name="Note 2 2 3" xfId="29513"/>
    <cellStyle name="Note 2 2 3 10" xfId="29514"/>
    <cellStyle name="Note 2 2 3 10 2" xfId="29515"/>
    <cellStyle name="Note 2 2 3 10 3" xfId="29516"/>
    <cellStyle name="Note 2 2 3 11" xfId="29517"/>
    <cellStyle name="Note 2 2 3 11 2" xfId="29518"/>
    <cellStyle name="Note 2 2 3 11 3" xfId="29519"/>
    <cellStyle name="Note 2 2 3 12" xfId="29520"/>
    <cellStyle name="Note 2 2 3 12 2" xfId="29521"/>
    <cellStyle name="Note 2 2 3 13" xfId="29522"/>
    <cellStyle name="Note 2 2 3 2" xfId="29523"/>
    <cellStyle name="Note 2 2 3 2 10" xfId="29524"/>
    <cellStyle name="Note 2 2 3 2 11" xfId="29525"/>
    <cellStyle name="Note 2 2 3 2 2" xfId="29526"/>
    <cellStyle name="Note 2 2 3 2 2 2" xfId="29527"/>
    <cellStyle name="Note 2 2 3 2 2 2 2" xfId="29528"/>
    <cellStyle name="Note 2 2 3 2 2 2 2 2" xfId="29529"/>
    <cellStyle name="Note 2 2 3 2 2 2 3" xfId="29530"/>
    <cellStyle name="Note 2 2 3 2 2 3" xfId="29531"/>
    <cellStyle name="Note 2 2 3 2 2 3 2" xfId="29532"/>
    <cellStyle name="Note 2 2 3 2 2 4" xfId="29533"/>
    <cellStyle name="Note 2 2 3 2 2 4 2" xfId="29534"/>
    <cellStyle name="Note 2 2 3 2 2 5" xfId="29535"/>
    <cellStyle name="Note 2 2 3 2 2 5 2" xfId="29536"/>
    <cellStyle name="Note 2 2 3 2 2 6" xfId="29537"/>
    <cellStyle name="Note 2 2 3 2 2 7" xfId="29538"/>
    <cellStyle name="Note 2 2 3 2 2 8" xfId="29539"/>
    <cellStyle name="Note 2 2 3 2 3" xfId="29540"/>
    <cellStyle name="Note 2 2 3 2 3 2" xfId="29541"/>
    <cellStyle name="Note 2 2 3 2 3 2 2" xfId="29542"/>
    <cellStyle name="Note 2 2 3 2 3 2 2 2" xfId="29543"/>
    <cellStyle name="Note 2 2 3 2 3 2 3" xfId="29544"/>
    <cellStyle name="Note 2 2 3 2 3 3" xfId="29545"/>
    <cellStyle name="Note 2 2 3 2 3 3 2" xfId="29546"/>
    <cellStyle name="Note 2 2 3 2 3 4" xfId="29547"/>
    <cellStyle name="Note 2 2 3 2 3 5" xfId="29548"/>
    <cellStyle name="Note 2 2 3 2 4" xfId="29549"/>
    <cellStyle name="Note 2 2 3 2 4 2" xfId="29550"/>
    <cellStyle name="Note 2 2 3 2 4 2 2" xfId="29551"/>
    <cellStyle name="Note 2 2 3 2 4 3" xfId="29552"/>
    <cellStyle name="Note 2 2 3 2 4 4" xfId="29553"/>
    <cellStyle name="Note 2 2 3 2 4 5" xfId="29554"/>
    <cellStyle name="Note 2 2 3 2 5" xfId="29555"/>
    <cellStyle name="Note 2 2 3 2 5 2" xfId="29556"/>
    <cellStyle name="Note 2 2 3 2 5 3" xfId="29557"/>
    <cellStyle name="Note 2 2 3 2 5 4" xfId="29558"/>
    <cellStyle name="Note 2 2 3 2 5 5" xfId="29559"/>
    <cellStyle name="Note 2 2 3 2 6" xfId="29560"/>
    <cellStyle name="Note 2 2 3 2 6 2" xfId="29561"/>
    <cellStyle name="Note 2 2 3 2 6 3" xfId="29562"/>
    <cellStyle name="Note 2 2 3 2 6 4" xfId="29563"/>
    <cellStyle name="Note 2 2 3 2 6 5" xfId="29564"/>
    <cellStyle name="Note 2 2 3 2 7" xfId="29565"/>
    <cellStyle name="Note 2 2 3 2 7 2" xfId="29566"/>
    <cellStyle name="Note 2 2 3 2 7 3" xfId="29567"/>
    <cellStyle name="Note 2 2 3 2 7 4" xfId="29568"/>
    <cellStyle name="Note 2 2 3 2 7 5" xfId="29569"/>
    <cellStyle name="Note 2 2 3 2 8" xfId="29570"/>
    <cellStyle name="Note 2 2 3 2 8 2" xfId="29571"/>
    <cellStyle name="Note 2 2 3 2 9" xfId="29572"/>
    <cellStyle name="Note 2 2 3 3" xfId="29573"/>
    <cellStyle name="Note 2 2 3 3 2" xfId="29574"/>
    <cellStyle name="Note 2 2 3 3 2 2" xfId="29575"/>
    <cellStyle name="Note 2 2 3 3 2 2 2" xfId="29576"/>
    <cellStyle name="Note 2 2 3 3 2 3" xfId="29577"/>
    <cellStyle name="Note 2 2 3 3 3" xfId="29578"/>
    <cellStyle name="Note 2 2 3 3 3 2" xfId="29579"/>
    <cellStyle name="Note 2 2 3 3 4" xfId="29580"/>
    <cellStyle name="Note 2 2 3 3 4 2" xfId="29581"/>
    <cellStyle name="Note 2 2 3 3 5" xfId="29582"/>
    <cellStyle name="Note 2 2 3 3 5 2" xfId="29583"/>
    <cellStyle name="Note 2 2 3 3 6" xfId="29584"/>
    <cellStyle name="Note 2 2 3 3 6 2" xfId="29585"/>
    <cellStyle name="Note 2 2 3 3 7" xfId="29586"/>
    <cellStyle name="Note 2 2 3 4" xfId="29587"/>
    <cellStyle name="Note 2 2 3 4 2" xfId="29588"/>
    <cellStyle name="Note 2 2 3 4 2 2" xfId="29589"/>
    <cellStyle name="Note 2 2 3 4 2 2 2" xfId="29590"/>
    <cellStyle name="Note 2 2 3 4 2 2 3" xfId="29591"/>
    <cellStyle name="Note 2 2 3 4 2 3" xfId="29592"/>
    <cellStyle name="Note 2 2 3 4 2 4" xfId="29593"/>
    <cellStyle name="Note 2 2 3 4 3" xfId="29594"/>
    <cellStyle name="Note 2 2 3 4 3 2" xfId="29595"/>
    <cellStyle name="Note 2 2 3 4 3 3" xfId="29596"/>
    <cellStyle name="Note 2 2 3 4 4" xfId="29597"/>
    <cellStyle name="Note 2 2 3 4 5" xfId="29598"/>
    <cellStyle name="Note 2 2 3 5" xfId="29599"/>
    <cellStyle name="Note 2 2 3 5 2" xfId="29600"/>
    <cellStyle name="Note 2 2 3 5 2 2" xfId="29601"/>
    <cellStyle name="Note 2 2 3 5 2 2 2" xfId="29602"/>
    <cellStyle name="Note 2 2 3 5 2 3" xfId="29603"/>
    <cellStyle name="Note 2 2 3 5 3" xfId="29604"/>
    <cellStyle name="Note 2 2 3 5 3 2" xfId="29605"/>
    <cellStyle name="Note 2 2 3 5 4" xfId="29606"/>
    <cellStyle name="Note 2 2 3 5 5" xfId="29607"/>
    <cellStyle name="Note 2 2 3 6" xfId="29608"/>
    <cellStyle name="Note 2 2 3 6 2" xfId="29609"/>
    <cellStyle name="Note 2 2 3 6 3" xfId="29610"/>
    <cellStyle name="Note 2 2 3 6 4" xfId="29611"/>
    <cellStyle name="Note 2 2 3 6 5" xfId="29612"/>
    <cellStyle name="Note 2 2 3 7" xfId="29613"/>
    <cellStyle name="Note 2 2 3 7 2" xfId="29614"/>
    <cellStyle name="Note 2 2 3 8" xfId="29615"/>
    <cellStyle name="Note 2 2 3 8 2" xfId="29616"/>
    <cellStyle name="Note 2 2 3 8 2 2" xfId="29617"/>
    <cellStyle name="Note 2 2 3 8 3" xfId="29618"/>
    <cellStyle name="Note 2 2 3 9" xfId="29619"/>
    <cellStyle name="Note 2 2 3 9 2" xfId="29620"/>
    <cellStyle name="Note 2 2 30" xfId="29621"/>
    <cellStyle name="Note 2 2 4" xfId="29622"/>
    <cellStyle name="Note 2 2 4 10" xfId="29623"/>
    <cellStyle name="Note 2 2 4 10 2" xfId="29624"/>
    <cellStyle name="Note 2 2 4 11" xfId="29625"/>
    <cellStyle name="Note 2 2 4 11 2" xfId="29626"/>
    <cellStyle name="Note 2 2 4 12" xfId="29627"/>
    <cellStyle name="Note 2 2 4 13" xfId="29628"/>
    <cellStyle name="Note 2 2 4 2" xfId="29629"/>
    <cellStyle name="Note 2 2 4 2 2" xfId="29630"/>
    <cellStyle name="Note 2 2 4 2 2 2" xfId="29631"/>
    <cellStyle name="Note 2 2 4 2 2 2 2" xfId="29632"/>
    <cellStyle name="Note 2 2 4 2 2 3" xfId="29633"/>
    <cellStyle name="Note 2 2 4 2 2 3 2" xfId="29634"/>
    <cellStyle name="Note 2 2 4 2 2 4" xfId="29635"/>
    <cellStyle name="Note 2 2 4 2 3" xfId="29636"/>
    <cellStyle name="Note 2 2 4 2 3 2" xfId="29637"/>
    <cellStyle name="Note 2 2 4 2 4" xfId="29638"/>
    <cellStyle name="Note 2 2 4 2 4 2" xfId="29639"/>
    <cellStyle name="Note 2 2 4 2 5" xfId="29640"/>
    <cellStyle name="Note 2 2 4 2 5 2" xfId="29641"/>
    <cellStyle name="Note 2 2 4 2 6" xfId="29642"/>
    <cellStyle name="Note 2 2 4 2 6 2" xfId="29643"/>
    <cellStyle name="Note 2 2 4 2 7" xfId="29644"/>
    <cellStyle name="Note 2 2 4 2 8" xfId="29645"/>
    <cellStyle name="Note 2 2 4 2 9" xfId="29646"/>
    <cellStyle name="Note 2 2 4 3" xfId="29647"/>
    <cellStyle name="Note 2 2 4 3 2" xfId="29648"/>
    <cellStyle name="Note 2 2 4 3 2 2" xfId="29649"/>
    <cellStyle name="Note 2 2 4 3 2 2 2" xfId="29650"/>
    <cellStyle name="Note 2 2 4 3 2 3" xfId="29651"/>
    <cellStyle name="Note 2 2 4 3 3" xfId="29652"/>
    <cellStyle name="Note 2 2 4 3 3 2" xfId="29653"/>
    <cellStyle name="Note 2 2 4 3 4" xfId="29654"/>
    <cellStyle name="Note 2 2 4 3 5" xfId="29655"/>
    <cellStyle name="Note 2 2 4 4" xfId="29656"/>
    <cellStyle name="Note 2 2 4 4 2" xfId="29657"/>
    <cellStyle name="Note 2 2 4 4 2 2" xfId="29658"/>
    <cellStyle name="Note 2 2 4 4 2 2 2" xfId="29659"/>
    <cellStyle name="Note 2 2 4 4 2 3" xfId="29660"/>
    <cellStyle name="Note 2 2 4 4 3" xfId="29661"/>
    <cellStyle name="Note 2 2 4 4 3 2" xfId="29662"/>
    <cellStyle name="Note 2 2 4 4 4" xfId="29663"/>
    <cellStyle name="Note 2 2 4 4 5" xfId="29664"/>
    <cellStyle name="Note 2 2 4 5" xfId="29665"/>
    <cellStyle name="Note 2 2 4 5 2" xfId="29666"/>
    <cellStyle name="Note 2 2 4 5 3" xfId="29667"/>
    <cellStyle name="Note 2 2 4 5 4" xfId="29668"/>
    <cellStyle name="Note 2 2 4 5 5" xfId="29669"/>
    <cellStyle name="Note 2 2 4 6" xfId="29670"/>
    <cellStyle name="Note 2 2 4 6 2" xfId="29671"/>
    <cellStyle name="Note 2 2 4 6 3" xfId="29672"/>
    <cellStyle name="Note 2 2 4 6 4" xfId="29673"/>
    <cellStyle name="Note 2 2 4 6 5" xfId="29674"/>
    <cellStyle name="Note 2 2 4 7" xfId="29675"/>
    <cellStyle name="Note 2 2 4 7 2" xfId="29676"/>
    <cellStyle name="Note 2 2 4 7 3" xfId="29677"/>
    <cellStyle name="Note 2 2 4 7 4" xfId="29678"/>
    <cellStyle name="Note 2 2 4 7 5" xfId="29679"/>
    <cellStyle name="Note 2 2 4 8" xfId="29680"/>
    <cellStyle name="Note 2 2 4 8 2" xfId="29681"/>
    <cellStyle name="Note 2 2 4 8 2 2" xfId="29682"/>
    <cellStyle name="Note 2 2 4 8 3" xfId="29683"/>
    <cellStyle name="Note 2 2 4 9" xfId="29684"/>
    <cellStyle name="Note 2 2 4 9 2" xfId="29685"/>
    <cellStyle name="Note 2 2 4 9 3" xfId="29686"/>
    <cellStyle name="Note 2 2 5" xfId="29687"/>
    <cellStyle name="Note 2 2 5 10" xfId="29688"/>
    <cellStyle name="Note 2 2 5 2" xfId="29689"/>
    <cellStyle name="Note 2 2 5 2 2" xfId="29690"/>
    <cellStyle name="Note 2 2 5 2 2 2" xfId="29691"/>
    <cellStyle name="Note 2 2 5 2 2 2 2" xfId="29692"/>
    <cellStyle name="Note 2 2 5 2 2 3" xfId="29693"/>
    <cellStyle name="Note 2 2 5 2 2 3 2" xfId="29694"/>
    <cellStyle name="Note 2 2 5 2 2 4" xfId="29695"/>
    <cellStyle name="Note 2 2 5 2 3" xfId="29696"/>
    <cellStyle name="Note 2 2 5 2 3 2" xfId="29697"/>
    <cellStyle name="Note 2 2 5 2 4" xfId="29698"/>
    <cellStyle name="Note 2 2 5 2 4 2" xfId="29699"/>
    <cellStyle name="Note 2 2 5 2 5" xfId="29700"/>
    <cellStyle name="Note 2 2 5 3" xfId="29701"/>
    <cellStyle name="Note 2 2 5 3 2" xfId="29702"/>
    <cellStyle name="Note 2 2 5 3 2 2" xfId="29703"/>
    <cellStyle name="Note 2 2 5 3 3" xfId="29704"/>
    <cellStyle name="Note 2 2 5 3 3 2" xfId="29705"/>
    <cellStyle name="Note 2 2 5 3 4" xfId="29706"/>
    <cellStyle name="Note 2 2 5 4" xfId="29707"/>
    <cellStyle name="Note 2 2 5 4 2" xfId="29708"/>
    <cellStyle name="Note 2 2 5 4 2 2" xfId="29709"/>
    <cellStyle name="Note 2 2 5 4 3" xfId="29710"/>
    <cellStyle name="Note 2 2 5 4 4" xfId="29711"/>
    <cellStyle name="Note 2 2 5 5" xfId="29712"/>
    <cellStyle name="Note 2 2 5 5 2" xfId="29713"/>
    <cellStyle name="Note 2 2 5 6" xfId="29714"/>
    <cellStyle name="Note 2 2 5 6 2" xfId="29715"/>
    <cellStyle name="Note 2 2 5 7" xfId="29716"/>
    <cellStyle name="Note 2 2 5 7 2" xfId="29717"/>
    <cellStyle name="Note 2 2 5 8" xfId="29718"/>
    <cellStyle name="Note 2 2 5 8 2" xfId="29719"/>
    <cellStyle name="Note 2 2 5 9" xfId="29720"/>
    <cellStyle name="Note 2 2 6" xfId="29721"/>
    <cellStyle name="Note 2 2 6 2" xfId="29722"/>
    <cellStyle name="Note 2 2 6 2 2" xfId="29723"/>
    <cellStyle name="Note 2 2 6 2 2 2" xfId="29724"/>
    <cellStyle name="Note 2 2 6 2 3" xfId="29725"/>
    <cellStyle name="Note 2 2 6 2 3 2" xfId="29726"/>
    <cellStyle name="Note 2 2 6 2 4" xfId="29727"/>
    <cellStyle name="Note 2 2 6 3" xfId="29728"/>
    <cellStyle name="Note 2 2 6 3 2" xfId="29729"/>
    <cellStyle name="Note 2 2 6 3 2 2" xfId="29730"/>
    <cellStyle name="Note 2 2 6 3 2 3" xfId="29731"/>
    <cellStyle name="Note 2 2 6 3 3" xfId="29732"/>
    <cellStyle name="Note 2 2 6 3 4" xfId="29733"/>
    <cellStyle name="Note 2 2 6 4" xfId="29734"/>
    <cellStyle name="Note 2 2 6 4 2" xfId="29735"/>
    <cellStyle name="Note 2 2 6 5" xfId="29736"/>
    <cellStyle name="Note 2 2 6 5 2" xfId="29737"/>
    <cellStyle name="Note 2 2 6 6" xfId="29738"/>
    <cellStyle name="Note 2 2 6 6 2" xfId="29739"/>
    <cellStyle name="Note 2 2 6 7" xfId="29740"/>
    <cellStyle name="Note 2 2 6 7 2" xfId="29741"/>
    <cellStyle name="Note 2 2 6 8" xfId="29742"/>
    <cellStyle name="Note 2 2 6 9" xfId="29743"/>
    <cellStyle name="Note 2 2 7" xfId="29744"/>
    <cellStyle name="Note 2 2 7 2" xfId="29745"/>
    <cellStyle name="Note 2 2 7 2 2" xfId="29746"/>
    <cellStyle name="Note 2 2 7 2 2 2" xfId="29747"/>
    <cellStyle name="Note 2 2 7 2 2 2 2" xfId="29748"/>
    <cellStyle name="Note 2 2 7 2 2 2 3" xfId="29749"/>
    <cellStyle name="Note 2 2 7 2 2 3" xfId="29750"/>
    <cellStyle name="Note 2 2 7 2 2 4" xfId="29751"/>
    <cellStyle name="Note 2 2 7 2 3" xfId="29752"/>
    <cellStyle name="Note 2 2 7 2 3 2" xfId="29753"/>
    <cellStyle name="Note 2 2 7 2 4" xfId="29754"/>
    <cellStyle name="Note 2 2 7 2 4 2" xfId="29755"/>
    <cellStyle name="Note 2 2 7 2 5" xfId="29756"/>
    <cellStyle name="Note 2 2 7 3" xfId="29757"/>
    <cellStyle name="Note 2 2 7 3 2" xfId="29758"/>
    <cellStyle name="Note 2 2 7 4" xfId="29759"/>
    <cellStyle name="Note 2 2 7 4 2" xfId="29760"/>
    <cellStyle name="Note 2 2 7 5" xfId="29761"/>
    <cellStyle name="Note 2 2 7 5 2" xfId="29762"/>
    <cellStyle name="Note 2 2 7 6" xfId="29763"/>
    <cellStyle name="Note 2 2 7 6 2" xfId="29764"/>
    <cellStyle name="Note 2 2 7 7" xfId="29765"/>
    <cellStyle name="Note 2 2 7 8" xfId="29766"/>
    <cellStyle name="Note 2 2 8" xfId="29767"/>
    <cellStyle name="Note 2 2 8 2" xfId="29768"/>
    <cellStyle name="Note 2 2 8 2 2" xfId="29769"/>
    <cellStyle name="Note 2 2 8 2 2 2" xfId="29770"/>
    <cellStyle name="Note 2 2 8 2 2 2 2" xfId="29771"/>
    <cellStyle name="Note 2 2 8 2 2 2 3" xfId="29772"/>
    <cellStyle name="Note 2 2 8 2 2 3" xfId="29773"/>
    <cellStyle name="Note 2 2 8 2 2 4" xfId="29774"/>
    <cellStyle name="Note 2 2 8 2 3" xfId="29775"/>
    <cellStyle name="Note 2 2 8 2 3 2" xfId="29776"/>
    <cellStyle name="Note 2 2 8 2 4" xfId="29777"/>
    <cellStyle name="Note 2 2 8 2 4 2" xfId="29778"/>
    <cellStyle name="Note 2 2 8 2 5" xfId="29779"/>
    <cellStyle name="Note 2 2 8 3" xfId="29780"/>
    <cellStyle name="Note 2 2 8 3 2" xfId="29781"/>
    <cellStyle name="Note 2 2 8 4" xfId="29782"/>
    <cellStyle name="Note 2 2 8 4 2" xfId="29783"/>
    <cellStyle name="Note 2 2 8 5" xfId="29784"/>
    <cellStyle name="Note 2 2 8 5 2" xfId="29785"/>
    <cellStyle name="Note 2 2 8 6" xfId="29786"/>
    <cellStyle name="Note 2 2 8 6 2" xfId="29787"/>
    <cellStyle name="Note 2 2 8 7" xfId="29788"/>
    <cellStyle name="Note 2 2 8 8" xfId="29789"/>
    <cellStyle name="Note 2 2 9" xfId="29790"/>
    <cellStyle name="Note 2 2 9 2" xfId="29791"/>
    <cellStyle name="Note 2 2 9 2 2" xfId="29792"/>
    <cellStyle name="Note 2 2 9 2 2 2" xfId="29793"/>
    <cellStyle name="Note 2 2 9 2 3" xfId="29794"/>
    <cellStyle name="Note 2 2 9 2 4" xfId="29795"/>
    <cellStyle name="Note 2 2 9 3" xfId="29796"/>
    <cellStyle name="Note 2 2 9 3 2" xfId="29797"/>
    <cellStyle name="Note 2 2 9 4" xfId="29798"/>
    <cellStyle name="Note 2 2 9 4 2" xfId="29799"/>
    <cellStyle name="Note 2 2 9 5" xfId="29800"/>
    <cellStyle name="Note 2 2 9 5 2" xfId="29801"/>
    <cellStyle name="Note 2 2 9 6" xfId="29802"/>
    <cellStyle name="Note 2 2 9 6 2" xfId="29803"/>
    <cellStyle name="Note 2 2 9 7" xfId="29804"/>
    <cellStyle name="Note 2 2 9 8" xfId="29805"/>
    <cellStyle name="Note 2 20" xfId="29806"/>
    <cellStyle name="Note 2 20 2" xfId="29807"/>
    <cellStyle name="Note 2 20 2 2" xfId="29808"/>
    <cellStyle name="Note 2 20 3" xfId="29809"/>
    <cellStyle name="Note 2 20 3 2" xfId="29810"/>
    <cellStyle name="Note 2 20 4" xfId="29811"/>
    <cellStyle name="Note 2 21" xfId="29812"/>
    <cellStyle name="Note 2 21 2" xfId="29813"/>
    <cellStyle name="Note 2 21 2 2" xfId="29814"/>
    <cellStyle name="Note 2 21 3" xfId="29815"/>
    <cellStyle name="Note 2 21 3 2" xfId="29816"/>
    <cellStyle name="Note 2 21 4" xfId="29817"/>
    <cellStyle name="Note 2 22" xfId="29818"/>
    <cellStyle name="Note 2 22 2" xfId="29819"/>
    <cellStyle name="Note 2 22 2 2" xfId="29820"/>
    <cellStyle name="Note 2 22 3" xfId="29821"/>
    <cellStyle name="Note 2 22 3 2" xfId="29822"/>
    <cellStyle name="Note 2 22 4" xfId="29823"/>
    <cellStyle name="Note 2 23" xfId="29824"/>
    <cellStyle name="Note 2 23 2" xfId="29825"/>
    <cellStyle name="Note 2 23 2 2" xfId="29826"/>
    <cellStyle name="Note 2 23 3" xfId="29827"/>
    <cellStyle name="Note 2 23 3 2" xfId="29828"/>
    <cellStyle name="Note 2 23 4" xfId="29829"/>
    <cellStyle name="Note 2 24" xfId="29830"/>
    <cellStyle name="Note 2 24 2" xfId="29831"/>
    <cellStyle name="Note 2 24 2 2" xfId="29832"/>
    <cellStyle name="Note 2 24 3" xfId="29833"/>
    <cellStyle name="Note 2 24 3 2" xfId="29834"/>
    <cellStyle name="Note 2 24 4" xfId="29835"/>
    <cellStyle name="Note 2 25" xfId="29836"/>
    <cellStyle name="Note 2 25 2" xfId="29837"/>
    <cellStyle name="Note 2 25 2 2" xfId="29838"/>
    <cellStyle name="Note 2 25 3" xfId="29839"/>
    <cellStyle name="Note 2 25 3 2" xfId="29840"/>
    <cellStyle name="Note 2 25 4" xfId="29841"/>
    <cellStyle name="Note 2 26" xfId="29842"/>
    <cellStyle name="Note 2 26 2" xfId="29843"/>
    <cellStyle name="Note 2 26 2 2" xfId="29844"/>
    <cellStyle name="Note 2 26 3" xfId="29845"/>
    <cellStyle name="Note 2 26 3 2" xfId="29846"/>
    <cellStyle name="Note 2 26 4" xfId="29847"/>
    <cellStyle name="Note 2 27" xfId="29848"/>
    <cellStyle name="Note 2 27 2" xfId="29849"/>
    <cellStyle name="Note 2 28" xfId="29850"/>
    <cellStyle name="Note 2 28 2" xfId="29851"/>
    <cellStyle name="Note 2 29" xfId="29852"/>
    <cellStyle name="Note 2 29 2" xfId="29853"/>
    <cellStyle name="Note 2 3" xfId="29854"/>
    <cellStyle name="Note 2 3 10" xfId="29855"/>
    <cellStyle name="Note 2 3 10 2" xfId="29856"/>
    <cellStyle name="Note 2 3 10 2 2" xfId="29857"/>
    <cellStyle name="Note 2 3 10 3" xfId="29858"/>
    <cellStyle name="Note 2 3 10 3 2" xfId="29859"/>
    <cellStyle name="Note 2 3 10 4" xfId="29860"/>
    <cellStyle name="Note 2 3 11" xfId="29861"/>
    <cellStyle name="Note 2 3 11 2" xfId="29862"/>
    <cellStyle name="Note 2 3 11 2 2" xfId="29863"/>
    <cellStyle name="Note 2 3 11 3" xfId="29864"/>
    <cellStyle name="Note 2 3 11 3 2" xfId="29865"/>
    <cellStyle name="Note 2 3 11 4" xfId="29866"/>
    <cellStyle name="Note 2 3 12" xfId="29867"/>
    <cellStyle name="Note 2 3 12 2" xfId="29868"/>
    <cellStyle name="Note 2 3 12 2 2" xfId="29869"/>
    <cellStyle name="Note 2 3 12 3" xfId="29870"/>
    <cellStyle name="Note 2 3 12 3 2" xfId="29871"/>
    <cellStyle name="Note 2 3 12 4" xfId="29872"/>
    <cellStyle name="Note 2 3 13" xfId="29873"/>
    <cellStyle name="Note 2 3 13 2" xfId="29874"/>
    <cellStyle name="Note 2 3 13 2 2" xfId="29875"/>
    <cellStyle name="Note 2 3 13 3" xfId="29876"/>
    <cellStyle name="Note 2 3 13 3 2" xfId="29877"/>
    <cellStyle name="Note 2 3 13 4" xfId="29878"/>
    <cellStyle name="Note 2 3 14" xfId="29879"/>
    <cellStyle name="Note 2 3 14 2" xfId="29880"/>
    <cellStyle name="Note 2 3 14 2 2" xfId="29881"/>
    <cellStyle name="Note 2 3 14 3" xfId="29882"/>
    <cellStyle name="Note 2 3 14 3 2" xfId="29883"/>
    <cellStyle name="Note 2 3 14 4" xfId="29884"/>
    <cellStyle name="Note 2 3 15" xfId="29885"/>
    <cellStyle name="Note 2 3 15 2" xfId="29886"/>
    <cellStyle name="Note 2 3 15 2 2" xfId="29887"/>
    <cellStyle name="Note 2 3 15 3" xfId="29888"/>
    <cellStyle name="Note 2 3 15 3 2" xfId="29889"/>
    <cellStyle name="Note 2 3 15 4" xfId="29890"/>
    <cellStyle name="Note 2 3 16" xfId="29891"/>
    <cellStyle name="Note 2 3 16 2" xfId="29892"/>
    <cellStyle name="Note 2 3 16 2 2" xfId="29893"/>
    <cellStyle name="Note 2 3 16 3" xfId="29894"/>
    <cellStyle name="Note 2 3 16 3 2" xfId="29895"/>
    <cellStyle name="Note 2 3 16 4" xfId="29896"/>
    <cellStyle name="Note 2 3 17" xfId="29897"/>
    <cellStyle name="Note 2 3 17 2" xfId="29898"/>
    <cellStyle name="Note 2 3 18" xfId="29899"/>
    <cellStyle name="Note 2 3 18 2" xfId="29900"/>
    <cellStyle name="Note 2 3 19" xfId="29901"/>
    <cellStyle name="Note 2 3 19 2" xfId="29902"/>
    <cellStyle name="Note 2 3 2" xfId="29903"/>
    <cellStyle name="Note 2 3 2 10" xfId="29904"/>
    <cellStyle name="Note 2 3 2 10 2" xfId="29905"/>
    <cellStyle name="Note 2 3 2 10 3" xfId="29906"/>
    <cellStyle name="Note 2 3 2 11" xfId="29907"/>
    <cellStyle name="Note 2 3 2 11 2" xfId="29908"/>
    <cellStyle name="Note 2 3 2 11 3" xfId="29909"/>
    <cellStyle name="Note 2 3 2 12" xfId="29910"/>
    <cellStyle name="Note 2 3 2 13" xfId="29911"/>
    <cellStyle name="Note 2 3 2 2" xfId="29912"/>
    <cellStyle name="Note 2 3 2 2 10" xfId="29913"/>
    <cellStyle name="Note 2 3 2 2 11" xfId="29914"/>
    <cellStyle name="Note 2 3 2 2 2" xfId="29915"/>
    <cellStyle name="Note 2 3 2 2 2 2" xfId="29916"/>
    <cellStyle name="Note 2 3 2 2 2 2 2" xfId="29917"/>
    <cellStyle name="Note 2 3 2 2 2 3" xfId="29918"/>
    <cellStyle name="Note 2 3 2 2 2 3 2" xfId="29919"/>
    <cellStyle name="Note 2 3 2 2 2 4" xfId="29920"/>
    <cellStyle name="Note 2 3 2 2 2 4 2" xfId="29921"/>
    <cellStyle name="Note 2 3 2 2 2 5" xfId="29922"/>
    <cellStyle name="Note 2 3 2 2 2 6" xfId="29923"/>
    <cellStyle name="Note 2 3 2 2 2 7" xfId="29924"/>
    <cellStyle name="Note 2 3 2 2 3" xfId="29925"/>
    <cellStyle name="Note 2 3 2 2 3 2" xfId="29926"/>
    <cellStyle name="Note 2 3 2 2 3 2 2" xfId="29927"/>
    <cellStyle name="Note 2 3 2 2 3 3" xfId="29928"/>
    <cellStyle name="Note 2 3 2 2 3 4" xfId="29929"/>
    <cellStyle name="Note 2 3 2 2 3 5" xfId="29930"/>
    <cellStyle name="Note 2 3 2 2 4" xfId="29931"/>
    <cellStyle name="Note 2 3 2 2 4 2" xfId="29932"/>
    <cellStyle name="Note 2 3 2 2 4 3" xfId="29933"/>
    <cellStyle name="Note 2 3 2 2 4 4" xfId="29934"/>
    <cellStyle name="Note 2 3 2 2 4 5" xfId="29935"/>
    <cellStyle name="Note 2 3 2 2 5" xfId="29936"/>
    <cellStyle name="Note 2 3 2 2 5 2" xfId="29937"/>
    <cellStyle name="Note 2 3 2 2 5 3" xfId="29938"/>
    <cellStyle name="Note 2 3 2 2 5 4" xfId="29939"/>
    <cellStyle name="Note 2 3 2 2 5 5" xfId="29940"/>
    <cellStyle name="Note 2 3 2 2 6" xfId="29941"/>
    <cellStyle name="Note 2 3 2 2 6 2" xfId="29942"/>
    <cellStyle name="Note 2 3 2 2 6 3" xfId="29943"/>
    <cellStyle name="Note 2 3 2 2 6 4" xfId="29944"/>
    <cellStyle name="Note 2 3 2 2 6 5" xfId="29945"/>
    <cellStyle name="Note 2 3 2 2 7" xfId="29946"/>
    <cellStyle name="Note 2 3 2 2 7 2" xfId="29947"/>
    <cellStyle name="Note 2 3 2 2 7 3" xfId="29948"/>
    <cellStyle name="Note 2 3 2 2 7 4" xfId="29949"/>
    <cellStyle name="Note 2 3 2 2 7 5" xfId="29950"/>
    <cellStyle name="Note 2 3 2 2 8" xfId="29951"/>
    <cellStyle name="Note 2 3 2 2 9" xfId="29952"/>
    <cellStyle name="Note 2 3 2 3" xfId="29953"/>
    <cellStyle name="Note 2 3 2 3 2" xfId="29954"/>
    <cellStyle name="Note 2 3 2 3 2 2" xfId="29955"/>
    <cellStyle name="Note 2 3 2 3 3" xfId="29956"/>
    <cellStyle name="Note 2 3 2 3 3 2" xfId="29957"/>
    <cellStyle name="Note 2 3 2 3 4" xfId="29958"/>
    <cellStyle name="Note 2 3 2 3 4 2" xfId="29959"/>
    <cellStyle name="Note 2 3 2 3 5" xfId="29960"/>
    <cellStyle name="Note 2 3 2 3 5 2" xfId="29961"/>
    <cellStyle name="Note 2 3 2 3 6" xfId="29962"/>
    <cellStyle name="Note 2 3 2 4" xfId="29963"/>
    <cellStyle name="Note 2 3 2 4 2" xfId="29964"/>
    <cellStyle name="Note 2 3 2 4 2 2" xfId="29965"/>
    <cellStyle name="Note 2 3 2 4 2 2 2" xfId="29966"/>
    <cellStyle name="Note 2 3 2 4 2 3" xfId="29967"/>
    <cellStyle name="Note 2 3 2 4 3" xfId="29968"/>
    <cellStyle name="Note 2 3 2 4 3 2" xfId="29969"/>
    <cellStyle name="Note 2 3 2 4 4" xfId="29970"/>
    <cellStyle name="Note 2 3 2 4 5" xfId="29971"/>
    <cellStyle name="Note 2 3 2 5" xfId="29972"/>
    <cellStyle name="Note 2 3 2 5 2" xfId="29973"/>
    <cellStyle name="Note 2 3 2 5 2 2" xfId="29974"/>
    <cellStyle name="Note 2 3 2 5 3" xfId="29975"/>
    <cellStyle name="Note 2 3 2 5 4" xfId="29976"/>
    <cellStyle name="Note 2 3 2 5 5" xfId="29977"/>
    <cellStyle name="Note 2 3 2 6" xfId="29978"/>
    <cellStyle name="Note 2 3 2 6 2" xfId="29979"/>
    <cellStyle name="Note 2 3 2 6 3" xfId="29980"/>
    <cellStyle name="Note 2 3 2 6 4" xfId="29981"/>
    <cellStyle name="Note 2 3 2 6 5" xfId="29982"/>
    <cellStyle name="Note 2 3 2 7" xfId="29983"/>
    <cellStyle name="Note 2 3 2 7 2" xfId="29984"/>
    <cellStyle name="Note 2 3 2 8" xfId="29985"/>
    <cellStyle name="Note 2 3 2 8 2" xfId="29986"/>
    <cellStyle name="Note 2 3 2 8 2 2" xfId="29987"/>
    <cellStyle name="Note 2 3 2 8 3" xfId="29988"/>
    <cellStyle name="Note 2 3 2 9" xfId="29989"/>
    <cellStyle name="Note 2 3 2 9 2" xfId="29990"/>
    <cellStyle name="Note 2 3 2 9 3" xfId="29991"/>
    <cellStyle name="Note 2 3 20" xfId="29992"/>
    <cellStyle name="Note 2 3 20 2" xfId="29993"/>
    <cellStyle name="Note 2 3 21" xfId="29994"/>
    <cellStyle name="Note 2 3 3" xfId="29995"/>
    <cellStyle name="Note 2 3 3 10" xfId="29996"/>
    <cellStyle name="Note 2 3 3 10 2" xfId="29997"/>
    <cellStyle name="Note 2 3 3 10 3" xfId="29998"/>
    <cellStyle name="Note 2 3 3 11" xfId="29999"/>
    <cellStyle name="Note 2 3 3 11 2" xfId="30000"/>
    <cellStyle name="Note 2 3 3 12" xfId="30001"/>
    <cellStyle name="Note 2 3 3 13" xfId="30002"/>
    <cellStyle name="Note 2 3 3 2" xfId="30003"/>
    <cellStyle name="Note 2 3 3 2 10" xfId="30004"/>
    <cellStyle name="Note 2 3 3 2 11" xfId="30005"/>
    <cellStyle name="Note 2 3 3 2 2" xfId="30006"/>
    <cellStyle name="Note 2 3 3 2 2 2" xfId="30007"/>
    <cellStyle name="Note 2 3 3 2 2 2 2" xfId="30008"/>
    <cellStyle name="Note 2 3 3 2 2 3" xfId="30009"/>
    <cellStyle name="Note 2 3 3 2 2 3 2" xfId="30010"/>
    <cellStyle name="Note 2 3 3 2 2 4" xfId="30011"/>
    <cellStyle name="Note 2 3 3 2 2 4 2" xfId="30012"/>
    <cellStyle name="Note 2 3 3 2 2 5" xfId="30013"/>
    <cellStyle name="Note 2 3 3 2 2 6" xfId="30014"/>
    <cellStyle name="Note 2 3 3 2 2 7" xfId="30015"/>
    <cellStyle name="Note 2 3 3 2 3" xfId="30016"/>
    <cellStyle name="Note 2 3 3 2 3 2" xfId="30017"/>
    <cellStyle name="Note 2 3 3 2 3 2 2" xfId="30018"/>
    <cellStyle name="Note 2 3 3 2 3 3" xfId="30019"/>
    <cellStyle name="Note 2 3 3 2 3 4" xfId="30020"/>
    <cellStyle name="Note 2 3 3 2 3 5" xfId="30021"/>
    <cellStyle name="Note 2 3 3 2 4" xfId="30022"/>
    <cellStyle name="Note 2 3 3 2 4 2" xfId="30023"/>
    <cellStyle name="Note 2 3 3 2 4 3" xfId="30024"/>
    <cellStyle name="Note 2 3 3 2 4 4" xfId="30025"/>
    <cellStyle name="Note 2 3 3 2 4 5" xfId="30026"/>
    <cellStyle name="Note 2 3 3 2 5" xfId="30027"/>
    <cellStyle name="Note 2 3 3 2 5 2" xfId="30028"/>
    <cellStyle name="Note 2 3 3 2 5 3" xfId="30029"/>
    <cellStyle name="Note 2 3 3 2 5 4" xfId="30030"/>
    <cellStyle name="Note 2 3 3 2 5 5" xfId="30031"/>
    <cellStyle name="Note 2 3 3 2 6" xfId="30032"/>
    <cellStyle name="Note 2 3 3 2 6 2" xfId="30033"/>
    <cellStyle name="Note 2 3 3 2 6 3" xfId="30034"/>
    <cellStyle name="Note 2 3 3 2 6 4" xfId="30035"/>
    <cellStyle name="Note 2 3 3 2 6 5" xfId="30036"/>
    <cellStyle name="Note 2 3 3 2 7" xfId="30037"/>
    <cellStyle name="Note 2 3 3 2 7 2" xfId="30038"/>
    <cellStyle name="Note 2 3 3 2 7 3" xfId="30039"/>
    <cellStyle name="Note 2 3 3 2 7 4" xfId="30040"/>
    <cellStyle name="Note 2 3 3 2 7 5" xfId="30041"/>
    <cellStyle name="Note 2 3 3 2 8" xfId="30042"/>
    <cellStyle name="Note 2 3 3 2 9" xfId="30043"/>
    <cellStyle name="Note 2 3 3 3" xfId="30044"/>
    <cellStyle name="Note 2 3 3 3 2" xfId="30045"/>
    <cellStyle name="Note 2 3 3 3 2 2" xfId="30046"/>
    <cellStyle name="Note 2 3 3 3 3" xfId="30047"/>
    <cellStyle name="Note 2 3 3 3 3 2" xfId="30048"/>
    <cellStyle name="Note 2 3 3 3 4" xfId="30049"/>
    <cellStyle name="Note 2 3 3 3 4 2" xfId="30050"/>
    <cellStyle name="Note 2 3 3 3 5" xfId="30051"/>
    <cellStyle name="Note 2 3 3 3 5 2" xfId="30052"/>
    <cellStyle name="Note 2 3 3 3 6" xfId="30053"/>
    <cellStyle name="Note 2 3 3 4" xfId="30054"/>
    <cellStyle name="Note 2 3 3 4 2" xfId="30055"/>
    <cellStyle name="Note 2 3 3 4 2 2" xfId="30056"/>
    <cellStyle name="Note 2 3 3 4 2 2 2" xfId="30057"/>
    <cellStyle name="Note 2 3 3 4 2 3" xfId="30058"/>
    <cellStyle name="Note 2 3 3 4 3" xfId="30059"/>
    <cellStyle name="Note 2 3 3 4 3 2" xfId="30060"/>
    <cellStyle name="Note 2 3 3 4 4" xfId="30061"/>
    <cellStyle name="Note 2 3 3 4 5" xfId="30062"/>
    <cellStyle name="Note 2 3 3 5" xfId="30063"/>
    <cellStyle name="Note 2 3 3 5 2" xfId="30064"/>
    <cellStyle name="Note 2 3 3 5 2 2" xfId="30065"/>
    <cellStyle name="Note 2 3 3 5 3" xfId="30066"/>
    <cellStyle name="Note 2 3 3 5 4" xfId="30067"/>
    <cellStyle name="Note 2 3 3 5 5" xfId="30068"/>
    <cellStyle name="Note 2 3 3 6" xfId="30069"/>
    <cellStyle name="Note 2 3 3 6 2" xfId="30070"/>
    <cellStyle name="Note 2 3 3 6 3" xfId="30071"/>
    <cellStyle name="Note 2 3 3 6 4" xfId="30072"/>
    <cellStyle name="Note 2 3 3 6 5" xfId="30073"/>
    <cellStyle name="Note 2 3 3 7" xfId="30074"/>
    <cellStyle name="Note 2 3 3 7 2" xfId="30075"/>
    <cellStyle name="Note 2 3 3 8" xfId="30076"/>
    <cellStyle name="Note 2 3 3 8 2" xfId="30077"/>
    <cellStyle name="Note 2 3 3 8 2 2" xfId="30078"/>
    <cellStyle name="Note 2 3 3 8 3" xfId="30079"/>
    <cellStyle name="Note 2 3 3 9" xfId="30080"/>
    <cellStyle name="Note 2 3 3 9 2" xfId="30081"/>
    <cellStyle name="Note 2 3 3 9 3" xfId="30082"/>
    <cellStyle name="Note 2 3 4" xfId="30083"/>
    <cellStyle name="Note 2 3 4 10" xfId="30084"/>
    <cellStyle name="Note 2 3 4 10 2" xfId="30085"/>
    <cellStyle name="Note 2 3 4 11" xfId="30086"/>
    <cellStyle name="Note 2 3 4 12" xfId="30087"/>
    <cellStyle name="Note 2 3 4 13" xfId="30088"/>
    <cellStyle name="Note 2 3 4 2" xfId="30089"/>
    <cellStyle name="Note 2 3 4 2 2" xfId="30090"/>
    <cellStyle name="Note 2 3 4 2 2 2" xfId="30091"/>
    <cellStyle name="Note 2 3 4 2 2 2 2" xfId="30092"/>
    <cellStyle name="Note 2 3 4 2 2 3" xfId="30093"/>
    <cellStyle name="Note 2 3 4 2 2 3 2" xfId="30094"/>
    <cellStyle name="Note 2 3 4 2 2 4" xfId="30095"/>
    <cellStyle name="Note 2 3 4 2 3" xfId="30096"/>
    <cellStyle name="Note 2 3 4 2 3 2" xfId="30097"/>
    <cellStyle name="Note 2 3 4 2 4" xfId="30098"/>
    <cellStyle name="Note 2 3 4 2 4 2" xfId="30099"/>
    <cellStyle name="Note 2 3 4 2 5" xfId="30100"/>
    <cellStyle name="Note 2 3 4 2 5 2" xfId="30101"/>
    <cellStyle name="Note 2 3 4 2 6" xfId="30102"/>
    <cellStyle name="Note 2 3 4 2 7" xfId="30103"/>
    <cellStyle name="Note 2 3 4 2 8" xfId="30104"/>
    <cellStyle name="Note 2 3 4 3" xfId="30105"/>
    <cellStyle name="Note 2 3 4 3 2" xfId="30106"/>
    <cellStyle name="Note 2 3 4 3 2 2" xfId="30107"/>
    <cellStyle name="Note 2 3 4 3 3" xfId="30108"/>
    <cellStyle name="Note 2 3 4 3 3 2" xfId="30109"/>
    <cellStyle name="Note 2 3 4 3 4" xfId="30110"/>
    <cellStyle name="Note 2 3 4 3 5" xfId="30111"/>
    <cellStyle name="Note 2 3 4 4" xfId="30112"/>
    <cellStyle name="Note 2 3 4 4 2" xfId="30113"/>
    <cellStyle name="Note 2 3 4 4 2 2" xfId="30114"/>
    <cellStyle name="Note 2 3 4 4 2 3" xfId="30115"/>
    <cellStyle name="Note 2 3 4 4 3" xfId="30116"/>
    <cellStyle name="Note 2 3 4 4 4" xfId="30117"/>
    <cellStyle name="Note 2 3 4 4 5" xfId="30118"/>
    <cellStyle name="Note 2 3 4 5" xfId="30119"/>
    <cellStyle name="Note 2 3 4 5 2" xfId="30120"/>
    <cellStyle name="Note 2 3 4 5 3" xfId="30121"/>
    <cellStyle name="Note 2 3 4 5 4" xfId="30122"/>
    <cellStyle name="Note 2 3 4 5 5" xfId="30123"/>
    <cellStyle name="Note 2 3 4 6" xfId="30124"/>
    <cellStyle name="Note 2 3 4 6 2" xfId="30125"/>
    <cellStyle name="Note 2 3 4 6 3" xfId="30126"/>
    <cellStyle name="Note 2 3 4 6 4" xfId="30127"/>
    <cellStyle name="Note 2 3 4 6 5" xfId="30128"/>
    <cellStyle name="Note 2 3 4 7" xfId="30129"/>
    <cellStyle name="Note 2 3 4 7 2" xfId="30130"/>
    <cellStyle name="Note 2 3 4 7 3" xfId="30131"/>
    <cellStyle name="Note 2 3 4 7 4" xfId="30132"/>
    <cellStyle name="Note 2 3 4 7 5" xfId="30133"/>
    <cellStyle name="Note 2 3 4 8" xfId="30134"/>
    <cellStyle name="Note 2 3 4 8 2" xfId="30135"/>
    <cellStyle name="Note 2 3 4 8 3" xfId="30136"/>
    <cellStyle name="Note 2 3 4 9" xfId="30137"/>
    <cellStyle name="Note 2 3 4 9 2" xfId="30138"/>
    <cellStyle name="Note 2 3 5" xfId="30139"/>
    <cellStyle name="Note 2 3 5 2" xfId="30140"/>
    <cellStyle name="Note 2 3 5 2 2" xfId="30141"/>
    <cellStyle name="Note 2 3 5 2 2 2" xfId="30142"/>
    <cellStyle name="Note 2 3 5 2 3" xfId="30143"/>
    <cellStyle name="Note 2 3 5 2 3 2" xfId="30144"/>
    <cellStyle name="Note 2 3 5 2 4" xfId="30145"/>
    <cellStyle name="Note 2 3 5 3" xfId="30146"/>
    <cellStyle name="Note 2 3 5 3 2" xfId="30147"/>
    <cellStyle name="Note 2 3 5 3 2 2" xfId="30148"/>
    <cellStyle name="Note 2 3 5 3 3" xfId="30149"/>
    <cellStyle name="Note 2 3 5 4" xfId="30150"/>
    <cellStyle name="Note 2 3 5 4 2" xfId="30151"/>
    <cellStyle name="Note 2 3 5 5" xfId="30152"/>
    <cellStyle name="Note 2 3 5 5 2" xfId="30153"/>
    <cellStyle name="Note 2 3 5 6" xfId="30154"/>
    <cellStyle name="Note 2 3 5 6 2" xfId="30155"/>
    <cellStyle name="Note 2 3 5 7" xfId="30156"/>
    <cellStyle name="Note 2 3 5 8" xfId="30157"/>
    <cellStyle name="Note 2 3 6" xfId="30158"/>
    <cellStyle name="Note 2 3 6 2" xfId="30159"/>
    <cellStyle name="Note 2 3 6 2 2" xfId="30160"/>
    <cellStyle name="Note 2 3 6 2 2 2" xfId="30161"/>
    <cellStyle name="Note 2 3 6 2 3" xfId="30162"/>
    <cellStyle name="Note 2 3 6 2 3 2" xfId="30163"/>
    <cellStyle name="Note 2 3 6 2 4" xfId="30164"/>
    <cellStyle name="Note 2 3 6 3" xfId="30165"/>
    <cellStyle name="Note 2 3 6 3 2" xfId="30166"/>
    <cellStyle name="Note 2 3 6 3 2 2" xfId="30167"/>
    <cellStyle name="Note 2 3 6 3 3" xfId="30168"/>
    <cellStyle name="Note 2 3 6 4" xfId="30169"/>
    <cellStyle name="Note 2 3 6 4 2" xfId="30170"/>
    <cellStyle name="Note 2 3 6 5" xfId="30171"/>
    <cellStyle name="Note 2 3 6 5 2" xfId="30172"/>
    <cellStyle name="Note 2 3 6 6" xfId="30173"/>
    <cellStyle name="Note 2 3 6 6 2" xfId="30174"/>
    <cellStyle name="Note 2 3 6 7" xfId="30175"/>
    <cellStyle name="Note 2 3 7" xfId="30176"/>
    <cellStyle name="Note 2 3 7 2" xfId="30177"/>
    <cellStyle name="Note 2 3 7 2 2" xfId="30178"/>
    <cellStyle name="Note 2 3 7 2 2 2" xfId="30179"/>
    <cellStyle name="Note 2 3 7 2 3" xfId="30180"/>
    <cellStyle name="Note 2 3 7 2 3 2" xfId="30181"/>
    <cellStyle name="Note 2 3 7 2 4" xfId="30182"/>
    <cellStyle name="Note 2 3 7 3" xfId="30183"/>
    <cellStyle name="Note 2 3 7 3 2" xfId="30184"/>
    <cellStyle name="Note 2 3 7 4" xfId="30185"/>
    <cellStyle name="Note 2 3 7 4 2" xfId="30186"/>
    <cellStyle name="Note 2 3 7 5" xfId="30187"/>
    <cellStyle name="Note 2 3 7 5 2" xfId="30188"/>
    <cellStyle name="Note 2 3 7 6" xfId="30189"/>
    <cellStyle name="Note 2 3 8" xfId="30190"/>
    <cellStyle name="Note 2 3 8 2" xfId="30191"/>
    <cellStyle name="Note 2 3 8 2 2" xfId="30192"/>
    <cellStyle name="Note 2 3 8 2 2 2" xfId="30193"/>
    <cellStyle name="Note 2 3 8 2 3" xfId="30194"/>
    <cellStyle name="Note 2 3 8 3" xfId="30195"/>
    <cellStyle name="Note 2 3 8 3 2" xfId="30196"/>
    <cellStyle name="Note 2 3 8 4" xfId="30197"/>
    <cellStyle name="Note 2 3 8 4 2" xfId="30198"/>
    <cellStyle name="Note 2 3 8 5" xfId="30199"/>
    <cellStyle name="Note 2 3 8 5 2" xfId="30200"/>
    <cellStyle name="Note 2 3 8 6" xfId="30201"/>
    <cellStyle name="Note 2 3 9" xfId="30202"/>
    <cellStyle name="Note 2 3 9 2" xfId="30203"/>
    <cellStyle name="Note 2 3 9 2 2" xfId="30204"/>
    <cellStyle name="Note 2 3 9 3" xfId="30205"/>
    <cellStyle name="Note 2 3 9 3 2" xfId="30206"/>
    <cellStyle name="Note 2 3 9 4" xfId="30207"/>
    <cellStyle name="Note 2 3 9 5" xfId="30208"/>
    <cellStyle name="Note 2 30" xfId="30209"/>
    <cellStyle name="Note 2 30 2" xfId="30210"/>
    <cellStyle name="Note 2 31" xfId="30211"/>
    <cellStyle name="Note 2 32" xfId="30212"/>
    <cellStyle name="Note 2 33" xfId="62119"/>
    <cellStyle name="Note 2 4" xfId="30213"/>
    <cellStyle name="Note 2 4 10" xfId="30214"/>
    <cellStyle name="Note 2 4 10 2" xfId="30215"/>
    <cellStyle name="Note 2 4 10 3" xfId="30216"/>
    <cellStyle name="Note 2 4 11" xfId="30217"/>
    <cellStyle name="Note 2 4 11 2" xfId="30218"/>
    <cellStyle name="Note 2 4 11 3" xfId="30219"/>
    <cellStyle name="Note 2 4 12" xfId="30220"/>
    <cellStyle name="Note 2 4 12 2" xfId="30221"/>
    <cellStyle name="Note 2 4 13" xfId="30222"/>
    <cellStyle name="Note 2 4 14" xfId="30223"/>
    <cellStyle name="Note 2 4 2" xfId="30224"/>
    <cellStyle name="Note 2 4 2 10" xfId="30225"/>
    <cellStyle name="Note 2 4 2 11" xfId="30226"/>
    <cellStyle name="Note 2 4 2 2" xfId="30227"/>
    <cellStyle name="Note 2 4 2 2 2" xfId="30228"/>
    <cellStyle name="Note 2 4 2 2 2 2" xfId="30229"/>
    <cellStyle name="Note 2 4 2 2 2 2 2" xfId="30230"/>
    <cellStyle name="Note 2 4 2 2 2 3" xfId="30231"/>
    <cellStyle name="Note 2 4 2 2 2 3 2" xfId="30232"/>
    <cellStyle name="Note 2 4 2 2 2 4" xfId="30233"/>
    <cellStyle name="Note 2 4 2 2 3" xfId="30234"/>
    <cellStyle name="Note 2 4 2 2 3 2" xfId="30235"/>
    <cellStyle name="Note 2 4 2 2 4" xfId="30236"/>
    <cellStyle name="Note 2 4 2 2 4 2" xfId="30237"/>
    <cellStyle name="Note 2 4 2 2 5" xfId="30238"/>
    <cellStyle name="Note 2 4 2 2 5 2" xfId="30239"/>
    <cellStyle name="Note 2 4 2 2 6" xfId="30240"/>
    <cellStyle name="Note 2 4 2 2 7" xfId="30241"/>
    <cellStyle name="Note 2 4 2 3" xfId="30242"/>
    <cellStyle name="Note 2 4 2 3 2" xfId="30243"/>
    <cellStyle name="Note 2 4 2 3 2 2" xfId="30244"/>
    <cellStyle name="Note 2 4 2 3 3" xfId="30245"/>
    <cellStyle name="Note 2 4 2 3 3 2" xfId="30246"/>
    <cellStyle name="Note 2 4 2 3 4" xfId="30247"/>
    <cellStyle name="Note 2 4 2 3 5" xfId="30248"/>
    <cellStyle name="Note 2 4 2 4" xfId="30249"/>
    <cellStyle name="Note 2 4 2 4 2" xfId="30250"/>
    <cellStyle name="Note 2 4 2 4 3" xfId="30251"/>
    <cellStyle name="Note 2 4 2 4 4" xfId="30252"/>
    <cellStyle name="Note 2 4 2 4 5" xfId="30253"/>
    <cellStyle name="Note 2 4 2 5" xfId="30254"/>
    <cellStyle name="Note 2 4 2 5 2" xfId="30255"/>
    <cellStyle name="Note 2 4 2 5 3" xfId="30256"/>
    <cellStyle name="Note 2 4 2 5 4" xfId="30257"/>
    <cellStyle name="Note 2 4 2 5 5" xfId="30258"/>
    <cellStyle name="Note 2 4 2 6" xfId="30259"/>
    <cellStyle name="Note 2 4 2 6 2" xfId="30260"/>
    <cellStyle name="Note 2 4 2 6 3" xfId="30261"/>
    <cellStyle name="Note 2 4 2 6 4" xfId="30262"/>
    <cellStyle name="Note 2 4 2 6 5" xfId="30263"/>
    <cellStyle name="Note 2 4 2 7" xfId="30264"/>
    <cellStyle name="Note 2 4 2 7 2" xfId="30265"/>
    <cellStyle name="Note 2 4 2 7 3" xfId="30266"/>
    <cellStyle name="Note 2 4 2 7 4" xfId="30267"/>
    <cellStyle name="Note 2 4 2 7 5" xfId="30268"/>
    <cellStyle name="Note 2 4 2 8" xfId="30269"/>
    <cellStyle name="Note 2 4 2 8 2" xfId="30270"/>
    <cellStyle name="Note 2 4 2 9" xfId="30271"/>
    <cellStyle name="Note 2 4 3" xfId="30272"/>
    <cellStyle name="Note 2 4 3 2" xfId="30273"/>
    <cellStyle name="Note 2 4 3 2 2" xfId="30274"/>
    <cellStyle name="Note 2 4 3 2 2 2" xfId="30275"/>
    <cellStyle name="Note 2 4 3 2 3" xfId="30276"/>
    <cellStyle name="Note 2 4 3 2 3 2" xfId="30277"/>
    <cellStyle name="Note 2 4 3 2 4" xfId="30278"/>
    <cellStyle name="Note 2 4 3 3" xfId="30279"/>
    <cellStyle name="Note 2 4 3 3 2" xfId="30280"/>
    <cellStyle name="Note 2 4 3 4" xfId="30281"/>
    <cellStyle name="Note 2 4 3 4 2" xfId="30282"/>
    <cellStyle name="Note 2 4 3 5" xfId="30283"/>
    <cellStyle name="Note 2 4 3 5 2" xfId="30284"/>
    <cellStyle name="Note 2 4 3 6" xfId="30285"/>
    <cellStyle name="Note 2 4 4" xfId="30286"/>
    <cellStyle name="Note 2 4 4 2" xfId="30287"/>
    <cellStyle name="Note 2 4 4 2 2" xfId="30288"/>
    <cellStyle name="Note 2 4 4 3" xfId="30289"/>
    <cellStyle name="Note 2 4 4 3 2" xfId="30290"/>
    <cellStyle name="Note 2 4 4 4" xfId="30291"/>
    <cellStyle name="Note 2 4 4 5" xfId="30292"/>
    <cellStyle name="Note 2 4 5" xfId="30293"/>
    <cellStyle name="Note 2 4 5 2" xfId="30294"/>
    <cellStyle name="Note 2 4 5 2 2" xfId="30295"/>
    <cellStyle name="Note 2 4 5 2 2 2" xfId="30296"/>
    <cellStyle name="Note 2 4 5 2 3" xfId="30297"/>
    <cellStyle name="Note 2 4 5 3" xfId="30298"/>
    <cellStyle name="Note 2 4 5 3 2" xfId="30299"/>
    <cellStyle name="Note 2 4 5 4" xfId="30300"/>
    <cellStyle name="Note 2 4 5 5" xfId="30301"/>
    <cellStyle name="Note 2 4 6" xfId="30302"/>
    <cellStyle name="Note 2 4 6 2" xfId="30303"/>
    <cellStyle name="Note 2 4 6 3" xfId="30304"/>
    <cellStyle name="Note 2 4 6 4" xfId="30305"/>
    <cellStyle name="Note 2 4 6 5" xfId="30306"/>
    <cellStyle name="Note 2 4 7" xfId="30307"/>
    <cellStyle name="Note 2 4 7 2" xfId="30308"/>
    <cellStyle name="Note 2 4 8" xfId="30309"/>
    <cellStyle name="Note 2 4 8 2" xfId="30310"/>
    <cellStyle name="Note 2 4 9" xfId="30311"/>
    <cellStyle name="Note 2 4 9 2" xfId="30312"/>
    <cellStyle name="Note 2 4 9 3" xfId="30313"/>
    <cellStyle name="Note 2 5" xfId="30314"/>
    <cellStyle name="Note 2 5 10" xfId="30315"/>
    <cellStyle name="Note 2 5 10 2" xfId="30316"/>
    <cellStyle name="Note 2 5 10 3" xfId="30317"/>
    <cellStyle name="Note 2 5 11" xfId="30318"/>
    <cellStyle name="Note 2 5 11 2" xfId="30319"/>
    <cellStyle name="Note 2 5 12" xfId="30320"/>
    <cellStyle name="Note 2 5 13" xfId="30321"/>
    <cellStyle name="Note 2 5 2" xfId="30322"/>
    <cellStyle name="Note 2 5 2 10" xfId="30323"/>
    <cellStyle name="Note 2 5 2 11" xfId="30324"/>
    <cellStyle name="Note 2 5 2 2" xfId="30325"/>
    <cellStyle name="Note 2 5 2 2 2" xfId="30326"/>
    <cellStyle name="Note 2 5 2 2 2 2" xfId="30327"/>
    <cellStyle name="Note 2 5 2 2 3" xfId="30328"/>
    <cellStyle name="Note 2 5 2 2 3 2" xfId="30329"/>
    <cellStyle name="Note 2 5 2 2 4" xfId="30330"/>
    <cellStyle name="Note 2 5 2 2 4 2" xfId="30331"/>
    <cellStyle name="Note 2 5 2 2 5" xfId="30332"/>
    <cellStyle name="Note 2 5 2 2 6" xfId="30333"/>
    <cellStyle name="Note 2 5 2 2 7" xfId="30334"/>
    <cellStyle name="Note 2 5 2 3" xfId="30335"/>
    <cellStyle name="Note 2 5 2 3 2" xfId="30336"/>
    <cellStyle name="Note 2 5 2 3 2 2" xfId="30337"/>
    <cellStyle name="Note 2 5 2 3 3" xfId="30338"/>
    <cellStyle name="Note 2 5 2 3 4" xfId="30339"/>
    <cellStyle name="Note 2 5 2 3 5" xfId="30340"/>
    <cellStyle name="Note 2 5 2 4" xfId="30341"/>
    <cellStyle name="Note 2 5 2 4 2" xfId="30342"/>
    <cellStyle name="Note 2 5 2 4 3" xfId="30343"/>
    <cellStyle name="Note 2 5 2 4 4" xfId="30344"/>
    <cellStyle name="Note 2 5 2 4 5" xfId="30345"/>
    <cellStyle name="Note 2 5 2 5" xfId="30346"/>
    <cellStyle name="Note 2 5 2 5 2" xfId="30347"/>
    <cellStyle name="Note 2 5 2 5 3" xfId="30348"/>
    <cellStyle name="Note 2 5 2 5 4" xfId="30349"/>
    <cellStyle name="Note 2 5 2 5 5" xfId="30350"/>
    <cellStyle name="Note 2 5 2 6" xfId="30351"/>
    <cellStyle name="Note 2 5 2 6 2" xfId="30352"/>
    <cellStyle name="Note 2 5 2 6 3" xfId="30353"/>
    <cellStyle name="Note 2 5 2 6 4" xfId="30354"/>
    <cellStyle name="Note 2 5 2 6 5" xfId="30355"/>
    <cellStyle name="Note 2 5 2 7" xfId="30356"/>
    <cellStyle name="Note 2 5 2 7 2" xfId="30357"/>
    <cellStyle name="Note 2 5 2 7 3" xfId="30358"/>
    <cellStyle name="Note 2 5 2 7 4" xfId="30359"/>
    <cellStyle name="Note 2 5 2 7 5" xfId="30360"/>
    <cellStyle name="Note 2 5 2 8" xfId="30361"/>
    <cellStyle name="Note 2 5 2 9" xfId="30362"/>
    <cellStyle name="Note 2 5 3" xfId="30363"/>
    <cellStyle name="Note 2 5 3 2" xfId="30364"/>
    <cellStyle name="Note 2 5 3 2 2" xfId="30365"/>
    <cellStyle name="Note 2 5 3 3" xfId="30366"/>
    <cellStyle name="Note 2 5 3 3 2" xfId="30367"/>
    <cellStyle name="Note 2 5 3 4" xfId="30368"/>
    <cellStyle name="Note 2 5 3 4 2" xfId="30369"/>
    <cellStyle name="Note 2 5 3 5" xfId="30370"/>
    <cellStyle name="Note 2 5 3 5 2" xfId="30371"/>
    <cellStyle name="Note 2 5 3 6" xfId="30372"/>
    <cellStyle name="Note 2 5 4" xfId="30373"/>
    <cellStyle name="Note 2 5 4 2" xfId="30374"/>
    <cellStyle name="Note 2 5 4 2 2" xfId="30375"/>
    <cellStyle name="Note 2 5 4 2 2 2" xfId="30376"/>
    <cellStyle name="Note 2 5 4 2 3" xfId="30377"/>
    <cellStyle name="Note 2 5 4 3" xfId="30378"/>
    <cellStyle name="Note 2 5 4 3 2" xfId="30379"/>
    <cellStyle name="Note 2 5 4 4" xfId="30380"/>
    <cellStyle name="Note 2 5 4 5" xfId="30381"/>
    <cellStyle name="Note 2 5 5" xfId="30382"/>
    <cellStyle name="Note 2 5 5 2" xfId="30383"/>
    <cellStyle name="Note 2 5 5 2 2" xfId="30384"/>
    <cellStyle name="Note 2 5 5 3" xfId="30385"/>
    <cellStyle name="Note 2 5 5 4" xfId="30386"/>
    <cellStyle name="Note 2 5 5 5" xfId="30387"/>
    <cellStyle name="Note 2 5 6" xfId="30388"/>
    <cellStyle name="Note 2 5 6 2" xfId="30389"/>
    <cellStyle name="Note 2 5 6 3" xfId="30390"/>
    <cellStyle name="Note 2 5 6 4" xfId="30391"/>
    <cellStyle name="Note 2 5 6 5" xfId="30392"/>
    <cellStyle name="Note 2 5 7" xfId="30393"/>
    <cellStyle name="Note 2 5 7 2" xfId="30394"/>
    <cellStyle name="Note 2 5 8" xfId="30395"/>
    <cellStyle name="Note 2 5 8 2" xfId="30396"/>
    <cellStyle name="Note 2 5 8 2 2" xfId="30397"/>
    <cellStyle name="Note 2 5 8 3" xfId="30398"/>
    <cellStyle name="Note 2 5 9" xfId="30399"/>
    <cellStyle name="Note 2 5 9 2" xfId="30400"/>
    <cellStyle name="Note 2 5 9 3" xfId="30401"/>
    <cellStyle name="Note 2 6" xfId="30402"/>
    <cellStyle name="Note 2 6 10" xfId="30403"/>
    <cellStyle name="Note 2 6 10 2" xfId="30404"/>
    <cellStyle name="Note 2 6 11" xfId="30405"/>
    <cellStyle name="Note 2 6 12" xfId="30406"/>
    <cellStyle name="Note 2 6 13" xfId="30407"/>
    <cellStyle name="Note 2 6 2" xfId="30408"/>
    <cellStyle name="Note 2 6 2 2" xfId="30409"/>
    <cellStyle name="Note 2 6 2 2 2" xfId="30410"/>
    <cellStyle name="Note 2 6 2 2 2 2" xfId="30411"/>
    <cellStyle name="Note 2 6 2 2 3" xfId="30412"/>
    <cellStyle name="Note 2 6 2 2 3 2" xfId="30413"/>
    <cellStyle name="Note 2 6 2 2 4" xfId="30414"/>
    <cellStyle name="Note 2 6 2 3" xfId="30415"/>
    <cellStyle name="Note 2 6 2 3 2" xfId="30416"/>
    <cellStyle name="Note 2 6 2 4" xfId="30417"/>
    <cellStyle name="Note 2 6 2 4 2" xfId="30418"/>
    <cellStyle name="Note 2 6 2 5" xfId="30419"/>
    <cellStyle name="Note 2 6 2 5 2" xfId="30420"/>
    <cellStyle name="Note 2 6 2 6" xfId="30421"/>
    <cellStyle name="Note 2 6 2 7" xfId="30422"/>
    <cellStyle name="Note 2 6 2 8" xfId="30423"/>
    <cellStyle name="Note 2 6 3" xfId="30424"/>
    <cellStyle name="Note 2 6 3 2" xfId="30425"/>
    <cellStyle name="Note 2 6 3 2 2" xfId="30426"/>
    <cellStyle name="Note 2 6 3 3" xfId="30427"/>
    <cellStyle name="Note 2 6 3 3 2" xfId="30428"/>
    <cellStyle name="Note 2 6 3 4" xfId="30429"/>
    <cellStyle name="Note 2 6 3 5" xfId="30430"/>
    <cellStyle name="Note 2 6 4" xfId="30431"/>
    <cellStyle name="Note 2 6 4 2" xfId="30432"/>
    <cellStyle name="Note 2 6 4 2 2" xfId="30433"/>
    <cellStyle name="Note 2 6 4 2 3" xfId="30434"/>
    <cellStyle name="Note 2 6 4 3" xfId="30435"/>
    <cellStyle name="Note 2 6 4 4" xfId="30436"/>
    <cellStyle name="Note 2 6 4 5" xfId="30437"/>
    <cellStyle name="Note 2 6 5" xfId="30438"/>
    <cellStyle name="Note 2 6 5 2" xfId="30439"/>
    <cellStyle name="Note 2 6 5 3" xfId="30440"/>
    <cellStyle name="Note 2 6 5 4" xfId="30441"/>
    <cellStyle name="Note 2 6 5 5" xfId="30442"/>
    <cellStyle name="Note 2 6 6" xfId="30443"/>
    <cellStyle name="Note 2 6 6 2" xfId="30444"/>
    <cellStyle name="Note 2 6 6 3" xfId="30445"/>
    <cellStyle name="Note 2 6 6 4" xfId="30446"/>
    <cellStyle name="Note 2 6 6 5" xfId="30447"/>
    <cellStyle name="Note 2 6 7" xfId="30448"/>
    <cellStyle name="Note 2 6 7 2" xfId="30449"/>
    <cellStyle name="Note 2 6 7 3" xfId="30450"/>
    <cellStyle name="Note 2 6 7 4" xfId="30451"/>
    <cellStyle name="Note 2 6 7 5" xfId="30452"/>
    <cellStyle name="Note 2 6 8" xfId="30453"/>
    <cellStyle name="Note 2 6 8 2" xfId="30454"/>
    <cellStyle name="Note 2 6 8 3" xfId="30455"/>
    <cellStyle name="Note 2 6 9" xfId="30456"/>
    <cellStyle name="Note 2 6 9 2" xfId="30457"/>
    <cellStyle name="Note 2 7" xfId="30458"/>
    <cellStyle name="Note 2 7 10" xfId="30459"/>
    <cellStyle name="Note 2 7 2" xfId="30460"/>
    <cellStyle name="Note 2 7 2 2" xfId="30461"/>
    <cellStyle name="Note 2 7 2 2 2" xfId="30462"/>
    <cellStyle name="Note 2 7 2 2 2 2" xfId="30463"/>
    <cellStyle name="Note 2 7 2 2 3" xfId="30464"/>
    <cellStyle name="Note 2 7 2 2 3 2" xfId="30465"/>
    <cellStyle name="Note 2 7 2 2 4" xfId="30466"/>
    <cellStyle name="Note 2 7 2 3" xfId="30467"/>
    <cellStyle name="Note 2 7 2 3 2" xfId="30468"/>
    <cellStyle name="Note 2 7 2 4" xfId="30469"/>
    <cellStyle name="Note 2 7 2 4 2" xfId="30470"/>
    <cellStyle name="Note 2 7 2 5" xfId="30471"/>
    <cellStyle name="Note 2 7 3" xfId="30472"/>
    <cellStyle name="Note 2 7 3 2" xfId="30473"/>
    <cellStyle name="Note 2 7 3 2 2" xfId="30474"/>
    <cellStyle name="Note 2 7 3 3" xfId="30475"/>
    <cellStyle name="Note 2 7 3 3 2" xfId="30476"/>
    <cellStyle name="Note 2 7 3 4" xfId="30477"/>
    <cellStyle name="Note 2 7 4" xfId="30478"/>
    <cellStyle name="Note 2 7 4 2" xfId="30479"/>
    <cellStyle name="Note 2 7 4 2 2" xfId="30480"/>
    <cellStyle name="Note 2 7 4 3" xfId="30481"/>
    <cellStyle name="Note 2 7 5" xfId="30482"/>
    <cellStyle name="Note 2 7 5 2" xfId="30483"/>
    <cellStyle name="Note 2 7 6" xfId="30484"/>
    <cellStyle name="Note 2 7 6 2" xfId="30485"/>
    <cellStyle name="Note 2 7 7" xfId="30486"/>
    <cellStyle name="Note 2 7 7 2" xfId="30487"/>
    <cellStyle name="Note 2 7 8" xfId="30488"/>
    <cellStyle name="Note 2 7 8 2" xfId="30489"/>
    <cellStyle name="Note 2 7 9" xfId="30490"/>
    <cellStyle name="Note 2 8" xfId="30491"/>
    <cellStyle name="Note 2 8 2" xfId="30492"/>
    <cellStyle name="Note 2 8 2 2" xfId="30493"/>
    <cellStyle name="Note 2 8 2 2 2" xfId="30494"/>
    <cellStyle name="Note 2 8 2 3" xfId="30495"/>
    <cellStyle name="Note 2 8 2 3 2" xfId="30496"/>
    <cellStyle name="Note 2 8 2 4" xfId="30497"/>
    <cellStyle name="Note 2 8 3" xfId="30498"/>
    <cellStyle name="Note 2 8 3 2" xfId="30499"/>
    <cellStyle name="Note 2 8 3 2 2" xfId="30500"/>
    <cellStyle name="Note 2 8 3 3" xfId="30501"/>
    <cellStyle name="Note 2 8 3 4" xfId="30502"/>
    <cellStyle name="Note 2 8 4" xfId="30503"/>
    <cellStyle name="Note 2 8 4 2" xfId="30504"/>
    <cellStyle name="Note 2 8 5" xfId="30505"/>
    <cellStyle name="Note 2 8 5 2" xfId="30506"/>
    <cellStyle name="Note 2 8 6" xfId="30507"/>
    <cellStyle name="Note 2 8 6 2" xfId="30508"/>
    <cellStyle name="Note 2 8 7" xfId="30509"/>
    <cellStyle name="Note 2 8 7 2" xfId="30510"/>
    <cellStyle name="Note 2 8 8" xfId="30511"/>
    <cellStyle name="Note 2 8 9" xfId="30512"/>
    <cellStyle name="Note 2 9" xfId="30513"/>
    <cellStyle name="Note 2 9 2" xfId="30514"/>
    <cellStyle name="Note 2 9 2 2" xfId="30515"/>
    <cellStyle name="Note 2 9 2 2 2" xfId="30516"/>
    <cellStyle name="Note 2 9 2 2 2 2" xfId="30517"/>
    <cellStyle name="Note 2 9 2 2 3" xfId="30518"/>
    <cellStyle name="Note 2 9 2 2 4" xfId="30519"/>
    <cellStyle name="Note 2 9 2 3" xfId="30520"/>
    <cellStyle name="Note 2 9 2 3 2" xfId="30521"/>
    <cellStyle name="Note 2 9 2 4" xfId="30522"/>
    <cellStyle name="Note 2 9 2 4 2" xfId="30523"/>
    <cellStyle name="Note 2 9 2 5" xfId="30524"/>
    <cellStyle name="Note 2 9 3" xfId="30525"/>
    <cellStyle name="Note 2 9 3 2" xfId="30526"/>
    <cellStyle name="Note 2 9 4" xfId="30527"/>
    <cellStyle name="Note 2 9 4 2" xfId="30528"/>
    <cellStyle name="Note 2 9 5" xfId="30529"/>
    <cellStyle name="Note 2 9 5 2" xfId="30530"/>
    <cellStyle name="Note 2 9 6" xfId="30531"/>
    <cellStyle name="Note 2 9 6 2" xfId="30532"/>
    <cellStyle name="Note 2 9 7" xfId="30533"/>
    <cellStyle name="Note 2 9 8" xfId="30534"/>
    <cellStyle name="Note 2_Internal FC 3+9 2010_templ v3_CMS_ 6 5 ver vas sms adj " xfId="30535"/>
    <cellStyle name="Note 20" xfId="30536"/>
    <cellStyle name="Note 20 2" xfId="30537"/>
    <cellStyle name="Note 20 2 2" xfId="30538"/>
    <cellStyle name="Note 20 2 2 2" xfId="30539"/>
    <cellStyle name="Note 20 2 2 2 2" xfId="30540"/>
    <cellStyle name="Note 20 2 2 2 3" xfId="30541"/>
    <cellStyle name="Note 20 2 2 2 4" xfId="30542"/>
    <cellStyle name="Note 20 2 2 3" xfId="30543"/>
    <cellStyle name="Note 20 2 2 3 2" xfId="30544"/>
    <cellStyle name="Note 20 2 2 3 3" xfId="30545"/>
    <cellStyle name="Note 20 2 2 3 4" xfId="30546"/>
    <cellStyle name="Note 20 2 2 4" xfId="30547"/>
    <cellStyle name="Note 20 2 2 4 2" xfId="30548"/>
    <cellStyle name="Note 20 2 2 4 3" xfId="30549"/>
    <cellStyle name="Note 20 2 2 4 4" xfId="30550"/>
    <cellStyle name="Note 20 2 2 5" xfId="30551"/>
    <cellStyle name="Note 20 2 2 5 2" xfId="30552"/>
    <cellStyle name="Note 20 2 2 5 3" xfId="30553"/>
    <cellStyle name="Note 20 2 2 5 4" xfId="30554"/>
    <cellStyle name="Note 20 2 2 6" xfId="30555"/>
    <cellStyle name="Note 20 2 2 7" xfId="30556"/>
    <cellStyle name="Note 20 2 2 8" xfId="30557"/>
    <cellStyle name="Note 20 2 3" xfId="30558"/>
    <cellStyle name="Note 20 2 3 2" xfId="30559"/>
    <cellStyle name="Note 20 2 3 3" xfId="30560"/>
    <cellStyle name="Note 20 2 3 4" xfId="30561"/>
    <cellStyle name="Note 20 2 4" xfId="30562"/>
    <cellStyle name="Note 20 2 5" xfId="30563"/>
    <cellStyle name="Note 20 2 6" xfId="30564"/>
    <cellStyle name="Note 20 3" xfId="30565"/>
    <cellStyle name="Note 20 3 2" xfId="30566"/>
    <cellStyle name="Note 20 3 2 2" xfId="30567"/>
    <cellStyle name="Note 20 3 2 3" xfId="30568"/>
    <cellStyle name="Note 20 3 2 4" xfId="30569"/>
    <cellStyle name="Note 20 3 3" xfId="30570"/>
    <cellStyle name="Note 20 3 3 2" xfId="30571"/>
    <cellStyle name="Note 20 3 3 3" xfId="30572"/>
    <cellStyle name="Note 20 3 3 4" xfId="30573"/>
    <cellStyle name="Note 20 3 4" xfId="30574"/>
    <cellStyle name="Note 20 3 4 2" xfId="30575"/>
    <cellStyle name="Note 20 3 4 3" xfId="30576"/>
    <cellStyle name="Note 20 3 4 4" xfId="30577"/>
    <cellStyle name="Note 20 3 5" xfId="30578"/>
    <cellStyle name="Note 20 3 5 2" xfId="30579"/>
    <cellStyle name="Note 20 3 5 3" xfId="30580"/>
    <cellStyle name="Note 20 3 5 4" xfId="30581"/>
    <cellStyle name="Note 20 3 6" xfId="30582"/>
    <cellStyle name="Note 20 3 7" xfId="30583"/>
    <cellStyle name="Note 20 3 8" xfId="30584"/>
    <cellStyle name="Note 20 4" xfId="30585"/>
    <cellStyle name="Note 20 4 2" xfId="30586"/>
    <cellStyle name="Note 20 4 3" xfId="30587"/>
    <cellStyle name="Note 20 4 4" xfId="30588"/>
    <cellStyle name="Note 20 5" xfId="30589"/>
    <cellStyle name="Note 20 6" xfId="30590"/>
    <cellStyle name="Note 20 7" xfId="30591"/>
    <cellStyle name="Note 21" xfId="30592"/>
    <cellStyle name="Note 21 2" xfId="30593"/>
    <cellStyle name="Note 21 2 2" xfId="30594"/>
    <cellStyle name="Note 21 2 2 2" xfId="30595"/>
    <cellStyle name="Note 21 2 2 2 2" xfId="30596"/>
    <cellStyle name="Note 21 2 2 2 3" xfId="30597"/>
    <cellStyle name="Note 21 2 2 2 4" xfId="30598"/>
    <cellStyle name="Note 21 2 2 3" xfId="30599"/>
    <cellStyle name="Note 21 2 2 3 2" xfId="30600"/>
    <cellStyle name="Note 21 2 2 3 3" xfId="30601"/>
    <cellStyle name="Note 21 2 2 3 4" xfId="30602"/>
    <cellStyle name="Note 21 2 2 4" xfId="30603"/>
    <cellStyle name="Note 21 2 2 4 2" xfId="30604"/>
    <cellStyle name="Note 21 2 2 4 3" xfId="30605"/>
    <cellStyle name="Note 21 2 2 4 4" xfId="30606"/>
    <cellStyle name="Note 21 2 2 5" xfId="30607"/>
    <cellStyle name="Note 21 2 2 5 2" xfId="30608"/>
    <cellStyle name="Note 21 2 2 5 3" xfId="30609"/>
    <cellStyle name="Note 21 2 2 5 4" xfId="30610"/>
    <cellStyle name="Note 21 2 2 6" xfId="30611"/>
    <cellStyle name="Note 21 2 2 7" xfId="30612"/>
    <cellStyle name="Note 21 2 2 8" xfId="30613"/>
    <cellStyle name="Note 21 2 3" xfId="30614"/>
    <cellStyle name="Note 21 2 3 2" xfId="30615"/>
    <cellStyle name="Note 21 2 3 3" xfId="30616"/>
    <cellStyle name="Note 21 2 3 4" xfId="30617"/>
    <cellStyle name="Note 21 2 4" xfId="30618"/>
    <cellStyle name="Note 21 2 5" xfId="30619"/>
    <cellStyle name="Note 21 2 6" xfId="30620"/>
    <cellStyle name="Note 21 3" xfId="30621"/>
    <cellStyle name="Note 21 3 2" xfId="30622"/>
    <cellStyle name="Note 21 3 2 2" xfId="30623"/>
    <cellStyle name="Note 21 3 2 3" xfId="30624"/>
    <cellStyle name="Note 21 3 2 4" xfId="30625"/>
    <cellStyle name="Note 21 3 3" xfId="30626"/>
    <cellStyle name="Note 21 3 3 2" xfId="30627"/>
    <cellStyle name="Note 21 3 3 3" xfId="30628"/>
    <cellStyle name="Note 21 3 3 4" xfId="30629"/>
    <cellStyle name="Note 21 3 4" xfId="30630"/>
    <cellStyle name="Note 21 3 4 2" xfId="30631"/>
    <cellStyle name="Note 21 3 4 3" xfId="30632"/>
    <cellStyle name="Note 21 3 4 4" xfId="30633"/>
    <cellStyle name="Note 21 3 5" xfId="30634"/>
    <cellStyle name="Note 21 3 5 2" xfId="30635"/>
    <cellStyle name="Note 21 3 5 3" xfId="30636"/>
    <cellStyle name="Note 21 3 5 4" xfId="30637"/>
    <cellStyle name="Note 21 3 6" xfId="30638"/>
    <cellStyle name="Note 21 3 7" xfId="30639"/>
    <cellStyle name="Note 21 3 8" xfId="30640"/>
    <cellStyle name="Note 21 4" xfId="30641"/>
    <cellStyle name="Note 21 4 2" xfId="30642"/>
    <cellStyle name="Note 21 4 3" xfId="30643"/>
    <cellStyle name="Note 21 4 4" xfId="30644"/>
    <cellStyle name="Note 21 5" xfId="30645"/>
    <cellStyle name="Note 21 6" xfId="30646"/>
    <cellStyle name="Note 21 7" xfId="30647"/>
    <cellStyle name="Note 22" xfId="30648"/>
    <cellStyle name="Note 22 2" xfId="30649"/>
    <cellStyle name="Note 22 2 2" xfId="30650"/>
    <cellStyle name="Note 22 2 2 2" xfId="30651"/>
    <cellStyle name="Note 22 2 2 2 2" xfId="30652"/>
    <cellStyle name="Note 22 2 2 2 3" xfId="30653"/>
    <cellStyle name="Note 22 2 2 2 4" xfId="30654"/>
    <cellStyle name="Note 22 2 2 3" xfId="30655"/>
    <cellStyle name="Note 22 2 2 3 2" xfId="30656"/>
    <cellStyle name="Note 22 2 2 3 3" xfId="30657"/>
    <cellStyle name="Note 22 2 2 3 4" xfId="30658"/>
    <cellStyle name="Note 22 2 2 4" xfId="30659"/>
    <cellStyle name="Note 22 2 2 4 2" xfId="30660"/>
    <cellStyle name="Note 22 2 2 4 3" xfId="30661"/>
    <cellStyle name="Note 22 2 2 4 4" xfId="30662"/>
    <cellStyle name="Note 22 2 2 5" xfId="30663"/>
    <cellStyle name="Note 22 2 2 5 2" xfId="30664"/>
    <cellStyle name="Note 22 2 2 5 3" xfId="30665"/>
    <cellStyle name="Note 22 2 2 5 4" xfId="30666"/>
    <cellStyle name="Note 22 2 2 6" xfId="30667"/>
    <cellStyle name="Note 22 2 2 7" xfId="30668"/>
    <cellStyle name="Note 22 2 2 8" xfId="30669"/>
    <cellStyle name="Note 22 2 3" xfId="30670"/>
    <cellStyle name="Note 22 2 3 2" xfId="30671"/>
    <cellStyle name="Note 22 2 3 3" xfId="30672"/>
    <cellStyle name="Note 22 2 3 4" xfId="30673"/>
    <cellStyle name="Note 22 2 4" xfId="30674"/>
    <cellStyle name="Note 22 2 5" xfId="30675"/>
    <cellStyle name="Note 22 2 6" xfId="30676"/>
    <cellStyle name="Note 22 3" xfId="30677"/>
    <cellStyle name="Note 22 3 2" xfId="30678"/>
    <cellStyle name="Note 22 3 2 2" xfId="30679"/>
    <cellStyle name="Note 22 3 2 3" xfId="30680"/>
    <cellStyle name="Note 22 3 2 4" xfId="30681"/>
    <cellStyle name="Note 22 3 3" xfId="30682"/>
    <cellStyle name="Note 22 3 3 2" xfId="30683"/>
    <cellStyle name="Note 22 3 3 3" xfId="30684"/>
    <cellStyle name="Note 22 3 3 4" xfId="30685"/>
    <cellStyle name="Note 22 3 4" xfId="30686"/>
    <cellStyle name="Note 22 3 4 2" xfId="30687"/>
    <cellStyle name="Note 22 3 4 3" xfId="30688"/>
    <cellStyle name="Note 22 3 4 4" xfId="30689"/>
    <cellStyle name="Note 22 3 5" xfId="30690"/>
    <cellStyle name="Note 22 3 5 2" xfId="30691"/>
    <cellStyle name="Note 22 3 5 3" xfId="30692"/>
    <cellStyle name="Note 22 3 5 4" xfId="30693"/>
    <cellStyle name="Note 22 3 6" xfId="30694"/>
    <cellStyle name="Note 22 3 7" xfId="30695"/>
    <cellStyle name="Note 22 3 8" xfId="30696"/>
    <cellStyle name="Note 22 4" xfId="30697"/>
    <cellStyle name="Note 22 4 2" xfId="30698"/>
    <cellStyle name="Note 22 4 3" xfId="30699"/>
    <cellStyle name="Note 22 4 4" xfId="30700"/>
    <cellStyle name="Note 22 5" xfId="30701"/>
    <cellStyle name="Note 22 6" xfId="30702"/>
    <cellStyle name="Note 22 7" xfId="30703"/>
    <cellStyle name="Note 23" xfId="30704"/>
    <cellStyle name="Note 23 2" xfId="30705"/>
    <cellStyle name="Note 23 2 2" xfId="30706"/>
    <cellStyle name="Note 23 2 2 2" xfId="30707"/>
    <cellStyle name="Note 23 2 2 2 2" xfId="30708"/>
    <cellStyle name="Note 23 2 2 2 3" xfId="30709"/>
    <cellStyle name="Note 23 2 2 2 4" xfId="30710"/>
    <cellStyle name="Note 23 2 2 3" xfId="30711"/>
    <cellStyle name="Note 23 2 2 3 2" xfId="30712"/>
    <cellStyle name="Note 23 2 2 3 3" xfId="30713"/>
    <cellStyle name="Note 23 2 2 3 4" xfId="30714"/>
    <cellStyle name="Note 23 2 2 4" xfId="30715"/>
    <cellStyle name="Note 23 2 2 4 2" xfId="30716"/>
    <cellStyle name="Note 23 2 2 4 3" xfId="30717"/>
    <cellStyle name="Note 23 2 2 4 4" xfId="30718"/>
    <cellStyle name="Note 23 2 2 5" xfId="30719"/>
    <cellStyle name="Note 23 2 2 5 2" xfId="30720"/>
    <cellStyle name="Note 23 2 2 5 3" xfId="30721"/>
    <cellStyle name="Note 23 2 2 5 4" xfId="30722"/>
    <cellStyle name="Note 23 2 2 6" xfId="30723"/>
    <cellStyle name="Note 23 2 2 7" xfId="30724"/>
    <cellStyle name="Note 23 2 2 8" xfId="30725"/>
    <cellStyle name="Note 23 2 3" xfId="30726"/>
    <cellStyle name="Note 23 2 3 2" xfId="30727"/>
    <cellStyle name="Note 23 2 3 3" xfId="30728"/>
    <cellStyle name="Note 23 2 3 4" xfId="30729"/>
    <cellStyle name="Note 23 2 4" xfId="30730"/>
    <cellStyle name="Note 23 2 5" xfId="30731"/>
    <cellStyle name="Note 23 2 6" xfId="30732"/>
    <cellStyle name="Note 23 3" xfId="30733"/>
    <cellStyle name="Note 23 3 2" xfId="30734"/>
    <cellStyle name="Note 23 3 2 2" xfId="30735"/>
    <cellStyle name="Note 23 3 2 3" xfId="30736"/>
    <cellStyle name="Note 23 3 2 4" xfId="30737"/>
    <cellStyle name="Note 23 3 3" xfId="30738"/>
    <cellStyle name="Note 23 3 3 2" xfId="30739"/>
    <cellStyle name="Note 23 3 3 3" xfId="30740"/>
    <cellStyle name="Note 23 3 3 4" xfId="30741"/>
    <cellStyle name="Note 23 3 4" xfId="30742"/>
    <cellStyle name="Note 23 3 4 2" xfId="30743"/>
    <cellStyle name="Note 23 3 4 3" xfId="30744"/>
    <cellStyle name="Note 23 3 4 4" xfId="30745"/>
    <cellStyle name="Note 23 3 5" xfId="30746"/>
    <cellStyle name="Note 23 3 5 2" xfId="30747"/>
    <cellStyle name="Note 23 3 5 3" xfId="30748"/>
    <cellStyle name="Note 23 3 5 4" xfId="30749"/>
    <cellStyle name="Note 23 3 6" xfId="30750"/>
    <cellStyle name="Note 23 3 7" xfId="30751"/>
    <cellStyle name="Note 23 3 8" xfId="30752"/>
    <cellStyle name="Note 23 4" xfId="30753"/>
    <cellStyle name="Note 23 4 2" xfId="30754"/>
    <cellStyle name="Note 23 4 3" xfId="30755"/>
    <cellStyle name="Note 23 4 4" xfId="30756"/>
    <cellStyle name="Note 23 5" xfId="30757"/>
    <cellStyle name="Note 23 6" xfId="30758"/>
    <cellStyle name="Note 23 7" xfId="30759"/>
    <cellStyle name="Note 24" xfId="30760"/>
    <cellStyle name="Note 24 2" xfId="30761"/>
    <cellStyle name="Note 24 2 2" xfId="30762"/>
    <cellStyle name="Note 24 2 2 2" xfId="30763"/>
    <cellStyle name="Note 24 2 2 2 2" xfId="30764"/>
    <cellStyle name="Note 24 2 2 2 3" xfId="30765"/>
    <cellStyle name="Note 24 2 2 2 4" xfId="30766"/>
    <cellStyle name="Note 24 2 2 3" xfId="30767"/>
    <cellStyle name="Note 24 2 2 3 2" xfId="30768"/>
    <cellStyle name="Note 24 2 2 3 3" xfId="30769"/>
    <cellStyle name="Note 24 2 2 3 4" xfId="30770"/>
    <cellStyle name="Note 24 2 2 4" xfId="30771"/>
    <cellStyle name="Note 24 2 2 4 2" xfId="30772"/>
    <cellStyle name="Note 24 2 2 4 3" xfId="30773"/>
    <cellStyle name="Note 24 2 2 4 4" xfId="30774"/>
    <cellStyle name="Note 24 2 2 5" xfId="30775"/>
    <cellStyle name="Note 24 2 2 5 2" xfId="30776"/>
    <cellStyle name="Note 24 2 2 5 3" xfId="30777"/>
    <cellStyle name="Note 24 2 2 5 4" xfId="30778"/>
    <cellStyle name="Note 24 2 2 6" xfId="30779"/>
    <cellStyle name="Note 24 2 2 7" xfId="30780"/>
    <cellStyle name="Note 24 2 2 8" xfId="30781"/>
    <cellStyle name="Note 24 2 3" xfId="30782"/>
    <cellStyle name="Note 24 2 3 2" xfId="30783"/>
    <cellStyle name="Note 24 2 3 3" xfId="30784"/>
    <cellStyle name="Note 24 2 3 4" xfId="30785"/>
    <cellStyle name="Note 24 2 4" xfId="30786"/>
    <cellStyle name="Note 24 2 5" xfId="30787"/>
    <cellStyle name="Note 24 2 6" xfId="30788"/>
    <cellStyle name="Note 24 3" xfId="30789"/>
    <cellStyle name="Note 24 3 2" xfId="30790"/>
    <cellStyle name="Note 24 3 2 2" xfId="30791"/>
    <cellStyle name="Note 24 3 2 3" xfId="30792"/>
    <cellStyle name="Note 24 3 2 4" xfId="30793"/>
    <cellStyle name="Note 24 3 3" xfId="30794"/>
    <cellStyle name="Note 24 3 3 2" xfId="30795"/>
    <cellStyle name="Note 24 3 3 3" xfId="30796"/>
    <cellStyle name="Note 24 3 3 4" xfId="30797"/>
    <cellStyle name="Note 24 3 4" xfId="30798"/>
    <cellStyle name="Note 24 3 4 2" xfId="30799"/>
    <cellStyle name="Note 24 3 4 3" xfId="30800"/>
    <cellStyle name="Note 24 3 4 4" xfId="30801"/>
    <cellStyle name="Note 24 3 5" xfId="30802"/>
    <cellStyle name="Note 24 3 5 2" xfId="30803"/>
    <cellStyle name="Note 24 3 5 3" xfId="30804"/>
    <cellStyle name="Note 24 3 5 4" xfId="30805"/>
    <cellStyle name="Note 24 3 6" xfId="30806"/>
    <cellStyle name="Note 24 3 7" xfId="30807"/>
    <cellStyle name="Note 24 3 8" xfId="30808"/>
    <cellStyle name="Note 24 4" xfId="30809"/>
    <cellStyle name="Note 24 4 2" xfId="30810"/>
    <cellStyle name="Note 24 4 3" xfId="30811"/>
    <cellStyle name="Note 24 4 4" xfId="30812"/>
    <cellStyle name="Note 24 5" xfId="30813"/>
    <cellStyle name="Note 24 6" xfId="30814"/>
    <cellStyle name="Note 24 7" xfId="30815"/>
    <cellStyle name="Note 25" xfId="30816"/>
    <cellStyle name="Note 25 2" xfId="30817"/>
    <cellStyle name="Note 25 2 2" xfId="30818"/>
    <cellStyle name="Note 25 2 2 2" xfId="30819"/>
    <cellStyle name="Note 25 2 2 2 2" xfId="30820"/>
    <cellStyle name="Note 25 2 2 2 3" xfId="30821"/>
    <cellStyle name="Note 25 2 2 2 4" xfId="30822"/>
    <cellStyle name="Note 25 2 2 3" xfId="30823"/>
    <cellStyle name="Note 25 2 2 3 2" xfId="30824"/>
    <cellStyle name="Note 25 2 2 3 3" xfId="30825"/>
    <cellStyle name="Note 25 2 2 3 4" xfId="30826"/>
    <cellStyle name="Note 25 2 2 4" xfId="30827"/>
    <cellStyle name="Note 25 2 2 4 2" xfId="30828"/>
    <cellStyle name="Note 25 2 2 4 3" xfId="30829"/>
    <cellStyle name="Note 25 2 2 4 4" xfId="30830"/>
    <cellStyle name="Note 25 2 2 5" xfId="30831"/>
    <cellStyle name="Note 25 2 2 5 2" xfId="30832"/>
    <cellStyle name="Note 25 2 2 5 3" xfId="30833"/>
    <cellStyle name="Note 25 2 2 5 4" xfId="30834"/>
    <cellStyle name="Note 25 2 2 6" xfId="30835"/>
    <cellStyle name="Note 25 2 2 7" xfId="30836"/>
    <cellStyle name="Note 25 2 2 8" xfId="30837"/>
    <cellStyle name="Note 25 2 3" xfId="30838"/>
    <cellStyle name="Note 25 2 3 2" xfId="30839"/>
    <cellStyle name="Note 25 2 3 3" xfId="30840"/>
    <cellStyle name="Note 25 2 3 4" xfId="30841"/>
    <cellStyle name="Note 25 2 4" xfId="30842"/>
    <cellStyle name="Note 25 2 5" xfId="30843"/>
    <cellStyle name="Note 25 2 6" xfId="30844"/>
    <cellStyle name="Note 25 3" xfId="30845"/>
    <cellStyle name="Note 25 3 2" xfId="30846"/>
    <cellStyle name="Note 25 3 2 2" xfId="30847"/>
    <cellStyle name="Note 25 3 2 3" xfId="30848"/>
    <cellStyle name="Note 25 3 2 4" xfId="30849"/>
    <cellStyle name="Note 25 3 3" xfId="30850"/>
    <cellStyle name="Note 25 3 3 2" xfId="30851"/>
    <cellStyle name="Note 25 3 3 3" xfId="30852"/>
    <cellStyle name="Note 25 3 3 4" xfId="30853"/>
    <cellStyle name="Note 25 3 4" xfId="30854"/>
    <cellStyle name="Note 25 3 4 2" xfId="30855"/>
    <cellStyle name="Note 25 3 4 3" xfId="30856"/>
    <cellStyle name="Note 25 3 4 4" xfId="30857"/>
    <cellStyle name="Note 25 3 5" xfId="30858"/>
    <cellStyle name="Note 25 3 5 2" xfId="30859"/>
    <cellStyle name="Note 25 3 5 3" xfId="30860"/>
    <cellStyle name="Note 25 3 5 4" xfId="30861"/>
    <cellStyle name="Note 25 3 6" xfId="30862"/>
    <cellStyle name="Note 25 3 7" xfId="30863"/>
    <cellStyle name="Note 25 3 8" xfId="30864"/>
    <cellStyle name="Note 25 4" xfId="30865"/>
    <cellStyle name="Note 25 4 2" xfId="30866"/>
    <cellStyle name="Note 25 4 3" xfId="30867"/>
    <cellStyle name="Note 25 4 4" xfId="30868"/>
    <cellStyle name="Note 25 5" xfId="30869"/>
    <cellStyle name="Note 25 6" xfId="30870"/>
    <cellStyle name="Note 25 7" xfId="30871"/>
    <cellStyle name="Note 26" xfId="30872"/>
    <cellStyle name="Note 26 2" xfId="30873"/>
    <cellStyle name="Note 26 2 2" xfId="30874"/>
    <cellStyle name="Note 26 2 2 2" xfId="30875"/>
    <cellStyle name="Note 26 2 2 2 2" xfId="30876"/>
    <cellStyle name="Note 26 2 2 2 3" xfId="30877"/>
    <cellStyle name="Note 26 2 2 2 4" xfId="30878"/>
    <cellStyle name="Note 26 2 2 3" xfId="30879"/>
    <cellStyle name="Note 26 2 2 3 2" xfId="30880"/>
    <cellStyle name="Note 26 2 2 3 3" xfId="30881"/>
    <cellStyle name="Note 26 2 2 3 4" xfId="30882"/>
    <cellStyle name="Note 26 2 2 4" xfId="30883"/>
    <cellStyle name="Note 26 2 2 4 2" xfId="30884"/>
    <cellStyle name="Note 26 2 2 4 3" xfId="30885"/>
    <cellStyle name="Note 26 2 2 4 4" xfId="30886"/>
    <cellStyle name="Note 26 2 2 5" xfId="30887"/>
    <cellStyle name="Note 26 2 2 5 2" xfId="30888"/>
    <cellStyle name="Note 26 2 2 5 3" xfId="30889"/>
    <cellStyle name="Note 26 2 2 5 4" xfId="30890"/>
    <cellStyle name="Note 26 2 2 6" xfId="30891"/>
    <cellStyle name="Note 26 2 2 7" xfId="30892"/>
    <cellStyle name="Note 26 2 2 8" xfId="30893"/>
    <cellStyle name="Note 26 2 3" xfId="30894"/>
    <cellStyle name="Note 26 2 3 2" xfId="30895"/>
    <cellStyle name="Note 26 2 3 3" xfId="30896"/>
    <cellStyle name="Note 26 2 3 4" xfId="30897"/>
    <cellStyle name="Note 26 2 4" xfId="30898"/>
    <cellStyle name="Note 26 2 5" xfId="30899"/>
    <cellStyle name="Note 26 2 6" xfId="30900"/>
    <cellStyle name="Note 26 3" xfId="30901"/>
    <cellStyle name="Note 26 3 2" xfId="30902"/>
    <cellStyle name="Note 26 3 2 2" xfId="30903"/>
    <cellStyle name="Note 26 3 2 3" xfId="30904"/>
    <cellStyle name="Note 26 3 2 4" xfId="30905"/>
    <cellStyle name="Note 26 3 3" xfId="30906"/>
    <cellStyle name="Note 26 3 3 2" xfId="30907"/>
    <cellStyle name="Note 26 3 3 3" xfId="30908"/>
    <cellStyle name="Note 26 3 3 4" xfId="30909"/>
    <cellStyle name="Note 26 3 4" xfId="30910"/>
    <cellStyle name="Note 26 3 4 2" xfId="30911"/>
    <cellStyle name="Note 26 3 4 3" xfId="30912"/>
    <cellStyle name="Note 26 3 4 4" xfId="30913"/>
    <cellStyle name="Note 26 3 5" xfId="30914"/>
    <cellStyle name="Note 26 3 5 2" xfId="30915"/>
    <cellStyle name="Note 26 3 5 3" xfId="30916"/>
    <cellStyle name="Note 26 3 5 4" xfId="30917"/>
    <cellStyle name="Note 26 3 6" xfId="30918"/>
    <cellStyle name="Note 26 3 7" xfId="30919"/>
    <cellStyle name="Note 26 3 8" xfId="30920"/>
    <cellStyle name="Note 26 4" xfId="30921"/>
    <cellStyle name="Note 26 4 2" xfId="30922"/>
    <cellStyle name="Note 26 4 3" xfId="30923"/>
    <cellStyle name="Note 26 4 4" xfId="30924"/>
    <cellStyle name="Note 26 5" xfId="30925"/>
    <cellStyle name="Note 26 6" xfId="30926"/>
    <cellStyle name="Note 26 7" xfId="30927"/>
    <cellStyle name="Note 27" xfId="30928"/>
    <cellStyle name="Note 27 2" xfId="30929"/>
    <cellStyle name="Note 27 2 2" xfId="30930"/>
    <cellStyle name="Note 27 2 2 2" xfId="30931"/>
    <cellStyle name="Note 27 2 2 2 2" xfId="30932"/>
    <cellStyle name="Note 27 2 2 2 3" xfId="30933"/>
    <cellStyle name="Note 27 2 2 2 4" xfId="30934"/>
    <cellStyle name="Note 27 2 2 3" xfId="30935"/>
    <cellStyle name="Note 27 2 2 3 2" xfId="30936"/>
    <cellStyle name="Note 27 2 2 3 3" xfId="30937"/>
    <cellStyle name="Note 27 2 2 3 4" xfId="30938"/>
    <cellStyle name="Note 27 2 2 4" xfId="30939"/>
    <cellStyle name="Note 27 2 2 4 2" xfId="30940"/>
    <cellStyle name="Note 27 2 2 4 3" xfId="30941"/>
    <cellStyle name="Note 27 2 2 4 4" xfId="30942"/>
    <cellStyle name="Note 27 2 2 5" xfId="30943"/>
    <cellStyle name="Note 27 2 2 5 2" xfId="30944"/>
    <cellStyle name="Note 27 2 2 5 3" xfId="30945"/>
    <cellStyle name="Note 27 2 2 5 4" xfId="30946"/>
    <cellStyle name="Note 27 2 2 6" xfId="30947"/>
    <cellStyle name="Note 27 2 2 7" xfId="30948"/>
    <cellStyle name="Note 27 2 2 8" xfId="30949"/>
    <cellStyle name="Note 27 2 3" xfId="30950"/>
    <cellStyle name="Note 27 2 3 2" xfId="30951"/>
    <cellStyle name="Note 27 2 3 3" xfId="30952"/>
    <cellStyle name="Note 27 2 3 4" xfId="30953"/>
    <cellStyle name="Note 27 2 4" xfId="30954"/>
    <cellStyle name="Note 27 2 5" xfId="30955"/>
    <cellStyle name="Note 27 2 6" xfId="30956"/>
    <cellStyle name="Note 27 3" xfId="30957"/>
    <cellStyle name="Note 27 3 2" xfId="30958"/>
    <cellStyle name="Note 27 3 2 2" xfId="30959"/>
    <cellStyle name="Note 27 3 2 3" xfId="30960"/>
    <cellStyle name="Note 27 3 2 4" xfId="30961"/>
    <cellStyle name="Note 27 3 3" xfId="30962"/>
    <cellStyle name="Note 27 3 3 2" xfId="30963"/>
    <cellStyle name="Note 27 3 3 3" xfId="30964"/>
    <cellStyle name="Note 27 3 3 4" xfId="30965"/>
    <cellStyle name="Note 27 3 4" xfId="30966"/>
    <cellStyle name="Note 27 3 4 2" xfId="30967"/>
    <cellStyle name="Note 27 3 4 3" xfId="30968"/>
    <cellStyle name="Note 27 3 4 4" xfId="30969"/>
    <cellStyle name="Note 27 3 5" xfId="30970"/>
    <cellStyle name="Note 27 3 5 2" xfId="30971"/>
    <cellStyle name="Note 27 3 5 3" xfId="30972"/>
    <cellStyle name="Note 27 3 5 4" xfId="30973"/>
    <cellStyle name="Note 27 3 6" xfId="30974"/>
    <cellStyle name="Note 27 3 7" xfId="30975"/>
    <cellStyle name="Note 27 3 8" xfId="30976"/>
    <cellStyle name="Note 27 4" xfId="30977"/>
    <cellStyle name="Note 27 4 2" xfId="30978"/>
    <cellStyle name="Note 27 4 3" xfId="30979"/>
    <cellStyle name="Note 27 4 4" xfId="30980"/>
    <cellStyle name="Note 27 5" xfId="30981"/>
    <cellStyle name="Note 27 6" xfId="30982"/>
    <cellStyle name="Note 27 7" xfId="30983"/>
    <cellStyle name="Note 28" xfId="30984"/>
    <cellStyle name="Note 28 2" xfId="30985"/>
    <cellStyle name="Note 28 2 2" xfId="30986"/>
    <cellStyle name="Note 28 2 2 2" xfId="30987"/>
    <cellStyle name="Note 28 2 2 2 2" xfId="30988"/>
    <cellStyle name="Note 28 2 2 2 3" xfId="30989"/>
    <cellStyle name="Note 28 2 2 2 4" xfId="30990"/>
    <cellStyle name="Note 28 2 2 3" xfId="30991"/>
    <cellStyle name="Note 28 2 2 3 2" xfId="30992"/>
    <cellStyle name="Note 28 2 2 3 3" xfId="30993"/>
    <cellStyle name="Note 28 2 2 3 4" xfId="30994"/>
    <cellStyle name="Note 28 2 2 4" xfId="30995"/>
    <cellStyle name="Note 28 2 2 4 2" xfId="30996"/>
    <cellStyle name="Note 28 2 2 4 3" xfId="30997"/>
    <cellStyle name="Note 28 2 2 4 4" xfId="30998"/>
    <cellStyle name="Note 28 2 2 5" xfId="30999"/>
    <cellStyle name="Note 28 2 2 5 2" xfId="31000"/>
    <cellStyle name="Note 28 2 2 5 3" xfId="31001"/>
    <cellStyle name="Note 28 2 2 5 4" xfId="31002"/>
    <cellStyle name="Note 28 2 2 6" xfId="31003"/>
    <cellStyle name="Note 28 2 2 7" xfId="31004"/>
    <cellStyle name="Note 28 2 2 8" xfId="31005"/>
    <cellStyle name="Note 28 2 3" xfId="31006"/>
    <cellStyle name="Note 28 2 3 2" xfId="31007"/>
    <cellStyle name="Note 28 2 3 3" xfId="31008"/>
    <cellStyle name="Note 28 2 3 4" xfId="31009"/>
    <cellStyle name="Note 28 2 4" xfId="31010"/>
    <cellStyle name="Note 28 2 5" xfId="31011"/>
    <cellStyle name="Note 28 2 6" xfId="31012"/>
    <cellStyle name="Note 28 3" xfId="31013"/>
    <cellStyle name="Note 28 3 2" xfId="31014"/>
    <cellStyle name="Note 28 3 2 2" xfId="31015"/>
    <cellStyle name="Note 28 3 2 3" xfId="31016"/>
    <cellStyle name="Note 28 3 2 4" xfId="31017"/>
    <cellStyle name="Note 28 3 3" xfId="31018"/>
    <cellStyle name="Note 28 3 3 2" xfId="31019"/>
    <cellStyle name="Note 28 3 3 3" xfId="31020"/>
    <cellStyle name="Note 28 3 3 4" xfId="31021"/>
    <cellStyle name="Note 28 3 4" xfId="31022"/>
    <cellStyle name="Note 28 3 4 2" xfId="31023"/>
    <cellStyle name="Note 28 3 4 3" xfId="31024"/>
    <cellStyle name="Note 28 3 4 4" xfId="31025"/>
    <cellStyle name="Note 28 3 5" xfId="31026"/>
    <cellStyle name="Note 28 3 5 2" xfId="31027"/>
    <cellStyle name="Note 28 3 5 3" xfId="31028"/>
    <cellStyle name="Note 28 3 5 4" xfId="31029"/>
    <cellStyle name="Note 28 3 6" xfId="31030"/>
    <cellStyle name="Note 28 3 7" xfId="31031"/>
    <cellStyle name="Note 28 3 8" xfId="31032"/>
    <cellStyle name="Note 28 4" xfId="31033"/>
    <cellStyle name="Note 28 4 2" xfId="31034"/>
    <cellStyle name="Note 28 4 3" xfId="31035"/>
    <cellStyle name="Note 28 4 4" xfId="31036"/>
    <cellStyle name="Note 28 5" xfId="31037"/>
    <cellStyle name="Note 28 6" xfId="31038"/>
    <cellStyle name="Note 28 7" xfId="31039"/>
    <cellStyle name="Note 29" xfId="31040"/>
    <cellStyle name="Note 29 2" xfId="31041"/>
    <cellStyle name="Note 29 2 2" xfId="31042"/>
    <cellStyle name="Note 29 2 2 2" xfId="31043"/>
    <cellStyle name="Note 29 2 2 2 2" xfId="31044"/>
    <cellStyle name="Note 29 2 2 2 3" xfId="31045"/>
    <cellStyle name="Note 29 2 2 2 4" xfId="31046"/>
    <cellStyle name="Note 29 2 2 3" xfId="31047"/>
    <cellStyle name="Note 29 2 2 3 2" xfId="31048"/>
    <cellStyle name="Note 29 2 2 3 3" xfId="31049"/>
    <cellStyle name="Note 29 2 2 3 4" xfId="31050"/>
    <cellStyle name="Note 29 2 2 4" xfId="31051"/>
    <cellStyle name="Note 29 2 2 4 2" xfId="31052"/>
    <cellStyle name="Note 29 2 2 4 3" xfId="31053"/>
    <cellStyle name="Note 29 2 2 4 4" xfId="31054"/>
    <cellStyle name="Note 29 2 2 5" xfId="31055"/>
    <cellStyle name="Note 29 2 2 5 2" xfId="31056"/>
    <cellStyle name="Note 29 2 2 5 3" xfId="31057"/>
    <cellStyle name="Note 29 2 2 5 4" xfId="31058"/>
    <cellStyle name="Note 29 2 2 6" xfId="31059"/>
    <cellStyle name="Note 29 2 2 7" xfId="31060"/>
    <cellStyle name="Note 29 2 2 8" xfId="31061"/>
    <cellStyle name="Note 29 2 3" xfId="31062"/>
    <cellStyle name="Note 29 2 3 2" xfId="31063"/>
    <cellStyle name="Note 29 2 3 3" xfId="31064"/>
    <cellStyle name="Note 29 2 3 4" xfId="31065"/>
    <cellStyle name="Note 29 2 4" xfId="31066"/>
    <cellStyle name="Note 29 2 5" xfId="31067"/>
    <cellStyle name="Note 29 2 6" xfId="31068"/>
    <cellStyle name="Note 29 3" xfId="31069"/>
    <cellStyle name="Note 29 3 2" xfId="31070"/>
    <cellStyle name="Note 29 3 2 2" xfId="31071"/>
    <cellStyle name="Note 29 3 2 3" xfId="31072"/>
    <cellStyle name="Note 29 3 2 4" xfId="31073"/>
    <cellStyle name="Note 29 3 3" xfId="31074"/>
    <cellStyle name="Note 29 3 3 2" xfId="31075"/>
    <cellStyle name="Note 29 3 3 3" xfId="31076"/>
    <cellStyle name="Note 29 3 3 4" xfId="31077"/>
    <cellStyle name="Note 29 3 4" xfId="31078"/>
    <cellStyle name="Note 29 3 4 2" xfId="31079"/>
    <cellStyle name="Note 29 3 4 3" xfId="31080"/>
    <cellStyle name="Note 29 3 4 4" xfId="31081"/>
    <cellStyle name="Note 29 3 5" xfId="31082"/>
    <cellStyle name="Note 29 3 5 2" xfId="31083"/>
    <cellStyle name="Note 29 3 5 3" xfId="31084"/>
    <cellStyle name="Note 29 3 5 4" xfId="31085"/>
    <cellStyle name="Note 29 3 6" xfId="31086"/>
    <cellStyle name="Note 29 3 7" xfId="31087"/>
    <cellStyle name="Note 29 3 8" xfId="31088"/>
    <cellStyle name="Note 29 4" xfId="31089"/>
    <cellStyle name="Note 29 4 2" xfId="31090"/>
    <cellStyle name="Note 29 4 3" xfId="31091"/>
    <cellStyle name="Note 29 4 4" xfId="31092"/>
    <cellStyle name="Note 29 5" xfId="31093"/>
    <cellStyle name="Note 29 6" xfId="31094"/>
    <cellStyle name="Note 29 7" xfId="31095"/>
    <cellStyle name="Note 3" xfId="31096"/>
    <cellStyle name="Note 3 10" xfId="31097"/>
    <cellStyle name="Note 3 10 2" xfId="31098"/>
    <cellStyle name="Note 3 10 2 2" xfId="31099"/>
    <cellStyle name="Note 3 10 3" xfId="31100"/>
    <cellStyle name="Note 3 10 3 2" xfId="31101"/>
    <cellStyle name="Note 3 10 4" xfId="31102"/>
    <cellStyle name="Note 3 10 5" xfId="31103"/>
    <cellStyle name="Note 3 11" xfId="31104"/>
    <cellStyle name="Note 3 11 2" xfId="31105"/>
    <cellStyle name="Note 3 11 2 2" xfId="31106"/>
    <cellStyle name="Note 3 11 3" xfId="31107"/>
    <cellStyle name="Note 3 11 3 2" xfId="31108"/>
    <cellStyle name="Note 3 11 4" xfId="31109"/>
    <cellStyle name="Note 3 11 5" xfId="31110"/>
    <cellStyle name="Note 3 12" xfId="31111"/>
    <cellStyle name="Note 3 12 2" xfId="31112"/>
    <cellStyle name="Note 3 12 2 2" xfId="31113"/>
    <cellStyle name="Note 3 12 3" xfId="31114"/>
    <cellStyle name="Note 3 12 3 2" xfId="31115"/>
    <cellStyle name="Note 3 12 4" xfId="31116"/>
    <cellStyle name="Note 3 13" xfId="31117"/>
    <cellStyle name="Note 3 13 2" xfId="31118"/>
    <cellStyle name="Note 3 13 2 2" xfId="31119"/>
    <cellStyle name="Note 3 13 3" xfId="31120"/>
    <cellStyle name="Note 3 13 3 2" xfId="31121"/>
    <cellStyle name="Note 3 13 4" xfId="31122"/>
    <cellStyle name="Note 3 14" xfId="31123"/>
    <cellStyle name="Note 3 14 2" xfId="31124"/>
    <cellStyle name="Note 3 14 2 2" xfId="31125"/>
    <cellStyle name="Note 3 14 3" xfId="31126"/>
    <cellStyle name="Note 3 14 3 2" xfId="31127"/>
    <cellStyle name="Note 3 14 4" xfId="31128"/>
    <cellStyle name="Note 3 15" xfId="31129"/>
    <cellStyle name="Note 3 15 2" xfId="31130"/>
    <cellStyle name="Note 3 15 2 2" xfId="31131"/>
    <cellStyle name="Note 3 15 3" xfId="31132"/>
    <cellStyle name="Note 3 15 3 2" xfId="31133"/>
    <cellStyle name="Note 3 15 4" xfId="31134"/>
    <cellStyle name="Note 3 16" xfId="31135"/>
    <cellStyle name="Note 3 16 2" xfId="31136"/>
    <cellStyle name="Note 3 16 2 2" xfId="31137"/>
    <cellStyle name="Note 3 16 3" xfId="31138"/>
    <cellStyle name="Note 3 16 3 2" xfId="31139"/>
    <cellStyle name="Note 3 16 4" xfId="31140"/>
    <cellStyle name="Note 3 17" xfId="31141"/>
    <cellStyle name="Note 3 17 2" xfId="31142"/>
    <cellStyle name="Note 3 17 2 2" xfId="31143"/>
    <cellStyle name="Note 3 17 3" xfId="31144"/>
    <cellStyle name="Note 3 17 3 2" xfId="31145"/>
    <cellStyle name="Note 3 17 4" xfId="31146"/>
    <cellStyle name="Note 3 18" xfId="31147"/>
    <cellStyle name="Note 3 18 2" xfId="31148"/>
    <cellStyle name="Note 3 18 2 2" xfId="31149"/>
    <cellStyle name="Note 3 18 3" xfId="31150"/>
    <cellStyle name="Note 3 18 3 2" xfId="31151"/>
    <cellStyle name="Note 3 18 4" xfId="31152"/>
    <cellStyle name="Note 3 19" xfId="31153"/>
    <cellStyle name="Note 3 19 2" xfId="31154"/>
    <cellStyle name="Note 3 19 2 2" xfId="31155"/>
    <cellStyle name="Note 3 19 3" xfId="31156"/>
    <cellStyle name="Note 3 19 3 2" xfId="31157"/>
    <cellStyle name="Note 3 19 4" xfId="31158"/>
    <cellStyle name="Note 3 2" xfId="31159"/>
    <cellStyle name="Note 3 2 10" xfId="31160"/>
    <cellStyle name="Note 3 2 10 2" xfId="31161"/>
    <cellStyle name="Note 3 2 10 3" xfId="31162"/>
    <cellStyle name="Note 3 2 11" xfId="31163"/>
    <cellStyle name="Note 3 2 11 2" xfId="31164"/>
    <cellStyle name="Note 3 2 11 3" xfId="31165"/>
    <cellStyle name="Note 3 2 12" xfId="31166"/>
    <cellStyle name="Note 3 2 12 2" xfId="31167"/>
    <cellStyle name="Note 3 2 13" xfId="31168"/>
    <cellStyle name="Note 3 2 14" xfId="31169"/>
    <cellStyle name="Note 3 2 2" xfId="31170"/>
    <cellStyle name="Note 3 2 2 10" xfId="31171"/>
    <cellStyle name="Note 3 2 2 11" xfId="31172"/>
    <cellStyle name="Note 3 2 2 2" xfId="31173"/>
    <cellStyle name="Note 3 2 2 2 2" xfId="31174"/>
    <cellStyle name="Note 3 2 2 2 2 2" xfId="31175"/>
    <cellStyle name="Note 3 2 2 2 2 2 2" xfId="31176"/>
    <cellStyle name="Note 3 2 2 2 2 3" xfId="31177"/>
    <cellStyle name="Note 3 2 2 2 2 3 2" xfId="31178"/>
    <cellStyle name="Note 3 2 2 2 2 4" xfId="31179"/>
    <cellStyle name="Note 3 2 2 2 3" xfId="31180"/>
    <cellStyle name="Note 3 2 2 2 3 2" xfId="31181"/>
    <cellStyle name="Note 3 2 2 2 4" xfId="31182"/>
    <cellStyle name="Note 3 2 2 2 4 2" xfId="31183"/>
    <cellStyle name="Note 3 2 2 2 5" xfId="31184"/>
    <cellStyle name="Note 3 2 2 2 5 2" xfId="31185"/>
    <cellStyle name="Note 3 2 2 2 6" xfId="31186"/>
    <cellStyle name="Note 3 2 2 2 7" xfId="31187"/>
    <cellStyle name="Note 3 2 2 3" xfId="31188"/>
    <cellStyle name="Note 3 2 2 3 2" xfId="31189"/>
    <cellStyle name="Note 3 2 2 3 2 2" xfId="31190"/>
    <cellStyle name="Note 3 2 2 3 3" xfId="31191"/>
    <cellStyle name="Note 3 2 2 3 3 2" xfId="31192"/>
    <cellStyle name="Note 3 2 2 3 4" xfId="31193"/>
    <cellStyle name="Note 3 2 2 3 5" xfId="31194"/>
    <cellStyle name="Note 3 2 2 4" xfId="31195"/>
    <cellStyle name="Note 3 2 2 4 2" xfId="31196"/>
    <cellStyle name="Note 3 2 2 4 3" xfId="31197"/>
    <cellStyle name="Note 3 2 2 4 4" xfId="31198"/>
    <cellStyle name="Note 3 2 2 4 5" xfId="31199"/>
    <cellStyle name="Note 3 2 2 5" xfId="31200"/>
    <cellStyle name="Note 3 2 2 5 2" xfId="31201"/>
    <cellStyle name="Note 3 2 2 5 3" xfId="31202"/>
    <cellStyle name="Note 3 2 2 5 4" xfId="31203"/>
    <cellStyle name="Note 3 2 2 5 5" xfId="31204"/>
    <cellStyle name="Note 3 2 2 6" xfId="31205"/>
    <cellStyle name="Note 3 2 2 6 2" xfId="31206"/>
    <cellStyle name="Note 3 2 2 6 3" xfId="31207"/>
    <cellStyle name="Note 3 2 2 6 4" xfId="31208"/>
    <cellStyle name="Note 3 2 2 6 5" xfId="31209"/>
    <cellStyle name="Note 3 2 2 7" xfId="31210"/>
    <cellStyle name="Note 3 2 2 7 2" xfId="31211"/>
    <cellStyle name="Note 3 2 2 7 3" xfId="31212"/>
    <cellStyle name="Note 3 2 2 7 4" xfId="31213"/>
    <cellStyle name="Note 3 2 2 7 5" xfId="31214"/>
    <cellStyle name="Note 3 2 2 8" xfId="31215"/>
    <cellStyle name="Note 3 2 2 8 2" xfId="31216"/>
    <cellStyle name="Note 3 2 2 9" xfId="31217"/>
    <cellStyle name="Note 3 2 3" xfId="31218"/>
    <cellStyle name="Note 3 2 3 2" xfId="31219"/>
    <cellStyle name="Note 3 2 3 2 2" xfId="31220"/>
    <cellStyle name="Note 3 2 3 2 2 2" xfId="31221"/>
    <cellStyle name="Note 3 2 3 2 3" xfId="31222"/>
    <cellStyle name="Note 3 2 3 2 3 2" xfId="31223"/>
    <cellStyle name="Note 3 2 3 2 4" xfId="31224"/>
    <cellStyle name="Note 3 2 3 3" xfId="31225"/>
    <cellStyle name="Note 3 2 3 3 2" xfId="31226"/>
    <cellStyle name="Note 3 2 3 4" xfId="31227"/>
    <cellStyle name="Note 3 2 3 4 2" xfId="31228"/>
    <cellStyle name="Note 3 2 3 5" xfId="31229"/>
    <cellStyle name="Note 3 2 3 5 2" xfId="31230"/>
    <cellStyle name="Note 3 2 3 6" xfId="31231"/>
    <cellStyle name="Note 3 2 4" xfId="31232"/>
    <cellStyle name="Note 3 2 4 2" xfId="31233"/>
    <cellStyle name="Note 3 2 4 2 2" xfId="31234"/>
    <cellStyle name="Note 3 2 4 3" xfId="31235"/>
    <cellStyle name="Note 3 2 4 3 2" xfId="31236"/>
    <cellStyle name="Note 3 2 4 4" xfId="31237"/>
    <cellStyle name="Note 3 2 4 5" xfId="31238"/>
    <cellStyle name="Note 3 2 5" xfId="31239"/>
    <cellStyle name="Note 3 2 5 2" xfId="31240"/>
    <cellStyle name="Note 3 2 5 2 2" xfId="31241"/>
    <cellStyle name="Note 3 2 5 2 2 2" xfId="31242"/>
    <cellStyle name="Note 3 2 5 2 3" xfId="31243"/>
    <cellStyle name="Note 3 2 5 3" xfId="31244"/>
    <cellStyle name="Note 3 2 5 3 2" xfId="31245"/>
    <cellStyle name="Note 3 2 5 4" xfId="31246"/>
    <cellStyle name="Note 3 2 5 5" xfId="31247"/>
    <cellStyle name="Note 3 2 6" xfId="31248"/>
    <cellStyle name="Note 3 2 6 2" xfId="31249"/>
    <cellStyle name="Note 3 2 6 3" xfId="31250"/>
    <cellStyle name="Note 3 2 6 4" xfId="31251"/>
    <cellStyle name="Note 3 2 6 5" xfId="31252"/>
    <cellStyle name="Note 3 2 7" xfId="31253"/>
    <cellStyle name="Note 3 2 7 2" xfId="31254"/>
    <cellStyle name="Note 3 2 8" xfId="31255"/>
    <cellStyle name="Note 3 2 8 2" xfId="31256"/>
    <cellStyle name="Note 3 2 9" xfId="31257"/>
    <cellStyle name="Note 3 2 9 2" xfId="31258"/>
    <cellStyle name="Note 3 2 9 3" xfId="31259"/>
    <cellStyle name="Note 3 20" xfId="31260"/>
    <cellStyle name="Note 3 20 2" xfId="31261"/>
    <cellStyle name="Note 3 20 2 2" xfId="31262"/>
    <cellStyle name="Note 3 20 3" xfId="31263"/>
    <cellStyle name="Note 3 20 3 2" xfId="31264"/>
    <cellStyle name="Note 3 20 4" xfId="31265"/>
    <cellStyle name="Note 3 21" xfId="31266"/>
    <cellStyle name="Note 3 21 2" xfId="31267"/>
    <cellStyle name="Note 3 21 2 2" xfId="31268"/>
    <cellStyle name="Note 3 21 3" xfId="31269"/>
    <cellStyle name="Note 3 21 3 2" xfId="31270"/>
    <cellStyle name="Note 3 21 4" xfId="31271"/>
    <cellStyle name="Note 3 22" xfId="31272"/>
    <cellStyle name="Note 3 22 2" xfId="31273"/>
    <cellStyle name="Note 3 22 2 2" xfId="31274"/>
    <cellStyle name="Note 3 22 3" xfId="31275"/>
    <cellStyle name="Note 3 22 3 2" xfId="31276"/>
    <cellStyle name="Note 3 22 4" xfId="31277"/>
    <cellStyle name="Note 3 23" xfId="31278"/>
    <cellStyle name="Note 3 23 2" xfId="31279"/>
    <cellStyle name="Note 3 23 2 2" xfId="31280"/>
    <cellStyle name="Note 3 23 3" xfId="31281"/>
    <cellStyle name="Note 3 23 3 2" xfId="31282"/>
    <cellStyle name="Note 3 23 4" xfId="31283"/>
    <cellStyle name="Note 3 24" xfId="31284"/>
    <cellStyle name="Note 3 24 2" xfId="31285"/>
    <cellStyle name="Note 3 24 2 2" xfId="31286"/>
    <cellStyle name="Note 3 24 3" xfId="31287"/>
    <cellStyle name="Note 3 24 3 2" xfId="31288"/>
    <cellStyle name="Note 3 24 4" xfId="31289"/>
    <cellStyle name="Note 3 25" xfId="31290"/>
    <cellStyle name="Note 3 25 2" xfId="31291"/>
    <cellStyle name="Note 3 26" xfId="31292"/>
    <cellStyle name="Note 3 26 2" xfId="31293"/>
    <cellStyle name="Note 3 27" xfId="31294"/>
    <cellStyle name="Note 3 27 2" xfId="31295"/>
    <cellStyle name="Note 3 28" xfId="31296"/>
    <cellStyle name="Note 3 28 2" xfId="31297"/>
    <cellStyle name="Note 3 29" xfId="31298"/>
    <cellStyle name="Note 3 3" xfId="31299"/>
    <cellStyle name="Note 3 3 10" xfId="31300"/>
    <cellStyle name="Note 3 3 10 2" xfId="31301"/>
    <cellStyle name="Note 3 3 10 3" xfId="31302"/>
    <cellStyle name="Note 3 3 11" xfId="31303"/>
    <cellStyle name="Note 3 3 11 2" xfId="31304"/>
    <cellStyle name="Note 3 3 12" xfId="31305"/>
    <cellStyle name="Note 3 3 13" xfId="31306"/>
    <cellStyle name="Note 3 3 2" xfId="31307"/>
    <cellStyle name="Note 3 3 2 10" xfId="31308"/>
    <cellStyle name="Note 3 3 2 11" xfId="31309"/>
    <cellStyle name="Note 3 3 2 2" xfId="31310"/>
    <cellStyle name="Note 3 3 2 2 2" xfId="31311"/>
    <cellStyle name="Note 3 3 2 2 2 2" xfId="31312"/>
    <cellStyle name="Note 3 3 2 2 3" xfId="31313"/>
    <cellStyle name="Note 3 3 2 2 3 2" xfId="31314"/>
    <cellStyle name="Note 3 3 2 2 4" xfId="31315"/>
    <cellStyle name="Note 3 3 2 2 4 2" xfId="31316"/>
    <cellStyle name="Note 3 3 2 2 5" xfId="31317"/>
    <cellStyle name="Note 3 3 2 2 6" xfId="31318"/>
    <cellStyle name="Note 3 3 2 2 7" xfId="31319"/>
    <cellStyle name="Note 3 3 2 3" xfId="31320"/>
    <cellStyle name="Note 3 3 2 3 2" xfId="31321"/>
    <cellStyle name="Note 3 3 2 3 2 2" xfId="31322"/>
    <cellStyle name="Note 3 3 2 3 3" xfId="31323"/>
    <cellStyle name="Note 3 3 2 3 4" xfId="31324"/>
    <cellStyle name="Note 3 3 2 3 5" xfId="31325"/>
    <cellStyle name="Note 3 3 2 4" xfId="31326"/>
    <cellStyle name="Note 3 3 2 4 2" xfId="31327"/>
    <cellStyle name="Note 3 3 2 4 3" xfId="31328"/>
    <cellStyle name="Note 3 3 2 4 4" xfId="31329"/>
    <cellStyle name="Note 3 3 2 4 5" xfId="31330"/>
    <cellStyle name="Note 3 3 2 5" xfId="31331"/>
    <cellStyle name="Note 3 3 2 5 2" xfId="31332"/>
    <cellStyle name="Note 3 3 2 5 3" xfId="31333"/>
    <cellStyle name="Note 3 3 2 5 4" xfId="31334"/>
    <cellStyle name="Note 3 3 2 5 5" xfId="31335"/>
    <cellStyle name="Note 3 3 2 6" xfId="31336"/>
    <cellStyle name="Note 3 3 2 6 2" xfId="31337"/>
    <cellStyle name="Note 3 3 2 6 3" xfId="31338"/>
    <cellStyle name="Note 3 3 2 6 4" xfId="31339"/>
    <cellStyle name="Note 3 3 2 6 5" xfId="31340"/>
    <cellStyle name="Note 3 3 2 7" xfId="31341"/>
    <cellStyle name="Note 3 3 2 7 2" xfId="31342"/>
    <cellStyle name="Note 3 3 2 7 3" xfId="31343"/>
    <cellStyle name="Note 3 3 2 7 4" xfId="31344"/>
    <cellStyle name="Note 3 3 2 7 5" xfId="31345"/>
    <cellStyle name="Note 3 3 2 8" xfId="31346"/>
    <cellStyle name="Note 3 3 2 9" xfId="31347"/>
    <cellStyle name="Note 3 3 3" xfId="31348"/>
    <cellStyle name="Note 3 3 3 2" xfId="31349"/>
    <cellStyle name="Note 3 3 3 2 2" xfId="31350"/>
    <cellStyle name="Note 3 3 3 3" xfId="31351"/>
    <cellStyle name="Note 3 3 3 3 2" xfId="31352"/>
    <cellStyle name="Note 3 3 3 4" xfId="31353"/>
    <cellStyle name="Note 3 3 3 4 2" xfId="31354"/>
    <cellStyle name="Note 3 3 3 5" xfId="31355"/>
    <cellStyle name="Note 3 3 3 5 2" xfId="31356"/>
    <cellStyle name="Note 3 3 3 6" xfId="31357"/>
    <cellStyle name="Note 3 3 4" xfId="31358"/>
    <cellStyle name="Note 3 3 4 2" xfId="31359"/>
    <cellStyle name="Note 3 3 4 2 2" xfId="31360"/>
    <cellStyle name="Note 3 3 4 2 2 2" xfId="31361"/>
    <cellStyle name="Note 3 3 4 2 3" xfId="31362"/>
    <cellStyle name="Note 3 3 4 3" xfId="31363"/>
    <cellStyle name="Note 3 3 4 3 2" xfId="31364"/>
    <cellStyle name="Note 3 3 4 4" xfId="31365"/>
    <cellStyle name="Note 3 3 4 5" xfId="31366"/>
    <cellStyle name="Note 3 3 5" xfId="31367"/>
    <cellStyle name="Note 3 3 5 2" xfId="31368"/>
    <cellStyle name="Note 3 3 5 2 2" xfId="31369"/>
    <cellStyle name="Note 3 3 5 3" xfId="31370"/>
    <cellStyle name="Note 3 3 5 4" xfId="31371"/>
    <cellStyle name="Note 3 3 5 5" xfId="31372"/>
    <cellStyle name="Note 3 3 6" xfId="31373"/>
    <cellStyle name="Note 3 3 6 2" xfId="31374"/>
    <cellStyle name="Note 3 3 6 3" xfId="31375"/>
    <cellStyle name="Note 3 3 6 4" xfId="31376"/>
    <cellStyle name="Note 3 3 6 5" xfId="31377"/>
    <cellStyle name="Note 3 3 7" xfId="31378"/>
    <cellStyle name="Note 3 3 7 2" xfId="31379"/>
    <cellStyle name="Note 3 3 8" xfId="31380"/>
    <cellStyle name="Note 3 3 8 2" xfId="31381"/>
    <cellStyle name="Note 3 3 8 2 2" xfId="31382"/>
    <cellStyle name="Note 3 3 8 3" xfId="31383"/>
    <cellStyle name="Note 3 3 9" xfId="31384"/>
    <cellStyle name="Note 3 3 9 2" xfId="31385"/>
    <cellStyle name="Note 3 3 9 3" xfId="31386"/>
    <cellStyle name="Note 3 30" xfId="62120"/>
    <cellStyle name="Note 3 4" xfId="31387"/>
    <cellStyle name="Note 3 4 10" xfId="31388"/>
    <cellStyle name="Note 3 4 10 2" xfId="31389"/>
    <cellStyle name="Note 3 4 11" xfId="31390"/>
    <cellStyle name="Note 3 4 12" xfId="31391"/>
    <cellStyle name="Note 3 4 13" xfId="31392"/>
    <cellStyle name="Note 3 4 2" xfId="31393"/>
    <cellStyle name="Note 3 4 2 2" xfId="31394"/>
    <cellStyle name="Note 3 4 2 2 2" xfId="31395"/>
    <cellStyle name="Note 3 4 2 2 2 2" xfId="31396"/>
    <cellStyle name="Note 3 4 2 2 3" xfId="31397"/>
    <cellStyle name="Note 3 4 2 2 3 2" xfId="31398"/>
    <cellStyle name="Note 3 4 2 2 4" xfId="31399"/>
    <cellStyle name="Note 3 4 2 3" xfId="31400"/>
    <cellStyle name="Note 3 4 2 3 2" xfId="31401"/>
    <cellStyle name="Note 3 4 2 4" xfId="31402"/>
    <cellStyle name="Note 3 4 2 4 2" xfId="31403"/>
    <cellStyle name="Note 3 4 2 5" xfId="31404"/>
    <cellStyle name="Note 3 4 2 5 2" xfId="31405"/>
    <cellStyle name="Note 3 4 2 6" xfId="31406"/>
    <cellStyle name="Note 3 4 2 7" xfId="31407"/>
    <cellStyle name="Note 3 4 2 8" xfId="31408"/>
    <cellStyle name="Note 3 4 3" xfId="31409"/>
    <cellStyle name="Note 3 4 3 2" xfId="31410"/>
    <cellStyle name="Note 3 4 3 2 2" xfId="31411"/>
    <cellStyle name="Note 3 4 3 3" xfId="31412"/>
    <cellStyle name="Note 3 4 3 3 2" xfId="31413"/>
    <cellStyle name="Note 3 4 3 4" xfId="31414"/>
    <cellStyle name="Note 3 4 3 5" xfId="31415"/>
    <cellStyle name="Note 3 4 4" xfId="31416"/>
    <cellStyle name="Note 3 4 4 2" xfId="31417"/>
    <cellStyle name="Note 3 4 4 2 2" xfId="31418"/>
    <cellStyle name="Note 3 4 4 2 3" xfId="31419"/>
    <cellStyle name="Note 3 4 4 3" xfId="31420"/>
    <cellStyle name="Note 3 4 4 4" xfId="31421"/>
    <cellStyle name="Note 3 4 4 5" xfId="31422"/>
    <cellStyle name="Note 3 4 5" xfId="31423"/>
    <cellStyle name="Note 3 4 5 2" xfId="31424"/>
    <cellStyle name="Note 3 4 5 3" xfId="31425"/>
    <cellStyle name="Note 3 4 5 4" xfId="31426"/>
    <cellStyle name="Note 3 4 5 5" xfId="31427"/>
    <cellStyle name="Note 3 4 6" xfId="31428"/>
    <cellStyle name="Note 3 4 6 2" xfId="31429"/>
    <cellStyle name="Note 3 4 6 3" xfId="31430"/>
    <cellStyle name="Note 3 4 6 4" xfId="31431"/>
    <cellStyle name="Note 3 4 6 5" xfId="31432"/>
    <cellStyle name="Note 3 4 7" xfId="31433"/>
    <cellStyle name="Note 3 4 7 2" xfId="31434"/>
    <cellStyle name="Note 3 4 7 3" xfId="31435"/>
    <cellStyle name="Note 3 4 7 4" xfId="31436"/>
    <cellStyle name="Note 3 4 7 5" xfId="31437"/>
    <cellStyle name="Note 3 4 8" xfId="31438"/>
    <cellStyle name="Note 3 4 8 2" xfId="31439"/>
    <cellStyle name="Note 3 4 8 3" xfId="31440"/>
    <cellStyle name="Note 3 4 9" xfId="31441"/>
    <cellStyle name="Note 3 4 9 2" xfId="31442"/>
    <cellStyle name="Note 3 5" xfId="31443"/>
    <cellStyle name="Note 3 5 10" xfId="31444"/>
    <cellStyle name="Note 3 5 2" xfId="31445"/>
    <cellStyle name="Note 3 5 2 2" xfId="31446"/>
    <cellStyle name="Note 3 5 2 2 2" xfId="31447"/>
    <cellStyle name="Note 3 5 2 2 2 2" xfId="31448"/>
    <cellStyle name="Note 3 5 2 2 3" xfId="31449"/>
    <cellStyle name="Note 3 5 2 2 3 2" xfId="31450"/>
    <cellStyle name="Note 3 5 2 2 4" xfId="31451"/>
    <cellStyle name="Note 3 5 2 3" xfId="31452"/>
    <cellStyle name="Note 3 5 2 3 2" xfId="31453"/>
    <cellStyle name="Note 3 5 2 4" xfId="31454"/>
    <cellStyle name="Note 3 5 2 4 2" xfId="31455"/>
    <cellStyle name="Note 3 5 2 5" xfId="31456"/>
    <cellStyle name="Note 3 5 2 6" xfId="31457"/>
    <cellStyle name="Note 3 5 3" xfId="31458"/>
    <cellStyle name="Note 3 5 3 2" xfId="31459"/>
    <cellStyle name="Note 3 5 3 2 2" xfId="31460"/>
    <cellStyle name="Note 3 5 3 3" xfId="31461"/>
    <cellStyle name="Note 3 5 3 3 2" xfId="31462"/>
    <cellStyle name="Note 3 5 3 4" xfId="31463"/>
    <cellStyle name="Note 3 5 3 5" xfId="31464"/>
    <cellStyle name="Note 3 5 4" xfId="31465"/>
    <cellStyle name="Note 3 5 4 2" xfId="31466"/>
    <cellStyle name="Note 3 5 4 2 2" xfId="31467"/>
    <cellStyle name="Note 3 5 4 3" xfId="31468"/>
    <cellStyle name="Note 3 5 4 4" xfId="31469"/>
    <cellStyle name="Note 3 5 4 5" xfId="31470"/>
    <cellStyle name="Note 3 5 5" xfId="31471"/>
    <cellStyle name="Note 3 5 5 2" xfId="31472"/>
    <cellStyle name="Note 3 5 5 3" xfId="31473"/>
    <cellStyle name="Note 3 5 5 4" xfId="31474"/>
    <cellStyle name="Note 3 5 5 5" xfId="31475"/>
    <cellStyle name="Note 3 5 6" xfId="31476"/>
    <cellStyle name="Note 3 5 6 2" xfId="31477"/>
    <cellStyle name="Note 3 5 7" xfId="31478"/>
    <cellStyle name="Note 3 5 7 2" xfId="31479"/>
    <cellStyle name="Note 3 5 8" xfId="31480"/>
    <cellStyle name="Note 3 5 8 2" xfId="31481"/>
    <cellStyle name="Note 3 5 9" xfId="31482"/>
    <cellStyle name="Note 3 6" xfId="31483"/>
    <cellStyle name="Note 3 6 2" xfId="31484"/>
    <cellStyle name="Note 3 6 2 2" xfId="31485"/>
    <cellStyle name="Note 3 6 2 2 2" xfId="31486"/>
    <cellStyle name="Note 3 6 2 3" xfId="31487"/>
    <cellStyle name="Note 3 6 2 3 2" xfId="31488"/>
    <cellStyle name="Note 3 6 2 4" xfId="31489"/>
    <cellStyle name="Note 3 6 3" xfId="31490"/>
    <cellStyle name="Note 3 6 3 2" xfId="31491"/>
    <cellStyle name="Note 3 6 3 2 2" xfId="31492"/>
    <cellStyle name="Note 3 6 3 3" xfId="31493"/>
    <cellStyle name="Note 3 6 3 4" xfId="31494"/>
    <cellStyle name="Note 3 6 4" xfId="31495"/>
    <cellStyle name="Note 3 6 4 2" xfId="31496"/>
    <cellStyle name="Note 3 6 5" xfId="31497"/>
    <cellStyle name="Note 3 6 5 2" xfId="31498"/>
    <cellStyle name="Note 3 6 6" xfId="31499"/>
    <cellStyle name="Note 3 6 6 2" xfId="31500"/>
    <cellStyle name="Note 3 6 7" xfId="31501"/>
    <cellStyle name="Note 3 6 7 2" xfId="31502"/>
    <cellStyle name="Note 3 6 8" xfId="31503"/>
    <cellStyle name="Note 3 6 9" xfId="31504"/>
    <cellStyle name="Note 3 7" xfId="31505"/>
    <cellStyle name="Note 3 7 2" xfId="31506"/>
    <cellStyle name="Note 3 7 2 2" xfId="31507"/>
    <cellStyle name="Note 3 7 2 2 2" xfId="31508"/>
    <cellStyle name="Note 3 7 2 2 2 2" xfId="31509"/>
    <cellStyle name="Note 3 7 2 2 3" xfId="31510"/>
    <cellStyle name="Note 3 7 2 2 4" xfId="31511"/>
    <cellStyle name="Note 3 7 2 3" xfId="31512"/>
    <cellStyle name="Note 3 7 2 3 2" xfId="31513"/>
    <cellStyle name="Note 3 7 2 4" xfId="31514"/>
    <cellStyle name="Note 3 7 2 4 2" xfId="31515"/>
    <cellStyle name="Note 3 7 2 5" xfId="31516"/>
    <cellStyle name="Note 3 7 3" xfId="31517"/>
    <cellStyle name="Note 3 7 3 2" xfId="31518"/>
    <cellStyle name="Note 3 7 4" xfId="31519"/>
    <cellStyle name="Note 3 7 4 2" xfId="31520"/>
    <cellStyle name="Note 3 7 5" xfId="31521"/>
    <cellStyle name="Note 3 7 5 2" xfId="31522"/>
    <cellStyle name="Note 3 7 6" xfId="31523"/>
    <cellStyle name="Note 3 7 6 2" xfId="31524"/>
    <cellStyle name="Note 3 7 7" xfId="31525"/>
    <cellStyle name="Note 3 7 8" xfId="31526"/>
    <cellStyle name="Note 3 8" xfId="31527"/>
    <cellStyle name="Note 3 8 2" xfId="31528"/>
    <cellStyle name="Note 3 8 2 2" xfId="31529"/>
    <cellStyle name="Note 3 8 2 2 2" xfId="31530"/>
    <cellStyle name="Note 3 8 2 2 2 2" xfId="31531"/>
    <cellStyle name="Note 3 8 2 2 3" xfId="31532"/>
    <cellStyle name="Note 3 8 2 2 4" xfId="31533"/>
    <cellStyle name="Note 3 8 2 3" xfId="31534"/>
    <cellStyle name="Note 3 8 2 3 2" xfId="31535"/>
    <cellStyle name="Note 3 8 2 4" xfId="31536"/>
    <cellStyle name="Note 3 8 2 4 2" xfId="31537"/>
    <cellStyle name="Note 3 8 2 5" xfId="31538"/>
    <cellStyle name="Note 3 8 3" xfId="31539"/>
    <cellStyle name="Note 3 8 3 2" xfId="31540"/>
    <cellStyle name="Note 3 8 4" xfId="31541"/>
    <cellStyle name="Note 3 8 4 2" xfId="31542"/>
    <cellStyle name="Note 3 8 5" xfId="31543"/>
    <cellStyle name="Note 3 8 5 2" xfId="31544"/>
    <cellStyle name="Note 3 8 6" xfId="31545"/>
    <cellStyle name="Note 3 8 6 2" xfId="31546"/>
    <cellStyle name="Note 3 8 7" xfId="31547"/>
    <cellStyle name="Note 3 8 8" xfId="31548"/>
    <cellStyle name="Note 3 9" xfId="31549"/>
    <cellStyle name="Note 3 9 2" xfId="31550"/>
    <cellStyle name="Note 3 9 2 2" xfId="31551"/>
    <cellStyle name="Note 3 9 2 2 2" xfId="31552"/>
    <cellStyle name="Note 3 9 2 3" xfId="31553"/>
    <cellStyle name="Note 3 9 3" xfId="31554"/>
    <cellStyle name="Note 3 9 3 2" xfId="31555"/>
    <cellStyle name="Note 3 9 4" xfId="31556"/>
    <cellStyle name="Note 3 9 4 2" xfId="31557"/>
    <cellStyle name="Note 3 9 5" xfId="31558"/>
    <cellStyle name="Note 3 9 5 2" xfId="31559"/>
    <cellStyle name="Note 3 9 6" xfId="31560"/>
    <cellStyle name="Note 3 9 6 2" xfId="31561"/>
    <cellStyle name="Note 3 9 7" xfId="31562"/>
    <cellStyle name="Note 3 9 8" xfId="31563"/>
    <cellStyle name="Note 30" xfId="31564"/>
    <cellStyle name="Note 30 2" xfId="31565"/>
    <cellStyle name="Note 30 2 2" xfId="31566"/>
    <cellStyle name="Note 30 2 2 2" xfId="31567"/>
    <cellStyle name="Note 30 2 2 2 2" xfId="31568"/>
    <cellStyle name="Note 30 2 2 2 3" xfId="31569"/>
    <cellStyle name="Note 30 2 2 2 4" xfId="31570"/>
    <cellStyle name="Note 30 2 2 3" xfId="31571"/>
    <cellStyle name="Note 30 2 2 3 2" xfId="31572"/>
    <cellStyle name="Note 30 2 2 3 3" xfId="31573"/>
    <cellStyle name="Note 30 2 2 3 4" xfId="31574"/>
    <cellStyle name="Note 30 2 2 4" xfId="31575"/>
    <cellStyle name="Note 30 2 2 4 2" xfId="31576"/>
    <cellStyle name="Note 30 2 2 4 3" xfId="31577"/>
    <cellStyle name="Note 30 2 2 4 4" xfId="31578"/>
    <cellStyle name="Note 30 2 2 5" xfId="31579"/>
    <cellStyle name="Note 30 2 2 5 2" xfId="31580"/>
    <cellStyle name="Note 30 2 2 5 3" xfId="31581"/>
    <cellStyle name="Note 30 2 2 5 4" xfId="31582"/>
    <cellStyle name="Note 30 2 2 6" xfId="31583"/>
    <cellStyle name="Note 30 2 2 7" xfId="31584"/>
    <cellStyle name="Note 30 2 2 8" xfId="31585"/>
    <cellStyle name="Note 30 2 3" xfId="31586"/>
    <cellStyle name="Note 30 2 3 2" xfId="31587"/>
    <cellStyle name="Note 30 2 3 3" xfId="31588"/>
    <cellStyle name="Note 30 2 3 4" xfId="31589"/>
    <cellStyle name="Note 30 2 4" xfId="31590"/>
    <cellStyle name="Note 30 2 5" xfId="31591"/>
    <cellStyle name="Note 30 2 6" xfId="31592"/>
    <cellStyle name="Note 30 3" xfId="31593"/>
    <cellStyle name="Note 30 3 2" xfId="31594"/>
    <cellStyle name="Note 30 3 2 2" xfId="31595"/>
    <cellStyle name="Note 30 3 2 3" xfId="31596"/>
    <cellStyle name="Note 30 3 2 4" xfId="31597"/>
    <cellStyle name="Note 30 3 3" xfId="31598"/>
    <cellStyle name="Note 30 3 3 2" xfId="31599"/>
    <cellStyle name="Note 30 3 3 3" xfId="31600"/>
    <cellStyle name="Note 30 3 3 4" xfId="31601"/>
    <cellStyle name="Note 30 3 4" xfId="31602"/>
    <cellStyle name="Note 30 3 4 2" xfId="31603"/>
    <cellStyle name="Note 30 3 4 3" xfId="31604"/>
    <cellStyle name="Note 30 3 4 4" xfId="31605"/>
    <cellStyle name="Note 30 3 5" xfId="31606"/>
    <cellStyle name="Note 30 3 5 2" xfId="31607"/>
    <cellStyle name="Note 30 3 5 3" xfId="31608"/>
    <cellStyle name="Note 30 3 5 4" xfId="31609"/>
    <cellStyle name="Note 30 3 6" xfId="31610"/>
    <cellStyle name="Note 30 3 7" xfId="31611"/>
    <cellStyle name="Note 30 3 8" xfId="31612"/>
    <cellStyle name="Note 30 4" xfId="31613"/>
    <cellStyle name="Note 30 4 2" xfId="31614"/>
    <cellStyle name="Note 30 4 3" xfId="31615"/>
    <cellStyle name="Note 30 4 4" xfId="31616"/>
    <cellStyle name="Note 30 5" xfId="31617"/>
    <cellStyle name="Note 30 6" xfId="31618"/>
    <cellStyle name="Note 30 7" xfId="31619"/>
    <cellStyle name="Note 31" xfId="31620"/>
    <cellStyle name="Note 31 2" xfId="31621"/>
    <cellStyle name="Note 31 2 2" xfId="31622"/>
    <cellStyle name="Note 31 2 2 2" xfId="31623"/>
    <cellStyle name="Note 31 2 2 2 2" xfId="31624"/>
    <cellStyle name="Note 31 2 2 2 3" xfId="31625"/>
    <cellStyle name="Note 31 2 2 2 4" xfId="31626"/>
    <cellStyle name="Note 31 2 2 3" xfId="31627"/>
    <cellStyle name="Note 31 2 2 3 2" xfId="31628"/>
    <cellStyle name="Note 31 2 2 3 3" xfId="31629"/>
    <cellStyle name="Note 31 2 2 3 4" xfId="31630"/>
    <cellStyle name="Note 31 2 2 4" xfId="31631"/>
    <cellStyle name="Note 31 2 2 4 2" xfId="31632"/>
    <cellStyle name="Note 31 2 2 4 3" xfId="31633"/>
    <cellStyle name="Note 31 2 2 4 4" xfId="31634"/>
    <cellStyle name="Note 31 2 2 5" xfId="31635"/>
    <cellStyle name="Note 31 2 2 5 2" xfId="31636"/>
    <cellStyle name="Note 31 2 2 5 3" xfId="31637"/>
    <cellStyle name="Note 31 2 2 5 4" xfId="31638"/>
    <cellStyle name="Note 31 2 2 6" xfId="31639"/>
    <cellStyle name="Note 31 2 2 7" xfId="31640"/>
    <cellStyle name="Note 31 2 2 8" xfId="31641"/>
    <cellStyle name="Note 31 2 3" xfId="31642"/>
    <cellStyle name="Note 31 2 3 2" xfId="31643"/>
    <cellStyle name="Note 31 2 3 3" xfId="31644"/>
    <cellStyle name="Note 31 2 3 4" xfId="31645"/>
    <cellStyle name="Note 31 2 4" xfId="31646"/>
    <cellStyle name="Note 31 2 5" xfId="31647"/>
    <cellStyle name="Note 31 2 6" xfId="31648"/>
    <cellStyle name="Note 31 3" xfId="31649"/>
    <cellStyle name="Note 31 3 2" xfId="31650"/>
    <cellStyle name="Note 31 3 2 2" xfId="31651"/>
    <cellStyle name="Note 31 3 2 3" xfId="31652"/>
    <cellStyle name="Note 31 3 2 4" xfId="31653"/>
    <cellStyle name="Note 31 3 3" xfId="31654"/>
    <cellStyle name="Note 31 3 3 2" xfId="31655"/>
    <cellStyle name="Note 31 3 3 3" xfId="31656"/>
    <cellStyle name="Note 31 3 3 4" xfId="31657"/>
    <cellStyle name="Note 31 3 4" xfId="31658"/>
    <cellStyle name="Note 31 3 4 2" xfId="31659"/>
    <cellStyle name="Note 31 3 4 3" xfId="31660"/>
    <cellStyle name="Note 31 3 4 4" xfId="31661"/>
    <cellStyle name="Note 31 3 5" xfId="31662"/>
    <cellStyle name="Note 31 3 5 2" xfId="31663"/>
    <cellStyle name="Note 31 3 5 3" xfId="31664"/>
    <cellStyle name="Note 31 3 5 4" xfId="31665"/>
    <cellStyle name="Note 31 3 6" xfId="31666"/>
    <cellStyle name="Note 31 3 7" xfId="31667"/>
    <cellStyle name="Note 31 3 8" xfId="31668"/>
    <cellStyle name="Note 31 4" xfId="31669"/>
    <cellStyle name="Note 31 4 2" xfId="31670"/>
    <cellStyle name="Note 31 4 3" xfId="31671"/>
    <cellStyle name="Note 31 4 4" xfId="31672"/>
    <cellStyle name="Note 31 5" xfId="31673"/>
    <cellStyle name="Note 31 6" xfId="31674"/>
    <cellStyle name="Note 31 7" xfId="31675"/>
    <cellStyle name="Note 32" xfId="31676"/>
    <cellStyle name="Note 32 2" xfId="31677"/>
    <cellStyle name="Note 32 2 2" xfId="31678"/>
    <cellStyle name="Note 32 2 2 2" xfId="31679"/>
    <cellStyle name="Note 32 2 2 2 2" xfId="31680"/>
    <cellStyle name="Note 32 2 2 2 3" xfId="31681"/>
    <cellStyle name="Note 32 2 2 2 4" xfId="31682"/>
    <cellStyle name="Note 32 2 2 3" xfId="31683"/>
    <cellStyle name="Note 32 2 2 3 2" xfId="31684"/>
    <cellStyle name="Note 32 2 2 3 3" xfId="31685"/>
    <cellStyle name="Note 32 2 2 3 4" xfId="31686"/>
    <cellStyle name="Note 32 2 2 4" xfId="31687"/>
    <cellStyle name="Note 32 2 2 4 2" xfId="31688"/>
    <cellStyle name="Note 32 2 2 4 3" xfId="31689"/>
    <cellStyle name="Note 32 2 2 4 4" xfId="31690"/>
    <cellStyle name="Note 32 2 2 5" xfId="31691"/>
    <cellStyle name="Note 32 2 2 5 2" xfId="31692"/>
    <cellStyle name="Note 32 2 2 5 3" xfId="31693"/>
    <cellStyle name="Note 32 2 2 5 4" xfId="31694"/>
    <cellStyle name="Note 32 2 2 6" xfId="31695"/>
    <cellStyle name="Note 32 2 2 7" xfId="31696"/>
    <cellStyle name="Note 32 2 2 8" xfId="31697"/>
    <cellStyle name="Note 32 2 3" xfId="31698"/>
    <cellStyle name="Note 32 2 3 2" xfId="31699"/>
    <cellStyle name="Note 32 2 3 3" xfId="31700"/>
    <cellStyle name="Note 32 2 3 4" xfId="31701"/>
    <cellStyle name="Note 32 2 4" xfId="31702"/>
    <cellStyle name="Note 32 2 5" xfId="31703"/>
    <cellStyle name="Note 32 2 6" xfId="31704"/>
    <cellStyle name="Note 32 3" xfId="31705"/>
    <cellStyle name="Note 32 3 2" xfId="31706"/>
    <cellStyle name="Note 32 3 2 2" xfId="31707"/>
    <cellStyle name="Note 32 3 2 3" xfId="31708"/>
    <cellStyle name="Note 32 3 2 4" xfId="31709"/>
    <cellStyle name="Note 32 3 3" xfId="31710"/>
    <cellStyle name="Note 32 3 3 2" xfId="31711"/>
    <cellStyle name="Note 32 3 3 3" xfId="31712"/>
    <cellStyle name="Note 32 3 3 4" xfId="31713"/>
    <cellStyle name="Note 32 3 4" xfId="31714"/>
    <cellStyle name="Note 32 3 4 2" xfId="31715"/>
    <cellStyle name="Note 32 3 4 3" xfId="31716"/>
    <cellStyle name="Note 32 3 4 4" xfId="31717"/>
    <cellStyle name="Note 32 3 5" xfId="31718"/>
    <cellStyle name="Note 32 3 5 2" xfId="31719"/>
    <cellStyle name="Note 32 3 5 3" xfId="31720"/>
    <cellStyle name="Note 32 3 5 4" xfId="31721"/>
    <cellStyle name="Note 32 3 6" xfId="31722"/>
    <cellStyle name="Note 32 3 7" xfId="31723"/>
    <cellStyle name="Note 32 3 8" xfId="31724"/>
    <cellStyle name="Note 32 4" xfId="31725"/>
    <cellStyle name="Note 32 4 2" xfId="31726"/>
    <cellStyle name="Note 32 4 3" xfId="31727"/>
    <cellStyle name="Note 32 4 4" xfId="31728"/>
    <cellStyle name="Note 32 5" xfId="31729"/>
    <cellStyle name="Note 32 6" xfId="31730"/>
    <cellStyle name="Note 32 7" xfId="31731"/>
    <cellStyle name="Note 33" xfId="31732"/>
    <cellStyle name="Note 33 2" xfId="31733"/>
    <cellStyle name="Note 33 2 2" xfId="31734"/>
    <cellStyle name="Note 33 2 2 2" xfId="31735"/>
    <cellStyle name="Note 33 2 2 2 2" xfId="31736"/>
    <cellStyle name="Note 33 2 2 2 3" xfId="31737"/>
    <cellStyle name="Note 33 2 2 2 4" xfId="31738"/>
    <cellStyle name="Note 33 2 2 3" xfId="31739"/>
    <cellStyle name="Note 33 2 2 3 2" xfId="31740"/>
    <cellStyle name="Note 33 2 2 3 3" xfId="31741"/>
    <cellStyle name="Note 33 2 2 3 4" xfId="31742"/>
    <cellStyle name="Note 33 2 2 4" xfId="31743"/>
    <cellStyle name="Note 33 2 2 4 2" xfId="31744"/>
    <cellStyle name="Note 33 2 2 4 3" xfId="31745"/>
    <cellStyle name="Note 33 2 2 4 4" xfId="31746"/>
    <cellStyle name="Note 33 2 2 5" xfId="31747"/>
    <cellStyle name="Note 33 2 2 5 2" xfId="31748"/>
    <cellStyle name="Note 33 2 2 5 3" xfId="31749"/>
    <cellStyle name="Note 33 2 2 5 4" xfId="31750"/>
    <cellStyle name="Note 33 2 2 6" xfId="31751"/>
    <cellStyle name="Note 33 2 2 7" xfId="31752"/>
    <cellStyle name="Note 33 2 2 8" xfId="31753"/>
    <cellStyle name="Note 33 2 3" xfId="31754"/>
    <cellStyle name="Note 33 2 3 2" xfId="31755"/>
    <cellStyle name="Note 33 2 3 3" xfId="31756"/>
    <cellStyle name="Note 33 2 3 4" xfId="31757"/>
    <cellStyle name="Note 33 2 4" xfId="31758"/>
    <cellStyle name="Note 33 2 5" xfId="31759"/>
    <cellStyle name="Note 33 2 6" xfId="31760"/>
    <cellStyle name="Note 33 3" xfId="31761"/>
    <cellStyle name="Note 33 3 2" xfId="31762"/>
    <cellStyle name="Note 33 3 2 2" xfId="31763"/>
    <cellStyle name="Note 33 3 2 3" xfId="31764"/>
    <cellStyle name="Note 33 3 2 4" xfId="31765"/>
    <cellStyle name="Note 33 3 3" xfId="31766"/>
    <cellStyle name="Note 33 3 3 2" xfId="31767"/>
    <cellStyle name="Note 33 3 3 3" xfId="31768"/>
    <cellStyle name="Note 33 3 3 4" xfId="31769"/>
    <cellStyle name="Note 33 3 4" xfId="31770"/>
    <cellStyle name="Note 33 3 4 2" xfId="31771"/>
    <cellStyle name="Note 33 3 4 3" xfId="31772"/>
    <cellStyle name="Note 33 3 4 4" xfId="31773"/>
    <cellStyle name="Note 33 3 5" xfId="31774"/>
    <cellStyle name="Note 33 3 5 2" xfId="31775"/>
    <cellStyle name="Note 33 3 5 3" xfId="31776"/>
    <cellStyle name="Note 33 3 5 4" xfId="31777"/>
    <cellStyle name="Note 33 3 6" xfId="31778"/>
    <cellStyle name="Note 33 3 7" xfId="31779"/>
    <cellStyle name="Note 33 3 8" xfId="31780"/>
    <cellStyle name="Note 33 4" xfId="31781"/>
    <cellStyle name="Note 33 4 2" xfId="31782"/>
    <cellStyle name="Note 33 4 3" xfId="31783"/>
    <cellStyle name="Note 33 4 4" xfId="31784"/>
    <cellStyle name="Note 33 5" xfId="31785"/>
    <cellStyle name="Note 33 6" xfId="31786"/>
    <cellStyle name="Note 33 7" xfId="31787"/>
    <cellStyle name="Note 34" xfId="31788"/>
    <cellStyle name="Note 34 2" xfId="31789"/>
    <cellStyle name="Note 34 2 2" xfId="31790"/>
    <cellStyle name="Note 34 2 2 2" xfId="31791"/>
    <cellStyle name="Note 34 2 2 2 2" xfId="31792"/>
    <cellStyle name="Note 34 2 2 2 3" xfId="31793"/>
    <cellStyle name="Note 34 2 2 2 4" xfId="31794"/>
    <cellStyle name="Note 34 2 2 3" xfId="31795"/>
    <cellStyle name="Note 34 2 2 3 2" xfId="31796"/>
    <cellStyle name="Note 34 2 2 3 3" xfId="31797"/>
    <cellStyle name="Note 34 2 2 3 4" xfId="31798"/>
    <cellStyle name="Note 34 2 2 4" xfId="31799"/>
    <cellStyle name="Note 34 2 2 4 2" xfId="31800"/>
    <cellStyle name="Note 34 2 2 4 3" xfId="31801"/>
    <cellStyle name="Note 34 2 2 4 4" xfId="31802"/>
    <cellStyle name="Note 34 2 2 5" xfId="31803"/>
    <cellStyle name="Note 34 2 2 5 2" xfId="31804"/>
    <cellStyle name="Note 34 2 2 5 3" xfId="31805"/>
    <cellStyle name="Note 34 2 2 5 4" xfId="31806"/>
    <cellStyle name="Note 34 2 2 6" xfId="31807"/>
    <cellStyle name="Note 34 2 2 7" xfId="31808"/>
    <cellStyle name="Note 34 2 2 8" xfId="31809"/>
    <cellStyle name="Note 34 2 3" xfId="31810"/>
    <cellStyle name="Note 34 2 3 2" xfId="31811"/>
    <cellStyle name="Note 34 2 3 3" xfId="31812"/>
    <cellStyle name="Note 34 2 3 4" xfId="31813"/>
    <cellStyle name="Note 34 2 4" xfId="31814"/>
    <cellStyle name="Note 34 2 5" xfId="31815"/>
    <cellStyle name="Note 34 2 6" xfId="31816"/>
    <cellStyle name="Note 34 3" xfId="31817"/>
    <cellStyle name="Note 34 3 2" xfId="31818"/>
    <cellStyle name="Note 34 3 2 2" xfId="31819"/>
    <cellStyle name="Note 34 3 2 3" xfId="31820"/>
    <cellStyle name="Note 34 3 2 4" xfId="31821"/>
    <cellStyle name="Note 34 3 3" xfId="31822"/>
    <cellStyle name="Note 34 3 3 2" xfId="31823"/>
    <cellStyle name="Note 34 3 3 3" xfId="31824"/>
    <cellStyle name="Note 34 3 3 4" xfId="31825"/>
    <cellStyle name="Note 34 3 4" xfId="31826"/>
    <cellStyle name="Note 34 3 4 2" xfId="31827"/>
    <cellStyle name="Note 34 3 4 3" xfId="31828"/>
    <cellStyle name="Note 34 3 4 4" xfId="31829"/>
    <cellStyle name="Note 34 3 5" xfId="31830"/>
    <cellStyle name="Note 34 3 5 2" xfId="31831"/>
    <cellStyle name="Note 34 3 5 3" xfId="31832"/>
    <cellStyle name="Note 34 3 5 4" xfId="31833"/>
    <cellStyle name="Note 34 3 6" xfId="31834"/>
    <cellStyle name="Note 34 3 7" xfId="31835"/>
    <cellStyle name="Note 34 3 8" xfId="31836"/>
    <cellStyle name="Note 34 4" xfId="31837"/>
    <cellStyle name="Note 34 4 2" xfId="31838"/>
    <cellStyle name="Note 34 4 3" xfId="31839"/>
    <cellStyle name="Note 34 4 4" xfId="31840"/>
    <cellStyle name="Note 34 5" xfId="31841"/>
    <cellStyle name="Note 34 6" xfId="31842"/>
    <cellStyle name="Note 34 7" xfId="31843"/>
    <cellStyle name="Note 35" xfId="31844"/>
    <cellStyle name="Note 35 2" xfId="31845"/>
    <cellStyle name="Note 35 2 2" xfId="31846"/>
    <cellStyle name="Note 35 2 2 2" xfId="31847"/>
    <cellStyle name="Note 35 2 2 2 2" xfId="31848"/>
    <cellStyle name="Note 35 2 2 2 3" xfId="31849"/>
    <cellStyle name="Note 35 2 2 2 4" xfId="31850"/>
    <cellStyle name="Note 35 2 2 3" xfId="31851"/>
    <cellStyle name="Note 35 2 2 3 2" xfId="31852"/>
    <cellStyle name="Note 35 2 2 3 3" xfId="31853"/>
    <cellStyle name="Note 35 2 2 3 4" xfId="31854"/>
    <cellStyle name="Note 35 2 2 4" xfId="31855"/>
    <cellStyle name="Note 35 2 2 4 2" xfId="31856"/>
    <cellStyle name="Note 35 2 2 4 3" xfId="31857"/>
    <cellStyle name="Note 35 2 2 4 4" xfId="31858"/>
    <cellStyle name="Note 35 2 2 5" xfId="31859"/>
    <cellStyle name="Note 35 2 2 5 2" xfId="31860"/>
    <cellStyle name="Note 35 2 2 5 3" xfId="31861"/>
    <cellStyle name="Note 35 2 2 5 4" xfId="31862"/>
    <cellStyle name="Note 35 2 2 6" xfId="31863"/>
    <cellStyle name="Note 35 2 2 7" xfId="31864"/>
    <cellStyle name="Note 35 2 2 8" xfId="31865"/>
    <cellStyle name="Note 35 2 3" xfId="31866"/>
    <cellStyle name="Note 35 2 3 2" xfId="31867"/>
    <cellStyle name="Note 35 2 3 3" xfId="31868"/>
    <cellStyle name="Note 35 2 3 4" xfId="31869"/>
    <cellStyle name="Note 35 2 4" xfId="31870"/>
    <cellStyle name="Note 35 2 5" xfId="31871"/>
    <cellStyle name="Note 35 2 6" xfId="31872"/>
    <cellStyle name="Note 35 3" xfId="31873"/>
    <cellStyle name="Note 35 3 2" xfId="31874"/>
    <cellStyle name="Note 35 3 2 2" xfId="31875"/>
    <cellStyle name="Note 35 3 2 3" xfId="31876"/>
    <cellStyle name="Note 35 3 2 4" xfId="31877"/>
    <cellStyle name="Note 35 3 3" xfId="31878"/>
    <cellStyle name="Note 35 3 3 2" xfId="31879"/>
    <cellStyle name="Note 35 3 3 3" xfId="31880"/>
    <cellStyle name="Note 35 3 3 4" xfId="31881"/>
    <cellStyle name="Note 35 3 4" xfId="31882"/>
    <cellStyle name="Note 35 3 4 2" xfId="31883"/>
    <cellStyle name="Note 35 3 4 3" xfId="31884"/>
    <cellStyle name="Note 35 3 4 4" xfId="31885"/>
    <cellStyle name="Note 35 3 5" xfId="31886"/>
    <cellStyle name="Note 35 3 5 2" xfId="31887"/>
    <cellStyle name="Note 35 3 5 3" xfId="31888"/>
    <cellStyle name="Note 35 3 5 4" xfId="31889"/>
    <cellStyle name="Note 35 3 6" xfId="31890"/>
    <cellStyle name="Note 35 3 7" xfId="31891"/>
    <cellStyle name="Note 35 3 8" xfId="31892"/>
    <cellStyle name="Note 35 4" xfId="31893"/>
    <cellStyle name="Note 35 4 2" xfId="31894"/>
    <cellStyle name="Note 35 4 3" xfId="31895"/>
    <cellStyle name="Note 35 4 4" xfId="31896"/>
    <cellStyle name="Note 35 5" xfId="31897"/>
    <cellStyle name="Note 35 6" xfId="31898"/>
    <cellStyle name="Note 35 7" xfId="31899"/>
    <cellStyle name="Note 36" xfId="31900"/>
    <cellStyle name="Note 36 2" xfId="31901"/>
    <cellStyle name="Note 36 2 2" xfId="31902"/>
    <cellStyle name="Note 36 2 2 2" xfId="31903"/>
    <cellStyle name="Note 36 2 2 2 2" xfId="31904"/>
    <cellStyle name="Note 36 2 2 2 3" xfId="31905"/>
    <cellStyle name="Note 36 2 2 2 4" xfId="31906"/>
    <cellStyle name="Note 36 2 2 3" xfId="31907"/>
    <cellStyle name="Note 36 2 2 3 2" xfId="31908"/>
    <cellStyle name="Note 36 2 2 3 3" xfId="31909"/>
    <cellStyle name="Note 36 2 2 3 4" xfId="31910"/>
    <cellStyle name="Note 36 2 2 4" xfId="31911"/>
    <cellStyle name="Note 36 2 2 4 2" xfId="31912"/>
    <cellStyle name="Note 36 2 2 4 3" xfId="31913"/>
    <cellStyle name="Note 36 2 2 4 4" xfId="31914"/>
    <cellStyle name="Note 36 2 2 5" xfId="31915"/>
    <cellStyle name="Note 36 2 2 5 2" xfId="31916"/>
    <cellStyle name="Note 36 2 2 5 3" xfId="31917"/>
    <cellStyle name="Note 36 2 2 5 4" xfId="31918"/>
    <cellStyle name="Note 36 2 2 6" xfId="31919"/>
    <cellStyle name="Note 36 2 2 7" xfId="31920"/>
    <cellStyle name="Note 36 2 2 8" xfId="31921"/>
    <cellStyle name="Note 36 2 3" xfId="31922"/>
    <cellStyle name="Note 36 2 3 2" xfId="31923"/>
    <cellStyle name="Note 36 2 3 3" xfId="31924"/>
    <cellStyle name="Note 36 2 3 4" xfId="31925"/>
    <cellStyle name="Note 36 2 4" xfId="31926"/>
    <cellStyle name="Note 36 2 5" xfId="31927"/>
    <cellStyle name="Note 36 2 6" xfId="31928"/>
    <cellStyle name="Note 36 3" xfId="31929"/>
    <cellStyle name="Note 36 3 2" xfId="31930"/>
    <cellStyle name="Note 36 3 2 2" xfId="31931"/>
    <cellStyle name="Note 36 3 2 3" xfId="31932"/>
    <cellStyle name="Note 36 3 2 4" xfId="31933"/>
    <cellStyle name="Note 36 3 3" xfId="31934"/>
    <cellStyle name="Note 36 3 3 2" xfId="31935"/>
    <cellStyle name="Note 36 3 3 3" xfId="31936"/>
    <cellStyle name="Note 36 3 3 4" xfId="31937"/>
    <cellStyle name="Note 36 3 4" xfId="31938"/>
    <cellStyle name="Note 36 3 4 2" xfId="31939"/>
    <cellStyle name="Note 36 3 4 3" xfId="31940"/>
    <cellStyle name="Note 36 3 4 4" xfId="31941"/>
    <cellStyle name="Note 36 3 5" xfId="31942"/>
    <cellStyle name="Note 36 3 5 2" xfId="31943"/>
    <cellStyle name="Note 36 3 5 3" xfId="31944"/>
    <cellStyle name="Note 36 3 5 4" xfId="31945"/>
    <cellStyle name="Note 36 3 6" xfId="31946"/>
    <cellStyle name="Note 36 3 7" xfId="31947"/>
    <cellStyle name="Note 36 3 8" xfId="31948"/>
    <cellStyle name="Note 36 4" xfId="31949"/>
    <cellStyle name="Note 36 4 2" xfId="31950"/>
    <cellStyle name="Note 36 4 3" xfId="31951"/>
    <cellStyle name="Note 36 4 4" xfId="31952"/>
    <cellStyle name="Note 36 5" xfId="31953"/>
    <cellStyle name="Note 36 6" xfId="31954"/>
    <cellStyle name="Note 36 7" xfId="31955"/>
    <cellStyle name="Note 37" xfId="31956"/>
    <cellStyle name="Note 37 2" xfId="31957"/>
    <cellStyle name="Note 37 2 2" xfId="31958"/>
    <cellStyle name="Note 37 2 2 2" xfId="31959"/>
    <cellStyle name="Note 37 2 2 2 2" xfId="31960"/>
    <cellStyle name="Note 37 2 2 2 3" xfId="31961"/>
    <cellStyle name="Note 37 2 2 2 4" xfId="31962"/>
    <cellStyle name="Note 37 2 2 3" xfId="31963"/>
    <cellStyle name="Note 37 2 2 3 2" xfId="31964"/>
    <cellStyle name="Note 37 2 2 3 3" xfId="31965"/>
    <cellStyle name="Note 37 2 2 3 4" xfId="31966"/>
    <cellStyle name="Note 37 2 2 4" xfId="31967"/>
    <cellStyle name="Note 37 2 2 4 2" xfId="31968"/>
    <cellStyle name="Note 37 2 2 4 3" xfId="31969"/>
    <cellStyle name="Note 37 2 2 4 4" xfId="31970"/>
    <cellStyle name="Note 37 2 2 5" xfId="31971"/>
    <cellStyle name="Note 37 2 2 5 2" xfId="31972"/>
    <cellStyle name="Note 37 2 2 5 3" xfId="31973"/>
    <cellStyle name="Note 37 2 2 5 4" xfId="31974"/>
    <cellStyle name="Note 37 2 2 6" xfId="31975"/>
    <cellStyle name="Note 37 2 2 7" xfId="31976"/>
    <cellStyle name="Note 37 2 2 8" xfId="31977"/>
    <cellStyle name="Note 37 2 3" xfId="31978"/>
    <cellStyle name="Note 37 2 3 2" xfId="31979"/>
    <cellStyle name="Note 37 2 3 3" xfId="31980"/>
    <cellStyle name="Note 37 2 3 4" xfId="31981"/>
    <cellStyle name="Note 37 2 4" xfId="31982"/>
    <cellStyle name="Note 37 2 5" xfId="31983"/>
    <cellStyle name="Note 37 2 6" xfId="31984"/>
    <cellStyle name="Note 37 3" xfId="31985"/>
    <cellStyle name="Note 37 3 2" xfId="31986"/>
    <cellStyle name="Note 37 3 2 2" xfId="31987"/>
    <cellStyle name="Note 37 3 2 3" xfId="31988"/>
    <cellStyle name="Note 37 3 2 4" xfId="31989"/>
    <cellStyle name="Note 37 3 3" xfId="31990"/>
    <cellStyle name="Note 37 3 3 2" xfId="31991"/>
    <cellStyle name="Note 37 3 3 3" xfId="31992"/>
    <cellStyle name="Note 37 3 3 4" xfId="31993"/>
    <cellStyle name="Note 37 3 4" xfId="31994"/>
    <cellStyle name="Note 37 3 4 2" xfId="31995"/>
    <cellStyle name="Note 37 3 4 3" xfId="31996"/>
    <cellStyle name="Note 37 3 4 4" xfId="31997"/>
    <cellStyle name="Note 37 3 5" xfId="31998"/>
    <cellStyle name="Note 37 3 5 2" xfId="31999"/>
    <cellStyle name="Note 37 3 5 3" xfId="32000"/>
    <cellStyle name="Note 37 3 5 4" xfId="32001"/>
    <cellStyle name="Note 37 3 6" xfId="32002"/>
    <cellStyle name="Note 37 3 7" xfId="32003"/>
    <cellStyle name="Note 37 3 8" xfId="32004"/>
    <cellStyle name="Note 37 4" xfId="32005"/>
    <cellStyle name="Note 37 4 2" xfId="32006"/>
    <cellStyle name="Note 37 4 3" xfId="32007"/>
    <cellStyle name="Note 37 4 4" xfId="32008"/>
    <cellStyle name="Note 37 5" xfId="32009"/>
    <cellStyle name="Note 37 6" xfId="32010"/>
    <cellStyle name="Note 37 7" xfId="32011"/>
    <cellStyle name="Note 38" xfId="32012"/>
    <cellStyle name="Note 38 2" xfId="32013"/>
    <cellStyle name="Note 38 2 2" xfId="32014"/>
    <cellStyle name="Note 38 2 2 2" xfId="32015"/>
    <cellStyle name="Note 38 2 2 2 2" xfId="32016"/>
    <cellStyle name="Note 38 2 2 2 3" xfId="32017"/>
    <cellStyle name="Note 38 2 2 2 4" xfId="32018"/>
    <cellStyle name="Note 38 2 2 3" xfId="32019"/>
    <cellStyle name="Note 38 2 2 3 2" xfId="32020"/>
    <cellStyle name="Note 38 2 2 3 3" xfId="32021"/>
    <cellStyle name="Note 38 2 2 3 4" xfId="32022"/>
    <cellStyle name="Note 38 2 2 4" xfId="32023"/>
    <cellStyle name="Note 38 2 2 4 2" xfId="32024"/>
    <cellStyle name="Note 38 2 2 4 3" xfId="32025"/>
    <cellStyle name="Note 38 2 2 4 4" xfId="32026"/>
    <cellStyle name="Note 38 2 2 5" xfId="32027"/>
    <cellStyle name="Note 38 2 2 5 2" xfId="32028"/>
    <cellStyle name="Note 38 2 2 5 3" xfId="32029"/>
    <cellStyle name="Note 38 2 2 5 4" xfId="32030"/>
    <cellStyle name="Note 38 2 2 6" xfId="32031"/>
    <cellStyle name="Note 38 2 2 7" xfId="32032"/>
    <cellStyle name="Note 38 2 2 8" xfId="32033"/>
    <cellStyle name="Note 38 2 3" xfId="32034"/>
    <cellStyle name="Note 38 2 3 2" xfId="32035"/>
    <cellStyle name="Note 38 2 3 3" xfId="32036"/>
    <cellStyle name="Note 38 2 3 4" xfId="32037"/>
    <cellStyle name="Note 38 2 4" xfId="32038"/>
    <cellStyle name="Note 38 2 5" xfId="32039"/>
    <cellStyle name="Note 38 2 6" xfId="32040"/>
    <cellStyle name="Note 38 3" xfId="32041"/>
    <cellStyle name="Note 38 3 2" xfId="32042"/>
    <cellStyle name="Note 38 3 2 2" xfId="32043"/>
    <cellStyle name="Note 38 3 2 3" xfId="32044"/>
    <cellStyle name="Note 38 3 2 4" xfId="32045"/>
    <cellStyle name="Note 38 3 3" xfId="32046"/>
    <cellStyle name="Note 38 3 3 2" xfId="32047"/>
    <cellStyle name="Note 38 3 3 3" xfId="32048"/>
    <cellStyle name="Note 38 3 3 4" xfId="32049"/>
    <cellStyle name="Note 38 3 4" xfId="32050"/>
    <cellStyle name="Note 38 3 4 2" xfId="32051"/>
    <cellStyle name="Note 38 3 4 3" xfId="32052"/>
    <cellStyle name="Note 38 3 4 4" xfId="32053"/>
    <cellStyle name="Note 38 3 5" xfId="32054"/>
    <cellStyle name="Note 38 3 5 2" xfId="32055"/>
    <cellStyle name="Note 38 3 5 3" xfId="32056"/>
    <cellStyle name="Note 38 3 5 4" xfId="32057"/>
    <cellStyle name="Note 38 3 6" xfId="32058"/>
    <cellStyle name="Note 38 3 7" xfId="32059"/>
    <cellStyle name="Note 38 3 8" xfId="32060"/>
    <cellStyle name="Note 38 4" xfId="32061"/>
    <cellStyle name="Note 38 4 2" xfId="32062"/>
    <cellStyle name="Note 38 4 3" xfId="32063"/>
    <cellStyle name="Note 38 4 4" xfId="32064"/>
    <cellStyle name="Note 38 5" xfId="32065"/>
    <cellStyle name="Note 38 6" xfId="32066"/>
    <cellStyle name="Note 38 7" xfId="32067"/>
    <cellStyle name="Note 39" xfId="32068"/>
    <cellStyle name="Note 4" xfId="32069"/>
    <cellStyle name="Note 4 10" xfId="32070"/>
    <cellStyle name="Note 4 10 2" xfId="32071"/>
    <cellStyle name="Note 4 10 3" xfId="32072"/>
    <cellStyle name="Note 4 10 4" xfId="32073"/>
    <cellStyle name="Note 4 11" xfId="32074"/>
    <cellStyle name="Note 4 12" xfId="32075"/>
    <cellStyle name="Note 4 13" xfId="32076"/>
    <cellStyle name="Note 4 14" xfId="32077"/>
    <cellStyle name="Note 4 2" xfId="32078"/>
    <cellStyle name="Note 4 2 2" xfId="32079"/>
    <cellStyle name="Note 4 2 2 2" xfId="32080"/>
    <cellStyle name="Note 4 2 2 2 2" xfId="32081"/>
    <cellStyle name="Note 4 2 2 2 2 2" xfId="32082"/>
    <cellStyle name="Note 4 2 2 2 3" xfId="32083"/>
    <cellStyle name="Note 4 2 2 2 3 2" xfId="32084"/>
    <cellStyle name="Note 4 2 2 2 4" xfId="32085"/>
    <cellStyle name="Note 4 2 2 2 5" xfId="32086"/>
    <cellStyle name="Note 4 2 2 3" xfId="32087"/>
    <cellStyle name="Note 4 2 2 3 2" xfId="32088"/>
    <cellStyle name="Note 4 2 2 3 3" xfId="32089"/>
    <cellStyle name="Note 4 2 2 3 4" xfId="32090"/>
    <cellStyle name="Note 4 2 2 3 5" xfId="32091"/>
    <cellStyle name="Note 4 2 2 4" xfId="32092"/>
    <cellStyle name="Note 4 2 2 4 2" xfId="32093"/>
    <cellStyle name="Note 4 2 2 4 3" xfId="32094"/>
    <cellStyle name="Note 4 2 2 4 4" xfId="32095"/>
    <cellStyle name="Note 4 2 2 4 5" xfId="32096"/>
    <cellStyle name="Note 4 2 2 5" xfId="32097"/>
    <cellStyle name="Note 4 2 2 5 2" xfId="32098"/>
    <cellStyle name="Note 4 2 2 5 3" xfId="32099"/>
    <cellStyle name="Note 4 2 2 5 4" xfId="32100"/>
    <cellStyle name="Note 4 2 2 6" xfId="32101"/>
    <cellStyle name="Note 4 2 2 7" xfId="32102"/>
    <cellStyle name="Note 4 2 2 8" xfId="32103"/>
    <cellStyle name="Note 4 2 2 9" xfId="32104"/>
    <cellStyle name="Note 4 2 3" xfId="32105"/>
    <cellStyle name="Note 4 2 3 2" xfId="32106"/>
    <cellStyle name="Note 4 2 3 2 2" xfId="32107"/>
    <cellStyle name="Note 4 2 3 3" xfId="32108"/>
    <cellStyle name="Note 4 2 3 3 2" xfId="32109"/>
    <cellStyle name="Note 4 2 3 4" xfId="32110"/>
    <cellStyle name="Note 4 2 3 5" xfId="32111"/>
    <cellStyle name="Note 4 2 4" xfId="32112"/>
    <cellStyle name="Note 4 2 4 2" xfId="32113"/>
    <cellStyle name="Note 4 2 4 3" xfId="32114"/>
    <cellStyle name="Note 4 2 5" xfId="32115"/>
    <cellStyle name="Note 4 2 5 2" xfId="32116"/>
    <cellStyle name="Note 4 2 5 3" xfId="32117"/>
    <cellStyle name="Note 4 2 6" xfId="32118"/>
    <cellStyle name="Note 4 2 7" xfId="32119"/>
    <cellStyle name="Note 4 3" xfId="32120"/>
    <cellStyle name="Note 4 3 2" xfId="32121"/>
    <cellStyle name="Note 4 3 2 2" xfId="32122"/>
    <cellStyle name="Note 4 3 2 2 2" xfId="32123"/>
    <cellStyle name="Note 4 3 2 2 2 2" xfId="32124"/>
    <cellStyle name="Note 4 3 2 2 3" xfId="32125"/>
    <cellStyle name="Note 4 3 2 2 3 2" xfId="32126"/>
    <cellStyle name="Note 4 3 2 2 4" xfId="32127"/>
    <cellStyle name="Note 4 3 2 3" xfId="32128"/>
    <cellStyle name="Note 4 3 2 3 2" xfId="32129"/>
    <cellStyle name="Note 4 3 2 4" xfId="32130"/>
    <cellStyle name="Note 4 3 2 4 2" xfId="32131"/>
    <cellStyle name="Note 4 3 2 5" xfId="32132"/>
    <cellStyle name="Note 4 3 2 6" xfId="32133"/>
    <cellStyle name="Note 4 3 3" xfId="32134"/>
    <cellStyle name="Note 4 3 3 2" xfId="32135"/>
    <cellStyle name="Note 4 3 3 2 2" xfId="32136"/>
    <cellStyle name="Note 4 3 3 3" xfId="32137"/>
    <cellStyle name="Note 4 3 3 3 2" xfId="32138"/>
    <cellStyle name="Note 4 3 3 4" xfId="32139"/>
    <cellStyle name="Note 4 3 3 5" xfId="32140"/>
    <cellStyle name="Note 4 3 4" xfId="32141"/>
    <cellStyle name="Note 4 3 4 2" xfId="32142"/>
    <cellStyle name="Note 4 3 4 3" xfId="32143"/>
    <cellStyle name="Note 4 3 4 4" xfId="32144"/>
    <cellStyle name="Note 4 3 4 5" xfId="32145"/>
    <cellStyle name="Note 4 3 5" xfId="32146"/>
    <cellStyle name="Note 4 3 5 2" xfId="32147"/>
    <cellStyle name="Note 4 3 5 3" xfId="32148"/>
    <cellStyle name="Note 4 3 5 4" xfId="32149"/>
    <cellStyle name="Note 4 3 5 5" xfId="32150"/>
    <cellStyle name="Note 4 3 6" xfId="32151"/>
    <cellStyle name="Note 4 3 7" xfId="32152"/>
    <cellStyle name="Note 4 3 8" xfId="32153"/>
    <cellStyle name="Note 4 3 9" xfId="32154"/>
    <cellStyle name="Note 4 4" xfId="32155"/>
    <cellStyle name="Note 4 4 2" xfId="32156"/>
    <cellStyle name="Note 4 4 2 2" xfId="32157"/>
    <cellStyle name="Note 4 4 2 2 2" xfId="32158"/>
    <cellStyle name="Note 4 4 2 3" xfId="32159"/>
    <cellStyle name="Note 4 4 2 3 2" xfId="32160"/>
    <cellStyle name="Note 4 4 2 4" xfId="32161"/>
    <cellStyle name="Note 4 4 2 5" xfId="32162"/>
    <cellStyle name="Note 4 4 3" xfId="32163"/>
    <cellStyle name="Note 4 4 3 2" xfId="32164"/>
    <cellStyle name="Note 4 4 3 3" xfId="32165"/>
    <cellStyle name="Note 4 4 3 4" xfId="32166"/>
    <cellStyle name="Note 4 4 3 5" xfId="32167"/>
    <cellStyle name="Note 4 4 4" xfId="32168"/>
    <cellStyle name="Note 4 4 4 2" xfId="32169"/>
    <cellStyle name="Note 4 4 4 3" xfId="32170"/>
    <cellStyle name="Note 4 4 4 4" xfId="32171"/>
    <cellStyle name="Note 4 4 4 5" xfId="32172"/>
    <cellStyle name="Note 4 4 5" xfId="32173"/>
    <cellStyle name="Note 4 4 5 2" xfId="32174"/>
    <cellStyle name="Note 4 4 5 3" xfId="32175"/>
    <cellStyle name="Note 4 4 5 4" xfId="32176"/>
    <cellStyle name="Note 4 4 6" xfId="32177"/>
    <cellStyle name="Note 4 4 7" xfId="32178"/>
    <cellStyle name="Note 4 4 8" xfId="32179"/>
    <cellStyle name="Note 4 4 9" xfId="32180"/>
    <cellStyle name="Note 4 5" xfId="32181"/>
    <cellStyle name="Note 4 5 2" xfId="32182"/>
    <cellStyle name="Note 4 5 2 2" xfId="32183"/>
    <cellStyle name="Note 4 5 2 3" xfId="32184"/>
    <cellStyle name="Note 4 5 2 4" xfId="32185"/>
    <cellStyle name="Note 4 5 2 5" xfId="32186"/>
    <cellStyle name="Note 4 5 3" xfId="32187"/>
    <cellStyle name="Note 4 5 3 2" xfId="32188"/>
    <cellStyle name="Note 4 5 3 3" xfId="32189"/>
    <cellStyle name="Note 4 5 3 4" xfId="32190"/>
    <cellStyle name="Note 4 5 3 5" xfId="32191"/>
    <cellStyle name="Note 4 5 4" xfId="32192"/>
    <cellStyle name="Note 4 5 4 2" xfId="32193"/>
    <cellStyle name="Note 4 5 4 3" xfId="32194"/>
    <cellStyle name="Note 4 5 4 4" xfId="32195"/>
    <cellStyle name="Note 4 5 5" xfId="32196"/>
    <cellStyle name="Note 4 5 5 2" xfId="32197"/>
    <cellStyle name="Note 4 5 5 3" xfId="32198"/>
    <cellStyle name="Note 4 5 5 4" xfId="32199"/>
    <cellStyle name="Note 4 5 6" xfId="32200"/>
    <cellStyle name="Note 4 5 7" xfId="32201"/>
    <cellStyle name="Note 4 5 8" xfId="32202"/>
    <cellStyle name="Note 4 5 9" xfId="32203"/>
    <cellStyle name="Note 4 6" xfId="32204"/>
    <cellStyle name="Note 4 6 2" xfId="32205"/>
    <cellStyle name="Note 4 6 3" xfId="32206"/>
    <cellStyle name="Note 4 6 4" xfId="32207"/>
    <cellStyle name="Note 4 6 5" xfId="32208"/>
    <cellStyle name="Note 4 7" xfId="32209"/>
    <cellStyle name="Note 4 7 2" xfId="32210"/>
    <cellStyle name="Note 4 7 3" xfId="32211"/>
    <cellStyle name="Note 4 7 4" xfId="32212"/>
    <cellStyle name="Note 4 7 5" xfId="32213"/>
    <cellStyle name="Note 4 8" xfId="32214"/>
    <cellStyle name="Note 4 8 2" xfId="32215"/>
    <cellStyle name="Note 4 8 2 2" xfId="32216"/>
    <cellStyle name="Note 4 8 3" xfId="32217"/>
    <cellStyle name="Note 4 8 3 2" xfId="32218"/>
    <cellStyle name="Note 4 8 4" xfId="32219"/>
    <cellStyle name="Note 4 8 5" xfId="32220"/>
    <cellStyle name="Note 4 9" xfId="32221"/>
    <cellStyle name="Note 4 9 2" xfId="32222"/>
    <cellStyle name="Note 4 9 3" xfId="32223"/>
    <cellStyle name="Note 4 9 4" xfId="32224"/>
    <cellStyle name="Note 40" xfId="32225"/>
    <cellStyle name="Note 5" xfId="32226"/>
    <cellStyle name="Note 5 2" xfId="32227"/>
    <cellStyle name="Note 5 2 2" xfId="32228"/>
    <cellStyle name="Note 5 2 2 2" xfId="32229"/>
    <cellStyle name="Note 5 2 2 2 2" xfId="32230"/>
    <cellStyle name="Note 5 2 2 2 3" xfId="32231"/>
    <cellStyle name="Note 5 2 2 2 4" xfId="32232"/>
    <cellStyle name="Note 5 2 2 2 5" xfId="32233"/>
    <cellStyle name="Note 5 2 2 3" xfId="32234"/>
    <cellStyle name="Note 5 2 2 3 2" xfId="32235"/>
    <cellStyle name="Note 5 2 2 3 3" xfId="32236"/>
    <cellStyle name="Note 5 2 2 3 4" xfId="32237"/>
    <cellStyle name="Note 5 2 2 3 5" xfId="32238"/>
    <cellStyle name="Note 5 2 2 4" xfId="32239"/>
    <cellStyle name="Note 5 2 2 4 2" xfId="32240"/>
    <cellStyle name="Note 5 2 2 4 3" xfId="32241"/>
    <cellStyle name="Note 5 2 2 4 4" xfId="32242"/>
    <cellStyle name="Note 5 2 2 5" xfId="32243"/>
    <cellStyle name="Note 5 2 2 5 2" xfId="32244"/>
    <cellStyle name="Note 5 2 2 5 3" xfId="32245"/>
    <cellStyle name="Note 5 2 2 5 4" xfId="32246"/>
    <cellStyle name="Note 5 2 2 6" xfId="32247"/>
    <cellStyle name="Note 5 2 2 7" xfId="32248"/>
    <cellStyle name="Note 5 2 2 8" xfId="32249"/>
    <cellStyle name="Note 5 2 2 9" xfId="32250"/>
    <cellStyle name="Note 5 2 3" xfId="32251"/>
    <cellStyle name="Note 5 2 3 2" xfId="32252"/>
    <cellStyle name="Note 5 2 3 3" xfId="32253"/>
    <cellStyle name="Note 5 2 3 4" xfId="32254"/>
    <cellStyle name="Note 5 2 3 5" xfId="32255"/>
    <cellStyle name="Note 5 2 4" xfId="32256"/>
    <cellStyle name="Note 5 2 4 2" xfId="32257"/>
    <cellStyle name="Note 5 2 5" xfId="32258"/>
    <cellStyle name="Note 5 2 6" xfId="32259"/>
    <cellStyle name="Note 5 2 7" xfId="32260"/>
    <cellStyle name="Note 5 3" xfId="32261"/>
    <cellStyle name="Note 5 3 2" xfId="32262"/>
    <cellStyle name="Note 5 3 2 2" xfId="32263"/>
    <cellStyle name="Note 5 3 2 3" xfId="32264"/>
    <cellStyle name="Note 5 3 2 4" xfId="32265"/>
    <cellStyle name="Note 5 3 2 5" xfId="32266"/>
    <cellStyle name="Note 5 3 3" xfId="32267"/>
    <cellStyle name="Note 5 3 3 2" xfId="32268"/>
    <cellStyle name="Note 5 3 3 3" xfId="32269"/>
    <cellStyle name="Note 5 3 3 4" xfId="32270"/>
    <cellStyle name="Note 5 3 3 5" xfId="32271"/>
    <cellStyle name="Note 5 3 4" xfId="32272"/>
    <cellStyle name="Note 5 3 4 2" xfId="32273"/>
    <cellStyle name="Note 5 3 4 3" xfId="32274"/>
    <cellStyle name="Note 5 3 4 4" xfId="32275"/>
    <cellStyle name="Note 5 3 5" xfId="32276"/>
    <cellStyle name="Note 5 3 5 2" xfId="32277"/>
    <cellStyle name="Note 5 3 5 3" xfId="32278"/>
    <cellStyle name="Note 5 3 5 4" xfId="32279"/>
    <cellStyle name="Note 5 3 6" xfId="32280"/>
    <cellStyle name="Note 5 3 7" xfId="32281"/>
    <cellStyle name="Note 5 3 8" xfId="32282"/>
    <cellStyle name="Note 5 3 9" xfId="32283"/>
    <cellStyle name="Note 5 4" xfId="32284"/>
    <cellStyle name="Note 5 4 2" xfId="32285"/>
    <cellStyle name="Note 5 4 3" xfId="32286"/>
    <cellStyle name="Note 5 4 4" xfId="32287"/>
    <cellStyle name="Note 5 4 5" xfId="32288"/>
    <cellStyle name="Note 5 5" xfId="32289"/>
    <cellStyle name="Note 5 5 2" xfId="32290"/>
    <cellStyle name="Note 5 5 3" xfId="32291"/>
    <cellStyle name="Note 5 6" xfId="32292"/>
    <cellStyle name="Note 5 7" xfId="32293"/>
    <cellStyle name="Note 5 8" xfId="32294"/>
    <cellStyle name="Note 6" xfId="32295"/>
    <cellStyle name="Note 6 2" xfId="32296"/>
    <cellStyle name="Note 6 2 2" xfId="32297"/>
    <cellStyle name="Note 6 2 2 2" xfId="32298"/>
    <cellStyle name="Note 6 2 2 2 2" xfId="32299"/>
    <cellStyle name="Note 6 2 2 2 3" xfId="32300"/>
    <cellStyle name="Note 6 2 2 2 4" xfId="32301"/>
    <cellStyle name="Note 6 2 2 3" xfId="32302"/>
    <cellStyle name="Note 6 2 2 3 2" xfId="32303"/>
    <cellStyle name="Note 6 2 2 3 3" xfId="32304"/>
    <cellStyle name="Note 6 2 2 3 4" xfId="32305"/>
    <cellStyle name="Note 6 2 2 4" xfId="32306"/>
    <cellStyle name="Note 6 2 2 4 2" xfId="32307"/>
    <cellStyle name="Note 6 2 2 4 3" xfId="32308"/>
    <cellStyle name="Note 6 2 2 4 4" xfId="32309"/>
    <cellStyle name="Note 6 2 2 5" xfId="32310"/>
    <cellStyle name="Note 6 2 2 5 2" xfId="32311"/>
    <cellStyle name="Note 6 2 2 5 3" xfId="32312"/>
    <cellStyle name="Note 6 2 2 5 4" xfId="32313"/>
    <cellStyle name="Note 6 2 2 6" xfId="32314"/>
    <cellStyle name="Note 6 2 2 7" xfId="32315"/>
    <cellStyle name="Note 6 2 2 8" xfId="32316"/>
    <cellStyle name="Note 6 2 3" xfId="32317"/>
    <cellStyle name="Note 6 2 3 2" xfId="32318"/>
    <cellStyle name="Note 6 2 3 3" xfId="32319"/>
    <cellStyle name="Note 6 2 3 4" xfId="32320"/>
    <cellStyle name="Note 6 2 4" xfId="32321"/>
    <cellStyle name="Note 6 2 5" xfId="32322"/>
    <cellStyle name="Note 6 2 6" xfId="32323"/>
    <cellStyle name="Note 6 3" xfId="32324"/>
    <cellStyle name="Note 6 3 2" xfId="32325"/>
    <cellStyle name="Note 6 3 2 2" xfId="32326"/>
    <cellStyle name="Note 6 3 2 3" xfId="32327"/>
    <cellStyle name="Note 6 3 2 4" xfId="32328"/>
    <cellStyle name="Note 6 3 3" xfId="32329"/>
    <cellStyle name="Note 6 3 3 2" xfId="32330"/>
    <cellStyle name="Note 6 3 3 3" xfId="32331"/>
    <cellStyle name="Note 6 3 3 4" xfId="32332"/>
    <cellStyle name="Note 6 3 4" xfId="32333"/>
    <cellStyle name="Note 6 3 4 2" xfId="32334"/>
    <cellStyle name="Note 6 3 4 3" xfId="32335"/>
    <cellStyle name="Note 6 3 4 4" xfId="32336"/>
    <cellStyle name="Note 6 3 5" xfId="32337"/>
    <cellStyle name="Note 6 3 5 2" xfId="32338"/>
    <cellStyle name="Note 6 3 5 3" xfId="32339"/>
    <cellStyle name="Note 6 3 5 4" xfId="32340"/>
    <cellStyle name="Note 6 3 6" xfId="32341"/>
    <cellStyle name="Note 6 3 7" xfId="32342"/>
    <cellStyle name="Note 6 3 8" xfId="32343"/>
    <cellStyle name="Note 6 4" xfId="32344"/>
    <cellStyle name="Note 6 4 2" xfId="32345"/>
    <cellStyle name="Note 6 4 3" xfId="32346"/>
    <cellStyle name="Note 6 4 4" xfId="32347"/>
    <cellStyle name="Note 6 5" xfId="32348"/>
    <cellStyle name="Note 6 6" xfId="32349"/>
    <cellStyle name="Note 6 7" xfId="32350"/>
    <cellStyle name="Note 6 8" xfId="32351"/>
    <cellStyle name="Note 7" xfId="32352"/>
    <cellStyle name="Note 7 2" xfId="32353"/>
    <cellStyle name="Note 7 2 2" xfId="32354"/>
    <cellStyle name="Note 7 2 2 2" xfId="32355"/>
    <cellStyle name="Note 7 2 2 2 2" xfId="32356"/>
    <cellStyle name="Note 7 2 2 2 3" xfId="32357"/>
    <cellStyle name="Note 7 2 2 2 4" xfId="32358"/>
    <cellStyle name="Note 7 2 2 3" xfId="32359"/>
    <cellStyle name="Note 7 2 2 3 2" xfId="32360"/>
    <cellStyle name="Note 7 2 2 3 3" xfId="32361"/>
    <cellStyle name="Note 7 2 2 3 4" xfId="32362"/>
    <cellStyle name="Note 7 2 2 4" xfId="32363"/>
    <cellStyle name="Note 7 2 2 4 2" xfId="32364"/>
    <cellStyle name="Note 7 2 2 4 3" xfId="32365"/>
    <cellStyle name="Note 7 2 2 4 4" xfId="32366"/>
    <cellStyle name="Note 7 2 2 5" xfId="32367"/>
    <cellStyle name="Note 7 2 2 5 2" xfId="32368"/>
    <cellStyle name="Note 7 2 2 5 3" xfId="32369"/>
    <cellStyle name="Note 7 2 2 5 4" xfId="32370"/>
    <cellStyle name="Note 7 2 2 6" xfId="32371"/>
    <cellStyle name="Note 7 2 2 7" xfId="32372"/>
    <cellStyle name="Note 7 2 2 8" xfId="32373"/>
    <cellStyle name="Note 7 2 3" xfId="32374"/>
    <cellStyle name="Note 7 2 3 2" xfId="32375"/>
    <cellStyle name="Note 7 2 3 3" xfId="32376"/>
    <cellStyle name="Note 7 2 3 4" xfId="32377"/>
    <cellStyle name="Note 7 2 4" xfId="32378"/>
    <cellStyle name="Note 7 2 5" xfId="32379"/>
    <cellStyle name="Note 7 2 6" xfId="32380"/>
    <cellStyle name="Note 7 3" xfId="32381"/>
    <cellStyle name="Note 7 3 2" xfId="32382"/>
    <cellStyle name="Note 7 3 2 2" xfId="32383"/>
    <cellStyle name="Note 7 3 2 3" xfId="32384"/>
    <cellStyle name="Note 7 3 2 4" xfId="32385"/>
    <cellStyle name="Note 7 3 3" xfId="32386"/>
    <cellStyle name="Note 7 3 3 2" xfId="32387"/>
    <cellStyle name="Note 7 3 3 3" xfId="32388"/>
    <cellStyle name="Note 7 3 3 4" xfId="32389"/>
    <cellStyle name="Note 7 3 4" xfId="32390"/>
    <cellStyle name="Note 7 3 4 2" xfId="32391"/>
    <cellStyle name="Note 7 3 4 3" xfId="32392"/>
    <cellStyle name="Note 7 3 4 4" xfId="32393"/>
    <cellStyle name="Note 7 3 5" xfId="32394"/>
    <cellStyle name="Note 7 3 5 2" xfId="32395"/>
    <cellStyle name="Note 7 3 5 3" xfId="32396"/>
    <cellStyle name="Note 7 3 5 4" xfId="32397"/>
    <cellStyle name="Note 7 3 6" xfId="32398"/>
    <cellStyle name="Note 7 3 7" xfId="32399"/>
    <cellStyle name="Note 7 3 8" xfId="32400"/>
    <cellStyle name="Note 7 4" xfId="32401"/>
    <cellStyle name="Note 7 4 2" xfId="32402"/>
    <cellStyle name="Note 7 4 3" xfId="32403"/>
    <cellStyle name="Note 7 4 4" xfId="32404"/>
    <cellStyle name="Note 7 5" xfId="32405"/>
    <cellStyle name="Note 7 6" xfId="32406"/>
    <cellStyle name="Note 7 7" xfId="32407"/>
    <cellStyle name="Note 7 8" xfId="32408"/>
    <cellStyle name="Note 8" xfId="32409"/>
    <cellStyle name="Note 8 2" xfId="32410"/>
    <cellStyle name="Note 8 2 2" xfId="32411"/>
    <cellStyle name="Note 8 2 2 2" xfId="32412"/>
    <cellStyle name="Note 8 2 2 2 2" xfId="32413"/>
    <cellStyle name="Note 8 2 2 2 3" xfId="32414"/>
    <cellStyle name="Note 8 2 2 2 4" xfId="32415"/>
    <cellStyle name="Note 8 2 2 3" xfId="32416"/>
    <cellStyle name="Note 8 2 2 3 2" xfId="32417"/>
    <cellStyle name="Note 8 2 2 3 3" xfId="32418"/>
    <cellStyle name="Note 8 2 2 3 4" xfId="32419"/>
    <cellStyle name="Note 8 2 2 4" xfId="32420"/>
    <cellStyle name="Note 8 2 2 4 2" xfId="32421"/>
    <cellStyle name="Note 8 2 2 4 3" xfId="32422"/>
    <cellStyle name="Note 8 2 2 4 4" xfId="32423"/>
    <cellStyle name="Note 8 2 2 5" xfId="32424"/>
    <cellStyle name="Note 8 2 2 5 2" xfId="32425"/>
    <cellStyle name="Note 8 2 2 5 3" xfId="32426"/>
    <cellStyle name="Note 8 2 2 5 4" xfId="32427"/>
    <cellStyle name="Note 8 2 2 6" xfId="32428"/>
    <cellStyle name="Note 8 2 2 7" xfId="32429"/>
    <cellStyle name="Note 8 2 2 8" xfId="32430"/>
    <cellStyle name="Note 8 2 3" xfId="32431"/>
    <cellStyle name="Note 8 2 3 2" xfId="32432"/>
    <cellStyle name="Note 8 2 3 3" xfId="32433"/>
    <cellStyle name="Note 8 2 3 4" xfId="32434"/>
    <cellStyle name="Note 8 2 4" xfId="32435"/>
    <cellStyle name="Note 8 2 5" xfId="32436"/>
    <cellStyle name="Note 8 2 6" xfId="32437"/>
    <cellStyle name="Note 8 3" xfId="32438"/>
    <cellStyle name="Note 8 3 2" xfId="32439"/>
    <cellStyle name="Note 8 3 2 2" xfId="32440"/>
    <cellStyle name="Note 8 3 2 3" xfId="32441"/>
    <cellStyle name="Note 8 3 2 4" xfId="32442"/>
    <cellStyle name="Note 8 3 3" xfId="32443"/>
    <cellStyle name="Note 8 3 3 2" xfId="32444"/>
    <cellStyle name="Note 8 3 3 3" xfId="32445"/>
    <cellStyle name="Note 8 3 3 4" xfId="32446"/>
    <cellStyle name="Note 8 3 4" xfId="32447"/>
    <cellStyle name="Note 8 3 4 2" xfId="32448"/>
    <cellStyle name="Note 8 3 4 3" xfId="32449"/>
    <cellStyle name="Note 8 3 4 4" xfId="32450"/>
    <cellStyle name="Note 8 3 5" xfId="32451"/>
    <cellStyle name="Note 8 3 5 2" xfId="32452"/>
    <cellStyle name="Note 8 3 5 3" xfId="32453"/>
    <cellStyle name="Note 8 3 5 4" xfId="32454"/>
    <cellStyle name="Note 8 3 6" xfId="32455"/>
    <cellStyle name="Note 8 3 7" xfId="32456"/>
    <cellStyle name="Note 8 3 8" xfId="32457"/>
    <cellStyle name="Note 8 4" xfId="32458"/>
    <cellStyle name="Note 8 4 2" xfId="32459"/>
    <cellStyle name="Note 8 4 3" xfId="32460"/>
    <cellStyle name="Note 8 4 4" xfId="32461"/>
    <cellStyle name="Note 8 5" xfId="32462"/>
    <cellStyle name="Note 8 6" xfId="32463"/>
    <cellStyle name="Note 8 7" xfId="32464"/>
    <cellStyle name="Note 8 8" xfId="32465"/>
    <cellStyle name="Note 9" xfId="32466"/>
    <cellStyle name="Note 9 2" xfId="32467"/>
    <cellStyle name="Note 9 2 2" xfId="32468"/>
    <cellStyle name="Note 9 2 2 2" xfId="32469"/>
    <cellStyle name="Note 9 2 2 2 2" xfId="32470"/>
    <cellStyle name="Note 9 2 2 2 3" xfId="32471"/>
    <cellStyle name="Note 9 2 2 2 4" xfId="32472"/>
    <cellStyle name="Note 9 2 2 3" xfId="32473"/>
    <cellStyle name="Note 9 2 2 3 2" xfId="32474"/>
    <cellStyle name="Note 9 2 2 3 3" xfId="32475"/>
    <cellStyle name="Note 9 2 2 3 4" xfId="32476"/>
    <cellStyle name="Note 9 2 2 4" xfId="32477"/>
    <cellStyle name="Note 9 2 2 4 2" xfId="32478"/>
    <cellStyle name="Note 9 2 2 4 3" xfId="32479"/>
    <cellStyle name="Note 9 2 2 4 4" xfId="32480"/>
    <cellStyle name="Note 9 2 2 5" xfId="32481"/>
    <cellStyle name="Note 9 2 2 5 2" xfId="32482"/>
    <cellStyle name="Note 9 2 2 5 3" xfId="32483"/>
    <cellStyle name="Note 9 2 2 5 4" xfId="32484"/>
    <cellStyle name="Note 9 2 2 6" xfId="32485"/>
    <cellStyle name="Note 9 2 2 7" xfId="32486"/>
    <cellStyle name="Note 9 2 2 8" xfId="32487"/>
    <cellStyle name="Note 9 2 3" xfId="32488"/>
    <cellStyle name="Note 9 2 3 2" xfId="32489"/>
    <cellStyle name="Note 9 2 3 3" xfId="32490"/>
    <cellStyle name="Note 9 2 3 4" xfId="32491"/>
    <cellStyle name="Note 9 2 4" xfId="32492"/>
    <cellStyle name="Note 9 2 5" xfId="32493"/>
    <cellStyle name="Note 9 2 6" xfId="32494"/>
    <cellStyle name="Note 9 3" xfId="32495"/>
    <cellStyle name="Note 9 3 2" xfId="32496"/>
    <cellStyle name="Note 9 3 2 2" xfId="32497"/>
    <cellStyle name="Note 9 3 2 3" xfId="32498"/>
    <cellStyle name="Note 9 3 2 4" xfId="32499"/>
    <cellStyle name="Note 9 3 3" xfId="32500"/>
    <cellStyle name="Note 9 3 3 2" xfId="32501"/>
    <cellStyle name="Note 9 3 3 3" xfId="32502"/>
    <cellStyle name="Note 9 3 3 4" xfId="32503"/>
    <cellStyle name="Note 9 3 4" xfId="32504"/>
    <cellStyle name="Note 9 3 4 2" xfId="32505"/>
    <cellStyle name="Note 9 3 4 3" xfId="32506"/>
    <cellStyle name="Note 9 3 4 4" xfId="32507"/>
    <cellStyle name="Note 9 3 5" xfId="32508"/>
    <cellStyle name="Note 9 3 5 2" xfId="32509"/>
    <cellStyle name="Note 9 3 5 3" xfId="32510"/>
    <cellStyle name="Note 9 3 5 4" xfId="32511"/>
    <cellStyle name="Note 9 3 6" xfId="32512"/>
    <cellStyle name="Note 9 3 7" xfId="32513"/>
    <cellStyle name="Note 9 3 8" xfId="32514"/>
    <cellStyle name="Note 9 4" xfId="32515"/>
    <cellStyle name="Note 9 4 2" xfId="32516"/>
    <cellStyle name="Note 9 4 3" xfId="32517"/>
    <cellStyle name="Note 9 4 4" xfId="32518"/>
    <cellStyle name="Note 9 5" xfId="32519"/>
    <cellStyle name="Note 9 6" xfId="32520"/>
    <cellStyle name="Note 9 7" xfId="32521"/>
    <cellStyle name="Note 9 8" xfId="32522"/>
    <cellStyle name="Notiz" xfId="32523"/>
    <cellStyle name="Notiz 10" xfId="32524"/>
    <cellStyle name="Notiz 2" xfId="32525"/>
    <cellStyle name="Notiz 2 2" xfId="32526"/>
    <cellStyle name="Notiz 2 2 2" xfId="32527"/>
    <cellStyle name="Notiz 2 2 3" xfId="32528"/>
    <cellStyle name="Notiz 2 2 4" xfId="32529"/>
    <cellStyle name="Notiz 2 3" xfId="32530"/>
    <cellStyle name="Notiz 2 3 2" xfId="32531"/>
    <cellStyle name="Notiz 2 3 3" xfId="32532"/>
    <cellStyle name="Notiz 2 3 4" xfId="32533"/>
    <cellStyle name="Notiz 2 4" xfId="32534"/>
    <cellStyle name="Notiz 2 4 2" xfId="32535"/>
    <cellStyle name="Notiz 2 4 3" xfId="32536"/>
    <cellStyle name="Notiz 2 4 4" xfId="32537"/>
    <cellStyle name="Notiz 2 5" xfId="32538"/>
    <cellStyle name="Notiz 2 5 2" xfId="32539"/>
    <cellStyle name="Notiz 2 5 3" xfId="32540"/>
    <cellStyle name="Notiz 2 5 4" xfId="32541"/>
    <cellStyle name="Notiz 2 6" xfId="32542"/>
    <cellStyle name="Notiz 2 7" xfId="32543"/>
    <cellStyle name="Notiz 2 8" xfId="32544"/>
    <cellStyle name="Notiz 3" xfId="32545"/>
    <cellStyle name="Notiz 3 2" xfId="32546"/>
    <cellStyle name="Notiz 3 3" xfId="32547"/>
    <cellStyle name="Notiz 3 4" xfId="32548"/>
    <cellStyle name="Notiz 4" xfId="32549"/>
    <cellStyle name="Notiz 4 2" xfId="32550"/>
    <cellStyle name="Notiz 4 3" xfId="32551"/>
    <cellStyle name="Notiz 4 4" xfId="32552"/>
    <cellStyle name="Notiz 5" xfId="32553"/>
    <cellStyle name="Notiz 5 2" xfId="32554"/>
    <cellStyle name="Notiz 5 3" xfId="32555"/>
    <cellStyle name="Notiz 5 4" xfId="32556"/>
    <cellStyle name="Notiz 6" xfId="32557"/>
    <cellStyle name="Notiz 6 2" xfId="32558"/>
    <cellStyle name="Notiz 6 3" xfId="32559"/>
    <cellStyle name="Notiz 6 4" xfId="32560"/>
    <cellStyle name="Notiz 7" xfId="32561"/>
    <cellStyle name="Notiz 7 2" xfId="32562"/>
    <cellStyle name="Notiz 7 3" xfId="32563"/>
    <cellStyle name="Notiz 7 4" xfId="32564"/>
    <cellStyle name="Notiz 8" xfId="32565"/>
    <cellStyle name="Notiz 9" xfId="32566"/>
    <cellStyle name="Number" xfId="32567"/>
    <cellStyle name="Number (2dp)" xfId="32568"/>
    <cellStyle name="Number 2" xfId="32569"/>
    <cellStyle name="Number 3" xfId="32570"/>
    <cellStyle name="Number 4" xfId="32571"/>
    <cellStyle name="Number 5" xfId="32572"/>
    <cellStyle name="Number_Book2" xfId="32573"/>
    <cellStyle name="numero input" xfId="32574"/>
    <cellStyle name="numero normal" xfId="32575"/>
    <cellStyle name="Obično 2" xfId="32576"/>
    <cellStyle name="Obično_assetclassesmasterdatav015" xfId="32577"/>
    <cellStyle name="Onedec" xfId="32578"/>
    <cellStyle name="Output 10" xfId="32579"/>
    <cellStyle name="Output 10 2" xfId="32580"/>
    <cellStyle name="Output 10 2 2" xfId="32581"/>
    <cellStyle name="Output 10 2 2 2" xfId="32582"/>
    <cellStyle name="Output 10 2 2 2 2" xfId="32583"/>
    <cellStyle name="Output 10 2 2 2 3" xfId="32584"/>
    <cellStyle name="Output 10 2 2 2 4" xfId="32585"/>
    <cellStyle name="Output 10 2 2 3" xfId="32586"/>
    <cellStyle name="Output 10 2 2 3 2" xfId="32587"/>
    <cellStyle name="Output 10 2 2 3 3" xfId="32588"/>
    <cellStyle name="Output 10 2 2 3 4" xfId="32589"/>
    <cellStyle name="Output 10 2 2 4" xfId="32590"/>
    <cellStyle name="Output 10 2 2 4 2" xfId="32591"/>
    <cellStyle name="Output 10 2 2 4 3" xfId="32592"/>
    <cellStyle name="Output 10 2 2 4 4" xfId="32593"/>
    <cellStyle name="Output 10 2 2 5" xfId="32594"/>
    <cellStyle name="Output 10 2 2 5 2" xfId="32595"/>
    <cellStyle name="Output 10 2 2 5 3" xfId="32596"/>
    <cellStyle name="Output 10 2 2 5 4" xfId="32597"/>
    <cellStyle name="Output 10 2 2 6" xfId="32598"/>
    <cellStyle name="Output 10 2 2 7" xfId="32599"/>
    <cellStyle name="Output 10 2 2 8" xfId="32600"/>
    <cellStyle name="Output 10 2 3" xfId="32601"/>
    <cellStyle name="Output 10 2 3 2" xfId="32602"/>
    <cellStyle name="Output 10 2 3 3" xfId="32603"/>
    <cellStyle name="Output 10 2 3 4" xfId="32604"/>
    <cellStyle name="Output 10 2 4" xfId="32605"/>
    <cellStyle name="Output 10 2 5" xfId="32606"/>
    <cellStyle name="Output 10 2 6" xfId="32607"/>
    <cellStyle name="Output 10 3" xfId="32608"/>
    <cellStyle name="Output 10 3 2" xfId="32609"/>
    <cellStyle name="Output 10 3 2 2" xfId="32610"/>
    <cellStyle name="Output 10 3 2 3" xfId="32611"/>
    <cellStyle name="Output 10 3 2 4" xfId="32612"/>
    <cellStyle name="Output 10 3 3" xfId="32613"/>
    <cellStyle name="Output 10 3 3 2" xfId="32614"/>
    <cellStyle name="Output 10 3 3 3" xfId="32615"/>
    <cellStyle name="Output 10 3 3 4" xfId="32616"/>
    <cellStyle name="Output 10 3 4" xfId="32617"/>
    <cellStyle name="Output 10 3 4 2" xfId="32618"/>
    <cellStyle name="Output 10 3 4 3" xfId="32619"/>
    <cellStyle name="Output 10 3 4 4" xfId="32620"/>
    <cellStyle name="Output 10 3 5" xfId="32621"/>
    <cellStyle name="Output 10 3 5 2" xfId="32622"/>
    <cellStyle name="Output 10 3 5 3" xfId="32623"/>
    <cellStyle name="Output 10 3 5 4" xfId="32624"/>
    <cellStyle name="Output 10 3 6" xfId="32625"/>
    <cellStyle name="Output 10 3 7" xfId="32626"/>
    <cellStyle name="Output 10 3 8" xfId="32627"/>
    <cellStyle name="Output 10 4" xfId="32628"/>
    <cellStyle name="Output 10 4 2" xfId="32629"/>
    <cellStyle name="Output 10 4 3" xfId="32630"/>
    <cellStyle name="Output 10 4 4" xfId="32631"/>
    <cellStyle name="Output 10 5" xfId="32632"/>
    <cellStyle name="Output 10 6" xfId="32633"/>
    <cellStyle name="Output 10 7" xfId="32634"/>
    <cellStyle name="Output 11" xfId="32635"/>
    <cellStyle name="Output 11 2" xfId="32636"/>
    <cellStyle name="Output 11 2 2" xfId="32637"/>
    <cellStyle name="Output 11 2 2 2" xfId="32638"/>
    <cellStyle name="Output 11 2 2 2 2" xfId="32639"/>
    <cellStyle name="Output 11 2 2 2 3" xfId="32640"/>
    <cellStyle name="Output 11 2 2 2 4" xfId="32641"/>
    <cellStyle name="Output 11 2 2 3" xfId="32642"/>
    <cellStyle name="Output 11 2 2 3 2" xfId="32643"/>
    <cellStyle name="Output 11 2 2 3 3" xfId="32644"/>
    <cellStyle name="Output 11 2 2 3 4" xfId="32645"/>
    <cellStyle name="Output 11 2 2 4" xfId="32646"/>
    <cellStyle name="Output 11 2 2 4 2" xfId="32647"/>
    <cellStyle name="Output 11 2 2 4 3" xfId="32648"/>
    <cellStyle name="Output 11 2 2 4 4" xfId="32649"/>
    <cellStyle name="Output 11 2 2 5" xfId="32650"/>
    <cellStyle name="Output 11 2 2 5 2" xfId="32651"/>
    <cellStyle name="Output 11 2 2 5 3" xfId="32652"/>
    <cellStyle name="Output 11 2 2 5 4" xfId="32653"/>
    <cellStyle name="Output 11 2 2 6" xfId="32654"/>
    <cellStyle name="Output 11 2 2 7" xfId="32655"/>
    <cellStyle name="Output 11 2 2 8" xfId="32656"/>
    <cellStyle name="Output 11 2 3" xfId="32657"/>
    <cellStyle name="Output 11 2 3 2" xfId="32658"/>
    <cellStyle name="Output 11 2 3 3" xfId="32659"/>
    <cellStyle name="Output 11 2 3 4" xfId="32660"/>
    <cellStyle name="Output 11 2 4" xfId="32661"/>
    <cellStyle name="Output 11 2 5" xfId="32662"/>
    <cellStyle name="Output 11 2 6" xfId="32663"/>
    <cellStyle name="Output 11 3" xfId="32664"/>
    <cellStyle name="Output 11 3 2" xfId="32665"/>
    <cellStyle name="Output 11 3 2 2" xfId="32666"/>
    <cellStyle name="Output 11 3 2 3" xfId="32667"/>
    <cellStyle name="Output 11 3 2 4" xfId="32668"/>
    <cellStyle name="Output 11 3 3" xfId="32669"/>
    <cellStyle name="Output 11 3 3 2" xfId="32670"/>
    <cellStyle name="Output 11 3 3 3" xfId="32671"/>
    <cellStyle name="Output 11 3 3 4" xfId="32672"/>
    <cellStyle name="Output 11 3 4" xfId="32673"/>
    <cellStyle name="Output 11 3 4 2" xfId="32674"/>
    <cellStyle name="Output 11 3 4 3" xfId="32675"/>
    <cellStyle name="Output 11 3 4 4" xfId="32676"/>
    <cellStyle name="Output 11 3 5" xfId="32677"/>
    <cellStyle name="Output 11 3 5 2" xfId="32678"/>
    <cellStyle name="Output 11 3 5 3" xfId="32679"/>
    <cellStyle name="Output 11 3 5 4" xfId="32680"/>
    <cellStyle name="Output 11 3 6" xfId="32681"/>
    <cellStyle name="Output 11 3 7" xfId="32682"/>
    <cellStyle name="Output 11 3 8" xfId="32683"/>
    <cellStyle name="Output 11 4" xfId="32684"/>
    <cellStyle name="Output 11 4 2" xfId="32685"/>
    <cellStyle name="Output 11 4 3" xfId="32686"/>
    <cellStyle name="Output 11 4 4" xfId="32687"/>
    <cellStyle name="Output 11 5" xfId="32688"/>
    <cellStyle name="Output 11 6" xfId="32689"/>
    <cellStyle name="Output 11 7" xfId="32690"/>
    <cellStyle name="Output 12" xfId="32691"/>
    <cellStyle name="Output 12 2" xfId="32692"/>
    <cellStyle name="Output 12 2 2" xfId="32693"/>
    <cellStyle name="Output 12 2 2 2" xfId="32694"/>
    <cellStyle name="Output 12 2 2 2 2" xfId="32695"/>
    <cellStyle name="Output 12 2 2 2 3" xfId="32696"/>
    <cellStyle name="Output 12 2 2 2 4" xfId="32697"/>
    <cellStyle name="Output 12 2 2 3" xfId="32698"/>
    <cellStyle name="Output 12 2 2 3 2" xfId="32699"/>
    <cellStyle name="Output 12 2 2 3 3" xfId="32700"/>
    <cellStyle name="Output 12 2 2 3 4" xfId="32701"/>
    <cellStyle name="Output 12 2 2 4" xfId="32702"/>
    <cellStyle name="Output 12 2 2 4 2" xfId="32703"/>
    <cellStyle name="Output 12 2 2 4 3" xfId="32704"/>
    <cellStyle name="Output 12 2 2 4 4" xfId="32705"/>
    <cellStyle name="Output 12 2 2 5" xfId="32706"/>
    <cellStyle name="Output 12 2 2 5 2" xfId="32707"/>
    <cellStyle name="Output 12 2 2 5 3" xfId="32708"/>
    <cellStyle name="Output 12 2 2 5 4" xfId="32709"/>
    <cellStyle name="Output 12 2 2 6" xfId="32710"/>
    <cellStyle name="Output 12 2 2 7" xfId="32711"/>
    <cellStyle name="Output 12 2 2 8" xfId="32712"/>
    <cellStyle name="Output 12 2 3" xfId="32713"/>
    <cellStyle name="Output 12 2 3 2" xfId="32714"/>
    <cellStyle name="Output 12 2 3 3" xfId="32715"/>
    <cellStyle name="Output 12 2 3 4" xfId="32716"/>
    <cellStyle name="Output 12 2 4" xfId="32717"/>
    <cellStyle name="Output 12 2 5" xfId="32718"/>
    <cellStyle name="Output 12 2 6" xfId="32719"/>
    <cellStyle name="Output 12 3" xfId="32720"/>
    <cellStyle name="Output 12 3 2" xfId="32721"/>
    <cellStyle name="Output 12 3 2 2" xfId="32722"/>
    <cellStyle name="Output 12 3 2 3" xfId="32723"/>
    <cellStyle name="Output 12 3 2 4" xfId="32724"/>
    <cellStyle name="Output 12 3 3" xfId="32725"/>
    <cellStyle name="Output 12 3 3 2" xfId="32726"/>
    <cellStyle name="Output 12 3 3 3" xfId="32727"/>
    <cellStyle name="Output 12 3 3 4" xfId="32728"/>
    <cellStyle name="Output 12 3 4" xfId="32729"/>
    <cellStyle name="Output 12 3 4 2" xfId="32730"/>
    <cellStyle name="Output 12 3 4 3" xfId="32731"/>
    <cellStyle name="Output 12 3 4 4" xfId="32732"/>
    <cellStyle name="Output 12 3 5" xfId="32733"/>
    <cellStyle name="Output 12 3 5 2" xfId="32734"/>
    <cellStyle name="Output 12 3 5 3" xfId="32735"/>
    <cellStyle name="Output 12 3 5 4" xfId="32736"/>
    <cellStyle name="Output 12 3 6" xfId="32737"/>
    <cellStyle name="Output 12 3 7" xfId="32738"/>
    <cellStyle name="Output 12 3 8" xfId="32739"/>
    <cellStyle name="Output 12 4" xfId="32740"/>
    <cellStyle name="Output 12 4 2" xfId="32741"/>
    <cellStyle name="Output 12 4 3" xfId="32742"/>
    <cellStyle name="Output 12 4 4" xfId="32743"/>
    <cellStyle name="Output 12 5" xfId="32744"/>
    <cellStyle name="Output 12 6" xfId="32745"/>
    <cellStyle name="Output 12 7" xfId="32746"/>
    <cellStyle name="Output 13" xfId="32747"/>
    <cellStyle name="Output 13 2" xfId="32748"/>
    <cellStyle name="Output 13 2 2" xfId="32749"/>
    <cellStyle name="Output 13 2 2 2" xfId="32750"/>
    <cellStyle name="Output 13 2 2 2 2" xfId="32751"/>
    <cellStyle name="Output 13 2 2 2 3" xfId="32752"/>
    <cellStyle name="Output 13 2 2 2 4" xfId="32753"/>
    <cellStyle name="Output 13 2 2 3" xfId="32754"/>
    <cellStyle name="Output 13 2 2 3 2" xfId="32755"/>
    <cellStyle name="Output 13 2 2 3 3" xfId="32756"/>
    <cellStyle name="Output 13 2 2 3 4" xfId="32757"/>
    <cellStyle name="Output 13 2 2 4" xfId="32758"/>
    <cellStyle name="Output 13 2 2 4 2" xfId="32759"/>
    <cellStyle name="Output 13 2 2 4 3" xfId="32760"/>
    <cellStyle name="Output 13 2 2 4 4" xfId="32761"/>
    <cellStyle name="Output 13 2 2 5" xfId="32762"/>
    <cellStyle name="Output 13 2 2 5 2" xfId="32763"/>
    <cellStyle name="Output 13 2 2 5 3" xfId="32764"/>
    <cellStyle name="Output 13 2 2 5 4" xfId="32765"/>
    <cellStyle name="Output 13 2 2 6" xfId="32766"/>
    <cellStyle name="Output 13 2 2 7" xfId="32767"/>
    <cellStyle name="Output 13 2 2 8" xfId="32768"/>
    <cellStyle name="Output 13 2 3" xfId="32769"/>
    <cellStyle name="Output 13 2 3 2" xfId="32770"/>
    <cellStyle name="Output 13 2 3 3" xfId="32771"/>
    <cellStyle name="Output 13 2 3 4" xfId="32772"/>
    <cellStyle name="Output 13 2 4" xfId="32773"/>
    <cellStyle name="Output 13 2 5" xfId="32774"/>
    <cellStyle name="Output 13 2 6" xfId="32775"/>
    <cellStyle name="Output 13 3" xfId="32776"/>
    <cellStyle name="Output 13 3 2" xfId="32777"/>
    <cellStyle name="Output 13 3 2 2" xfId="32778"/>
    <cellStyle name="Output 13 3 2 3" xfId="32779"/>
    <cellStyle name="Output 13 3 2 4" xfId="32780"/>
    <cellStyle name="Output 13 3 3" xfId="32781"/>
    <cellStyle name="Output 13 3 3 2" xfId="32782"/>
    <cellStyle name="Output 13 3 3 3" xfId="32783"/>
    <cellStyle name="Output 13 3 3 4" xfId="32784"/>
    <cellStyle name="Output 13 3 4" xfId="32785"/>
    <cellStyle name="Output 13 3 4 2" xfId="32786"/>
    <cellStyle name="Output 13 3 4 3" xfId="32787"/>
    <cellStyle name="Output 13 3 4 4" xfId="32788"/>
    <cellStyle name="Output 13 3 5" xfId="32789"/>
    <cellStyle name="Output 13 3 5 2" xfId="32790"/>
    <cellStyle name="Output 13 3 5 3" xfId="32791"/>
    <cellStyle name="Output 13 3 5 4" xfId="32792"/>
    <cellStyle name="Output 13 3 6" xfId="32793"/>
    <cellStyle name="Output 13 3 7" xfId="32794"/>
    <cellStyle name="Output 13 3 8" xfId="32795"/>
    <cellStyle name="Output 13 4" xfId="32796"/>
    <cellStyle name="Output 13 4 2" xfId="32797"/>
    <cellStyle name="Output 13 4 3" xfId="32798"/>
    <cellStyle name="Output 13 4 4" xfId="32799"/>
    <cellStyle name="Output 13 5" xfId="32800"/>
    <cellStyle name="Output 13 6" xfId="32801"/>
    <cellStyle name="Output 13 7" xfId="32802"/>
    <cellStyle name="Output 14" xfId="32803"/>
    <cellStyle name="Output 14 2" xfId="32804"/>
    <cellStyle name="Output 14 2 2" xfId="32805"/>
    <cellStyle name="Output 14 2 2 2" xfId="32806"/>
    <cellStyle name="Output 14 2 2 2 2" xfId="32807"/>
    <cellStyle name="Output 14 2 2 2 3" xfId="32808"/>
    <cellStyle name="Output 14 2 2 2 4" xfId="32809"/>
    <cellStyle name="Output 14 2 2 3" xfId="32810"/>
    <cellStyle name="Output 14 2 2 3 2" xfId="32811"/>
    <cellStyle name="Output 14 2 2 3 3" xfId="32812"/>
    <cellStyle name="Output 14 2 2 3 4" xfId="32813"/>
    <cellStyle name="Output 14 2 2 4" xfId="32814"/>
    <cellStyle name="Output 14 2 2 4 2" xfId="32815"/>
    <cellStyle name="Output 14 2 2 4 3" xfId="32816"/>
    <cellStyle name="Output 14 2 2 4 4" xfId="32817"/>
    <cellStyle name="Output 14 2 2 5" xfId="32818"/>
    <cellStyle name="Output 14 2 2 5 2" xfId="32819"/>
    <cellStyle name="Output 14 2 2 5 3" xfId="32820"/>
    <cellStyle name="Output 14 2 2 5 4" xfId="32821"/>
    <cellStyle name="Output 14 2 2 6" xfId="32822"/>
    <cellStyle name="Output 14 2 2 7" xfId="32823"/>
    <cellStyle name="Output 14 2 2 8" xfId="32824"/>
    <cellStyle name="Output 14 2 3" xfId="32825"/>
    <cellStyle name="Output 14 2 3 2" xfId="32826"/>
    <cellStyle name="Output 14 2 3 3" xfId="32827"/>
    <cellStyle name="Output 14 2 3 4" xfId="32828"/>
    <cellStyle name="Output 14 2 4" xfId="32829"/>
    <cellStyle name="Output 14 2 5" xfId="32830"/>
    <cellStyle name="Output 14 2 6" xfId="32831"/>
    <cellStyle name="Output 14 3" xfId="32832"/>
    <cellStyle name="Output 14 3 2" xfId="32833"/>
    <cellStyle name="Output 14 3 2 2" xfId="32834"/>
    <cellStyle name="Output 14 3 2 3" xfId="32835"/>
    <cellStyle name="Output 14 3 2 4" xfId="32836"/>
    <cellStyle name="Output 14 3 3" xfId="32837"/>
    <cellStyle name="Output 14 3 3 2" xfId="32838"/>
    <cellStyle name="Output 14 3 3 3" xfId="32839"/>
    <cellStyle name="Output 14 3 3 4" xfId="32840"/>
    <cellStyle name="Output 14 3 4" xfId="32841"/>
    <cellStyle name="Output 14 3 4 2" xfId="32842"/>
    <cellStyle name="Output 14 3 4 3" xfId="32843"/>
    <cellStyle name="Output 14 3 4 4" xfId="32844"/>
    <cellStyle name="Output 14 3 5" xfId="32845"/>
    <cellStyle name="Output 14 3 5 2" xfId="32846"/>
    <cellStyle name="Output 14 3 5 3" xfId="32847"/>
    <cellStyle name="Output 14 3 5 4" xfId="32848"/>
    <cellStyle name="Output 14 3 6" xfId="32849"/>
    <cellStyle name="Output 14 3 7" xfId="32850"/>
    <cellStyle name="Output 14 3 8" xfId="32851"/>
    <cellStyle name="Output 14 4" xfId="32852"/>
    <cellStyle name="Output 14 4 2" xfId="32853"/>
    <cellStyle name="Output 14 4 3" xfId="32854"/>
    <cellStyle name="Output 14 4 4" xfId="32855"/>
    <cellStyle name="Output 14 5" xfId="32856"/>
    <cellStyle name="Output 14 6" xfId="32857"/>
    <cellStyle name="Output 14 7" xfId="32858"/>
    <cellStyle name="Output 15" xfId="32859"/>
    <cellStyle name="Output 15 2" xfId="32860"/>
    <cellStyle name="Output 15 2 2" xfId="32861"/>
    <cellStyle name="Output 15 2 2 2" xfId="32862"/>
    <cellStyle name="Output 15 2 2 2 2" xfId="32863"/>
    <cellStyle name="Output 15 2 2 2 3" xfId="32864"/>
    <cellStyle name="Output 15 2 2 2 4" xfId="32865"/>
    <cellStyle name="Output 15 2 2 3" xfId="32866"/>
    <cellStyle name="Output 15 2 2 3 2" xfId="32867"/>
    <cellStyle name="Output 15 2 2 3 3" xfId="32868"/>
    <cellStyle name="Output 15 2 2 3 4" xfId="32869"/>
    <cellStyle name="Output 15 2 2 4" xfId="32870"/>
    <cellStyle name="Output 15 2 2 4 2" xfId="32871"/>
    <cellStyle name="Output 15 2 2 4 3" xfId="32872"/>
    <cellStyle name="Output 15 2 2 4 4" xfId="32873"/>
    <cellStyle name="Output 15 2 2 5" xfId="32874"/>
    <cellStyle name="Output 15 2 2 5 2" xfId="32875"/>
    <cellStyle name="Output 15 2 2 5 3" xfId="32876"/>
    <cellStyle name="Output 15 2 2 5 4" xfId="32877"/>
    <cellStyle name="Output 15 2 2 6" xfId="32878"/>
    <cellStyle name="Output 15 2 2 7" xfId="32879"/>
    <cellStyle name="Output 15 2 2 8" xfId="32880"/>
    <cellStyle name="Output 15 2 3" xfId="32881"/>
    <cellStyle name="Output 15 2 3 2" xfId="32882"/>
    <cellStyle name="Output 15 2 3 3" xfId="32883"/>
    <cellStyle name="Output 15 2 3 4" xfId="32884"/>
    <cellStyle name="Output 15 2 4" xfId="32885"/>
    <cellStyle name="Output 15 2 5" xfId="32886"/>
    <cellStyle name="Output 15 2 6" xfId="32887"/>
    <cellStyle name="Output 15 3" xfId="32888"/>
    <cellStyle name="Output 15 3 2" xfId="32889"/>
    <cellStyle name="Output 15 3 2 2" xfId="32890"/>
    <cellStyle name="Output 15 3 2 3" xfId="32891"/>
    <cellStyle name="Output 15 3 2 4" xfId="32892"/>
    <cellStyle name="Output 15 3 3" xfId="32893"/>
    <cellStyle name="Output 15 3 3 2" xfId="32894"/>
    <cellStyle name="Output 15 3 3 3" xfId="32895"/>
    <cellStyle name="Output 15 3 3 4" xfId="32896"/>
    <cellStyle name="Output 15 3 4" xfId="32897"/>
    <cellStyle name="Output 15 3 4 2" xfId="32898"/>
    <cellStyle name="Output 15 3 4 3" xfId="32899"/>
    <cellStyle name="Output 15 3 4 4" xfId="32900"/>
    <cellStyle name="Output 15 3 5" xfId="32901"/>
    <cellStyle name="Output 15 3 5 2" xfId="32902"/>
    <cellStyle name="Output 15 3 5 3" xfId="32903"/>
    <cellStyle name="Output 15 3 5 4" xfId="32904"/>
    <cellStyle name="Output 15 3 6" xfId="32905"/>
    <cellStyle name="Output 15 3 7" xfId="32906"/>
    <cellStyle name="Output 15 3 8" xfId="32907"/>
    <cellStyle name="Output 15 4" xfId="32908"/>
    <cellStyle name="Output 15 4 2" xfId="32909"/>
    <cellStyle name="Output 15 4 3" xfId="32910"/>
    <cellStyle name="Output 15 4 4" xfId="32911"/>
    <cellStyle name="Output 15 5" xfId="32912"/>
    <cellStyle name="Output 15 6" xfId="32913"/>
    <cellStyle name="Output 15 7" xfId="32914"/>
    <cellStyle name="Output 16" xfId="32915"/>
    <cellStyle name="Output 16 2" xfId="32916"/>
    <cellStyle name="Output 16 2 2" xfId="32917"/>
    <cellStyle name="Output 16 2 2 2" xfId="32918"/>
    <cellStyle name="Output 16 2 2 2 2" xfId="32919"/>
    <cellStyle name="Output 16 2 2 2 3" xfId="32920"/>
    <cellStyle name="Output 16 2 2 2 4" xfId="32921"/>
    <cellStyle name="Output 16 2 2 3" xfId="32922"/>
    <cellStyle name="Output 16 2 2 3 2" xfId="32923"/>
    <cellStyle name="Output 16 2 2 3 3" xfId="32924"/>
    <cellStyle name="Output 16 2 2 3 4" xfId="32925"/>
    <cellStyle name="Output 16 2 2 4" xfId="32926"/>
    <cellStyle name="Output 16 2 2 4 2" xfId="32927"/>
    <cellStyle name="Output 16 2 2 4 3" xfId="32928"/>
    <cellStyle name="Output 16 2 2 4 4" xfId="32929"/>
    <cellStyle name="Output 16 2 2 5" xfId="32930"/>
    <cellStyle name="Output 16 2 2 5 2" xfId="32931"/>
    <cellStyle name="Output 16 2 2 5 3" xfId="32932"/>
    <cellStyle name="Output 16 2 2 5 4" xfId="32933"/>
    <cellStyle name="Output 16 2 2 6" xfId="32934"/>
    <cellStyle name="Output 16 2 2 7" xfId="32935"/>
    <cellStyle name="Output 16 2 2 8" xfId="32936"/>
    <cellStyle name="Output 16 2 3" xfId="32937"/>
    <cellStyle name="Output 16 2 3 2" xfId="32938"/>
    <cellStyle name="Output 16 2 3 3" xfId="32939"/>
    <cellStyle name="Output 16 2 3 4" xfId="32940"/>
    <cellStyle name="Output 16 2 4" xfId="32941"/>
    <cellStyle name="Output 16 2 5" xfId="32942"/>
    <cellStyle name="Output 16 2 6" xfId="32943"/>
    <cellStyle name="Output 16 3" xfId="32944"/>
    <cellStyle name="Output 16 3 2" xfId="32945"/>
    <cellStyle name="Output 16 3 2 2" xfId="32946"/>
    <cellStyle name="Output 16 3 2 3" xfId="32947"/>
    <cellStyle name="Output 16 3 2 4" xfId="32948"/>
    <cellStyle name="Output 16 3 3" xfId="32949"/>
    <cellStyle name="Output 16 3 3 2" xfId="32950"/>
    <cellStyle name="Output 16 3 3 3" xfId="32951"/>
    <cellStyle name="Output 16 3 3 4" xfId="32952"/>
    <cellStyle name="Output 16 3 4" xfId="32953"/>
    <cellStyle name="Output 16 3 4 2" xfId="32954"/>
    <cellStyle name="Output 16 3 4 3" xfId="32955"/>
    <cellStyle name="Output 16 3 4 4" xfId="32956"/>
    <cellStyle name="Output 16 3 5" xfId="32957"/>
    <cellStyle name="Output 16 3 5 2" xfId="32958"/>
    <cellStyle name="Output 16 3 5 3" xfId="32959"/>
    <cellStyle name="Output 16 3 5 4" xfId="32960"/>
    <cellStyle name="Output 16 3 6" xfId="32961"/>
    <cellStyle name="Output 16 3 7" xfId="32962"/>
    <cellStyle name="Output 16 3 8" xfId="32963"/>
    <cellStyle name="Output 16 4" xfId="32964"/>
    <cellStyle name="Output 16 4 2" xfId="32965"/>
    <cellStyle name="Output 16 4 3" xfId="32966"/>
    <cellStyle name="Output 16 4 4" xfId="32967"/>
    <cellStyle name="Output 16 5" xfId="32968"/>
    <cellStyle name="Output 16 6" xfId="32969"/>
    <cellStyle name="Output 16 7" xfId="32970"/>
    <cellStyle name="Output 17" xfId="32971"/>
    <cellStyle name="Output 17 2" xfId="32972"/>
    <cellStyle name="Output 17 2 2" xfId="32973"/>
    <cellStyle name="Output 17 2 2 2" xfId="32974"/>
    <cellStyle name="Output 17 2 2 2 2" xfId="32975"/>
    <cellStyle name="Output 17 2 2 2 3" xfId="32976"/>
    <cellStyle name="Output 17 2 2 2 4" xfId="32977"/>
    <cellStyle name="Output 17 2 2 3" xfId="32978"/>
    <cellStyle name="Output 17 2 2 3 2" xfId="32979"/>
    <cellStyle name="Output 17 2 2 3 3" xfId="32980"/>
    <cellStyle name="Output 17 2 2 3 4" xfId="32981"/>
    <cellStyle name="Output 17 2 2 4" xfId="32982"/>
    <cellStyle name="Output 17 2 2 4 2" xfId="32983"/>
    <cellStyle name="Output 17 2 2 4 3" xfId="32984"/>
    <cellStyle name="Output 17 2 2 4 4" xfId="32985"/>
    <cellStyle name="Output 17 2 2 5" xfId="32986"/>
    <cellStyle name="Output 17 2 2 5 2" xfId="32987"/>
    <cellStyle name="Output 17 2 2 5 3" xfId="32988"/>
    <cellStyle name="Output 17 2 2 5 4" xfId="32989"/>
    <cellStyle name="Output 17 2 2 6" xfId="32990"/>
    <cellStyle name="Output 17 2 2 7" xfId="32991"/>
    <cellStyle name="Output 17 2 2 8" xfId="32992"/>
    <cellStyle name="Output 17 2 3" xfId="32993"/>
    <cellStyle name="Output 17 2 3 2" xfId="32994"/>
    <cellStyle name="Output 17 2 3 3" xfId="32995"/>
    <cellStyle name="Output 17 2 3 4" xfId="32996"/>
    <cellStyle name="Output 17 2 4" xfId="32997"/>
    <cellStyle name="Output 17 2 5" xfId="32998"/>
    <cellStyle name="Output 17 2 6" xfId="32999"/>
    <cellStyle name="Output 17 3" xfId="33000"/>
    <cellStyle name="Output 17 3 2" xfId="33001"/>
    <cellStyle name="Output 17 3 2 2" xfId="33002"/>
    <cellStyle name="Output 17 3 2 3" xfId="33003"/>
    <cellStyle name="Output 17 3 2 4" xfId="33004"/>
    <cellStyle name="Output 17 3 3" xfId="33005"/>
    <cellStyle name="Output 17 3 3 2" xfId="33006"/>
    <cellStyle name="Output 17 3 3 3" xfId="33007"/>
    <cellStyle name="Output 17 3 3 4" xfId="33008"/>
    <cellStyle name="Output 17 3 4" xfId="33009"/>
    <cellStyle name="Output 17 3 4 2" xfId="33010"/>
    <cellStyle name="Output 17 3 4 3" xfId="33011"/>
    <cellStyle name="Output 17 3 4 4" xfId="33012"/>
    <cellStyle name="Output 17 3 5" xfId="33013"/>
    <cellStyle name="Output 17 3 5 2" xfId="33014"/>
    <cellStyle name="Output 17 3 5 3" xfId="33015"/>
    <cellStyle name="Output 17 3 5 4" xfId="33016"/>
    <cellStyle name="Output 17 3 6" xfId="33017"/>
    <cellStyle name="Output 17 3 7" xfId="33018"/>
    <cellStyle name="Output 17 3 8" xfId="33019"/>
    <cellStyle name="Output 17 4" xfId="33020"/>
    <cellStyle name="Output 17 4 2" xfId="33021"/>
    <cellStyle name="Output 17 4 3" xfId="33022"/>
    <cellStyle name="Output 17 4 4" xfId="33023"/>
    <cellStyle name="Output 17 5" xfId="33024"/>
    <cellStyle name="Output 17 6" xfId="33025"/>
    <cellStyle name="Output 17 7" xfId="33026"/>
    <cellStyle name="Output 18" xfId="33027"/>
    <cellStyle name="Output 18 2" xfId="33028"/>
    <cellStyle name="Output 18 2 2" xfId="33029"/>
    <cellStyle name="Output 18 2 2 2" xfId="33030"/>
    <cellStyle name="Output 18 2 2 2 2" xfId="33031"/>
    <cellStyle name="Output 18 2 2 2 3" xfId="33032"/>
    <cellStyle name="Output 18 2 2 2 4" xfId="33033"/>
    <cellStyle name="Output 18 2 2 3" xfId="33034"/>
    <cellStyle name="Output 18 2 2 3 2" xfId="33035"/>
    <cellStyle name="Output 18 2 2 3 3" xfId="33036"/>
    <cellStyle name="Output 18 2 2 3 4" xfId="33037"/>
    <cellStyle name="Output 18 2 2 4" xfId="33038"/>
    <cellStyle name="Output 18 2 2 4 2" xfId="33039"/>
    <cellStyle name="Output 18 2 2 4 3" xfId="33040"/>
    <cellStyle name="Output 18 2 2 4 4" xfId="33041"/>
    <cellStyle name="Output 18 2 2 5" xfId="33042"/>
    <cellStyle name="Output 18 2 2 5 2" xfId="33043"/>
    <cellStyle name="Output 18 2 2 5 3" xfId="33044"/>
    <cellStyle name="Output 18 2 2 5 4" xfId="33045"/>
    <cellStyle name="Output 18 2 2 6" xfId="33046"/>
    <cellStyle name="Output 18 2 2 7" xfId="33047"/>
    <cellStyle name="Output 18 2 2 8" xfId="33048"/>
    <cellStyle name="Output 18 2 3" xfId="33049"/>
    <cellStyle name="Output 18 2 3 2" xfId="33050"/>
    <cellStyle name="Output 18 2 3 3" xfId="33051"/>
    <cellStyle name="Output 18 2 3 4" xfId="33052"/>
    <cellStyle name="Output 18 2 4" xfId="33053"/>
    <cellStyle name="Output 18 2 5" xfId="33054"/>
    <cellStyle name="Output 18 2 6" xfId="33055"/>
    <cellStyle name="Output 18 3" xfId="33056"/>
    <cellStyle name="Output 18 3 2" xfId="33057"/>
    <cellStyle name="Output 18 3 2 2" xfId="33058"/>
    <cellStyle name="Output 18 3 2 3" xfId="33059"/>
    <cellStyle name="Output 18 3 2 4" xfId="33060"/>
    <cellStyle name="Output 18 3 3" xfId="33061"/>
    <cellStyle name="Output 18 3 3 2" xfId="33062"/>
    <cellStyle name="Output 18 3 3 3" xfId="33063"/>
    <cellStyle name="Output 18 3 3 4" xfId="33064"/>
    <cellStyle name="Output 18 3 4" xfId="33065"/>
    <cellStyle name="Output 18 3 4 2" xfId="33066"/>
    <cellStyle name="Output 18 3 4 3" xfId="33067"/>
    <cellStyle name="Output 18 3 4 4" xfId="33068"/>
    <cellStyle name="Output 18 3 5" xfId="33069"/>
    <cellStyle name="Output 18 3 5 2" xfId="33070"/>
    <cellStyle name="Output 18 3 5 3" xfId="33071"/>
    <cellStyle name="Output 18 3 5 4" xfId="33072"/>
    <cellStyle name="Output 18 3 6" xfId="33073"/>
    <cellStyle name="Output 18 3 7" xfId="33074"/>
    <cellStyle name="Output 18 3 8" xfId="33075"/>
    <cellStyle name="Output 18 4" xfId="33076"/>
    <cellStyle name="Output 18 4 2" xfId="33077"/>
    <cellStyle name="Output 18 4 3" xfId="33078"/>
    <cellStyle name="Output 18 4 4" xfId="33079"/>
    <cellStyle name="Output 18 5" xfId="33080"/>
    <cellStyle name="Output 18 6" xfId="33081"/>
    <cellStyle name="Output 18 7" xfId="33082"/>
    <cellStyle name="Output 19" xfId="33083"/>
    <cellStyle name="Output 19 2" xfId="33084"/>
    <cellStyle name="Output 19 2 2" xfId="33085"/>
    <cellStyle name="Output 19 2 2 2" xfId="33086"/>
    <cellStyle name="Output 19 2 2 2 2" xfId="33087"/>
    <cellStyle name="Output 19 2 2 2 3" xfId="33088"/>
    <cellStyle name="Output 19 2 2 2 4" xfId="33089"/>
    <cellStyle name="Output 19 2 2 3" xfId="33090"/>
    <cellStyle name="Output 19 2 2 3 2" xfId="33091"/>
    <cellStyle name="Output 19 2 2 3 3" xfId="33092"/>
    <cellStyle name="Output 19 2 2 3 4" xfId="33093"/>
    <cellStyle name="Output 19 2 2 4" xfId="33094"/>
    <cellStyle name="Output 19 2 2 4 2" xfId="33095"/>
    <cellStyle name="Output 19 2 2 4 3" xfId="33096"/>
    <cellStyle name="Output 19 2 2 4 4" xfId="33097"/>
    <cellStyle name="Output 19 2 2 5" xfId="33098"/>
    <cellStyle name="Output 19 2 2 5 2" xfId="33099"/>
    <cellStyle name="Output 19 2 2 5 3" xfId="33100"/>
    <cellStyle name="Output 19 2 2 5 4" xfId="33101"/>
    <cellStyle name="Output 19 2 2 6" xfId="33102"/>
    <cellStyle name="Output 19 2 2 7" xfId="33103"/>
    <cellStyle name="Output 19 2 2 8" xfId="33104"/>
    <cellStyle name="Output 19 2 3" xfId="33105"/>
    <cellStyle name="Output 19 2 3 2" xfId="33106"/>
    <cellStyle name="Output 19 2 3 3" xfId="33107"/>
    <cellStyle name="Output 19 2 3 4" xfId="33108"/>
    <cellStyle name="Output 19 2 4" xfId="33109"/>
    <cellStyle name="Output 19 2 5" xfId="33110"/>
    <cellStyle name="Output 19 2 6" xfId="33111"/>
    <cellStyle name="Output 19 3" xfId="33112"/>
    <cellStyle name="Output 19 3 2" xfId="33113"/>
    <cellStyle name="Output 19 3 2 2" xfId="33114"/>
    <cellStyle name="Output 19 3 2 3" xfId="33115"/>
    <cellStyle name="Output 19 3 2 4" xfId="33116"/>
    <cellStyle name="Output 19 3 3" xfId="33117"/>
    <cellStyle name="Output 19 3 3 2" xfId="33118"/>
    <cellStyle name="Output 19 3 3 3" xfId="33119"/>
    <cellStyle name="Output 19 3 3 4" xfId="33120"/>
    <cellStyle name="Output 19 3 4" xfId="33121"/>
    <cellStyle name="Output 19 3 4 2" xfId="33122"/>
    <cellStyle name="Output 19 3 4 3" xfId="33123"/>
    <cellStyle name="Output 19 3 4 4" xfId="33124"/>
    <cellStyle name="Output 19 3 5" xfId="33125"/>
    <cellStyle name="Output 19 3 5 2" xfId="33126"/>
    <cellStyle name="Output 19 3 5 3" xfId="33127"/>
    <cellStyle name="Output 19 3 5 4" xfId="33128"/>
    <cellStyle name="Output 19 3 6" xfId="33129"/>
    <cellStyle name="Output 19 3 7" xfId="33130"/>
    <cellStyle name="Output 19 3 8" xfId="33131"/>
    <cellStyle name="Output 19 4" xfId="33132"/>
    <cellStyle name="Output 19 4 2" xfId="33133"/>
    <cellStyle name="Output 19 4 3" xfId="33134"/>
    <cellStyle name="Output 19 4 4" xfId="33135"/>
    <cellStyle name="Output 19 5" xfId="33136"/>
    <cellStyle name="Output 19 6" xfId="33137"/>
    <cellStyle name="Output 19 7" xfId="33138"/>
    <cellStyle name="Output 2" xfId="33139"/>
    <cellStyle name="Output 2 10" xfId="33140"/>
    <cellStyle name="Output 2 10 2" xfId="33141"/>
    <cellStyle name="Output 2 10 2 2" xfId="33142"/>
    <cellStyle name="Output 2 10 3" xfId="33143"/>
    <cellStyle name="Output 2 10 3 2" xfId="33144"/>
    <cellStyle name="Output 2 10 4" xfId="33145"/>
    <cellStyle name="Output 2 10 5" xfId="33146"/>
    <cellStyle name="Output 2 11" xfId="33147"/>
    <cellStyle name="Output 2 11 2" xfId="33148"/>
    <cellStyle name="Output 2 11 2 2" xfId="33149"/>
    <cellStyle name="Output 2 11 3" xfId="33150"/>
    <cellStyle name="Output 2 11 3 2" xfId="33151"/>
    <cellStyle name="Output 2 11 4" xfId="33152"/>
    <cellStyle name="Output 2 12" xfId="33153"/>
    <cellStyle name="Output 2 12 2" xfId="33154"/>
    <cellStyle name="Output 2 12 2 2" xfId="33155"/>
    <cellStyle name="Output 2 12 3" xfId="33156"/>
    <cellStyle name="Output 2 12 3 2" xfId="33157"/>
    <cellStyle name="Output 2 12 4" xfId="33158"/>
    <cellStyle name="Output 2 13" xfId="33159"/>
    <cellStyle name="Output 2 13 2" xfId="33160"/>
    <cellStyle name="Output 2 13 2 2" xfId="33161"/>
    <cellStyle name="Output 2 13 3" xfId="33162"/>
    <cellStyle name="Output 2 13 3 2" xfId="33163"/>
    <cellStyle name="Output 2 13 4" xfId="33164"/>
    <cellStyle name="Output 2 14" xfId="33165"/>
    <cellStyle name="Output 2 14 2" xfId="33166"/>
    <cellStyle name="Output 2 14 2 2" xfId="33167"/>
    <cellStyle name="Output 2 14 3" xfId="33168"/>
    <cellStyle name="Output 2 14 3 2" xfId="33169"/>
    <cellStyle name="Output 2 14 4" xfId="33170"/>
    <cellStyle name="Output 2 15" xfId="33171"/>
    <cellStyle name="Output 2 15 2" xfId="33172"/>
    <cellStyle name="Output 2 15 2 2" xfId="33173"/>
    <cellStyle name="Output 2 15 3" xfId="33174"/>
    <cellStyle name="Output 2 15 3 2" xfId="33175"/>
    <cellStyle name="Output 2 15 4" xfId="33176"/>
    <cellStyle name="Output 2 16" xfId="33177"/>
    <cellStyle name="Output 2 16 2" xfId="33178"/>
    <cellStyle name="Output 2 16 2 2" xfId="33179"/>
    <cellStyle name="Output 2 16 3" xfId="33180"/>
    <cellStyle name="Output 2 16 3 2" xfId="33181"/>
    <cellStyle name="Output 2 16 4" xfId="33182"/>
    <cellStyle name="Output 2 17" xfId="33183"/>
    <cellStyle name="Output 2 17 2" xfId="33184"/>
    <cellStyle name="Output 2 18" xfId="33185"/>
    <cellStyle name="Output 2 18 2" xfId="33186"/>
    <cellStyle name="Output 2 19" xfId="33187"/>
    <cellStyle name="Output 2 19 2" xfId="33188"/>
    <cellStyle name="Output 2 2" xfId="33189"/>
    <cellStyle name="Output 2 2 10" xfId="33190"/>
    <cellStyle name="Output 2 2 10 2" xfId="33191"/>
    <cellStyle name="Output 2 2 10 2 2" xfId="33192"/>
    <cellStyle name="Output 2 2 10 2 3" xfId="33193"/>
    <cellStyle name="Output 2 2 10 3" xfId="33194"/>
    <cellStyle name="Output 2 2 10 4" xfId="33195"/>
    <cellStyle name="Output 2 2 10 5" xfId="33196"/>
    <cellStyle name="Output 2 2 11" xfId="33197"/>
    <cellStyle name="Output 2 2 11 2" xfId="33198"/>
    <cellStyle name="Output 2 2 11 2 2" xfId="33199"/>
    <cellStyle name="Output 2 2 11 2 3" xfId="33200"/>
    <cellStyle name="Output 2 2 11 3" xfId="33201"/>
    <cellStyle name="Output 2 2 11 4" xfId="33202"/>
    <cellStyle name="Output 2 2 11 5" xfId="33203"/>
    <cellStyle name="Output 2 2 12" xfId="33204"/>
    <cellStyle name="Output 2 2 12 2" xfId="33205"/>
    <cellStyle name="Output 2 2 12 2 2" xfId="33206"/>
    <cellStyle name="Output 2 2 12 2 3" xfId="33207"/>
    <cellStyle name="Output 2 2 12 3" xfId="33208"/>
    <cellStyle name="Output 2 2 12 4" xfId="33209"/>
    <cellStyle name="Output 2 2 12 5" xfId="33210"/>
    <cellStyle name="Output 2 2 13" xfId="33211"/>
    <cellStyle name="Output 2 2 13 2" xfId="33212"/>
    <cellStyle name="Output 2 2 13 2 2" xfId="33213"/>
    <cellStyle name="Output 2 2 13 3" xfId="33214"/>
    <cellStyle name="Output 2 2 13 4" xfId="33215"/>
    <cellStyle name="Output 2 2 14" xfId="33216"/>
    <cellStyle name="Output 2 2 14 2" xfId="33217"/>
    <cellStyle name="Output 2 2 14 2 2" xfId="33218"/>
    <cellStyle name="Output 2 2 14 3" xfId="33219"/>
    <cellStyle name="Output 2 2 14 4" xfId="33220"/>
    <cellStyle name="Output 2 2 15" xfId="33221"/>
    <cellStyle name="Output 2 2 15 2" xfId="33222"/>
    <cellStyle name="Output 2 2 15 2 2" xfId="33223"/>
    <cellStyle name="Output 2 2 15 3" xfId="33224"/>
    <cellStyle name="Output 2 2 15 4" xfId="33225"/>
    <cellStyle name="Output 2 2 16" xfId="33226"/>
    <cellStyle name="Output 2 2 16 2" xfId="33227"/>
    <cellStyle name="Output 2 2 16 2 2" xfId="33228"/>
    <cellStyle name="Output 2 2 16 3" xfId="33229"/>
    <cellStyle name="Output 2 2 17" xfId="33230"/>
    <cellStyle name="Output 2 2 17 2" xfId="33231"/>
    <cellStyle name="Output 2 2 17 2 2" xfId="33232"/>
    <cellStyle name="Output 2 2 17 3" xfId="33233"/>
    <cellStyle name="Output 2 2 18" xfId="33234"/>
    <cellStyle name="Output 2 2 18 2" xfId="33235"/>
    <cellStyle name="Output 2 2 18 2 2" xfId="33236"/>
    <cellStyle name="Output 2 2 18 3" xfId="33237"/>
    <cellStyle name="Output 2 2 19" xfId="33238"/>
    <cellStyle name="Output 2 2 19 2" xfId="33239"/>
    <cellStyle name="Output 2 2 2" xfId="33240"/>
    <cellStyle name="Output 2 2 2 10" xfId="33241"/>
    <cellStyle name="Output 2 2 2 10 2" xfId="33242"/>
    <cellStyle name="Output 2 2 2 11" xfId="33243"/>
    <cellStyle name="Output 2 2 2 12" xfId="33244"/>
    <cellStyle name="Output 2 2 2 13" xfId="33245"/>
    <cellStyle name="Output 2 2 2 2" xfId="33246"/>
    <cellStyle name="Output 2 2 2 2 10" xfId="33247"/>
    <cellStyle name="Output 2 2 2 2 2" xfId="33248"/>
    <cellStyle name="Output 2 2 2 2 2 2" xfId="33249"/>
    <cellStyle name="Output 2 2 2 2 2 2 2" xfId="33250"/>
    <cellStyle name="Output 2 2 2 2 2 3" xfId="33251"/>
    <cellStyle name="Output 2 2 2 2 2 3 2" xfId="33252"/>
    <cellStyle name="Output 2 2 2 2 2 4" xfId="33253"/>
    <cellStyle name="Output 2 2 2 2 2 4 2" xfId="33254"/>
    <cellStyle name="Output 2 2 2 2 2 5" xfId="33255"/>
    <cellStyle name="Output 2 2 2 2 2 6" xfId="33256"/>
    <cellStyle name="Output 2 2 2 2 2 7" xfId="33257"/>
    <cellStyle name="Output 2 2 2 2 3" xfId="33258"/>
    <cellStyle name="Output 2 2 2 2 3 2" xfId="33259"/>
    <cellStyle name="Output 2 2 2 2 3 2 2" xfId="33260"/>
    <cellStyle name="Output 2 2 2 2 3 3" xfId="33261"/>
    <cellStyle name="Output 2 2 2 2 3 4" xfId="33262"/>
    <cellStyle name="Output 2 2 2 2 3 5" xfId="33263"/>
    <cellStyle name="Output 2 2 2 2 4" xfId="33264"/>
    <cellStyle name="Output 2 2 2 2 4 2" xfId="33265"/>
    <cellStyle name="Output 2 2 2 2 4 3" xfId="33266"/>
    <cellStyle name="Output 2 2 2 2 4 4" xfId="33267"/>
    <cellStyle name="Output 2 2 2 2 4 5" xfId="33268"/>
    <cellStyle name="Output 2 2 2 2 5" xfId="33269"/>
    <cellStyle name="Output 2 2 2 2 5 2" xfId="33270"/>
    <cellStyle name="Output 2 2 2 2 5 3" xfId="33271"/>
    <cellStyle name="Output 2 2 2 2 5 4" xfId="33272"/>
    <cellStyle name="Output 2 2 2 2 5 5" xfId="33273"/>
    <cellStyle name="Output 2 2 2 2 6" xfId="33274"/>
    <cellStyle name="Output 2 2 2 2 6 2" xfId="33275"/>
    <cellStyle name="Output 2 2 2 2 6 3" xfId="33276"/>
    <cellStyle name="Output 2 2 2 2 6 4" xfId="33277"/>
    <cellStyle name="Output 2 2 2 2 6 5" xfId="33278"/>
    <cellStyle name="Output 2 2 2 2 7" xfId="33279"/>
    <cellStyle name="Output 2 2 2 2 7 2" xfId="33280"/>
    <cellStyle name="Output 2 2 2 2 8" xfId="33281"/>
    <cellStyle name="Output 2 2 2 2 9" xfId="33282"/>
    <cellStyle name="Output 2 2 2 3" xfId="33283"/>
    <cellStyle name="Output 2 2 2 3 2" xfId="33284"/>
    <cellStyle name="Output 2 2 2 3 2 2" xfId="33285"/>
    <cellStyle name="Output 2 2 2 3 3" xfId="33286"/>
    <cellStyle name="Output 2 2 2 3 3 2" xfId="33287"/>
    <cellStyle name="Output 2 2 2 3 4" xfId="33288"/>
    <cellStyle name="Output 2 2 2 3 4 2" xfId="33289"/>
    <cellStyle name="Output 2 2 2 3 5" xfId="33290"/>
    <cellStyle name="Output 2 2 2 3 5 2" xfId="33291"/>
    <cellStyle name="Output 2 2 2 3 6" xfId="33292"/>
    <cellStyle name="Output 2 2 2 3 7" xfId="33293"/>
    <cellStyle name="Output 2 2 2 3 8" xfId="33294"/>
    <cellStyle name="Output 2 2 2 4" xfId="33295"/>
    <cellStyle name="Output 2 2 2 4 2" xfId="33296"/>
    <cellStyle name="Output 2 2 2 4 2 2" xfId="33297"/>
    <cellStyle name="Output 2 2 2 4 3" xfId="33298"/>
    <cellStyle name="Output 2 2 2 4 4" xfId="33299"/>
    <cellStyle name="Output 2 2 2 4 5" xfId="33300"/>
    <cellStyle name="Output 2 2 2 5" xfId="33301"/>
    <cellStyle name="Output 2 2 2 5 2" xfId="33302"/>
    <cellStyle name="Output 2 2 2 5 2 2" xfId="33303"/>
    <cellStyle name="Output 2 2 2 5 3" xfId="33304"/>
    <cellStyle name="Output 2 2 2 5 4" xfId="33305"/>
    <cellStyle name="Output 2 2 2 5 5" xfId="33306"/>
    <cellStyle name="Output 2 2 2 6" xfId="33307"/>
    <cellStyle name="Output 2 2 2 6 2" xfId="33308"/>
    <cellStyle name="Output 2 2 2 6 2 2" xfId="33309"/>
    <cellStyle name="Output 2 2 2 6 3" xfId="33310"/>
    <cellStyle name="Output 2 2 2 6 4" xfId="33311"/>
    <cellStyle name="Output 2 2 2 6 5" xfId="33312"/>
    <cellStyle name="Output 2 2 2 7" xfId="33313"/>
    <cellStyle name="Output 2 2 2 7 2" xfId="33314"/>
    <cellStyle name="Output 2 2 2 7 2 2" xfId="33315"/>
    <cellStyle name="Output 2 2 2 7 3" xfId="33316"/>
    <cellStyle name="Output 2 2 2 7 4" xfId="33317"/>
    <cellStyle name="Output 2 2 2 7 5" xfId="33318"/>
    <cellStyle name="Output 2 2 2 8" xfId="33319"/>
    <cellStyle name="Output 2 2 2 8 2" xfId="33320"/>
    <cellStyle name="Output 2 2 2 9" xfId="33321"/>
    <cellStyle name="Output 2 2 2 9 2" xfId="33322"/>
    <cellStyle name="Output 2 2 20" xfId="33323"/>
    <cellStyle name="Output 2 2 20 2" xfId="33324"/>
    <cellStyle name="Output 2 2 21" xfId="33325"/>
    <cellStyle name="Output 2 2 21 2" xfId="33326"/>
    <cellStyle name="Output 2 2 22" xfId="33327"/>
    <cellStyle name="Output 2 2 23" xfId="33328"/>
    <cellStyle name="Output 2 2 24" xfId="33329"/>
    <cellStyle name="Output 2 2 25" xfId="33330"/>
    <cellStyle name="Output 2 2 3" xfId="33331"/>
    <cellStyle name="Output 2 2 3 10" xfId="33332"/>
    <cellStyle name="Output 2 2 3 11" xfId="33333"/>
    <cellStyle name="Output 2 2 3 12" xfId="33334"/>
    <cellStyle name="Output 2 2 3 2" xfId="33335"/>
    <cellStyle name="Output 2 2 3 2 2" xfId="33336"/>
    <cellStyle name="Output 2 2 3 2 2 2" xfId="33337"/>
    <cellStyle name="Output 2 2 3 2 3" xfId="33338"/>
    <cellStyle name="Output 2 2 3 2 3 2" xfId="33339"/>
    <cellStyle name="Output 2 2 3 2 4" xfId="33340"/>
    <cellStyle name="Output 2 2 3 2 4 2" xfId="33341"/>
    <cellStyle name="Output 2 2 3 2 5" xfId="33342"/>
    <cellStyle name="Output 2 2 3 2 6" xfId="33343"/>
    <cellStyle name="Output 2 2 3 2 7" xfId="33344"/>
    <cellStyle name="Output 2 2 3 3" xfId="33345"/>
    <cellStyle name="Output 2 2 3 3 2" xfId="33346"/>
    <cellStyle name="Output 2 2 3 3 2 2" xfId="33347"/>
    <cellStyle name="Output 2 2 3 3 3" xfId="33348"/>
    <cellStyle name="Output 2 2 3 3 4" xfId="33349"/>
    <cellStyle name="Output 2 2 3 3 5" xfId="33350"/>
    <cellStyle name="Output 2 2 3 4" xfId="33351"/>
    <cellStyle name="Output 2 2 3 4 2" xfId="33352"/>
    <cellStyle name="Output 2 2 3 4 2 2" xfId="33353"/>
    <cellStyle name="Output 2 2 3 4 3" xfId="33354"/>
    <cellStyle name="Output 2 2 3 4 4" xfId="33355"/>
    <cellStyle name="Output 2 2 3 4 5" xfId="33356"/>
    <cellStyle name="Output 2 2 3 5" xfId="33357"/>
    <cellStyle name="Output 2 2 3 5 2" xfId="33358"/>
    <cellStyle name="Output 2 2 3 5 3" xfId="33359"/>
    <cellStyle name="Output 2 2 3 5 4" xfId="33360"/>
    <cellStyle name="Output 2 2 3 5 5" xfId="33361"/>
    <cellStyle name="Output 2 2 3 6" xfId="33362"/>
    <cellStyle name="Output 2 2 3 6 2" xfId="33363"/>
    <cellStyle name="Output 2 2 3 6 2 2" xfId="33364"/>
    <cellStyle name="Output 2 2 3 6 3" xfId="33365"/>
    <cellStyle name="Output 2 2 3 6 4" xfId="33366"/>
    <cellStyle name="Output 2 2 3 6 5" xfId="33367"/>
    <cellStyle name="Output 2 2 3 7" xfId="33368"/>
    <cellStyle name="Output 2 2 3 7 2" xfId="33369"/>
    <cellStyle name="Output 2 2 3 8" xfId="33370"/>
    <cellStyle name="Output 2 2 3 8 2" xfId="33371"/>
    <cellStyle name="Output 2 2 3 9" xfId="33372"/>
    <cellStyle name="Output 2 2 3 9 2" xfId="33373"/>
    <cellStyle name="Output 2 2 4" xfId="33374"/>
    <cellStyle name="Output 2 2 4 2" xfId="33375"/>
    <cellStyle name="Output 2 2 4 2 2" xfId="33376"/>
    <cellStyle name="Output 2 2 4 2 2 2" xfId="33377"/>
    <cellStyle name="Output 2 2 4 2 3" xfId="33378"/>
    <cellStyle name="Output 2 2 4 3" xfId="33379"/>
    <cellStyle name="Output 2 2 4 3 2" xfId="33380"/>
    <cellStyle name="Output 2 2 4 4" xfId="33381"/>
    <cellStyle name="Output 2 2 4 4 2" xfId="33382"/>
    <cellStyle name="Output 2 2 4 5" xfId="33383"/>
    <cellStyle name="Output 2 2 4 5 2" xfId="33384"/>
    <cellStyle name="Output 2 2 4 6" xfId="33385"/>
    <cellStyle name="Output 2 2 4 7" xfId="33386"/>
    <cellStyle name="Output 2 2 4 8" xfId="33387"/>
    <cellStyle name="Output 2 2 5" xfId="33388"/>
    <cellStyle name="Output 2 2 5 2" xfId="33389"/>
    <cellStyle name="Output 2 2 5 2 2" xfId="33390"/>
    <cellStyle name="Output 2 2 5 2 2 2" xfId="33391"/>
    <cellStyle name="Output 2 2 5 2 3" xfId="33392"/>
    <cellStyle name="Output 2 2 5 3" xfId="33393"/>
    <cellStyle name="Output 2 2 5 3 2" xfId="33394"/>
    <cellStyle name="Output 2 2 5 4" xfId="33395"/>
    <cellStyle name="Output 2 2 5 5" xfId="33396"/>
    <cellStyle name="Output 2 2 6" xfId="33397"/>
    <cellStyle name="Output 2 2 6 2" xfId="33398"/>
    <cellStyle name="Output 2 2 6 2 2" xfId="33399"/>
    <cellStyle name="Output 2 2 6 2 3" xfId="33400"/>
    <cellStyle name="Output 2 2 6 3" xfId="33401"/>
    <cellStyle name="Output 2 2 6 4" xfId="33402"/>
    <cellStyle name="Output 2 2 6 5" xfId="33403"/>
    <cellStyle name="Output 2 2 7" xfId="33404"/>
    <cellStyle name="Output 2 2 7 2" xfId="33405"/>
    <cellStyle name="Output 2 2 7 2 2" xfId="33406"/>
    <cellStyle name="Output 2 2 7 2 3" xfId="33407"/>
    <cellStyle name="Output 2 2 7 3" xfId="33408"/>
    <cellStyle name="Output 2 2 7 4" xfId="33409"/>
    <cellStyle name="Output 2 2 7 5" xfId="33410"/>
    <cellStyle name="Output 2 2 8" xfId="33411"/>
    <cellStyle name="Output 2 2 8 2" xfId="33412"/>
    <cellStyle name="Output 2 2 8 2 2" xfId="33413"/>
    <cellStyle name="Output 2 2 8 2 3" xfId="33414"/>
    <cellStyle name="Output 2 2 8 3" xfId="33415"/>
    <cellStyle name="Output 2 2 8 4" xfId="33416"/>
    <cellStyle name="Output 2 2 8 5" xfId="33417"/>
    <cellStyle name="Output 2 2 9" xfId="33418"/>
    <cellStyle name="Output 2 2 9 2" xfId="33419"/>
    <cellStyle name="Output 2 2 9 2 2" xfId="33420"/>
    <cellStyle name="Output 2 2 9 2 3" xfId="33421"/>
    <cellStyle name="Output 2 2 9 3" xfId="33422"/>
    <cellStyle name="Output 2 2 9 4" xfId="33423"/>
    <cellStyle name="Output 2 2 9 5" xfId="33424"/>
    <cellStyle name="Output 2 20" xfId="33425"/>
    <cellStyle name="Output 2 20 2" xfId="33426"/>
    <cellStyle name="Output 2 21" xfId="33427"/>
    <cellStyle name="Output 2 3" xfId="33428"/>
    <cellStyle name="Output 2 3 10" xfId="33429"/>
    <cellStyle name="Output 2 3 10 2" xfId="33430"/>
    <cellStyle name="Output 2 3 10 3" xfId="33431"/>
    <cellStyle name="Output 2 3 11" xfId="33432"/>
    <cellStyle name="Output 2 3 11 2" xfId="33433"/>
    <cellStyle name="Output 2 3 12" xfId="33434"/>
    <cellStyle name="Output 2 3 13" xfId="33435"/>
    <cellStyle name="Output 2 3 2" xfId="33436"/>
    <cellStyle name="Output 2 3 2 10" xfId="33437"/>
    <cellStyle name="Output 2 3 2 2" xfId="33438"/>
    <cellStyle name="Output 2 3 2 2 2" xfId="33439"/>
    <cellStyle name="Output 2 3 2 2 2 2" xfId="33440"/>
    <cellStyle name="Output 2 3 2 2 3" xfId="33441"/>
    <cellStyle name="Output 2 3 2 2 3 2" xfId="33442"/>
    <cellStyle name="Output 2 3 2 2 4" xfId="33443"/>
    <cellStyle name="Output 2 3 2 2 4 2" xfId="33444"/>
    <cellStyle name="Output 2 3 2 2 5" xfId="33445"/>
    <cellStyle name="Output 2 3 2 2 6" xfId="33446"/>
    <cellStyle name="Output 2 3 2 2 7" xfId="33447"/>
    <cellStyle name="Output 2 3 2 3" xfId="33448"/>
    <cellStyle name="Output 2 3 2 3 2" xfId="33449"/>
    <cellStyle name="Output 2 3 2 3 2 2" xfId="33450"/>
    <cellStyle name="Output 2 3 2 3 3" xfId="33451"/>
    <cellStyle name="Output 2 3 2 3 4" xfId="33452"/>
    <cellStyle name="Output 2 3 2 3 5" xfId="33453"/>
    <cellStyle name="Output 2 3 2 4" xfId="33454"/>
    <cellStyle name="Output 2 3 2 4 2" xfId="33455"/>
    <cellStyle name="Output 2 3 2 4 3" xfId="33456"/>
    <cellStyle name="Output 2 3 2 4 4" xfId="33457"/>
    <cellStyle name="Output 2 3 2 4 5" xfId="33458"/>
    <cellStyle name="Output 2 3 2 5" xfId="33459"/>
    <cellStyle name="Output 2 3 2 5 2" xfId="33460"/>
    <cellStyle name="Output 2 3 2 5 3" xfId="33461"/>
    <cellStyle name="Output 2 3 2 5 4" xfId="33462"/>
    <cellStyle name="Output 2 3 2 5 5" xfId="33463"/>
    <cellStyle name="Output 2 3 2 6" xfId="33464"/>
    <cellStyle name="Output 2 3 2 6 2" xfId="33465"/>
    <cellStyle name="Output 2 3 2 6 3" xfId="33466"/>
    <cellStyle name="Output 2 3 2 6 4" xfId="33467"/>
    <cellStyle name="Output 2 3 2 6 5" xfId="33468"/>
    <cellStyle name="Output 2 3 2 7" xfId="33469"/>
    <cellStyle name="Output 2 3 2 7 2" xfId="33470"/>
    <cellStyle name="Output 2 3 2 8" xfId="33471"/>
    <cellStyle name="Output 2 3 2 9" xfId="33472"/>
    <cellStyle name="Output 2 3 3" xfId="33473"/>
    <cellStyle name="Output 2 3 3 2" xfId="33474"/>
    <cellStyle name="Output 2 3 3 2 2" xfId="33475"/>
    <cellStyle name="Output 2 3 3 3" xfId="33476"/>
    <cellStyle name="Output 2 3 3 3 2" xfId="33477"/>
    <cellStyle name="Output 2 3 3 4" xfId="33478"/>
    <cellStyle name="Output 2 3 3 4 2" xfId="33479"/>
    <cellStyle name="Output 2 3 3 5" xfId="33480"/>
    <cellStyle name="Output 2 3 3 5 2" xfId="33481"/>
    <cellStyle name="Output 2 3 3 6" xfId="33482"/>
    <cellStyle name="Output 2 3 3 7" xfId="33483"/>
    <cellStyle name="Output 2 3 3 8" xfId="33484"/>
    <cellStyle name="Output 2 3 4" xfId="33485"/>
    <cellStyle name="Output 2 3 4 2" xfId="33486"/>
    <cellStyle name="Output 2 3 4 2 2" xfId="33487"/>
    <cellStyle name="Output 2 3 4 2 2 2" xfId="33488"/>
    <cellStyle name="Output 2 3 4 2 3" xfId="33489"/>
    <cellStyle name="Output 2 3 4 3" xfId="33490"/>
    <cellStyle name="Output 2 3 4 3 2" xfId="33491"/>
    <cellStyle name="Output 2 3 4 4" xfId="33492"/>
    <cellStyle name="Output 2 3 4 5" xfId="33493"/>
    <cellStyle name="Output 2 3 5" xfId="33494"/>
    <cellStyle name="Output 2 3 5 2" xfId="33495"/>
    <cellStyle name="Output 2 3 5 2 2" xfId="33496"/>
    <cellStyle name="Output 2 3 5 3" xfId="33497"/>
    <cellStyle name="Output 2 3 5 4" xfId="33498"/>
    <cellStyle name="Output 2 3 5 5" xfId="33499"/>
    <cellStyle name="Output 2 3 6" xfId="33500"/>
    <cellStyle name="Output 2 3 6 2" xfId="33501"/>
    <cellStyle name="Output 2 3 6 3" xfId="33502"/>
    <cellStyle name="Output 2 3 6 4" xfId="33503"/>
    <cellStyle name="Output 2 3 6 5" xfId="33504"/>
    <cellStyle name="Output 2 3 7" xfId="33505"/>
    <cellStyle name="Output 2 3 7 2" xfId="33506"/>
    <cellStyle name="Output 2 3 7 3" xfId="33507"/>
    <cellStyle name="Output 2 3 7 4" xfId="33508"/>
    <cellStyle name="Output 2 3 7 5" xfId="33509"/>
    <cellStyle name="Output 2 3 8" xfId="33510"/>
    <cellStyle name="Output 2 3 8 2" xfId="33511"/>
    <cellStyle name="Output 2 3 8 2 2" xfId="33512"/>
    <cellStyle name="Output 2 3 8 3" xfId="33513"/>
    <cellStyle name="Output 2 3 9" xfId="33514"/>
    <cellStyle name="Output 2 3 9 2" xfId="33515"/>
    <cellStyle name="Output 2 3 9 3" xfId="33516"/>
    <cellStyle name="Output 2 4" xfId="33517"/>
    <cellStyle name="Output 2 4 10" xfId="33518"/>
    <cellStyle name="Output 2 4 10 2" xfId="33519"/>
    <cellStyle name="Output 2 4 11" xfId="33520"/>
    <cellStyle name="Output 2 4 12" xfId="33521"/>
    <cellStyle name="Output 2 4 2" xfId="33522"/>
    <cellStyle name="Output 2 4 2 10" xfId="33523"/>
    <cellStyle name="Output 2 4 2 2" xfId="33524"/>
    <cellStyle name="Output 2 4 2 2 2" xfId="33525"/>
    <cellStyle name="Output 2 4 2 2 2 2" xfId="33526"/>
    <cellStyle name="Output 2 4 2 2 2 2 2" xfId="33527"/>
    <cellStyle name="Output 2 4 2 2 2 3" xfId="33528"/>
    <cellStyle name="Output 2 4 2 2 3" xfId="33529"/>
    <cellStyle name="Output 2 4 2 2 3 2" xfId="33530"/>
    <cellStyle name="Output 2 4 2 2 3 3" xfId="33531"/>
    <cellStyle name="Output 2 4 2 2 4" xfId="33532"/>
    <cellStyle name="Output 2 4 2 2 4 2" xfId="33533"/>
    <cellStyle name="Output 2 4 2 2 5" xfId="33534"/>
    <cellStyle name="Output 2 4 2 2 6" xfId="33535"/>
    <cellStyle name="Output 2 4 2 2 7" xfId="33536"/>
    <cellStyle name="Output 2 4 2 2 8" xfId="33537"/>
    <cellStyle name="Output 2 4 2 3" xfId="33538"/>
    <cellStyle name="Output 2 4 2 3 2" xfId="33539"/>
    <cellStyle name="Output 2 4 2 3 2 2" xfId="33540"/>
    <cellStyle name="Output 2 4 2 3 3" xfId="33541"/>
    <cellStyle name="Output 2 4 2 3 4" xfId="33542"/>
    <cellStyle name="Output 2 4 2 3 5" xfId="33543"/>
    <cellStyle name="Output 2 4 2 4" xfId="33544"/>
    <cellStyle name="Output 2 4 2 4 2" xfId="33545"/>
    <cellStyle name="Output 2 4 2 4 3" xfId="33546"/>
    <cellStyle name="Output 2 4 2 4 4" xfId="33547"/>
    <cellStyle name="Output 2 4 2 4 5" xfId="33548"/>
    <cellStyle name="Output 2 4 2 5" xfId="33549"/>
    <cellStyle name="Output 2 4 2 5 2" xfId="33550"/>
    <cellStyle name="Output 2 4 2 5 3" xfId="33551"/>
    <cellStyle name="Output 2 4 2 5 4" xfId="33552"/>
    <cellStyle name="Output 2 4 2 5 5" xfId="33553"/>
    <cellStyle name="Output 2 4 2 6" xfId="33554"/>
    <cellStyle name="Output 2 4 2 6 2" xfId="33555"/>
    <cellStyle name="Output 2 4 2 6 3" xfId="33556"/>
    <cellStyle name="Output 2 4 2 6 4" xfId="33557"/>
    <cellStyle name="Output 2 4 2 6 5" xfId="33558"/>
    <cellStyle name="Output 2 4 2 7" xfId="33559"/>
    <cellStyle name="Output 2 4 2 7 2" xfId="33560"/>
    <cellStyle name="Output 2 4 2 8" xfId="33561"/>
    <cellStyle name="Output 2 4 2 9" xfId="33562"/>
    <cellStyle name="Output 2 4 3" xfId="33563"/>
    <cellStyle name="Output 2 4 3 2" xfId="33564"/>
    <cellStyle name="Output 2 4 3 2 2" xfId="33565"/>
    <cellStyle name="Output 2 4 3 3" xfId="33566"/>
    <cellStyle name="Output 2 4 3 3 2" xfId="33567"/>
    <cellStyle name="Output 2 4 3 4" xfId="33568"/>
    <cellStyle name="Output 2 4 3 4 2" xfId="33569"/>
    <cellStyle name="Output 2 4 3 5" xfId="33570"/>
    <cellStyle name="Output 2 4 3 5 2" xfId="33571"/>
    <cellStyle name="Output 2 4 3 6" xfId="33572"/>
    <cellStyle name="Output 2 4 3 7" xfId="33573"/>
    <cellStyle name="Output 2 4 3 8" xfId="33574"/>
    <cellStyle name="Output 2 4 4" xfId="33575"/>
    <cellStyle name="Output 2 4 4 2" xfId="33576"/>
    <cellStyle name="Output 2 4 4 2 2" xfId="33577"/>
    <cellStyle name="Output 2 4 4 3" xfId="33578"/>
    <cellStyle name="Output 2 4 4 4" xfId="33579"/>
    <cellStyle name="Output 2 4 4 5" xfId="33580"/>
    <cellStyle name="Output 2 4 5" xfId="33581"/>
    <cellStyle name="Output 2 4 5 2" xfId="33582"/>
    <cellStyle name="Output 2 4 5 2 2" xfId="33583"/>
    <cellStyle name="Output 2 4 5 3" xfId="33584"/>
    <cellStyle name="Output 2 4 5 4" xfId="33585"/>
    <cellStyle name="Output 2 4 5 5" xfId="33586"/>
    <cellStyle name="Output 2 4 6" xfId="33587"/>
    <cellStyle name="Output 2 4 6 2" xfId="33588"/>
    <cellStyle name="Output 2 4 6 2 2" xfId="33589"/>
    <cellStyle name="Output 2 4 6 3" xfId="33590"/>
    <cellStyle name="Output 2 4 6 4" xfId="33591"/>
    <cellStyle name="Output 2 4 6 5" xfId="33592"/>
    <cellStyle name="Output 2 4 7" xfId="33593"/>
    <cellStyle name="Output 2 4 7 2" xfId="33594"/>
    <cellStyle name="Output 2 4 7 3" xfId="33595"/>
    <cellStyle name="Output 2 4 7 4" xfId="33596"/>
    <cellStyle name="Output 2 4 7 5" xfId="33597"/>
    <cellStyle name="Output 2 4 8" xfId="33598"/>
    <cellStyle name="Output 2 4 8 2" xfId="33599"/>
    <cellStyle name="Output 2 4 9" xfId="33600"/>
    <cellStyle name="Output 2 4 9 2" xfId="33601"/>
    <cellStyle name="Output 2 4 9 3" xfId="33602"/>
    <cellStyle name="Output 2 5" xfId="33603"/>
    <cellStyle name="Output 2 5 2" xfId="33604"/>
    <cellStyle name="Output 2 5 2 2" xfId="33605"/>
    <cellStyle name="Output 2 5 2 2 2" xfId="33606"/>
    <cellStyle name="Output 2 5 2 2 2 2" xfId="33607"/>
    <cellStyle name="Output 2 5 2 2 3" xfId="33608"/>
    <cellStyle name="Output 2 5 2 3" xfId="33609"/>
    <cellStyle name="Output 2 5 2 3 2" xfId="33610"/>
    <cellStyle name="Output 2 5 2 4" xfId="33611"/>
    <cellStyle name="Output 2 5 2 5" xfId="33612"/>
    <cellStyle name="Output 2 5 3" xfId="33613"/>
    <cellStyle name="Output 2 5 3 2" xfId="33614"/>
    <cellStyle name="Output 2 5 4" xfId="33615"/>
    <cellStyle name="Output 2 5 4 2" xfId="33616"/>
    <cellStyle name="Output 2 5 4 3" xfId="33617"/>
    <cellStyle name="Output 2 5 5" xfId="33618"/>
    <cellStyle name="Output 2 5 5 2" xfId="33619"/>
    <cellStyle name="Output 2 5 5 3" xfId="33620"/>
    <cellStyle name="Output 2 5 6" xfId="33621"/>
    <cellStyle name="Output 2 5 6 2" xfId="33622"/>
    <cellStyle name="Output 2 5 6 3" xfId="33623"/>
    <cellStyle name="Output 2 5 7" xfId="33624"/>
    <cellStyle name="Output 2 5 8" xfId="33625"/>
    <cellStyle name="Output 2 6" xfId="33626"/>
    <cellStyle name="Output 2 6 2" xfId="33627"/>
    <cellStyle name="Output 2 6 2 2" xfId="33628"/>
    <cellStyle name="Output 2 6 2 2 2" xfId="33629"/>
    <cellStyle name="Output 2 6 2 2 3" xfId="33630"/>
    <cellStyle name="Output 2 6 2 3" xfId="33631"/>
    <cellStyle name="Output 2 6 2 4" xfId="33632"/>
    <cellStyle name="Output 2 6 2 5" xfId="33633"/>
    <cellStyle name="Output 2 6 3" xfId="33634"/>
    <cellStyle name="Output 2 6 3 2" xfId="33635"/>
    <cellStyle name="Output 2 6 3 2 2" xfId="33636"/>
    <cellStyle name="Output 2 6 3 3" xfId="33637"/>
    <cellStyle name="Output 2 6 4" xfId="33638"/>
    <cellStyle name="Output 2 6 4 2" xfId="33639"/>
    <cellStyle name="Output 2 6 5" xfId="33640"/>
    <cellStyle name="Output 2 6 6" xfId="33641"/>
    <cellStyle name="Output 2 7" xfId="33642"/>
    <cellStyle name="Output 2 7 2" xfId="33643"/>
    <cellStyle name="Output 2 7 2 2" xfId="33644"/>
    <cellStyle name="Output 2 7 2 2 2" xfId="33645"/>
    <cellStyle name="Output 2 7 2 3" xfId="33646"/>
    <cellStyle name="Output 2 7 3" xfId="33647"/>
    <cellStyle name="Output 2 7 3 2" xfId="33648"/>
    <cellStyle name="Output 2 7 3 3" xfId="33649"/>
    <cellStyle name="Output 2 7 4" xfId="33650"/>
    <cellStyle name="Output 2 7 5" xfId="33651"/>
    <cellStyle name="Output 2 8" xfId="33652"/>
    <cellStyle name="Output 2 8 2" xfId="33653"/>
    <cellStyle name="Output 2 8 2 2" xfId="33654"/>
    <cellStyle name="Output 2 8 2 2 2" xfId="33655"/>
    <cellStyle name="Output 2 8 2 3" xfId="33656"/>
    <cellStyle name="Output 2 8 3" xfId="33657"/>
    <cellStyle name="Output 2 8 3 2" xfId="33658"/>
    <cellStyle name="Output 2 8 3 3" xfId="33659"/>
    <cellStyle name="Output 2 8 4" xfId="33660"/>
    <cellStyle name="Output 2 8 5" xfId="33661"/>
    <cellStyle name="Output 2 9" xfId="33662"/>
    <cellStyle name="Output 2 9 2" xfId="33663"/>
    <cellStyle name="Output 2 9 2 2" xfId="33664"/>
    <cellStyle name="Output 2 9 2 2 2" xfId="33665"/>
    <cellStyle name="Output 2 9 2 3" xfId="33666"/>
    <cellStyle name="Output 2 9 3" xfId="33667"/>
    <cellStyle name="Output 2 9 3 2" xfId="33668"/>
    <cellStyle name="Output 2 9 3 3" xfId="33669"/>
    <cellStyle name="Output 2 9 4" xfId="33670"/>
    <cellStyle name="Output 2 9 5" xfId="33671"/>
    <cellStyle name="Output 20" xfId="33672"/>
    <cellStyle name="Output 20 2" xfId="33673"/>
    <cellStyle name="Output 20 2 2" xfId="33674"/>
    <cellStyle name="Output 20 2 2 2" xfId="33675"/>
    <cellStyle name="Output 20 2 2 2 2" xfId="33676"/>
    <cellStyle name="Output 20 2 2 2 3" xfId="33677"/>
    <cellStyle name="Output 20 2 2 2 4" xfId="33678"/>
    <cellStyle name="Output 20 2 2 3" xfId="33679"/>
    <cellStyle name="Output 20 2 2 3 2" xfId="33680"/>
    <cellStyle name="Output 20 2 2 3 3" xfId="33681"/>
    <cellStyle name="Output 20 2 2 3 4" xfId="33682"/>
    <cellStyle name="Output 20 2 2 4" xfId="33683"/>
    <cellStyle name="Output 20 2 2 4 2" xfId="33684"/>
    <cellStyle name="Output 20 2 2 4 3" xfId="33685"/>
    <cellStyle name="Output 20 2 2 4 4" xfId="33686"/>
    <cellStyle name="Output 20 2 2 5" xfId="33687"/>
    <cellStyle name="Output 20 2 2 5 2" xfId="33688"/>
    <cellStyle name="Output 20 2 2 5 3" xfId="33689"/>
    <cellStyle name="Output 20 2 2 5 4" xfId="33690"/>
    <cellStyle name="Output 20 2 2 6" xfId="33691"/>
    <cellStyle name="Output 20 2 2 7" xfId="33692"/>
    <cellStyle name="Output 20 2 2 8" xfId="33693"/>
    <cellStyle name="Output 20 2 3" xfId="33694"/>
    <cellStyle name="Output 20 2 3 2" xfId="33695"/>
    <cellStyle name="Output 20 2 3 3" xfId="33696"/>
    <cellStyle name="Output 20 2 3 4" xfId="33697"/>
    <cellStyle name="Output 20 2 4" xfId="33698"/>
    <cellStyle name="Output 20 2 5" xfId="33699"/>
    <cellStyle name="Output 20 2 6" xfId="33700"/>
    <cellStyle name="Output 20 3" xfId="33701"/>
    <cellStyle name="Output 20 3 2" xfId="33702"/>
    <cellStyle name="Output 20 3 2 2" xfId="33703"/>
    <cellStyle name="Output 20 3 2 3" xfId="33704"/>
    <cellStyle name="Output 20 3 2 4" xfId="33705"/>
    <cellStyle name="Output 20 3 3" xfId="33706"/>
    <cellStyle name="Output 20 3 3 2" xfId="33707"/>
    <cellStyle name="Output 20 3 3 3" xfId="33708"/>
    <cellStyle name="Output 20 3 3 4" xfId="33709"/>
    <cellStyle name="Output 20 3 4" xfId="33710"/>
    <cellStyle name="Output 20 3 4 2" xfId="33711"/>
    <cellStyle name="Output 20 3 4 3" xfId="33712"/>
    <cellStyle name="Output 20 3 4 4" xfId="33713"/>
    <cellStyle name="Output 20 3 5" xfId="33714"/>
    <cellStyle name="Output 20 3 5 2" xfId="33715"/>
    <cellStyle name="Output 20 3 5 3" xfId="33716"/>
    <cellStyle name="Output 20 3 5 4" xfId="33717"/>
    <cellStyle name="Output 20 3 6" xfId="33718"/>
    <cellStyle name="Output 20 3 7" xfId="33719"/>
    <cellStyle name="Output 20 3 8" xfId="33720"/>
    <cellStyle name="Output 20 4" xfId="33721"/>
    <cellStyle name="Output 20 4 2" xfId="33722"/>
    <cellStyle name="Output 20 4 3" xfId="33723"/>
    <cellStyle name="Output 20 4 4" xfId="33724"/>
    <cellStyle name="Output 20 5" xfId="33725"/>
    <cellStyle name="Output 20 6" xfId="33726"/>
    <cellStyle name="Output 20 7" xfId="33727"/>
    <cellStyle name="Output 21" xfId="33728"/>
    <cellStyle name="Output 21 2" xfId="33729"/>
    <cellStyle name="Output 21 2 2" xfId="33730"/>
    <cellStyle name="Output 21 2 2 2" xfId="33731"/>
    <cellStyle name="Output 21 2 2 2 2" xfId="33732"/>
    <cellStyle name="Output 21 2 2 2 3" xfId="33733"/>
    <cellStyle name="Output 21 2 2 2 4" xfId="33734"/>
    <cellStyle name="Output 21 2 2 3" xfId="33735"/>
    <cellStyle name="Output 21 2 2 3 2" xfId="33736"/>
    <cellStyle name="Output 21 2 2 3 3" xfId="33737"/>
    <cellStyle name="Output 21 2 2 3 4" xfId="33738"/>
    <cellStyle name="Output 21 2 2 4" xfId="33739"/>
    <cellStyle name="Output 21 2 2 4 2" xfId="33740"/>
    <cellStyle name="Output 21 2 2 4 3" xfId="33741"/>
    <cellStyle name="Output 21 2 2 4 4" xfId="33742"/>
    <cellStyle name="Output 21 2 2 5" xfId="33743"/>
    <cellStyle name="Output 21 2 2 5 2" xfId="33744"/>
    <cellStyle name="Output 21 2 2 5 3" xfId="33745"/>
    <cellStyle name="Output 21 2 2 5 4" xfId="33746"/>
    <cellStyle name="Output 21 2 2 6" xfId="33747"/>
    <cellStyle name="Output 21 2 2 7" xfId="33748"/>
    <cellStyle name="Output 21 2 2 8" xfId="33749"/>
    <cellStyle name="Output 21 2 3" xfId="33750"/>
    <cellStyle name="Output 21 2 3 2" xfId="33751"/>
    <cellStyle name="Output 21 2 3 3" xfId="33752"/>
    <cellStyle name="Output 21 2 3 4" xfId="33753"/>
    <cellStyle name="Output 21 2 4" xfId="33754"/>
    <cellStyle name="Output 21 2 5" xfId="33755"/>
    <cellStyle name="Output 21 2 6" xfId="33756"/>
    <cellStyle name="Output 21 3" xfId="33757"/>
    <cellStyle name="Output 21 3 2" xfId="33758"/>
    <cellStyle name="Output 21 3 2 2" xfId="33759"/>
    <cellStyle name="Output 21 3 2 3" xfId="33760"/>
    <cellStyle name="Output 21 3 2 4" xfId="33761"/>
    <cellStyle name="Output 21 3 3" xfId="33762"/>
    <cellStyle name="Output 21 3 3 2" xfId="33763"/>
    <cellStyle name="Output 21 3 3 3" xfId="33764"/>
    <cellStyle name="Output 21 3 3 4" xfId="33765"/>
    <cellStyle name="Output 21 3 4" xfId="33766"/>
    <cellStyle name="Output 21 3 4 2" xfId="33767"/>
    <cellStyle name="Output 21 3 4 3" xfId="33768"/>
    <cellStyle name="Output 21 3 4 4" xfId="33769"/>
    <cellStyle name="Output 21 3 5" xfId="33770"/>
    <cellStyle name="Output 21 3 5 2" xfId="33771"/>
    <cellStyle name="Output 21 3 5 3" xfId="33772"/>
    <cellStyle name="Output 21 3 5 4" xfId="33773"/>
    <cellStyle name="Output 21 3 6" xfId="33774"/>
    <cellStyle name="Output 21 3 7" xfId="33775"/>
    <cellStyle name="Output 21 3 8" xfId="33776"/>
    <cellStyle name="Output 21 4" xfId="33777"/>
    <cellStyle name="Output 21 4 2" xfId="33778"/>
    <cellStyle name="Output 21 4 3" xfId="33779"/>
    <cellStyle name="Output 21 4 4" xfId="33780"/>
    <cellStyle name="Output 21 5" xfId="33781"/>
    <cellStyle name="Output 21 6" xfId="33782"/>
    <cellStyle name="Output 21 7" xfId="33783"/>
    <cellStyle name="Output 22" xfId="33784"/>
    <cellStyle name="Output 22 2" xfId="33785"/>
    <cellStyle name="Output 22 2 2" xfId="33786"/>
    <cellStyle name="Output 22 2 2 2" xfId="33787"/>
    <cellStyle name="Output 22 2 2 2 2" xfId="33788"/>
    <cellStyle name="Output 22 2 2 2 3" xfId="33789"/>
    <cellStyle name="Output 22 2 2 2 4" xfId="33790"/>
    <cellStyle name="Output 22 2 2 3" xfId="33791"/>
    <cellStyle name="Output 22 2 2 3 2" xfId="33792"/>
    <cellStyle name="Output 22 2 2 3 3" xfId="33793"/>
    <cellStyle name="Output 22 2 2 3 4" xfId="33794"/>
    <cellStyle name="Output 22 2 2 4" xfId="33795"/>
    <cellStyle name="Output 22 2 2 4 2" xfId="33796"/>
    <cellStyle name="Output 22 2 2 4 3" xfId="33797"/>
    <cellStyle name="Output 22 2 2 4 4" xfId="33798"/>
    <cellStyle name="Output 22 2 2 5" xfId="33799"/>
    <cellStyle name="Output 22 2 2 5 2" xfId="33800"/>
    <cellStyle name="Output 22 2 2 5 3" xfId="33801"/>
    <cellStyle name="Output 22 2 2 5 4" xfId="33802"/>
    <cellStyle name="Output 22 2 2 6" xfId="33803"/>
    <cellStyle name="Output 22 2 2 7" xfId="33804"/>
    <cellStyle name="Output 22 2 2 8" xfId="33805"/>
    <cellStyle name="Output 22 2 3" xfId="33806"/>
    <cellStyle name="Output 22 2 3 2" xfId="33807"/>
    <cellStyle name="Output 22 2 3 3" xfId="33808"/>
    <cellStyle name="Output 22 2 3 4" xfId="33809"/>
    <cellStyle name="Output 22 2 4" xfId="33810"/>
    <cellStyle name="Output 22 2 5" xfId="33811"/>
    <cellStyle name="Output 22 2 6" xfId="33812"/>
    <cellStyle name="Output 22 3" xfId="33813"/>
    <cellStyle name="Output 22 3 2" xfId="33814"/>
    <cellStyle name="Output 22 3 2 2" xfId="33815"/>
    <cellStyle name="Output 22 3 2 3" xfId="33816"/>
    <cellStyle name="Output 22 3 2 4" xfId="33817"/>
    <cellStyle name="Output 22 3 3" xfId="33818"/>
    <cellStyle name="Output 22 3 3 2" xfId="33819"/>
    <cellStyle name="Output 22 3 3 3" xfId="33820"/>
    <cellStyle name="Output 22 3 3 4" xfId="33821"/>
    <cellStyle name="Output 22 3 4" xfId="33822"/>
    <cellStyle name="Output 22 3 4 2" xfId="33823"/>
    <cellStyle name="Output 22 3 4 3" xfId="33824"/>
    <cellStyle name="Output 22 3 4 4" xfId="33825"/>
    <cellStyle name="Output 22 3 5" xfId="33826"/>
    <cellStyle name="Output 22 3 5 2" xfId="33827"/>
    <cellStyle name="Output 22 3 5 3" xfId="33828"/>
    <cellStyle name="Output 22 3 5 4" xfId="33829"/>
    <cellStyle name="Output 22 3 6" xfId="33830"/>
    <cellStyle name="Output 22 3 7" xfId="33831"/>
    <cellStyle name="Output 22 3 8" xfId="33832"/>
    <cellStyle name="Output 22 4" xfId="33833"/>
    <cellStyle name="Output 22 4 2" xfId="33834"/>
    <cellStyle name="Output 22 4 3" xfId="33835"/>
    <cellStyle name="Output 22 4 4" xfId="33836"/>
    <cellStyle name="Output 22 5" xfId="33837"/>
    <cellStyle name="Output 22 6" xfId="33838"/>
    <cellStyle name="Output 22 7" xfId="33839"/>
    <cellStyle name="Output 23" xfId="33840"/>
    <cellStyle name="Output 23 2" xfId="33841"/>
    <cellStyle name="Output 23 2 2" xfId="33842"/>
    <cellStyle name="Output 23 2 2 2" xfId="33843"/>
    <cellStyle name="Output 23 2 2 2 2" xfId="33844"/>
    <cellStyle name="Output 23 2 2 2 3" xfId="33845"/>
    <cellStyle name="Output 23 2 2 2 4" xfId="33846"/>
    <cellStyle name="Output 23 2 2 3" xfId="33847"/>
    <cellStyle name="Output 23 2 2 3 2" xfId="33848"/>
    <cellStyle name="Output 23 2 2 3 3" xfId="33849"/>
    <cellStyle name="Output 23 2 2 3 4" xfId="33850"/>
    <cellStyle name="Output 23 2 2 4" xfId="33851"/>
    <cellStyle name="Output 23 2 2 4 2" xfId="33852"/>
    <cellStyle name="Output 23 2 2 4 3" xfId="33853"/>
    <cellStyle name="Output 23 2 2 4 4" xfId="33854"/>
    <cellStyle name="Output 23 2 2 5" xfId="33855"/>
    <cellStyle name="Output 23 2 2 5 2" xfId="33856"/>
    <cellStyle name="Output 23 2 2 5 3" xfId="33857"/>
    <cellStyle name="Output 23 2 2 5 4" xfId="33858"/>
    <cellStyle name="Output 23 2 2 6" xfId="33859"/>
    <cellStyle name="Output 23 2 2 7" xfId="33860"/>
    <cellStyle name="Output 23 2 2 8" xfId="33861"/>
    <cellStyle name="Output 23 2 3" xfId="33862"/>
    <cellStyle name="Output 23 2 3 2" xfId="33863"/>
    <cellStyle name="Output 23 2 3 3" xfId="33864"/>
    <cellStyle name="Output 23 2 3 4" xfId="33865"/>
    <cellStyle name="Output 23 2 4" xfId="33866"/>
    <cellStyle name="Output 23 2 5" xfId="33867"/>
    <cellStyle name="Output 23 2 6" xfId="33868"/>
    <cellStyle name="Output 23 3" xfId="33869"/>
    <cellStyle name="Output 23 3 2" xfId="33870"/>
    <cellStyle name="Output 23 3 2 2" xfId="33871"/>
    <cellStyle name="Output 23 3 2 3" xfId="33872"/>
    <cellStyle name="Output 23 3 2 4" xfId="33873"/>
    <cellStyle name="Output 23 3 3" xfId="33874"/>
    <cellStyle name="Output 23 3 3 2" xfId="33875"/>
    <cellStyle name="Output 23 3 3 3" xfId="33876"/>
    <cellStyle name="Output 23 3 3 4" xfId="33877"/>
    <cellStyle name="Output 23 3 4" xfId="33878"/>
    <cellStyle name="Output 23 3 4 2" xfId="33879"/>
    <cellStyle name="Output 23 3 4 3" xfId="33880"/>
    <cellStyle name="Output 23 3 4 4" xfId="33881"/>
    <cellStyle name="Output 23 3 5" xfId="33882"/>
    <cellStyle name="Output 23 3 5 2" xfId="33883"/>
    <cellStyle name="Output 23 3 5 3" xfId="33884"/>
    <cellStyle name="Output 23 3 5 4" xfId="33885"/>
    <cellStyle name="Output 23 3 6" xfId="33886"/>
    <cellStyle name="Output 23 3 7" xfId="33887"/>
    <cellStyle name="Output 23 3 8" xfId="33888"/>
    <cellStyle name="Output 23 4" xfId="33889"/>
    <cellStyle name="Output 23 4 2" xfId="33890"/>
    <cellStyle name="Output 23 4 3" xfId="33891"/>
    <cellStyle name="Output 23 4 4" xfId="33892"/>
    <cellStyle name="Output 23 5" xfId="33893"/>
    <cellStyle name="Output 23 6" xfId="33894"/>
    <cellStyle name="Output 23 7" xfId="33895"/>
    <cellStyle name="Output 24" xfId="33896"/>
    <cellStyle name="Output 24 2" xfId="33897"/>
    <cellStyle name="Output 24 2 2" xfId="33898"/>
    <cellStyle name="Output 24 2 2 2" xfId="33899"/>
    <cellStyle name="Output 24 2 2 2 2" xfId="33900"/>
    <cellStyle name="Output 24 2 2 2 3" xfId="33901"/>
    <cellStyle name="Output 24 2 2 2 4" xfId="33902"/>
    <cellStyle name="Output 24 2 2 3" xfId="33903"/>
    <cellStyle name="Output 24 2 2 3 2" xfId="33904"/>
    <cellStyle name="Output 24 2 2 3 3" xfId="33905"/>
    <cellStyle name="Output 24 2 2 3 4" xfId="33906"/>
    <cellStyle name="Output 24 2 2 4" xfId="33907"/>
    <cellStyle name="Output 24 2 2 4 2" xfId="33908"/>
    <cellStyle name="Output 24 2 2 4 3" xfId="33909"/>
    <cellStyle name="Output 24 2 2 4 4" xfId="33910"/>
    <cellStyle name="Output 24 2 2 5" xfId="33911"/>
    <cellStyle name="Output 24 2 2 5 2" xfId="33912"/>
    <cellStyle name="Output 24 2 2 5 3" xfId="33913"/>
    <cellStyle name="Output 24 2 2 5 4" xfId="33914"/>
    <cellStyle name="Output 24 2 2 6" xfId="33915"/>
    <cellStyle name="Output 24 2 2 7" xfId="33916"/>
    <cellStyle name="Output 24 2 2 8" xfId="33917"/>
    <cellStyle name="Output 24 2 3" xfId="33918"/>
    <cellStyle name="Output 24 2 3 2" xfId="33919"/>
    <cellStyle name="Output 24 2 3 3" xfId="33920"/>
    <cellStyle name="Output 24 2 3 4" xfId="33921"/>
    <cellStyle name="Output 24 2 4" xfId="33922"/>
    <cellStyle name="Output 24 2 5" xfId="33923"/>
    <cellStyle name="Output 24 2 6" xfId="33924"/>
    <cellStyle name="Output 24 3" xfId="33925"/>
    <cellStyle name="Output 24 3 2" xfId="33926"/>
    <cellStyle name="Output 24 3 2 2" xfId="33927"/>
    <cellStyle name="Output 24 3 2 3" xfId="33928"/>
    <cellStyle name="Output 24 3 2 4" xfId="33929"/>
    <cellStyle name="Output 24 3 3" xfId="33930"/>
    <cellStyle name="Output 24 3 3 2" xfId="33931"/>
    <cellStyle name="Output 24 3 3 3" xfId="33932"/>
    <cellStyle name="Output 24 3 3 4" xfId="33933"/>
    <cellStyle name="Output 24 3 4" xfId="33934"/>
    <cellStyle name="Output 24 3 4 2" xfId="33935"/>
    <cellStyle name="Output 24 3 4 3" xfId="33936"/>
    <cellStyle name="Output 24 3 4 4" xfId="33937"/>
    <cellStyle name="Output 24 3 5" xfId="33938"/>
    <cellStyle name="Output 24 3 5 2" xfId="33939"/>
    <cellStyle name="Output 24 3 5 3" xfId="33940"/>
    <cellStyle name="Output 24 3 5 4" xfId="33941"/>
    <cellStyle name="Output 24 3 6" xfId="33942"/>
    <cellStyle name="Output 24 3 7" xfId="33943"/>
    <cellStyle name="Output 24 3 8" xfId="33944"/>
    <cellStyle name="Output 24 4" xfId="33945"/>
    <cellStyle name="Output 24 4 2" xfId="33946"/>
    <cellStyle name="Output 24 4 3" xfId="33947"/>
    <cellStyle name="Output 24 4 4" xfId="33948"/>
    <cellStyle name="Output 24 5" xfId="33949"/>
    <cellStyle name="Output 24 6" xfId="33950"/>
    <cellStyle name="Output 24 7" xfId="33951"/>
    <cellStyle name="Output 25" xfId="33952"/>
    <cellStyle name="Output 25 2" xfId="33953"/>
    <cellStyle name="Output 25 2 2" xfId="33954"/>
    <cellStyle name="Output 25 2 2 2" xfId="33955"/>
    <cellStyle name="Output 25 2 2 2 2" xfId="33956"/>
    <cellStyle name="Output 25 2 2 2 3" xfId="33957"/>
    <cellStyle name="Output 25 2 2 2 4" xfId="33958"/>
    <cellStyle name="Output 25 2 2 3" xfId="33959"/>
    <cellStyle name="Output 25 2 2 3 2" xfId="33960"/>
    <cellStyle name="Output 25 2 2 3 3" xfId="33961"/>
    <cellStyle name="Output 25 2 2 3 4" xfId="33962"/>
    <cellStyle name="Output 25 2 2 4" xfId="33963"/>
    <cellStyle name="Output 25 2 2 4 2" xfId="33964"/>
    <cellStyle name="Output 25 2 2 4 3" xfId="33965"/>
    <cellStyle name="Output 25 2 2 4 4" xfId="33966"/>
    <cellStyle name="Output 25 2 2 5" xfId="33967"/>
    <cellStyle name="Output 25 2 2 5 2" xfId="33968"/>
    <cellStyle name="Output 25 2 2 5 3" xfId="33969"/>
    <cellStyle name="Output 25 2 2 5 4" xfId="33970"/>
    <cellStyle name="Output 25 2 2 6" xfId="33971"/>
    <cellStyle name="Output 25 2 2 7" xfId="33972"/>
    <cellStyle name="Output 25 2 2 8" xfId="33973"/>
    <cellStyle name="Output 25 2 3" xfId="33974"/>
    <cellStyle name="Output 25 2 3 2" xfId="33975"/>
    <cellStyle name="Output 25 2 3 3" xfId="33976"/>
    <cellStyle name="Output 25 2 3 4" xfId="33977"/>
    <cellStyle name="Output 25 2 4" xfId="33978"/>
    <cellStyle name="Output 25 2 5" xfId="33979"/>
    <cellStyle name="Output 25 2 6" xfId="33980"/>
    <cellStyle name="Output 25 3" xfId="33981"/>
    <cellStyle name="Output 25 3 2" xfId="33982"/>
    <cellStyle name="Output 25 3 2 2" xfId="33983"/>
    <cellStyle name="Output 25 3 2 3" xfId="33984"/>
    <cellStyle name="Output 25 3 2 4" xfId="33985"/>
    <cellStyle name="Output 25 3 3" xfId="33986"/>
    <cellStyle name="Output 25 3 3 2" xfId="33987"/>
    <cellStyle name="Output 25 3 3 3" xfId="33988"/>
    <cellStyle name="Output 25 3 3 4" xfId="33989"/>
    <cellStyle name="Output 25 3 4" xfId="33990"/>
    <cellStyle name="Output 25 3 4 2" xfId="33991"/>
    <cellStyle name="Output 25 3 4 3" xfId="33992"/>
    <cellStyle name="Output 25 3 4 4" xfId="33993"/>
    <cellStyle name="Output 25 3 5" xfId="33994"/>
    <cellStyle name="Output 25 3 5 2" xfId="33995"/>
    <cellStyle name="Output 25 3 5 3" xfId="33996"/>
    <cellStyle name="Output 25 3 5 4" xfId="33997"/>
    <cellStyle name="Output 25 3 6" xfId="33998"/>
    <cellStyle name="Output 25 3 7" xfId="33999"/>
    <cellStyle name="Output 25 3 8" xfId="34000"/>
    <cellStyle name="Output 25 4" xfId="34001"/>
    <cellStyle name="Output 25 4 2" xfId="34002"/>
    <cellStyle name="Output 25 4 3" xfId="34003"/>
    <cellStyle name="Output 25 4 4" xfId="34004"/>
    <cellStyle name="Output 25 5" xfId="34005"/>
    <cellStyle name="Output 25 6" xfId="34006"/>
    <cellStyle name="Output 25 7" xfId="34007"/>
    <cellStyle name="Output 26" xfId="34008"/>
    <cellStyle name="Output 26 2" xfId="34009"/>
    <cellStyle name="Output 26 2 2" xfId="34010"/>
    <cellStyle name="Output 26 2 2 2" xfId="34011"/>
    <cellStyle name="Output 26 2 2 2 2" xfId="34012"/>
    <cellStyle name="Output 26 2 2 2 3" xfId="34013"/>
    <cellStyle name="Output 26 2 2 2 4" xfId="34014"/>
    <cellStyle name="Output 26 2 2 3" xfId="34015"/>
    <cellStyle name="Output 26 2 2 3 2" xfId="34016"/>
    <cellStyle name="Output 26 2 2 3 3" xfId="34017"/>
    <cellStyle name="Output 26 2 2 3 4" xfId="34018"/>
    <cellStyle name="Output 26 2 2 4" xfId="34019"/>
    <cellStyle name="Output 26 2 2 4 2" xfId="34020"/>
    <cellStyle name="Output 26 2 2 4 3" xfId="34021"/>
    <cellStyle name="Output 26 2 2 4 4" xfId="34022"/>
    <cellStyle name="Output 26 2 2 5" xfId="34023"/>
    <cellStyle name="Output 26 2 2 5 2" xfId="34024"/>
    <cellStyle name="Output 26 2 2 5 3" xfId="34025"/>
    <cellStyle name="Output 26 2 2 5 4" xfId="34026"/>
    <cellStyle name="Output 26 2 2 6" xfId="34027"/>
    <cellStyle name="Output 26 2 2 7" xfId="34028"/>
    <cellStyle name="Output 26 2 2 8" xfId="34029"/>
    <cellStyle name="Output 26 2 3" xfId="34030"/>
    <cellStyle name="Output 26 2 3 2" xfId="34031"/>
    <cellStyle name="Output 26 2 3 3" xfId="34032"/>
    <cellStyle name="Output 26 2 3 4" xfId="34033"/>
    <cellStyle name="Output 26 2 4" xfId="34034"/>
    <cellStyle name="Output 26 2 5" xfId="34035"/>
    <cellStyle name="Output 26 2 6" xfId="34036"/>
    <cellStyle name="Output 26 3" xfId="34037"/>
    <cellStyle name="Output 26 3 2" xfId="34038"/>
    <cellStyle name="Output 26 3 2 2" xfId="34039"/>
    <cellStyle name="Output 26 3 2 3" xfId="34040"/>
    <cellStyle name="Output 26 3 2 4" xfId="34041"/>
    <cellStyle name="Output 26 3 3" xfId="34042"/>
    <cellStyle name="Output 26 3 3 2" xfId="34043"/>
    <cellStyle name="Output 26 3 3 3" xfId="34044"/>
    <cellStyle name="Output 26 3 3 4" xfId="34045"/>
    <cellStyle name="Output 26 3 4" xfId="34046"/>
    <cellStyle name="Output 26 3 4 2" xfId="34047"/>
    <cellStyle name="Output 26 3 4 3" xfId="34048"/>
    <cellStyle name="Output 26 3 4 4" xfId="34049"/>
    <cellStyle name="Output 26 3 5" xfId="34050"/>
    <cellStyle name="Output 26 3 5 2" xfId="34051"/>
    <cellStyle name="Output 26 3 5 3" xfId="34052"/>
    <cellStyle name="Output 26 3 5 4" xfId="34053"/>
    <cellStyle name="Output 26 3 6" xfId="34054"/>
    <cellStyle name="Output 26 3 7" xfId="34055"/>
    <cellStyle name="Output 26 3 8" xfId="34056"/>
    <cellStyle name="Output 26 4" xfId="34057"/>
    <cellStyle name="Output 26 4 2" xfId="34058"/>
    <cellStyle name="Output 26 4 3" xfId="34059"/>
    <cellStyle name="Output 26 4 4" xfId="34060"/>
    <cellStyle name="Output 26 5" xfId="34061"/>
    <cellStyle name="Output 26 6" xfId="34062"/>
    <cellStyle name="Output 26 7" xfId="34063"/>
    <cellStyle name="Output 27" xfId="34064"/>
    <cellStyle name="Output 27 2" xfId="34065"/>
    <cellStyle name="Output 27 2 2" xfId="34066"/>
    <cellStyle name="Output 27 2 2 2" xfId="34067"/>
    <cellStyle name="Output 27 2 2 2 2" xfId="34068"/>
    <cellStyle name="Output 27 2 2 2 3" xfId="34069"/>
    <cellStyle name="Output 27 2 2 2 4" xfId="34070"/>
    <cellStyle name="Output 27 2 2 3" xfId="34071"/>
    <cellStyle name="Output 27 2 2 3 2" xfId="34072"/>
    <cellStyle name="Output 27 2 2 3 3" xfId="34073"/>
    <cellStyle name="Output 27 2 2 3 4" xfId="34074"/>
    <cellStyle name="Output 27 2 2 4" xfId="34075"/>
    <cellStyle name="Output 27 2 2 4 2" xfId="34076"/>
    <cellStyle name="Output 27 2 2 4 3" xfId="34077"/>
    <cellStyle name="Output 27 2 2 4 4" xfId="34078"/>
    <cellStyle name="Output 27 2 2 5" xfId="34079"/>
    <cellStyle name="Output 27 2 2 5 2" xfId="34080"/>
    <cellStyle name="Output 27 2 2 5 3" xfId="34081"/>
    <cellStyle name="Output 27 2 2 5 4" xfId="34082"/>
    <cellStyle name="Output 27 2 2 6" xfId="34083"/>
    <cellStyle name="Output 27 2 2 7" xfId="34084"/>
    <cellStyle name="Output 27 2 2 8" xfId="34085"/>
    <cellStyle name="Output 27 2 3" xfId="34086"/>
    <cellStyle name="Output 27 2 3 2" xfId="34087"/>
    <cellStyle name="Output 27 2 3 3" xfId="34088"/>
    <cellStyle name="Output 27 2 3 4" xfId="34089"/>
    <cellStyle name="Output 27 2 4" xfId="34090"/>
    <cellStyle name="Output 27 2 5" xfId="34091"/>
    <cellStyle name="Output 27 2 6" xfId="34092"/>
    <cellStyle name="Output 27 3" xfId="34093"/>
    <cellStyle name="Output 27 3 2" xfId="34094"/>
    <cellStyle name="Output 27 3 2 2" xfId="34095"/>
    <cellStyle name="Output 27 3 2 3" xfId="34096"/>
    <cellStyle name="Output 27 3 2 4" xfId="34097"/>
    <cellStyle name="Output 27 3 3" xfId="34098"/>
    <cellStyle name="Output 27 3 3 2" xfId="34099"/>
    <cellStyle name="Output 27 3 3 3" xfId="34100"/>
    <cellStyle name="Output 27 3 3 4" xfId="34101"/>
    <cellStyle name="Output 27 3 4" xfId="34102"/>
    <cellStyle name="Output 27 3 4 2" xfId="34103"/>
    <cellStyle name="Output 27 3 4 3" xfId="34104"/>
    <cellStyle name="Output 27 3 4 4" xfId="34105"/>
    <cellStyle name="Output 27 3 5" xfId="34106"/>
    <cellStyle name="Output 27 3 5 2" xfId="34107"/>
    <cellStyle name="Output 27 3 5 3" xfId="34108"/>
    <cellStyle name="Output 27 3 5 4" xfId="34109"/>
    <cellStyle name="Output 27 3 6" xfId="34110"/>
    <cellStyle name="Output 27 3 7" xfId="34111"/>
    <cellStyle name="Output 27 3 8" xfId="34112"/>
    <cellStyle name="Output 27 4" xfId="34113"/>
    <cellStyle name="Output 27 4 2" xfId="34114"/>
    <cellStyle name="Output 27 4 3" xfId="34115"/>
    <cellStyle name="Output 27 4 4" xfId="34116"/>
    <cellStyle name="Output 27 5" xfId="34117"/>
    <cellStyle name="Output 27 6" xfId="34118"/>
    <cellStyle name="Output 27 7" xfId="34119"/>
    <cellStyle name="Output 28" xfId="34120"/>
    <cellStyle name="Output 28 2" xfId="34121"/>
    <cellStyle name="Output 28 2 2" xfId="34122"/>
    <cellStyle name="Output 28 2 2 2" xfId="34123"/>
    <cellStyle name="Output 28 2 2 2 2" xfId="34124"/>
    <cellStyle name="Output 28 2 2 2 3" xfId="34125"/>
    <cellStyle name="Output 28 2 2 2 4" xfId="34126"/>
    <cellStyle name="Output 28 2 2 3" xfId="34127"/>
    <cellStyle name="Output 28 2 2 3 2" xfId="34128"/>
    <cellStyle name="Output 28 2 2 3 3" xfId="34129"/>
    <cellStyle name="Output 28 2 2 3 4" xfId="34130"/>
    <cellStyle name="Output 28 2 2 4" xfId="34131"/>
    <cellStyle name="Output 28 2 2 4 2" xfId="34132"/>
    <cellStyle name="Output 28 2 2 4 3" xfId="34133"/>
    <cellStyle name="Output 28 2 2 4 4" xfId="34134"/>
    <cellStyle name="Output 28 2 2 5" xfId="34135"/>
    <cellStyle name="Output 28 2 2 5 2" xfId="34136"/>
    <cellStyle name="Output 28 2 2 5 3" xfId="34137"/>
    <cellStyle name="Output 28 2 2 5 4" xfId="34138"/>
    <cellStyle name="Output 28 2 2 6" xfId="34139"/>
    <cellStyle name="Output 28 2 2 7" xfId="34140"/>
    <cellStyle name="Output 28 2 2 8" xfId="34141"/>
    <cellStyle name="Output 28 2 3" xfId="34142"/>
    <cellStyle name="Output 28 2 3 2" xfId="34143"/>
    <cellStyle name="Output 28 2 3 3" xfId="34144"/>
    <cellStyle name="Output 28 2 3 4" xfId="34145"/>
    <cellStyle name="Output 28 2 4" xfId="34146"/>
    <cellStyle name="Output 28 2 5" xfId="34147"/>
    <cellStyle name="Output 28 2 6" xfId="34148"/>
    <cellStyle name="Output 28 3" xfId="34149"/>
    <cellStyle name="Output 28 3 2" xfId="34150"/>
    <cellStyle name="Output 28 3 2 2" xfId="34151"/>
    <cellStyle name="Output 28 3 2 3" xfId="34152"/>
    <cellStyle name="Output 28 3 2 4" xfId="34153"/>
    <cellStyle name="Output 28 3 3" xfId="34154"/>
    <cellStyle name="Output 28 3 3 2" xfId="34155"/>
    <cellStyle name="Output 28 3 3 3" xfId="34156"/>
    <cellStyle name="Output 28 3 3 4" xfId="34157"/>
    <cellStyle name="Output 28 3 4" xfId="34158"/>
    <cellStyle name="Output 28 3 4 2" xfId="34159"/>
    <cellStyle name="Output 28 3 4 3" xfId="34160"/>
    <cellStyle name="Output 28 3 4 4" xfId="34161"/>
    <cellStyle name="Output 28 3 5" xfId="34162"/>
    <cellStyle name="Output 28 3 5 2" xfId="34163"/>
    <cellStyle name="Output 28 3 5 3" xfId="34164"/>
    <cellStyle name="Output 28 3 5 4" xfId="34165"/>
    <cellStyle name="Output 28 3 6" xfId="34166"/>
    <cellStyle name="Output 28 3 7" xfId="34167"/>
    <cellStyle name="Output 28 3 8" xfId="34168"/>
    <cellStyle name="Output 28 4" xfId="34169"/>
    <cellStyle name="Output 28 4 2" xfId="34170"/>
    <cellStyle name="Output 28 4 3" xfId="34171"/>
    <cellStyle name="Output 28 4 4" xfId="34172"/>
    <cellStyle name="Output 28 5" xfId="34173"/>
    <cellStyle name="Output 28 6" xfId="34174"/>
    <cellStyle name="Output 28 7" xfId="34175"/>
    <cellStyle name="Output 29" xfId="34176"/>
    <cellStyle name="Output 29 2" xfId="34177"/>
    <cellStyle name="Output 29 2 2" xfId="34178"/>
    <cellStyle name="Output 29 2 2 2" xfId="34179"/>
    <cellStyle name="Output 29 2 2 2 2" xfId="34180"/>
    <cellStyle name="Output 29 2 2 2 3" xfId="34181"/>
    <cellStyle name="Output 29 2 2 2 4" xfId="34182"/>
    <cellStyle name="Output 29 2 2 3" xfId="34183"/>
    <cellStyle name="Output 29 2 2 3 2" xfId="34184"/>
    <cellStyle name="Output 29 2 2 3 3" xfId="34185"/>
    <cellStyle name="Output 29 2 2 3 4" xfId="34186"/>
    <cellStyle name="Output 29 2 2 4" xfId="34187"/>
    <cellStyle name="Output 29 2 2 4 2" xfId="34188"/>
    <cellStyle name="Output 29 2 2 4 3" xfId="34189"/>
    <cellStyle name="Output 29 2 2 4 4" xfId="34190"/>
    <cellStyle name="Output 29 2 2 5" xfId="34191"/>
    <cellStyle name="Output 29 2 2 5 2" xfId="34192"/>
    <cellStyle name="Output 29 2 2 5 3" xfId="34193"/>
    <cellStyle name="Output 29 2 2 5 4" xfId="34194"/>
    <cellStyle name="Output 29 2 2 6" xfId="34195"/>
    <cellStyle name="Output 29 2 2 7" xfId="34196"/>
    <cellStyle name="Output 29 2 2 8" xfId="34197"/>
    <cellStyle name="Output 29 2 3" xfId="34198"/>
    <cellStyle name="Output 29 2 3 2" xfId="34199"/>
    <cellStyle name="Output 29 2 3 3" xfId="34200"/>
    <cellStyle name="Output 29 2 3 4" xfId="34201"/>
    <cellStyle name="Output 29 2 4" xfId="34202"/>
    <cellStyle name="Output 29 2 5" xfId="34203"/>
    <cellStyle name="Output 29 2 6" xfId="34204"/>
    <cellStyle name="Output 29 3" xfId="34205"/>
    <cellStyle name="Output 29 3 2" xfId="34206"/>
    <cellStyle name="Output 29 3 2 2" xfId="34207"/>
    <cellStyle name="Output 29 3 2 3" xfId="34208"/>
    <cellStyle name="Output 29 3 2 4" xfId="34209"/>
    <cellStyle name="Output 29 3 3" xfId="34210"/>
    <cellStyle name="Output 29 3 3 2" xfId="34211"/>
    <cellStyle name="Output 29 3 3 3" xfId="34212"/>
    <cellStyle name="Output 29 3 3 4" xfId="34213"/>
    <cellStyle name="Output 29 3 4" xfId="34214"/>
    <cellStyle name="Output 29 3 4 2" xfId="34215"/>
    <cellStyle name="Output 29 3 4 3" xfId="34216"/>
    <cellStyle name="Output 29 3 4 4" xfId="34217"/>
    <cellStyle name="Output 29 3 5" xfId="34218"/>
    <cellStyle name="Output 29 3 5 2" xfId="34219"/>
    <cellStyle name="Output 29 3 5 3" xfId="34220"/>
    <cellStyle name="Output 29 3 5 4" xfId="34221"/>
    <cellStyle name="Output 29 3 6" xfId="34222"/>
    <cellStyle name="Output 29 3 7" xfId="34223"/>
    <cellStyle name="Output 29 3 8" xfId="34224"/>
    <cellStyle name="Output 29 4" xfId="34225"/>
    <cellStyle name="Output 29 4 2" xfId="34226"/>
    <cellStyle name="Output 29 4 3" xfId="34227"/>
    <cellStyle name="Output 29 4 4" xfId="34228"/>
    <cellStyle name="Output 29 5" xfId="34229"/>
    <cellStyle name="Output 29 6" xfId="34230"/>
    <cellStyle name="Output 29 7" xfId="34231"/>
    <cellStyle name="Output 3" xfId="34232"/>
    <cellStyle name="Output 3 10" xfId="34233"/>
    <cellStyle name="Output 3 10 2" xfId="34234"/>
    <cellStyle name="Output 3 10 2 2" xfId="34235"/>
    <cellStyle name="Output 3 10 2 2 2" xfId="34236"/>
    <cellStyle name="Output 3 10 2 3" xfId="34237"/>
    <cellStyle name="Output 3 10 3" xfId="34238"/>
    <cellStyle name="Output 3 10 3 2" xfId="34239"/>
    <cellStyle name="Output 3 10 3 3" xfId="34240"/>
    <cellStyle name="Output 3 10 4" xfId="34241"/>
    <cellStyle name="Output 3 10 5" xfId="34242"/>
    <cellStyle name="Output 3 11" xfId="34243"/>
    <cellStyle name="Output 3 11 2" xfId="34244"/>
    <cellStyle name="Output 3 11 2 2" xfId="34245"/>
    <cellStyle name="Output 3 11 2 3" xfId="34246"/>
    <cellStyle name="Output 3 11 3" xfId="34247"/>
    <cellStyle name="Output 3 11 3 2" xfId="34248"/>
    <cellStyle name="Output 3 11 4" xfId="34249"/>
    <cellStyle name="Output 3 11 5" xfId="34250"/>
    <cellStyle name="Output 3 12" xfId="34251"/>
    <cellStyle name="Output 3 12 2" xfId="34252"/>
    <cellStyle name="Output 3 12 2 2" xfId="34253"/>
    <cellStyle name="Output 3 12 2 3" xfId="34254"/>
    <cellStyle name="Output 3 12 3" xfId="34255"/>
    <cellStyle name="Output 3 12 3 2" xfId="34256"/>
    <cellStyle name="Output 3 12 4" xfId="34257"/>
    <cellStyle name="Output 3 12 5" xfId="34258"/>
    <cellStyle name="Output 3 13" xfId="34259"/>
    <cellStyle name="Output 3 13 2" xfId="34260"/>
    <cellStyle name="Output 3 13 2 2" xfId="34261"/>
    <cellStyle name="Output 3 13 2 3" xfId="34262"/>
    <cellStyle name="Output 3 13 3" xfId="34263"/>
    <cellStyle name="Output 3 13 3 2" xfId="34264"/>
    <cellStyle name="Output 3 13 4" xfId="34265"/>
    <cellStyle name="Output 3 13 5" xfId="34266"/>
    <cellStyle name="Output 3 14" xfId="34267"/>
    <cellStyle name="Output 3 14 2" xfId="34268"/>
    <cellStyle name="Output 3 14 2 2" xfId="34269"/>
    <cellStyle name="Output 3 14 2 3" xfId="34270"/>
    <cellStyle name="Output 3 14 3" xfId="34271"/>
    <cellStyle name="Output 3 14 3 2" xfId="34272"/>
    <cellStyle name="Output 3 14 4" xfId="34273"/>
    <cellStyle name="Output 3 14 5" xfId="34274"/>
    <cellStyle name="Output 3 15" xfId="34275"/>
    <cellStyle name="Output 3 15 2" xfId="34276"/>
    <cellStyle name="Output 3 15 2 2" xfId="34277"/>
    <cellStyle name="Output 3 15 2 3" xfId="34278"/>
    <cellStyle name="Output 3 15 3" xfId="34279"/>
    <cellStyle name="Output 3 15 3 2" xfId="34280"/>
    <cellStyle name="Output 3 15 4" xfId="34281"/>
    <cellStyle name="Output 3 15 5" xfId="34282"/>
    <cellStyle name="Output 3 16" xfId="34283"/>
    <cellStyle name="Output 3 16 2" xfId="34284"/>
    <cellStyle name="Output 3 16 2 2" xfId="34285"/>
    <cellStyle name="Output 3 16 2 3" xfId="34286"/>
    <cellStyle name="Output 3 16 3" xfId="34287"/>
    <cellStyle name="Output 3 16 3 2" xfId="34288"/>
    <cellStyle name="Output 3 16 4" xfId="34289"/>
    <cellStyle name="Output 3 17" xfId="34290"/>
    <cellStyle name="Output 3 17 2" xfId="34291"/>
    <cellStyle name="Output 3 18" xfId="34292"/>
    <cellStyle name="Output 3 18 2" xfId="34293"/>
    <cellStyle name="Output 3 19" xfId="34294"/>
    <cellStyle name="Output 3 2" xfId="34295"/>
    <cellStyle name="Output 3 2 10" xfId="34296"/>
    <cellStyle name="Output 3 2 10 2" xfId="34297"/>
    <cellStyle name="Output 3 2 10 3" xfId="34298"/>
    <cellStyle name="Output 3 2 11" xfId="34299"/>
    <cellStyle name="Output 3 2 11 2" xfId="34300"/>
    <cellStyle name="Output 3 2 11 3" xfId="34301"/>
    <cellStyle name="Output 3 2 12" xfId="34302"/>
    <cellStyle name="Output 3 2 12 2" xfId="34303"/>
    <cellStyle name="Output 3 2 13" xfId="34304"/>
    <cellStyle name="Output 3 2 2" xfId="34305"/>
    <cellStyle name="Output 3 2 2 10" xfId="34306"/>
    <cellStyle name="Output 3 2 2 11" xfId="34307"/>
    <cellStyle name="Output 3 2 2 12" xfId="34308"/>
    <cellStyle name="Output 3 2 2 2" xfId="34309"/>
    <cellStyle name="Output 3 2 2 2 10" xfId="34310"/>
    <cellStyle name="Output 3 2 2 2 11" xfId="34311"/>
    <cellStyle name="Output 3 2 2 2 2" xfId="34312"/>
    <cellStyle name="Output 3 2 2 2 2 2" xfId="34313"/>
    <cellStyle name="Output 3 2 2 2 2 2 2" xfId="34314"/>
    <cellStyle name="Output 3 2 2 2 2 2 3" xfId="34315"/>
    <cellStyle name="Output 3 2 2 2 2 3" xfId="34316"/>
    <cellStyle name="Output 3 2 2 2 2 3 2" xfId="34317"/>
    <cellStyle name="Output 3 2 2 2 2 3 3" xfId="34318"/>
    <cellStyle name="Output 3 2 2 2 2 4" xfId="34319"/>
    <cellStyle name="Output 3 2 2 2 2 4 2" xfId="34320"/>
    <cellStyle name="Output 3 2 2 2 2 5" xfId="34321"/>
    <cellStyle name="Output 3 2 2 2 2 6" xfId="34322"/>
    <cellStyle name="Output 3 2 2 2 2 7" xfId="34323"/>
    <cellStyle name="Output 3 2 2 2 2 8" xfId="34324"/>
    <cellStyle name="Output 3 2 2 2 3" xfId="34325"/>
    <cellStyle name="Output 3 2 2 2 3 2" xfId="34326"/>
    <cellStyle name="Output 3 2 2 2 3 2 2" xfId="34327"/>
    <cellStyle name="Output 3 2 2 2 3 3" xfId="34328"/>
    <cellStyle name="Output 3 2 2 2 3 4" xfId="34329"/>
    <cellStyle name="Output 3 2 2 2 3 5" xfId="34330"/>
    <cellStyle name="Output 3 2 2 2 3 6" xfId="34331"/>
    <cellStyle name="Output 3 2 2 2 4" xfId="34332"/>
    <cellStyle name="Output 3 2 2 2 4 2" xfId="34333"/>
    <cellStyle name="Output 3 2 2 2 4 3" xfId="34334"/>
    <cellStyle name="Output 3 2 2 2 4 4" xfId="34335"/>
    <cellStyle name="Output 3 2 2 2 4 5" xfId="34336"/>
    <cellStyle name="Output 3 2 2 2 5" xfId="34337"/>
    <cellStyle name="Output 3 2 2 2 5 2" xfId="34338"/>
    <cellStyle name="Output 3 2 2 2 5 3" xfId="34339"/>
    <cellStyle name="Output 3 2 2 2 5 4" xfId="34340"/>
    <cellStyle name="Output 3 2 2 2 5 5" xfId="34341"/>
    <cellStyle name="Output 3 2 2 2 6" xfId="34342"/>
    <cellStyle name="Output 3 2 2 2 6 2" xfId="34343"/>
    <cellStyle name="Output 3 2 2 2 6 3" xfId="34344"/>
    <cellStyle name="Output 3 2 2 2 6 4" xfId="34345"/>
    <cellStyle name="Output 3 2 2 2 6 5" xfId="34346"/>
    <cellStyle name="Output 3 2 2 2 7" xfId="34347"/>
    <cellStyle name="Output 3 2 2 2 7 2" xfId="34348"/>
    <cellStyle name="Output 3 2 2 2 8" xfId="34349"/>
    <cellStyle name="Output 3 2 2 2 9" xfId="34350"/>
    <cellStyle name="Output 3 2 2 3" xfId="34351"/>
    <cellStyle name="Output 3 2 2 3 2" xfId="34352"/>
    <cellStyle name="Output 3 2 2 3 2 2" xfId="34353"/>
    <cellStyle name="Output 3 2 2 3 2 3" xfId="34354"/>
    <cellStyle name="Output 3 2 2 3 3" xfId="34355"/>
    <cellStyle name="Output 3 2 2 3 3 2" xfId="34356"/>
    <cellStyle name="Output 3 2 2 3 3 3" xfId="34357"/>
    <cellStyle name="Output 3 2 2 3 4" xfId="34358"/>
    <cellStyle name="Output 3 2 2 3 4 2" xfId="34359"/>
    <cellStyle name="Output 3 2 2 3 5" xfId="34360"/>
    <cellStyle name="Output 3 2 2 3 5 2" xfId="34361"/>
    <cellStyle name="Output 3 2 2 3 6" xfId="34362"/>
    <cellStyle name="Output 3 2 2 3 7" xfId="34363"/>
    <cellStyle name="Output 3 2 2 3 8" xfId="34364"/>
    <cellStyle name="Output 3 2 2 3 9" xfId="34365"/>
    <cellStyle name="Output 3 2 2 4" xfId="34366"/>
    <cellStyle name="Output 3 2 2 4 2" xfId="34367"/>
    <cellStyle name="Output 3 2 2 4 2 2" xfId="34368"/>
    <cellStyle name="Output 3 2 2 4 3" xfId="34369"/>
    <cellStyle name="Output 3 2 2 4 4" xfId="34370"/>
    <cellStyle name="Output 3 2 2 4 5" xfId="34371"/>
    <cellStyle name="Output 3 2 2 5" xfId="34372"/>
    <cellStyle name="Output 3 2 2 5 2" xfId="34373"/>
    <cellStyle name="Output 3 2 2 5 2 2" xfId="34374"/>
    <cellStyle name="Output 3 2 2 5 3" xfId="34375"/>
    <cellStyle name="Output 3 2 2 5 4" xfId="34376"/>
    <cellStyle name="Output 3 2 2 5 5" xfId="34377"/>
    <cellStyle name="Output 3 2 2 6" xfId="34378"/>
    <cellStyle name="Output 3 2 2 6 2" xfId="34379"/>
    <cellStyle name="Output 3 2 2 6 3" xfId="34380"/>
    <cellStyle name="Output 3 2 2 6 4" xfId="34381"/>
    <cellStyle name="Output 3 2 2 6 5" xfId="34382"/>
    <cellStyle name="Output 3 2 2 7" xfId="34383"/>
    <cellStyle name="Output 3 2 2 7 2" xfId="34384"/>
    <cellStyle name="Output 3 2 2 7 3" xfId="34385"/>
    <cellStyle name="Output 3 2 2 7 4" xfId="34386"/>
    <cellStyle name="Output 3 2 2 7 5" xfId="34387"/>
    <cellStyle name="Output 3 2 2 8" xfId="34388"/>
    <cellStyle name="Output 3 2 2 8 2" xfId="34389"/>
    <cellStyle name="Output 3 2 2 9" xfId="34390"/>
    <cellStyle name="Output 3 2 3" xfId="34391"/>
    <cellStyle name="Output 3 2 3 10" xfId="34392"/>
    <cellStyle name="Output 3 2 3 11" xfId="34393"/>
    <cellStyle name="Output 3 2 3 2" xfId="34394"/>
    <cellStyle name="Output 3 2 3 2 2" xfId="34395"/>
    <cellStyle name="Output 3 2 3 2 2 2" xfId="34396"/>
    <cellStyle name="Output 3 2 3 2 2 3" xfId="34397"/>
    <cellStyle name="Output 3 2 3 2 3" xfId="34398"/>
    <cellStyle name="Output 3 2 3 2 3 2" xfId="34399"/>
    <cellStyle name="Output 3 2 3 2 3 3" xfId="34400"/>
    <cellStyle name="Output 3 2 3 2 4" xfId="34401"/>
    <cellStyle name="Output 3 2 3 2 4 2" xfId="34402"/>
    <cellStyle name="Output 3 2 3 2 5" xfId="34403"/>
    <cellStyle name="Output 3 2 3 2 6" xfId="34404"/>
    <cellStyle name="Output 3 2 3 2 7" xfId="34405"/>
    <cellStyle name="Output 3 2 3 2 8" xfId="34406"/>
    <cellStyle name="Output 3 2 3 3" xfId="34407"/>
    <cellStyle name="Output 3 2 3 3 2" xfId="34408"/>
    <cellStyle name="Output 3 2 3 3 2 2" xfId="34409"/>
    <cellStyle name="Output 3 2 3 3 3" xfId="34410"/>
    <cellStyle name="Output 3 2 3 3 4" xfId="34411"/>
    <cellStyle name="Output 3 2 3 3 5" xfId="34412"/>
    <cellStyle name="Output 3 2 3 3 6" xfId="34413"/>
    <cellStyle name="Output 3 2 3 4" xfId="34414"/>
    <cellStyle name="Output 3 2 3 4 2" xfId="34415"/>
    <cellStyle name="Output 3 2 3 4 3" xfId="34416"/>
    <cellStyle name="Output 3 2 3 4 4" xfId="34417"/>
    <cellStyle name="Output 3 2 3 4 5" xfId="34418"/>
    <cellStyle name="Output 3 2 3 5" xfId="34419"/>
    <cellStyle name="Output 3 2 3 5 2" xfId="34420"/>
    <cellStyle name="Output 3 2 3 5 3" xfId="34421"/>
    <cellStyle name="Output 3 2 3 5 4" xfId="34422"/>
    <cellStyle name="Output 3 2 3 5 5" xfId="34423"/>
    <cellStyle name="Output 3 2 3 6" xfId="34424"/>
    <cellStyle name="Output 3 2 3 6 2" xfId="34425"/>
    <cellStyle name="Output 3 2 3 6 3" xfId="34426"/>
    <cellStyle name="Output 3 2 3 6 4" xfId="34427"/>
    <cellStyle name="Output 3 2 3 6 5" xfId="34428"/>
    <cellStyle name="Output 3 2 3 7" xfId="34429"/>
    <cellStyle name="Output 3 2 3 7 2" xfId="34430"/>
    <cellStyle name="Output 3 2 3 8" xfId="34431"/>
    <cellStyle name="Output 3 2 3 9" xfId="34432"/>
    <cellStyle name="Output 3 2 4" xfId="34433"/>
    <cellStyle name="Output 3 2 4 2" xfId="34434"/>
    <cellStyle name="Output 3 2 4 2 2" xfId="34435"/>
    <cellStyle name="Output 3 2 4 2 3" xfId="34436"/>
    <cellStyle name="Output 3 2 4 3" xfId="34437"/>
    <cellStyle name="Output 3 2 4 3 2" xfId="34438"/>
    <cellStyle name="Output 3 2 4 3 3" xfId="34439"/>
    <cellStyle name="Output 3 2 4 4" xfId="34440"/>
    <cellStyle name="Output 3 2 4 4 2" xfId="34441"/>
    <cellStyle name="Output 3 2 4 5" xfId="34442"/>
    <cellStyle name="Output 3 2 4 5 2" xfId="34443"/>
    <cellStyle name="Output 3 2 4 6" xfId="34444"/>
    <cellStyle name="Output 3 2 4 7" xfId="34445"/>
    <cellStyle name="Output 3 2 4 8" xfId="34446"/>
    <cellStyle name="Output 3 2 4 9" xfId="34447"/>
    <cellStyle name="Output 3 2 5" xfId="34448"/>
    <cellStyle name="Output 3 2 5 2" xfId="34449"/>
    <cellStyle name="Output 3 2 5 2 2" xfId="34450"/>
    <cellStyle name="Output 3 2 5 2 3" xfId="34451"/>
    <cellStyle name="Output 3 2 5 3" xfId="34452"/>
    <cellStyle name="Output 3 2 5 4" xfId="34453"/>
    <cellStyle name="Output 3 2 5 5" xfId="34454"/>
    <cellStyle name="Output 3 2 6" xfId="34455"/>
    <cellStyle name="Output 3 2 6 2" xfId="34456"/>
    <cellStyle name="Output 3 2 6 2 2" xfId="34457"/>
    <cellStyle name="Output 3 2 6 3" xfId="34458"/>
    <cellStyle name="Output 3 2 6 4" xfId="34459"/>
    <cellStyle name="Output 3 2 6 5" xfId="34460"/>
    <cellStyle name="Output 3 2 7" xfId="34461"/>
    <cellStyle name="Output 3 2 7 2" xfId="34462"/>
    <cellStyle name="Output 3 2 7 3" xfId="34463"/>
    <cellStyle name="Output 3 2 7 4" xfId="34464"/>
    <cellStyle name="Output 3 2 7 5" xfId="34465"/>
    <cellStyle name="Output 3 2 8" xfId="34466"/>
    <cellStyle name="Output 3 2 8 2" xfId="34467"/>
    <cellStyle name="Output 3 2 8 3" xfId="34468"/>
    <cellStyle name="Output 3 2 9" xfId="34469"/>
    <cellStyle name="Output 3 2 9 2" xfId="34470"/>
    <cellStyle name="Output 3 2 9 3" xfId="34471"/>
    <cellStyle name="Output 3 20" xfId="34472"/>
    <cellStyle name="Output 3 20 2" xfId="34473"/>
    <cellStyle name="Output 3 21" xfId="34474"/>
    <cellStyle name="Output 3 3" xfId="34475"/>
    <cellStyle name="Output 3 3 10" xfId="34476"/>
    <cellStyle name="Output 3 3 10 2" xfId="34477"/>
    <cellStyle name="Output 3 3 10 3" xfId="34478"/>
    <cellStyle name="Output 3 3 11" xfId="34479"/>
    <cellStyle name="Output 3 3 11 2" xfId="34480"/>
    <cellStyle name="Output 3 3 12" xfId="34481"/>
    <cellStyle name="Output 3 3 2" xfId="34482"/>
    <cellStyle name="Output 3 3 2 10" xfId="34483"/>
    <cellStyle name="Output 3 3 2 11" xfId="34484"/>
    <cellStyle name="Output 3 3 2 2" xfId="34485"/>
    <cellStyle name="Output 3 3 2 2 2" xfId="34486"/>
    <cellStyle name="Output 3 3 2 2 2 2" xfId="34487"/>
    <cellStyle name="Output 3 3 2 2 2 3" xfId="34488"/>
    <cellStyle name="Output 3 3 2 2 3" xfId="34489"/>
    <cellStyle name="Output 3 3 2 2 3 2" xfId="34490"/>
    <cellStyle name="Output 3 3 2 2 3 3" xfId="34491"/>
    <cellStyle name="Output 3 3 2 2 4" xfId="34492"/>
    <cellStyle name="Output 3 3 2 2 4 2" xfId="34493"/>
    <cellStyle name="Output 3 3 2 2 5" xfId="34494"/>
    <cellStyle name="Output 3 3 2 2 6" xfId="34495"/>
    <cellStyle name="Output 3 3 2 2 7" xfId="34496"/>
    <cellStyle name="Output 3 3 2 2 8" xfId="34497"/>
    <cellStyle name="Output 3 3 2 3" xfId="34498"/>
    <cellStyle name="Output 3 3 2 3 2" xfId="34499"/>
    <cellStyle name="Output 3 3 2 3 2 2" xfId="34500"/>
    <cellStyle name="Output 3 3 2 3 3" xfId="34501"/>
    <cellStyle name="Output 3 3 2 3 4" xfId="34502"/>
    <cellStyle name="Output 3 3 2 3 5" xfId="34503"/>
    <cellStyle name="Output 3 3 2 3 6" xfId="34504"/>
    <cellStyle name="Output 3 3 2 4" xfId="34505"/>
    <cellStyle name="Output 3 3 2 4 2" xfId="34506"/>
    <cellStyle name="Output 3 3 2 4 3" xfId="34507"/>
    <cellStyle name="Output 3 3 2 4 4" xfId="34508"/>
    <cellStyle name="Output 3 3 2 4 5" xfId="34509"/>
    <cellStyle name="Output 3 3 2 5" xfId="34510"/>
    <cellStyle name="Output 3 3 2 5 2" xfId="34511"/>
    <cellStyle name="Output 3 3 2 5 3" xfId="34512"/>
    <cellStyle name="Output 3 3 2 5 4" xfId="34513"/>
    <cellStyle name="Output 3 3 2 5 5" xfId="34514"/>
    <cellStyle name="Output 3 3 2 6" xfId="34515"/>
    <cellStyle name="Output 3 3 2 6 2" xfId="34516"/>
    <cellStyle name="Output 3 3 2 6 3" xfId="34517"/>
    <cellStyle name="Output 3 3 2 6 4" xfId="34518"/>
    <cellStyle name="Output 3 3 2 6 5" xfId="34519"/>
    <cellStyle name="Output 3 3 2 7" xfId="34520"/>
    <cellStyle name="Output 3 3 2 7 2" xfId="34521"/>
    <cellStyle name="Output 3 3 2 8" xfId="34522"/>
    <cellStyle name="Output 3 3 2 9" xfId="34523"/>
    <cellStyle name="Output 3 3 3" xfId="34524"/>
    <cellStyle name="Output 3 3 3 2" xfId="34525"/>
    <cellStyle name="Output 3 3 3 2 2" xfId="34526"/>
    <cellStyle name="Output 3 3 3 2 3" xfId="34527"/>
    <cellStyle name="Output 3 3 3 3" xfId="34528"/>
    <cellStyle name="Output 3 3 3 3 2" xfId="34529"/>
    <cellStyle name="Output 3 3 3 3 3" xfId="34530"/>
    <cellStyle name="Output 3 3 3 4" xfId="34531"/>
    <cellStyle name="Output 3 3 3 4 2" xfId="34532"/>
    <cellStyle name="Output 3 3 3 5" xfId="34533"/>
    <cellStyle name="Output 3 3 3 5 2" xfId="34534"/>
    <cellStyle name="Output 3 3 3 6" xfId="34535"/>
    <cellStyle name="Output 3 3 3 7" xfId="34536"/>
    <cellStyle name="Output 3 3 3 8" xfId="34537"/>
    <cellStyle name="Output 3 3 3 9" xfId="34538"/>
    <cellStyle name="Output 3 3 4" xfId="34539"/>
    <cellStyle name="Output 3 3 4 2" xfId="34540"/>
    <cellStyle name="Output 3 3 4 2 2" xfId="34541"/>
    <cellStyle name="Output 3 3 4 2 3" xfId="34542"/>
    <cellStyle name="Output 3 3 4 3" xfId="34543"/>
    <cellStyle name="Output 3 3 4 4" xfId="34544"/>
    <cellStyle name="Output 3 3 4 5" xfId="34545"/>
    <cellStyle name="Output 3 3 5" xfId="34546"/>
    <cellStyle name="Output 3 3 5 2" xfId="34547"/>
    <cellStyle name="Output 3 3 5 2 2" xfId="34548"/>
    <cellStyle name="Output 3 3 5 3" xfId="34549"/>
    <cellStyle name="Output 3 3 5 4" xfId="34550"/>
    <cellStyle name="Output 3 3 5 5" xfId="34551"/>
    <cellStyle name="Output 3 3 6" xfId="34552"/>
    <cellStyle name="Output 3 3 6 2" xfId="34553"/>
    <cellStyle name="Output 3 3 6 3" xfId="34554"/>
    <cellStyle name="Output 3 3 6 4" xfId="34555"/>
    <cellStyle name="Output 3 3 6 5" xfId="34556"/>
    <cellStyle name="Output 3 3 7" xfId="34557"/>
    <cellStyle name="Output 3 3 7 2" xfId="34558"/>
    <cellStyle name="Output 3 3 7 3" xfId="34559"/>
    <cellStyle name="Output 3 3 7 4" xfId="34560"/>
    <cellStyle name="Output 3 3 7 5" xfId="34561"/>
    <cellStyle name="Output 3 3 8" xfId="34562"/>
    <cellStyle name="Output 3 3 8 2" xfId="34563"/>
    <cellStyle name="Output 3 3 8 3" xfId="34564"/>
    <cellStyle name="Output 3 3 9" xfId="34565"/>
    <cellStyle name="Output 3 3 9 2" xfId="34566"/>
    <cellStyle name="Output 3 3 9 3" xfId="34567"/>
    <cellStyle name="Output 3 4" xfId="34568"/>
    <cellStyle name="Output 3 4 10" xfId="34569"/>
    <cellStyle name="Output 3 4 11" xfId="34570"/>
    <cellStyle name="Output 3 4 12" xfId="34571"/>
    <cellStyle name="Output 3 4 2" xfId="34572"/>
    <cellStyle name="Output 3 4 2 10" xfId="34573"/>
    <cellStyle name="Output 3 4 2 11" xfId="34574"/>
    <cellStyle name="Output 3 4 2 2" xfId="34575"/>
    <cellStyle name="Output 3 4 2 2 2" xfId="34576"/>
    <cellStyle name="Output 3 4 2 2 2 2" xfId="34577"/>
    <cellStyle name="Output 3 4 2 2 2 3" xfId="34578"/>
    <cellStyle name="Output 3 4 2 2 3" xfId="34579"/>
    <cellStyle name="Output 3 4 2 2 3 2" xfId="34580"/>
    <cellStyle name="Output 3 4 2 2 4" xfId="34581"/>
    <cellStyle name="Output 3 4 2 2 4 2" xfId="34582"/>
    <cellStyle name="Output 3 4 2 2 5" xfId="34583"/>
    <cellStyle name="Output 3 4 2 2 6" xfId="34584"/>
    <cellStyle name="Output 3 4 2 2 7" xfId="34585"/>
    <cellStyle name="Output 3 4 2 2 8" xfId="34586"/>
    <cellStyle name="Output 3 4 2 3" xfId="34587"/>
    <cellStyle name="Output 3 4 2 3 2" xfId="34588"/>
    <cellStyle name="Output 3 4 2 3 2 2" xfId="34589"/>
    <cellStyle name="Output 3 4 2 3 3" xfId="34590"/>
    <cellStyle name="Output 3 4 2 3 4" xfId="34591"/>
    <cellStyle name="Output 3 4 2 3 5" xfId="34592"/>
    <cellStyle name="Output 3 4 2 3 6" xfId="34593"/>
    <cellStyle name="Output 3 4 2 4" xfId="34594"/>
    <cellStyle name="Output 3 4 2 4 2" xfId="34595"/>
    <cellStyle name="Output 3 4 2 4 3" xfId="34596"/>
    <cellStyle name="Output 3 4 2 4 4" xfId="34597"/>
    <cellStyle name="Output 3 4 2 4 5" xfId="34598"/>
    <cellStyle name="Output 3 4 2 5" xfId="34599"/>
    <cellStyle name="Output 3 4 2 5 2" xfId="34600"/>
    <cellStyle name="Output 3 4 2 5 3" xfId="34601"/>
    <cellStyle name="Output 3 4 2 5 4" xfId="34602"/>
    <cellStyle name="Output 3 4 2 5 5" xfId="34603"/>
    <cellStyle name="Output 3 4 2 6" xfId="34604"/>
    <cellStyle name="Output 3 4 2 6 2" xfId="34605"/>
    <cellStyle name="Output 3 4 2 6 3" xfId="34606"/>
    <cellStyle name="Output 3 4 2 6 4" xfId="34607"/>
    <cellStyle name="Output 3 4 2 6 5" xfId="34608"/>
    <cellStyle name="Output 3 4 2 7" xfId="34609"/>
    <cellStyle name="Output 3 4 2 7 2" xfId="34610"/>
    <cellStyle name="Output 3 4 2 8" xfId="34611"/>
    <cellStyle name="Output 3 4 2 9" xfId="34612"/>
    <cellStyle name="Output 3 4 3" xfId="34613"/>
    <cellStyle name="Output 3 4 3 2" xfId="34614"/>
    <cellStyle name="Output 3 4 3 2 2" xfId="34615"/>
    <cellStyle name="Output 3 4 3 3" xfId="34616"/>
    <cellStyle name="Output 3 4 3 3 2" xfId="34617"/>
    <cellStyle name="Output 3 4 3 4" xfId="34618"/>
    <cellStyle name="Output 3 4 3 4 2" xfId="34619"/>
    <cellStyle name="Output 3 4 3 5" xfId="34620"/>
    <cellStyle name="Output 3 4 3 5 2" xfId="34621"/>
    <cellStyle name="Output 3 4 3 6" xfId="34622"/>
    <cellStyle name="Output 3 4 3 7" xfId="34623"/>
    <cellStyle name="Output 3 4 3 8" xfId="34624"/>
    <cellStyle name="Output 3 4 3 9" xfId="34625"/>
    <cellStyle name="Output 3 4 4" xfId="34626"/>
    <cellStyle name="Output 3 4 4 2" xfId="34627"/>
    <cellStyle name="Output 3 4 4 2 2" xfId="34628"/>
    <cellStyle name="Output 3 4 4 3" xfId="34629"/>
    <cellStyle name="Output 3 4 4 4" xfId="34630"/>
    <cellStyle name="Output 3 4 4 5" xfId="34631"/>
    <cellStyle name="Output 3 4 5" xfId="34632"/>
    <cellStyle name="Output 3 4 5 2" xfId="34633"/>
    <cellStyle name="Output 3 4 5 2 2" xfId="34634"/>
    <cellStyle name="Output 3 4 5 3" xfId="34635"/>
    <cellStyle name="Output 3 4 5 4" xfId="34636"/>
    <cellStyle name="Output 3 4 5 5" xfId="34637"/>
    <cellStyle name="Output 3 4 6" xfId="34638"/>
    <cellStyle name="Output 3 4 6 2" xfId="34639"/>
    <cellStyle name="Output 3 4 6 3" xfId="34640"/>
    <cellStyle name="Output 3 4 6 4" xfId="34641"/>
    <cellStyle name="Output 3 4 6 5" xfId="34642"/>
    <cellStyle name="Output 3 4 7" xfId="34643"/>
    <cellStyle name="Output 3 4 7 2" xfId="34644"/>
    <cellStyle name="Output 3 4 7 3" xfId="34645"/>
    <cellStyle name="Output 3 4 7 4" xfId="34646"/>
    <cellStyle name="Output 3 4 7 5" xfId="34647"/>
    <cellStyle name="Output 3 4 8" xfId="34648"/>
    <cellStyle name="Output 3 4 8 2" xfId="34649"/>
    <cellStyle name="Output 3 4 9" xfId="34650"/>
    <cellStyle name="Output 3 4 9 2" xfId="34651"/>
    <cellStyle name="Output 3 4 9 3" xfId="34652"/>
    <cellStyle name="Output 3 5" xfId="34653"/>
    <cellStyle name="Output 3 5 2" xfId="34654"/>
    <cellStyle name="Output 3 5 2 2" xfId="34655"/>
    <cellStyle name="Output 3 5 2 2 2" xfId="34656"/>
    <cellStyle name="Output 3 5 2 2 3" xfId="34657"/>
    <cellStyle name="Output 3 5 2 3" xfId="34658"/>
    <cellStyle name="Output 3 5 2 4" xfId="34659"/>
    <cellStyle name="Output 3 5 2 5" xfId="34660"/>
    <cellStyle name="Output 3 5 3" xfId="34661"/>
    <cellStyle name="Output 3 5 3 2" xfId="34662"/>
    <cellStyle name="Output 3 5 3 3" xfId="34663"/>
    <cellStyle name="Output 3 5 3 4" xfId="34664"/>
    <cellStyle name="Output 3 5 3 5" xfId="34665"/>
    <cellStyle name="Output 3 5 4" xfId="34666"/>
    <cellStyle name="Output 3 5 4 2" xfId="34667"/>
    <cellStyle name="Output 3 5 4 3" xfId="34668"/>
    <cellStyle name="Output 3 5 4 4" xfId="34669"/>
    <cellStyle name="Output 3 5 4 5" xfId="34670"/>
    <cellStyle name="Output 3 5 5" xfId="34671"/>
    <cellStyle name="Output 3 5 5 2" xfId="34672"/>
    <cellStyle name="Output 3 5 5 3" xfId="34673"/>
    <cellStyle name="Output 3 5 5 4" xfId="34674"/>
    <cellStyle name="Output 3 5 5 5" xfId="34675"/>
    <cellStyle name="Output 3 5 6" xfId="34676"/>
    <cellStyle name="Output 3 5 6 2" xfId="34677"/>
    <cellStyle name="Output 3 5 7" xfId="34678"/>
    <cellStyle name="Output 3 5 8" xfId="34679"/>
    <cellStyle name="Output 3 5 9" xfId="34680"/>
    <cellStyle name="Output 3 6" xfId="34681"/>
    <cellStyle name="Output 3 6 2" xfId="34682"/>
    <cellStyle name="Output 3 6 2 2" xfId="34683"/>
    <cellStyle name="Output 3 6 2 2 2" xfId="34684"/>
    <cellStyle name="Output 3 6 2 3" xfId="34685"/>
    <cellStyle name="Output 3 6 2 4" xfId="34686"/>
    <cellStyle name="Output 3 6 2 5" xfId="34687"/>
    <cellStyle name="Output 3 6 3" xfId="34688"/>
    <cellStyle name="Output 3 6 3 2" xfId="34689"/>
    <cellStyle name="Output 3 6 3 3" xfId="34690"/>
    <cellStyle name="Output 3 6 4" xfId="34691"/>
    <cellStyle name="Output 3 6 5" xfId="34692"/>
    <cellStyle name="Output 3 6 6" xfId="34693"/>
    <cellStyle name="Output 3 7" xfId="34694"/>
    <cellStyle name="Output 3 7 2" xfId="34695"/>
    <cellStyle name="Output 3 7 2 2" xfId="34696"/>
    <cellStyle name="Output 3 7 2 3" xfId="34697"/>
    <cellStyle name="Output 3 7 3" xfId="34698"/>
    <cellStyle name="Output 3 7 3 2" xfId="34699"/>
    <cellStyle name="Output 3 7 4" xfId="34700"/>
    <cellStyle name="Output 3 7 5" xfId="34701"/>
    <cellStyle name="Output 3 8" xfId="34702"/>
    <cellStyle name="Output 3 8 2" xfId="34703"/>
    <cellStyle name="Output 3 8 2 2" xfId="34704"/>
    <cellStyle name="Output 3 8 2 3" xfId="34705"/>
    <cellStyle name="Output 3 8 3" xfId="34706"/>
    <cellStyle name="Output 3 8 3 2" xfId="34707"/>
    <cellStyle name="Output 3 8 4" xfId="34708"/>
    <cellStyle name="Output 3 8 5" xfId="34709"/>
    <cellStyle name="Output 3 9" xfId="34710"/>
    <cellStyle name="Output 3 9 2" xfId="34711"/>
    <cellStyle name="Output 3 9 2 2" xfId="34712"/>
    <cellStyle name="Output 3 9 2 3" xfId="34713"/>
    <cellStyle name="Output 3 9 3" xfId="34714"/>
    <cellStyle name="Output 3 9 3 2" xfId="34715"/>
    <cellStyle name="Output 3 9 4" xfId="34716"/>
    <cellStyle name="Output 3 9 5" xfId="34717"/>
    <cellStyle name="Output 30" xfId="34718"/>
    <cellStyle name="Output 30 2" xfId="34719"/>
    <cellStyle name="Output 30 2 2" xfId="34720"/>
    <cellStyle name="Output 30 2 2 2" xfId="34721"/>
    <cellStyle name="Output 30 2 2 2 2" xfId="34722"/>
    <cellStyle name="Output 30 2 2 2 3" xfId="34723"/>
    <cellStyle name="Output 30 2 2 2 4" xfId="34724"/>
    <cellStyle name="Output 30 2 2 3" xfId="34725"/>
    <cellStyle name="Output 30 2 2 3 2" xfId="34726"/>
    <cellStyle name="Output 30 2 2 3 3" xfId="34727"/>
    <cellStyle name="Output 30 2 2 3 4" xfId="34728"/>
    <cellStyle name="Output 30 2 2 4" xfId="34729"/>
    <cellStyle name="Output 30 2 2 4 2" xfId="34730"/>
    <cellStyle name="Output 30 2 2 4 3" xfId="34731"/>
    <cellStyle name="Output 30 2 2 4 4" xfId="34732"/>
    <cellStyle name="Output 30 2 2 5" xfId="34733"/>
    <cellStyle name="Output 30 2 2 5 2" xfId="34734"/>
    <cellStyle name="Output 30 2 2 5 3" xfId="34735"/>
    <cellStyle name="Output 30 2 2 5 4" xfId="34736"/>
    <cellStyle name="Output 30 2 2 6" xfId="34737"/>
    <cellStyle name="Output 30 2 2 7" xfId="34738"/>
    <cellStyle name="Output 30 2 2 8" xfId="34739"/>
    <cellStyle name="Output 30 2 3" xfId="34740"/>
    <cellStyle name="Output 30 2 3 2" xfId="34741"/>
    <cellStyle name="Output 30 2 3 3" xfId="34742"/>
    <cellStyle name="Output 30 2 3 4" xfId="34743"/>
    <cellStyle name="Output 30 2 4" xfId="34744"/>
    <cellStyle name="Output 30 2 5" xfId="34745"/>
    <cellStyle name="Output 30 2 6" xfId="34746"/>
    <cellStyle name="Output 30 3" xfId="34747"/>
    <cellStyle name="Output 30 3 2" xfId="34748"/>
    <cellStyle name="Output 30 3 2 2" xfId="34749"/>
    <cellStyle name="Output 30 3 2 3" xfId="34750"/>
    <cellStyle name="Output 30 3 2 4" xfId="34751"/>
    <cellStyle name="Output 30 3 3" xfId="34752"/>
    <cellStyle name="Output 30 3 3 2" xfId="34753"/>
    <cellStyle name="Output 30 3 3 3" xfId="34754"/>
    <cellStyle name="Output 30 3 3 4" xfId="34755"/>
    <cellStyle name="Output 30 3 4" xfId="34756"/>
    <cellStyle name="Output 30 3 4 2" xfId="34757"/>
    <cellStyle name="Output 30 3 4 3" xfId="34758"/>
    <cellStyle name="Output 30 3 4 4" xfId="34759"/>
    <cellStyle name="Output 30 3 5" xfId="34760"/>
    <cellStyle name="Output 30 3 5 2" xfId="34761"/>
    <cellStyle name="Output 30 3 5 3" xfId="34762"/>
    <cellStyle name="Output 30 3 5 4" xfId="34763"/>
    <cellStyle name="Output 30 3 6" xfId="34764"/>
    <cellStyle name="Output 30 3 7" xfId="34765"/>
    <cellStyle name="Output 30 3 8" xfId="34766"/>
    <cellStyle name="Output 30 4" xfId="34767"/>
    <cellStyle name="Output 30 4 2" xfId="34768"/>
    <cellStyle name="Output 30 4 3" xfId="34769"/>
    <cellStyle name="Output 30 4 4" xfId="34770"/>
    <cellStyle name="Output 30 5" xfId="34771"/>
    <cellStyle name="Output 30 6" xfId="34772"/>
    <cellStyle name="Output 30 7" xfId="34773"/>
    <cellStyle name="Output 31" xfId="34774"/>
    <cellStyle name="Output 31 2" xfId="34775"/>
    <cellStyle name="Output 31 2 2" xfId="34776"/>
    <cellStyle name="Output 31 2 2 2" xfId="34777"/>
    <cellStyle name="Output 31 2 2 2 2" xfId="34778"/>
    <cellStyle name="Output 31 2 2 2 3" xfId="34779"/>
    <cellStyle name="Output 31 2 2 2 4" xfId="34780"/>
    <cellStyle name="Output 31 2 2 3" xfId="34781"/>
    <cellStyle name="Output 31 2 2 3 2" xfId="34782"/>
    <cellStyle name="Output 31 2 2 3 3" xfId="34783"/>
    <cellStyle name="Output 31 2 2 3 4" xfId="34784"/>
    <cellStyle name="Output 31 2 2 4" xfId="34785"/>
    <cellStyle name="Output 31 2 2 4 2" xfId="34786"/>
    <cellStyle name="Output 31 2 2 4 3" xfId="34787"/>
    <cellStyle name="Output 31 2 2 4 4" xfId="34788"/>
    <cellStyle name="Output 31 2 2 5" xfId="34789"/>
    <cellStyle name="Output 31 2 2 5 2" xfId="34790"/>
    <cellStyle name="Output 31 2 2 5 3" xfId="34791"/>
    <cellStyle name="Output 31 2 2 5 4" xfId="34792"/>
    <cellStyle name="Output 31 2 2 6" xfId="34793"/>
    <cellStyle name="Output 31 2 2 7" xfId="34794"/>
    <cellStyle name="Output 31 2 2 8" xfId="34795"/>
    <cellStyle name="Output 31 2 3" xfId="34796"/>
    <cellStyle name="Output 31 2 3 2" xfId="34797"/>
    <cellStyle name="Output 31 2 3 3" xfId="34798"/>
    <cellStyle name="Output 31 2 3 4" xfId="34799"/>
    <cellStyle name="Output 31 2 4" xfId="34800"/>
    <cellStyle name="Output 31 2 5" xfId="34801"/>
    <cellStyle name="Output 31 2 6" xfId="34802"/>
    <cellStyle name="Output 31 3" xfId="34803"/>
    <cellStyle name="Output 31 3 2" xfId="34804"/>
    <cellStyle name="Output 31 3 2 2" xfId="34805"/>
    <cellStyle name="Output 31 3 2 3" xfId="34806"/>
    <cellStyle name="Output 31 3 2 4" xfId="34807"/>
    <cellStyle name="Output 31 3 3" xfId="34808"/>
    <cellStyle name="Output 31 3 3 2" xfId="34809"/>
    <cellStyle name="Output 31 3 3 3" xfId="34810"/>
    <cellStyle name="Output 31 3 3 4" xfId="34811"/>
    <cellStyle name="Output 31 3 4" xfId="34812"/>
    <cellStyle name="Output 31 3 4 2" xfId="34813"/>
    <cellStyle name="Output 31 3 4 3" xfId="34814"/>
    <cellStyle name="Output 31 3 4 4" xfId="34815"/>
    <cellStyle name="Output 31 3 5" xfId="34816"/>
    <cellStyle name="Output 31 3 5 2" xfId="34817"/>
    <cellStyle name="Output 31 3 5 3" xfId="34818"/>
    <cellStyle name="Output 31 3 5 4" xfId="34819"/>
    <cellStyle name="Output 31 3 6" xfId="34820"/>
    <cellStyle name="Output 31 3 7" xfId="34821"/>
    <cellStyle name="Output 31 3 8" xfId="34822"/>
    <cellStyle name="Output 31 4" xfId="34823"/>
    <cellStyle name="Output 31 4 2" xfId="34824"/>
    <cellStyle name="Output 31 4 3" xfId="34825"/>
    <cellStyle name="Output 31 4 4" xfId="34826"/>
    <cellStyle name="Output 31 5" xfId="34827"/>
    <cellStyle name="Output 31 6" xfId="34828"/>
    <cellStyle name="Output 31 7" xfId="34829"/>
    <cellStyle name="Output 32" xfId="34830"/>
    <cellStyle name="Output 32 2" xfId="34831"/>
    <cellStyle name="Output 32 2 2" xfId="34832"/>
    <cellStyle name="Output 32 2 2 2" xfId="34833"/>
    <cellStyle name="Output 32 2 2 2 2" xfId="34834"/>
    <cellStyle name="Output 32 2 2 2 3" xfId="34835"/>
    <cellStyle name="Output 32 2 2 2 4" xfId="34836"/>
    <cellStyle name="Output 32 2 2 3" xfId="34837"/>
    <cellStyle name="Output 32 2 2 3 2" xfId="34838"/>
    <cellStyle name="Output 32 2 2 3 3" xfId="34839"/>
    <cellStyle name="Output 32 2 2 3 4" xfId="34840"/>
    <cellStyle name="Output 32 2 2 4" xfId="34841"/>
    <cellStyle name="Output 32 2 2 4 2" xfId="34842"/>
    <cellStyle name="Output 32 2 2 4 3" xfId="34843"/>
    <cellStyle name="Output 32 2 2 4 4" xfId="34844"/>
    <cellStyle name="Output 32 2 2 5" xfId="34845"/>
    <cellStyle name="Output 32 2 2 5 2" xfId="34846"/>
    <cellStyle name="Output 32 2 2 5 3" xfId="34847"/>
    <cellStyle name="Output 32 2 2 5 4" xfId="34848"/>
    <cellStyle name="Output 32 2 2 6" xfId="34849"/>
    <cellStyle name="Output 32 2 2 7" xfId="34850"/>
    <cellStyle name="Output 32 2 2 8" xfId="34851"/>
    <cellStyle name="Output 32 2 3" xfId="34852"/>
    <cellStyle name="Output 32 2 3 2" xfId="34853"/>
    <cellStyle name="Output 32 2 3 3" xfId="34854"/>
    <cellStyle name="Output 32 2 3 4" xfId="34855"/>
    <cellStyle name="Output 32 2 4" xfId="34856"/>
    <cellStyle name="Output 32 2 5" xfId="34857"/>
    <cellStyle name="Output 32 2 6" xfId="34858"/>
    <cellStyle name="Output 32 3" xfId="34859"/>
    <cellStyle name="Output 32 3 2" xfId="34860"/>
    <cellStyle name="Output 32 3 2 2" xfId="34861"/>
    <cellStyle name="Output 32 3 2 3" xfId="34862"/>
    <cellStyle name="Output 32 3 2 4" xfId="34863"/>
    <cellStyle name="Output 32 3 3" xfId="34864"/>
    <cellStyle name="Output 32 3 3 2" xfId="34865"/>
    <cellStyle name="Output 32 3 3 3" xfId="34866"/>
    <cellStyle name="Output 32 3 3 4" xfId="34867"/>
    <cellStyle name="Output 32 3 4" xfId="34868"/>
    <cellStyle name="Output 32 3 4 2" xfId="34869"/>
    <cellStyle name="Output 32 3 4 3" xfId="34870"/>
    <cellStyle name="Output 32 3 4 4" xfId="34871"/>
    <cellStyle name="Output 32 3 5" xfId="34872"/>
    <cellStyle name="Output 32 3 5 2" xfId="34873"/>
    <cellStyle name="Output 32 3 5 3" xfId="34874"/>
    <cellStyle name="Output 32 3 5 4" xfId="34875"/>
    <cellStyle name="Output 32 3 6" xfId="34876"/>
    <cellStyle name="Output 32 3 7" xfId="34877"/>
    <cellStyle name="Output 32 3 8" xfId="34878"/>
    <cellStyle name="Output 32 4" xfId="34879"/>
    <cellStyle name="Output 32 4 2" xfId="34880"/>
    <cellStyle name="Output 32 4 3" xfId="34881"/>
    <cellStyle name="Output 32 4 4" xfId="34882"/>
    <cellStyle name="Output 32 5" xfId="34883"/>
    <cellStyle name="Output 32 6" xfId="34884"/>
    <cellStyle name="Output 32 7" xfId="34885"/>
    <cellStyle name="Output 33" xfId="34886"/>
    <cellStyle name="Output 33 2" xfId="34887"/>
    <cellStyle name="Output 33 2 2" xfId="34888"/>
    <cellStyle name="Output 33 2 2 2" xfId="34889"/>
    <cellStyle name="Output 33 2 2 2 2" xfId="34890"/>
    <cellStyle name="Output 33 2 2 2 3" xfId="34891"/>
    <cellStyle name="Output 33 2 2 2 4" xfId="34892"/>
    <cellStyle name="Output 33 2 2 3" xfId="34893"/>
    <cellStyle name="Output 33 2 2 3 2" xfId="34894"/>
    <cellStyle name="Output 33 2 2 3 3" xfId="34895"/>
    <cellStyle name="Output 33 2 2 3 4" xfId="34896"/>
    <cellStyle name="Output 33 2 2 4" xfId="34897"/>
    <cellStyle name="Output 33 2 2 4 2" xfId="34898"/>
    <cellStyle name="Output 33 2 2 4 3" xfId="34899"/>
    <cellStyle name="Output 33 2 2 4 4" xfId="34900"/>
    <cellStyle name="Output 33 2 2 5" xfId="34901"/>
    <cellStyle name="Output 33 2 2 5 2" xfId="34902"/>
    <cellStyle name="Output 33 2 2 5 3" xfId="34903"/>
    <cellStyle name="Output 33 2 2 5 4" xfId="34904"/>
    <cellStyle name="Output 33 2 2 6" xfId="34905"/>
    <cellStyle name="Output 33 2 2 7" xfId="34906"/>
    <cellStyle name="Output 33 2 2 8" xfId="34907"/>
    <cellStyle name="Output 33 2 3" xfId="34908"/>
    <cellStyle name="Output 33 2 3 2" xfId="34909"/>
    <cellStyle name="Output 33 2 3 3" xfId="34910"/>
    <cellStyle name="Output 33 2 3 4" xfId="34911"/>
    <cellStyle name="Output 33 2 4" xfId="34912"/>
    <cellStyle name="Output 33 2 5" xfId="34913"/>
    <cellStyle name="Output 33 2 6" xfId="34914"/>
    <cellStyle name="Output 33 3" xfId="34915"/>
    <cellStyle name="Output 33 3 2" xfId="34916"/>
    <cellStyle name="Output 33 3 2 2" xfId="34917"/>
    <cellStyle name="Output 33 3 2 3" xfId="34918"/>
    <cellStyle name="Output 33 3 2 4" xfId="34919"/>
    <cellStyle name="Output 33 3 3" xfId="34920"/>
    <cellStyle name="Output 33 3 3 2" xfId="34921"/>
    <cellStyle name="Output 33 3 3 3" xfId="34922"/>
    <cellStyle name="Output 33 3 3 4" xfId="34923"/>
    <cellStyle name="Output 33 3 4" xfId="34924"/>
    <cellStyle name="Output 33 3 4 2" xfId="34925"/>
    <cellStyle name="Output 33 3 4 3" xfId="34926"/>
    <cellStyle name="Output 33 3 4 4" xfId="34927"/>
    <cellStyle name="Output 33 3 5" xfId="34928"/>
    <cellStyle name="Output 33 3 5 2" xfId="34929"/>
    <cellStyle name="Output 33 3 5 3" xfId="34930"/>
    <cellStyle name="Output 33 3 5 4" xfId="34931"/>
    <cellStyle name="Output 33 3 6" xfId="34932"/>
    <cellStyle name="Output 33 3 7" xfId="34933"/>
    <cellStyle name="Output 33 3 8" xfId="34934"/>
    <cellStyle name="Output 33 4" xfId="34935"/>
    <cellStyle name="Output 33 4 2" xfId="34936"/>
    <cellStyle name="Output 33 4 3" xfId="34937"/>
    <cellStyle name="Output 33 4 4" xfId="34938"/>
    <cellStyle name="Output 33 5" xfId="34939"/>
    <cellStyle name="Output 33 6" xfId="34940"/>
    <cellStyle name="Output 33 7" xfId="34941"/>
    <cellStyle name="Output 34" xfId="34942"/>
    <cellStyle name="Output 34 2" xfId="34943"/>
    <cellStyle name="Output 34 2 2" xfId="34944"/>
    <cellStyle name="Output 34 2 2 2" xfId="34945"/>
    <cellStyle name="Output 34 2 2 2 2" xfId="34946"/>
    <cellStyle name="Output 34 2 2 2 3" xfId="34947"/>
    <cellStyle name="Output 34 2 2 2 4" xfId="34948"/>
    <cellStyle name="Output 34 2 2 3" xfId="34949"/>
    <cellStyle name="Output 34 2 2 3 2" xfId="34950"/>
    <cellStyle name="Output 34 2 2 3 3" xfId="34951"/>
    <cellStyle name="Output 34 2 2 3 4" xfId="34952"/>
    <cellStyle name="Output 34 2 2 4" xfId="34953"/>
    <cellStyle name="Output 34 2 2 4 2" xfId="34954"/>
    <cellStyle name="Output 34 2 2 4 3" xfId="34955"/>
    <cellStyle name="Output 34 2 2 4 4" xfId="34956"/>
    <cellStyle name="Output 34 2 2 5" xfId="34957"/>
    <cellStyle name="Output 34 2 2 5 2" xfId="34958"/>
    <cellStyle name="Output 34 2 2 5 3" xfId="34959"/>
    <cellStyle name="Output 34 2 2 5 4" xfId="34960"/>
    <cellStyle name="Output 34 2 2 6" xfId="34961"/>
    <cellStyle name="Output 34 2 2 7" xfId="34962"/>
    <cellStyle name="Output 34 2 2 8" xfId="34963"/>
    <cellStyle name="Output 34 2 3" xfId="34964"/>
    <cellStyle name="Output 34 2 3 2" xfId="34965"/>
    <cellStyle name="Output 34 2 3 3" xfId="34966"/>
    <cellStyle name="Output 34 2 3 4" xfId="34967"/>
    <cellStyle name="Output 34 2 4" xfId="34968"/>
    <cellStyle name="Output 34 2 5" xfId="34969"/>
    <cellStyle name="Output 34 2 6" xfId="34970"/>
    <cellStyle name="Output 34 3" xfId="34971"/>
    <cellStyle name="Output 34 3 2" xfId="34972"/>
    <cellStyle name="Output 34 3 2 2" xfId="34973"/>
    <cellStyle name="Output 34 3 2 3" xfId="34974"/>
    <cellStyle name="Output 34 3 2 4" xfId="34975"/>
    <cellStyle name="Output 34 3 3" xfId="34976"/>
    <cellStyle name="Output 34 3 3 2" xfId="34977"/>
    <cellStyle name="Output 34 3 3 3" xfId="34978"/>
    <cellStyle name="Output 34 3 3 4" xfId="34979"/>
    <cellStyle name="Output 34 3 4" xfId="34980"/>
    <cellStyle name="Output 34 3 4 2" xfId="34981"/>
    <cellStyle name="Output 34 3 4 3" xfId="34982"/>
    <cellStyle name="Output 34 3 4 4" xfId="34983"/>
    <cellStyle name="Output 34 3 5" xfId="34984"/>
    <cellStyle name="Output 34 3 5 2" xfId="34985"/>
    <cellStyle name="Output 34 3 5 3" xfId="34986"/>
    <cellStyle name="Output 34 3 5 4" xfId="34987"/>
    <cellStyle name="Output 34 3 6" xfId="34988"/>
    <cellStyle name="Output 34 3 7" xfId="34989"/>
    <cellStyle name="Output 34 3 8" xfId="34990"/>
    <cellStyle name="Output 34 4" xfId="34991"/>
    <cellStyle name="Output 34 4 2" xfId="34992"/>
    <cellStyle name="Output 34 4 3" xfId="34993"/>
    <cellStyle name="Output 34 4 4" xfId="34994"/>
    <cellStyle name="Output 34 5" xfId="34995"/>
    <cellStyle name="Output 34 6" xfId="34996"/>
    <cellStyle name="Output 34 7" xfId="34997"/>
    <cellStyle name="Output 35" xfId="34998"/>
    <cellStyle name="Output 35 2" xfId="34999"/>
    <cellStyle name="Output 35 2 2" xfId="35000"/>
    <cellStyle name="Output 35 2 2 2" xfId="35001"/>
    <cellStyle name="Output 35 2 2 2 2" xfId="35002"/>
    <cellStyle name="Output 35 2 2 2 3" xfId="35003"/>
    <cellStyle name="Output 35 2 2 2 4" xfId="35004"/>
    <cellStyle name="Output 35 2 2 3" xfId="35005"/>
    <cellStyle name="Output 35 2 2 3 2" xfId="35006"/>
    <cellStyle name="Output 35 2 2 3 3" xfId="35007"/>
    <cellStyle name="Output 35 2 2 3 4" xfId="35008"/>
    <cellStyle name="Output 35 2 2 4" xfId="35009"/>
    <cellStyle name="Output 35 2 2 4 2" xfId="35010"/>
    <cellStyle name="Output 35 2 2 4 3" xfId="35011"/>
    <cellStyle name="Output 35 2 2 4 4" xfId="35012"/>
    <cellStyle name="Output 35 2 2 5" xfId="35013"/>
    <cellStyle name="Output 35 2 2 5 2" xfId="35014"/>
    <cellStyle name="Output 35 2 2 5 3" xfId="35015"/>
    <cellStyle name="Output 35 2 2 5 4" xfId="35016"/>
    <cellStyle name="Output 35 2 2 6" xfId="35017"/>
    <cellStyle name="Output 35 2 2 7" xfId="35018"/>
    <cellStyle name="Output 35 2 2 8" xfId="35019"/>
    <cellStyle name="Output 35 2 3" xfId="35020"/>
    <cellStyle name="Output 35 2 3 2" xfId="35021"/>
    <cellStyle name="Output 35 2 3 3" xfId="35022"/>
    <cellStyle name="Output 35 2 3 4" xfId="35023"/>
    <cellStyle name="Output 35 2 4" xfId="35024"/>
    <cellStyle name="Output 35 2 5" xfId="35025"/>
    <cellStyle name="Output 35 2 6" xfId="35026"/>
    <cellStyle name="Output 35 3" xfId="35027"/>
    <cellStyle name="Output 35 3 2" xfId="35028"/>
    <cellStyle name="Output 35 3 2 2" xfId="35029"/>
    <cellStyle name="Output 35 3 2 3" xfId="35030"/>
    <cellStyle name="Output 35 3 2 4" xfId="35031"/>
    <cellStyle name="Output 35 3 3" xfId="35032"/>
    <cellStyle name="Output 35 3 3 2" xfId="35033"/>
    <cellStyle name="Output 35 3 3 3" xfId="35034"/>
    <cellStyle name="Output 35 3 3 4" xfId="35035"/>
    <cellStyle name="Output 35 3 4" xfId="35036"/>
    <cellStyle name="Output 35 3 4 2" xfId="35037"/>
    <cellStyle name="Output 35 3 4 3" xfId="35038"/>
    <cellStyle name="Output 35 3 4 4" xfId="35039"/>
    <cellStyle name="Output 35 3 5" xfId="35040"/>
    <cellStyle name="Output 35 3 5 2" xfId="35041"/>
    <cellStyle name="Output 35 3 5 3" xfId="35042"/>
    <cellStyle name="Output 35 3 5 4" xfId="35043"/>
    <cellStyle name="Output 35 3 6" xfId="35044"/>
    <cellStyle name="Output 35 3 7" xfId="35045"/>
    <cellStyle name="Output 35 3 8" xfId="35046"/>
    <cellStyle name="Output 35 4" xfId="35047"/>
    <cellStyle name="Output 35 4 2" xfId="35048"/>
    <cellStyle name="Output 35 4 3" xfId="35049"/>
    <cellStyle name="Output 35 4 4" xfId="35050"/>
    <cellStyle name="Output 35 5" xfId="35051"/>
    <cellStyle name="Output 35 6" xfId="35052"/>
    <cellStyle name="Output 35 7" xfId="35053"/>
    <cellStyle name="Output 36" xfId="35054"/>
    <cellStyle name="Output 36 2" xfId="35055"/>
    <cellStyle name="Output 36 2 2" xfId="35056"/>
    <cellStyle name="Output 36 2 2 2" xfId="35057"/>
    <cellStyle name="Output 36 2 2 2 2" xfId="35058"/>
    <cellStyle name="Output 36 2 2 2 3" xfId="35059"/>
    <cellStyle name="Output 36 2 2 2 4" xfId="35060"/>
    <cellStyle name="Output 36 2 2 3" xfId="35061"/>
    <cellStyle name="Output 36 2 2 3 2" xfId="35062"/>
    <cellStyle name="Output 36 2 2 3 3" xfId="35063"/>
    <cellStyle name="Output 36 2 2 3 4" xfId="35064"/>
    <cellStyle name="Output 36 2 2 4" xfId="35065"/>
    <cellStyle name="Output 36 2 2 4 2" xfId="35066"/>
    <cellStyle name="Output 36 2 2 4 3" xfId="35067"/>
    <cellStyle name="Output 36 2 2 4 4" xfId="35068"/>
    <cellStyle name="Output 36 2 2 5" xfId="35069"/>
    <cellStyle name="Output 36 2 2 5 2" xfId="35070"/>
    <cellStyle name="Output 36 2 2 5 3" xfId="35071"/>
    <cellStyle name="Output 36 2 2 5 4" xfId="35072"/>
    <cellStyle name="Output 36 2 2 6" xfId="35073"/>
    <cellStyle name="Output 36 2 2 7" xfId="35074"/>
    <cellStyle name="Output 36 2 2 8" xfId="35075"/>
    <cellStyle name="Output 36 2 3" xfId="35076"/>
    <cellStyle name="Output 36 2 3 2" xfId="35077"/>
    <cellStyle name="Output 36 2 3 3" xfId="35078"/>
    <cellStyle name="Output 36 2 3 4" xfId="35079"/>
    <cellStyle name="Output 36 2 4" xfId="35080"/>
    <cellStyle name="Output 36 2 5" xfId="35081"/>
    <cellStyle name="Output 36 2 6" xfId="35082"/>
    <cellStyle name="Output 36 3" xfId="35083"/>
    <cellStyle name="Output 36 3 2" xfId="35084"/>
    <cellStyle name="Output 36 3 2 2" xfId="35085"/>
    <cellStyle name="Output 36 3 2 3" xfId="35086"/>
    <cellStyle name="Output 36 3 2 4" xfId="35087"/>
    <cellStyle name="Output 36 3 3" xfId="35088"/>
    <cellStyle name="Output 36 3 3 2" xfId="35089"/>
    <cellStyle name="Output 36 3 3 3" xfId="35090"/>
    <cellStyle name="Output 36 3 3 4" xfId="35091"/>
    <cellStyle name="Output 36 3 4" xfId="35092"/>
    <cellStyle name="Output 36 3 4 2" xfId="35093"/>
    <cellStyle name="Output 36 3 4 3" xfId="35094"/>
    <cellStyle name="Output 36 3 4 4" xfId="35095"/>
    <cellStyle name="Output 36 3 5" xfId="35096"/>
    <cellStyle name="Output 36 3 5 2" xfId="35097"/>
    <cellStyle name="Output 36 3 5 3" xfId="35098"/>
    <cellStyle name="Output 36 3 5 4" xfId="35099"/>
    <cellStyle name="Output 36 3 6" xfId="35100"/>
    <cellStyle name="Output 36 3 7" xfId="35101"/>
    <cellStyle name="Output 36 3 8" xfId="35102"/>
    <cellStyle name="Output 36 4" xfId="35103"/>
    <cellStyle name="Output 36 4 2" xfId="35104"/>
    <cellStyle name="Output 36 4 3" xfId="35105"/>
    <cellStyle name="Output 36 4 4" xfId="35106"/>
    <cellStyle name="Output 36 5" xfId="35107"/>
    <cellStyle name="Output 36 6" xfId="35108"/>
    <cellStyle name="Output 36 7" xfId="35109"/>
    <cellStyle name="Output 37" xfId="35110"/>
    <cellStyle name="Output 37 2" xfId="35111"/>
    <cellStyle name="Output 37 2 2" xfId="35112"/>
    <cellStyle name="Output 37 2 2 2" xfId="35113"/>
    <cellStyle name="Output 37 2 2 2 2" xfId="35114"/>
    <cellStyle name="Output 37 2 2 2 3" xfId="35115"/>
    <cellStyle name="Output 37 2 2 2 4" xfId="35116"/>
    <cellStyle name="Output 37 2 2 3" xfId="35117"/>
    <cellStyle name="Output 37 2 2 3 2" xfId="35118"/>
    <cellStyle name="Output 37 2 2 3 3" xfId="35119"/>
    <cellStyle name="Output 37 2 2 3 4" xfId="35120"/>
    <cellStyle name="Output 37 2 2 4" xfId="35121"/>
    <cellStyle name="Output 37 2 2 4 2" xfId="35122"/>
    <cellStyle name="Output 37 2 2 4 3" xfId="35123"/>
    <cellStyle name="Output 37 2 2 4 4" xfId="35124"/>
    <cellStyle name="Output 37 2 2 5" xfId="35125"/>
    <cellStyle name="Output 37 2 2 5 2" xfId="35126"/>
    <cellStyle name="Output 37 2 2 5 3" xfId="35127"/>
    <cellStyle name="Output 37 2 2 5 4" xfId="35128"/>
    <cellStyle name="Output 37 2 2 6" xfId="35129"/>
    <cellStyle name="Output 37 2 2 7" xfId="35130"/>
    <cellStyle name="Output 37 2 2 8" xfId="35131"/>
    <cellStyle name="Output 37 2 3" xfId="35132"/>
    <cellStyle name="Output 37 2 3 2" xfId="35133"/>
    <cellStyle name="Output 37 2 3 3" xfId="35134"/>
    <cellStyle name="Output 37 2 3 4" xfId="35135"/>
    <cellStyle name="Output 37 2 4" xfId="35136"/>
    <cellStyle name="Output 37 2 5" xfId="35137"/>
    <cellStyle name="Output 37 2 6" xfId="35138"/>
    <cellStyle name="Output 37 3" xfId="35139"/>
    <cellStyle name="Output 37 3 2" xfId="35140"/>
    <cellStyle name="Output 37 3 2 2" xfId="35141"/>
    <cellStyle name="Output 37 3 2 3" xfId="35142"/>
    <cellStyle name="Output 37 3 2 4" xfId="35143"/>
    <cellStyle name="Output 37 3 3" xfId="35144"/>
    <cellStyle name="Output 37 3 3 2" xfId="35145"/>
    <cellStyle name="Output 37 3 3 3" xfId="35146"/>
    <cellStyle name="Output 37 3 3 4" xfId="35147"/>
    <cellStyle name="Output 37 3 4" xfId="35148"/>
    <cellStyle name="Output 37 3 4 2" xfId="35149"/>
    <cellStyle name="Output 37 3 4 3" xfId="35150"/>
    <cellStyle name="Output 37 3 4 4" xfId="35151"/>
    <cellStyle name="Output 37 3 5" xfId="35152"/>
    <cellStyle name="Output 37 3 5 2" xfId="35153"/>
    <cellStyle name="Output 37 3 5 3" xfId="35154"/>
    <cellStyle name="Output 37 3 5 4" xfId="35155"/>
    <cellStyle name="Output 37 3 6" xfId="35156"/>
    <cellStyle name="Output 37 3 7" xfId="35157"/>
    <cellStyle name="Output 37 3 8" xfId="35158"/>
    <cellStyle name="Output 37 4" xfId="35159"/>
    <cellStyle name="Output 37 4 2" xfId="35160"/>
    <cellStyle name="Output 37 4 3" xfId="35161"/>
    <cellStyle name="Output 37 4 4" xfId="35162"/>
    <cellStyle name="Output 37 5" xfId="35163"/>
    <cellStyle name="Output 37 6" xfId="35164"/>
    <cellStyle name="Output 37 7" xfId="35165"/>
    <cellStyle name="Output 38" xfId="35166"/>
    <cellStyle name="Output 38 2" xfId="35167"/>
    <cellStyle name="Output 38 2 2" xfId="35168"/>
    <cellStyle name="Output 38 2 2 2" xfId="35169"/>
    <cellStyle name="Output 38 2 2 2 2" xfId="35170"/>
    <cellStyle name="Output 38 2 2 2 3" xfId="35171"/>
    <cellStyle name="Output 38 2 2 2 4" xfId="35172"/>
    <cellStyle name="Output 38 2 2 3" xfId="35173"/>
    <cellStyle name="Output 38 2 2 3 2" xfId="35174"/>
    <cellStyle name="Output 38 2 2 3 3" xfId="35175"/>
    <cellStyle name="Output 38 2 2 3 4" xfId="35176"/>
    <cellStyle name="Output 38 2 2 4" xfId="35177"/>
    <cellStyle name="Output 38 2 2 4 2" xfId="35178"/>
    <cellStyle name="Output 38 2 2 4 3" xfId="35179"/>
    <cellStyle name="Output 38 2 2 4 4" xfId="35180"/>
    <cellStyle name="Output 38 2 2 5" xfId="35181"/>
    <cellStyle name="Output 38 2 2 5 2" xfId="35182"/>
    <cellStyle name="Output 38 2 2 5 3" xfId="35183"/>
    <cellStyle name="Output 38 2 2 5 4" xfId="35184"/>
    <cellStyle name="Output 38 2 2 6" xfId="35185"/>
    <cellStyle name="Output 38 2 2 7" xfId="35186"/>
    <cellStyle name="Output 38 2 2 8" xfId="35187"/>
    <cellStyle name="Output 38 2 3" xfId="35188"/>
    <cellStyle name="Output 38 2 3 2" xfId="35189"/>
    <cellStyle name="Output 38 2 3 3" xfId="35190"/>
    <cellStyle name="Output 38 2 3 4" xfId="35191"/>
    <cellStyle name="Output 38 2 4" xfId="35192"/>
    <cellStyle name="Output 38 2 5" xfId="35193"/>
    <cellStyle name="Output 38 2 6" xfId="35194"/>
    <cellStyle name="Output 38 3" xfId="35195"/>
    <cellStyle name="Output 38 3 2" xfId="35196"/>
    <cellStyle name="Output 38 3 2 2" xfId="35197"/>
    <cellStyle name="Output 38 3 2 3" xfId="35198"/>
    <cellStyle name="Output 38 3 2 4" xfId="35199"/>
    <cellStyle name="Output 38 3 3" xfId="35200"/>
    <cellStyle name="Output 38 3 3 2" xfId="35201"/>
    <cellStyle name="Output 38 3 3 3" xfId="35202"/>
    <cellStyle name="Output 38 3 3 4" xfId="35203"/>
    <cellStyle name="Output 38 3 4" xfId="35204"/>
    <cellStyle name="Output 38 3 4 2" xfId="35205"/>
    <cellStyle name="Output 38 3 4 3" xfId="35206"/>
    <cellStyle name="Output 38 3 4 4" xfId="35207"/>
    <cellStyle name="Output 38 3 5" xfId="35208"/>
    <cellStyle name="Output 38 3 5 2" xfId="35209"/>
    <cellStyle name="Output 38 3 5 3" xfId="35210"/>
    <cellStyle name="Output 38 3 5 4" xfId="35211"/>
    <cellStyle name="Output 38 3 6" xfId="35212"/>
    <cellStyle name="Output 38 3 7" xfId="35213"/>
    <cellStyle name="Output 38 3 8" xfId="35214"/>
    <cellStyle name="Output 38 4" xfId="35215"/>
    <cellStyle name="Output 38 4 2" xfId="35216"/>
    <cellStyle name="Output 38 4 3" xfId="35217"/>
    <cellStyle name="Output 38 4 4" xfId="35218"/>
    <cellStyle name="Output 38 5" xfId="35219"/>
    <cellStyle name="Output 38 6" xfId="35220"/>
    <cellStyle name="Output 38 7" xfId="35221"/>
    <cellStyle name="Output 39" xfId="35222"/>
    <cellStyle name="Output 4" xfId="35223"/>
    <cellStyle name="Output 4 10" xfId="35224"/>
    <cellStyle name="Output 4 10 2" xfId="35225"/>
    <cellStyle name="Output 4 10 2 2" xfId="35226"/>
    <cellStyle name="Output 4 10 3" xfId="35227"/>
    <cellStyle name="Output 4 10 4" xfId="35228"/>
    <cellStyle name="Output 4 11" xfId="35229"/>
    <cellStyle name="Output 4 11 2" xfId="35230"/>
    <cellStyle name="Output 4 11 2 2" xfId="35231"/>
    <cellStyle name="Output 4 11 3" xfId="35232"/>
    <cellStyle name="Output 4 11 4" xfId="35233"/>
    <cellStyle name="Output 4 12" xfId="35234"/>
    <cellStyle name="Output 4 12 2" xfId="35235"/>
    <cellStyle name="Output 4 12 2 2" xfId="35236"/>
    <cellStyle name="Output 4 12 3" xfId="35237"/>
    <cellStyle name="Output 4 12 4" xfId="35238"/>
    <cellStyle name="Output 4 13" xfId="35239"/>
    <cellStyle name="Output 4 13 2" xfId="35240"/>
    <cellStyle name="Output 4 13 2 2" xfId="35241"/>
    <cellStyle name="Output 4 13 3" xfId="35242"/>
    <cellStyle name="Output 4 13 4" xfId="35243"/>
    <cellStyle name="Output 4 14" xfId="35244"/>
    <cellStyle name="Output 4 14 2" xfId="35245"/>
    <cellStyle name="Output 4 14 2 2" xfId="35246"/>
    <cellStyle name="Output 4 14 3" xfId="35247"/>
    <cellStyle name="Output 4 14 4" xfId="35248"/>
    <cellStyle name="Output 4 15" xfId="35249"/>
    <cellStyle name="Output 4 15 2" xfId="35250"/>
    <cellStyle name="Output 4 15 3" xfId="35251"/>
    <cellStyle name="Output 4 15 4" xfId="35252"/>
    <cellStyle name="Output 4 16" xfId="35253"/>
    <cellStyle name="Output 4 17" xfId="35254"/>
    <cellStyle name="Output 4 18" xfId="35255"/>
    <cellStyle name="Output 4 19" xfId="35256"/>
    <cellStyle name="Output 4 2" xfId="35257"/>
    <cellStyle name="Output 4 2 2" xfId="35258"/>
    <cellStyle name="Output 4 2 2 2" xfId="35259"/>
    <cellStyle name="Output 4 2 2 2 2" xfId="35260"/>
    <cellStyle name="Output 4 2 2 2 2 2" xfId="35261"/>
    <cellStyle name="Output 4 2 2 2 3" xfId="35262"/>
    <cellStyle name="Output 4 2 2 2 3 2" xfId="35263"/>
    <cellStyle name="Output 4 2 2 2 4" xfId="35264"/>
    <cellStyle name="Output 4 2 2 2 5" xfId="35265"/>
    <cellStyle name="Output 4 2 2 3" xfId="35266"/>
    <cellStyle name="Output 4 2 2 3 2" xfId="35267"/>
    <cellStyle name="Output 4 2 2 3 3" xfId="35268"/>
    <cellStyle name="Output 4 2 2 3 4" xfId="35269"/>
    <cellStyle name="Output 4 2 2 3 5" xfId="35270"/>
    <cellStyle name="Output 4 2 2 4" xfId="35271"/>
    <cellStyle name="Output 4 2 2 4 2" xfId="35272"/>
    <cellStyle name="Output 4 2 2 4 3" xfId="35273"/>
    <cellStyle name="Output 4 2 2 4 4" xfId="35274"/>
    <cellStyle name="Output 4 2 2 4 5" xfId="35275"/>
    <cellStyle name="Output 4 2 2 5" xfId="35276"/>
    <cellStyle name="Output 4 2 2 5 2" xfId="35277"/>
    <cellStyle name="Output 4 2 2 5 3" xfId="35278"/>
    <cellStyle name="Output 4 2 2 5 4" xfId="35279"/>
    <cellStyle name="Output 4 2 2 6" xfId="35280"/>
    <cellStyle name="Output 4 2 2 7" xfId="35281"/>
    <cellStyle name="Output 4 2 2 8" xfId="35282"/>
    <cellStyle name="Output 4 2 2 9" xfId="35283"/>
    <cellStyle name="Output 4 2 3" xfId="35284"/>
    <cellStyle name="Output 4 2 3 2" xfId="35285"/>
    <cellStyle name="Output 4 2 3 2 2" xfId="35286"/>
    <cellStyle name="Output 4 2 3 3" xfId="35287"/>
    <cellStyle name="Output 4 2 3 3 2" xfId="35288"/>
    <cellStyle name="Output 4 2 3 4" xfId="35289"/>
    <cellStyle name="Output 4 2 3 5" xfId="35290"/>
    <cellStyle name="Output 4 2 4" xfId="35291"/>
    <cellStyle name="Output 4 2 4 2" xfId="35292"/>
    <cellStyle name="Output 4 2 5" xfId="35293"/>
    <cellStyle name="Output 4 2 5 2" xfId="35294"/>
    <cellStyle name="Output 4 2 6" xfId="35295"/>
    <cellStyle name="Output 4 2 7" xfId="35296"/>
    <cellStyle name="Output 4 2 8" xfId="35297"/>
    <cellStyle name="Output 4 3" xfId="35298"/>
    <cellStyle name="Output 4 3 10" xfId="35299"/>
    <cellStyle name="Output 4 3 2" xfId="35300"/>
    <cellStyle name="Output 4 3 2 2" xfId="35301"/>
    <cellStyle name="Output 4 3 2 2 2" xfId="35302"/>
    <cellStyle name="Output 4 3 2 2 3" xfId="35303"/>
    <cellStyle name="Output 4 3 2 2 4" xfId="35304"/>
    <cellStyle name="Output 4 3 2 3" xfId="35305"/>
    <cellStyle name="Output 4 3 2 3 2" xfId="35306"/>
    <cellStyle name="Output 4 3 2 4" xfId="35307"/>
    <cellStyle name="Output 4 3 2 4 2" xfId="35308"/>
    <cellStyle name="Output 4 3 2 5" xfId="35309"/>
    <cellStyle name="Output 4 3 3" xfId="35310"/>
    <cellStyle name="Output 4 3 3 2" xfId="35311"/>
    <cellStyle name="Output 4 3 3 2 2" xfId="35312"/>
    <cellStyle name="Output 4 3 3 3" xfId="35313"/>
    <cellStyle name="Output 4 3 3 3 2" xfId="35314"/>
    <cellStyle name="Output 4 3 3 4" xfId="35315"/>
    <cellStyle name="Output 4 3 3 5" xfId="35316"/>
    <cellStyle name="Output 4 3 4" xfId="35317"/>
    <cellStyle name="Output 4 3 4 2" xfId="35318"/>
    <cellStyle name="Output 4 3 4 3" xfId="35319"/>
    <cellStyle name="Output 4 3 4 4" xfId="35320"/>
    <cellStyle name="Output 4 3 4 5" xfId="35321"/>
    <cellStyle name="Output 4 3 5" xfId="35322"/>
    <cellStyle name="Output 4 3 5 2" xfId="35323"/>
    <cellStyle name="Output 4 3 5 3" xfId="35324"/>
    <cellStyle name="Output 4 3 5 4" xfId="35325"/>
    <cellStyle name="Output 4 3 5 5" xfId="35326"/>
    <cellStyle name="Output 4 3 6" xfId="35327"/>
    <cellStyle name="Output 4 3 7" xfId="35328"/>
    <cellStyle name="Output 4 3 8" xfId="35329"/>
    <cellStyle name="Output 4 3 9" xfId="35330"/>
    <cellStyle name="Output 4 4" xfId="35331"/>
    <cellStyle name="Output 4 4 10" xfId="35332"/>
    <cellStyle name="Output 4 4 2" xfId="35333"/>
    <cellStyle name="Output 4 4 2 2" xfId="35334"/>
    <cellStyle name="Output 4 4 2 2 2" xfId="35335"/>
    <cellStyle name="Output 4 4 2 3" xfId="35336"/>
    <cellStyle name="Output 4 4 2 3 2" xfId="35337"/>
    <cellStyle name="Output 4 4 2 4" xfId="35338"/>
    <cellStyle name="Output 4 4 2 5" xfId="35339"/>
    <cellStyle name="Output 4 4 3" xfId="35340"/>
    <cellStyle name="Output 4 4 3 2" xfId="35341"/>
    <cellStyle name="Output 4 4 3 3" xfId="35342"/>
    <cellStyle name="Output 4 4 3 4" xfId="35343"/>
    <cellStyle name="Output 4 4 3 5" xfId="35344"/>
    <cellStyle name="Output 4 4 4" xfId="35345"/>
    <cellStyle name="Output 4 4 4 2" xfId="35346"/>
    <cellStyle name="Output 4 4 4 3" xfId="35347"/>
    <cellStyle name="Output 4 4 4 4" xfId="35348"/>
    <cellStyle name="Output 4 4 4 5" xfId="35349"/>
    <cellStyle name="Output 4 4 5" xfId="35350"/>
    <cellStyle name="Output 4 4 5 2" xfId="35351"/>
    <cellStyle name="Output 4 4 5 3" xfId="35352"/>
    <cellStyle name="Output 4 4 5 4" xfId="35353"/>
    <cellStyle name="Output 4 4 6" xfId="35354"/>
    <cellStyle name="Output 4 4 7" xfId="35355"/>
    <cellStyle name="Output 4 4 8" xfId="35356"/>
    <cellStyle name="Output 4 4 9" xfId="35357"/>
    <cellStyle name="Output 4 5" xfId="35358"/>
    <cellStyle name="Output 4 5 2" xfId="35359"/>
    <cellStyle name="Output 4 5 2 2" xfId="35360"/>
    <cellStyle name="Output 4 5 2 3" xfId="35361"/>
    <cellStyle name="Output 4 5 3" xfId="35362"/>
    <cellStyle name="Output 4 5 3 2" xfId="35363"/>
    <cellStyle name="Output 4 5 4" xfId="35364"/>
    <cellStyle name="Output 4 5 5" xfId="35365"/>
    <cellStyle name="Output 4 5 6" xfId="35366"/>
    <cellStyle name="Output 4 6" xfId="35367"/>
    <cellStyle name="Output 4 6 2" xfId="35368"/>
    <cellStyle name="Output 4 6 2 2" xfId="35369"/>
    <cellStyle name="Output 4 6 3" xfId="35370"/>
    <cellStyle name="Output 4 6 4" xfId="35371"/>
    <cellStyle name="Output 4 6 5" xfId="35372"/>
    <cellStyle name="Output 4 7" xfId="35373"/>
    <cellStyle name="Output 4 7 2" xfId="35374"/>
    <cellStyle name="Output 4 7 2 2" xfId="35375"/>
    <cellStyle name="Output 4 7 3" xfId="35376"/>
    <cellStyle name="Output 4 7 4" xfId="35377"/>
    <cellStyle name="Output 4 7 5" xfId="35378"/>
    <cellStyle name="Output 4 8" xfId="35379"/>
    <cellStyle name="Output 4 8 2" xfId="35380"/>
    <cellStyle name="Output 4 8 2 2" xfId="35381"/>
    <cellStyle name="Output 4 8 3" xfId="35382"/>
    <cellStyle name="Output 4 8 4" xfId="35383"/>
    <cellStyle name="Output 4 9" xfId="35384"/>
    <cellStyle name="Output 4 9 2" xfId="35385"/>
    <cellStyle name="Output 4 9 2 2" xfId="35386"/>
    <cellStyle name="Output 4 9 3" xfId="35387"/>
    <cellStyle name="Output 4 9 4" xfId="35388"/>
    <cellStyle name="Output 5" xfId="35389"/>
    <cellStyle name="Output 5 2" xfId="35390"/>
    <cellStyle name="Output 5 2 2" xfId="35391"/>
    <cellStyle name="Output 5 2 2 2" xfId="35392"/>
    <cellStyle name="Output 5 2 2 2 2" xfId="35393"/>
    <cellStyle name="Output 5 2 2 2 3" xfId="35394"/>
    <cellStyle name="Output 5 2 2 2 4" xfId="35395"/>
    <cellStyle name="Output 5 2 2 2 5" xfId="35396"/>
    <cellStyle name="Output 5 2 2 3" xfId="35397"/>
    <cellStyle name="Output 5 2 2 3 2" xfId="35398"/>
    <cellStyle name="Output 5 2 2 3 3" xfId="35399"/>
    <cellStyle name="Output 5 2 2 3 4" xfId="35400"/>
    <cellStyle name="Output 5 2 2 3 5" xfId="35401"/>
    <cellStyle name="Output 5 2 2 4" xfId="35402"/>
    <cellStyle name="Output 5 2 2 4 2" xfId="35403"/>
    <cellStyle name="Output 5 2 2 4 3" xfId="35404"/>
    <cellStyle name="Output 5 2 2 4 4" xfId="35405"/>
    <cellStyle name="Output 5 2 2 5" xfId="35406"/>
    <cellStyle name="Output 5 2 2 5 2" xfId="35407"/>
    <cellStyle name="Output 5 2 2 5 3" xfId="35408"/>
    <cellStyle name="Output 5 2 2 5 4" xfId="35409"/>
    <cellStyle name="Output 5 2 2 6" xfId="35410"/>
    <cellStyle name="Output 5 2 2 7" xfId="35411"/>
    <cellStyle name="Output 5 2 2 8" xfId="35412"/>
    <cellStyle name="Output 5 2 2 9" xfId="35413"/>
    <cellStyle name="Output 5 2 3" xfId="35414"/>
    <cellStyle name="Output 5 2 3 2" xfId="35415"/>
    <cellStyle name="Output 5 2 3 3" xfId="35416"/>
    <cellStyle name="Output 5 2 3 4" xfId="35417"/>
    <cellStyle name="Output 5 2 3 5" xfId="35418"/>
    <cellStyle name="Output 5 2 4" xfId="35419"/>
    <cellStyle name="Output 5 2 4 2" xfId="35420"/>
    <cellStyle name="Output 5 2 5" xfId="35421"/>
    <cellStyle name="Output 5 2 6" xfId="35422"/>
    <cellStyle name="Output 5 2 7" xfId="35423"/>
    <cellStyle name="Output 5 3" xfId="35424"/>
    <cellStyle name="Output 5 3 2" xfId="35425"/>
    <cellStyle name="Output 5 3 2 2" xfId="35426"/>
    <cellStyle name="Output 5 3 2 3" xfId="35427"/>
    <cellStyle name="Output 5 3 2 4" xfId="35428"/>
    <cellStyle name="Output 5 3 2 5" xfId="35429"/>
    <cellStyle name="Output 5 3 3" xfId="35430"/>
    <cellStyle name="Output 5 3 3 2" xfId="35431"/>
    <cellStyle name="Output 5 3 3 3" xfId="35432"/>
    <cellStyle name="Output 5 3 3 4" xfId="35433"/>
    <cellStyle name="Output 5 3 3 5" xfId="35434"/>
    <cellStyle name="Output 5 3 4" xfId="35435"/>
    <cellStyle name="Output 5 3 4 2" xfId="35436"/>
    <cellStyle name="Output 5 3 4 3" xfId="35437"/>
    <cellStyle name="Output 5 3 4 4" xfId="35438"/>
    <cellStyle name="Output 5 3 5" xfId="35439"/>
    <cellStyle name="Output 5 3 5 2" xfId="35440"/>
    <cellStyle name="Output 5 3 5 3" xfId="35441"/>
    <cellStyle name="Output 5 3 5 4" xfId="35442"/>
    <cellStyle name="Output 5 3 6" xfId="35443"/>
    <cellStyle name="Output 5 3 7" xfId="35444"/>
    <cellStyle name="Output 5 3 8" xfId="35445"/>
    <cellStyle name="Output 5 3 9" xfId="35446"/>
    <cellStyle name="Output 5 4" xfId="35447"/>
    <cellStyle name="Output 5 4 2" xfId="35448"/>
    <cellStyle name="Output 5 4 3" xfId="35449"/>
    <cellStyle name="Output 5 4 4" xfId="35450"/>
    <cellStyle name="Output 5 4 5" xfId="35451"/>
    <cellStyle name="Output 5 5" xfId="35452"/>
    <cellStyle name="Output 5 5 2" xfId="35453"/>
    <cellStyle name="Output 5 6" xfId="35454"/>
    <cellStyle name="Output 5 7" xfId="35455"/>
    <cellStyle name="Output 5 8" xfId="35456"/>
    <cellStyle name="Output 6" xfId="35457"/>
    <cellStyle name="Output 6 2" xfId="35458"/>
    <cellStyle name="Output 6 2 2" xfId="35459"/>
    <cellStyle name="Output 6 2 2 2" xfId="35460"/>
    <cellStyle name="Output 6 2 2 2 2" xfId="35461"/>
    <cellStyle name="Output 6 2 2 2 3" xfId="35462"/>
    <cellStyle name="Output 6 2 2 2 4" xfId="35463"/>
    <cellStyle name="Output 6 2 2 3" xfId="35464"/>
    <cellStyle name="Output 6 2 2 3 2" xfId="35465"/>
    <cellStyle name="Output 6 2 2 3 3" xfId="35466"/>
    <cellStyle name="Output 6 2 2 3 4" xfId="35467"/>
    <cellStyle name="Output 6 2 2 4" xfId="35468"/>
    <cellStyle name="Output 6 2 2 4 2" xfId="35469"/>
    <cellStyle name="Output 6 2 2 4 3" xfId="35470"/>
    <cellStyle name="Output 6 2 2 4 4" xfId="35471"/>
    <cellStyle name="Output 6 2 2 5" xfId="35472"/>
    <cellStyle name="Output 6 2 2 5 2" xfId="35473"/>
    <cellStyle name="Output 6 2 2 5 3" xfId="35474"/>
    <cellStyle name="Output 6 2 2 5 4" xfId="35475"/>
    <cellStyle name="Output 6 2 2 6" xfId="35476"/>
    <cellStyle name="Output 6 2 2 7" xfId="35477"/>
    <cellStyle name="Output 6 2 2 8" xfId="35478"/>
    <cellStyle name="Output 6 2 3" xfId="35479"/>
    <cellStyle name="Output 6 2 3 2" xfId="35480"/>
    <cellStyle name="Output 6 2 3 3" xfId="35481"/>
    <cellStyle name="Output 6 2 3 4" xfId="35482"/>
    <cellStyle name="Output 6 2 4" xfId="35483"/>
    <cellStyle name="Output 6 2 5" xfId="35484"/>
    <cellStyle name="Output 6 2 6" xfId="35485"/>
    <cellStyle name="Output 6 3" xfId="35486"/>
    <cellStyle name="Output 6 3 2" xfId="35487"/>
    <cellStyle name="Output 6 3 2 2" xfId="35488"/>
    <cellStyle name="Output 6 3 2 3" xfId="35489"/>
    <cellStyle name="Output 6 3 2 4" xfId="35490"/>
    <cellStyle name="Output 6 3 3" xfId="35491"/>
    <cellStyle name="Output 6 3 3 2" xfId="35492"/>
    <cellStyle name="Output 6 3 3 3" xfId="35493"/>
    <cellStyle name="Output 6 3 3 4" xfId="35494"/>
    <cellStyle name="Output 6 3 4" xfId="35495"/>
    <cellStyle name="Output 6 3 4 2" xfId="35496"/>
    <cellStyle name="Output 6 3 4 3" xfId="35497"/>
    <cellStyle name="Output 6 3 4 4" xfId="35498"/>
    <cellStyle name="Output 6 3 5" xfId="35499"/>
    <cellStyle name="Output 6 3 5 2" xfId="35500"/>
    <cellStyle name="Output 6 3 5 3" xfId="35501"/>
    <cellStyle name="Output 6 3 5 4" xfId="35502"/>
    <cellStyle name="Output 6 3 6" xfId="35503"/>
    <cellStyle name="Output 6 3 7" xfId="35504"/>
    <cellStyle name="Output 6 3 8" xfId="35505"/>
    <cellStyle name="Output 6 4" xfId="35506"/>
    <cellStyle name="Output 6 4 2" xfId="35507"/>
    <cellStyle name="Output 6 4 3" xfId="35508"/>
    <cellStyle name="Output 6 4 4" xfId="35509"/>
    <cellStyle name="Output 6 5" xfId="35510"/>
    <cellStyle name="Output 6 6" xfId="35511"/>
    <cellStyle name="Output 6 7" xfId="35512"/>
    <cellStyle name="Output 6 8" xfId="35513"/>
    <cellStyle name="Output 7" xfId="35514"/>
    <cellStyle name="Output 7 2" xfId="35515"/>
    <cellStyle name="Output 7 2 2" xfId="35516"/>
    <cellStyle name="Output 7 2 2 2" xfId="35517"/>
    <cellStyle name="Output 7 2 2 2 2" xfId="35518"/>
    <cellStyle name="Output 7 2 2 2 3" xfId="35519"/>
    <cellStyle name="Output 7 2 2 2 4" xfId="35520"/>
    <cellStyle name="Output 7 2 2 3" xfId="35521"/>
    <cellStyle name="Output 7 2 2 3 2" xfId="35522"/>
    <cellStyle name="Output 7 2 2 3 3" xfId="35523"/>
    <cellStyle name="Output 7 2 2 3 4" xfId="35524"/>
    <cellStyle name="Output 7 2 2 4" xfId="35525"/>
    <cellStyle name="Output 7 2 2 4 2" xfId="35526"/>
    <cellStyle name="Output 7 2 2 4 3" xfId="35527"/>
    <cellStyle name="Output 7 2 2 4 4" xfId="35528"/>
    <cellStyle name="Output 7 2 2 5" xfId="35529"/>
    <cellStyle name="Output 7 2 2 5 2" xfId="35530"/>
    <cellStyle name="Output 7 2 2 5 3" xfId="35531"/>
    <cellStyle name="Output 7 2 2 5 4" xfId="35532"/>
    <cellStyle name="Output 7 2 2 6" xfId="35533"/>
    <cellStyle name="Output 7 2 2 7" xfId="35534"/>
    <cellStyle name="Output 7 2 2 8" xfId="35535"/>
    <cellStyle name="Output 7 2 3" xfId="35536"/>
    <cellStyle name="Output 7 2 3 2" xfId="35537"/>
    <cellStyle name="Output 7 2 3 3" xfId="35538"/>
    <cellStyle name="Output 7 2 3 4" xfId="35539"/>
    <cellStyle name="Output 7 2 4" xfId="35540"/>
    <cellStyle name="Output 7 2 5" xfId="35541"/>
    <cellStyle name="Output 7 2 6" xfId="35542"/>
    <cellStyle name="Output 7 3" xfId="35543"/>
    <cellStyle name="Output 7 3 2" xfId="35544"/>
    <cellStyle name="Output 7 3 2 2" xfId="35545"/>
    <cellStyle name="Output 7 3 2 3" xfId="35546"/>
    <cellStyle name="Output 7 3 2 4" xfId="35547"/>
    <cellStyle name="Output 7 3 3" xfId="35548"/>
    <cellStyle name="Output 7 3 3 2" xfId="35549"/>
    <cellStyle name="Output 7 3 3 3" xfId="35550"/>
    <cellStyle name="Output 7 3 3 4" xfId="35551"/>
    <cellStyle name="Output 7 3 4" xfId="35552"/>
    <cellStyle name="Output 7 3 4 2" xfId="35553"/>
    <cellStyle name="Output 7 3 4 3" xfId="35554"/>
    <cellStyle name="Output 7 3 4 4" xfId="35555"/>
    <cellStyle name="Output 7 3 5" xfId="35556"/>
    <cellStyle name="Output 7 3 5 2" xfId="35557"/>
    <cellStyle name="Output 7 3 5 3" xfId="35558"/>
    <cellStyle name="Output 7 3 5 4" xfId="35559"/>
    <cellStyle name="Output 7 3 6" xfId="35560"/>
    <cellStyle name="Output 7 3 7" xfId="35561"/>
    <cellStyle name="Output 7 3 8" xfId="35562"/>
    <cellStyle name="Output 7 4" xfId="35563"/>
    <cellStyle name="Output 7 4 2" xfId="35564"/>
    <cellStyle name="Output 7 4 3" xfId="35565"/>
    <cellStyle name="Output 7 4 4" xfId="35566"/>
    <cellStyle name="Output 7 5" xfId="35567"/>
    <cellStyle name="Output 7 6" xfId="35568"/>
    <cellStyle name="Output 7 7" xfId="35569"/>
    <cellStyle name="Output 8" xfId="35570"/>
    <cellStyle name="Output 8 2" xfId="35571"/>
    <cellStyle name="Output 8 2 2" xfId="35572"/>
    <cellStyle name="Output 8 2 2 2" xfId="35573"/>
    <cellStyle name="Output 8 2 2 2 2" xfId="35574"/>
    <cellStyle name="Output 8 2 2 2 3" xfId="35575"/>
    <cellStyle name="Output 8 2 2 2 4" xfId="35576"/>
    <cellStyle name="Output 8 2 2 3" xfId="35577"/>
    <cellStyle name="Output 8 2 2 3 2" xfId="35578"/>
    <cellStyle name="Output 8 2 2 3 3" xfId="35579"/>
    <cellStyle name="Output 8 2 2 3 4" xfId="35580"/>
    <cellStyle name="Output 8 2 2 4" xfId="35581"/>
    <cellStyle name="Output 8 2 2 4 2" xfId="35582"/>
    <cellStyle name="Output 8 2 2 4 3" xfId="35583"/>
    <cellStyle name="Output 8 2 2 4 4" xfId="35584"/>
    <cellStyle name="Output 8 2 2 5" xfId="35585"/>
    <cellStyle name="Output 8 2 2 5 2" xfId="35586"/>
    <cellStyle name="Output 8 2 2 5 3" xfId="35587"/>
    <cellStyle name="Output 8 2 2 5 4" xfId="35588"/>
    <cellStyle name="Output 8 2 2 6" xfId="35589"/>
    <cellStyle name="Output 8 2 2 7" xfId="35590"/>
    <cellStyle name="Output 8 2 2 8" xfId="35591"/>
    <cellStyle name="Output 8 2 3" xfId="35592"/>
    <cellStyle name="Output 8 2 3 2" xfId="35593"/>
    <cellStyle name="Output 8 2 3 3" xfId="35594"/>
    <cellStyle name="Output 8 2 3 4" xfId="35595"/>
    <cellStyle name="Output 8 2 4" xfId="35596"/>
    <cellStyle name="Output 8 2 5" xfId="35597"/>
    <cellStyle name="Output 8 2 6" xfId="35598"/>
    <cellStyle name="Output 8 3" xfId="35599"/>
    <cellStyle name="Output 8 3 2" xfId="35600"/>
    <cellStyle name="Output 8 3 2 2" xfId="35601"/>
    <cellStyle name="Output 8 3 2 3" xfId="35602"/>
    <cellStyle name="Output 8 3 2 4" xfId="35603"/>
    <cellStyle name="Output 8 3 3" xfId="35604"/>
    <cellStyle name="Output 8 3 3 2" xfId="35605"/>
    <cellStyle name="Output 8 3 3 3" xfId="35606"/>
    <cellStyle name="Output 8 3 3 4" xfId="35607"/>
    <cellStyle name="Output 8 3 4" xfId="35608"/>
    <cellStyle name="Output 8 3 4 2" xfId="35609"/>
    <cellStyle name="Output 8 3 4 3" xfId="35610"/>
    <cellStyle name="Output 8 3 4 4" xfId="35611"/>
    <cellStyle name="Output 8 3 5" xfId="35612"/>
    <cellStyle name="Output 8 3 5 2" xfId="35613"/>
    <cellStyle name="Output 8 3 5 3" xfId="35614"/>
    <cellStyle name="Output 8 3 5 4" xfId="35615"/>
    <cellStyle name="Output 8 3 6" xfId="35616"/>
    <cellStyle name="Output 8 3 7" xfId="35617"/>
    <cellStyle name="Output 8 3 8" xfId="35618"/>
    <cellStyle name="Output 8 4" xfId="35619"/>
    <cellStyle name="Output 8 4 2" xfId="35620"/>
    <cellStyle name="Output 8 4 3" xfId="35621"/>
    <cellStyle name="Output 8 4 4" xfId="35622"/>
    <cellStyle name="Output 8 5" xfId="35623"/>
    <cellStyle name="Output 8 6" xfId="35624"/>
    <cellStyle name="Output 8 7" xfId="35625"/>
    <cellStyle name="Output 9" xfId="35626"/>
    <cellStyle name="Output 9 2" xfId="35627"/>
    <cellStyle name="Output 9 2 2" xfId="35628"/>
    <cellStyle name="Output 9 2 2 2" xfId="35629"/>
    <cellStyle name="Output 9 2 2 2 2" xfId="35630"/>
    <cellStyle name="Output 9 2 2 2 3" xfId="35631"/>
    <cellStyle name="Output 9 2 2 2 4" xfId="35632"/>
    <cellStyle name="Output 9 2 2 3" xfId="35633"/>
    <cellStyle name="Output 9 2 2 3 2" xfId="35634"/>
    <cellStyle name="Output 9 2 2 3 3" xfId="35635"/>
    <cellStyle name="Output 9 2 2 3 4" xfId="35636"/>
    <cellStyle name="Output 9 2 2 4" xfId="35637"/>
    <cellStyle name="Output 9 2 2 4 2" xfId="35638"/>
    <cellStyle name="Output 9 2 2 4 3" xfId="35639"/>
    <cellStyle name="Output 9 2 2 4 4" xfId="35640"/>
    <cellStyle name="Output 9 2 2 5" xfId="35641"/>
    <cellStyle name="Output 9 2 2 5 2" xfId="35642"/>
    <cellStyle name="Output 9 2 2 5 3" xfId="35643"/>
    <cellStyle name="Output 9 2 2 5 4" xfId="35644"/>
    <cellStyle name="Output 9 2 2 6" xfId="35645"/>
    <cellStyle name="Output 9 2 2 7" xfId="35646"/>
    <cellStyle name="Output 9 2 2 8" xfId="35647"/>
    <cellStyle name="Output 9 2 3" xfId="35648"/>
    <cellStyle name="Output 9 2 3 2" xfId="35649"/>
    <cellStyle name="Output 9 2 3 3" xfId="35650"/>
    <cellStyle name="Output 9 2 3 4" xfId="35651"/>
    <cellStyle name="Output 9 2 4" xfId="35652"/>
    <cellStyle name="Output 9 2 5" xfId="35653"/>
    <cellStyle name="Output 9 2 6" xfId="35654"/>
    <cellStyle name="Output 9 3" xfId="35655"/>
    <cellStyle name="Output 9 3 2" xfId="35656"/>
    <cellStyle name="Output 9 3 2 2" xfId="35657"/>
    <cellStyle name="Output 9 3 2 3" xfId="35658"/>
    <cellStyle name="Output 9 3 2 4" xfId="35659"/>
    <cellStyle name="Output 9 3 3" xfId="35660"/>
    <cellStyle name="Output 9 3 3 2" xfId="35661"/>
    <cellStyle name="Output 9 3 3 3" xfId="35662"/>
    <cellStyle name="Output 9 3 3 4" xfId="35663"/>
    <cellStyle name="Output 9 3 4" xfId="35664"/>
    <cellStyle name="Output 9 3 4 2" xfId="35665"/>
    <cellStyle name="Output 9 3 4 3" xfId="35666"/>
    <cellStyle name="Output 9 3 4 4" xfId="35667"/>
    <cellStyle name="Output 9 3 5" xfId="35668"/>
    <cellStyle name="Output 9 3 5 2" xfId="35669"/>
    <cellStyle name="Output 9 3 5 3" xfId="35670"/>
    <cellStyle name="Output 9 3 5 4" xfId="35671"/>
    <cellStyle name="Output 9 3 6" xfId="35672"/>
    <cellStyle name="Output 9 3 7" xfId="35673"/>
    <cellStyle name="Output 9 3 8" xfId="35674"/>
    <cellStyle name="Output 9 4" xfId="35675"/>
    <cellStyle name="Output 9 4 2" xfId="35676"/>
    <cellStyle name="Output 9 4 3" xfId="35677"/>
    <cellStyle name="Output 9 4 4" xfId="35678"/>
    <cellStyle name="Output 9 5" xfId="35679"/>
    <cellStyle name="Output 9 6" xfId="35680"/>
    <cellStyle name="Output 9 7" xfId="35681"/>
    <cellStyle name="OUTPUT LINE ITEMS" xfId="35682"/>
    <cellStyle name="per.style" xfId="35683"/>
    <cellStyle name="Percent" xfId="2" builtinId="5"/>
    <cellStyle name="Percent (0)" xfId="35684"/>
    <cellStyle name="Percent [2]" xfId="35685"/>
    <cellStyle name="Percent 0%" xfId="35686"/>
    <cellStyle name="Percent 10" xfId="35687"/>
    <cellStyle name="Percent 10 2" xfId="35688"/>
    <cellStyle name="Percent 10 3" xfId="35689"/>
    <cellStyle name="Percent 11" xfId="35690"/>
    <cellStyle name="Percent 11 2" xfId="35691"/>
    <cellStyle name="Percent 11 3" xfId="35692"/>
    <cellStyle name="Percent 12" xfId="35693"/>
    <cellStyle name="Percent 12 2" xfId="35694"/>
    <cellStyle name="Percent 13" xfId="35695"/>
    <cellStyle name="Percent 14" xfId="35696"/>
    <cellStyle name="Percent 15" xfId="35697"/>
    <cellStyle name="Percent 16" xfId="35698"/>
    <cellStyle name="Percent 17" xfId="35699"/>
    <cellStyle name="Percent 18" xfId="35700"/>
    <cellStyle name="Percent 19" xfId="35701"/>
    <cellStyle name="Percent 2" xfId="22"/>
    <cellStyle name="Percent 2 10" xfId="35702"/>
    <cellStyle name="Percent 2 10 2" xfId="35703"/>
    <cellStyle name="Percent 2 10 2 2" xfId="35704"/>
    <cellStyle name="Percent 2 10 3" xfId="35705"/>
    <cellStyle name="Percent 2 10 4" xfId="35706"/>
    <cellStyle name="Percent 2 10 5" xfId="62122"/>
    <cellStyle name="Percent 2 11" xfId="35707"/>
    <cellStyle name="Percent 2 11 2" xfId="35708"/>
    <cellStyle name="Percent 2 11 2 2" xfId="35709"/>
    <cellStyle name="Percent 2 11 3" xfId="35710"/>
    <cellStyle name="Percent 2 11 4" xfId="35711"/>
    <cellStyle name="Percent 2 11 5" xfId="62123"/>
    <cellStyle name="Percent 2 12" xfId="35712"/>
    <cellStyle name="Percent 2 12 2" xfId="35713"/>
    <cellStyle name="Percent 2 12 2 2" xfId="35714"/>
    <cellStyle name="Percent 2 12 3" xfId="35715"/>
    <cellStyle name="Percent 2 12 4" xfId="35716"/>
    <cellStyle name="Percent 2 12 5" xfId="62124"/>
    <cellStyle name="Percent 2 13" xfId="35717"/>
    <cellStyle name="Percent 2 13 2" xfId="35718"/>
    <cellStyle name="Percent 2 13 2 2" xfId="35719"/>
    <cellStyle name="Percent 2 13 3" xfId="35720"/>
    <cellStyle name="Percent 2 13 4" xfId="35721"/>
    <cellStyle name="Percent 2 13 5" xfId="62125"/>
    <cellStyle name="Percent 2 14" xfId="35722"/>
    <cellStyle name="Percent 2 14 2" xfId="35723"/>
    <cellStyle name="Percent 2 14 2 2" xfId="35724"/>
    <cellStyle name="Percent 2 14 3" xfId="35725"/>
    <cellStyle name="Percent 2 14 4" xfId="35726"/>
    <cellStyle name="Percent 2 14 5" xfId="62126"/>
    <cellStyle name="Percent 2 15" xfId="35727"/>
    <cellStyle name="Percent 2 15 2" xfId="35728"/>
    <cellStyle name="Percent 2 15 2 2" xfId="35729"/>
    <cellStyle name="Percent 2 15 3" xfId="35730"/>
    <cellStyle name="Percent 2 15 4" xfId="35731"/>
    <cellStyle name="Percent 2 15 5" xfId="62127"/>
    <cellStyle name="Percent 2 16" xfId="35732"/>
    <cellStyle name="Percent 2 16 10" xfId="35733"/>
    <cellStyle name="Percent 2 16 10 2" xfId="35734"/>
    <cellStyle name="Percent 2 16 10 3" xfId="35735"/>
    <cellStyle name="Percent 2 16 11" xfId="35736"/>
    <cellStyle name="Percent 2 16 12" xfId="35737"/>
    <cellStyle name="Percent 2 16 13" xfId="35738"/>
    <cellStyle name="Percent 2 16 14" xfId="35739"/>
    <cellStyle name="Percent 2 16 15" xfId="62128"/>
    <cellStyle name="Percent 2 16 2" xfId="35740"/>
    <cellStyle name="Percent 2 16 2 2" xfId="35741"/>
    <cellStyle name="Percent 2 16 2 2 2" xfId="35742"/>
    <cellStyle name="Percent 2 16 2 2 2 2" xfId="35743"/>
    <cellStyle name="Percent 2 16 2 2 2 2 2" xfId="35744"/>
    <cellStyle name="Percent 2 16 2 2 2 2 3" xfId="35745"/>
    <cellStyle name="Percent 2 16 2 2 2 3" xfId="35746"/>
    <cellStyle name="Percent 2 16 2 2 2 4" xfId="35747"/>
    <cellStyle name="Percent 2 16 2 2 2 5" xfId="35748"/>
    <cellStyle name="Percent 2 16 2 2 3" xfId="35749"/>
    <cellStyle name="Percent 2 16 2 2 3 2" xfId="35750"/>
    <cellStyle name="Percent 2 16 2 2 3 2 2" xfId="35751"/>
    <cellStyle name="Percent 2 16 2 2 3 2 3" xfId="35752"/>
    <cellStyle name="Percent 2 16 2 2 3 3" xfId="35753"/>
    <cellStyle name="Percent 2 16 2 2 3 4" xfId="35754"/>
    <cellStyle name="Percent 2 16 2 2 3 5" xfId="35755"/>
    <cellStyle name="Percent 2 16 2 2 4" xfId="35756"/>
    <cellStyle name="Percent 2 16 2 2 4 2" xfId="35757"/>
    <cellStyle name="Percent 2 16 2 2 4 2 2" xfId="35758"/>
    <cellStyle name="Percent 2 16 2 2 4 2 3" xfId="35759"/>
    <cellStyle name="Percent 2 16 2 2 4 3" xfId="35760"/>
    <cellStyle name="Percent 2 16 2 2 4 4" xfId="35761"/>
    <cellStyle name="Percent 2 16 2 2 4 5" xfId="35762"/>
    <cellStyle name="Percent 2 16 2 2 5" xfId="35763"/>
    <cellStyle name="Percent 2 16 2 2 5 2" xfId="35764"/>
    <cellStyle name="Percent 2 16 2 2 5 3" xfId="35765"/>
    <cellStyle name="Percent 2 16 2 2 6" xfId="35766"/>
    <cellStyle name="Percent 2 16 2 2 7" xfId="35767"/>
    <cellStyle name="Percent 2 16 2 2 8" xfId="35768"/>
    <cellStyle name="Percent 2 16 2 3" xfId="35769"/>
    <cellStyle name="Percent 2 16 2 3 2" xfId="35770"/>
    <cellStyle name="Percent 2 16 2 3 2 2" xfId="35771"/>
    <cellStyle name="Percent 2 16 2 3 2 2 2" xfId="35772"/>
    <cellStyle name="Percent 2 16 2 3 2 2 3" xfId="35773"/>
    <cellStyle name="Percent 2 16 2 3 2 3" xfId="35774"/>
    <cellStyle name="Percent 2 16 2 3 2 4" xfId="35775"/>
    <cellStyle name="Percent 2 16 2 3 2 5" xfId="35776"/>
    <cellStyle name="Percent 2 16 2 3 3" xfId="35777"/>
    <cellStyle name="Percent 2 16 2 3 3 2" xfId="35778"/>
    <cellStyle name="Percent 2 16 2 3 3 2 2" xfId="35779"/>
    <cellStyle name="Percent 2 16 2 3 3 2 3" xfId="35780"/>
    <cellStyle name="Percent 2 16 2 3 3 3" xfId="35781"/>
    <cellStyle name="Percent 2 16 2 3 3 4" xfId="35782"/>
    <cellStyle name="Percent 2 16 2 3 3 5" xfId="35783"/>
    <cellStyle name="Percent 2 16 2 3 4" xfId="35784"/>
    <cellStyle name="Percent 2 16 2 3 4 2" xfId="35785"/>
    <cellStyle name="Percent 2 16 2 3 4 2 2" xfId="35786"/>
    <cellStyle name="Percent 2 16 2 3 4 2 3" xfId="35787"/>
    <cellStyle name="Percent 2 16 2 3 4 3" xfId="35788"/>
    <cellStyle name="Percent 2 16 2 3 4 4" xfId="35789"/>
    <cellStyle name="Percent 2 16 2 3 4 5" xfId="35790"/>
    <cellStyle name="Percent 2 16 2 3 5" xfId="35791"/>
    <cellStyle name="Percent 2 16 2 3 5 2" xfId="35792"/>
    <cellStyle name="Percent 2 16 2 3 5 3" xfId="35793"/>
    <cellStyle name="Percent 2 16 2 3 6" xfId="35794"/>
    <cellStyle name="Percent 2 16 2 3 7" xfId="35795"/>
    <cellStyle name="Percent 2 16 2 3 8" xfId="35796"/>
    <cellStyle name="Percent 2 16 2 4" xfId="35797"/>
    <cellStyle name="Percent 2 16 2 4 2" xfId="35798"/>
    <cellStyle name="Percent 2 16 2 4 2 2" xfId="35799"/>
    <cellStyle name="Percent 2 16 2 4 2 2 2" xfId="35800"/>
    <cellStyle name="Percent 2 16 2 4 2 2 3" xfId="35801"/>
    <cellStyle name="Percent 2 16 2 4 2 3" xfId="35802"/>
    <cellStyle name="Percent 2 16 2 4 2 4" xfId="35803"/>
    <cellStyle name="Percent 2 16 2 4 2 5" xfId="35804"/>
    <cellStyle name="Percent 2 16 2 4 3" xfId="35805"/>
    <cellStyle name="Percent 2 16 2 4 3 2" xfId="35806"/>
    <cellStyle name="Percent 2 16 2 4 3 2 2" xfId="35807"/>
    <cellStyle name="Percent 2 16 2 4 3 2 3" xfId="35808"/>
    <cellStyle name="Percent 2 16 2 4 3 3" xfId="35809"/>
    <cellStyle name="Percent 2 16 2 4 3 4" xfId="35810"/>
    <cellStyle name="Percent 2 16 2 4 3 5" xfId="35811"/>
    <cellStyle name="Percent 2 16 2 4 4" xfId="35812"/>
    <cellStyle name="Percent 2 16 2 4 4 2" xfId="35813"/>
    <cellStyle name="Percent 2 16 2 4 4 2 2" xfId="35814"/>
    <cellStyle name="Percent 2 16 2 4 4 2 3" xfId="35815"/>
    <cellStyle name="Percent 2 16 2 4 4 3" xfId="35816"/>
    <cellStyle name="Percent 2 16 2 4 4 4" xfId="35817"/>
    <cellStyle name="Percent 2 16 2 4 4 5" xfId="35818"/>
    <cellStyle name="Percent 2 16 2 4 5" xfId="35819"/>
    <cellStyle name="Percent 2 16 2 4 5 2" xfId="35820"/>
    <cellStyle name="Percent 2 16 2 4 5 3" xfId="35821"/>
    <cellStyle name="Percent 2 16 2 4 6" xfId="35822"/>
    <cellStyle name="Percent 2 16 2 4 7" xfId="35823"/>
    <cellStyle name="Percent 2 16 2 4 8" xfId="35824"/>
    <cellStyle name="Percent 2 16 2 5" xfId="35825"/>
    <cellStyle name="Percent 2 16 2 5 2" xfId="35826"/>
    <cellStyle name="Percent 2 16 2 5 2 2" xfId="35827"/>
    <cellStyle name="Percent 2 16 2 5 2 2 2" xfId="35828"/>
    <cellStyle name="Percent 2 16 2 5 2 2 3" xfId="35829"/>
    <cellStyle name="Percent 2 16 2 5 2 3" xfId="35830"/>
    <cellStyle name="Percent 2 16 2 5 2 4" xfId="35831"/>
    <cellStyle name="Percent 2 16 2 5 2 5" xfId="35832"/>
    <cellStyle name="Percent 2 16 2 5 3" xfId="35833"/>
    <cellStyle name="Percent 2 16 2 5 3 2" xfId="35834"/>
    <cellStyle name="Percent 2 16 2 5 3 2 2" xfId="35835"/>
    <cellStyle name="Percent 2 16 2 5 3 2 3" xfId="35836"/>
    <cellStyle name="Percent 2 16 2 5 3 3" xfId="35837"/>
    <cellStyle name="Percent 2 16 2 5 3 4" xfId="35838"/>
    <cellStyle name="Percent 2 16 2 5 3 5" xfId="35839"/>
    <cellStyle name="Percent 2 16 2 5 4" xfId="35840"/>
    <cellStyle name="Percent 2 16 2 5 4 2" xfId="35841"/>
    <cellStyle name="Percent 2 16 2 5 4 2 2" xfId="35842"/>
    <cellStyle name="Percent 2 16 2 5 4 2 3" xfId="35843"/>
    <cellStyle name="Percent 2 16 2 5 4 3" xfId="35844"/>
    <cellStyle name="Percent 2 16 2 5 4 4" xfId="35845"/>
    <cellStyle name="Percent 2 16 2 5 4 5" xfId="35846"/>
    <cellStyle name="Percent 2 16 2 5 5" xfId="35847"/>
    <cellStyle name="Percent 2 16 2 5 5 2" xfId="35848"/>
    <cellStyle name="Percent 2 16 2 5 5 3" xfId="35849"/>
    <cellStyle name="Percent 2 16 2 5 6" xfId="35850"/>
    <cellStyle name="Percent 2 16 2 5 7" xfId="35851"/>
    <cellStyle name="Percent 2 16 2 5 8" xfId="35852"/>
    <cellStyle name="Percent 2 16 2 6" xfId="35853"/>
    <cellStyle name="Percent 2 16 2 6 2" xfId="35854"/>
    <cellStyle name="Percent 2 16 2 6 2 2" xfId="35855"/>
    <cellStyle name="Percent 2 16 2 6 2 2 2" xfId="35856"/>
    <cellStyle name="Percent 2 16 2 6 2 2 3" xfId="35857"/>
    <cellStyle name="Percent 2 16 2 6 2 3" xfId="35858"/>
    <cellStyle name="Percent 2 16 2 6 2 4" xfId="35859"/>
    <cellStyle name="Percent 2 16 2 6 2 5" xfId="35860"/>
    <cellStyle name="Percent 2 16 2 6 3" xfId="35861"/>
    <cellStyle name="Percent 2 16 2 6 3 2" xfId="35862"/>
    <cellStyle name="Percent 2 16 2 6 3 2 2" xfId="35863"/>
    <cellStyle name="Percent 2 16 2 6 3 2 3" xfId="35864"/>
    <cellStyle name="Percent 2 16 2 6 3 3" xfId="35865"/>
    <cellStyle name="Percent 2 16 2 6 3 4" xfId="35866"/>
    <cellStyle name="Percent 2 16 2 6 3 5" xfId="35867"/>
    <cellStyle name="Percent 2 16 2 6 4" xfId="35868"/>
    <cellStyle name="Percent 2 16 2 6 4 2" xfId="35869"/>
    <cellStyle name="Percent 2 16 2 6 4 2 2" xfId="35870"/>
    <cellStyle name="Percent 2 16 2 6 4 2 3" xfId="35871"/>
    <cellStyle name="Percent 2 16 2 6 4 3" xfId="35872"/>
    <cellStyle name="Percent 2 16 2 6 4 4" xfId="35873"/>
    <cellStyle name="Percent 2 16 2 6 4 5" xfId="35874"/>
    <cellStyle name="Percent 2 16 2 6 5" xfId="35875"/>
    <cellStyle name="Percent 2 16 2 6 5 2" xfId="35876"/>
    <cellStyle name="Percent 2 16 2 6 5 3" xfId="35877"/>
    <cellStyle name="Percent 2 16 2 6 6" xfId="35878"/>
    <cellStyle name="Percent 2 16 2 6 7" xfId="35879"/>
    <cellStyle name="Percent 2 16 2 6 8" xfId="35880"/>
    <cellStyle name="Percent 2 16 2 7" xfId="35881"/>
    <cellStyle name="Percent 2 16 2 8" xfId="35882"/>
    <cellStyle name="Percent 2 16 3" xfId="35883"/>
    <cellStyle name="Percent 2 16 3 2" xfId="35884"/>
    <cellStyle name="Percent 2 16 3 3" xfId="35885"/>
    <cellStyle name="Percent 2 16 4" xfId="35886"/>
    <cellStyle name="Percent 2 16 4 2" xfId="35887"/>
    <cellStyle name="Percent 2 16 4 3" xfId="35888"/>
    <cellStyle name="Percent 2 16 5" xfId="35889"/>
    <cellStyle name="Percent 2 16 5 2" xfId="35890"/>
    <cellStyle name="Percent 2 16 6" xfId="35891"/>
    <cellStyle name="Percent 2 16 6 2" xfId="35892"/>
    <cellStyle name="Percent 2 16 7" xfId="35893"/>
    <cellStyle name="Percent 2 16 7 2" xfId="35894"/>
    <cellStyle name="Percent 2 16 7 2 2" xfId="35895"/>
    <cellStyle name="Percent 2 16 7 2 3" xfId="35896"/>
    <cellStyle name="Percent 2 16 7 3" xfId="35897"/>
    <cellStyle name="Percent 2 16 7 4" xfId="35898"/>
    <cellStyle name="Percent 2 16 7 5" xfId="35899"/>
    <cellStyle name="Percent 2 16 8" xfId="35900"/>
    <cellStyle name="Percent 2 16 8 2" xfId="35901"/>
    <cellStyle name="Percent 2 16 8 2 2" xfId="35902"/>
    <cellStyle name="Percent 2 16 8 2 3" xfId="35903"/>
    <cellStyle name="Percent 2 16 8 3" xfId="35904"/>
    <cellStyle name="Percent 2 16 8 4" xfId="35905"/>
    <cellStyle name="Percent 2 16 8 5" xfId="35906"/>
    <cellStyle name="Percent 2 16 9" xfId="35907"/>
    <cellStyle name="Percent 2 16 9 2" xfId="35908"/>
    <cellStyle name="Percent 2 16 9 2 2" xfId="35909"/>
    <cellStyle name="Percent 2 16 9 2 3" xfId="35910"/>
    <cellStyle name="Percent 2 16 9 3" xfId="35911"/>
    <cellStyle name="Percent 2 16 9 4" xfId="35912"/>
    <cellStyle name="Percent 2 16 9 5" xfId="35913"/>
    <cellStyle name="Percent 2 17" xfId="35914"/>
    <cellStyle name="Percent 2 17 2" xfId="35915"/>
    <cellStyle name="Percent 2 17 2 2" xfId="35916"/>
    <cellStyle name="Percent 2 17 2 3" xfId="35917"/>
    <cellStyle name="Percent 2 17 3" xfId="35918"/>
    <cellStyle name="Percent 2 17 4" xfId="35919"/>
    <cellStyle name="Percent 2 17 5" xfId="35920"/>
    <cellStyle name="Percent 2 17 6" xfId="62129"/>
    <cellStyle name="Percent 2 18" xfId="35921"/>
    <cellStyle name="Percent 2 18 2" xfId="35922"/>
    <cellStyle name="Percent 2 18 2 2" xfId="35923"/>
    <cellStyle name="Percent 2 18 3" xfId="35924"/>
    <cellStyle name="Percent 2 18 4" xfId="35925"/>
    <cellStyle name="Percent 2 18 5" xfId="35926"/>
    <cellStyle name="Percent 2 18 6" xfId="62130"/>
    <cellStyle name="Percent 2 19" xfId="35927"/>
    <cellStyle name="Percent 2 19 2" xfId="35928"/>
    <cellStyle name="Percent 2 19 3" xfId="35929"/>
    <cellStyle name="Percent 2 2" xfId="36"/>
    <cellStyle name="Percent 2 2 10" xfId="35930"/>
    <cellStyle name="Percent 2 2 10 2" xfId="35931"/>
    <cellStyle name="Percent 2 2 11" xfId="35932"/>
    <cellStyle name="Percent 2 2 11 2" xfId="35933"/>
    <cellStyle name="Percent 2 2 12" xfId="35934"/>
    <cellStyle name="Percent 2 2 12 2" xfId="35935"/>
    <cellStyle name="Percent 2 2 13" xfId="35936"/>
    <cellStyle name="Percent 2 2 13 2" xfId="35937"/>
    <cellStyle name="Percent 2 2 14" xfId="35938"/>
    <cellStyle name="Percent 2 2 14 2" xfId="35939"/>
    <cellStyle name="Percent 2 2 15" xfId="35940"/>
    <cellStyle name="Percent 2 2 16" xfId="35941"/>
    <cellStyle name="Percent 2 2 17" xfId="35942"/>
    <cellStyle name="Percent 2 2 18" xfId="35943"/>
    <cellStyle name="Percent 2 2 19" xfId="35944"/>
    <cellStyle name="Percent 2 2 2" xfId="35945"/>
    <cellStyle name="Percent 2 2 2 10" xfId="35946"/>
    <cellStyle name="Percent 2 2 2 10 2" xfId="35947"/>
    <cellStyle name="Percent 2 2 2 11" xfId="35948"/>
    <cellStyle name="Percent 2 2 2 11 2" xfId="35949"/>
    <cellStyle name="Percent 2 2 2 12" xfId="35950"/>
    <cellStyle name="Percent 2 2 2 12 2" xfId="35951"/>
    <cellStyle name="Percent 2 2 2 13" xfId="35952"/>
    <cellStyle name="Percent 2 2 2 14" xfId="35953"/>
    <cellStyle name="Percent 2 2 2 2" xfId="35954"/>
    <cellStyle name="Percent 2 2 2 2 2" xfId="35955"/>
    <cellStyle name="Percent 2 2 2 2 2 2" xfId="35956"/>
    <cellStyle name="Percent 2 2 2 2 3" xfId="35957"/>
    <cellStyle name="Percent 2 2 2 2 4" xfId="35958"/>
    <cellStyle name="Percent 2 2 2 2 5" xfId="35959"/>
    <cellStyle name="Percent 2 2 2 2 6" xfId="35960"/>
    <cellStyle name="Percent 2 2 2 2 7" xfId="35961"/>
    <cellStyle name="Percent 2 2 2 2 8" xfId="35962"/>
    <cellStyle name="Percent 2 2 2 3" xfId="35963"/>
    <cellStyle name="Percent 2 2 2 3 2" xfId="35964"/>
    <cellStyle name="Percent 2 2 2 4" xfId="35965"/>
    <cellStyle name="Percent 2 2 2 4 2" xfId="35966"/>
    <cellStyle name="Percent 2 2 2 4 3" xfId="35967"/>
    <cellStyle name="Percent 2 2 2 4 4" xfId="35968"/>
    <cellStyle name="Percent 2 2 2 5" xfId="35969"/>
    <cellStyle name="Percent 2 2 2 5 2" xfId="35970"/>
    <cellStyle name="Percent 2 2 2 6" xfId="35971"/>
    <cellStyle name="Percent 2 2 2 6 2" xfId="35972"/>
    <cellStyle name="Percent 2 2 2 7" xfId="35973"/>
    <cellStyle name="Percent 2 2 2 7 2" xfId="35974"/>
    <cellStyle name="Percent 2 2 2 8" xfId="35975"/>
    <cellStyle name="Percent 2 2 2 8 2" xfId="35976"/>
    <cellStyle name="Percent 2 2 2 9" xfId="35977"/>
    <cellStyle name="Percent 2 2 2 9 2" xfId="35978"/>
    <cellStyle name="Percent 2 2 20" xfId="35979"/>
    <cellStyle name="Percent 2 2 21" xfId="35980"/>
    <cellStyle name="Percent 2 2 21 2" xfId="35981"/>
    <cellStyle name="Percent 2 2 21 3" xfId="35982"/>
    <cellStyle name="Percent 2 2 22" xfId="35983"/>
    <cellStyle name="Percent 2 2 3" xfId="35984"/>
    <cellStyle name="Percent 2 2 3 2" xfId="35985"/>
    <cellStyle name="Percent 2 2 3 2 2" xfId="35986"/>
    <cellStyle name="Percent 2 2 3 2 2 2" xfId="35987"/>
    <cellStyle name="Percent 2 2 3 2 2 3" xfId="35988"/>
    <cellStyle name="Percent 2 2 3 2 3" xfId="35989"/>
    <cellStyle name="Percent 2 2 3 2 3 2" xfId="35990"/>
    <cellStyle name="Percent 2 2 3 2 4" xfId="35991"/>
    <cellStyle name="Percent 2 2 3 2 4 2" xfId="35992"/>
    <cellStyle name="Percent 2 2 3 2 5" xfId="35993"/>
    <cellStyle name="Percent 2 2 3 2 5 2" xfId="35994"/>
    <cellStyle name="Percent 2 2 3 2 6" xfId="35995"/>
    <cellStyle name="Percent 2 2 3 2 6 2" xfId="35996"/>
    <cellStyle name="Percent 2 2 3 2 7" xfId="35997"/>
    <cellStyle name="Percent 2 2 3 2 8" xfId="35998"/>
    <cellStyle name="Percent 2 2 3 3" xfId="35999"/>
    <cellStyle name="Percent 2 2 3 3 2" xfId="36000"/>
    <cellStyle name="Percent 2 2 3 3 3" xfId="36001"/>
    <cellStyle name="Percent 2 2 3 4" xfId="36002"/>
    <cellStyle name="Percent 2 2 3 4 2" xfId="36003"/>
    <cellStyle name="Percent 2 2 3 4 3" xfId="36004"/>
    <cellStyle name="Percent 2 2 3 5" xfId="36005"/>
    <cellStyle name="Percent 2 2 3 5 2" xfId="36006"/>
    <cellStyle name="Percent 2 2 3 6" xfId="36007"/>
    <cellStyle name="Percent 2 2 3 6 2" xfId="36008"/>
    <cellStyle name="Percent 2 2 3 7" xfId="36009"/>
    <cellStyle name="Percent 2 2 3 8" xfId="36010"/>
    <cellStyle name="Percent 2 2 4" xfId="36011"/>
    <cellStyle name="Percent 2 2 4 2" xfId="36012"/>
    <cellStyle name="Percent 2 2 4 2 2" xfId="36013"/>
    <cellStyle name="Percent 2 2 4 2 2 2" xfId="36014"/>
    <cellStyle name="Percent 2 2 4 2 3" xfId="36015"/>
    <cellStyle name="Percent 2 2 4 2 3 2" xfId="36016"/>
    <cellStyle name="Percent 2 2 4 2 4" xfId="36017"/>
    <cellStyle name="Percent 2 2 4 2 4 2" xfId="36018"/>
    <cellStyle name="Percent 2 2 4 2 5" xfId="36019"/>
    <cellStyle name="Percent 2 2 4 2 5 2" xfId="36020"/>
    <cellStyle name="Percent 2 2 4 2 6" xfId="36021"/>
    <cellStyle name="Percent 2 2 4 2 6 2" xfId="36022"/>
    <cellStyle name="Percent 2 2 4 2 7" xfId="36023"/>
    <cellStyle name="Percent 2 2 4 3" xfId="36024"/>
    <cellStyle name="Percent 2 2 4 3 2" xfId="36025"/>
    <cellStyle name="Percent 2 2 4 4" xfId="36026"/>
    <cellStyle name="Percent 2 2 4 5" xfId="36027"/>
    <cellStyle name="Percent 2 2 4 6" xfId="36028"/>
    <cellStyle name="Percent 2 2 4 7" xfId="36029"/>
    <cellStyle name="Percent 2 2 4 8" xfId="36030"/>
    <cellStyle name="Percent 2 2 5" xfId="36031"/>
    <cellStyle name="Percent 2 2 5 2" xfId="36032"/>
    <cellStyle name="Percent 2 2 5 2 2" xfId="36033"/>
    <cellStyle name="Percent 2 2 5 2 2 2" xfId="36034"/>
    <cellStyle name="Percent 2 2 5 2 3" xfId="36035"/>
    <cellStyle name="Percent 2 2 5 2 3 2" xfId="36036"/>
    <cellStyle name="Percent 2 2 5 2 4" xfId="36037"/>
    <cellStyle name="Percent 2 2 5 2 4 2" xfId="36038"/>
    <cellStyle name="Percent 2 2 5 2 5" xfId="36039"/>
    <cellStyle name="Percent 2 2 5 2 5 2" xfId="36040"/>
    <cellStyle name="Percent 2 2 5 2 6" xfId="36041"/>
    <cellStyle name="Percent 2 2 5 2 6 2" xfId="36042"/>
    <cellStyle name="Percent 2 2 5 2 7" xfId="36043"/>
    <cellStyle name="Percent 2 2 5 3" xfId="36044"/>
    <cellStyle name="Percent 2 2 5 3 2" xfId="36045"/>
    <cellStyle name="Percent 2 2 5 4" xfId="36046"/>
    <cellStyle name="Percent 2 2 5 5" xfId="36047"/>
    <cellStyle name="Percent 2 2 5 6" xfId="36048"/>
    <cellStyle name="Percent 2 2 5 7" xfId="36049"/>
    <cellStyle name="Percent 2 2 5 8" xfId="36050"/>
    <cellStyle name="Percent 2 2 6" xfId="36051"/>
    <cellStyle name="Percent 2 2 6 2" xfId="36052"/>
    <cellStyle name="Percent 2 2 6 2 2" xfId="36053"/>
    <cellStyle name="Percent 2 2 6 2 2 2" xfId="36054"/>
    <cellStyle name="Percent 2 2 6 2 3" xfId="36055"/>
    <cellStyle name="Percent 2 2 6 2 3 2" xfId="36056"/>
    <cellStyle name="Percent 2 2 6 2 4" xfId="36057"/>
    <cellStyle name="Percent 2 2 6 2 4 2" xfId="36058"/>
    <cellStyle name="Percent 2 2 6 2 5" xfId="36059"/>
    <cellStyle name="Percent 2 2 6 2 5 2" xfId="36060"/>
    <cellStyle name="Percent 2 2 6 2 6" xfId="36061"/>
    <cellStyle name="Percent 2 2 6 2 6 2" xfId="36062"/>
    <cellStyle name="Percent 2 2 6 2 7" xfId="36063"/>
    <cellStyle name="Percent 2 2 6 3" xfId="36064"/>
    <cellStyle name="Percent 2 2 6 3 2" xfId="36065"/>
    <cellStyle name="Percent 2 2 6 4" xfId="36066"/>
    <cellStyle name="Percent 2 2 6 5" xfId="36067"/>
    <cellStyle name="Percent 2 2 6 6" xfId="36068"/>
    <cellStyle name="Percent 2 2 6 7" xfId="36069"/>
    <cellStyle name="Percent 2 2 6 8" xfId="36070"/>
    <cellStyle name="Percent 2 2 7" xfId="36071"/>
    <cellStyle name="Percent 2 2 7 2" xfId="36072"/>
    <cellStyle name="Percent 2 2 7 2 2" xfId="36073"/>
    <cellStyle name="Percent 2 2 7 2 2 2" xfId="36074"/>
    <cellStyle name="Percent 2 2 7 2 3" xfId="36075"/>
    <cellStyle name="Percent 2 2 7 2 3 2" xfId="36076"/>
    <cellStyle name="Percent 2 2 7 2 4" xfId="36077"/>
    <cellStyle name="Percent 2 2 7 2 4 2" xfId="36078"/>
    <cellStyle name="Percent 2 2 7 2 5" xfId="36079"/>
    <cellStyle name="Percent 2 2 7 2 5 2" xfId="36080"/>
    <cellStyle name="Percent 2 2 7 2 6" xfId="36081"/>
    <cellStyle name="Percent 2 2 7 2 6 2" xfId="36082"/>
    <cellStyle name="Percent 2 2 7 2 7" xfId="36083"/>
    <cellStyle name="Percent 2 2 7 3" xfId="36084"/>
    <cellStyle name="Percent 2 2 7 3 2" xfId="36085"/>
    <cellStyle name="Percent 2 2 7 4" xfId="36086"/>
    <cellStyle name="Percent 2 2 7 5" xfId="36087"/>
    <cellStyle name="Percent 2 2 7 6" xfId="36088"/>
    <cellStyle name="Percent 2 2 7 7" xfId="36089"/>
    <cellStyle name="Percent 2 2 7 8" xfId="36090"/>
    <cellStyle name="Percent 2 2 8" xfId="36091"/>
    <cellStyle name="Percent 2 2 8 2" xfId="36092"/>
    <cellStyle name="Percent 2 2 8 2 2" xfId="36093"/>
    <cellStyle name="Percent 2 2 8 2 2 2" xfId="36094"/>
    <cellStyle name="Percent 2 2 8 2 3" xfId="36095"/>
    <cellStyle name="Percent 2 2 8 2 3 2" xfId="36096"/>
    <cellStyle name="Percent 2 2 8 2 4" xfId="36097"/>
    <cellStyle name="Percent 2 2 8 2 4 2" xfId="36098"/>
    <cellStyle name="Percent 2 2 8 2 5" xfId="36099"/>
    <cellStyle name="Percent 2 2 8 2 5 2" xfId="36100"/>
    <cellStyle name="Percent 2 2 8 2 6" xfId="36101"/>
    <cellStyle name="Percent 2 2 8 2 6 2" xfId="36102"/>
    <cellStyle name="Percent 2 2 8 2 7" xfId="36103"/>
    <cellStyle name="Percent 2 2 8 3" xfId="36104"/>
    <cellStyle name="Percent 2 2 8 3 2" xfId="36105"/>
    <cellStyle name="Percent 2 2 8 4" xfId="36106"/>
    <cellStyle name="Percent 2 2 8 5" xfId="36107"/>
    <cellStyle name="Percent 2 2 8 6" xfId="36108"/>
    <cellStyle name="Percent 2 2 8 7" xfId="36109"/>
    <cellStyle name="Percent 2 2 8 8" xfId="36110"/>
    <cellStyle name="Percent 2 2 9" xfId="36111"/>
    <cellStyle name="Percent 2 2 9 2" xfId="36112"/>
    <cellStyle name="Percent 2 2 9 2 2" xfId="36113"/>
    <cellStyle name="Percent 2 2 9 3" xfId="36114"/>
    <cellStyle name="Percent 2 2 9 4" xfId="36115"/>
    <cellStyle name="Percent 2 20" xfId="36116"/>
    <cellStyle name="Percent 2 20 2" xfId="36117"/>
    <cellStyle name="Percent 2 21" xfId="36118"/>
    <cellStyle name="Percent 2 21 2" xfId="36119"/>
    <cellStyle name="Percent 2 22" xfId="36120"/>
    <cellStyle name="Percent 2 22 2" xfId="36121"/>
    <cellStyle name="Percent 2 22 2 2" xfId="36122"/>
    <cellStyle name="Percent 2 22 2 2 2" xfId="36123"/>
    <cellStyle name="Percent 2 22 2 2 3" xfId="36124"/>
    <cellStyle name="Percent 2 22 2 3" xfId="36125"/>
    <cellStyle name="Percent 2 22 2 4" xfId="36126"/>
    <cellStyle name="Percent 2 22 2 5" xfId="36127"/>
    <cellStyle name="Percent 2 22 3" xfId="36128"/>
    <cellStyle name="Percent 2 22 3 2" xfId="36129"/>
    <cellStyle name="Percent 2 22 3 2 2" xfId="36130"/>
    <cellStyle name="Percent 2 22 3 2 3" xfId="36131"/>
    <cellStyle name="Percent 2 22 3 3" xfId="36132"/>
    <cellStyle name="Percent 2 22 3 4" xfId="36133"/>
    <cellStyle name="Percent 2 22 3 5" xfId="36134"/>
    <cellStyle name="Percent 2 22 4" xfId="36135"/>
    <cellStyle name="Percent 2 22 4 2" xfId="36136"/>
    <cellStyle name="Percent 2 22 4 2 2" xfId="36137"/>
    <cellStyle name="Percent 2 22 4 2 3" xfId="36138"/>
    <cellStyle name="Percent 2 22 4 3" xfId="36139"/>
    <cellStyle name="Percent 2 22 4 4" xfId="36140"/>
    <cellStyle name="Percent 2 22 4 5" xfId="36141"/>
    <cellStyle name="Percent 2 22 5" xfId="36142"/>
    <cellStyle name="Percent 2 22 5 2" xfId="36143"/>
    <cellStyle name="Percent 2 22 5 3" xfId="36144"/>
    <cellStyle name="Percent 2 22 6" xfId="36145"/>
    <cellStyle name="Percent 2 22 7" xfId="36146"/>
    <cellStyle name="Percent 2 22 8" xfId="36147"/>
    <cellStyle name="Percent 2 23" xfId="36148"/>
    <cellStyle name="Percent 2 23 2" xfId="36149"/>
    <cellStyle name="Percent 2 24" xfId="36150"/>
    <cellStyle name="Percent 2 24 2" xfId="36151"/>
    <cellStyle name="Percent 2 25" xfId="36152"/>
    <cellStyle name="Percent 2 25 2" xfId="36153"/>
    <cellStyle name="Percent 2 26" xfId="36154"/>
    <cellStyle name="Percent 2 26 2" xfId="36155"/>
    <cellStyle name="Percent 2 26 2 2" xfId="36156"/>
    <cellStyle name="Percent 2 26 2 3" xfId="36157"/>
    <cellStyle name="Percent 2 26 3" xfId="36158"/>
    <cellStyle name="Percent 2 26 4" xfId="36159"/>
    <cellStyle name="Percent 2 26 5" xfId="36160"/>
    <cellStyle name="Percent 2 27" xfId="36161"/>
    <cellStyle name="Percent 2 27 2" xfId="36162"/>
    <cellStyle name="Percent 2 27 2 2" xfId="36163"/>
    <cellStyle name="Percent 2 27 2 3" xfId="36164"/>
    <cellStyle name="Percent 2 27 3" xfId="36165"/>
    <cellStyle name="Percent 2 27 4" xfId="36166"/>
    <cellStyle name="Percent 2 27 5" xfId="36167"/>
    <cellStyle name="Percent 2 27 6" xfId="36168"/>
    <cellStyle name="Percent 2 28" xfId="36169"/>
    <cellStyle name="Percent 2 28 2" xfId="36170"/>
    <cellStyle name="Percent 2 28 3" xfId="36171"/>
    <cellStyle name="Percent 2 29" xfId="36172"/>
    <cellStyle name="Percent 2 3" xfId="36173"/>
    <cellStyle name="Percent 2 3 2" xfId="36174"/>
    <cellStyle name="Percent 2 3 2 2" xfId="36175"/>
    <cellStyle name="Percent 2 3 2 3" xfId="36176"/>
    <cellStyle name="Percent 2 3 2 4" xfId="36177"/>
    <cellStyle name="Percent 2 3 2 5" xfId="36178"/>
    <cellStyle name="Percent 2 3 2 6" xfId="36179"/>
    <cellStyle name="Percent 2 3 2 7" xfId="36180"/>
    <cellStyle name="Percent 2 3 3" xfId="36181"/>
    <cellStyle name="Percent 2 3 4" xfId="36182"/>
    <cellStyle name="Percent 2 3 5" xfId="36183"/>
    <cellStyle name="Percent 2 3 6" xfId="36184"/>
    <cellStyle name="Percent 2 3 7" xfId="36185"/>
    <cellStyle name="Percent 2 3 7 2" xfId="36186"/>
    <cellStyle name="Percent 2 3 7 3" xfId="36187"/>
    <cellStyle name="Percent 2 3 8" xfId="36188"/>
    <cellStyle name="Percent 2 30" xfId="36189"/>
    <cellStyle name="Percent 2 31" xfId="36190"/>
    <cellStyle name="Percent 2 32" xfId="62121"/>
    <cellStyle name="Percent 2 4" xfId="36191"/>
    <cellStyle name="Percent 2 4 2" xfId="36192"/>
    <cellStyle name="Percent 2 4 2 2" xfId="36193"/>
    <cellStyle name="Percent 2 4 2 3" xfId="36194"/>
    <cellStyle name="Percent 2 4 2 4" xfId="36195"/>
    <cellStyle name="Percent 2 4 2 5" xfId="36196"/>
    <cellStyle name="Percent 2 4 2 6" xfId="36197"/>
    <cellStyle name="Percent 2 4 2 7" xfId="36198"/>
    <cellStyle name="Percent 2 4 3" xfId="36199"/>
    <cellStyle name="Percent 2 4 4" xfId="36200"/>
    <cellStyle name="Percent 2 4 5" xfId="36201"/>
    <cellStyle name="Percent 2 4 6" xfId="36202"/>
    <cellStyle name="Percent 2 4 7" xfId="36203"/>
    <cellStyle name="Percent 2 4 7 2" xfId="36204"/>
    <cellStyle name="Percent 2 4 7 3" xfId="36205"/>
    <cellStyle name="Percent 2 4 8" xfId="36206"/>
    <cellStyle name="Percent 2 5" xfId="36207"/>
    <cellStyle name="Percent 2 5 2" xfId="36208"/>
    <cellStyle name="Percent 2 5 2 2" xfId="36209"/>
    <cellStyle name="Percent 2 5 2 3" xfId="36210"/>
    <cellStyle name="Percent 2 5 3" xfId="36211"/>
    <cellStyle name="Percent 2 5 4" xfId="36212"/>
    <cellStyle name="Percent 2 5 5" xfId="36213"/>
    <cellStyle name="Percent 2 5 5 2" xfId="36214"/>
    <cellStyle name="Percent 2 5 6" xfId="36215"/>
    <cellStyle name="Percent 2 5 6 2" xfId="36216"/>
    <cellStyle name="Percent 2 5 6 3" xfId="36217"/>
    <cellStyle name="Percent 2 5 7" xfId="36218"/>
    <cellStyle name="Percent 2 5 8" xfId="62131"/>
    <cellStyle name="Percent 2 6" xfId="36219"/>
    <cellStyle name="Percent 2 6 2" xfId="36220"/>
    <cellStyle name="Percent 2 6 2 2" xfId="36221"/>
    <cellStyle name="Percent 2 6 3" xfId="36222"/>
    <cellStyle name="Percent 2 6 4" xfId="36223"/>
    <cellStyle name="Percent 2 6 5" xfId="36224"/>
    <cellStyle name="Percent 2 6 5 2" xfId="36225"/>
    <cellStyle name="Percent 2 6 6" xfId="36226"/>
    <cellStyle name="Percent 2 6 6 2" xfId="36227"/>
    <cellStyle name="Percent 2 6 6 3" xfId="36228"/>
    <cellStyle name="Percent 2 6 7" xfId="36229"/>
    <cellStyle name="Percent 2 6 8" xfId="62132"/>
    <cellStyle name="Percent 2 7" xfId="36230"/>
    <cellStyle name="Percent 2 7 2" xfId="36231"/>
    <cellStyle name="Percent 2 7 2 2" xfId="36232"/>
    <cellStyle name="Percent 2 7 3" xfId="36233"/>
    <cellStyle name="Percent 2 7 4" xfId="36234"/>
    <cellStyle name="Percent 2 7 5" xfId="36235"/>
    <cellStyle name="Percent 2 7 5 2" xfId="36236"/>
    <cellStyle name="Percent 2 7 6" xfId="36237"/>
    <cellStyle name="Percent 2 7 7" xfId="62133"/>
    <cellStyle name="Percent 2 8" xfId="36238"/>
    <cellStyle name="Percent 2 8 2" xfId="36239"/>
    <cellStyle name="Percent 2 8 2 2" xfId="36240"/>
    <cellStyle name="Percent 2 8 2 3" xfId="36241"/>
    <cellStyle name="Percent 2 8 3" xfId="36242"/>
    <cellStyle name="Percent 2 8 4" xfId="36243"/>
    <cellStyle name="Percent 2 8 5" xfId="36244"/>
    <cellStyle name="Percent 2 8 6" xfId="62134"/>
    <cellStyle name="Percent 2 9" xfId="36245"/>
    <cellStyle name="Percent 2 9 2" xfId="36246"/>
    <cellStyle name="Percent 2 9 2 2" xfId="36247"/>
    <cellStyle name="Percent 2 9 3" xfId="36248"/>
    <cellStyle name="Percent 2 9 4" xfId="36249"/>
    <cellStyle name="Percent 2 9 5" xfId="62135"/>
    <cellStyle name="Percent 20" xfId="36250"/>
    <cellStyle name="Percent 21" xfId="36251"/>
    <cellStyle name="Percent 22" xfId="36252"/>
    <cellStyle name="Percent 3" xfId="36253"/>
    <cellStyle name="Percent 3 10" xfId="36254"/>
    <cellStyle name="Percent 3 10 10" xfId="36255"/>
    <cellStyle name="Percent 3 10 10 2" xfId="36256"/>
    <cellStyle name="Percent 3 10 10 3" xfId="36257"/>
    <cellStyle name="Percent 3 10 11" xfId="36258"/>
    <cellStyle name="Percent 3 10 12" xfId="36259"/>
    <cellStyle name="Percent 3 10 13" xfId="36260"/>
    <cellStyle name="Percent 3 10 14" xfId="36261"/>
    <cellStyle name="Percent 3 10 2" xfId="36262"/>
    <cellStyle name="Percent 3 10 2 2" xfId="36263"/>
    <cellStyle name="Percent 3 10 2 2 2" xfId="36264"/>
    <cellStyle name="Percent 3 10 2 2 2 2" xfId="36265"/>
    <cellStyle name="Percent 3 10 2 2 2 3" xfId="36266"/>
    <cellStyle name="Percent 3 10 2 2 2 4" xfId="36267"/>
    <cellStyle name="Percent 3 10 2 2 3" xfId="36268"/>
    <cellStyle name="Percent 3 10 2 2 4" xfId="36269"/>
    <cellStyle name="Percent 3 10 2 2 5" xfId="36270"/>
    <cellStyle name="Percent 3 10 2 2 6" xfId="36271"/>
    <cellStyle name="Percent 3 10 2 3" xfId="36272"/>
    <cellStyle name="Percent 3 10 2 3 2" xfId="36273"/>
    <cellStyle name="Percent 3 10 2 3 2 2" xfId="36274"/>
    <cellStyle name="Percent 3 10 2 3 2 3" xfId="36275"/>
    <cellStyle name="Percent 3 10 2 3 3" xfId="36276"/>
    <cellStyle name="Percent 3 10 2 3 4" xfId="36277"/>
    <cellStyle name="Percent 3 10 2 3 5" xfId="36278"/>
    <cellStyle name="Percent 3 10 2 3 6" xfId="36279"/>
    <cellStyle name="Percent 3 10 2 4" xfId="36280"/>
    <cellStyle name="Percent 3 10 2 4 2" xfId="36281"/>
    <cellStyle name="Percent 3 10 2 4 2 2" xfId="36282"/>
    <cellStyle name="Percent 3 10 2 4 2 3" xfId="36283"/>
    <cellStyle name="Percent 3 10 2 4 3" xfId="36284"/>
    <cellStyle name="Percent 3 10 2 4 4" xfId="36285"/>
    <cellStyle name="Percent 3 10 2 4 5" xfId="36286"/>
    <cellStyle name="Percent 3 10 2 5" xfId="36287"/>
    <cellStyle name="Percent 3 10 2 5 2" xfId="36288"/>
    <cellStyle name="Percent 3 10 2 5 3" xfId="36289"/>
    <cellStyle name="Percent 3 10 2 6" xfId="36290"/>
    <cellStyle name="Percent 3 10 2 7" xfId="36291"/>
    <cellStyle name="Percent 3 10 2 8" xfId="36292"/>
    <cellStyle name="Percent 3 10 2 9" xfId="36293"/>
    <cellStyle name="Percent 3 10 3" xfId="36294"/>
    <cellStyle name="Percent 3 10 3 2" xfId="36295"/>
    <cellStyle name="Percent 3 10 3 2 2" xfId="36296"/>
    <cellStyle name="Percent 3 10 3 2 2 2" xfId="36297"/>
    <cellStyle name="Percent 3 10 3 2 2 3" xfId="36298"/>
    <cellStyle name="Percent 3 10 3 2 3" xfId="36299"/>
    <cellStyle name="Percent 3 10 3 2 4" xfId="36300"/>
    <cellStyle name="Percent 3 10 3 2 5" xfId="36301"/>
    <cellStyle name="Percent 3 10 3 2 6" xfId="36302"/>
    <cellStyle name="Percent 3 10 3 3" xfId="36303"/>
    <cellStyle name="Percent 3 10 3 3 2" xfId="36304"/>
    <cellStyle name="Percent 3 10 3 3 2 2" xfId="36305"/>
    <cellStyle name="Percent 3 10 3 3 2 3" xfId="36306"/>
    <cellStyle name="Percent 3 10 3 3 3" xfId="36307"/>
    <cellStyle name="Percent 3 10 3 3 4" xfId="36308"/>
    <cellStyle name="Percent 3 10 3 3 5" xfId="36309"/>
    <cellStyle name="Percent 3 10 3 4" xfId="36310"/>
    <cellStyle name="Percent 3 10 3 4 2" xfId="36311"/>
    <cellStyle name="Percent 3 10 3 4 2 2" xfId="36312"/>
    <cellStyle name="Percent 3 10 3 4 2 3" xfId="36313"/>
    <cellStyle name="Percent 3 10 3 4 3" xfId="36314"/>
    <cellStyle name="Percent 3 10 3 4 4" xfId="36315"/>
    <cellStyle name="Percent 3 10 3 4 5" xfId="36316"/>
    <cellStyle name="Percent 3 10 3 5" xfId="36317"/>
    <cellStyle name="Percent 3 10 3 5 2" xfId="36318"/>
    <cellStyle name="Percent 3 10 3 5 3" xfId="36319"/>
    <cellStyle name="Percent 3 10 3 6" xfId="36320"/>
    <cellStyle name="Percent 3 10 3 7" xfId="36321"/>
    <cellStyle name="Percent 3 10 3 8" xfId="36322"/>
    <cellStyle name="Percent 3 10 3 9" xfId="36323"/>
    <cellStyle name="Percent 3 10 4" xfId="36324"/>
    <cellStyle name="Percent 3 10 4 2" xfId="36325"/>
    <cellStyle name="Percent 3 10 4 2 2" xfId="36326"/>
    <cellStyle name="Percent 3 10 4 2 2 2" xfId="36327"/>
    <cellStyle name="Percent 3 10 4 2 2 3" xfId="36328"/>
    <cellStyle name="Percent 3 10 4 2 3" xfId="36329"/>
    <cellStyle name="Percent 3 10 4 2 4" xfId="36330"/>
    <cellStyle name="Percent 3 10 4 2 5" xfId="36331"/>
    <cellStyle name="Percent 3 10 4 3" xfId="36332"/>
    <cellStyle name="Percent 3 10 4 3 2" xfId="36333"/>
    <cellStyle name="Percent 3 10 4 3 2 2" xfId="36334"/>
    <cellStyle name="Percent 3 10 4 3 2 3" xfId="36335"/>
    <cellStyle name="Percent 3 10 4 3 3" xfId="36336"/>
    <cellStyle name="Percent 3 10 4 3 4" xfId="36337"/>
    <cellStyle name="Percent 3 10 4 3 5" xfId="36338"/>
    <cellStyle name="Percent 3 10 4 4" xfId="36339"/>
    <cellStyle name="Percent 3 10 4 4 2" xfId="36340"/>
    <cellStyle name="Percent 3 10 4 4 2 2" xfId="36341"/>
    <cellStyle name="Percent 3 10 4 4 2 3" xfId="36342"/>
    <cellStyle name="Percent 3 10 4 4 3" xfId="36343"/>
    <cellStyle name="Percent 3 10 4 4 4" xfId="36344"/>
    <cellStyle name="Percent 3 10 4 4 5" xfId="36345"/>
    <cellStyle name="Percent 3 10 4 5" xfId="36346"/>
    <cellStyle name="Percent 3 10 4 5 2" xfId="36347"/>
    <cellStyle name="Percent 3 10 4 5 3" xfId="36348"/>
    <cellStyle name="Percent 3 10 4 6" xfId="36349"/>
    <cellStyle name="Percent 3 10 4 7" xfId="36350"/>
    <cellStyle name="Percent 3 10 4 8" xfId="36351"/>
    <cellStyle name="Percent 3 10 4 9" xfId="36352"/>
    <cellStyle name="Percent 3 10 5" xfId="36353"/>
    <cellStyle name="Percent 3 10 5 2" xfId="36354"/>
    <cellStyle name="Percent 3 10 5 2 2" xfId="36355"/>
    <cellStyle name="Percent 3 10 5 2 2 2" xfId="36356"/>
    <cellStyle name="Percent 3 10 5 2 2 3" xfId="36357"/>
    <cellStyle name="Percent 3 10 5 2 3" xfId="36358"/>
    <cellStyle name="Percent 3 10 5 2 4" xfId="36359"/>
    <cellStyle name="Percent 3 10 5 2 5" xfId="36360"/>
    <cellStyle name="Percent 3 10 5 3" xfId="36361"/>
    <cellStyle name="Percent 3 10 5 3 2" xfId="36362"/>
    <cellStyle name="Percent 3 10 5 3 2 2" xfId="36363"/>
    <cellStyle name="Percent 3 10 5 3 2 3" xfId="36364"/>
    <cellStyle name="Percent 3 10 5 3 3" xfId="36365"/>
    <cellStyle name="Percent 3 10 5 3 4" xfId="36366"/>
    <cellStyle name="Percent 3 10 5 3 5" xfId="36367"/>
    <cellStyle name="Percent 3 10 5 4" xfId="36368"/>
    <cellStyle name="Percent 3 10 5 4 2" xfId="36369"/>
    <cellStyle name="Percent 3 10 5 4 2 2" xfId="36370"/>
    <cellStyle name="Percent 3 10 5 4 2 3" xfId="36371"/>
    <cellStyle name="Percent 3 10 5 4 3" xfId="36372"/>
    <cellStyle name="Percent 3 10 5 4 4" xfId="36373"/>
    <cellStyle name="Percent 3 10 5 4 5" xfId="36374"/>
    <cellStyle name="Percent 3 10 5 5" xfId="36375"/>
    <cellStyle name="Percent 3 10 5 5 2" xfId="36376"/>
    <cellStyle name="Percent 3 10 5 5 3" xfId="36377"/>
    <cellStyle name="Percent 3 10 5 6" xfId="36378"/>
    <cellStyle name="Percent 3 10 5 7" xfId="36379"/>
    <cellStyle name="Percent 3 10 5 8" xfId="36380"/>
    <cellStyle name="Percent 3 10 6" xfId="36381"/>
    <cellStyle name="Percent 3 10 6 2" xfId="36382"/>
    <cellStyle name="Percent 3 10 6 2 2" xfId="36383"/>
    <cellStyle name="Percent 3 10 6 2 2 2" xfId="36384"/>
    <cellStyle name="Percent 3 10 6 2 2 3" xfId="36385"/>
    <cellStyle name="Percent 3 10 6 2 3" xfId="36386"/>
    <cellStyle name="Percent 3 10 6 2 4" xfId="36387"/>
    <cellStyle name="Percent 3 10 6 2 5" xfId="36388"/>
    <cellStyle name="Percent 3 10 6 3" xfId="36389"/>
    <cellStyle name="Percent 3 10 6 3 2" xfId="36390"/>
    <cellStyle name="Percent 3 10 6 3 2 2" xfId="36391"/>
    <cellStyle name="Percent 3 10 6 3 2 3" xfId="36392"/>
    <cellStyle name="Percent 3 10 6 3 3" xfId="36393"/>
    <cellStyle name="Percent 3 10 6 3 4" xfId="36394"/>
    <cellStyle name="Percent 3 10 6 3 5" xfId="36395"/>
    <cellStyle name="Percent 3 10 6 4" xfId="36396"/>
    <cellStyle name="Percent 3 10 6 4 2" xfId="36397"/>
    <cellStyle name="Percent 3 10 6 4 2 2" xfId="36398"/>
    <cellStyle name="Percent 3 10 6 4 2 3" xfId="36399"/>
    <cellStyle name="Percent 3 10 6 4 3" xfId="36400"/>
    <cellStyle name="Percent 3 10 6 4 4" xfId="36401"/>
    <cellStyle name="Percent 3 10 6 4 5" xfId="36402"/>
    <cellStyle name="Percent 3 10 6 5" xfId="36403"/>
    <cellStyle name="Percent 3 10 6 5 2" xfId="36404"/>
    <cellStyle name="Percent 3 10 6 5 3" xfId="36405"/>
    <cellStyle name="Percent 3 10 6 6" xfId="36406"/>
    <cellStyle name="Percent 3 10 6 7" xfId="36407"/>
    <cellStyle name="Percent 3 10 6 8" xfId="36408"/>
    <cellStyle name="Percent 3 10 7" xfId="36409"/>
    <cellStyle name="Percent 3 10 7 2" xfId="36410"/>
    <cellStyle name="Percent 3 10 7 2 2" xfId="36411"/>
    <cellStyle name="Percent 3 10 7 2 3" xfId="36412"/>
    <cellStyle name="Percent 3 10 7 3" xfId="36413"/>
    <cellStyle name="Percent 3 10 7 4" xfId="36414"/>
    <cellStyle name="Percent 3 10 7 5" xfId="36415"/>
    <cellStyle name="Percent 3 10 8" xfId="36416"/>
    <cellStyle name="Percent 3 10 8 2" xfId="36417"/>
    <cellStyle name="Percent 3 10 8 2 2" xfId="36418"/>
    <cellStyle name="Percent 3 10 8 2 3" xfId="36419"/>
    <cellStyle name="Percent 3 10 8 3" xfId="36420"/>
    <cellStyle name="Percent 3 10 8 4" xfId="36421"/>
    <cellStyle name="Percent 3 10 8 5" xfId="36422"/>
    <cellStyle name="Percent 3 10 9" xfId="36423"/>
    <cellStyle name="Percent 3 10 9 2" xfId="36424"/>
    <cellStyle name="Percent 3 10 9 2 2" xfId="36425"/>
    <cellStyle name="Percent 3 10 9 2 3" xfId="36426"/>
    <cellStyle name="Percent 3 10 9 3" xfId="36427"/>
    <cellStyle name="Percent 3 10 9 4" xfId="36428"/>
    <cellStyle name="Percent 3 10 9 5" xfId="36429"/>
    <cellStyle name="Percent 3 11" xfId="36430"/>
    <cellStyle name="Percent 3 11 10" xfId="36431"/>
    <cellStyle name="Percent 3 11 10 2" xfId="36432"/>
    <cellStyle name="Percent 3 11 10 3" xfId="36433"/>
    <cellStyle name="Percent 3 11 11" xfId="36434"/>
    <cellStyle name="Percent 3 11 12" xfId="36435"/>
    <cellStyle name="Percent 3 11 13" xfId="36436"/>
    <cellStyle name="Percent 3 11 14" xfId="36437"/>
    <cellStyle name="Percent 3 11 2" xfId="36438"/>
    <cellStyle name="Percent 3 11 2 2" xfId="36439"/>
    <cellStyle name="Percent 3 11 2 2 2" xfId="36440"/>
    <cellStyle name="Percent 3 11 2 2 2 2" xfId="36441"/>
    <cellStyle name="Percent 3 11 2 2 2 3" xfId="36442"/>
    <cellStyle name="Percent 3 11 2 2 3" xfId="36443"/>
    <cellStyle name="Percent 3 11 2 2 4" xfId="36444"/>
    <cellStyle name="Percent 3 11 2 2 5" xfId="36445"/>
    <cellStyle name="Percent 3 11 2 3" xfId="36446"/>
    <cellStyle name="Percent 3 11 2 3 2" xfId="36447"/>
    <cellStyle name="Percent 3 11 2 3 2 2" xfId="36448"/>
    <cellStyle name="Percent 3 11 2 3 2 3" xfId="36449"/>
    <cellStyle name="Percent 3 11 2 3 3" xfId="36450"/>
    <cellStyle name="Percent 3 11 2 3 4" xfId="36451"/>
    <cellStyle name="Percent 3 11 2 3 5" xfId="36452"/>
    <cellStyle name="Percent 3 11 2 4" xfId="36453"/>
    <cellStyle name="Percent 3 11 2 4 2" xfId="36454"/>
    <cellStyle name="Percent 3 11 2 4 2 2" xfId="36455"/>
    <cellStyle name="Percent 3 11 2 4 2 3" xfId="36456"/>
    <cellStyle name="Percent 3 11 2 4 3" xfId="36457"/>
    <cellStyle name="Percent 3 11 2 4 4" xfId="36458"/>
    <cellStyle name="Percent 3 11 2 4 5" xfId="36459"/>
    <cellStyle name="Percent 3 11 2 5" xfId="36460"/>
    <cellStyle name="Percent 3 11 2 5 2" xfId="36461"/>
    <cellStyle name="Percent 3 11 2 5 3" xfId="36462"/>
    <cellStyle name="Percent 3 11 2 6" xfId="36463"/>
    <cellStyle name="Percent 3 11 2 7" xfId="36464"/>
    <cellStyle name="Percent 3 11 2 8" xfId="36465"/>
    <cellStyle name="Percent 3 11 3" xfId="36466"/>
    <cellStyle name="Percent 3 11 3 2" xfId="36467"/>
    <cellStyle name="Percent 3 11 3 2 2" xfId="36468"/>
    <cellStyle name="Percent 3 11 3 2 2 2" xfId="36469"/>
    <cellStyle name="Percent 3 11 3 2 2 3" xfId="36470"/>
    <cellStyle name="Percent 3 11 3 2 3" xfId="36471"/>
    <cellStyle name="Percent 3 11 3 2 4" xfId="36472"/>
    <cellStyle name="Percent 3 11 3 2 5" xfId="36473"/>
    <cellStyle name="Percent 3 11 3 3" xfId="36474"/>
    <cellStyle name="Percent 3 11 3 3 2" xfId="36475"/>
    <cellStyle name="Percent 3 11 3 3 2 2" xfId="36476"/>
    <cellStyle name="Percent 3 11 3 3 2 3" xfId="36477"/>
    <cellStyle name="Percent 3 11 3 3 3" xfId="36478"/>
    <cellStyle name="Percent 3 11 3 3 4" xfId="36479"/>
    <cellStyle name="Percent 3 11 3 3 5" xfId="36480"/>
    <cellStyle name="Percent 3 11 3 4" xfId="36481"/>
    <cellStyle name="Percent 3 11 3 4 2" xfId="36482"/>
    <cellStyle name="Percent 3 11 3 4 2 2" xfId="36483"/>
    <cellStyle name="Percent 3 11 3 4 2 3" xfId="36484"/>
    <cellStyle name="Percent 3 11 3 4 3" xfId="36485"/>
    <cellStyle name="Percent 3 11 3 4 4" xfId="36486"/>
    <cellStyle name="Percent 3 11 3 4 5" xfId="36487"/>
    <cellStyle name="Percent 3 11 3 5" xfId="36488"/>
    <cellStyle name="Percent 3 11 3 5 2" xfId="36489"/>
    <cellStyle name="Percent 3 11 3 5 3" xfId="36490"/>
    <cellStyle name="Percent 3 11 3 6" xfId="36491"/>
    <cellStyle name="Percent 3 11 3 7" xfId="36492"/>
    <cellStyle name="Percent 3 11 3 8" xfId="36493"/>
    <cellStyle name="Percent 3 11 4" xfId="36494"/>
    <cellStyle name="Percent 3 11 4 2" xfId="36495"/>
    <cellStyle name="Percent 3 11 4 2 2" xfId="36496"/>
    <cellStyle name="Percent 3 11 4 2 2 2" xfId="36497"/>
    <cellStyle name="Percent 3 11 4 2 2 3" xfId="36498"/>
    <cellStyle name="Percent 3 11 4 2 3" xfId="36499"/>
    <cellStyle name="Percent 3 11 4 2 4" xfId="36500"/>
    <cellStyle name="Percent 3 11 4 2 5" xfId="36501"/>
    <cellStyle name="Percent 3 11 4 3" xfId="36502"/>
    <cellStyle name="Percent 3 11 4 3 2" xfId="36503"/>
    <cellStyle name="Percent 3 11 4 3 2 2" xfId="36504"/>
    <cellStyle name="Percent 3 11 4 3 2 3" xfId="36505"/>
    <cellStyle name="Percent 3 11 4 3 3" xfId="36506"/>
    <cellStyle name="Percent 3 11 4 3 4" xfId="36507"/>
    <cellStyle name="Percent 3 11 4 3 5" xfId="36508"/>
    <cellStyle name="Percent 3 11 4 4" xfId="36509"/>
    <cellStyle name="Percent 3 11 4 4 2" xfId="36510"/>
    <cellStyle name="Percent 3 11 4 4 2 2" xfId="36511"/>
    <cellStyle name="Percent 3 11 4 4 2 3" xfId="36512"/>
    <cellStyle name="Percent 3 11 4 4 3" xfId="36513"/>
    <cellStyle name="Percent 3 11 4 4 4" xfId="36514"/>
    <cellStyle name="Percent 3 11 4 4 5" xfId="36515"/>
    <cellStyle name="Percent 3 11 4 5" xfId="36516"/>
    <cellStyle name="Percent 3 11 4 5 2" xfId="36517"/>
    <cellStyle name="Percent 3 11 4 5 3" xfId="36518"/>
    <cellStyle name="Percent 3 11 4 6" xfId="36519"/>
    <cellStyle name="Percent 3 11 4 7" xfId="36520"/>
    <cellStyle name="Percent 3 11 4 8" xfId="36521"/>
    <cellStyle name="Percent 3 11 5" xfId="36522"/>
    <cellStyle name="Percent 3 11 5 2" xfId="36523"/>
    <cellStyle name="Percent 3 11 5 2 2" xfId="36524"/>
    <cellStyle name="Percent 3 11 5 2 2 2" xfId="36525"/>
    <cellStyle name="Percent 3 11 5 2 2 3" xfId="36526"/>
    <cellStyle name="Percent 3 11 5 2 3" xfId="36527"/>
    <cellStyle name="Percent 3 11 5 2 4" xfId="36528"/>
    <cellStyle name="Percent 3 11 5 2 5" xfId="36529"/>
    <cellStyle name="Percent 3 11 5 3" xfId="36530"/>
    <cellStyle name="Percent 3 11 5 3 2" xfId="36531"/>
    <cellStyle name="Percent 3 11 5 3 2 2" xfId="36532"/>
    <cellStyle name="Percent 3 11 5 3 2 3" xfId="36533"/>
    <cellStyle name="Percent 3 11 5 3 3" xfId="36534"/>
    <cellStyle name="Percent 3 11 5 3 4" xfId="36535"/>
    <cellStyle name="Percent 3 11 5 3 5" xfId="36536"/>
    <cellStyle name="Percent 3 11 5 4" xfId="36537"/>
    <cellStyle name="Percent 3 11 5 4 2" xfId="36538"/>
    <cellStyle name="Percent 3 11 5 4 2 2" xfId="36539"/>
    <cellStyle name="Percent 3 11 5 4 2 3" xfId="36540"/>
    <cellStyle name="Percent 3 11 5 4 3" xfId="36541"/>
    <cellStyle name="Percent 3 11 5 4 4" xfId="36542"/>
    <cellStyle name="Percent 3 11 5 4 5" xfId="36543"/>
    <cellStyle name="Percent 3 11 5 5" xfId="36544"/>
    <cellStyle name="Percent 3 11 5 5 2" xfId="36545"/>
    <cellStyle name="Percent 3 11 5 5 3" xfId="36546"/>
    <cellStyle name="Percent 3 11 5 6" xfId="36547"/>
    <cellStyle name="Percent 3 11 5 7" xfId="36548"/>
    <cellStyle name="Percent 3 11 5 8" xfId="36549"/>
    <cellStyle name="Percent 3 11 6" xfId="36550"/>
    <cellStyle name="Percent 3 11 6 2" xfId="36551"/>
    <cellStyle name="Percent 3 11 6 2 2" xfId="36552"/>
    <cellStyle name="Percent 3 11 6 2 2 2" xfId="36553"/>
    <cellStyle name="Percent 3 11 6 2 2 3" xfId="36554"/>
    <cellStyle name="Percent 3 11 6 2 3" xfId="36555"/>
    <cellStyle name="Percent 3 11 6 2 4" xfId="36556"/>
    <cellStyle name="Percent 3 11 6 2 5" xfId="36557"/>
    <cellStyle name="Percent 3 11 6 3" xfId="36558"/>
    <cellStyle name="Percent 3 11 6 3 2" xfId="36559"/>
    <cellStyle name="Percent 3 11 6 3 2 2" xfId="36560"/>
    <cellStyle name="Percent 3 11 6 3 2 3" xfId="36561"/>
    <cellStyle name="Percent 3 11 6 3 3" xfId="36562"/>
    <cellStyle name="Percent 3 11 6 3 4" xfId="36563"/>
    <cellStyle name="Percent 3 11 6 3 5" xfId="36564"/>
    <cellStyle name="Percent 3 11 6 4" xfId="36565"/>
    <cellStyle name="Percent 3 11 6 4 2" xfId="36566"/>
    <cellStyle name="Percent 3 11 6 4 2 2" xfId="36567"/>
    <cellStyle name="Percent 3 11 6 4 2 3" xfId="36568"/>
    <cellStyle name="Percent 3 11 6 4 3" xfId="36569"/>
    <cellStyle name="Percent 3 11 6 4 4" xfId="36570"/>
    <cellStyle name="Percent 3 11 6 4 5" xfId="36571"/>
    <cellStyle name="Percent 3 11 6 5" xfId="36572"/>
    <cellStyle name="Percent 3 11 6 5 2" xfId="36573"/>
    <cellStyle name="Percent 3 11 6 5 3" xfId="36574"/>
    <cellStyle name="Percent 3 11 6 6" xfId="36575"/>
    <cellStyle name="Percent 3 11 6 7" xfId="36576"/>
    <cellStyle name="Percent 3 11 6 8" xfId="36577"/>
    <cellStyle name="Percent 3 11 7" xfId="36578"/>
    <cellStyle name="Percent 3 11 7 2" xfId="36579"/>
    <cellStyle name="Percent 3 11 7 2 2" xfId="36580"/>
    <cellStyle name="Percent 3 11 7 2 3" xfId="36581"/>
    <cellStyle name="Percent 3 11 7 3" xfId="36582"/>
    <cellStyle name="Percent 3 11 7 4" xfId="36583"/>
    <cellStyle name="Percent 3 11 7 5" xfId="36584"/>
    <cellStyle name="Percent 3 11 8" xfId="36585"/>
    <cellStyle name="Percent 3 11 8 2" xfId="36586"/>
    <cellStyle name="Percent 3 11 8 2 2" xfId="36587"/>
    <cellStyle name="Percent 3 11 8 2 3" xfId="36588"/>
    <cellStyle name="Percent 3 11 8 3" xfId="36589"/>
    <cellStyle name="Percent 3 11 8 4" xfId="36590"/>
    <cellStyle name="Percent 3 11 8 5" xfId="36591"/>
    <cellStyle name="Percent 3 11 9" xfId="36592"/>
    <cellStyle name="Percent 3 11 9 2" xfId="36593"/>
    <cellStyle name="Percent 3 11 9 2 2" xfId="36594"/>
    <cellStyle name="Percent 3 11 9 2 3" xfId="36595"/>
    <cellStyle name="Percent 3 11 9 3" xfId="36596"/>
    <cellStyle name="Percent 3 11 9 4" xfId="36597"/>
    <cellStyle name="Percent 3 11 9 5" xfId="36598"/>
    <cellStyle name="Percent 3 12" xfId="36599"/>
    <cellStyle name="Percent 3 12 10" xfId="36600"/>
    <cellStyle name="Percent 3 12 10 2" xfId="36601"/>
    <cellStyle name="Percent 3 12 10 3" xfId="36602"/>
    <cellStyle name="Percent 3 12 11" xfId="36603"/>
    <cellStyle name="Percent 3 12 12" xfId="36604"/>
    <cellStyle name="Percent 3 12 13" xfId="36605"/>
    <cellStyle name="Percent 3 12 14" xfId="36606"/>
    <cellStyle name="Percent 3 12 2" xfId="36607"/>
    <cellStyle name="Percent 3 12 2 2" xfId="36608"/>
    <cellStyle name="Percent 3 12 2 2 2" xfId="36609"/>
    <cellStyle name="Percent 3 12 2 2 2 2" xfId="36610"/>
    <cellStyle name="Percent 3 12 2 2 2 3" xfId="36611"/>
    <cellStyle name="Percent 3 12 2 2 3" xfId="36612"/>
    <cellStyle name="Percent 3 12 2 2 4" xfId="36613"/>
    <cellStyle name="Percent 3 12 2 2 5" xfId="36614"/>
    <cellStyle name="Percent 3 12 2 3" xfId="36615"/>
    <cellStyle name="Percent 3 12 2 3 2" xfId="36616"/>
    <cellStyle name="Percent 3 12 2 3 2 2" xfId="36617"/>
    <cellStyle name="Percent 3 12 2 3 2 3" xfId="36618"/>
    <cellStyle name="Percent 3 12 2 3 3" xfId="36619"/>
    <cellStyle name="Percent 3 12 2 3 4" xfId="36620"/>
    <cellStyle name="Percent 3 12 2 3 5" xfId="36621"/>
    <cellStyle name="Percent 3 12 2 4" xfId="36622"/>
    <cellStyle name="Percent 3 12 2 4 2" xfId="36623"/>
    <cellStyle name="Percent 3 12 2 4 2 2" xfId="36624"/>
    <cellStyle name="Percent 3 12 2 4 2 3" xfId="36625"/>
    <cellStyle name="Percent 3 12 2 4 3" xfId="36626"/>
    <cellStyle name="Percent 3 12 2 4 4" xfId="36627"/>
    <cellStyle name="Percent 3 12 2 4 5" xfId="36628"/>
    <cellStyle name="Percent 3 12 2 5" xfId="36629"/>
    <cellStyle name="Percent 3 12 2 5 2" xfId="36630"/>
    <cellStyle name="Percent 3 12 2 5 3" xfId="36631"/>
    <cellStyle name="Percent 3 12 2 6" xfId="36632"/>
    <cellStyle name="Percent 3 12 2 7" xfId="36633"/>
    <cellStyle name="Percent 3 12 2 8" xfId="36634"/>
    <cellStyle name="Percent 3 12 3" xfId="36635"/>
    <cellStyle name="Percent 3 12 3 2" xfId="36636"/>
    <cellStyle name="Percent 3 12 3 2 2" xfId="36637"/>
    <cellStyle name="Percent 3 12 3 2 2 2" xfId="36638"/>
    <cellStyle name="Percent 3 12 3 2 2 3" xfId="36639"/>
    <cellStyle name="Percent 3 12 3 2 3" xfId="36640"/>
    <cellStyle name="Percent 3 12 3 2 4" xfId="36641"/>
    <cellStyle name="Percent 3 12 3 2 5" xfId="36642"/>
    <cellStyle name="Percent 3 12 3 3" xfId="36643"/>
    <cellStyle name="Percent 3 12 3 3 2" xfId="36644"/>
    <cellStyle name="Percent 3 12 3 3 2 2" xfId="36645"/>
    <cellStyle name="Percent 3 12 3 3 2 3" xfId="36646"/>
    <cellStyle name="Percent 3 12 3 3 3" xfId="36647"/>
    <cellStyle name="Percent 3 12 3 3 4" xfId="36648"/>
    <cellStyle name="Percent 3 12 3 3 5" xfId="36649"/>
    <cellStyle name="Percent 3 12 3 4" xfId="36650"/>
    <cellStyle name="Percent 3 12 3 4 2" xfId="36651"/>
    <cellStyle name="Percent 3 12 3 4 2 2" xfId="36652"/>
    <cellStyle name="Percent 3 12 3 4 2 3" xfId="36653"/>
    <cellStyle name="Percent 3 12 3 4 3" xfId="36654"/>
    <cellStyle name="Percent 3 12 3 4 4" xfId="36655"/>
    <cellStyle name="Percent 3 12 3 4 5" xfId="36656"/>
    <cellStyle name="Percent 3 12 3 5" xfId="36657"/>
    <cellStyle name="Percent 3 12 3 5 2" xfId="36658"/>
    <cellStyle name="Percent 3 12 3 5 3" xfId="36659"/>
    <cellStyle name="Percent 3 12 3 6" xfId="36660"/>
    <cellStyle name="Percent 3 12 3 7" xfId="36661"/>
    <cellStyle name="Percent 3 12 3 8" xfId="36662"/>
    <cellStyle name="Percent 3 12 4" xfId="36663"/>
    <cellStyle name="Percent 3 12 4 2" xfId="36664"/>
    <cellStyle name="Percent 3 12 4 2 2" xfId="36665"/>
    <cellStyle name="Percent 3 12 4 2 2 2" xfId="36666"/>
    <cellStyle name="Percent 3 12 4 2 2 3" xfId="36667"/>
    <cellStyle name="Percent 3 12 4 2 3" xfId="36668"/>
    <cellStyle name="Percent 3 12 4 2 4" xfId="36669"/>
    <cellStyle name="Percent 3 12 4 2 5" xfId="36670"/>
    <cellStyle name="Percent 3 12 4 3" xfId="36671"/>
    <cellStyle name="Percent 3 12 4 3 2" xfId="36672"/>
    <cellStyle name="Percent 3 12 4 3 2 2" xfId="36673"/>
    <cellStyle name="Percent 3 12 4 3 2 3" xfId="36674"/>
    <cellStyle name="Percent 3 12 4 3 3" xfId="36675"/>
    <cellStyle name="Percent 3 12 4 3 4" xfId="36676"/>
    <cellStyle name="Percent 3 12 4 3 5" xfId="36677"/>
    <cellStyle name="Percent 3 12 4 4" xfId="36678"/>
    <cellStyle name="Percent 3 12 4 4 2" xfId="36679"/>
    <cellStyle name="Percent 3 12 4 4 2 2" xfId="36680"/>
    <cellStyle name="Percent 3 12 4 4 2 3" xfId="36681"/>
    <cellStyle name="Percent 3 12 4 4 3" xfId="36682"/>
    <cellStyle name="Percent 3 12 4 4 4" xfId="36683"/>
    <cellStyle name="Percent 3 12 4 4 5" xfId="36684"/>
    <cellStyle name="Percent 3 12 4 5" xfId="36685"/>
    <cellStyle name="Percent 3 12 4 5 2" xfId="36686"/>
    <cellStyle name="Percent 3 12 4 5 3" xfId="36687"/>
    <cellStyle name="Percent 3 12 4 6" xfId="36688"/>
    <cellStyle name="Percent 3 12 4 7" xfId="36689"/>
    <cellStyle name="Percent 3 12 4 8" xfId="36690"/>
    <cellStyle name="Percent 3 12 5" xfId="36691"/>
    <cellStyle name="Percent 3 12 5 2" xfId="36692"/>
    <cellStyle name="Percent 3 12 5 2 2" xfId="36693"/>
    <cellStyle name="Percent 3 12 5 2 2 2" xfId="36694"/>
    <cellStyle name="Percent 3 12 5 2 2 3" xfId="36695"/>
    <cellStyle name="Percent 3 12 5 2 3" xfId="36696"/>
    <cellStyle name="Percent 3 12 5 2 4" xfId="36697"/>
    <cellStyle name="Percent 3 12 5 2 5" xfId="36698"/>
    <cellStyle name="Percent 3 12 5 3" xfId="36699"/>
    <cellStyle name="Percent 3 12 5 3 2" xfId="36700"/>
    <cellStyle name="Percent 3 12 5 3 2 2" xfId="36701"/>
    <cellStyle name="Percent 3 12 5 3 2 3" xfId="36702"/>
    <cellStyle name="Percent 3 12 5 3 3" xfId="36703"/>
    <cellStyle name="Percent 3 12 5 3 4" xfId="36704"/>
    <cellStyle name="Percent 3 12 5 3 5" xfId="36705"/>
    <cellStyle name="Percent 3 12 5 4" xfId="36706"/>
    <cellStyle name="Percent 3 12 5 4 2" xfId="36707"/>
    <cellStyle name="Percent 3 12 5 4 2 2" xfId="36708"/>
    <cellStyle name="Percent 3 12 5 4 2 3" xfId="36709"/>
    <cellStyle name="Percent 3 12 5 4 3" xfId="36710"/>
    <cellStyle name="Percent 3 12 5 4 4" xfId="36711"/>
    <cellStyle name="Percent 3 12 5 4 5" xfId="36712"/>
    <cellStyle name="Percent 3 12 5 5" xfId="36713"/>
    <cellStyle name="Percent 3 12 5 5 2" xfId="36714"/>
    <cellStyle name="Percent 3 12 5 5 3" xfId="36715"/>
    <cellStyle name="Percent 3 12 5 6" xfId="36716"/>
    <cellStyle name="Percent 3 12 5 7" xfId="36717"/>
    <cellStyle name="Percent 3 12 5 8" xfId="36718"/>
    <cellStyle name="Percent 3 12 6" xfId="36719"/>
    <cellStyle name="Percent 3 12 6 2" xfId="36720"/>
    <cellStyle name="Percent 3 12 6 2 2" xfId="36721"/>
    <cellStyle name="Percent 3 12 6 2 2 2" xfId="36722"/>
    <cellStyle name="Percent 3 12 6 2 2 3" xfId="36723"/>
    <cellStyle name="Percent 3 12 6 2 3" xfId="36724"/>
    <cellStyle name="Percent 3 12 6 2 4" xfId="36725"/>
    <cellStyle name="Percent 3 12 6 2 5" xfId="36726"/>
    <cellStyle name="Percent 3 12 6 3" xfId="36727"/>
    <cellStyle name="Percent 3 12 6 3 2" xfId="36728"/>
    <cellStyle name="Percent 3 12 6 3 2 2" xfId="36729"/>
    <cellStyle name="Percent 3 12 6 3 2 3" xfId="36730"/>
    <cellStyle name="Percent 3 12 6 3 3" xfId="36731"/>
    <cellStyle name="Percent 3 12 6 3 4" xfId="36732"/>
    <cellStyle name="Percent 3 12 6 3 5" xfId="36733"/>
    <cellStyle name="Percent 3 12 6 4" xfId="36734"/>
    <cellStyle name="Percent 3 12 6 4 2" xfId="36735"/>
    <cellStyle name="Percent 3 12 6 4 2 2" xfId="36736"/>
    <cellStyle name="Percent 3 12 6 4 2 3" xfId="36737"/>
    <cellStyle name="Percent 3 12 6 4 3" xfId="36738"/>
    <cellStyle name="Percent 3 12 6 4 4" xfId="36739"/>
    <cellStyle name="Percent 3 12 6 4 5" xfId="36740"/>
    <cellStyle name="Percent 3 12 6 5" xfId="36741"/>
    <cellStyle name="Percent 3 12 6 5 2" xfId="36742"/>
    <cellStyle name="Percent 3 12 6 5 3" xfId="36743"/>
    <cellStyle name="Percent 3 12 6 6" xfId="36744"/>
    <cellStyle name="Percent 3 12 6 7" xfId="36745"/>
    <cellStyle name="Percent 3 12 6 8" xfId="36746"/>
    <cellStyle name="Percent 3 12 7" xfId="36747"/>
    <cellStyle name="Percent 3 12 7 2" xfId="36748"/>
    <cellStyle name="Percent 3 12 7 2 2" xfId="36749"/>
    <cellStyle name="Percent 3 12 7 2 3" xfId="36750"/>
    <cellStyle name="Percent 3 12 7 3" xfId="36751"/>
    <cellStyle name="Percent 3 12 7 4" xfId="36752"/>
    <cellStyle name="Percent 3 12 7 5" xfId="36753"/>
    <cellStyle name="Percent 3 12 8" xfId="36754"/>
    <cellStyle name="Percent 3 12 8 2" xfId="36755"/>
    <cellStyle name="Percent 3 12 8 2 2" xfId="36756"/>
    <cellStyle name="Percent 3 12 8 2 3" xfId="36757"/>
    <cellStyle name="Percent 3 12 8 3" xfId="36758"/>
    <cellStyle name="Percent 3 12 8 4" xfId="36759"/>
    <cellStyle name="Percent 3 12 8 5" xfId="36760"/>
    <cellStyle name="Percent 3 12 9" xfId="36761"/>
    <cellStyle name="Percent 3 12 9 2" xfId="36762"/>
    <cellStyle name="Percent 3 12 9 2 2" xfId="36763"/>
    <cellStyle name="Percent 3 12 9 2 3" xfId="36764"/>
    <cellStyle name="Percent 3 12 9 3" xfId="36765"/>
    <cellStyle name="Percent 3 12 9 4" xfId="36766"/>
    <cellStyle name="Percent 3 12 9 5" xfId="36767"/>
    <cellStyle name="Percent 3 13" xfId="36768"/>
    <cellStyle name="Percent 3 13 10" xfId="36769"/>
    <cellStyle name="Percent 3 13 10 2" xfId="36770"/>
    <cellStyle name="Percent 3 13 10 3" xfId="36771"/>
    <cellStyle name="Percent 3 13 11" xfId="36772"/>
    <cellStyle name="Percent 3 13 12" xfId="36773"/>
    <cellStyle name="Percent 3 13 13" xfId="36774"/>
    <cellStyle name="Percent 3 13 14" xfId="36775"/>
    <cellStyle name="Percent 3 13 2" xfId="36776"/>
    <cellStyle name="Percent 3 13 2 2" xfId="36777"/>
    <cellStyle name="Percent 3 13 2 2 2" xfId="36778"/>
    <cellStyle name="Percent 3 13 2 2 2 2" xfId="36779"/>
    <cellStyle name="Percent 3 13 2 2 2 3" xfId="36780"/>
    <cellStyle name="Percent 3 13 2 2 2 4" xfId="36781"/>
    <cellStyle name="Percent 3 13 2 2 3" xfId="36782"/>
    <cellStyle name="Percent 3 13 2 2 4" xfId="36783"/>
    <cellStyle name="Percent 3 13 2 2 5" xfId="36784"/>
    <cellStyle name="Percent 3 13 2 2 6" xfId="36785"/>
    <cellStyle name="Percent 3 13 2 3" xfId="36786"/>
    <cellStyle name="Percent 3 13 2 3 2" xfId="36787"/>
    <cellStyle name="Percent 3 13 2 3 2 2" xfId="36788"/>
    <cellStyle name="Percent 3 13 2 3 2 3" xfId="36789"/>
    <cellStyle name="Percent 3 13 2 3 3" xfId="36790"/>
    <cellStyle name="Percent 3 13 2 3 4" xfId="36791"/>
    <cellStyle name="Percent 3 13 2 3 5" xfId="36792"/>
    <cellStyle name="Percent 3 13 2 3 6" xfId="36793"/>
    <cellStyle name="Percent 3 13 2 4" xfId="36794"/>
    <cellStyle name="Percent 3 13 2 4 2" xfId="36795"/>
    <cellStyle name="Percent 3 13 2 4 2 2" xfId="36796"/>
    <cellStyle name="Percent 3 13 2 4 2 3" xfId="36797"/>
    <cellStyle name="Percent 3 13 2 4 3" xfId="36798"/>
    <cellStyle name="Percent 3 13 2 4 4" xfId="36799"/>
    <cellStyle name="Percent 3 13 2 4 5" xfId="36800"/>
    <cellStyle name="Percent 3 13 2 5" xfId="36801"/>
    <cellStyle name="Percent 3 13 2 5 2" xfId="36802"/>
    <cellStyle name="Percent 3 13 2 5 3" xfId="36803"/>
    <cellStyle name="Percent 3 13 2 6" xfId="36804"/>
    <cellStyle name="Percent 3 13 2 7" xfId="36805"/>
    <cellStyle name="Percent 3 13 2 8" xfId="36806"/>
    <cellStyle name="Percent 3 13 2 9" xfId="36807"/>
    <cellStyle name="Percent 3 13 3" xfId="36808"/>
    <cellStyle name="Percent 3 13 3 2" xfId="36809"/>
    <cellStyle name="Percent 3 13 3 2 2" xfId="36810"/>
    <cellStyle name="Percent 3 13 3 2 2 2" xfId="36811"/>
    <cellStyle name="Percent 3 13 3 2 2 3" xfId="36812"/>
    <cellStyle name="Percent 3 13 3 2 3" xfId="36813"/>
    <cellStyle name="Percent 3 13 3 2 4" xfId="36814"/>
    <cellStyle name="Percent 3 13 3 2 5" xfId="36815"/>
    <cellStyle name="Percent 3 13 3 2 6" xfId="36816"/>
    <cellStyle name="Percent 3 13 3 3" xfId="36817"/>
    <cellStyle name="Percent 3 13 3 3 2" xfId="36818"/>
    <cellStyle name="Percent 3 13 3 3 2 2" xfId="36819"/>
    <cellStyle name="Percent 3 13 3 3 2 3" xfId="36820"/>
    <cellStyle name="Percent 3 13 3 3 3" xfId="36821"/>
    <cellStyle name="Percent 3 13 3 3 4" xfId="36822"/>
    <cellStyle name="Percent 3 13 3 3 5" xfId="36823"/>
    <cellStyle name="Percent 3 13 3 4" xfId="36824"/>
    <cellStyle name="Percent 3 13 3 4 2" xfId="36825"/>
    <cellStyle name="Percent 3 13 3 4 2 2" xfId="36826"/>
    <cellStyle name="Percent 3 13 3 4 2 3" xfId="36827"/>
    <cellStyle name="Percent 3 13 3 4 3" xfId="36828"/>
    <cellStyle name="Percent 3 13 3 4 4" xfId="36829"/>
    <cellStyle name="Percent 3 13 3 4 5" xfId="36830"/>
    <cellStyle name="Percent 3 13 3 5" xfId="36831"/>
    <cellStyle name="Percent 3 13 3 5 2" xfId="36832"/>
    <cellStyle name="Percent 3 13 3 5 3" xfId="36833"/>
    <cellStyle name="Percent 3 13 3 6" xfId="36834"/>
    <cellStyle name="Percent 3 13 3 7" xfId="36835"/>
    <cellStyle name="Percent 3 13 3 8" xfId="36836"/>
    <cellStyle name="Percent 3 13 3 9" xfId="36837"/>
    <cellStyle name="Percent 3 13 4" xfId="36838"/>
    <cellStyle name="Percent 3 13 4 2" xfId="36839"/>
    <cellStyle name="Percent 3 13 4 2 2" xfId="36840"/>
    <cellStyle name="Percent 3 13 4 2 2 2" xfId="36841"/>
    <cellStyle name="Percent 3 13 4 2 2 3" xfId="36842"/>
    <cellStyle name="Percent 3 13 4 2 3" xfId="36843"/>
    <cellStyle name="Percent 3 13 4 2 4" xfId="36844"/>
    <cellStyle name="Percent 3 13 4 2 5" xfId="36845"/>
    <cellStyle name="Percent 3 13 4 3" xfId="36846"/>
    <cellStyle name="Percent 3 13 4 3 2" xfId="36847"/>
    <cellStyle name="Percent 3 13 4 3 2 2" xfId="36848"/>
    <cellStyle name="Percent 3 13 4 3 2 3" xfId="36849"/>
    <cellStyle name="Percent 3 13 4 3 3" xfId="36850"/>
    <cellStyle name="Percent 3 13 4 3 4" xfId="36851"/>
    <cellStyle name="Percent 3 13 4 3 5" xfId="36852"/>
    <cellStyle name="Percent 3 13 4 4" xfId="36853"/>
    <cellStyle name="Percent 3 13 4 4 2" xfId="36854"/>
    <cellStyle name="Percent 3 13 4 4 2 2" xfId="36855"/>
    <cellStyle name="Percent 3 13 4 4 2 3" xfId="36856"/>
    <cellStyle name="Percent 3 13 4 4 3" xfId="36857"/>
    <cellStyle name="Percent 3 13 4 4 4" xfId="36858"/>
    <cellStyle name="Percent 3 13 4 4 5" xfId="36859"/>
    <cellStyle name="Percent 3 13 4 5" xfId="36860"/>
    <cellStyle name="Percent 3 13 4 5 2" xfId="36861"/>
    <cellStyle name="Percent 3 13 4 5 3" xfId="36862"/>
    <cellStyle name="Percent 3 13 4 6" xfId="36863"/>
    <cellStyle name="Percent 3 13 4 7" xfId="36864"/>
    <cellStyle name="Percent 3 13 4 8" xfId="36865"/>
    <cellStyle name="Percent 3 13 4 9" xfId="36866"/>
    <cellStyle name="Percent 3 13 5" xfId="36867"/>
    <cellStyle name="Percent 3 13 5 2" xfId="36868"/>
    <cellStyle name="Percent 3 13 5 2 2" xfId="36869"/>
    <cellStyle name="Percent 3 13 5 2 2 2" xfId="36870"/>
    <cellStyle name="Percent 3 13 5 2 2 3" xfId="36871"/>
    <cellStyle name="Percent 3 13 5 2 3" xfId="36872"/>
    <cellStyle name="Percent 3 13 5 2 4" xfId="36873"/>
    <cellStyle name="Percent 3 13 5 2 5" xfId="36874"/>
    <cellStyle name="Percent 3 13 5 3" xfId="36875"/>
    <cellStyle name="Percent 3 13 5 3 2" xfId="36876"/>
    <cellStyle name="Percent 3 13 5 3 2 2" xfId="36877"/>
    <cellStyle name="Percent 3 13 5 3 2 3" xfId="36878"/>
    <cellStyle name="Percent 3 13 5 3 3" xfId="36879"/>
    <cellStyle name="Percent 3 13 5 3 4" xfId="36880"/>
    <cellStyle name="Percent 3 13 5 3 5" xfId="36881"/>
    <cellStyle name="Percent 3 13 5 4" xfId="36882"/>
    <cellStyle name="Percent 3 13 5 4 2" xfId="36883"/>
    <cellStyle name="Percent 3 13 5 4 2 2" xfId="36884"/>
    <cellStyle name="Percent 3 13 5 4 2 3" xfId="36885"/>
    <cellStyle name="Percent 3 13 5 4 3" xfId="36886"/>
    <cellStyle name="Percent 3 13 5 4 4" xfId="36887"/>
    <cellStyle name="Percent 3 13 5 4 5" xfId="36888"/>
    <cellStyle name="Percent 3 13 5 5" xfId="36889"/>
    <cellStyle name="Percent 3 13 5 5 2" xfId="36890"/>
    <cellStyle name="Percent 3 13 5 5 3" xfId="36891"/>
    <cellStyle name="Percent 3 13 5 6" xfId="36892"/>
    <cellStyle name="Percent 3 13 5 7" xfId="36893"/>
    <cellStyle name="Percent 3 13 5 8" xfId="36894"/>
    <cellStyle name="Percent 3 13 6" xfId="36895"/>
    <cellStyle name="Percent 3 13 6 2" xfId="36896"/>
    <cellStyle name="Percent 3 13 6 2 2" xfId="36897"/>
    <cellStyle name="Percent 3 13 6 2 2 2" xfId="36898"/>
    <cellStyle name="Percent 3 13 6 2 2 3" xfId="36899"/>
    <cellStyle name="Percent 3 13 6 2 3" xfId="36900"/>
    <cellStyle name="Percent 3 13 6 2 4" xfId="36901"/>
    <cellStyle name="Percent 3 13 6 2 5" xfId="36902"/>
    <cellStyle name="Percent 3 13 6 3" xfId="36903"/>
    <cellStyle name="Percent 3 13 6 3 2" xfId="36904"/>
    <cellStyle name="Percent 3 13 6 3 2 2" xfId="36905"/>
    <cellStyle name="Percent 3 13 6 3 2 3" xfId="36906"/>
    <cellStyle name="Percent 3 13 6 3 3" xfId="36907"/>
    <cellStyle name="Percent 3 13 6 3 4" xfId="36908"/>
    <cellStyle name="Percent 3 13 6 3 5" xfId="36909"/>
    <cellStyle name="Percent 3 13 6 4" xfId="36910"/>
    <cellStyle name="Percent 3 13 6 4 2" xfId="36911"/>
    <cellStyle name="Percent 3 13 6 4 2 2" xfId="36912"/>
    <cellStyle name="Percent 3 13 6 4 2 3" xfId="36913"/>
    <cellStyle name="Percent 3 13 6 4 3" xfId="36914"/>
    <cellStyle name="Percent 3 13 6 4 4" xfId="36915"/>
    <cellStyle name="Percent 3 13 6 4 5" xfId="36916"/>
    <cellStyle name="Percent 3 13 6 5" xfId="36917"/>
    <cellStyle name="Percent 3 13 6 5 2" xfId="36918"/>
    <cellStyle name="Percent 3 13 6 5 3" xfId="36919"/>
    <cellStyle name="Percent 3 13 6 6" xfId="36920"/>
    <cellStyle name="Percent 3 13 6 7" xfId="36921"/>
    <cellStyle name="Percent 3 13 6 8" xfId="36922"/>
    <cellStyle name="Percent 3 13 7" xfId="36923"/>
    <cellStyle name="Percent 3 13 7 2" xfId="36924"/>
    <cellStyle name="Percent 3 13 7 2 2" xfId="36925"/>
    <cellStyle name="Percent 3 13 7 2 3" xfId="36926"/>
    <cellStyle name="Percent 3 13 7 3" xfId="36927"/>
    <cellStyle name="Percent 3 13 7 4" xfId="36928"/>
    <cellStyle name="Percent 3 13 7 5" xfId="36929"/>
    <cellStyle name="Percent 3 13 8" xfId="36930"/>
    <cellStyle name="Percent 3 13 8 2" xfId="36931"/>
    <cellStyle name="Percent 3 13 8 2 2" xfId="36932"/>
    <cellStyle name="Percent 3 13 8 2 3" xfId="36933"/>
    <cellStyle name="Percent 3 13 8 3" xfId="36934"/>
    <cellStyle name="Percent 3 13 8 4" xfId="36935"/>
    <cellStyle name="Percent 3 13 8 5" xfId="36936"/>
    <cellStyle name="Percent 3 13 9" xfId="36937"/>
    <cellStyle name="Percent 3 13 9 2" xfId="36938"/>
    <cellStyle name="Percent 3 13 9 2 2" xfId="36939"/>
    <cellStyle name="Percent 3 13 9 2 3" xfId="36940"/>
    <cellStyle name="Percent 3 13 9 3" xfId="36941"/>
    <cellStyle name="Percent 3 13 9 4" xfId="36942"/>
    <cellStyle name="Percent 3 13 9 5" xfId="36943"/>
    <cellStyle name="Percent 3 14" xfId="36944"/>
    <cellStyle name="Percent 3 14 2" xfId="36945"/>
    <cellStyle name="Percent 3 14 2 2" xfId="36946"/>
    <cellStyle name="Percent 3 14 2 2 2" xfId="36947"/>
    <cellStyle name="Percent 3 14 2 2 3" xfId="36948"/>
    <cellStyle name="Percent 3 14 2 2 4" xfId="36949"/>
    <cellStyle name="Percent 3 14 2 3" xfId="36950"/>
    <cellStyle name="Percent 3 14 2 4" xfId="36951"/>
    <cellStyle name="Percent 3 14 2 5" xfId="36952"/>
    <cellStyle name="Percent 3 14 2 6" xfId="36953"/>
    <cellStyle name="Percent 3 14 3" xfId="36954"/>
    <cellStyle name="Percent 3 14 3 2" xfId="36955"/>
    <cellStyle name="Percent 3 14 3 2 2" xfId="36956"/>
    <cellStyle name="Percent 3 14 3 2 3" xfId="36957"/>
    <cellStyle name="Percent 3 14 3 2 4" xfId="36958"/>
    <cellStyle name="Percent 3 14 3 3" xfId="36959"/>
    <cellStyle name="Percent 3 14 3 4" xfId="36960"/>
    <cellStyle name="Percent 3 14 3 5" xfId="36961"/>
    <cellStyle name="Percent 3 14 3 6" xfId="36962"/>
    <cellStyle name="Percent 3 14 4" xfId="36963"/>
    <cellStyle name="Percent 3 14 4 2" xfId="36964"/>
    <cellStyle name="Percent 3 14 4 2 2" xfId="36965"/>
    <cellStyle name="Percent 3 14 4 2 3" xfId="36966"/>
    <cellStyle name="Percent 3 14 4 3" xfId="36967"/>
    <cellStyle name="Percent 3 14 4 4" xfId="36968"/>
    <cellStyle name="Percent 3 14 4 5" xfId="36969"/>
    <cellStyle name="Percent 3 14 4 6" xfId="36970"/>
    <cellStyle name="Percent 3 14 5" xfId="36971"/>
    <cellStyle name="Percent 3 14 5 2" xfId="36972"/>
    <cellStyle name="Percent 3 14 5 3" xfId="36973"/>
    <cellStyle name="Percent 3 14 6" xfId="36974"/>
    <cellStyle name="Percent 3 14 7" xfId="36975"/>
    <cellStyle name="Percent 3 14 8" xfId="36976"/>
    <cellStyle name="Percent 3 14 9" xfId="36977"/>
    <cellStyle name="Percent 3 15" xfId="36978"/>
    <cellStyle name="Percent 3 15 2" xfId="36979"/>
    <cellStyle name="Percent 3 15 2 2" xfId="36980"/>
    <cellStyle name="Percent 3 15 2 2 2" xfId="36981"/>
    <cellStyle name="Percent 3 15 2 2 3" xfId="36982"/>
    <cellStyle name="Percent 3 15 2 2 4" xfId="36983"/>
    <cellStyle name="Percent 3 15 2 3" xfId="36984"/>
    <cellStyle name="Percent 3 15 2 4" xfId="36985"/>
    <cellStyle name="Percent 3 15 2 5" xfId="36986"/>
    <cellStyle name="Percent 3 15 2 6" xfId="36987"/>
    <cellStyle name="Percent 3 15 3" xfId="36988"/>
    <cellStyle name="Percent 3 15 3 2" xfId="36989"/>
    <cellStyle name="Percent 3 15 3 2 2" xfId="36990"/>
    <cellStyle name="Percent 3 15 3 2 3" xfId="36991"/>
    <cellStyle name="Percent 3 15 3 3" xfId="36992"/>
    <cellStyle name="Percent 3 15 3 4" xfId="36993"/>
    <cellStyle name="Percent 3 15 3 5" xfId="36994"/>
    <cellStyle name="Percent 3 15 3 6" xfId="36995"/>
    <cellStyle name="Percent 3 15 4" xfId="36996"/>
    <cellStyle name="Percent 3 15 4 2" xfId="36997"/>
    <cellStyle name="Percent 3 15 4 2 2" xfId="36998"/>
    <cellStyle name="Percent 3 15 4 2 3" xfId="36999"/>
    <cellStyle name="Percent 3 15 4 3" xfId="37000"/>
    <cellStyle name="Percent 3 15 4 4" xfId="37001"/>
    <cellStyle name="Percent 3 15 4 5" xfId="37002"/>
    <cellStyle name="Percent 3 15 5" xfId="37003"/>
    <cellStyle name="Percent 3 15 5 2" xfId="37004"/>
    <cellStyle name="Percent 3 15 5 3" xfId="37005"/>
    <cellStyle name="Percent 3 15 6" xfId="37006"/>
    <cellStyle name="Percent 3 15 7" xfId="37007"/>
    <cellStyle name="Percent 3 15 8" xfId="37008"/>
    <cellStyle name="Percent 3 15 9" xfId="37009"/>
    <cellStyle name="Percent 3 16" xfId="37010"/>
    <cellStyle name="Percent 3 16 2" xfId="37011"/>
    <cellStyle name="Percent 3 16 2 2" xfId="37012"/>
    <cellStyle name="Percent 3 16 2 2 2" xfId="37013"/>
    <cellStyle name="Percent 3 16 2 2 3" xfId="37014"/>
    <cellStyle name="Percent 3 16 2 3" xfId="37015"/>
    <cellStyle name="Percent 3 16 2 4" xfId="37016"/>
    <cellStyle name="Percent 3 16 2 5" xfId="37017"/>
    <cellStyle name="Percent 3 16 2 6" xfId="37018"/>
    <cellStyle name="Percent 3 16 3" xfId="37019"/>
    <cellStyle name="Percent 3 16 3 2" xfId="37020"/>
    <cellStyle name="Percent 3 16 3 2 2" xfId="37021"/>
    <cellStyle name="Percent 3 16 3 2 3" xfId="37022"/>
    <cellStyle name="Percent 3 16 3 3" xfId="37023"/>
    <cellStyle name="Percent 3 16 3 4" xfId="37024"/>
    <cellStyle name="Percent 3 16 3 5" xfId="37025"/>
    <cellStyle name="Percent 3 16 4" xfId="37026"/>
    <cellStyle name="Percent 3 16 4 2" xfId="37027"/>
    <cellStyle name="Percent 3 16 4 2 2" xfId="37028"/>
    <cellStyle name="Percent 3 16 4 2 3" xfId="37029"/>
    <cellStyle name="Percent 3 16 4 3" xfId="37030"/>
    <cellStyle name="Percent 3 16 4 4" xfId="37031"/>
    <cellStyle name="Percent 3 16 4 5" xfId="37032"/>
    <cellStyle name="Percent 3 16 5" xfId="37033"/>
    <cellStyle name="Percent 3 16 5 2" xfId="37034"/>
    <cellStyle name="Percent 3 16 5 3" xfId="37035"/>
    <cellStyle name="Percent 3 16 6" xfId="37036"/>
    <cellStyle name="Percent 3 16 7" xfId="37037"/>
    <cellStyle name="Percent 3 16 8" xfId="37038"/>
    <cellStyle name="Percent 3 16 9" xfId="37039"/>
    <cellStyle name="Percent 3 17" xfId="37040"/>
    <cellStyle name="Percent 3 17 2" xfId="37041"/>
    <cellStyle name="Percent 3 17 2 2" xfId="37042"/>
    <cellStyle name="Percent 3 17 2 2 2" xfId="37043"/>
    <cellStyle name="Percent 3 17 2 2 3" xfId="37044"/>
    <cellStyle name="Percent 3 17 2 3" xfId="37045"/>
    <cellStyle name="Percent 3 17 2 4" xfId="37046"/>
    <cellStyle name="Percent 3 17 2 5" xfId="37047"/>
    <cellStyle name="Percent 3 17 2 6" xfId="37048"/>
    <cellStyle name="Percent 3 17 3" xfId="37049"/>
    <cellStyle name="Percent 3 17 3 2" xfId="37050"/>
    <cellStyle name="Percent 3 17 3 2 2" xfId="37051"/>
    <cellStyle name="Percent 3 17 3 2 3" xfId="37052"/>
    <cellStyle name="Percent 3 17 3 3" xfId="37053"/>
    <cellStyle name="Percent 3 17 3 4" xfId="37054"/>
    <cellStyle name="Percent 3 17 3 5" xfId="37055"/>
    <cellStyle name="Percent 3 17 4" xfId="37056"/>
    <cellStyle name="Percent 3 17 4 2" xfId="37057"/>
    <cellStyle name="Percent 3 17 4 2 2" xfId="37058"/>
    <cellStyle name="Percent 3 17 4 2 3" xfId="37059"/>
    <cellStyle name="Percent 3 17 4 3" xfId="37060"/>
    <cellStyle name="Percent 3 17 4 4" xfId="37061"/>
    <cellStyle name="Percent 3 17 4 5" xfId="37062"/>
    <cellStyle name="Percent 3 17 5" xfId="37063"/>
    <cellStyle name="Percent 3 17 5 2" xfId="37064"/>
    <cellStyle name="Percent 3 17 5 3" xfId="37065"/>
    <cellStyle name="Percent 3 17 6" xfId="37066"/>
    <cellStyle name="Percent 3 17 7" xfId="37067"/>
    <cellStyle name="Percent 3 17 8" xfId="37068"/>
    <cellStyle name="Percent 3 17 9" xfId="37069"/>
    <cellStyle name="Percent 3 18" xfId="37070"/>
    <cellStyle name="Percent 3 18 2" xfId="37071"/>
    <cellStyle name="Percent 3 18 2 2" xfId="37072"/>
    <cellStyle name="Percent 3 18 2 2 2" xfId="37073"/>
    <cellStyle name="Percent 3 18 2 2 3" xfId="37074"/>
    <cellStyle name="Percent 3 18 2 3" xfId="37075"/>
    <cellStyle name="Percent 3 18 2 4" xfId="37076"/>
    <cellStyle name="Percent 3 18 2 5" xfId="37077"/>
    <cellStyle name="Percent 3 18 3" xfId="37078"/>
    <cellStyle name="Percent 3 18 3 2" xfId="37079"/>
    <cellStyle name="Percent 3 18 3 2 2" xfId="37080"/>
    <cellStyle name="Percent 3 18 3 2 3" xfId="37081"/>
    <cellStyle name="Percent 3 18 3 3" xfId="37082"/>
    <cellStyle name="Percent 3 18 3 4" xfId="37083"/>
    <cellStyle name="Percent 3 18 3 5" xfId="37084"/>
    <cellStyle name="Percent 3 18 4" xfId="37085"/>
    <cellStyle name="Percent 3 18 4 2" xfId="37086"/>
    <cellStyle name="Percent 3 18 4 2 2" xfId="37087"/>
    <cellStyle name="Percent 3 18 4 2 3" xfId="37088"/>
    <cellStyle name="Percent 3 18 4 3" xfId="37089"/>
    <cellStyle name="Percent 3 18 4 4" xfId="37090"/>
    <cellStyle name="Percent 3 18 4 5" xfId="37091"/>
    <cellStyle name="Percent 3 18 5" xfId="37092"/>
    <cellStyle name="Percent 3 18 5 2" xfId="37093"/>
    <cellStyle name="Percent 3 18 5 3" xfId="37094"/>
    <cellStyle name="Percent 3 18 6" xfId="37095"/>
    <cellStyle name="Percent 3 18 7" xfId="37096"/>
    <cellStyle name="Percent 3 18 8" xfId="37097"/>
    <cellStyle name="Percent 3 18 9" xfId="37098"/>
    <cellStyle name="Percent 3 19" xfId="37099"/>
    <cellStyle name="Percent 3 19 2" xfId="37100"/>
    <cellStyle name="Percent 3 19 2 2" xfId="37101"/>
    <cellStyle name="Percent 3 19 2 2 2" xfId="37102"/>
    <cellStyle name="Percent 3 19 2 2 3" xfId="37103"/>
    <cellStyle name="Percent 3 19 2 3" xfId="37104"/>
    <cellStyle name="Percent 3 19 2 4" xfId="37105"/>
    <cellStyle name="Percent 3 19 2 5" xfId="37106"/>
    <cellStyle name="Percent 3 19 3" xfId="37107"/>
    <cellStyle name="Percent 3 19 3 2" xfId="37108"/>
    <cellStyle name="Percent 3 19 3 2 2" xfId="37109"/>
    <cellStyle name="Percent 3 19 3 2 3" xfId="37110"/>
    <cellStyle name="Percent 3 19 3 3" xfId="37111"/>
    <cellStyle name="Percent 3 19 3 4" xfId="37112"/>
    <cellStyle name="Percent 3 19 3 5" xfId="37113"/>
    <cellStyle name="Percent 3 19 4" xfId="37114"/>
    <cellStyle name="Percent 3 19 4 2" xfId="37115"/>
    <cellStyle name="Percent 3 19 4 2 2" xfId="37116"/>
    <cellStyle name="Percent 3 19 4 2 3" xfId="37117"/>
    <cellStyle name="Percent 3 19 4 3" xfId="37118"/>
    <cellStyle name="Percent 3 19 4 4" xfId="37119"/>
    <cellStyle name="Percent 3 19 4 5" xfId="37120"/>
    <cellStyle name="Percent 3 19 5" xfId="37121"/>
    <cellStyle name="Percent 3 19 5 2" xfId="37122"/>
    <cellStyle name="Percent 3 19 5 3" xfId="37123"/>
    <cellStyle name="Percent 3 19 6" xfId="37124"/>
    <cellStyle name="Percent 3 19 7" xfId="37125"/>
    <cellStyle name="Percent 3 19 8" xfId="37126"/>
    <cellStyle name="Percent 3 19 9" xfId="37127"/>
    <cellStyle name="Percent 3 2" xfId="37128"/>
    <cellStyle name="Percent 3 2 10" xfId="37129"/>
    <cellStyle name="Percent 3 2 10 2" xfId="37130"/>
    <cellStyle name="Percent 3 2 10 2 2" xfId="37131"/>
    <cellStyle name="Percent 3 2 10 2 2 2" xfId="37132"/>
    <cellStyle name="Percent 3 2 10 2 2 3" xfId="37133"/>
    <cellStyle name="Percent 3 2 10 2 3" xfId="37134"/>
    <cellStyle name="Percent 3 2 10 2 4" xfId="37135"/>
    <cellStyle name="Percent 3 2 10 2 5" xfId="37136"/>
    <cellStyle name="Percent 3 2 10 3" xfId="37137"/>
    <cellStyle name="Percent 3 2 10 3 2" xfId="37138"/>
    <cellStyle name="Percent 3 2 10 3 2 2" xfId="37139"/>
    <cellStyle name="Percent 3 2 10 3 2 3" xfId="37140"/>
    <cellStyle name="Percent 3 2 10 3 3" xfId="37141"/>
    <cellStyle name="Percent 3 2 10 3 4" xfId="37142"/>
    <cellStyle name="Percent 3 2 10 3 5" xfId="37143"/>
    <cellStyle name="Percent 3 2 10 4" xfId="37144"/>
    <cellStyle name="Percent 3 2 10 4 2" xfId="37145"/>
    <cellStyle name="Percent 3 2 10 4 2 2" xfId="37146"/>
    <cellStyle name="Percent 3 2 10 4 2 3" xfId="37147"/>
    <cellStyle name="Percent 3 2 10 4 3" xfId="37148"/>
    <cellStyle name="Percent 3 2 10 4 4" xfId="37149"/>
    <cellStyle name="Percent 3 2 10 4 5" xfId="37150"/>
    <cellStyle name="Percent 3 2 10 5" xfId="37151"/>
    <cellStyle name="Percent 3 2 10 5 2" xfId="37152"/>
    <cellStyle name="Percent 3 2 10 5 3" xfId="37153"/>
    <cellStyle name="Percent 3 2 10 6" xfId="37154"/>
    <cellStyle name="Percent 3 2 10 7" xfId="37155"/>
    <cellStyle name="Percent 3 2 10 8" xfId="37156"/>
    <cellStyle name="Percent 3 2 11" xfId="37157"/>
    <cellStyle name="Percent 3 2 11 2" xfId="37158"/>
    <cellStyle name="Percent 3 2 11 2 2" xfId="37159"/>
    <cellStyle name="Percent 3 2 11 2 3" xfId="37160"/>
    <cellStyle name="Percent 3 2 11 2 4" xfId="37161"/>
    <cellStyle name="Percent 3 2 11 3" xfId="37162"/>
    <cellStyle name="Percent 3 2 11 3 2" xfId="37163"/>
    <cellStyle name="Percent 3 2 11 4" xfId="37164"/>
    <cellStyle name="Percent 3 2 11 5" xfId="37165"/>
    <cellStyle name="Percent 3 2 11 6" xfId="37166"/>
    <cellStyle name="Percent 3 2 12" xfId="37167"/>
    <cellStyle name="Percent 3 2 12 2" xfId="37168"/>
    <cellStyle name="Percent 3 2 12 2 2" xfId="37169"/>
    <cellStyle name="Percent 3 2 12 2 3" xfId="37170"/>
    <cellStyle name="Percent 3 2 12 3" xfId="37171"/>
    <cellStyle name="Percent 3 2 12 4" xfId="37172"/>
    <cellStyle name="Percent 3 2 12 5" xfId="37173"/>
    <cellStyle name="Percent 3 2 13" xfId="37174"/>
    <cellStyle name="Percent 3 2 13 2" xfId="37175"/>
    <cellStyle name="Percent 3 2 13 2 2" xfId="37176"/>
    <cellStyle name="Percent 3 2 13 2 3" xfId="37177"/>
    <cellStyle name="Percent 3 2 13 3" xfId="37178"/>
    <cellStyle name="Percent 3 2 13 4" xfId="37179"/>
    <cellStyle name="Percent 3 2 13 5" xfId="37180"/>
    <cellStyle name="Percent 3 2 14" xfId="37181"/>
    <cellStyle name="Percent 3 2 14 2" xfId="37182"/>
    <cellStyle name="Percent 3 2 14 3" xfId="37183"/>
    <cellStyle name="Percent 3 2 15" xfId="37184"/>
    <cellStyle name="Percent 3 2 16" xfId="37185"/>
    <cellStyle name="Percent 3 2 17" xfId="37186"/>
    <cellStyle name="Percent 3 2 18" xfId="37187"/>
    <cellStyle name="Percent 3 2 2" xfId="37188"/>
    <cellStyle name="Percent 3 2 2 10" xfId="37189"/>
    <cellStyle name="Percent 3 2 2 10 2" xfId="37190"/>
    <cellStyle name="Percent 3 2 2 10 3" xfId="37191"/>
    <cellStyle name="Percent 3 2 2 11" xfId="37192"/>
    <cellStyle name="Percent 3 2 2 12" xfId="37193"/>
    <cellStyle name="Percent 3 2 2 13" xfId="37194"/>
    <cellStyle name="Percent 3 2 2 14" xfId="37195"/>
    <cellStyle name="Percent 3 2 2 15" xfId="37196"/>
    <cellStyle name="Percent 3 2 2 2" xfId="37197"/>
    <cellStyle name="Percent 3 2 2 2 10" xfId="37198"/>
    <cellStyle name="Percent 3 2 2 2 2" xfId="37199"/>
    <cellStyle name="Percent 3 2 2 2 2 2" xfId="37200"/>
    <cellStyle name="Percent 3 2 2 2 2 2 2" xfId="37201"/>
    <cellStyle name="Percent 3 2 2 2 2 2 3" xfId="37202"/>
    <cellStyle name="Percent 3 2 2 2 2 2 4" xfId="37203"/>
    <cellStyle name="Percent 3 2 2 2 2 3" xfId="37204"/>
    <cellStyle name="Percent 3 2 2 2 2 4" xfId="37205"/>
    <cellStyle name="Percent 3 2 2 2 2 5" xfId="37206"/>
    <cellStyle name="Percent 3 2 2 2 2 6" xfId="37207"/>
    <cellStyle name="Percent 3 2 2 2 2 7" xfId="37208"/>
    <cellStyle name="Percent 3 2 2 2 3" xfId="37209"/>
    <cellStyle name="Percent 3 2 2 2 3 2" xfId="37210"/>
    <cellStyle name="Percent 3 2 2 2 3 2 2" xfId="37211"/>
    <cellStyle name="Percent 3 2 2 2 3 2 3" xfId="37212"/>
    <cellStyle name="Percent 3 2 2 2 3 3" xfId="37213"/>
    <cellStyle name="Percent 3 2 2 2 3 4" xfId="37214"/>
    <cellStyle name="Percent 3 2 2 2 3 5" xfId="37215"/>
    <cellStyle name="Percent 3 2 2 2 3 6" xfId="37216"/>
    <cellStyle name="Percent 3 2 2 2 4" xfId="37217"/>
    <cellStyle name="Percent 3 2 2 2 4 2" xfId="37218"/>
    <cellStyle name="Percent 3 2 2 2 4 2 2" xfId="37219"/>
    <cellStyle name="Percent 3 2 2 2 4 2 3" xfId="37220"/>
    <cellStyle name="Percent 3 2 2 2 4 3" xfId="37221"/>
    <cellStyle name="Percent 3 2 2 2 4 4" xfId="37222"/>
    <cellStyle name="Percent 3 2 2 2 4 5" xfId="37223"/>
    <cellStyle name="Percent 3 2 2 2 5" xfId="37224"/>
    <cellStyle name="Percent 3 2 2 2 5 2" xfId="37225"/>
    <cellStyle name="Percent 3 2 2 2 5 3" xfId="37226"/>
    <cellStyle name="Percent 3 2 2 2 6" xfId="37227"/>
    <cellStyle name="Percent 3 2 2 2 7" xfId="37228"/>
    <cellStyle name="Percent 3 2 2 2 8" xfId="37229"/>
    <cellStyle name="Percent 3 2 2 2 9" xfId="37230"/>
    <cellStyle name="Percent 3 2 2 3" xfId="37231"/>
    <cellStyle name="Percent 3 2 2 3 10" xfId="37232"/>
    <cellStyle name="Percent 3 2 2 3 2" xfId="37233"/>
    <cellStyle name="Percent 3 2 2 3 2 2" xfId="37234"/>
    <cellStyle name="Percent 3 2 2 3 2 2 2" xfId="37235"/>
    <cellStyle name="Percent 3 2 2 3 2 2 3" xfId="37236"/>
    <cellStyle name="Percent 3 2 2 3 2 3" xfId="37237"/>
    <cellStyle name="Percent 3 2 2 3 2 4" xfId="37238"/>
    <cellStyle name="Percent 3 2 2 3 2 5" xfId="37239"/>
    <cellStyle name="Percent 3 2 2 3 2 6" xfId="37240"/>
    <cellStyle name="Percent 3 2 2 3 3" xfId="37241"/>
    <cellStyle name="Percent 3 2 2 3 3 2" xfId="37242"/>
    <cellStyle name="Percent 3 2 2 3 3 2 2" xfId="37243"/>
    <cellStyle name="Percent 3 2 2 3 3 2 3" xfId="37244"/>
    <cellStyle name="Percent 3 2 2 3 3 3" xfId="37245"/>
    <cellStyle name="Percent 3 2 2 3 3 4" xfId="37246"/>
    <cellStyle name="Percent 3 2 2 3 3 5" xfId="37247"/>
    <cellStyle name="Percent 3 2 2 3 4" xfId="37248"/>
    <cellStyle name="Percent 3 2 2 3 4 2" xfId="37249"/>
    <cellStyle name="Percent 3 2 2 3 4 2 2" xfId="37250"/>
    <cellStyle name="Percent 3 2 2 3 4 2 3" xfId="37251"/>
    <cellStyle name="Percent 3 2 2 3 4 3" xfId="37252"/>
    <cellStyle name="Percent 3 2 2 3 4 4" xfId="37253"/>
    <cellStyle name="Percent 3 2 2 3 4 5" xfId="37254"/>
    <cellStyle name="Percent 3 2 2 3 5" xfId="37255"/>
    <cellStyle name="Percent 3 2 2 3 5 2" xfId="37256"/>
    <cellStyle name="Percent 3 2 2 3 5 3" xfId="37257"/>
    <cellStyle name="Percent 3 2 2 3 6" xfId="37258"/>
    <cellStyle name="Percent 3 2 2 3 7" xfId="37259"/>
    <cellStyle name="Percent 3 2 2 3 8" xfId="37260"/>
    <cellStyle name="Percent 3 2 2 3 9" xfId="37261"/>
    <cellStyle name="Percent 3 2 2 4" xfId="37262"/>
    <cellStyle name="Percent 3 2 2 4 2" xfId="37263"/>
    <cellStyle name="Percent 3 2 2 4 2 2" xfId="37264"/>
    <cellStyle name="Percent 3 2 2 4 2 2 2" xfId="37265"/>
    <cellStyle name="Percent 3 2 2 4 2 2 3" xfId="37266"/>
    <cellStyle name="Percent 3 2 2 4 2 3" xfId="37267"/>
    <cellStyle name="Percent 3 2 2 4 2 4" xfId="37268"/>
    <cellStyle name="Percent 3 2 2 4 2 5" xfId="37269"/>
    <cellStyle name="Percent 3 2 2 4 3" xfId="37270"/>
    <cellStyle name="Percent 3 2 2 4 3 2" xfId="37271"/>
    <cellStyle name="Percent 3 2 2 4 3 2 2" xfId="37272"/>
    <cellStyle name="Percent 3 2 2 4 3 2 3" xfId="37273"/>
    <cellStyle name="Percent 3 2 2 4 3 3" xfId="37274"/>
    <cellStyle name="Percent 3 2 2 4 3 4" xfId="37275"/>
    <cellStyle name="Percent 3 2 2 4 3 5" xfId="37276"/>
    <cellStyle name="Percent 3 2 2 4 4" xfId="37277"/>
    <cellStyle name="Percent 3 2 2 4 4 2" xfId="37278"/>
    <cellStyle name="Percent 3 2 2 4 4 2 2" xfId="37279"/>
    <cellStyle name="Percent 3 2 2 4 4 2 3" xfId="37280"/>
    <cellStyle name="Percent 3 2 2 4 4 3" xfId="37281"/>
    <cellStyle name="Percent 3 2 2 4 4 4" xfId="37282"/>
    <cellStyle name="Percent 3 2 2 4 4 5" xfId="37283"/>
    <cellStyle name="Percent 3 2 2 4 5" xfId="37284"/>
    <cellStyle name="Percent 3 2 2 4 5 2" xfId="37285"/>
    <cellStyle name="Percent 3 2 2 4 5 3" xfId="37286"/>
    <cellStyle name="Percent 3 2 2 4 6" xfId="37287"/>
    <cellStyle name="Percent 3 2 2 4 7" xfId="37288"/>
    <cellStyle name="Percent 3 2 2 4 8" xfId="37289"/>
    <cellStyle name="Percent 3 2 2 4 9" xfId="37290"/>
    <cellStyle name="Percent 3 2 2 5" xfId="37291"/>
    <cellStyle name="Percent 3 2 2 5 2" xfId="37292"/>
    <cellStyle name="Percent 3 2 2 5 2 2" xfId="37293"/>
    <cellStyle name="Percent 3 2 2 5 2 2 2" xfId="37294"/>
    <cellStyle name="Percent 3 2 2 5 2 2 3" xfId="37295"/>
    <cellStyle name="Percent 3 2 2 5 2 3" xfId="37296"/>
    <cellStyle name="Percent 3 2 2 5 2 4" xfId="37297"/>
    <cellStyle name="Percent 3 2 2 5 2 5" xfId="37298"/>
    <cellStyle name="Percent 3 2 2 5 3" xfId="37299"/>
    <cellStyle name="Percent 3 2 2 5 3 2" xfId="37300"/>
    <cellStyle name="Percent 3 2 2 5 3 2 2" xfId="37301"/>
    <cellStyle name="Percent 3 2 2 5 3 2 3" xfId="37302"/>
    <cellStyle name="Percent 3 2 2 5 3 3" xfId="37303"/>
    <cellStyle name="Percent 3 2 2 5 3 4" xfId="37304"/>
    <cellStyle name="Percent 3 2 2 5 3 5" xfId="37305"/>
    <cellStyle name="Percent 3 2 2 5 4" xfId="37306"/>
    <cellStyle name="Percent 3 2 2 5 4 2" xfId="37307"/>
    <cellStyle name="Percent 3 2 2 5 4 2 2" xfId="37308"/>
    <cellStyle name="Percent 3 2 2 5 4 2 3" xfId="37309"/>
    <cellStyle name="Percent 3 2 2 5 4 3" xfId="37310"/>
    <cellStyle name="Percent 3 2 2 5 4 4" xfId="37311"/>
    <cellStyle name="Percent 3 2 2 5 4 5" xfId="37312"/>
    <cellStyle name="Percent 3 2 2 5 5" xfId="37313"/>
    <cellStyle name="Percent 3 2 2 5 5 2" xfId="37314"/>
    <cellStyle name="Percent 3 2 2 5 5 3" xfId="37315"/>
    <cellStyle name="Percent 3 2 2 5 6" xfId="37316"/>
    <cellStyle name="Percent 3 2 2 5 7" xfId="37317"/>
    <cellStyle name="Percent 3 2 2 5 8" xfId="37318"/>
    <cellStyle name="Percent 3 2 2 5 9" xfId="37319"/>
    <cellStyle name="Percent 3 2 2 6" xfId="37320"/>
    <cellStyle name="Percent 3 2 2 6 2" xfId="37321"/>
    <cellStyle name="Percent 3 2 2 6 2 2" xfId="37322"/>
    <cellStyle name="Percent 3 2 2 6 2 2 2" xfId="37323"/>
    <cellStyle name="Percent 3 2 2 6 2 2 3" xfId="37324"/>
    <cellStyle name="Percent 3 2 2 6 2 3" xfId="37325"/>
    <cellStyle name="Percent 3 2 2 6 2 4" xfId="37326"/>
    <cellStyle name="Percent 3 2 2 6 2 5" xfId="37327"/>
    <cellStyle name="Percent 3 2 2 6 3" xfId="37328"/>
    <cellStyle name="Percent 3 2 2 6 3 2" xfId="37329"/>
    <cellStyle name="Percent 3 2 2 6 3 2 2" xfId="37330"/>
    <cellStyle name="Percent 3 2 2 6 3 2 3" xfId="37331"/>
    <cellStyle name="Percent 3 2 2 6 3 3" xfId="37332"/>
    <cellStyle name="Percent 3 2 2 6 3 4" xfId="37333"/>
    <cellStyle name="Percent 3 2 2 6 3 5" xfId="37334"/>
    <cellStyle name="Percent 3 2 2 6 4" xfId="37335"/>
    <cellStyle name="Percent 3 2 2 6 4 2" xfId="37336"/>
    <cellStyle name="Percent 3 2 2 6 4 2 2" xfId="37337"/>
    <cellStyle name="Percent 3 2 2 6 4 2 3" xfId="37338"/>
    <cellStyle name="Percent 3 2 2 6 4 3" xfId="37339"/>
    <cellStyle name="Percent 3 2 2 6 4 4" xfId="37340"/>
    <cellStyle name="Percent 3 2 2 6 4 5" xfId="37341"/>
    <cellStyle name="Percent 3 2 2 6 5" xfId="37342"/>
    <cellStyle name="Percent 3 2 2 6 5 2" xfId="37343"/>
    <cellStyle name="Percent 3 2 2 6 5 3" xfId="37344"/>
    <cellStyle name="Percent 3 2 2 6 6" xfId="37345"/>
    <cellStyle name="Percent 3 2 2 6 7" xfId="37346"/>
    <cellStyle name="Percent 3 2 2 6 8" xfId="37347"/>
    <cellStyle name="Percent 3 2 2 6 9" xfId="37348"/>
    <cellStyle name="Percent 3 2 2 7" xfId="37349"/>
    <cellStyle name="Percent 3 2 2 7 2" xfId="37350"/>
    <cellStyle name="Percent 3 2 2 7 2 2" xfId="37351"/>
    <cellStyle name="Percent 3 2 2 7 2 3" xfId="37352"/>
    <cellStyle name="Percent 3 2 2 7 3" xfId="37353"/>
    <cellStyle name="Percent 3 2 2 7 4" xfId="37354"/>
    <cellStyle name="Percent 3 2 2 7 5" xfId="37355"/>
    <cellStyle name="Percent 3 2 2 8" xfId="37356"/>
    <cellStyle name="Percent 3 2 2 8 2" xfId="37357"/>
    <cellStyle name="Percent 3 2 2 8 2 2" xfId="37358"/>
    <cellStyle name="Percent 3 2 2 8 2 3" xfId="37359"/>
    <cellStyle name="Percent 3 2 2 8 3" xfId="37360"/>
    <cellStyle name="Percent 3 2 2 8 4" xfId="37361"/>
    <cellStyle name="Percent 3 2 2 8 5" xfId="37362"/>
    <cellStyle name="Percent 3 2 2 9" xfId="37363"/>
    <cellStyle name="Percent 3 2 2 9 2" xfId="37364"/>
    <cellStyle name="Percent 3 2 2 9 2 2" xfId="37365"/>
    <cellStyle name="Percent 3 2 2 9 2 3" xfId="37366"/>
    <cellStyle name="Percent 3 2 2 9 3" xfId="37367"/>
    <cellStyle name="Percent 3 2 2 9 4" xfId="37368"/>
    <cellStyle name="Percent 3 2 2 9 5" xfId="37369"/>
    <cellStyle name="Percent 3 2 3" xfId="37370"/>
    <cellStyle name="Percent 3 2 3 10" xfId="37371"/>
    <cellStyle name="Percent 3 2 3 2" xfId="37372"/>
    <cellStyle name="Percent 3 2 3 2 2" xfId="37373"/>
    <cellStyle name="Percent 3 2 3 2 2 2" xfId="37374"/>
    <cellStyle name="Percent 3 2 3 2 2 2 2" xfId="37375"/>
    <cellStyle name="Percent 3 2 3 2 2 3" xfId="37376"/>
    <cellStyle name="Percent 3 2 3 2 2 4" xfId="37377"/>
    <cellStyle name="Percent 3 2 3 2 3" xfId="37378"/>
    <cellStyle name="Percent 3 2 3 2 3 2" xfId="37379"/>
    <cellStyle name="Percent 3 2 3 2 4" xfId="37380"/>
    <cellStyle name="Percent 3 2 3 2 5" xfId="37381"/>
    <cellStyle name="Percent 3 2 3 2 6" xfId="37382"/>
    <cellStyle name="Percent 3 2 3 2 7" xfId="37383"/>
    <cellStyle name="Percent 3 2 3 3" xfId="37384"/>
    <cellStyle name="Percent 3 2 3 3 2" xfId="37385"/>
    <cellStyle name="Percent 3 2 3 3 2 2" xfId="37386"/>
    <cellStyle name="Percent 3 2 3 3 2 3" xfId="37387"/>
    <cellStyle name="Percent 3 2 3 3 2 4" xfId="37388"/>
    <cellStyle name="Percent 3 2 3 3 3" xfId="37389"/>
    <cellStyle name="Percent 3 2 3 3 4" xfId="37390"/>
    <cellStyle name="Percent 3 2 3 3 5" xfId="37391"/>
    <cellStyle name="Percent 3 2 3 3 6" xfId="37392"/>
    <cellStyle name="Percent 3 2 3 4" xfId="37393"/>
    <cellStyle name="Percent 3 2 3 4 2" xfId="37394"/>
    <cellStyle name="Percent 3 2 3 4 2 2" xfId="37395"/>
    <cellStyle name="Percent 3 2 3 4 2 3" xfId="37396"/>
    <cellStyle name="Percent 3 2 3 4 3" xfId="37397"/>
    <cellStyle name="Percent 3 2 3 4 4" xfId="37398"/>
    <cellStyle name="Percent 3 2 3 4 5" xfId="37399"/>
    <cellStyle name="Percent 3 2 3 4 6" xfId="37400"/>
    <cellStyle name="Percent 3 2 3 5" xfId="37401"/>
    <cellStyle name="Percent 3 2 3 5 2" xfId="37402"/>
    <cellStyle name="Percent 3 2 3 5 3" xfId="37403"/>
    <cellStyle name="Percent 3 2 3 5 4" xfId="37404"/>
    <cellStyle name="Percent 3 2 3 6" xfId="37405"/>
    <cellStyle name="Percent 3 2 3 6 2" xfId="37406"/>
    <cellStyle name="Percent 3 2 3 7" xfId="37407"/>
    <cellStyle name="Percent 3 2 3 7 2" xfId="37408"/>
    <cellStyle name="Percent 3 2 3 7 2 2" xfId="37409"/>
    <cellStyle name="Percent 3 2 3 7 3" xfId="37410"/>
    <cellStyle name="Percent 3 2 3 8" xfId="37411"/>
    <cellStyle name="Percent 3 2 3 9" xfId="37412"/>
    <cellStyle name="Percent 3 2 4" xfId="37413"/>
    <cellStyle name="Percent 3 2 4 10" xfId="37414"/>
    <cellStyle name="Percent 3 2 4 2" xfId="37415"/>
    <cellStyle name="Percent 3 2 4 2 2" xfId="37416"/>
    <cellStyle name="Percent 3 2 4 2 2 2" xfId="37417"/>
    <cellStyle name="Percent 3 2 4 2 2 3" xfId="37418"/>
    <cellStyle name="Percent 3 2 4 2 2 4" xfId="37419"/>
    <cellStyle name="Percent 3 2 4 2 3" xfId="37420"/>
    <cellStyle name="Percent 3 2 4 2 4" xfId="37421"/>
    <cellStyle name="Percent 3 2 4 2 5" xfId="37422"/>
    <cellStyle name="Percent 3 2 4 2 6" xfId="37423"/>
    <cellStyle name="Percent 3 2 4 3" xfId="37424"/>
    <cellStyle name="Percent 3 2 4 3 2" xfId="37425"/>
    <cellStyle name="Percent 3 2 4 3 2 2" xfId="37426"/>
    <cellStyle name="Percent 3 2 4 3 2 3" xfId="37427"/>
    <cellStyle name="Percent 3 2 4 3 2 4" xfId="37428"/>
    <cellStyle name="Percent 3 2 4 3 3" xfId="37429"/>
    <cellStyle name="Percent 3 2 4 3 4" xfId="37430"/>
    <cellStyle name="Percent 3 2 4 3 5" xfId="37431"/>
    <cellStyle name="Percent 3 2 4 3 6" xfId="37432"/>
    <cellStyle name="Percent 3 2 4 4" xfId="37433"/>
    <cellStyle name="Percent 3 2 4 4 2" xfId="37434"/>
    <cellStyle name="Percent 3 2 4 4 2 2" xfId="37435"/>
    <cellStyle name="Percent 3 2 4 4 2 3" xfId="37436"/>
    <cellStyle name="Percent 3 2 4 4 3" xfId="37437"/>
    <cellStyle name="Percent 3 2 4 4 4" xfId="37438"/>
    <cellStyle name="Percent 3 2 4 4 5" xfId="37439"/>
    <cellStyle name="Percent 3 2 4 4 6" xfId="37440"/>
    <cellStyle name="Percent 3 2 4 5" xfId="37441"/>
    <cellStyle name="Percent 3 2 4 5 2" xfId="37442"/>
    <cellStyle name="Percent 3 2 4 5 3" xfId="37443"/>
    <cellStyle name="Percent 3 2 4 5 4" xfId="37444"/>
    <cellStyle name="Percent 3 2 4 6" xfId="37445"/>
    <cellStyle name="Percent 3 2 4 7" xfId="37446"/>
    <cellStyle name="Percent 3 2 4 8" xfId="37447"/>
    <cellStyle name="Percent 3 2 4 9" xfId="37448"/>
    <cellStyle name="Percent 3 2 5" xfId="37449"/>
    <cellStyle name="Percent 3 2 5 2" xfId="37450"/>
    <cellStyle name="Percent 3 2 5 2 2" xfId="37451"/>
    <cellStyle name="Percent 3 2 5 2 2 2" xfId="37452"/>
    <cellStyle name="Percent 3 2 5 2 2 3" xfId="37453"/>
    <cellStyle name="Percent 3 2 5 2 2 4" xfId="37454"/>
    <cellStyle name="Percent 3 2 5 2 3" xfId="37455"/>
    <cellStyle name="Percent 3 2 5 2 4" xfId="37456"/>
    <cellStyle name="Percent 3 2 5 2 5" xfId="37457"/>
    <cellStyle name="Percent 3 2 5 2 6" xfId="37458"/>
    <cellStyle name="Percent 3 2 5 3" xfId="37459"/>
    <cellStyle name="Percent 3 2 5 3 2" xfId="37460"/>
    <cellStyle name="Percent 3 2 5 3 2 2" xfId="37461"/>
    <cellStyle name="Percent 3 2 5 3 2 3" xfId="37462"/>
    <cellStyle name="Percent 3 2 5 3 3" xfId="37463"/>
    <cellStyle name="Percent 3 2 5 3 4" xfId="37464"/>
    <cellStyle name="Percent 3 2 5 3 5" xfId="37465"/>
    <cellStyle name="Percent 3 2 5 3 6" xfId="37466"/>
    <cellStyle name="Percent 3 2 5 4" xfId="37467"/>
    <cellStyle name="Percent 3 2 5 4 2" xfId="37468"/>
    <cellStyle name="Percent 3 2 5 4 2 2" xfId="37469"/>
    <cellStyle name="Percent 3 2 5 4 2 3" xfId="37470"/>
    <cellStyle name="Percent 3 2 5 4 3" xfId="37471"/>
    <cellStyle name="Percent 3 2 5 4 4" xfId="37472"/>
    <cellStyle name="Percent 3 2 5 4 5" xfId="37473"/>
    <cellStyle name="Percent 3 2 5 4 6" xfId="37474"/>
    <cellStyle name="Percent 3 2 5 5" xfId="37475"/>
    <cellStyle name="Percent 3 2 5 5 2" xfId="37476"/>
    <cellStyle name="Percent 3 2 5 5 3" xfId="37477"/>
    <cellStyle name="Percent 3 2 5 5 4" xfId="37478"/>
    <cellStyle name="Percent 3 2 5 6" xfId="37479"/>
    <cellStyle name="Percent 3 2 5 7" xfId="37480"/>
    <cellStyle name="Percent 3 2 5 8" xfId="37481"/>
    <cellStyle name="Percent 3 2 5 9" xfId="37482"/>
    <cellStyle name="Percent 3 2 6" xfId="37483"/>
    <cellStyle name="Percent 3 2 6 2" xfId="37484"/>
    <cellStyle name="Percent 3 2 6 2 2" xfId="37485"/>
    <cellStyle name="Percent 3 2 6 2 2 2" xfId="37486"/>
    <cellStyle name="Percent 3 2 6 2 2 3" xfId="37487"/>
    <cellStyle name="Percent 3 2 6 2 3" xfId="37488"/>
    <cellStyle name="Percent 3 2 6 2 4" xfId="37489"/>
    <cellStyle name="Percent 3 2 6 2 5" xfId="37490"/>
    <cellStyle name="Percent 3 2 6 2 6" xfId="37491"/>
    <cellStyle name="Percent 3 2 6 3" xfId="37492"/>
    <cellStyle name="Percent 3 2 6 3 2" xfId="37493"/>
    <cellStyle name="Percent 3 2 6 3 2 2" xfId="37494"/>
    <cellStyle name="Percent 3 2 6 3 2 3" xfId="37495"/>
    <cellStyle name="Percent 3 2 6 3 3" xfId="37496"/>
    <cellStyle name="Percent 3 2 6 3 4" xfId="37497"/>
    <cellStyle name="Percent 3 2 6 3 5" xfId="37498"/>
    <cellStyle name="Percent 3 2 6 4" xfId="37499"/>
    <cellStyle name="Percent 3 2 6 4 2" xfId="37500"/>
    <cellStyle name="Percent 3 2 6 4 2 2" xfId="37501"/>
    <cellStyle name="Percent 3 2 6 4 2 3" xfId="37502"/>
    <cellStyle name="Percent 3 2 6 4 3" xfId="37503"/>
    <cellStyle name="Percent 3 2 6 4 4" xfId="37504"/>
    <cellStyle name="Percent 3 2 6 4 5" xfId="37505"/>
    <cellStyle name="Percent 3 2 6 5" xfId="37506"/>
    <cellStyle name="Percent 3 2 6 5 2" xfId="37507"/>
    <cellStyle name="Percent 3 2 6 5 3" xfId="37508"/>
    <cellStyle name="Percent 3 2 6 6" xfId="37509"/>
    <cellStyle name="Percent 3 2 6 7" xfId="37510"/>
    <cellStyle name="Percent 3 2 6 8" xfId="37511"/>
    <cellStyle name="Percent 3 2 6 9" xfId="37512"/>
    <cellStyle name="Percent 3 2 7" xfId="37513"/>
    <cellStyle name="Percent 3 2 7 2" xfId="37514"/>
    <cellStyle name="Percent 3 2 7 2 2" xfId="37515"/>
    <cellStyle name="Percent 3 2 7 2 2 2" xfId="37516"/>
    <cellStyle name="Percent 3 2 7 2 2 3" xfId="37517"/>
    <cellStyle name="Percent 3 2 7 2 3" xfId="37518"/>
    <cellStyle name="Percent 3 2 7 2 4" xfId="37519"/>
    <cellStyle name="Percent 3 2 7 2 5" xfId="37520"/>
    <cellStyle name="Percent 3 2 7 2 6" xfId="37521"/>
    <cellStyle name="Percent 3 2 7 3" xfId="37522"/>
    <cellStyle name="Percent 3 2 7 3 2" xfId="37523"/>
    <cellStyle name="Percent 3 2 7 3 2 2" xfId="37524"/>
    <cellStyle name="Percent 3 2 7 3 2 3" xfId="37525"/>
    <cellStyle name="Percent 3 2 7 3 3" xfId="37526"/>
    <cellStyle name="Percent 3 2 7 3 4" xfId="37527"/>
    <cellStyle name="Percent 3 2 7 3 5" xfId="37528"/>
    <cellStyle name="Percent 3 2 7 4" xfId="37529"/>
    <cellStyle name="Percent 3 2 7 4 2" xfId="37530"/>
    <cellStyle name="Percent 3 2 7 4 2 2" xfId="37531"/>
    <cellStyle name="Percent 3 2 7 4 2 3" xfId="37532"/>
    <cellStyle name="Percent 3 2 7 4 3" xfId="37533"/>
    <cellStyle name="Percent 3 2 7 4 4" xfId="37534"/>
    <cellStyle name="Percent 3 2 7 4 5" xfId="37535"/>
    <cellStyle name="Percent 3 2 7 5" xfId="37536"/>
    <cellStyle name="Percent 3 2 7 5 2" xfId="37537"/>
    <cellStyle name="Percent 3 2 7 5 3" xfId="37538"/>
    <cellStyle name="Percent 3 2 7 6" xfId="37539"/>
    <cellStyle name="Percent 3 2 7 7" xfId="37540"/>
    <cellStyle name="Percent 3 2 7 8" xfId="37541"/>
    <cellStyle name="Percent 3 2 7 9" xfId="37542"/>
    <cellStyle name="Percent 3 2 8" xfId="37543"/>
    <cellStyle name="Percent 3 2 8 2" xfId="37544"/>
    <cellStyle name="Percent 3 2 8 2 2" xfId="37545"/>
    <cellStyle name="Percent 3 2 8 2 2 2" xfId="37546"/>
    <cellStyle name="Percent 3 2 8 2 2 3" xfId="37547"/>
    <cellStyle name="Percent 3 2 8 2 3" xfId="37548"/>
    <cellStyle name="Percent 3 2 8 2 4" xfId="37549"/>
    <cellStyle name="Percent 3 2 8 2 5" xfId="37550"/>
    <cellStyle name="Percent 3 2 8 3" xfId="37551"/>
    <cellStyle name="Percent 3 2 8 3 2" xfId="37552"/>
    <cellStyle name="Percent 3 2 8 3 2 2" xfId="37553"/>
    <cellStyle name="Percent 3 2 8 3 2 3" xfId="37554"/>
    <cellStyle name="Percent 3 2 8 3 3" xfId="37555"/>
    <cellStyle name="Percent 3 2 8 3 4" xfId="37556"/>
    <cellStyle name="Percent 3 2 8 3 5" xfId="37557"/>
    <cellStyle name="Percent 3 2 8 4" xfId="37558"/>
    <cellStyle name="Percent 3 2 8 4 2" xfId="37559"/>
    <cellStyle name="Percent 3 2 8 4 2 2" xfId="37560"/>
    <cellStyle name="Percent 3 2 8 4 2 3" xfId="37561"/>
    <cellStyle name="Percent 3 2 8 4 3" xfId="37562"/>
    <cellStyle name="Percent 3 2 8 4 4" xfId="37563"/>
    <cellStyle name="Percent 3 2 8 4 5" xfId="37564"/>
    <cellStyle name="Percent 3 2 8 5" xfId="37565"/>
    <cellStyle name="Percent 3 2 8 5 2" xfId="37566"/>
    <cellStyle name="Percent 3 2 8 5 3" xfId="37567"/>
    <cellStyle name="Percent 3 2 8 6" xfId="37568"/>
    <cellStyle name="Percent 3 2 8 7" xfId="37569"/>
    <cellStyle name="Percent 3 2 8 8" xfId="37570"/>
    <cellStyle name="Percent 3 2 8 9" xfId="37571"/>
    <cellStyle name="Percent 3 2 9" xfId="37572"/>
    <cellStyle name="Percent 3 2 9 2" xfId="37573"/>
    <cellStyle name="Percent 3 2 9 2 2" xfId="37574"/>
    <cellStyle name="Percent 3 2 9 2 2 2" xfId="37575"/>
    <cellStyle name="Percent 3 2 9 2 2 3" xfId="37576"/>
    <cellStyle name="Percent 3 2 9 2 3" xfId="37577"/>
    <cellStyle name="Percent 3 2 9 2 4" xfId="37578"/>
    <cellStyle name="Percent 3 2 9 2 5" xfId="37579"/>
    <cellStyle name="Percent 3 2 9 3" xfId="37580"/>
    <cellStyle name="Percent 3 2 9 3 2" xfId="37581"/>
    <cellStyle name="Percent 3 2 9 3 2 2" xfId="37582"/>
    <cellStyle name="Percent 3 2 9 3 2 3" xfId="37583"/>
    <cellStyle name="Percent 3 2 9 3 3" xfId="37584"/>
    <cellStyle name="Percent 3 2 9 3 4" xfId="37585"/>
    <cellStyle name="Percent 3 2 9 3 5" xfId="37586"/>
    <cellStyle name="Percent 3 2 9 4" xfId="37587"/>
    <cellStyle name="Percent 3 2 9 4 2" xfId="37588"/>
    <cellStyle name="Percent 3 2 9 4 2 2" xfId="37589"/>
    <cellStyle name="Percent 3 2 9 4 2 3" xfId="37590"/>
    <cellStyle name="Percent 3 2 9 4 3" xfId="37591"/>
    <cellStyle name="Percent 3 2 9 4 4" xfId="37592"/>
    <cellStyle name="Percent 3 2 9 4 5" xfId="37593"/>
    <cellStyle name="Percent 3 2 9 5" xfId="37594"/>
    <cellStyle name="Percent 3 2 9 5 2" xfId="37595"/>
    <cellStyle name="Percent 3 2 9 5 3" xfId="37596"/>
    <cellStyle name="Percent 3 2 9 6" xfId="37597"/>
    <cellStyle name="Percent 3 2 9 7" xfId="37598"/>
    <cellStyle name="Percent 3 2 9 8" xfId="37599"/>
    <cellStyle name="Percent 3 2 9 9" xfId="37600"/>
    <cellStyle name="Percent 3 20" xfId="37601"/>
    <cellStyle name="Percent 3 20 2" xfId="37602"/>
    <cellStyle name="Percent 3 20 2 2" xfId="37603"/>
    <cellStyle name="Percent 3 20 2 2 2" xfId="37604"/>
    <cellStyle name="Percent 3 20 2 2 3" xfId="37605"/>
    <cellStyle name="Percent 3 20 2 3" xfId="37606"/>
    <cellStyle name="Percent 3 20 2 4" xfId="37607"/>
    <cellStyle name="Percent 3 20 2 5" xfId="37608"/>
    <cellStyle name="Percent 3 20 3" xfId="37609"/>
    <cellStyle name="Percent 3 20 3 2" xfId="37610"/>
    <cellStyle name="Percent 3 20 3 2 2" xfId="37611"/>
    <cellStyle name="Percent 3 20 3 2 3" xfId="37612"/>
    <cellStyle name="Percent 3 20 3 3" xfId="37613"/>
    <cellStyle name="Percent 3 20 3 4" xfId="37614"/>
    <cellStyle name="Percent 3 20 3 5" xfId="37615"/>
    <cellStyle name="Percent 3 20 4" xfId="37616"/>
    <cellStyle name="Percent 3 20 4 2" xfId="37617"/>
    <cellStyle name="Percent 3 20 4 2 2" xfId="37618"/>
    <cellStyle name="Percent 3 20 4 2 3" xfId="37619"/>
    <cellStyle name="Percent 3 20 4 3" xfId="37620"/>
    <cellStyle name="Percent 3 20 4 4" xfId="37621"/>
    <cellStyle name="Percent 3 20 4 5" xfId="37622"/>
    <cellStyle name="Percent 3 20 5" xfId="37623"/>
    <cellStyle name="Percent 3 20 5 2" xfId="37624"/>
    <cellStyle name="Percent 3 20 5 3" xfId="37625"/>
    <cellStyle name="Percent 3 20 6" xfId="37626"/>
    <cellStyle name="Percent 3 20 7" xfId="37627"/>
    <cellStyle name="Percent 3 20 8" xfId="37628"/>
    <cellStyle name="Percent 3 21" xfId="37629"/>
    <cellStyle name="Percent 3 21 2" xfId="37630"/>
    <cellStyle name="Percent 3 21 2 2" xfId="37631"/>
    <cellStyle name="Percent 3 21 2 2 2" xfId="37632"/>
    <cellStyle name="Percent 3 21 2 2 3" xfId="37633"/>
    <cellStyle name="Percent 3 21 2 3" xfId="37634"/>
    <cellStyle name="Percent 3 21 2 4" xfId="37635"/>
    <cellStyle name="Percent 3 21 2 5" xfId="37636"/>
    <cellStyle name="Percent 3 21 2 6" xfId="37637"/>
    <cellStyle name="Percent 3 21 3" xfId="37638"/>
    <cellStyle name="Percent 3 21 3 2" xfId="37639"/>
    <cellStyle name="Percent 3 21 3 2 2" xfId="37640"/>
    <cellStyle name="Percent 3 21 3 2 3" xfId="37641"/>
    <cellStyle name="Percent 3 21 3 3" xfId="37642"/>
    <cellStyle name="Percent 3 21 3 4" xfId="37643"/>
    <cellStyle name="Percent 3 21 3 5" xfId="37644"/>
    <cellStyle name="Percent 3 21 3 6" xfId="37645"/>
    <cellStyle name="Percent 3 21 4" xfId="37646"/>
    <cellStyle name="Percent 3 21 4 2" xfId="37647"/>
    <cellStyle name="Percent 3 21 4 2 2" xfId="37648"/>
    <cellStyle name="Percent 3 21 4 2 3" xfId="37649"/>
    <cellStyle name="Percent 3 21 4 3" xfId="37650"/>
    <cellStyle name="Percent 3 21 4 4" xfId="37651"/>
    <cellStyle name="Percent 3 21 4 5" xfId="37652"/>
    <cellStyle name="Percent 3 21 5" xfId="37653"/>
    <cellStyle name="Percent 3 21 5 2" xfId="37654"/>
    <cellStyle name="Percent 3 21 5 3" xfId="37655"/>
    <cellStyle name="Percent 3 21 6" xfId="37656"/>
    <cellStyle name="Percent 3 21 7" xfId="37657"/>
    <cellStyle name="Percent 3 21 8" xfId="37658"/>
    <cellStyle name="Percent 3 21 9" xfId="37659"/>
    <cellStyle name="Percent 3 22" xfId="37660"/>
    <cellStyle name="Percent 3 22 2" xfId="37661"/>
    <cellStyle name="Percent 3 22 2 2" xfId="37662"/>
    <cellStyle name="Percent 3 22 2 3" xfId="37663"/>
    <cellStyle name="Percent 3 22 3" xfId="37664"/>
    <cellStyle name="Percent 3 22 4" xfId="37665"/>
    <cellStyle name="Percent 3 22 5" xfId="37666"/>
    <cellStyle name="Percent 3 22 6" xfId="37667"/>
    <cellStyle name="Percent 3 23" xfId="37668"/>
    <cellStyle name="Percent 3 23 2" xfId="37669"/>
    <cellStyle name="Percent 3 23 2 2" xfId="37670"/>
    <cellStyle name="Percent 3 23 2 3" xfId="37671"/>
    <cellStyle name="Percent 3 23 3" xfId="37672"/>
    <cellStyle name="Percent 3 23 4" xfId="37673"/>
    <cellStyle name="Percent 3 23 5" xfId="37674"/>
    <cellStyle name="Percent 3 24" xfId="37675"/>
    <cellStyle name="Percent 3 24 2" xfId="37676"/>
    <cellStyle name="Percent 3 24 2 2" xfId="37677"/>
    <cellStyle name="Percent 3 24 2 3" xfId="37678"/>
    <cellStyle name="Percent 3 24 3" xfId="37679"/>
    <cellStyle name="Percent 3 24 4" xfId="37680"/>
    <cellStyle name="Percent 3 24 5" xfId="37681"/>
    <cellStyle name="Percent 3 25" xfId="37682"/>
    <cellStyle name="Percent 3 25 2" xfId="37683"/>
    <cellStyle name="Percent 3 25 3" xfId="37684"/>
    <cellStyle name="Percent 3 26" xfId="37685"/>
    <cellStyle name="Percent 3 27" xfId="37686"/>
    <cellStyle name="Percent 3 28" xfId="37687"/>
    <cellStyle name="Percent 3 29" xfId="37688"/>
    <cellStyle name="Percent 3 3" xfId="37689"/>
    <cellStyle name="Percent 3 3 10" xfId="37690"/>
    <cellStyle name="Percent 3 3 10 2" xfId="37691"/>
    <cellStyle name="Percent 3 3 10 3" xfId="37692"/>
    <cellStyle name="Percent 3 3 11" xfId="37693"/>
    <cellStyle name="Percent 3 3 12" xfId="37694"/>
    <cellStyle name="Percent 3 3 13" xfId="37695"/>
    <cellStyle name="Percent 3 3 14" xfId="37696"/>
    <cellStyle name="Percent 3 3 15" xfId="37697"/>
    <cellStyle name="Percent 3 3 2" xfId="37698"/>
    <cellStyle name="Percent 3 3 2 10" xfId="37699"/>
    <cellStyle name="Percent 3 3 2 2" xfId="37700"/>
    <cellStyle name="Percent 3 3 2 2 2" xfId="37701"/>
    <cellStyle name="Percent 3 3 2 2 2 2" xfId="37702"/>
    <cellStyle name="Percent 3 3 2 2 2 3" xfId="37703"/>
    <cellStyle name="Percent 3 3 2 2 3" xfId="37704"/>
    <cellStyle name="Percent 3 3 2 2 4" xfId="37705"/>
    <cellStyle name="Percent 3 3 2 2 5" xfId="37706"/>
    <cellStyle name="Percent 3 3 2 2 6" xfId="37707"/>
    <cellStyle name="Percent 3 3 2 3" xfId="37708"/>
    <cellStyle name="Percent 3 3 2 3 2" xfId="37709"/>
    <cellStyle name="Percent 3 3 2 3 2 2" xfId="37710"/>
    <cellStyle name="Percent 3 3 2 3 2 3" xfId="37711"/>
    <cellStyle name="Percent 3 3 2 3 3" xfId="37712"/>
    <cellStyle name="Percent 3 3 2 3 4" xfId="37713"/>
    <cellStyle name="Percent 3 3 2 3 5" xfId="37714"/>
    <cellStyle name="Percent 3 3 2 4" xfId="37715"/>
    <cellStyle name="Percent 3 3 2 4 2" xfId="37716"/>
    <cellStyle name="Percent 3 3 2 4 2 2" xfId="37717"/>
    <cellStyle name="Percent 3 3 2 4 2 3" xfId="37718"/>
    <cellStyle name="Percent 3 3 2 4 3" xfId="37719"/>
    <cellStyle name="Percent 3 3 2 4 4" xfId="37720"/>
    <cellStyle name="Percent 3 3 2 4 5" xfId="37721"/>
    <cellStyle name="Percent 3 3 2 5" xfId="37722"/>
    <cellStyle name="Percent 3 3 2 5 2" xfId="37723"/>
    <cellStyle name="Percent 3 3 2 5 3" xfId="37724"/>
    <cellStyle name="Percent 3 3 2 6" xfId="37725"/>
    <cellStyle name="Percent 3 3 2 7" xfId="37726"/>
    <cellStyle name="Percent 3 3 2 8" xfId="37727"/>
    <cellStyle name="Percent 3 3 2 9" xfId="37728"/>
    <cellStyle name="Percent 3 3 3" xfId="37729"/>
    <cellStyle name="Percent 3 3 3 10" xfId="37730"/>
    <cellStyle name="Percent 3 3 3 2" xfId="37731"/>
    <cellStyle name="Percent 3 3 3 2 2" xfId="37732"/>
    <cellStyle name="Percent 3 3 3 2 2 2" xfId="37733"/>
    <cellStyle name="Percent 3 3 3 2 2 3" xfId="37734"/>
    <cellStyle name="Percent 3 3 3 2 2 4" xfId="37735"/>
    <cellStyle name="Percent 3 3 3 2 3" xfId="37736"/>
    <cellStyle name="Percent 3 3 3 2 4" xfId="37737"/>
    <cellStyle name="Percent 3 3 3 2 5" xfId="37738"/>
    <cellStyle name="Percent 3 3 3 2 6" xfId="37739"/>
    <cellStyle name="Percent 3 3 3 3" xfId="37740"/>
    <cellStyle name="Percent 3 3 3 3 2" xfId="37741"/>
    <cellStyle name="Percent 3 3 3 3 2 2" xfId="37742"/>
    <cellStyle name="Percent 3 3 3 3 2 3" xfId="37743"/>
    <cellStyle name="Percent 3 3 3 3 3" xfId="37744"/>
    <cellStyle name="Percent 3 3 3 3 4" xfId="37745"/>
    <cellStyle name="Percent 3 3 3 3 5" xfId="37746"/>
    <cellStyle name="Percent 3 3 3 3 6" xfId="37747"/>
    <cellStyle name="Percent 3 3 3 4" xfId="37748"/>
    <cellStyle name="Percent 3 3 3 4 2" xfId="37749"/>
    <cellStyle name="Percent 3 3 3 4 2 2" xfId="37750"/>
    <cellStyle name="Percent 3 3 3 4 2 3" xfId="37751"/>
    <cellStyle name="Percent 3 3 3 4 3" xfId="37752"/>
    <cellStyle name="Percent 3 3 3 4 4" xfId="37753"/>
    <cellStyle name="Percent 3 3 3 4 5" xfId="37754"/>
    <cellStyle name="Percent 3 3 3 5" xfId="37755"/>
    <cellStyle name="Percent 3 3 3 5 2" xfId="37756"/>
    <cellStyle name="Percent 3 3 3 5 3" xfId="37757"/>
    <cellStyle name="Percent 3 3 3 6" xfId="37758"/>
    <cellStyle name="Percent 3 3 3 7" xfId="37759"/>
    <cellStyle name="Percent 3 3 3 8" xfId="37760"/>
    <cellStyle name="Percent 3 3 3 9" xfId="37761"/>
    <cellStyle name="Percent 3 3 4" xfId="37762"/>
    <cellStyle name="Percent 3 3 4 2" xfId="37763"/>
    <cellStyle name="Percent 3 3 4 2 2" xfId="37764"/>
    <cellStyle name="Percent 3 3 4 2 2 2" xfId="37765"/>
    <cellStyle name="Percent 3 3 4 2 2 3" xfId="37766"/>
    <cellStyle name="Percent 3 3 4 2 3" xfId="37767"/>
    <cellStyle name="Percent 3 3 4 2 4" xfId="37768"/>
    <cellStyle name="Percent 3 3 4 2 5" xfId="37769"/>
    <cellStyle name="Percent 3 3 4 2 6" xfId="37770"/>
    <cellStyle name="Percent 3 3 4 3" xfId="37771"/>
    <cellStyle name="Percent 3 3 4 3 2" xfId="37772"/>
    <cellStyle name="Percent 3 3 4 3 2 2" xfId="37773"/>
    <cellStyle name="Percent 3 3 4 3 2 3" xfId="37774"/>
    <cellStyle name="Percent 3 3 4 3 3" xfId="37775"/>
    <cellStyle name="Percent 3 3 4 3 4" xfId="37776"/>
    <cellStyle name="Percent 3 3 4 3 5" xfId="37777"/>
    <cellStyle name="Percent 3 3 4 4" xfId="37778"/>
    <cellStyle name="Percent 3 3 4 4 2" xfId="37779"/>
    <cellStyle name="Percent 3 3 4 4 2 2" xfId="37780"/>
    <cellStyle name="Percent 3 3 4 4 2 3" xfId="37781"/>
    <cellStyle name="Percent 3 3 4 4 3" xfId="37782"/>
    <cellStyle name="Percent 3 3 4 4 4" xfId="37783"/>
    <cellStyle name="Percent 3 3 4 4 5" xfId="37784"/>
    <cellStyle name="Percent 3 3 4 5" xfId="37785"/>
    <cellStyle name="Percent 3 3 4 5 2" xfId="37786"/>
    <cellStyle name="Percent 3 3 4 5 3" xfId="37787"/>
    <cellStyle name="Percent 3 3 4 6" xfId="37788"/>
    <cellStyle name="Percent 3 3 4 7" xfId="37789"/>
    <cellStyle name="Percent 3 3 4 8" xfId="37790"/>
    <cellStyle name="Percent 3 3 4 9" xfId="37791"/>
    <cellStyle name="Percent 3 3 5" xfId="37792"/>
    <cellStyle name="Percent 3 3 5 2" xfId="37793"/>
    <cellStyle name="Percent 3 3 5 2 2" xfId="37794"/>
    <cellStyle name="Percent 3 3 5 2 2 2" xfId="37795"/>
    <cellStyle name="Percent 3 3 5 2 2 3" xfId="37796"/>
    <cellStyle name="Percent 3 3 5 2 3" xfId="37797"/>
    <cellStyle name="Percent 3 3 5 2 4" xfId="37798"/>
    <cellStyle name="Percent 3 3 5 2 5" xfId="37799"/>
    <cellStyle name="Percent 3 3 5 3" xfId="37800"/>
    <cellStyle name="Percent 3 3 5 3 2" xfId="37801"/>
    <cellStyle name="Percent 3 3 5 3 2 2" xfId="37802"/>
    <cellStyle name="Percent 3 3 5 3 2 3" xfId="37803"/>
    <cellStyle name="Percent 3 3 5 3 3" xfId="37804"/>
    <cellStyle name="Percent 3 3 5 3 4" xfId="37805"/>
    <cellStyle name="Percent 3 3 5 3 5" xfId="37806"/>
    <cellStyle name="Percent 3 3 5 4" xfId="37807"/>
    <cellStyle name="Percent 3 3 5 4 2" xfId="37808"/>
    <cellStyle name="Percent 3 3 5 4 2 2" xfId="37809"/>
    <cellStyle name="Percent 3 3 5 4 2 3" xfId="37810"/>
    <cellStyle name="Percent 3 3 5 4 3" xfId="37811"/>
    <cellStyle name="Percent 3 3 5 4 4" xfId="37812"/>
    <cellStyle name="Percent 3 3 5 4 5" xfId="37813"/>
    <cellStyle name="Percent 3 3 5 5" xfId="37814"/>
    <cellStyle name="Percent 3 3 5 5 2" xfId="37815"/>
    <cellStyle name="Percent 3 3 5 5 3" xfId="37816"/>
    <cellStyle name="Percent 3 3 5 6" xfId="37817"/>
    <cellStyle name="Percent 3 3 5 7" xfId="37818"/>
    <cellStyle name="Percent 3 3 5 8" xfId="37819"/>
    <cellStyle name="Percent 3 3 5 9" xfId="37820"/>
    <cellStyle name="Percent 3 3 6" xfId="37821"/>
    <cellStyle name="Percent 3 3 6 2" xfId="37822"/>
    <cellStyle name="Percent 3 3 6 2 2" xfId="37823"/>
    <cellStyle name="Percent 3 3 6 2 2 2" xfId="37824"/>
    <cellStyle name="Percent 3 3 6 2 2 3" xfId="37825"/>
    <cellStyle name="Percent 3 3 6 2 3" xfId="37826"/>
    <cellStyle name="Percent 3 3 6 2 4" xfId="37827"/>
    <cellStyle name="Percent 3 3 6 2 5" xfId="37828"/>
    <cellStyle name="Percent 3 3 6 3" xfId="37829"/>
    <cellStyle name="Percent 3 3 6 3 2" xfId="37830"/>
    <cellStyle name="Percent 3 3 6 3 2 2" xfId="37831"/>
    <cellStyle name="Percent 3 3 6 3 2 3" xfId="37832"/>
    <cellStyle name="Percent 3 3 6 3 3" xfId="37833"/>
    <cellStyle name="Percent 3 3 6 3 4" xfId="37834"/>
    <cellStyle name="Percent 3 3 6 3 5" xfId="37835"/>
    <cellStyle name="Percent 3 3 6 4" xfId="37836"/>
    <cellStyle name="Percent 3 3 6 4 2" xfId="37837"/>
    <cellStyle name="Percent 3 3 6 4 2 2" xfId="37838"/>
    <cellStyle name="Percent 3 3 6 4 2 3" xfId="37839"/>
    <cellStyle name="Percent 3 3 6 4 3" xfId="37840"/>
    <cellStyle name="Percent 3 3 6 4 4" xfId="37841"/>
    <cellStyle name="Percent 3 3 6 4 5" xfId="37842"/>
    <cellStyle name="Percent 3 3 6 5" xfId="37843"/>
    <cellStyle name="Percent 3 3 6 5 2" xfId="37844"/>
    <cellStyle name="Percent 3 3 6 5 3" xfId="37845"/>
    <cellStyle name="Percent 3 3 6 6" xfId="37846"/>
    <cellStyle name="Percent 3 3 6 7" xfId="37847"/>
    <cellStyle name="Percent 3 3 6 8" xfId="37848"/>
    <cellStyle name="Percent 3 3 6 9" xfId="37849"/>
    <cellStyle name="Percent 3 3 7" xfId="37850"/>
    <cellStyle name="Percent 3 3 7 2" xfId="37851"/>
    <cellStyle name="Percent 3 3 7 2 2" xfId="37852"/>
    <cellStyle name="Percent 3 3 7 2 3" xfId="37853"/>
    <cellStyle name="Percent 3 3 7 3" xfId="37854"/>
    <cellStyle name="Percent 3 3 7 4" xfId="37855"/>
    <cellStyle name="Percent 3 3 7 5" xfId="37856"/>
    <cellStyle name="Percent 3 3 8" xfId="37857"/>
    <cellStyle name="Percent 3 3 8 2" xfId="37858"/>
    <cellStyle name="Percent 3 3 8 2 2" xfId="37859"/>
    <cellStyle name="Percent 3 3 8 2 3" xfId="37860"/>
    <cellStyle name="Percent 3 3 8 3" xfId="37861"/>
    <cellStyle name="Percent 3 3 8 4" xfId="37862"/>
    <cellStyle name="Percent 3 3 8 5" xfId="37863"/>
    <cellStyle name="Percent 3 3 9" xfId="37864"/>
    <cellStyle name="Percent 3 3 9 2" xfId="37865"/>
    <cellStyle name="Percent 3 3 9 2 2" xfId="37866"/>
    <cellStyle name="Percent 3 3 9 2 3" xfId="37867"/>
    <cellStyle name="Percent 3 3 9 3" xfId="37868"/>
    <cellStyle name="Percent 3 3 9 4" xfId="37869"/>
    <cellStyle name="Percent 3 3 9 5" xfId="37870"/>
    <cellStyle name="Percent 3 30" xfId="37871"/>
    <cellStyle name="Percent 3 4" xfId="37872"/>
    <cellStyle name="Percent 3 4 10" xfId="37873"/>
    <cellStyle name="Percent 3 4 10 2" xfId="37874"/>
    <cellStyle name="Percent 3 4 10 3" xfId="37875"/>
    <cellStyle name="Percent 3 4 11" xfId="37876"/>
    <cellStyle name="Percent 3 4 12" xfId="37877"/>
    <cellStyle name="Percent 3 4 13" xfId="37878"/>
    <cellStyle name="Percent 3 4 14" xfId="37879"/>
    <cellStyle name="Percent 3 4 15" xfId="37880"/>
    <cellStyle name="Percent 3 4 2" xfId="37881"/>
    <cellStyle name="Percent 3 4 2 10" xfId="37882"/>
    <cellStyle name="Percent 3 4 2 2" xfId="37883"/>
    <cellStyle name="Percent 3 4 2 2 2" xfId="37884"/>
    <cellStyle name="Percent 3 4 2 2 2 2" xfId="37885"/>
    <cellStyle name="Percent 3 4 2 2 2 2 2" xfId="37886"/>
    <cellStyle name="Percent 3 4 2 2 2 3" xfId="37887"/>
    <cellStyle name="Percent 3 4 2 2 2 4" xfId="37888"/>
    <cellStyle name="Percent 3 4 2 2 3" xfId="37889"/>
    <cellStyle name="Percent 3 4 2 2 3 2" xfId="37890"/>
    <cellStyle name="Percent 3 4 2 2 4" xfId="37891"/>
    <cellStyle name="Percent 3 4 2 2 5" xfId="37892"/>
    <cellStyle name="Percent 3 4 2 2 6" xfId="37893"/>
    <cellStyle name="Percent 3 4 2 3" xfId="37894"/>
    <cellStyle name="Percent 3 4 2 3 2" xfId="37895"/>
    <cellStyle name="Percent 3 4 2 3 2 2" xfId="37896"/>
    <cellStyle name="Percent 3 4 2 3 2 3" xfId="37897"/>
    <cellStyle name="Percent 3 4 2 3 2 4" xfId="37898"/>
    <cellStyle name="Percent 3 4 2 3 3" xfId="37899"/>
    <cellStyle name="Percent 3 4 2 3 4" xfId="37900"/>
    <cellStyle name="Percent 3 4 2 3 5" xfId="37901"/>
    <cellStyle name="Percent 3 4 2 3 6" xfId="37902"/>
    <cellStyle name="Percent 3 4 2 4" xfId="37903"/>
    <cellStyle name="Percent 3 4 2 4 2" xfId="37904"/>
    <cellStyle name="Percent 3 4 2 4 2 2" xfId="37905"/>
    <cellStyle name="Percent 3 4 2 4 2 3" xfId="37906"/>
    <cellStyle name="Percent 3 4 2 4 3" xfId="37907"/>
    <cellStyle name="Percent 3 4 2 4 4" xfId="37908"/>
    <cellStyle name="Percent 3 4 2 4 5" xfId="37909"/>
    <cellStyle name="Percent 3 4 2 4 6" xfId="37910"/>
    <cellStyle name="Percent 3 4 2 5" xfId="37911"/>
    <cellStyle name="Percent 3 4 2 5 2" xfId="37912"/>
    <cellStyle name="Percent 3 4 2 5 3" xfId="37913"/>
    <cellStyle name="Percent 3 4 2 6" xfId="37914"/>
    <cellStyle name="Percent 3 4 2 7" xfId="37915"/>
    <cellStyle name="Percent 3 4 2 8" xfId="37916"/>
    <cellStyle name="Percent 3 4 2 9" xfId="37917"/>
    <cellStyle name="Percent 3 4 3" xfId="37918"/>
    <cellStyle name="Percent 3 4 3 2" xfId="37919"/>
    <cellStyle name="Percent 3 4 3 2 2" xfId="37920"/>
    <cellStyle name="Percent 3 4 3 2 2 2" xfId="37921"/>
    <cellStyle name="Percent 3 4 3 2 2 3" xfId="37922"/>
    <cellStyle name="Percent 3 4 3 2 2 4" xfId="37923"/>
    <cellStyle name="Percent 3 4 3 2 3" xfId="37924"/>
    <cellStyle name="Percent 3 4 3 2 4" xfId="37925"/>
    <cellStyle name="Percent 3 4 3 2 5" xfId="37926"/>
    <cellStyle name="Percent 3 4 3 2 6" xfId="37927"/>
    <cellStyle name="Percent 3 4 3 3" xfId="37928"/>
    <cellStyle name="Percent 3 4 3 3 2" xfId="37929"/>
    <cellStyle name="Percent 3 4 3 3 2 2" xfId="37930"/>
    <cellStyle name="Percent 3 4 3 3 2 3" xfId="37931"/>
    <cellStyle name="Percent 3 4 3 3 3" xfId="37932"/>
    <cellStyle name="Percent 3 4 3 3 4" xfId="37933"/>
    <cellStyle name="Percent 3 4 3 3 5" xfId="37934"/>
    <cellStyle name="Percent 3 4 3 3 6" xfId="37935"/>
    <cellStyle name="Percent 3 4 3 4" xfId="37936"/>
    <cellStyle name="Percent 3 4 3 4 2" xfId="37937"/>
    <cellStyle name="Percent 3 4 3 4 2 2" xfId="37938"/>
    <cellStyle name="Percent 3 4 3 4 2 3" xfId="37939"/>
    <cellStyle name="Percent 3 4 3 4 3" xfId="37940"/>
    <cellStyle name="Percent 3 4 3 4 4" xfId="37941"/>
    <cellStyle name="Percent 3 4 3 4 5" xfId="37942"/>
    <cellStyle name="Percent 3 4 3 5" xfId="37943"/>
    <cellStyle name="Percent 3 4 3 5 2" xfId="37944"/>
    <cellStyle name="Percent 3 4 3 5 3" xfId="37945"/>
    <cellStyle name="Percent 3 4 3 6" xfId="37946"/>
    <cellStyle name="Percent 3 4 3 7" xfId="37947"/>
    <cellStyle name="Percent 3 4 3 8" xfId="37948"/>
    <cellStyle name="Percent 3 4 3 9" xfId="37949"/>
    <cellStyle name="Percent 3 4 4" xfId="37950"/>
    <cellStyle name="Percent 3 4 4 2" xfId="37951"/>
    <cellStyle name="Percent 3 4 4 2 2" xfId="37952"/>
    <cellStyle name="Percent 3 4 4 2 2 2" xfId="37953"/>
    <cellStyle name="Percent 3 4 4 2 2 3" xfId="37954"/>
    <cellStyle name="Percent 3 4 4 2 3" xfId="37955"/>
    <cellStyle name="Percent 3 4 4 2 4" xfId="37956"/>
    <cellStyle name="Percent 3 4 4 2 5" xfId="37957"/>
    <cellStyle name="Percent 3 4 4 2 6" xfId="37958"/>
    <cellStyle name="Percent 3 4 4 3" xfId="37959"/>
    <cellStyle name="Percent 3 4 4 3 2" xfId="37960"/>
    <cellStyle name="Percent 3 4 4 3 2 2" xfId="37961"/>
    <cellStyle name="Percent 3 4 4 3 2 3" xfId="37962"/>
    <cellStyle name="Percent 3 4 4 3 3" xfId="37963"/>
    <cellStyle name="Percent 3 4 4 3 4" xfId="37964"/>
    <cellStyle name="Percent 3 4 4 3 5" xfId="37965"/>
    <cellStyle name="Percent 3 4 4 4" xfId="37966"/>
    <cellStyle name="Percent 3 4 4 4 2" xfId="37967"/>
    <cellStyle name="Percent 3 4 4 4 2 2" xfId="37968"/>
    <cellStyle name="Percent 3 4 4 4 2 3" xfId="37969"/>
    <cellStyle name="Percent 3 4 4 4 3" xfId="37970"/>
    <cellStyle name="Percent 3 4 4 4 4" xfId="37971"/>
    <cellStyle name="Percent 3 4 4 4 5" xfId="37972"/>
    <cellStyle name="Percent 3 4 4 5" xfId="37973"/>
    <cellStyle name="Percent 3 4 4 5 2" xfId="37974"/>
    <cellStyle name="Percent 3 4 4 5 3" xfId="37975"/>
    <cellStyle name="Percent 3 4 4 6" xfId="37976"/>
    <cellStyle name="Percent 3 4 4 7" xfId="37977"/>
    <cellStyle name="Percent 3 4 4 8" xfId="37978"/>
    <cellStyle name="Percent 3 4 4 9" xfId="37979"/>
    <cellStyle name="Percent 3 4 5" xfId="37980"/>
    <cellStyle name="Percent 3 4 5 2" xfId="37981"/>
    <cellStyle name="Percent 3 4 5 2 2" xfId="37982"/>
    <cellStyle name="Percent 3 4 5 2 2 2" xfId="37983"/>
    <cellStyle name="Percent 3 4 5 2 2 3" xfId="37984"/>
    <cellStyle name="Percent 3 4 5 2 3" xfId="37985"/>
    <cellStyle name="Percent 3 4 5 2 4" xfId="37986"/>
    <cellStyle name="Percent 3 4 5 2 5" xfId="37987"/>
    <cellStyle name="Percent 3 4 5 3" xfId="37988"/>
    <cellStyle name="Percent 3 4 5 3 2" xfId="37989"/>
    <cellStyle name="Percent 3 4 5 3 2 2" xfId="37990"/>
    <cellStyle name="Percent 3 4 5 3 2 3" xfId="37991"/>
    <cellStyle name="Percent 3 4 5 3 3" xfId="37992"/>
    <cellStyle name="Percent 3 4 5 3 4" xfId="37993"/>
    <cellStyle name="Percent 3 4 5 3 5" xfId="37994"/>
    <cellStyle name="Percent 3 4 5 4" xfId="37995"/>
    <cellStyle name="Percent 3 4 5 4 2" xfId="37996"/>
    <cellStyle name="Percent 3 4 5 4 2 2" xfId="37997"/>
    <cellStyle name="Percent 3 4 5 4 2 3" xfId="37998"/>
    <cellStyle name="Percent 3 4 5 4 3" xfId="37999"/>
    <cellStyle name="Percent 3 4 5 4 4" xfId="38000"/>
    <cellStyle name="Percent 3 4 5 4 5" xfId="38001"/>
    <cellStyle name="Percent 3 4 5 5" xfId="38002"/>
    <cellStyle name="Percent 3 4 5 5 2" xfId="38003"/>
    <cellStyle name="Percent 3 4 5 5 3" xfId="38004"/>
    <cellStyle name="Percent 3 4 5 6" xfId="38005"/>
    <cellStyle name="Percent 3 4 5 7" xfId="38006"/>
    <cellStyle name="Percent 3 4 5 8" xfId="38007"/>
    <cellStyle name="Percent 3 4 5 9" xfId="38008"/>
    <cellStyle name="Percent 3 4 6" xfId="38009"/>
    <cellStyle name="Percent 3 4 6 2" xfId="38010"/>
    <cellStyle name="Percent 3 4 6 2 2" xfId="38011"/>
    <cellStyle name="Percent 3 4 6 2 2 2" xfId="38012"/>
    <cellStyle name="Percent 3 4 6 2 2 3" xfId="38013"/>
    <cellStyle name="Percent 3 4 6 2 3" xfId="38014"/>
    <cellStyle name="Percent 3 4 6 2 4" xfId="38015"/>
    <cellStyle name="Percent 3 4 6 2 5" xfId="38016"/>
    <cellStyle name="Percent 3 4 6 3" xfId="38017"/>
    <cellStyle name="Percent 3 4 6 3 2" xfId="38018"/>
    <cellStyle name="Percent 3 4 6 3 2 2" xfId="38019"/>
    <cellStyle name="Percent 3 4 6 3 2 3" xfId="38020"/>
    <cellStyle name="Percent 3 4 6 3 3" xfId="38021"/>
    <cellStyle name="Percent 3 4 6 3 4" xfId="38022"/>
    <cellStyle name="Percent 3 4 6 3 5" xfId="38023"/>
    <cellStyle name="Percent 3 4 6 4" xfId="38024"/>
    <cellStyle name="Percent 3 4 6 4 2" xfId="38025"/>
    <cellStyle name="Percent 3 4 6 4 2 2" xfId="38026"/>
    <cellStyle name="Percent 3 4 6 4 2 3" xfId="38027"/>
    <cellStyle name="Percent 3 4 6 4 3" xfId="38028"/>
    <cellStyle name="Percent 3 4 6 4 4" xfId="38029"/>
    <cellStyle name="Percent 3 4 6 4 5" xfId="38030"/>
    <cellStyle name="Percent 3 4 6 5" xfId="38031"/>
    <cellStyle name="Percent 3 4 6 5 2" xfId="38032"/>
    <cellStyle name="Percent 3 4 6 5 3" xfId="38033"/>
    <cellStyle name="Percent 3 4 6 6" xfId="38034"/>
    <cellStyle name="Percent 3 4 6 7" xfId="38035"/>
    <cellStyle name="Percent 3 4 6 8" xfId="38036"/>
    <cellStyle name="Percent 3 4 6 9" xfId="38037"/>
    <cellStyle name="Percent 3 4 7" xfId="38038"/>
    <cellStyle name="Percent 3 4 7 2" xfId="38039"/>
    <cellStyle name="Percent 3 4 7 2 2" xfId="38040"/>
    <cellStyle name="Percent 3 4 7 2 3" xfId="38041"/>
    <cellStyle name="Percent 3 4 7 3" xfId="38042"/>
    <cellStyle name="Percent 3 4 7 4" xfId="38043"/>
    <cellStyle name="Percent 3 4 7 5" xfId="38044"/>
    <cellStyle name="Percent 3 4 7 6" xfId="38045"/>
    <cellStyle name="Percent 3 4 8" xfId="38046"/>
    <cellStyle name="Percent 3 4 8 2" xfId="38047"/>
    <cellStyle name="Percent 3 4 8 2 2" xfId="38048"/>
    <cellStyle name="Percent 3 4 8 2 3" xfId="38049"/>
    <cellStyle name="Percent 3 4 8 3" xfId="38050"/>
    <cellStyle name="Percent 3 4 8 4" xfId="38051"/>
    <cellStyle name="Percent 3 4 8 5" xfId="38052"/>
    <cellStyle name="Percent 3 4 9" xfId="38053"/>
    <cellStyle name="Percent 3 4 9 2" xfId="38054"/>
    <cellStyle name="Percent 3 4 9 2 2" xfId="38055"/>
    <cellStyle name="Percent 3 4 9 2 3" xfId="38056"/>
    <cellStyle name="Percent 3 4 9 3" xfId="38057"/>
    <cellStyle name="Percent 3 4 9 4" xfId="38058"/>
    <cellStyle name="Percent 3 4 9 5" xfId="38059"/>
    <cellStyle name="Percent 3 5" xfId="38060"/>
    <cellStyle name="Percent 3 5 10" xfId="38061"/>
    <cellStyle name="Percent 3 5 10 2" xfId="38062"/>
    <cellStyle name="Percent 3 5 10 3" xfId="38063"/>
    <cellStyle name="Percent 3 5 11" xfId="38064"/>
    <cellStyle name="Percent 3 5 12" xfId="38065"/>
    <cellStyle name="Percent 3 5 13" xfId="38066"/>
    <cellStyle name="Percent 3 5 14" xfId="38067"/>
    <cellStyle name="Percent 3 5 15" xfId="38068"/>
    <cellStyle name="Percent 3 5 2" xfId="38069"/>
    <cellStyle name="Percent 3 5 2 2" xfId="38070"/>
    <cellStyle name="Percent 3 5 2 2 2" xfId="38071"/>
    <cellStyle name="Percent 3 5 2 2 2 2" xfId="38072"/>
    <cellStyle name="Percent 3 5 2 2 2 3" xfId="38073"/>
    <cellStyle name="Percent 3 5 2 2 2 4" xfId="38074"/>
    <cellStyle name="Percent 3 5 2 2 3" xfId="38075"/>
    <cellStyle name="Percent 3 5 2 2 4" xfId="38076"/>
    <cellStyle name="Percent 3 5 2 2 5" xfId="38077"/>
    <cellStyle name="Percent 3 5 2 2 6" xfId="38078"/>
    <cellStyle name="Percent 3 5 2 3" xfId="38079"/>
    <cellStyle name="Percent 3 5 2 3 2" xfId="38080"/>
    <cellStyle name="Percent 3 5 2 3 2 2" xfId="38081"/>
    <cellStyle name="Percent 3 5 2 3 2 3" xfId="38082"/>
    <cellStyle name="Percent 3 5 2 3 3" xfId="38083"/>
    <cellStyle name="Percent 3 5 2 3 4" xfId="38084"/>
    <cellStyle name="Percent 3 5 2 3 5" xfId="38085"/>
    <cellStyle name="Percent 3 5 2 3 6" xfId="38086"/>
    <cellStyle name="Percent 3 5 2 4" xfId="38087"/>
    <cellStyle name="Percent 3 5 2 4 2" xfId="38088"/>
    <cellStyle name="Percent 3 5 2 4 2 2" xfId="38089"/>
    <cellStyle name="Percent 3 5 2 4 2 3" xfId="38090"/>
    <cellStyle name="Percent 3 5 2 4 3" xfId="38091"/>
    <cellStyle name="Percent 3 5 2 4 4" xfId="38092"/>
    <cellStyle name="Percent 3 5 2 4 5" xfId="38093"/>
    <cellStyle name="Percent 3 5 2 5" xfId="38094"/>
    <cellStyle name="Percent 3 5 2 5 2" xfId="38095"/>
    <cellStyle name="Percent 3 5 2 5 3" xfId="38096"/>
    <cellStyle name="Percent 3 5 2 6" xfId="38097"/>
    <cellStyle name="Percent 3 5 2 7" xfId="38098"/>
    <cellStyle name="Percent 3 5 2 8" xfId="38099"/>
    <cellStyle name="Percent 3 5 2 9" xfId="38100"/>
    <cellStyle name="Percent 3 5 3" xfId="38101"/>
    <cellStyle name="Percent 3 5 3 2" xfId="38102"/>
    <cellStyle name="Percent 3 5 3 2 2" xfId="38103"/>
    <cellStyle name="Percent 3 5 3 2 2 2" xfId="38104"/>
    <cellStyle name="Percent 3 5 3 2 2 3" xfId="38105"/>
    <cellStyle name="Percent 3 5 3 2 3" xfId="38106"/>
    <cellStyle name="Percent 3 5 3 2 4" xfId="38107"/>
    <cellStyle name="Percent 3 5 3 2 5" xfId="38108"/>
    <cellStyle name="Percent 3 5 3 2 6" xfId="38109"/>
    <cellStyle name="Percent 3 5 3 3" xfId="38110"/>
    <cellStyle name="Percent 3 5 3 3 2" xfId="38111"/>
    <cellStyle name="Percent 3 5 3 3 2 2" xfId="38112"/>
    <cellStyle name="Percent 3 5 3 3 2 3" xfId="38113"/>
    <cellStyle name="Percent 3 5 3 3 3" xfId="38114"/>
    <cellStyle name="Percent 3 5 3 3 4" xfId="38115"/>
    <cellStyle name="Percent 3 5 3 3 5" xfId="38116"/>
    <cellStyle name="Percent 3 5 3 4" xfId="38117"/>
    <cellStyle name="Percent 3 5 3 4 2" xfId="38118"/>
    <cellStyle name="Percent 3 5 3 4 2 2" xfId="38119"/>
    <cellStyle name="Percent 3 5 3 4 2 3" xfId="38120"/>
    <cellStyle name="Percent 3 5 3 4 3" xfId="38121"/>
    <cellStyle name="Percent 3 5 3 4 4" xfId="38122"/>
    <cellStyle name="Percent 3 5 3 4 5" xfId="38123"/>
    <cellStyle name="Percent 3 5 3 5" xfId="38124"/>
    <cellStyle name="Percent 3 5 3 5 2" xfId="38125"/>
    <cellStyle name="Percent 3 5 3 5 3" xfId="38126"/>
    <cellStyle name="Percent 3 5 3 6" xfId="38127"/>
    <cellStyle name="Percent 3 5 3 7" xfId="38128"/>
    <cellStyle name="Percent 3 5 3 8" xfId="38129"/>
    <cellStyle name="Percent 3 5 3 9" xfId="38130"/>
    <cellStyle name="Percent 3 5 4" xfId="38131"/>
    <cellStyle name="Percent 3 5 4 2" xfId="38132"/>
    <cellStyle name="Percent 3 5 4 2 2" xfId="38133"/>
    <cellStyle name="Percent 3 5 4 2 2 2" xfId="38134"/>
    <cellStyle name="Percent 3 5 4 2 2 3" xfId="38135"/>
    <cellStyle name="Percent 3 5 4 2 3" xfId="38136"/>
    <cellStyle name="Percent 3 5 4 2 4" xfId="38137"/>
    <cellStyle name="Percent 3 5 4 2 5" xfId="38138"/>
    <cellStyle name="Percent 3 5 4 3" xfId="38139"/>
    <cellStyle name="Percent 3 5 4 3 2" xfId="38140"/>
    <cellStyle name="Percent 3 5 4 3 2 2" xfId="38141"/>
    <cellStyle name="Percent 3 5 4 3 2 3" xfId="38142"/>
    <cellStyle name="Percent 3 5 4 3 3" xfId="38143"/>
    <cellStyle name="Percent 3 5 4 3 4" xfId="38144"/>
    <cellStyle name="Percent 3 5 4 3 5" xfId="38145"/>
    <cellStyle name="Percent 3 5 4 4" xfId="38146"/>
    <cellStyle name="Percent 3 5 4 4 2" xfId="38147"/>
    <cellStyle name="Percent 3 5 4 4 2 2" xfId="38148"/>
    <cellStyle name="Percent 3 5 4 4 2 3" xfId="38149"/>
    <cellStyle name="Percent 3 5 4 4 3" xfId="38150"/>
    <cellStyle name="Percent 3 5 4 4 4" xfId="38151"/>
    <cellStyle name="Percent 3 5 4 4 5" xfId="38152"/>
    <cellStyle name="Percent 3 5 4 5" xfId="38153"/>
    <cellStyle name="Percent 3 5 4 5 2" xfId="38154"/>
    <cellStyle name="Percent 3 5 4 5 3" xfId="38155"/>
    <cellStyle name="Percent 3 5 4 6" xfId="38156"/>
    <cellStyle name="Percent 3 5 4 7" xfId="38157"/>
    <cellStyle name="Percent 3 5 4 8" xfId="38158"/>
    <cellStyle name="Percent 3 5 4 9" xfId="38159"/>
    <cellStyle name="Percent 3 5 5" xfId="38160"/>
    <cellStyle name="Percent 3 5 5 2" xfId="38161"/>
    <cellStyle name="Percent 3 5 5 2 2" xfId="38162"/>
    <cellStyle name="Percent 3 5 5 2 2 2" xfId="38163"/>
    <cellStyle name="Percent 3 5 5 2 2 3" xfId="38164"/>
    <cellStyle name="Percent 3 5 5 2 3" xfId="38165"/>
    <cellStyle name="Percent 3 5 5 2 4" xfId="38166"/>
    <cellStyle name="Percent 3 5 5 2 5" xfId="38167"/>
    <cellStyle name="Percent 3 5 5 3" xfId="38168"/>
    <cellStyle name="Percent 3 5 5 3 2" xfId="38169"/>
    <cellStyle name="Percent 3 5 5 3 2 2" xfId="38170"/>
    <cellStyle name="Percent 3 5 5 3 2 3" xfId="38171"/>
    <cellStyle name="Percent 3 5 5 3 3" xfId="38172"/>
    <cellStyle name="Percent 3 5 5 3 4" xfId="38173"/>
    <cellStyle name="Percent 3 5 5 3 5" xfId="38174"/>
    <cellStyle name="Percent 3 5 5 4" xfId="38175"/>
    <cellStyle name="Percent 3 5 5 4 2" xfId="38176"/>
    <cellStyle name="Percent 3 5 5 4 2 2" xfId="38177"/>
    <cellStyle name="Percent 3 5 5 4 2 3" xfId="38178"/>
    <cellStyle name="Percent 3 5 5 4 3" xfId="38179"/>
    <cellStyle name="Percent 3 5 5 4 4" xfId="38180"/>
    <cellStyle name="Percent 3 5 5 4 5" xfId="38181"/>
    <cellStyle name="Percent 3 5 5 5" xfId="38182"/>
    <cellStyle name="Percent 3 5 5 5 2" xfId="38183"/>
    <cellStyle name="Percent 3 5 5 5 3" xfId="38184"/>
    <cellStyle name="Percent 3 5 5 6" xfId="38185"/>
    <cellStyle name="Percent 3 5 5 7" xfId="38186"/>
    <cellStyle name="Percent 3 5 5 8" xfId="38187"/>
    <cellStyle name="Percent 3 5 5 9" xfId="38188"/>
    <cellStyle name="Percent 3 5 6" xfId="38189"/>
    <cellStyle name="Percent 3 5 6 2" xfId="38190"/>
    <cellStyle name="Percent 3 5 6 2 2" xfId="38191"/>
    <cellStyle name="Percent 3 5 6 2 2 2" xfId="38192"/>
    <cellStyle name="Percent 3 5 6 2 2 3" xfId="38193"/>
    <cellStyle name="Percent 3 5 6 2 3" xfId="38194"/>
    <cellStyle name="Percent 3 5 6 2 4" xfId="38195"/>
    <cellStyle name="Percent 3 5 6 2 5" xfId="38196"/>
    <cellStyle name="Percent 3 5 6 3" xfId="38197"/>
    <cellStyle name="Percent 3 5 6 3 2" xfId="38198"/>
    <cellStyle name="Percent 3 5 6 3 2 2" xfId="38199"/>
    <cellStyle name="Percent 3 5 6 3 2 3" xfId="38200"/>
    <cellStyle name="Percent 3 5 6 3 3" xfId="38201"/>
    <cellStyle name="Percent 3 5 6 3 4" xfId="38202"/>
    <cellStyle name="Percent 3 5 6 3 5" xfId="38203"/>
    <cellStyle name="Percent 3 5 6 4" xfId="38204"/>
    <cellStyle name="Percent 3 5 6 4 2" xfId="38205"/>
    <cellStyle name="Percent 3 5 6 4 2 2" xfId="38206"/>
    <cellStyle name="Percent 3 5 6 4 2 3" xfId="38207"/>
    <cellStyle name="Percent 3 5 6 4 3" xfId="38208"/>
    <cellStyle name="Percent 3 5 6 4 4" xfId="38209"/>
    <cellStyle name="Percent 3 5 6 4 5" xfId="38210"/>
    <cellStyle name="Percent 3 5 6 5" xfId="38211"/>
    <cellStyle name="Percent 3 5 6 5 2" xfId="38212"/>
    <cellStyle name="Percent 3 5 6 5 3" xfId="38213"/>
    <cellStyle name="Percent 3 5 6 6" xfId="38214"/>
    <cellStyle name="Percent 3 5 6 7" xfId="38215"/>
    <cellStyle name="Percent 3 5 6 8" xfId="38216"/>
    <cellStyle name="Percent 3 5 7" xfId="38217"/>
    <cellStyle name="Percent 3 5 7 2" xfId="38218"/>
    <cellStyle name="Percent 3 5 7 2 2" xfId="38219"/>
    <cellStyle name="Percent 3 5 7 2 3" xfId="38220"/>
    <cellStyle name="Percent 3 5 7 3" xfId="38221"/>
    <cellStyle name="Percent 3 5 7 4" xfId="38222"/>
    <cellStyle name="Percent 3 5 7 5" xfId="38223"/>
    <cellStyle name="Percent 3 5 8" xfId="38224"/>
    <cellStyle name="Percent 3 5 8 2" xfId="38225"/>
    <cellStyle name="Percent 3 5 8 2 2" xfId="38226"/>
    <cellStyle name="Percent 3 5 8 2 3" xfId="38227"/>
    <cellStyle name="Percent 3 5 8 3" xfId="38228"/>
    <cellStyle name="Percent 3 5 8 4" xfId="38229"/>
    <cellStyle name="Percent 3 5 8 5" xfId="38230"/>
    <cellStyle name="Percent 3 5 9" xfId="38231"/>
    <cellStyle name="Percent 3 5 9 2" xfId="38232"/>
    <cellStyle name="Percent 3 5 9 2 2" xfId="38233"/>
    <cellStyle name="Percent 3 5 9 2 3" xfId="38234"/>
    <cellStyle name="Percent 3 5 9 3" xfId="38235"/>
    <cellStyle name="Percent 3 5 9 4" xfId="38236"/>
    <cellStyle name="Percent 3 5 9 5" xfId="38237"/>
    <cellStyle name="Percent 3 6" xfId="38238"/>
    <cellStyle name="Percent 3 6 10" xfId="38239"/>
    <cellStyle name="Percent 3 6 10 2" xfId="38240"/>
    <cellStyle name="Percent 3 6 10 3" xfId="38241"/>
    <cellStyle name="Percent 3 6 11" xfId="38242"/>
    <cellStyle name="Percent 3 6 12" xfId="38243"/>
    <cellStyle name="Percent 3 6 13" xfId="38244"/>
    <cellStyle name="Percent 3 6 14" xfId="38245"/>
    <cellStyle name="Percent 3 6 2" xfId="38246"/>
    <cellStyle name="Percent 3 6 2 2" xfId="38247"/>
    <cellStyle name="Percent 3 6 2 2 2" xfId="38248"/>
    <cellStyle name="Percent 3 6 2 2 2 2" xfId="38249"/>
    <cellStyle name="Percent 3 6 2 2 2 3" xfId="38250"/>
    <cellStyle name="Percent 3 6 2 2 2 4" xfId="38251"/>
    <cellStyle name="Percent 3 6 2 2 3" xfId="38252"/>
    <cellStyle name="Percent 3 6 2 2 4" xfId="38253"/>
    <cellStyle name="Percent 3 6 2 2 5" xfId="38254"/>
    <cellStyle name="Percent 3 6 2 2 6" xfId="38255"/>
    <cellStyle name="Percent 3 6 2 3" xfId="38256"/>
    <cellStyle name="Percent 3 6 2 3 2" xfId="38257"/>
    <cellStyle name="Percent 3 6 2 3 2 2" xfId="38258"/>
    <cellStyle name="Percent 3 6 2 3 2 3" xfId="38259"/>
    <cellStyle name="Percent 3 6 2 3 3" xfId="38260"/>
    <cellStyle name="Percent 3 6 2 3 4" xfId="38261"/>
    <cellStyle name="Percent 3 6 2 3 5" xfId="38262"/>
    <cellStyle name="Percent 3 6 2 3 6" xfId="38263"/>
    <cellStyle name="Percent 3 6 2 4" xfId="38264"/>
    <cellStyle name="Percent 3 6 2 4 2" xfId="38265"/>
    <cellStyle name="Percent 3 6 2 4 2 2" xfId="38266"/>
    <cellStyle name="Percent 3 6 2 4 2 3" xfId="38267"/>
    <cellStyle name="Percent 3 6 2 4 3" xfId="38268"/>
    <cellStyle name="Percent 3 6 2 4 4" xfId="38269"/>
    <cellStyle name="Percent 3 6 2 4 5" xfId="38270"/>
    <cellStyle name="Percent 3 6 2 5" xfId="38271"/>
    <cellStyle name="Percent 3 6 2 5 2" xfId="38272"/>
    <cellStyle name="Percent 3 6 2 5 3" xfId="38273"/>
    <cellStyle name="Percent 3 6 2 6" xfId="38274"/>
    <cellStyle name="Percent 3 6 2 7" xfId="38275"/>
    <cellStyle name="Percent 3 6 2 8" xfId="38276"/>
    <cellStyle name="Percent 3 6 2 9" xfId="38277"/>
    <cellStyle name="Percent 3 6 3" xfId="38278"/>
    <cellStyle name="Percent 3 6 3 2" xfId="38279"/>
    <cellStyle name="Percent 3 6 3 2 2" xfId="38280"/>
    <cellStyle name="Percent 3 6 3 2 2 2" xfId="38281"/>
    <cellStyle name="Percent 3 6 3 2 2 3" xfId="38282"/>
    <cellStyle name="Percent 3 6 3 2 3" xfId="38283"/>
    <cellStyle name="Percent 3 6 3 2 4" xfId="38284"/>
    <cellStyle name="Percent 3 6 3 2 5" xfId="38285"/>
    <cellStyle name="Percent 3 6 3 2 6" xfId="38286"/>
    <cellStyle name="Percent 3 6 3 3" xfId="38287"/>
    <cellStyle name="Percent 3 6 3 3 2" xfId="38288"/>
    <cellStyle name="Percent 3 6 3 3 2 2" xfId="38289"/>
    <cellStyle name="Percent 3 6 3 3 2 3" xfId="38290"/>
    <cellStyle name="Percent 3 6 3 3 3" xfId="38291"/>
    <cellStyle name="Percent 3 6 3 3 4" xfId="38292"/>
    <cellStyle name="Percent 3 6 3 3 5" xfId="38293"/>
    <cellStyle name="Percent 3 6 3 4" xfId="38294"/>
    <cellStyle name="Percent 3 6 3 4 2" xfId="38295"/>
    <cellStyle name="Percent 3 6 3 4 2 2" xfId="38296"/>
    <cellStyle name="Percent 3 6 3 4 2 3" xfId="38297"/>
    <cellStyle name="Percent 3 6 3 4 3" xfId="38298"/>
    <cellStyle name="Percent 3 6 3 4 4" xfId="38299"/>
    <cellStyle name="Percent 3 6 3 4 5" xfId="38300"/>
    <cellStyle name="Percent 3 6 3 5" xfId="38301"/>
    <cellStyle name="Percent 3 6 3 5 2" xfId="38302"/>
    <cellStyle name="Percent 3 6 3 5 3" xfId="38303"/>
    <cellStyle name="Percent 3 6 3 6" xfId="38304"/>
    <cellStyle name="Percent 3 6 3 7" xfId="38305"/>
    <cellStyle name="Percent 3 6 3 8" xfId="38306"/>
    <cellStyle name="Percent 3 6 3 9" xfId="38307"/>
    <cellStyle name="Percent 3 6 4" xfId="38308"/>
    <cellStyle name="Percent 3 6 4 2" xfId="38309"/>
    <cellStyle name="Percent 3 6 4 2 2" xfId="38310"/>
    <cellStyle name="Percent 3 6 4 2 2 2" xfId="38311"/>
    <cellStyle name="Percent 3 6 4 2 2 3" xfId="38312"/>
    <cellStyle name="Percent 3 6 4 2 3" xfId="38313"/>
    <cellStyle name="Percent 3 6 4 2 4" xfId="38314"/>
    <cellStyle name="Percent 3 6 4 2 5" xfId="38315"/>
    <cellStyle name="Percent 3 6 4 3" xfId="38316"/>
    <cellStyle name="Percent 3 6 4 3 2" xfId="38317"/>
    <cellStyle name="Percent 3 6 4 3 2 2" xfId="38318"/>
    <cellStyle name="Percent 3 6 4 3 2 3" xfId="38319"/>
    <cellStyle name="Percent 3 6 4 3 3" xfId="38320"/>
    <cellStyle name="Percent 3 6 4 3 4" xfId="38321"/>
    <cellStyle name="Percent 3 6 4 3 5" xfId="38322"/>
    <cellStyle name="Percent 3 6 4 4" xfId="38323"/>
    <cellStyle name="Percent 3 6 4 4 2" xfId="38324"/>
    <cellStyle name="Percent 3 6 4 4 2 2" xfId="38325"/>
    <cellStyle name="Percent 3 6 4 4 2 3" xfId="38326"/>
    <cellStyle name="Percent 3 6 4 4 3" xfId="38327"/>
    <cellStyle name="Percent 3 6 4 4 4" xfId="38328"/>
    <cellStyle name="Percent 3 6 4 4 5" xfId="38329"/>
    <cellStyle name="Percent 3 6 4 5" xfId="38330"/>
    <cellStyle name="Percent 3 6 4 5 2" xfId="38331"/>
    <cellStyle name="Percent 3 6 4 5 3" xfId="38332"/>
    <cellStyle name="Percent 3 6 4 6" xfId="38333"/>
    <cellStyle name="Percent 3 6 4 7" xfId="38334"/>
    <cellStyle name="Percent 3 6 4 8" xfId="38335"/>
    <cellStyle name="Percent 3 6 4 9" xfId="38336"/>
    <cellStyle name="Percent 3 6 5" xfId="38337"/>
    <cellStyle name="Percent 3 6 5 2" xfId="38338"/>
    <cellStyle name="Percent 3 6 5 2 2" xfId="38339"/>
    <cellStyle name="Percent 3 6 5 2 2 2" xfId="38340"/>
    <cellStyle name="Percent 3 6 5 2 2 3" xfId="38341"/>
    <cellStyle name="Percent 3 6 5 2 3" xfId="38342"/>
    <cellStyle name="Percent 3 6 5 2 4" xfId="38343"/>
    <cellStyle name="Percent 3 6 5 2 5" xfId="38344"/>
    <cellStyle name="Percent 3 6 5 3" xfId="38345"/>
    <cellStyle name="Percent 3 6 5 3 2" xfId="38346"/>
    <cellStyle name="Percent 3 6 5 3 2 2" xfId="38347"/>
    <cellStyle name="Percent 3 6 5 3 2 3" xfId="38348"/>
    <cellStyle name="Percent 3 6 5 3 3" xfId="38349"/>
    <cellStyle name="Percent 3 6 5 3 4" xfId="38350"/>
    <cellStyle name="Percent 3 6 5 3 5" xfId="38351"/>
    <cellStyle name="Percent 3 6 5 4" xfId="38352"/>
    <cellStyle name="Percent 3 6 5 4 2" xfId="38353"/>
    <cellStyle name="Percent 3 6 5 4 2 2" xfId="38354"/>
    <cellStyle name="Percent 3 6 5 4 2 3" xfId="38355"/>
    <cellStyle name="Percent 3 6 5 4 3" xfId="38356"/>
    <cellStyle name="Percent 3 6 5 4 4" xfId="38357"/>
    <cellStyle name="Percent 3 6 5 4 5" xfId="38358"/>
    <cellStyle name="Percent 3 6 5 5" xfId="38359"/>
    <cellStyle name="Percent 3 6 5 5 2" xfId="38360"/>
    <cellStyle name="Percent 3 6 5 5 3" xfId="38361"/>
    <cellStyle name="Percent 3 6 5 6" xfId="38362"/>
    <cellStyle name="Percent 3 6 5 7" xfId="38363"/>
    <cellStyle name="Percent 3 6 5 8" xfId="38364"/>
    <cellStyle name="Percent 3 6 5 9" xfId="38365"/>
    <cellStyle name="Percent 3 6 6" xfId="38366"/>
    <cellStyle name="Percent 3 6 6 2" xfId="38367"/>
    <cellStyle name="Percent 3 6 6 2 2" xfId="38368"/>
    <cellStyle name="Percent 3 6 6 2 2 2" xfId="38369"/>
    <cellStyle name="Percent 3 6 6 2 2 3" xfId="38370"/>
    <cellStyle name="Percent 3 6 6 2 3" xfId="38371"/>
    <cellStyle name="Percent 3 6 6 2 4" xfId="38372"/>
    <cellStyle name="Percent 3 6 6 2 5" xfId="38373"/>
    <cellStyle name="Percent 3 6 6 3" xfId="38374"/>
    <cellStyle name="Percent 3 6 6 3 2" xfId="38375"/>
    <cellStyle name="Percent 3 6 6 3 2 2" xfId="38376"/>
    <cellStyle name="Percent 3 6 6 3 2 3" xfId="38377"/>
    <cellStyle name="Percent 3 6 6 3 3" xfId="38378"/>
    <cellStyle name="Percent 3 6 6 3 4" xfId="38379"/>
    <cellStyle name="Percent 3 6 6 3 5" xfId="38380"/>
    <cellStyle name="Percent 3 6 6 4" xfId="38381"/>
    <cellStyle name="Percent 3 6 6 4 2" xfId="38382"/>
    <cellStyle name="Percent 3 6 6 4 2 2" xfId="38383"/>
    <cellStyle name="Percent 3 6 6 4 2 3" xfId="38384"/>
    <cellStyle name="Percent 3 6 6 4 3" xfId="38385"/>
    <cellStyle name="Percent 3 6 6 4 4" xfId="38386"/>
    <cellStyle name="Percent 3 6 6 4 5" xfId="38387"/>
    <cellStyle name="Percent 3 6 6 5" xfId="38388"/>
    <cellStyle name="Percent 3 6 6 5 2" xfId="38389"/>
    <cellStyle name="Percent 3 6 6 5 3" xfId="38390"/>
    <cellStyle name="Percent 3 6 6 6" xfId="38391"/>
    <cellStyle name="Percent 3 6 6 7" xfId="38392"/>
    <cellStyle name="Percent 3 6 6 8" xfId="38393"/>
    <cellStyle name="Percent 3 6 6 9" xfId="38394"/>
    <cellStyle name="Percent 3 6 7" xfId="38395"/>
    <cellStyle name="Percent 3 6 7 2" xfId="38396"/>
    <cellStyle name="Percent 3 6 7 2 2" xfId="38397"/>
    <cellStyle name="Percent 3 6 7 2 3" xfId="38398"/>
    <cellStyle name="Percent 3 6 7 3" xfId="38399"/>
    <cellStyle name="Percent 3 6 7 4" xfId="38400"/>
    <cellStyle name="Percent 3 6 7 5" xfId="38401"/>
    <cellStyle name="Percent 3 6 8" xfId="38402"/>
    <cellStyle name="Percent 3 6 8 2" xfId="38403"/>
    <cellStyle name="Percent 3 6 8 2 2" xfId="38404"/>
    <cellStyle name="Percent 3 6 8 2 3" xfId="38405"/>
    <cellStyle name="Percent 3 6 8 3" xfId="38406"/>
    <cellStyle name="Percent 3 6 8 4" xfId="38407"/>
    <cellStyle name="Percent 3 6 8 5" xfId="38408"/>
    <cellStyle name="Percent 3 6 9" xfId="38409"/>
    <cellStyle name="Percent 3 6 9 2" xfId="38410"/>
    <cellStyle name="Percent 3 6 9 2 2" xfId="38411"/>
    <cellStyle name="Percent 3 6 9 2 3" xfId="38412"/>
    <cellStyle name="Percent 3 6 9 3" xfId="38413"/>
    <cellStyle name="Percent 3 6 9 4" xfId="38414"/>
    <cellStyle name="Percent 3 6 9 5" xfId="38415"/>
    <cellStyle name="Percent 3 7" xfId="38416"/>
    <cellStyle name="Percent 3 7 10" xfId="38417"/>
    <cellStyle name="Percent 3 7 10 2" xfId="38418"/>
    <cellStyle name="Percent 3 7 10 3" xfId="38419"/>
    <cellStyle name="Percent 3 7 11" xfId="38420"/>
    <cellStyle name="Percent 3 7 12" xfId="38421"/>
    <cellStyle name="Percent 3 7 13" xfId="38422"/>
    <cellStyle name="Percent 3 7 14" xfId="38423"/>
    <cellStyle name="Percent 3 7 2" xfId="38424"/>
    <cellStyle name="Percent 3 7 2 2" xfId="38425"/>
    <cellStyle name="Percent 3 7 2 2 2" xfId="38426"/>
    <cellStyle name="Percent 3 7 2 2 2 2" xfId="38427"/>
    <cellStyle name="Percent 3 7 2 2 2 3" xfId="38428"/>
    <cellStyle name="Percent 3 7 2 2 2 4" xfId="38429"/>
    <cellStyle name="Percent 3 7 2 2 3" xfId="38430"/>
    <cellStyle name="Percent 3 7 2 2 4" xfId="38431"/>
    <cellStyle name="Percent 3 7 2 2 5" xfId="38432"/>
    <cellStyle name="Percent 3 7 2 2 6" xfId="38433"/>
    <cellStyle name="Percent 3 7 2 3" xfId="38434"/>
    <cellStyle name="Percent 3 7 2 3 2" xfId="38435"/>
    <cellStyle name="Percent 3 7 2 3 2 2" xfId="38436"/>
    <cellStyle name="Percent 3 7 2 3 2 3" xfId="38437"/>
    <cellStyle name="Percent 3 7 2 3 3" xfId="38438"/>
    <cellStyle name="Percent 3 7 2 3 4" xfId="38439"/>
    <cellStyle name="Percent 3 7 2 3 5" xfId="38440"/>
    <cellStyle name="Percent 3 7 2 3 6" xfId="38441"/>
    <cellStyle name="Percent 3 7 2 4" xfId="38442"/>
    <cellStyle name="Percent 3 7 2 4 2" xfId="38443"/>
    <cellStyle name="Percent 3 7 2 4 2 2" xfId="38444"/>
    <cellStyle name="Percent 3 7 2 4 2 3" xfId="38445"/>
    <cellStyle name="Percent 3 7 2 4 3" xfId="38446"/>
    <cellStyle name="Percent 3 7 2 4 4" xfId="38447"/>
    <cellStyle name="Percent 3 7 2 4 5" xfId="38448"/>
    <cellStyle name="Percent 3 7 2 5" xfId="38449"/>
    <cellStyle name="Percent 3 7 2 5 2" xfId="38450"/>
    <cellStyle name="Percent 3 7 2 5 3" xfId="38451"/>
    <cellStyle name="Percent 3 7 2 6" xfId="38452"/>
    <cellStyle name="Percent 3 7 2 7" xfId="38453"/>
    <cellStyle name="Percent 3 7 2 8" xfId="38454"/>
    <cellStyle name="Percent 3 7 2 9" xfId="38455"/>
    <cellStyle name="Percent 3 7 3" xfId="38456"/>
    <cellStyle name="Percent 3 7 3 2" xfId="38457"/>
    <cellStyle name="Percent 3 7 3 2 2" xfId="38458"/>
    <cellStyle name="Percent 3 7 3 2 2 2" xfId="38459"/>
    <cellStyle name="Percent 3 7 3 2 2 3" xfId="38460"/>
    <cellStyle name="Percent 3 7 3 2 3" xfId="38461"/>
    <cellStyle name="Percent 3 7 3 2 4" xfId="38462"/>
    <cellStyle name="Percent 3 7 3 2 5" xfId="38463"/>
    <cellStyle name="Percent 3 7 3 2 6" xfId="38464"/>
    <cellStyle name="Percent 3 7 3 3" xfId="38465"/>
    <cellStyle name="Percent 3 7 3 3 2" xfId="38466"/>
    <cellStyle name="Percent 3 7 3 3 2 2" xfId="38467"/>
    <cellStyle name="Percent 3 7 3 3 2 3" xfId="38468"/>
    <cellStyle name="Percent 3 7 3 3 3" xfId="38469"/>
    <cellStyle name="Percent 3 7 3 3 4" xfId="38470"/>
    <cellStyle name="Percent 3 7 3 3 5" xfId="38471"/>
    <cellStyle name="Percent 3 7 3 4" xfId="38472"/>
    <cellStyle name="Percent 3 7 3 4 2" xfId="38473"/>
    <cellStyle name="Percent 3 7 3 4 2 2" xfId="38474"/>
    <cellStyle name="Percent 3 7 3 4 2 3" xfId="38475"/>
    <cellStyle name="Percent 3 7 3 4 3" xfId="38476"/>
    <cellStyle name="Percent 3 7 3 4 4" xfId="38477"/>
    <cellStyle name="Percent 3 7 3 4 5" xfId="38478"/>
    <cellStyle name="Percent 3 7 3 5" xfId="38479"/>
    <cellStyle name="Percent 3 7 3 5 2" xfId="38480"/>
    <cellStyle name="Percent 3 7 3 5 3" xfId="38481"/>
    <cellStyle name="Percent 3 7 3 6" xfId="38482"/>
    <cellStyle name="Percent 3 7 3 7" xfId="38483"/>
    <cellStyle name="Percent 3 7 3 8" xfId="38484"/>
    <cellStyle name="Percent 3 7 3 9" xfId="38485"/>
    <cellStyle name="Percent 3 7 4" xfId="38486"/>
    <cellStyle name="Percent 3 7 4 2" xfId="38487"/>
    <cellStyle name="Percent 3 7 4 2 2" xfId="38488"/>
    <cellStyle name="Percent 3 7 4 2 2 2" xfId="38489"/>
    <cellStyle name="Percent 3 7 4 2 2 3" xfId="38490"/>
    <cellStyle name="Percent 3 7 4 2 3" xfId="38491"/>
    <cellStyle name="Percent 3 7 4 2 4" xfId="38492"/>
    <cellStyle name="Percent 3 7 4 2 5" xfId="38493"/>
    <cellStyle name="Percent 3 7 4 3" xfId="38494"/>
    <cellStyle name="Percent 3 7 4 3 2" xfId="38495"/>
    <cellStyle name="Percent 3 7 4 3 2 2" xfId="38496"/>
    <cellStyle name="Percent 3 7 4 3 2 3" xfId="38497"/>
    <cellStyle name="Percent 3 7 4 3 3" xfId="38498"/>
    <cellStyle name="Percent 3 7 4 3 4" xfId="38499"/>
    <cellStyle name="Percent 3 7 4 3 5" xfId="38500"/>
    <cellStyle name="Percent 3 7 4 4" xfId="38501"/>
    <cellStyle name="Percent 3 7 4 4 2" xfId="38502"/>
    <cellStyle name="Percent 3 7 4 4 2 2" xfId="38503"/>
    <cellStyle name="Percent 3 7 4 4 2 3" xfId="38504"/>
    <cellStyle name="Percent 3 7 4 4 3" xfId="38505"/>
    <cellStyle name="Percent 3 7 4 4 4" xfId="38506"/>
    <cellStyle name="Percent 3 7 4 4 5" xfId="38507"/>
    <cellStyle name="Percent 3 7 4 5" xfId="38508"/>
    <cellStyle name="Percent 3 7 4 5 2" xfId="38509"/>
    <cellStyle name="Percent 3 7 4 5 3" xfId="38510"/>
    <cellStyle name="Percent 3 7 4 6" xfId="38511"/>
    <cellStyle name="Percent 3 7 4 7" xfId="38512"/>
    <cellStyle name="Percent 3 7 4 8" xfId="38513"/>
    <cellStyle name="Percent 3 7 4 9" xfId="38514"/>
    <cellStyle name="Percent 3 7 5" xfId="38515"/>
    <cellStyle name="Percent 3 7 5 2" xfId="38516"/>
    <cellStyle name="Percent 3 7 5 2 2" xfId="38517"/>
    <cellStyle name="Percent 3 7 5 2 2 2" xfId="38518"/>
    <cellStyle name="Percent 3 7 5 2 2 3" xfId="38519"/>
    <cellStyle name="Percent 3 7 5 2 3" xfId="38520"/>
    <cellStyle name="Percent 3 7 5 2 4" xfId="38521"/>
    <cellStyle name="Percent 3 7 5 2 5" xfId="38522"/>
    <cellStyle name="Percent 3 7 5 3" xfId="38523"/>
    <cellStyle name="Percent 3 7 5 3 2" xfId="38524"/>
    <cellStyle name="Percent 3 7 5 3 2 2" xfId="38525"/>
    <cellStyle name="Percent 3 7 5 3 2 3" xfId="38526"/>
    <cellStyle name="Percent 3 7 5 3 3" xfId="38527"/>
    <cellStyle name="Percent 3 7 5 3 4" xfId="38528"/>
    <cellStyle name="Percent 3 7 5 3 5" xfId="38529"/>
    <cellStyle name="Percent 3 7 5 4" xfId="38530"/>
    <cellStyle name="Percent 3 7 5 4 2" xfId="38531"/>
    <cellStyle name="Percent 3 7 5 4 2 2" xfId="38532"/>
    <cellStyle name="Percent 3 7 5 4 2 3" xfId="38533"/>
    <cellStyle name="Percent 3 7 5 4 3" xfId="38534"/>
    <cellStyle name="Percent 3 7 5 4 4" xfId="38535"/>
    <cellStyle name="Percent 3 7 5 4 5" xfId="38536"/>
    <cellStyle name="Percent 3 7 5 5" xfId="38537"/>
    <cellStyle name="Percent 3 7 5 5 2" xfId="38538"/>
    <cellStyle name="Percent 3 7 5 5 3" xfId="38539"/>
    <cellStyle name="Percent 3 7 5 6" xfId="38540"/>
    <cellStyle name="Percent 3 7 5 7" xfId="38541"/>
    <cellStyle name="Percent 3 7 5 8" xfId="38542"/>
    <cellStyle name="Percent 3 7 6" xfId="38543"/>
    <cellStyle name="Percent 3 7 6 2" xfId="38544"/>
    <cellStyle name="Percent 3 7 6 2 2" xfId="38545"/>
    <cellStyle name="Percent 3 7 6 2 2 2" xfId="38546"/>
    <cellStyle name="Percent 3 7 6 2 2 3" xfId="38547"/>
    <cellStyle name="Percent 3 7 6 2 3" xfId="38548"/>
    <cellStyle name="Percent 3 7 6 2 4" xfId="38549"/>
    <cellStyle name="Percent 3 7 6 2 5" xfId="38550"/>
    <cellStyle name="Percent 3 7 6 3" xfId="38551"/>
    <cellStyle name="Percent 3 7 6 3 2" xfId="38552"/>
    <cellStyle name="Percent 3 7 6 3 2 2" xfId="38553"/>
    <cellStyle name="Percent 3 7 6 3 2 3" xfId="38554"/>
    <cellStyle name="Percent 3 7 6 3 3" xfId="38555"/>
    <cellStyle name="Percent 3 7 6 3 4" xfId="38556"/>
    <cellStyle name="Percent 3 7 6 3 5" xfId="38557"/>
    <cellStyle name="Percent 3 7 6 4" xfId="38558"/>
    <cellStyle name="Percent 3 7 6 4 2" xfId="38559"/>
    <cellStyle name="Percent 3 7 6 4 2 2" xfId="38560"/>
    <cellStyle name="Percent 3 7 6 4 2 3" xfId="38561"/>
    <cellStyle name="Percent 3 7 6 4 3" xfId="38562"/>
    <cellStyle name="Percent 3 7 6 4 4" xfId="38563"/>
    <cellStyle name="Percent 3 7 6 4 5" xfId="38564"/>
    <cellStyle name="Percent 3 7 6 5" xfId="38565"/>
    <cellStyle name="Percent 3 7 6 5 2" xfId="38566"/>
    <cellStyle name="Percent 3 7 6 5 3" xfId="38567"/>
    <cellStyle name="Percent 3 7 6 6" xfId="38568"/>
    <cellStyle name="Percent 3 7 6 7" xfId="38569"/>
    <cellStyle name="Percent 3 7 6 8" xfId="38570"/>
    <cellStyle name="Percent 3 7 7" xfId="38571"/>
    <cellStyle name="Percent 3 7 7 2" xfId="38572"/>
    <cellStyle name="Percent 3 7 7 2 2" xfId="38573"/>
    <cellStyle name="Percent 3 7 7 2 3" xfId="38574"/>
    <cellStyle name="Percent 3 7 7 3" xfId="38575"/>
    <cellStyle name="Percent 3 7 7 4" xfId="38576"/>
    <cellStyle name="Percent 3 7 7 5" xfId="38577"/>
    <cellStyle name="Percent 3 7 8" xfId="38578"/>
    <cellStyle name="Percent 3 7 8 2" xfId="38579"/>
    <cellStyle name="Percent 3 7 8 2 2" xfId="38580"/>
    <cellStyle name="Percent 3 7 8 2 3" xfId="38581"/>
    <cellStyle name="Percent 3 7 8 3" xfId="38582"/>
    <cellStyle name="Percent 3 7 8 4" xfId="38583"/>
    <cellStyle name="Percent 3 7 8 5" xfId="38584"/>
    <cellStyle name="Percent 3 7 9" xfId="38585"/>
    <cellStyle name="Percent 3 7 9 2" xfId="38586"/>
    <cellStyle name="Percent 3 7 9 2 2" xfId="38587"/>
    <cellStyle name="Percent 3 7 9 2 3" xfId="38588"/>
    <cellStyle name="Percent 3 7 9 3" xfId="38589"/>
    <cellStyle name="Percent 3 7 9 4" xfId="38590"/>
    <cellStyle name="Percent 3 7 9 5" xfId="38591"/>
    <cellStyle name="Percent 3 8" xfId="38592"/>
    <cellStyle name="Percent 3 8 10" xfId="38593"/>
    <cellStyle name="Percent 3 8 10 2" xfId="38594"/>
    <cellStyle name="Percent 3 8 10 3" xfId="38595"/>
    <cellStyle name="Percent 3 8 11" xfId="38596"/>
    <cellStyle name="Percent 3 8 12" xfId="38597"/>
    <cellStyle name="Percent 3 8 13" xfId="38598"/>
    <cellStyle name="Percent 3 8 14" xfId="38599"/>
    <cellStyle name="Percent 3 8 2" xfId="38600"/>
    <cellStyle name="Percent 3 8 2 2" xfId="38601"/>
    <cellStyle name="Percent 3 8 2 2 2" xfId="38602"/>
    <cellStyle name="Percent 3 8 2 2 2 2" xfId="38603"/>
    <cellStyle name="Percent 3 8 2 2 2 3" xfId="38604"/>
    <cellStyle name="Percent 3 8 2 2 2 4" xfId="38605"/>
    <cellStyle name="Percent 3 8 2 2 3" xfId="38606"/>
    <cellStyle name="Percent 3 8 2 2 4" xfId="38607"/>
    <cellStyle name="Percent 3 8 2 2 5" xfId="38608"/>
    <cellStyle name="Percent 3 8 2 2 6" xfId="38609"/>
    <cellStyle name="Percent 3 8 2 3" xfId="38610"/>
    <cellStyle name="Percent 3 8 2 3 2" xfId="38611"/>
    <cellStyle name="Percent 3 8 2 3 2 2" xfId="38612"/>
    <cellStyle name="Percent 3 8 2 3 2 3" xfId="38613"/>
    <cellStyle name="Percent 3 8 2 3 3" xfId="38614"/>
    <cellStyle name="Percent 3 8 2 3 4" xfId="38615"/>
    <cellStyle name="Percent 3 8 2 3 5" xfId="38616"/>
    <cellStyle name="Percent 3 8 2 3 6" xfId="38617"/>
    <cellStyle name="Percent 3 8 2 4" xfId="38618"/>
    <cellStyle name="Percent 3 8 2 4 2" xfId="38619"/>
    <cellStyle name="Percent 3 8 2 4 2 2" xfId="38620"/>
    <cellStyle name="Percent 3 8 2 4 2 3" xfId="38621"/>
    <cellStyle name="Percent 3 8 2 4 3" xfId="38622"/>
    <cellStyle name="Percent 3 8 2 4 4" xfId="38623"/>
    <cellStyle name="Percent 3 8 2 4 5" xfId="38624"/>
    <cellStyle name="Percent 3 8 2 5" xfId="38625"/>
    <cellStyle name="Percent 3 8 2 5 2" xfId="38626"/>
    <cellStyle name="Percent 3 8 2 5 3" xfId="38627"/>
    <cellStyle name="Percent 3 8 2 6" xfId="38628"/>
    <cellStyle name="Percent 3 8 2 7" xfId="38629"/>
    <cellStyle name="Percent 3 8 2 8" xfId="38630"/>
    <cellStyle name="Percent 3 8 2 9" xfId="38631"/>
    <cellStyle name="Percent 3 8 3" xfId="38632"/>
    <cellStyle name="Percent 3 8 3 2" xfId="38633"/>
    <cellStyle name="Percent 3 8 3 2 2" xfId="38634"/>
    <cellStyle name="Percent 3 8 3 2 2 2" xfId="38635"/>
    <cellStyle name="Percent 3 8 3 2 2 3" xfId="38636"/>
    <cellStyle name="Percent 3 8 3 2 3" xfId="38637"/>
    <cellStyle name="Percent 3 8 3 2 4" xfId="38638"/>
    <cellStyle name="Percent 3 8 3 2 5" xfId="38639"/>
    <cellStyle name="Percent 3 8 3 2 6" xfId="38640"/>
    <cellStyle name="Percent 3 8 3 3" xfId="38641"/>
    <cellStyle name="Percent 3 8 3 3 2" xfId="38642"/>
    <cellStyle name="Percent 3 8 3 3 2 2" xfId="38643"/>
    <cellStyle name="Percent 3 8 3 3 2 3" xfId="38644"/>
    <cellStyle name="Percent 3 8 3 3 3" xfId="38645"/>
    <cellStyle name="Percent 3 8 3 3 4" xfId="38646"/>
    <cellStyle name="Percent 3 8 3 3 5" xfId="38647"/>
    <cellStyle name="Percent 3 8 3 4" xfId="38648"/>
    <cellStyle name="Percent 3 8 3 4 2" xfId="38649"/>
    <cellStyle name="Percent 3 8 3 4 2 2" xfId="38650"/>
    <cellStyle name="Percent 3 8 3 4 2 3" xfId="38651"/>
    <cellStyle name="Percent 3 8 3 4 3" xfId="38652"/>
    <cellStyle name="Percent 3 8 3 4 4" xfId="38653"/>
    <cellStyle name="Percent 3 8 3 4 5" xfId="38654"/>
    <cellStyle name="Percent 3 8 3 5" xfId="38655"/>
    <cellStyle name="Percent 3 8 3 5 2" xfId="38656"/>
    <cellStyle name="Percent 3 8 3 5 3" xfId="38657"/>
    <cellStyle name="Percent 3 8 3 6" xfId="38658"/>
    <cellStyle name="Percent 3 8 3 7" xfId="38659"/>
    <cellStyle name="Percent 3 8 3 8" xfId="38660"/>
    <cellStyle name="Percent 3 8 3 9" xfId="38661"/>
    <cellStyle name="Percent 3 8 4" xfId="38662"/>
    <cellStyle name="Percent 3 8 4 2" xfId="38663"/>
    <cellStyle name="Percent 3 8 4 2 2" xfId="38664"/>
    <cellStyle name="Percent 3 8 4 2 2 2" xfId="38665"/>
    <cellStyle name="Percent 3 8 4 2 2 3" xfId="38666"/>
    <cellStyle name="Percent 3 8 4 2 3" xfId="38667"/>
    <cellStyle name="Percent 3 8 4 2 4" xfId="38668"/>
    <cellStyle name="Percent 3 8 4 2 5" xfId="38669"/>
    <cellStyle name="Percent 3 8 4 3" xfId="38670"/>
    <cellStyle name="Percent 3 8 4 3 2" xfId="38671"/>
    <cellStyle name="Percent 3 8 4 3 2 2" xfId="38672"/>
    <cellStyle name="Percent 3 8 4 3 2 3" xfId="38673"/>
    <cellStyle name="Percent 3 8 4 3 3" xfId="38674"/>
    <cellStyle name="Percent 3 8 4 3 4" xfId="38675"/>
    <cellStyle name="Percent 3 8 4 3 5" xfId="38676"/>
    <cellStyle name="Percent 3 8 4 4" xfId="38677"/>
    <cellStyle name="Percent 3 8 4 4 2" xfId="38678"/>
    <cellStyle name="Percent 3 8 4 4 2 2" xfId="38679"/>
    <cellStyle name="Percent 3 8 4 4 2 3" xfId="38680"/>
    <cellStyle name="Percent 3 8 4 4 3" xfId="38681"/>
    <cellStyle name="Percent 3 8 4 4 4" xfId="38682"/>
    <cellStyle name="Percent 3 8 4 4 5" xfId="38683"/>
    <cellStyle name="Percent 3 8 4 5" xfId="38684"/>
    <cellStyle name="Percent 3 8 4 5 2" xfId="38685"/>
    <cellStyle name="Percent 3 8 4 5 3" xfId="38686"/>
    <cellStyle name="Percent 3 8 4 6" xfId="38687"/>
    <cellStyle name="Percent 3 8 4 7" xfId="38688"/>
    <cellStyle name="Percent 3 8 4 8" xfId="38689"/>
    <cellStyle name="Percent 3 8 4 9" xfId="38690"/>
    <cellStyle name="Percent 3 8 5" xfId="38691"/>
    <cellStyle name="Percent 3 8 5 2" xfId="38692"/>
    <cellStyle name="Percent 3 8 5 2 2" xfId="38693"/>
    <cellStyle name="Percent 3 8 5 2 2 2" xfId="38694"/>
    <cellStyle name="Percent 3 8 5 2 2 3" xfId="38695"/>
    <cellStyle name="Percent 3 8 5 2 3" xfId="38696"/>
    <cellStyle name="Percent 3 8 5 2 4" xfId="38697"/>
    <cellStyle name="Percent 3 8 5 2 5" xfId="38698"/>
    <cellStyle name="Percent 3 8 5 3" xfId="38699"/>
    <cellStyle name="Percent 3 8 5 3 2" xfId="38700"/>
    <cellStyle name="Percent 3 8 5 3 2 2" xfId="38701"/>
    <cellStyle name="Percent 3 8 5 3 2 3" xfId="38702"/>
    <cellStyle name="Percent 3 8 5 3 3" xfId="38703"/>
    <cellStyle name="Percent 3 8 5 3 4" xfId="38704"/>
    <cellStyle name="Percent 3 8 5 3 5" xfId="38705"/>
    <cellStyle name="Percent 3 8 5 4" xfId="38706"/>
    <cellStyle name="Percent 3 8 5 4 2" xfId="38707"/>
    <cellStyle name="Percent 3 8 5 4 2 2" xfId="38708"/>
    <cellStyle name="Percent 3 8 5 4 2 3" xfId="38709"/>
    <cellStyle name="Percent 3 8 5 4 3" xfId="38710"/>
    <cellStyle name="Percent 3 8 5 4 4" xfId="38711"/>
    <cellStyle name="Percent 3 8 5 4 5" xfId="38712"/>
    <cellStyle name="Percent 3 8 5 5" xfId="38713"/>
    <cellStyle name="Percent 3 8 5 5 2" xfId="38714"/>
    <cellStyle name="Percent 3 8 5 5 3" xfId="38715"/>
    <cellStyle name="Percent 3 8 5 6" xfId="38716"/>
    <cellStyle name="Percent 3 8 5 7" xfId="38717"/>
    <cellStyle name="Percent 3 8 5 8" xfId="38718"/>
    <cellStyle name="Percent 3 8 6" xfId="38719"/>
    <cellStyle name="Percent 3 8 6 2" xfId="38720"/>
    <cellStyle name="Percent 3 8 6 2 2" xfId="38721"/>
    <cellStyle name="Percent 3 8 6 2 2 2" xfId="38722"/>
    <cellStyle name="Percent 3 8 6 2 2 3" xfId="38723"/>
    <cellStyle name="Percent 3 8 6 2 3" xfId="38724"/>
    <cellStyle name="Percent 3 8 6 2 4" xfId="38725"/>
    <cellStyle name="Percent 3 8 6 2 5" xfId="38726"/>
    <cellStyle name="Percent 3 8 6 3" xfId="38727"/>
    <cellStyle name="Percent 3 8 6 3 2" xfId="38728"/>
    <cellStyle name="Percent 3 8 6 3 2 2" xfId="38729"/>
    <cellStyle name="Percent 3 8 6 3 2 3" xfId="38730"/>
    <cellStyle name="Percent 3 8 6 3 3" xfId="38731"/>
    <cellStyle name="Percent 3 8 6 3 4" xfId="38732"/>
    <cellStyle name="Percent 3 8 6 3 5" xfId="38733"/>
    <cellStyle name="Percent 3 8 6 4" xfId="38734"/>
    <cellStyle name="Percent 3 8 6 4 2" xfId="38735"/>
    <cellStyle name="Percent 3 8 6 4 2 2" xfId="38736"/>
    <cellStyle name="Percent 3 8 6 4 2 3" xfId="38737"/>
    <cellStyle name="Percent 3 8 6 4 3" xfId="38738"/>
    <cellStyle name="Percent 3 8 6 4 4" xfId="38739"/>
    <cellStyle name="Percent 3 8 6 4 5" xfId="38740"/>
    <cellStyle name="Percent 3 8 6 5" xfId="38741"/>
    <cellStyle name="Percent 3 8 6 5 2" xfId="38742"/>
    <cellStyle name="Percent 3 8 6 5 3" xfId="38743"/>
    <cellStyle name="Percent 3 8 6 6" xfId="38744"/>
    <cellStyle name="Percent 3 8 6 7" xfId="38745"/>
    <cellStyle name="Percent 3 8 6 8" xfId="38746"/>
    <cellStyle name="Percent 3 8 7" xfId="38747"/>
    <cellStyle name="Percent 3 8 7 2" xfId="38748"/>
    <cellStyle name="Percent 3 8 7 2 2" xfId="38749"/>
    <cellStyle name="Percent 3 8 7 2 3" xfId="38750"/>
    <cellStyle name="Percent 3 8 7 3" xfId="38751"/>
    <cellStyle name="Percent 3 8 7 4" xfId="38752"/>
    <cellStyle name="Percent 3 8 7 5" xfId="38753"/>
    <cellStyle name="Percent 3 8 8" xfId="38754"/>
    <cellStyle name="Percent 3 8 8 2" xfId="38755"/>
    <cellStyle name="Percent 3 8 8 2 2" xfId="38756"/>
    <cellStyle name="Percent 3 8 8 2 3" xfId="38757"/>
    <cellStyle name="Percent 3 8 8 3" xfId="38758"/>
    <cellStyle name="Percent 3 8 8 4" xfId="38759"/>
    <cellStyle name="Percent 3 8 8 5" xfId="38760"/>
    <cellStyle name="Percent 3 8 9" xfId="38761"/>
    <cellStyle name="Percent 3 8 9 2" xfId="38762"/>
    <cellStyle name="Percent 3 8 9 2 2" xfId="38763"/>
    <cellStyle name="Percent 3 8 9 2 3" xfId="38764"/>
    <cellStyle name="Percent 3 8 9 3" xfId="38765"/>
    <cellStyle name="Percent 3 8 9 4" xfId="38766"/>
    <cellStyle name="Percent 3 8 9 5" xfId="38767"/>
    <cellStyle name="Percent 3 9" xfId="38768"/>
    <cellStyle name="Percent 3 9 10" xfId="38769"/>
    <cellStyle name="Percent 3 9 10 2" xfId="38770"/>
    <cellStyle name="Percent 3 9 10 3" xfId="38771"/>
    <cellStyle name="Percent 3 9 11" xfId="38772"/>
    <cellStyle name="Percent 3 9 12" xfId="38773"/>
    <cellStyle name="Percent 3 9 13" xfId="38774"/>
    <cellStyle name="Percent 3 9 14" xfId="38775"/>
    <cellStyle name="Percent 3 9 2" xfId="38776"/>
    <cellStyle name="Percent 3 9 2 2" xfId="38777"/>
    <cellStyle name="Percent 3 9 2 2 2" xfId="38778"/>
    <cellStyle name="Percent 3 9 2 2 2 2" xfId="38779"/>
    <cellStyle name="Percent 3 9 2 2 2 3" xfId="38780"/>
    <cellStyle name="Percent 3 9 2 2 2 4" xfId="38781"/>
    <cellStyle name="Percent 3 9 2 2 3" xfId="38782"/>
    <cellStyle name="Percent 3 9 2 2 4" xfId="38783"/>
    <cellStyle name="Percent 3 9 2 2 5" xfId="38784"/>
    <cellStyle name="Percent 3 9 2 2 6" xfId="38785"/>
    <cellStyle name="Percent 3 9 2 3" xfId="38786"/>
    <cellStyle name="Percent 3 9 2 3 2" xfId="38787"/>
    <cellStyle name="Percent 3 9 2 3 2 2" xfId="38788"/>
    <cellStyle name="Percent 3 9 2 3 2 3" xfId="38789"/>
    <cellStyle name="Percent 3 9 2 3 3" xfId="38790"/>
    <cellStyle name="Percent 3 9 2 3 4" xfId="38791"/>
    <cellStyle name="Percent 3 9 2 3 5" xfId="38792"/>
    <cellStyle name="Percent 3 9 2 3 6" xfId="38793"/>
    <cellStyle name="Percent 3 9 2 4" xfId="38794"/>
    <cellStyle name="Percent 3 9 2 4 2" xfId="38795"/>
    <cellStyle name="Percent 3 9 2 4 2 2" xfId="38796"/>
    <cellStyle name="Percent 3 9 2 4 2 3" xfId="38797"/>
    <cellStyle name="Percent 3 9 2 4 3" xfId="38798"/>
    <cellStyle name="Percent 3 9 2 4 4" xfId="38799"/>
    <cellStyle name="Percent 3 9 2 4 5" xfId="38800"/>
    <cellStyle name="Percent 3 9 2 5" xfId="38801"/>
    <cellStyle name="Percent 3 9 2 5 2" xfId="38802"/>
    <cellStyle name="Percent 3 9 2 5 3" xfId="38803"/>
    <cellStyle name="Percent 3 9 2 6" xfId="38804"/>
    <cellStyle name="Percent 3 9 2 7" xfId="38805"/>
    <cellStyle name="Percent 3 9 2 8" xfId="38806"/>
    <cellStyle name="Percent 3 9 2 9" xfId="38807"/>
    <cellStyle name="Percent 3 9 3" xfId="38808"/>
    <cellStyle name="Percent 3 9 3 2" xfId="38809"/>
    <cellStyle name="Percent 3 9 3 2 2" xfId="38810"/>
    <cellStyle name="Percent 3 9 3 2 2 2" xfId="38811"/>
    <cellStyle name="Percent 3 9 3 2 2 3" xfId="38812"/>
    <cellStyle name="Percent 3 9 3 2 3" xfId="38813"/>
    <cellStyle name="Percent 3 9 3 2 4" xfId="38814"/>
    <cellStyle name="Percent 3 9 3 2 5" xfId="38815"/>
    <cellStyle name="Percent 3 9 3 2 6" xfId="38816"/>
    <cellStyle name="Percent 3 9 3 3" xfId="38817"/>
    <cellStyle name="Percent 3 9 3 3 2" xfId="38818"/>
    <cellStyle name="Percent 3 9 3 3 2 2" xfId="38819"/>
    <cellStyle name="Percent 3 9 3 3 2 3" xfId="38820"/>
    <cellStyle name="Percent 3 9 3 3 3" xfId="38821"/>
    <cellStyle name="Percent 3 9 3 3 4" xfId="38822"/>
    <cellStyle name="Percent 3 9 3 3 5" xfId="38823"/>
    <cellStyle name="Percent 3 9 3 4" xfId="38824"/>
    <cellStyle name="Percent 3 9 3 4 2" xfId="38825"/>
    <cellStyle name="Percent 3 9 3 4 2 2" xfId="38826"/>
    <cellStyle name="Percent 3 9 3 4 2 3" xfId="38827"/>
    <cellStyle name="Percent 3 9 3 4 3" xfId="38828"/>
    <cellStyle name="Percent 3 9 3 4 4" xfId="38829"/>
    <cellStyle name="Percent 3 9 3 4 5" xfId="38830"/>
    <cellStyle name="Percent 3 9 3 5" xfId="38831"/>
    <cellStyle name="Percent 3 9 3 5 2" xfId="38832"/>
    <cellStyle name="Percent 3 9 3 5 3" xfId="38833"/>
    <cellStyle name="Percent 3 9 3 6" xfId="38834"/>
    <cellStyle name="Percent 3 9 3 7" xfId="38835"/>
    <cellStyle name="Percent 3 9 3 8" xfId="38836"/>
    <cellStyle name="Percent 3 9 3 9" xfId="38837"/>
    <cellStyle name="Percent 3 9 4" xfId="38838"/>
    <cellStyle name="Percent 3 9 4 2" xfId="38839"/>
    <cellStyle name="Percent 3 9 4 2 2" xfId="38840"/>
    <cellStyle name="Percent 3 9 4 2 2 2" xfId="38841"/>
    <cellStyle name="Percent 3 9 4 2 2 3" xfId="38842"/>
    <cellStyle name="Percent 3 9 4 2 3" xfId="38843"/>
    <cellStyle name="Percent 3 9 4 2 4" xfId="38844"/>
    <cellStyle name="Percent 3 9 4 2 5" xfId="38845"/>
    <cellStyle name="Percent 3 9 4 3" xfId="38846"/>
    <cellStyle name="Percent 3 9 4 3 2" xfId="38847"/>
    <cellStyle name="Percent 3 9 4 3 2 2" xfId="38848"/>
    <cellStyle name="Percent 3 9 4 3 2 3" xfId="38849"/>
    <cellStyle name="Percent 3 9 4 3 3" xfId="38850"/>
    <cellStyle name="Percent 3 9 4 3 4" xfId="38851"/>
    <cellStyle name="Percent 3 9 4 3 5" xfId="38852"/>
    <cellStyle name="Percent 3 9 4 4" xfId="38853"/>
    <cellStyle name="Percent 3 9 4 4 2" xfId="38854"/>
    <cellStyle name="Percent 3 9 4 4 2 2" xfId="38855"/>
    <cellStyle name="Percent 3 9 4 4 2 3" xfId="38856"/>
    <cellStyle name="Percent 3 9 4 4 3" xfId="38857"/>
    <cellStyle name="Percent 3 9 4 4 4" xfId="38858"/>
    <cellStyle name="Percent 3 9 4 4 5" xfId="38859"/>
    <cellStyle name="Percent 3 9 4 5" xfId="38860"/>
    <cellStyle name="Percent 3 9 4 5 2" xfId="38861"/>
    <cellStyle name="Percent 3 9 4 5 3" xfId="38862"/>
    <cellStyle name="Percent 3 9 4 6" xfId="38863"/>
    <cellStyle name="Percent 3 9 4 7" xfId="38864"/>
    <cellStyle name="Percent 3 9 4 8" xfId="38865"/>
    <cellStyle name="Percent 3 9 4 9" xfId="38866"/>
    <cellStyle name="Percent 3 9 5" xfId="38867"/>
    <cellStyle name="Percent 3 9 5 2" xfId="38868"/>
    <cellStyle name="Percent 3 9 5 2 2" xfId="38869"/>
    <cellStyle name="Percent 3 9 5 2 2 2" xfId="38870"/>
    <cellStyle name="Percent 3 9 5 2 2 3" xfId="38871"/>
    <cellStyle name="Percent 3 9 5 2 3" xfId="38872"/>
    <cellStyle name="Percent 3 9 5 2 4" xfId="38873"/>
    <cellStyle name="Percent 3 9 5 2 5" xfId="38874"/>
    <cellStyle name="Percent 3 9 5 3" xfId="38875"/>
    <cellStyle name="Percent 3 9 5 3 2" xfId="38876"/>
    <cellStyle name="Percent 3 9 5 3 2 2" xfId="38877"/>
    <cellStyle name="Percent 3 9 5 3 2 3" xfId="38878"/>
    <cellStyle name="Percent 3 9 5 3 3" xfId="38879"/>
    <cellStyle name="Percent 3 9 5 3 4" xfId="38880"/>
    <cellStyle name="Percent 3 9 5 3 5" xfId="38881"/>
    <cellStyle name="Percent 3 9 5 4" xfId="38882"/>
    <cellStyle name="Percent 3 9 5 4 2" xfId="38883"/>
    <cellStyle name="Percent 3 9 5 4 2 2" xfId="38884"/>
    <cellStyle name="Percent 3 9 5 4 2 3" xfId="38885"/>
    <cellStyle name="Percent 3 9 5 4 3" xfId="38886"/>
    <cellStyle name="Percent 3 9 5 4 4" xfId="38887"/>
    <cellStyle name="Percent 3 9 5 4 5" xfId="38888"/>
    <cellStyle name="Percent 3 9 5 5" xfId="38889"/>
    <cellStyle name="Percent 3 9 5 5 2" xfId="38890"/>
    <cellStyle name="Percent 3 9 5 5 3" xfId="38891"/>
    <cellStyle name="Percent 3 9 5 6" xfId="38892"/>
    <cellStyle name="Percent 3 9 5 7" xfId="38893"/>
    <cellStyle name="Percent 3 9 5 8" xfId="38894"/>
    <cellStyle name="Percent 3 9 6" xfId="38895"/>
    <cellStyle name="Percent 3 9 6 2" xfId="38896"/>
    <cellStyle name="Percent 3 9 6 2 2" xfId="38897"/>
    <cellStyle name="Percent 3 9 6 2 2 2" xfId="38898"/>
    <cellStyle name="Percent 3 9 6 2 2 3" xfId="38899"/>
    <cellStyle name="Percent 3 9 6 2 3" xfId="38900"/>
    <cellStyle name="Percent 3 9 6 2 4" xfId="38901"/>
    <cellStyle name="Percent 3 9 6 2 5" xfId="38902"/>
    <cellStyle name="Percent 3 9 6 3" xfId="38903"/>
    <cellStyle name="Percent 3 9 6 3 2" xfId="38904"/>
    <cellStyle name="Percent 3 9 6 3 2 2" xfId="38905"/>
    <cellStyle name="Percent 3 9 6 3 2 3" xfId="38906"/>
    <cellStyle name="Percent 3 9 6 3 3" xfId="38907"/>
    <cellStyle name="Percent 3 9 6 3 4" xfId="38908"/>
    <cellStyle name="Percent 3 9 6 3 5" xfId="38909"/>
    <cellStyle name="Percent 3 9 6 4" xfId="38910"/>
    <cellStyle name="Percent 3 9 6 4 2" xfId="38911"/>
    <cellStyle name="Percent 3 9 6 4 2 2" xfId="38912"/>
    <cellStyle name="Percent 3 9 6 4 2 3" xfId="38913"/>
    <cellStyle name="Percent 3 9 6 4 3" xfId="38914"/>
    <cellStyle name="Percent 3 9 6 4 4" xfId="38915"/>
    <cellStyle name="Percent 3 9 6 4 5" xfId="38916"/>
    <cellStyle name="Percent 3 9 6 5" xfId="38917"/>
    <cellStyle name="Percent 3 9 6 5 2" xfId="38918"/>
    <cellStyle name="Percent 3 9 6 5 3" xfId="38919"/>
    <cellStyle name="Percent 3 9 6 6" xfId="38920"/>
    <cellStyle name="Percent 3 9 6 7" xfId="38921"/>
    <cellStyle name="Percent 3 9 6 8" xfId="38922"/>
    <cellStyle name="Percent 3 9 7" xfId="38923"/>
    <cellStyle name="Percent 3 9 7 2" xfId="38924"/>
    <cellStyle name="Percent 3 9 7 2 2" xfId="38925"/>
    <cellStyle name="Percent 3 9 7 2 3" xfId="38926"/>
    <cellStyle name="Percent 3 9 7 3" xfId="38927"/>
    <cellStyle name="Percent 3 9 7 4" xfId="38928"/>
    <cellStyle name="Percent 3 9 7 5" xfId="38929"/>
    <cellStyle name="Percent 3 9 8" xfId="38930"/>
    <cellStyle name="Percent 3 9 8 2" xfId="38931"/>
    <cellStyle name="Percent 3 9 8 2 2" xfId="38932"/>
    <cellStyle name="Percent 3 9 8 2 3" xfId="38933"/>
    <cellStyle name="Percent 3 9 8 3" xfId="38934"/>
    <cellStyle name="Percent 3 9 8 4" xfId="38935"/>
    <cellStyle name="Percent 3 9 8 5" xfId="38936"/>
    <cellStyle name="Percent 3 9 9" xfId="38937"/>
    <cellStyle name="Percent 3 9 9 2" xfId="38938"/>
    <cellStyle name="Percent 3 9 9 2 2" xfId="38939"/>
    <cellStyle name="Percent 3 9 9 2 3" xfId="38940"/>
    <cellStyle name="Percent 3 9 9 3" xfId="38941"/>
    <cellStyle name="Percent 3 9 9 4" xfId="38942"/>
    <cellStyle name="Percent 3 9 9 5" xfId="38943"/>
    <cellStyle name="Percent 4" xfId="38944"/>
    <cellStyle name="Percent 4 10" xfId="38945"/>
    <cellStyle name="Percent 4 10 2" xfId="38946"/>
    <cellStyle name="Percent 4 11" xfId="38947"/>
    <cellStyle name="Percent 4 12" xfId="38948"/>
    <cellStyle name="Percent 4 13" xfId="38949"/>
    <cellStyle name="Percent 4 14" xfId="38950"/>
    <cellStyle name="Percent 4 2" xfId="38951"/>
    <cellStyle name="Percent 4 2 2" xfId="38952"/>
    <cellStyle name="Percent 4 2 2 2" xfId="38953"/>
    <cellStyle name="Percent 4 2 3" xfId="38954"/>
    <cellStyle name="Percent 4 2 4" xfId="38955"/>
    <cellStyle name="Percent 4 3" xfId="38956"/>
    <cellStyle name="Percent 4 3 2" xfId="38957"/>
    <cellStyle name="Percent 4 3 3" xfId="38958"/>
    <cellStyle name="Percent 4 4" xfId="38959"/>
    <cellStyle name="Percent 4 4 2" xfId="38960"/>
    <cellStyle name="Percent 4 4 3" xfId="38961"/>
    <cellStyle name="Percent 4 5" xfId="38962"/>
    <cellStyle name="Percent 4 5 2" xfId="38963"/>
    <cellStyle name="Percent 4 5 3" xfId="38964"/>
    <cellStyle name="Percent 4 6" xfId="38965"/>
    <cellStyle name="Percent 4 6 2" xfId="38966"/>
    <cellStyle name="Percent 4 6 3" xfId="38967"/>
    <cellStyle name="Percent 4 7" xfId="38968"/>
    <cellStyle name="Percent 4 7 2" xfId="38969"/>
    <cellStyle name="Percent 4 7 3" xfId="38970"/>
    <cellStyle name="Percent 4 8" xfId="38971"/>
    <cellStyle name="Percent 4 8 2" xfId="38972"/>
    <cellStyle name="Percent 4 8 3" xfId="38973"/>
    <cellStyle name="Percent 4 9" xfId="38974"/>
    <cellStyle name="Percent 4 9 2" xfId="38975"/>
    <cellStyle name="Percent 4 9 3" xfId="38976"/>
    <cellStyle name="Percent 5" xfId="38977"/>
    <cellStyle name="Percent 5 10" xfId="38978"/>
    <cellStyle name="Percent 5 11" xfId="38979"/>
    <cellStyle name="Percent 5 12" xfId="38980"/>
    <cellStyle name="Percent 5 2" xfId="38981"/>
    <cellStyle name="Percent 5 2 2" xfId="38982"/>
    <cellStyle name="Percent 5 2 2 2" xfId="38983"/>
    <cellStyle name="Percent 5 2 2 2 2" xfId="38984"/>
    <cellStyle name="Percent 5 2 2 2 2 2" xfId="38985"/>
    <cellStyle name="Percent 5 2 2 2 3" xfId="38986"/>
    <cellStyle name="Percent 5 2 2 2 4" xfId="38987"/>
    <cellStyle name="Percent 5 2 2 3" xfId="38988"/>
    <cellStyle name="Percent 5 2 2 3 2" xfId="38989"/>
    <cellStyle name="Percent 5 2 2 4" xfId="38990"/>
    <cellStyle name="Percent 5 2 2 5" xfId="38991"/>
    <cellStyle name="Percent 5 2 2 6" xfId="38992"/>
    <cellStyle name="Percent 5 2 3" xfId="38993"/>
    <cellStyle name="Percent 5 2 3 2" xfId="38994"/>
    <cellStyle name="Percent 5 2 3 2 2" xfId="38995"/>
    <cellStyle name="Percent 5 2 3 2 3" xfId="38996"/>
    <cellStyle name="Percent 5 2 3 2 4" xfId="38997"/>
    <cellStyle name="Percent 5 2 3 3" xfId="38998"/>
    <cellStyle name="Percent 5 2 3 4" xfId="38999"/>
    <cellStyle name="Percent 5 2 3 5" xfId="39000"/>
    <cellStyle name="Percent 5 2 3 6" xfId="39001"/>
    <cellStyle name="Percent 5 2 4" xfId="39002"/>
    <cellStyle name="Percent 5 2 4 2" xfId="39003"/>
    <cellStyle name="Percent 5 2 4 2 2" xfId="39004"/>
    <cellStyle name="Percent 5 2 4 2 3" xfId="39005"/>
    <cellStyle name="Percent 5 2 4 3" xfId="39006"/>
    <cellStyle name="Percent 5 2 4 4" xfId="39007"/>
    <cellStyle name="Percent 5 2 4 5" xfId="39008"/>
    <cellStyle name="Percent 5 2 4 6" xfId="39009"/>
    <cellStyle name="Percent 5 2 5" xfId="39010"/>
    <cellStyle name="Percent 5 2 5 2" xfId="39011"/>
    <cellStyle name="Percent 5 2 5 2 2" xfId="39012"/>
    <cellStyle name="Percent 5 2 5 3" xfId="39013"/>
    <cellStyle name="Percent 5 2 5 3 2" xfId="39014"/>
    <cellStyle name="Percent 5 2 5 4" xfId="39015"/>
    <cellStyle name="Percent 5 2 6" xfId="39016"/>
    <cellStyle name="Percent 5 2 7" xfId="39017"/>
    <cellStyle name="Percent 5 2 8" xfId="39018"/>
    <cellStyle name="Percent 5 3" xfId="39019"/>
    <cellStyle name="Percent 5 3 2" xfId="39020"/>
    <cellStyle name="Percent 5 3 2 2" xfId="39021"/>
    <cellStyle name="Percent 5 3 2 3" xfId="39022"/>
    <cellStyle name="Percent 5 3 3" xfId="39023"/>
    <cellStyle name="Percent 5 3 4" xfId="39024"/>
    <cellStyle name="Percent 5 4" xfId="39025"/>
    <cellStyle name="Percent 5 4 2" xfId="39026"/>
    <cellStyle name="Percent 5 4 2 2" xfId="39027"/>
    <cellStyle name="Percent 5 4 3" xfId="39028"/>
    <cellStyle name="Percent 5 5" xfId="39029"/>
    <cellStyle name="Percent 5 5 2" xfId="39030"/>
    <cellStyle name="Percent 5 5 2 2" xfId="39031"/>
    <cellStyle name="Percent 5 5 2 3" xfId="39032"/>
    <cellStyle name="Percent 5 5 3" xfId="39033"/>
    <cellStyle name="Percent 5 5 4" xfId="39034"/>
    <cellStyle name="Percent 5 5 5" xfId="39035"/>
    <cellStyle name="Percent 5 5 6" xfId="39036"/>
    <cellStyle name="Percent 5 6" xfId="39037"/>
    <cellStyle name="Percent 5 6 2" xfId="39038"/>
    <cellStyle name="Percent 5 6 2 2" xfId="39039"/>
    <cellStyle name="Percent 5 6 2 3" xfId="39040"/>
    <cellStyle name="Percent 5 6 3" xfId="39041"/>
    <cellStyle name="Percent 5 6 4" xfId="39042"/>
    <cellStyle name="Percent 5 6 5" xfId="39043"/>
    <cellStyle name="Percent 5 6 6" xfId="39044"/>
    <cellStyle name="Percent 5 7" xfId="39045"/>
    <cellStyle name="Percent 5 7 2" xfId="39046"/>
    <cellStyle name="Percent 5 7 2 2" xfId="39047"/>
    <cellStyle name="Percent 5 7 2 3" xfId="39048"/>
    <cellStyle name="Percent 5 7 3" xfId="39049"/>
    <cellStyle name="Percent 5 7 4" xfId="39050"/>
    <cellStyle name="Percent 5 7 5" xfId="39051"/>
    <cellStyle name="Percent 5 7 6" xfId="39052"/>
    <cellStyle name="Percent 5 8" xfId="39053"/>
    <cellStyle name="Percent 5 8 2" xfId="39054"/>
    <cellStyle name="Percent 5 8 2 2" xfId="39055"/>
    <cellStyle name="Percent 5 8 3" xfId="39056"/>
    <cellStyle name="Percent 5 9" xfId="39057"/>
    <cellStyle name="Percent 5 9 2" xfId="39058"/>
    <cellStyle name="Percent 5 9 3" xfId="39059"/>
    <cellStyle name="Percent 5 9 4" xfId="39060"/>
    <cellStyle name="Percent 6" xfId="39061"/>
    <cellStyle name="Percent 6 2" xfId="39062"/>
    <cellStyle name="Percent 6 2 2" xfId="39063"/>
    <cellStyle name="Percent 6 2 2 2" xfId="39064"/>
    <cellStyle name="Percent 6 2 2 3" xfId="39065"/>
    <cellStyle name="Percent 6 2 3" xfId="39066"/>
    <cellStyle name="Percent 6 2 4" xfId="39067"/>
    <cellStyle name="Percent 6 2 5" xfId="39068"/>
    <cellStyle name="Percent 6 3" xfId="39069"/>
    <cellStyle name="Percent 6 3 2" xfId="39070"/>
    <cellStyle name="Percent 6 3 3" xfId="39071"/>
    <cellStyle name="Percent 6 4" xfId="39072"/>
    <cellStyle name="Percent 6 4 2" xfId="39073"/>
    <cellStyle name="Percent 6 5" xfId="39074"/>
    <cellStyle name="Percent 6 6" xfId="39075"/>
    <cellStyle name="Percent 6 7" xfId="39076"/>
    <cellStyle name="Percent 7" xfId="39077"/>
    <cellStyle name="Percent 7 2" xfId="39078"/>
    <cellStyle name="Percent 7 2 2" xfId="39079"/>
    <cellStyle name="Percent 7 2 2 2" xfId="39080"/>
    <cellStyle name="Percent 7 2 2 3" xfId="39081"/>
    <cellStyle name="Percent 7 2 3" xfId="39082"/>
    <cellStyle name="Percent 7 2 4" xfId="39083"/>
    <cellStyle name="Percent 7 2 5" xfId="39084"/>
    <cellStyle name="Percent 7 3" xfId="39085"/>
    <cellStyle name="Percent 7 3 2" xfId="39086"/>
    <cellStyle name="Percent 7 3 2 2" xfId="39087"/>
    <cellStyle name="Percent 7 3 2 3" xfId="39088"/>
    <cellStyle name="Percent 7 3 3" xfId="39089"/>
    <cellStyle name="Percent 7 3 4" xfId="39090"/>
    <cellStyle name="Percent 7 3 5" xfId="39091"/>
    <cellStyle name="Percent 7 4" xfId="39092"/>
    <cellStyle name="Percent 7 4 2" xfId="39093"/>
    <cellStyle name="Percent 7 4 2 2" xfId="39094"/>
    <cellStyle name="Percent 7 4 2 3" xfId="39095"/>
    <cellStyle name="Percent 7 4 3" xfId="39096"/>
    <cellStyle name="Percent 7 4 4" xfId="39097"/>
    <cellStyle name="Percent 7 4 5" xfId="39098"/>
    <cellStyle name="Percent 7 5" xfId="39099"/>
    <cellStyle name="Percent 7 5 2" xfId="39100"/>
    <cellStyle name="Percent 7 5 3" xfId="39101"/>
    <cellStyle name="Percent 7 6" xfId="39102"/>
    <cellStyle name="Percent 7 7" xfId="39103"/>
    <cellStyle name="Percent 7 8" xfId="39104"/>
    <cellStyle name="Percent 7 9" xfId="39105"/>
    <cellStyle name="Percent 8" xfId="39106"/>
    <cellStyle name="Percent 8 2" xfId="39107"/>
    <cellStyle name="Percent 8 2 2" xfId="39108"/>
    <cellStyle name="Percent 8 3" xfId="39109"/>
    <cellStyle name="Percent 8 3 2" xfId="39110"/>
    <cellStyle name="Percent 8 3 2 2" xfId="39111"/>
    <cellStyle name="Percent 8 3 2 3" xfId="39112"/>
    <cellStyle name="Percent 8 3 3" xfId="39113"/>
    <cellStyle name="Percent 8 3 4" xfId="39114"/>
    <cellStyle name="Percent 8 3 5" xfId="39115"/>
    <cellStyle name="Percent 8 4" xfId="39116"/>
    <cellStyle name="Percent 8 4 2" xfId="39117"/>
    <cellStyle name="Percent 8 4 3" xfId="39118"/>
    <cellStyle name="Percent 8 5" xfId="39119"/>
    <cellStyle name="Percent 8 6" xfId="39120"/>
    <cellStyle name="Percent 8 7" xfId="39121"/>
    <cellStyle name="Percent 8 8" xfId="39122"/>
    <cellStyle name="Percent 9" xfId="39123"/>
    <cellStyle name="Percent 9 2" xfId="39124"/>
    <cellStyle name="Percent 9 2 2" xfId="39125"/>
    <cellStyle name="Percent 9 2 2 2" xfId="39126"/>
    <cellStyle name="Percent 9 2 3" xfId="39127"/>
    <cellStyle name="Percent 9 2 4" xfId="39128"/>
    <cellStyle name="Percent 9 3" xfId="39129"/>
    <cellStyle name="Percent 9 3 2" xfId="39130"/>
    <cellStyle name="Percent 9 3 3" xfId="39131"/>
    <cellStyle name="Percent 9 4" xfId="39132"/>
    <cellStyle name="Percent 9 4 2" xfId="39133"/>
    <cellStyle name="Percent 9 5" xfId="39134"/>
    <cellStyle name="Percent 9 6" xfId="39135"/>
    <cellStyle name="Percent(1)" xfId="39136"/>
    <cellStyle name="Percent1" xfId="39137"/>
    <cellStyle name="Percentage" xfId="39138"/>
    <cellStyle name="Percentage (2dp)" xfId="39139"/>
    <cellStyle name="Planungsobjekt" xfId="39140"/>
    <cellStyle name="Planungsobjekt 2" xfId="39141"/>
    <cellStyle name="Planungsobjekt 3" xfId="39142"/>
    <cellStyle name="Planungsobjekt 4" xfId="39143"/>
    <cellStyle name="Planungsobjekt 5" xfId="39144"/>
    <cellStyle name="Planungsobjekt 6" xfId="39145"/>
    <cellStyle name="Planungsobjekt 7" xfId="39146"/>
    <cellStyle name="Porcentual_Macro2" xfId="39147"/>
    <cellStyle name="Postotak 2" xfId="39148"/>
    <cellStyle name="Postotak 2 2" xfId="39149"/>
    <cellStyle name="Postotak 2 2 2" xfId="39150"/>
    <cellStyle name="Postotak 3" xfId="39151"/>
    <cellStyle name="Postotak 3 2" xfId="39152"/>
    <cellStyle name="Pourcentage 2" xfId="62136"/>
    <cellStyle name="Pourcentage 3" xfId="62141"/>
    <cellStyle name="Povezana ćelija" xfId="39153"/>
    <cellStyle name="Povezana ćelija 10" xfId="39154"/>
    <cellStyle name="Povezana ćelija 11" xfId="39155"/>
    <cellStyle name="Povezana ćelija 12" xfId="39156"/>
    <cellStyle name="Povezana ćelija 13" xfId="39157"/>
    <cellStyle name="Povezana ćelija 14" xfId="39158"/>
    <cellStyle name="Povezana ćelija 15" xfId="39159"/>
    <cellStyle name="Povezana ćelija 16" xfId="39160"/>
    <cellStyle name="Povezana ćelija 2" xfId="39161"/>
    <cellStyle name="Povezana ćelija 3" xfId="39162"/>
    <cellStyle name="Povezana ćelija 4" xfId="39163"/>
    <cellStyle name="Povezana ćelija 5" xfId="39164"/>
    <cellStyle name="Povezana ćelija 6" xfId="39165"/>
    <cellStyle name="Povezana ćelija 7" xfId="39166"/>
    <cellStyle name="Povezana ćelija 8" xfId="39167"/>
    <cellStyle name="Povezana ćelija 9" xfId="39168"/>
    <cellStyle name="Provjera ćelije" xfId="39169"/>
    <cellStyle name="Provjera ćelije 10" xfId="39170"/>
    <cellStyle name="Provjera ćelije 11" xfId="39171"/>
    <cellStyle name="Provjera ćelije 12" xfId="39172"/>
    <cellStyle name="Provjera ćelije 13" xfId="39173"/>
    <cellStyle name="Provjera ćelije 14" xfId="39174"/>
    <cellStyle name="Provjera ćelije 15" xfId="39175"/>
    <cellStyle name="Provjera ćelije 16" xfId="39176"/>
    <cellStyle name="Provjera ćelije 2" xfId="39177"/>
    <cellStyle name="Provjera ćelije 3" xfId="39178"/>
    <cellStyle name="Provjera ćelije 4" xfId="39179"/>
    <cellStyle name="Provjera ćelije 5" xfId="39180"/>
    <cellStyle name="Provjera ćelije 6" xfId="39181"/>
    <cellStyle name="Provjera ćelije 7" xfId="39182"/>
    <cellStyle name="Provjera ćelije 8" xfId="39183"/>
    <cellStyle name="Provjera ćelije 9" xfId="39184"/>
    <cellStyle name="Prozent_066_otherDirectCosts_S&amp;D" xfId="39185"/>
    <cellStyle name="PSChar" xfId="39186"/>
    <cellStyle name="PSChar 2" xfId="39187"/>
    <cellStyle name="PSDate" xfId="39188"/>
    <cellStyle name="PSDec" xfId="39189"/>
    <cellStyle name="PSHeading" xfId="39190"/>
    <cellStyle name="PSHeading 2" xfId="39191"/>
    <cellStyle name="PSInt" xfId="39192"/>
    <cellStyle name="PSSpacer" xfId="39193"/>
    <cellStyle name="q_dbout" xfId="39194"/>
    <cellStyle name="q_dbout_Create Templates" xfId="39195"/>
    <cellStyle name="q_dbout_Create Templates V2.5" xfId="39196"/>
    <cellStyle name="q_dbout_Create Templates V3.0_iPF" xfId="39197"/>
    <cellStyle name="q_dbout_Datenmodell 2010_Finex Zuordnung_Zayko_19032010" xfId="39198"/>
    <cellStyle name="q_dbout_Datenmodell 2010_SEE_Finex Zuordnung_25032010" xfId="39199"/>
    <cellStyle name="Ref Numbers" xfId="39200"/>
    <cellStyle name="RevList" xfId="39201"/>
    <cellStyle name="Rot" xfId="39202"/>
    <cellStyle name="Row Heading" xfId="39203"/>
    <cellStyle name="Row label" xfId="39204"/>
    <cellStyle name="Row label (indent)" xfId="39205"/>
    <cellStyle name="Row label (indent) 2" xfId="39206"/>
    <cellStyle name="Row label 2" xfId="39207"/>
    <cellStyle name="SAPBEXaggData" xfId="39208"/>
    <cellStyle name="SAPBEXaggData 10" xfId="39209"/>
    <cellStyle name="SAPBEXaggData 10 2" xfId="39210"/>
    <cellStyle name="SAPBEXaggData 10 2 2" xfId="39211"/>
    <cellStyle name="SAPBEXaggData 10 3" xfId="39212"/>
    <cellStyle name="SAPBEXaggData 10 3 2" xfId="39213"/>
    <cellStyle name="SAPBEXaggData 10 4" xfId="39214"/>
    <cellStyle name="SAPBEXaggData 10 5" xfId="39215"/>
    <cellStyle name="SAPBEXaggData 11" xfId="39216"/>
    <cellStyle name="SAPBEXaggData 11 2" xfId="39217"/>
    <cellStyle name="SAPBEXaggData 11 2 2" xfId="39218"/>
    <cellStyle name="SAPBEXaggData 11 3" xfId="39219"/>
    <cellStyle name="SAPBEXaggData 11 3 2" xfId="39220"/>
    <cellStyle name="SAPBEXaggData 11 4" xfId="39221"/>
    <cellStyle name="SAPBEXaggData 11 5" xfId="39222"/>
    <cellStyle name="SAPBEXaggData 12" xfId="39223"/>
    <cellStyle name="SAPBEXaggData 12 2" xfId="39224"/>
    <cellStyle name="SAPBEXaggData 12 2 2" xfId="39225"/>
    <cellStyle name="SAPBEXaggData 12 3" xfId="39226"/>
    <cellStyle name="SAPBEXaggData 12 3 2" xfId="39227"/>
    <cellStyle name="SAPBEXaggData 12 4" xfId="39228"/>
    <cellStyle name="SAPBEXaggData 12 5" xfId="39229"/>
    <cellStyle name="SAPBEXaggData 13" xfId="39230"/>
    <cellStyle name="SAPBEXaggData 13 2" xfId="39231"/>
    <cellStyle name="SAPBEXaggData 13 2 2" xfId="39232"/>
    <cellStyle name="SAPBEXaggData 13 3" xfId="39233"/>
    <cellStyle name="SAPBEXaggData 13 3 2" xfId="39234"/>
    <cellStyle name="SAPBEXaggData 13 4" xfId="39235"/>
    <cellStyle name="SAPBEXaggData 13 5" xfId="39236"/>
    <cellStyle name="SAPBEXaggData 14" xfId="39237"/>
    <cellStyle name="SAPBEXaggData 14 2" xfId="39238"/>
    <cellStyle name="SAPBEXaggData 14 2 2" xfId="39239"/>
    <cellStyle name="SAPBEXaggData 14 3" xfId="39240"/>
    <cellStyle name="SAPBEXaggData 14 3 2" xfId="39241"/>
    <cellStyle name="SAPBEXaggData 14 4" xfId="39242"/>
    <cellStyle name="SAPBEXaggData 14 5" xfId="39243"/>
    <cellStyle name="SAPBEXaggData 15" xfId="39244"/>
    <cellStyle name="SAPBEXaggData 15 2" xfId="39245"/>
    <cellStyle name="SAPBEXaggData 15 2 2" xfId="39246"/>
    <cellStyle name="SAPBEXaggData 15 3" xfId="39247"/>
    <cellStyle name="SAPBEXaggData 15 3 2" xfId="39248"/>
    <cellStyle name="SAPBEXaggData 15 4" xfId="39249"/>
    <cellStyle name="SAPBEXaggData 15 5" xfId="39250"/>
    <cellStyle name="SAPBEXaggData 16" xfId="39251"/>
    <cellStyle name="SAPBEXaggData 16 2" xfId="39252"/>
    <cellStyle name="SAPBEXaggData 16 2 2" xfId="39253"/>
    <cellStyle name="SAPBEXaggData 16 3" xfId="39254"/>
    <cellStyle name="SAPBEXaggData 16 3 2" xfId="39255"/>
    <cellStyle name="SAPBEXaggData 16 4" xfId="39256"/>
    <cellStyle name="SAPBEXaggData 16 5" xfId="39257"/>
    <cellStyle name="SAPBEXaggData 17" xfId="39258"/>
    <cellStyle name="SAPBEXaggData 17 2" xfId="39259"/>
    <cellStyle name="SAPBEXaggData 17 3" xfId="39260"/>
    <cellStyle name="SAPBEXaggData 17 4" xfId="39261"/>
    <cellStyle name="SAPBEXaggData 17 5" xfId="39262"/>
    <cellStyle name="SAPBEXaggData 18" xfId="39263"/>
    <cellStyle name="SAPBEXaggData 18 2" xfId="39264"/>
    <cellStyle name="SAPBEXaggData 19" xfId="39265"/>
    <cellStyle name="SAPBEXaggData 19 2" xfId="39266"/>
    <cellStyle name="SAPBEXaggData 2" xfId="39267"/>
    <cellStyle name="SAPBEXaggData 2 10" xfId="39268"/>
    <cellStyle name="SAPBEXaggData 2 10 2" xfId="39269"/>
    <cellStyle name="SAPBEXaggData 2 10 3" xfId="39270"/>
    <cellStyle name="SAPBEXaggData 2 11" xfId="39271"/>
    <cellStyle name="SAPBEXaggData 2 11 2" xfId="39272"/>
    <cellStyle name="SAPBEXaggData 2 11 3" xfId="39273"/>
    <cellStyle name="SAPBEXaggData 2 12" xfId="39274"/>
    <cellStyle name="SAPBEXaggData 2 12 2" xfId="39275"/>
    <cellStyle name="SAPBEXaggData 2 13" xfId="39276"/>
    <cellStyle name="SAPBEXaggData 2 2" xfId="39277"/>
    <cellStyle name="SAPBEXaggData 2 2 10" xfId="39278"/>
    <cellStyle name="SAPBEXaggData 2 2 11" xfId="39279"/>
    <cellStyle name="SAPBEXaggData 2 2 12" xfId="39280"/>
    <cellStyle name="SAPBEXaggData 2 2 2" xfId="39281"/>
    <cellStyle name="SAPBEXaggData 2 2 2 10" xfId="39282"/>
    <cellStyle name="SAPBEXaggData 2 2 2 2" xfId="39283"/>
    <cellStyle name="SAPBEXaggData 2 2 2 2 2" xfId="39284"/>
    <cellStyle name="SAPBEXaggData 2 2 2 2 2 2" xfId="39285"/>
    <cellStyle name="SAPBEXaggData 2 2 2 2 2 3" xfId="39286"/>
    <cellStyle name="SAPBEXaggData 2 2 2 2 3" xfId="39287"/>
    <cellStyle name="SAPBEXaggData 2 2 2 2 3 2" xfId="39288"/>
    <cellStyle name="SAPBEXaggData 2 2 2 2 3 3" xfId="39289"/>
    <cellStyle name="SAPBEXaggData 2 2 2 2 4" xfId="39290"/>
    <cellStyle name="SAPBEXaggData 2 2 2 2 4 2" xfId="39291"/>
    <cellStyle name="SAPBEXaggData 2 2 2 2 5" xfId="39292"/>
    <cellStyle name="SAPBEXaggData 2 2 2 2 6" xfId="39293"/>
    <cellStyle name="SAPBEXaggData 2 2 2 2 7" xfId="39294"/>
    <cellStyle name="SAPBEXaggData 2 2 2 2 8" xfId="39295"/>
    <cellStyle name="SAPBEXaggData 2 2 2 3" xfId="39296"/>
    <cellStyle name="SAPBEXaggData 2 2 2 3 2" xfId="39297"/>
    <cellStyle name="SAPBEXaggData 2 2 2 3 2 2" xfId="39298"/>
    <cellStyle name="SAPBEXaggData 2 2 2 3 3" xfId="39299"/>
    <cellStyle name="SAPBEXaggData 2 2 2 3 4" xfId="39300"/>
    <cellStyle name="SAPBEXaggData 2 2 2 3 5" xfId="39301"/>
    <cellStyle name="SAPBEXaggData 2 2 2 4" xfId="39302"/>
    <cellStyle name="SAPBEXaggData 2 2 2 4 2" xfId="39303"/>
    <cellStyle name="SAPBEXaggData 2 2 2 4 3" xfId="39304"/>
    <cellStyle name="SAPBEXaggData 2 2 2 4 4" xfId="39305"/>
    <cellStyle name="SAPBEXaggData 2 2 2 4 5" xfId="39306"/>
    <cellStyle name="SAPBEXaggData 2 2 2 5" xfId="39307"/>
    <cellStyle name="SAPBEXaggData 2 2 2 5 2" xfId="39308"/>
    <cellStyle name="SAPBEXaggData 2 2 2 5 3" xfId="39309"/>
    <cellStyle name="SAPBEXaggData 2 2 2 5 4" xfId="39310"/>
    <cellStyle name="SAPBEXaggData 2 2 2 5 5" xfId="39311"/>
    <cellStyle name="SAPBEXaggData 2 2 2 6" xfId="39312"/>
    <cellStyle name="SAPBEXaggData 2 2 2 6 2" xfId="39313"/>
    <cellStyle name="SAPBEXaggData 2 2 2 6 3" xfId="39314"/>
    <cellStyle name="SAPBEXaggData 2 2 2 6 4" xfId="39315"/>
    <cellStyle name="SAPBEXaggData 2 2 2 6 5" xfId="39316"/>
    <cellStyle name="SAPBEXaggData 2 2 2 7" xfId="39317"/>
    <cellStyle name="SAPBEXaggData 2 2 2 7 2" xfId="39318"/>
    <cellStyle name="SAPBEXaggData 2 2 2 8" xfId="39319"/>
    <cellStyle name="SAPBEXaggData 2 2 2 9" xfId="39320"/>
    <cellStyle name="SAPBEXaggData 2 2 3" xfId="39321"/>
    <cellStyle name="SAPBEXaggData 2 2 3 2" xfId="39322"/>
    <cellStyle name="SAPBEXaggData 2 2 3 2 2" xfId="39323"/>
    <cellStyle name="SAPBEXaggData 2 2 3 2 3" xfId="39324"/>
    <cellStyle name="SAPBEXaggData 2 2 3 3" xfId="39325"/>
    <cellStyle name="SAPBEXaggData 2 2 3 3 2" xfId="39326"/>
    <cellStyle name="SAPBEXaggData 2 2 3 3 3" xfId="39327"/>
    <cellStyle name="SAPBEXaggData 2 2 3 4" xfId="39328"/>
    <cellStyle name="SAPBEXaggData 2 2 3 4 2" xfId="39329"/>
    <cellStyle name="SAPBEXaggData 2 2 3 5" xfId="39330"/>
    <cellStyle name="SAPBEXaggData 2 2 3 5 2" xfId="39331"/>
    <cellStyle name="SAPBEXaggData 2 2 3 6" xfId="39332"/>
    <cellStyle name="SAPBEXaggData 2 2 3 7" xfId="39333"/>
    <cellStyle name="SAPBEXaggData 2 2 4" xfId="39334"/>
    <cellStyle name="SAPBEXaggData 2 2 4 2" xfId="39335"/>
    <cellStyle name="SAPBEXaggData 2 2 4 2 2" xfId="39336"/>
    <cellStyle name="SAPBEXaggData 2 2 4 3" xfId="39337"/>
    <cellStyle name="SAPBEXaggData 2 2 4 4" xfId="39338"/>
    <cellStyle name="SAPBEXaggData 2 2 4 5" xfId="39339"/>
    <cellStyle name="SAPBEXaggData 2 2 5" xfId="39340"/>
    <cellStyle name="SAPBEXaggData 2 2 5 2" xfId="39341"/>
    <cellStyle name="SAPBEXaggData 2 2 5 2 2" xfId="39342"/>
    <cellStyle name="SAPBEXaggData 2 2 5 3" xfId="39343"/>
    <cellStyle name="SAPBEXaggData 2 2 5 4" xfId="39344"/>
    <cellStyle name="SAPBEXaggData 2 2 5 5" xfId="39345"/>
    <cellStyle name="SAPBEXaggData 2 2 6" xfId="39346"/>
    <cellStyle name="SAPBEXaggData 2 2 6 2" xfId="39347"/>
    <cellStyle name="SAPBEXaggData 2 2 6 3" xfId="39348"/>
    <cellStyle name="SAPBEXaggData 2 2 6 4" xfId="39349"/>
    <cellStyle name="SAPBEXaggData 2 2 6 5" xfId="39350"/>
    <cellStyle name="SAPBEXaggData 2 2 7" xfId="39351"/>
    <cellStyle name="SAPBEXaggData 2 2 7 2" xfId="39352"/>
    <cellStyle name="SAPBEXaggData 2 2 7 3" xfId="39353"/>
    <cellStyle name="SAPBEXaggData 2 2 7 4" xfId="39354"/>
    <cellStyle name="SAPBEXaggData 2 2 7 5" xfId="39355"/>
    <cellStyle name="SAPBEXaggData 2 2 8" xfId="39356"/>
    <cellStyle name="SAPBEXaggData 2 2 8 2" xfId="39357"/>
    <cellStyle name="SAPBEXaggData 2 2 9" xfId="39358"/>
    <cellStyle name="SAPBEXaggData 2 3" xfId="39359"/>
    <cellStyle name="SAPBEXaggData 2 3 10" xfId="39360"/>
    <cellStyle name="SAPBEXaggData 2 3 2" xfId="39361"/>
    <cellStyle name="SAPBEXaggData 2 3 2 2" xfId="39362"/>
    <cellStyle name="SAPBEXaggData 2 3 2 2 2" xfId="39363"/>
    <cellStyle name="SAPBEXaggData 2 3 2 2 3" xfId="39364"/>
    <cellStyle name="SAPBEXaggData 2 3 2 3" xfId="39365"/>
    <cellStyle name="SAPBEXaggData 2 3 2 3 2" xfId="39366"/>
    <cellStyle name="SAPBEXaggData 2 3 2 3 3" xfId="39367"/>
    <cellStyle name="SAPBEXaggData 2 3 2 4" xfId="39368"/>
    <cellStyle name="SAPBEXaggData 2 3 2 4 2" xfId="39369"/>
    <cellStyle name="SAPBEXaggData 2 3 2 5" xfId="39370"/>
    <cellStyle name="SAPBEXaggData 2 3 2 6" xfId="39371"/>
    <cellStyle name="SAPBEXaggData 2 3 2 7" xfId="39372"/>
    <cellStyle name="SAPBEXaggData 2 3 2 8" xfId="39373"/>
    <cellStyle name="SAPBEXaggData 2 3 3" xfId="39374"/>
    <cellStyle name="SAPBEXaggData 2 3 3 2" xfId="39375"/>
    <cellStyle name="SAPBEXaggData 2 3 3 2 2" xfId="39376"/>
    <cellStyle name="SAPBEXaggData 2 3 3 3" xfId="39377"/>
    <cellStyle name="SAPBEXaggData 2 3 3 4" xfId="39378"/>
    <cellStyle name="SAPBEXaggData 2 3 3 5" xfId="39379"/>
    <cellStyle name="SAPBEXaggData 2 3 4" xfId="39380"/>
    <cellStyle name="SAPBEXaggData 2 3 4 2" xfId="39381"/>
    <cellStyle name="SAPBEXaggData 2 3 4 3" xfId="39382"/>
    <cellStyle name="SAPBEXaggData 2 3 4 4" xfId="39383"/>
    <cellStyle name="SAPBEXaggData 2 3 4 5" xfId="39384"/>
    <cellStyle name="SAPBEXaggData 2 3 5" xfId="39385"/>
    <cellStyle name="SAPBEXaggData 2 3 5 2" xfId="39386"/>
    <cellStyle name="SAPBEXaggData 2 3 5 3" xfId="39387"/>
    <cellStyle name="SAPBEXaggData 2 3 5 4" xfId="39388"/>
    <cellStyle name="SAPBEXaggData 2 3 5 5" xfId="39389"/>
    <cellStyle name="SAPBEXaggData 2 3 6" xfId="39390"/>
    <cellStyle name="SAPBEXaggData 2 3 6 2" xfId="39391"/>
    <cellStyle name="SAPBEXaggData 2 3 6 3" xfId="39392"/>
    <cellStyle name="SAPBEXaggData 2 3 6 4" xfId="39393"/>
    <cellStyle name="SAPBEXaggData 2 3 6 5" xfId="39394"/>
    <cellStyle name="SAPBEXaggData 2 3 7" xfId="39395"/>
    <cellStyle name="SAPBEXaggData 2 3 7 2" xfId="39396"/>
    <cellStyle name="SAPBEXaggData 2 3 8" xfId="39397"/>
    <cellStyle name="SAPBEXaggData 2 3 9" xfId="39398"/>
    <cellStyle name="SAPBEXaggData 2 4" xfId="39399"/>
    <cellStyle name="SAPBEXaggData 2 4 2" xfId="39400"/>
    <cellStyle name="SAPBEXaggData 2 4 2 2" xfId="39401"/>
    <cellStyle name="SAPBEXaggData 2 4 2 3" xfId="39402"/>
    <cellStyle name="SAPBEXaggData 2 4 3" xfId="39403"/>
    <cellStyle name="SAPBEXaggData 2 4 3 2" xfId="39404"/>
    <cellStyle name="SAPBEXaggData 2 4 3 3" xfId="39405"/>
    <cellStyle name="SAPBEXaggData 2 4 4" xfId="39406"/>
    <cellStyle name="SAPBEXaggData 2 4 4 2" xfId="39407"/>
    <cellStyle name="SAPBEXaggData 2 4 5" xfId="39408"/>
    <cellStyle name="SAPBEXaggData 2 4 5 2" xfId="39409"/>
    <cellStyle name="SAPBEXaggData 2 4 6" xfId="39410"/>
    <cellStyle name="SAPBEXaggData 2 4 7" xfId="39411"/>
    <cellStyle name="SAPBEXaggData 2 5" xfId="39412"/>
    <cellStyle name="SAPBEXaggData 2 5 2" xfId="39413"/>
    <cellStyle name="SAPBEXaggData 2 5 2 2" xfId="39414"/>
    <cellStyle name="SAPBEXaggData 2 5 2 3" xfId="39415"/>
    <cellStyle name="SAPBEXaggData 2 5 3" xfId="39416"/>
    <cellStyle name="SAPBEXaggData 2 5 4" xfId="39417"/>
    <cellStyle name="SAPBEXaggData 2 5 5" xfId="39418"/>
    <cellStyle name="SAPBEXaggData 2 6" xfId="39419"/>
    <cellStyle name="SAPBEXaggData 2 6 2" xfId="39420"/>
    <cellStyle name="SAPBEXaggData 2 6 2 2" xfId="39421"/>
    <cellStyle name="SAPBEXaggData 2 6 3" xfId="39422"/>
    <cellStyle name="SAPBEXaggData 2 6 4" xfId="39423"/>
    <cellStyle name="SAPBEXaggData 2 6 5" xfId="39424"/>
    <cellStyle name="SAPBEXaggData 2 7" xfId="39425"/>
    <cellStyle name="SAPBEXaggData 2 7 2" xfId="39426"/>
    <cellStyle name="SAPBEXaggData 2 7 3" xfId="39427"/>
    <cellStyle name="SAPBEXaggData 2 7 4" xfId="39428"/>
    <cellStyle name="SAPBEXaggData 2 7 5" xfId="39429"/>
    <cellStyle name="SAPBEXaggData 2 8" xfId="39430"/>
    <cellStyle name="SAPBEXaggData 2 8 2" xfId="39431"/>
    <cellStyle name="SAPBEXaggData 2 8 3" xfId="39432"/>
    <cellStyle name="SAPBEXaggData 2 9" xfId="39433"/>
    <cellStyle name="SAPBEXaggData 2 9 2" xfId="39434"/>
    <cellStyle name="SAPBEXaggData 2 9 3" xfId="39435"/>
    <cellStyle name="SAPBEXaggData 20" xfId="39436"/>
    <cellStyle name="SAPBEXaggData 20 2" xfId="39437"/>
    <cellStyle name="SAPBEXaggData 21" xfId="39438"/>
    <cellStyle name="SAPBEXaggData 21 2" xfId="39439"/>
    <cellStyle name="SAPBEXaggData 22" xfId="39440"/>
    <cellStyle name="SAPBEXaggData 23" xfId="39441"/>
    <cellStyle name="SAPBEXaggData 3" xfId="39442"/>
    <cellStyle name="SAPBEXaggData 3 10" xfId="39443"/>
    <cellStyle name="SAPBEXaggData 3 10 2" xfId="39444"/>
    <cellStyle name="SAPBEXaggData 3 10 3" xfId="39445"/>
    <cellStyle name="SAPBEXaggData 3 11" xfId="39446"/>
    <cellStyle name="SAPBEXaggData 3 11 2" xfId="39447"/>
    <cellStyle name="SAPBEXaggData 3 12" xfId="39448"/>
    <cellStyle name="SAPBEXaggData 3 2" xfId="39449"/>
    <cellStyle name="SAPBEXaggData 3 2 10" xfId="39450"/>
    <cellStyle name="SAPBEXaggData 3 2 2" xfId="39451"/>
    <cellStyle name="SAPBEXaggData 3 2 2 2" xfId="39452"/>
    <cellStyle name="SAPBEXaggData 3 2 2 2 2" xfId="39453"/>
    <cellStyle name="SAPBEXaggData 3 2 2 2 3" xfId="39454"/>
    <cellStyle name="SAPBEXaggData 3 2 2 3" xfId="39455"/>
    <cellStyle name="SAPBEXaggData 3 2 2 3 2" xfId="39456"/>
    <cellStyle name="SAPBEXaggData 3 2 2 3 3" xfId="39457"/>
    <cellStyle name="SAPBEXaggData 3 2 2 4" xfId="39458"/>
    <cellStyle name="SAPBEXaggData 3 2 2 4 2" xfId="39459"/>
    <cellStyle name="SAPBEXaggData 3 2 2 5" xfId="39460"/>
    <cellStyle name="SAPBEXaggData 3 2 2 6" xfId="39461"/>
    <cellStyle name="SAPBEXaggData 3 2 2 7" xfId="39462"/>
    <cellStyle name="SAPBEXaggData 3 2 2 8" xfId="39463"/>
    <cellStyle name="SAPBEXaggData 3 2 3" xfId="39464"/>
    <cellStyle name="SAPBEXaggData 3 2 3 2" xfId="39465"/>
    <cellStyle name="SAPBEXaggData 3 2 3 2 2" xfId="39466"/>
    <cellStyle name="SAPBEXaggData 3 2 3 3" xfId="39467"/>
    <cellStyle name="SAPBEXaggData 3 2 3 4" xfId="39468"/>
    <cellStyle name="SAPBEXaggData 3 2 3 5" xfId="39469"/>
    <cellStyle name="SAPBEXaggData 3 2 4" xfId="39470"/>
    <cellStyle name="SAPBEXaggData 3 2 4 2" xfId="39471"/>
    <cellStyle name="SAPBEXaggData 3 2 4 3" xfId="39472"/>
    <cellStyle name="SAPBEXaggData 3 2 4 4" xfId="39473"/>
    <cellStyle name="SAPBEXaggData 3 2 4 5" xfId="39474"/>
    <cellStyle name="SAPBEXaggData 3 2 5" xfId="39475"/>
    <cellStyle name="SAPBEXaggData 3 2 5 2" xfId="39476"/>
    <cellStyle name="SAPBEXaggData 3 2 5 3" xfId="39477"/>
    <cellStyle name="SAPBEXaggData 3 2 5 4" xfId="39478"/>
    <cellStyle name="SAPBEXaggData 3 2 5 5" xfId="39479"/>
    <cellStyle name="SAPBEXaggData 3 2 6" xfId="39480"/>
    <cellStyle name="SAPBEXaggData 3 2 6 2" xfId="39481"/>
    <cellStyle name="SAPBEXaggData 3 2 6 3" xfId="39482"/>
    <cellStyle name="SAPBEXaggData 3 2 6 4" xfId="39483"/>
    <cellStyle name="SAPBEXaggData 3 2 6 5" xfId="39484"/>
    <cellStyle name="SAPBEXaggData 3 2 7" xfId="39485"/>
    <cellStyle name="SAPBEXaggData 3 2 7 2" xfId="39486"/>
    <cellStyle name="SAPBEXaggData 3 2 8" xfId="39487"/>
    <cellStyle name="SAPBEXaggData 3 2 9" xfId="39488"/>
    <cellStyle name="SAPBEXaggData 3 3" xfId="39489"/>
    <cellStyle name="SAPBEXaggData 3 3 2" xfId="39490"/>
    <cellStyle name="SAPBEXaggData 3 3 2 2" xfId="39491"/>
    <cellStyle name="SAPBEXaggData 3 3 2 3" xfId="39492"/>
    <cellStyle name="SAPBEXaggData 3 3 3" xfId="39493"/>
    <cellStyle name="SAPBEXaggData 3 3 3 2" xfId="39494"/>
    <cellStyle name="SAPBEXaggData 3 3 3 3" xfId="39495"/>
    <cellStyle name="SAPBEXaggData 3 3 4" xfId="39496"/>
    <cellStyle name="SAPBEXaggData 3 3 4 2" xfId="39497"/>
    <cellStyle name="SAPBEXaggData 3 3 5" xfId="39498"/>
    <cellStyle name="SAPBEXaggData 3 3 5 2" xfId="39499"/>
    <cellStyle name="SAPBEXaggData 3 3 6" xfId="39500"/>
    <cellStyle name="SAPBEXaggData 3 3 7" xfId="39501"/>
    <cellStyle name="SAPBEXaggData 3 4" xfId="39502"/>
    <cellStyle name="SAPBEXaggData 3 4 2" xfId="39503"/>
    <cellStyle name="SAPBEXaggData 3 4 2 2" xfId="39504"/>
    <cellStyle name="SAPBEXaggData 3 4 2 3" xfId="39505"/>
    <cellStyle name="SAPBEXaggData 3 4 3" xfId="39506"/>
    <cellStyle name="SAPBEXaggData 3 4 4" xfId="39507"/>
    <cellStyle name="SAPBEXaggData 3 4 5" xfId="39508"/>
    <cellStyle name="SAPBEXaggData 3 5" xfId="39509"/>
    <cellStyle name="SAPBEXaggData 3 5 2" xfId="39510"/>
    <cellStyle name="SAPBEXaggData 3 5 2 2" xfId="39511"/>
    <cellStyle name="SAPBEXaggData 3 5 3" xfId="39512"/>
    <cellStyle name="SAPBEXaggData 3 5 4" xfId="39513"/>
    <cellStyle name="SAPBEXaggData 3 5 5" xfId="39514"/>
    <cellStyle name="SAPBEXaggData 3 6" xfId="39515"/>
    <cellStyle name="SAPBEXaggData 3 6 2" xfId="39516"/>
    <cellStyle name="SAPBEXaggData 3 6 3" xfId="39517"/>
    <cellStyle name="SAPBEXaggData 3 6 4" xfId="39518"/>
    <cellStyle name="SAPBEXaggData 3 6 5" xfId="39519"/>
    <cellStyle name="SAPBEXaggData 3 7" xfId="39520"/>
    <cellStyle name="SAPBEXaggData 3 7 2" xfId="39521"/>
    <cellStyle name="SAPBEXaggData 3 7 3" xfId="39522"/>
    <cellStyle name="SAPBEXaggData 3 7 4" xfId="39523"/>
    <cellStyle name="SAPBEXaggData 3 7 5" xfId="39524"/>
    <cellStyle name="SAPBEXaggData 3 8" xfId="39525"/>
    <cellStyle name="SAPBEXaggData 3 8 2" xfId="39526"/>
    <cellStyle name="SAPBEXaggData 3 8 3" xfId="39527"/>
    <cellStyle name="SAPBEXaggData 3 9" xfId="39528"/>
    <cellStyle name="SAPBEXaggData 3 9 2" xfId="39529"/>
    <cellStyle name="SAPBEXaggData 3 9 3" xfId="39530"/>
    <cellStyle name="SAPBEXaggData 4" xfId="39531"/>
    <cellStyle name="SAPBEXaggData 4 10" xfId="39532"/>
    <cellStyle name="SAPBEXaggData 4 11" xfId="39533"/>
    <cellStyle name="SAPBEXaggData 4 12" xfId="39534"/>
    <cellStyle name="SAPBEXaggData 4 2" xfId="39535"/>
    <cellStyle name="SAPBEXaggData 4 2 10" xfId="39536"/>
    <cellStyle name="SAPBEXaggData 4 2 2" xfId="39537"/>
    <cellStyle name="SAPBEXaggData 4 2 2 2" xfId="39538"/>
    <cellStyle name="SAPBEXaggData 4 2 2 2 2" xfId="39539"/>
    <cellStyle name="SAPBEXaggData 4 2 2 2 3" xfId="39540"/>
    <cellStyle name="SAPBEXaggData 4 2 2 3" xfId="39541"/>
    <cellStyle name="SAPBEXaggData 4 2 2 3 2" xfId="39542"/>
    <cellStyle name="SAPBEXaggData 4 2 2 4" xfId="39543"/>
    <cellStyle name="SAPBEXaggData 4 2 2 4 2" xfId="39544"/>
    <cellStyle name="SAPBEXaggData 4 2 2 5" xfId="39545"/>
    <cellStyle name="SAPBEXaggData 4 2 2 6" xfId="39546"/>
    <cellStyle name="SAPBEXaggData 4 2 2 7" xfId="39547"/>
    <cellStyle name="SAPBEXaggData 4 2 2 8" xfId="39548"/>
    <cellStyle name="SAPBEXaggData 4 2 3" xfId="39549"/>
    <cellStyle name="SAPBEXaggData 4 2 3 2" xfId="39550"/>
    <cellStyle name="SAPBEXaggData 4 2 3 2 2" xfId="39551"/>
    <cellStyle name="SAPBEXaggData 4 2 3 3" xfId="39552"/>
    <cellStyle name="SAPBEXaggData 4 2 3 4" xfId="39553"/>
    <cellStyle name="SAPBEXaggData 4 2 3 5" xfId="39554"/>
    <cellStyle name="SAPBEXaggData 4 2 4" xfId="39555"/>
    <cellStyle name="SAPBEXaggData 4 2 4 2" xfId="39556"/>
    <cellStyle name="SAPBEXaggData 4 2 4 3" xfId="39557"/>
    <cellStyle name="SAPBEXaggData 4 2 4 4" xfId="39558"/>
    <cellStyle name="SAPBEXaggData 4 2 4 5" xfId="39559"/>
    <cellStyle name="SAPBEXaggData 4 2 5" xfId="39560"/>
    <cellStyle name="SAPBEXaggData 4 2 5 2" xfId="39561"/>
    <cellStyle name="SAPBEXaggData 4 2 5 3" xfId="39562"/>
    <cellStyle name="SAPBEXaggData 4 2 5 4" xfId="39563"/>
    <cellStyle name="SAPBEXaggData 4 2 5 5" xfId="39564"/>
    <cellStyle name="SAPBEXaggData 4 2 6" xfId="39565"/>
    <cellStyle name="SAPBEXaggData 4 2 6 2" xfId="39566"/>
    <cellStyle name="SAPBEXaggData 4 2 6 3" xfId="39567"/>
    <cellStyle name="SAPBEXaggData 4 2 6 4" xfId="39568"/>
    <cellStyle name="SAPBEXaggData 4 2 6 5" xfId="39569"/>
    <cellStyle name="SAPBEXaggData 4 2 7" xfId="39570"/>
    <cellStyle name="SAPBEXaggData 4 2 7 2" xfId="39571"/>
    <cellStyle name="SAPBEXaggData 4 2 8" xfId="39572"/>
    <cellStyle name="SAPBEXaggData 4 2 9" xfId="39573"/>
    <cellStyle name="SAPBEXaggData 4 3" xfId="39574"/>
    <cellStyle name="SAPBEXaggData 4 3 2" xfId="39575"/>
    <cellStyle name="SAPBEXaggData 4 3 2 2" xfId="39576"/>
    <cellStyle name="SAPBEXaggData 4 3 3" xfId="39577"/>
    <cellStyle name="SAPBEXaggData 4 3 3 2" xfId="39578"/>
    <cellStyle name="SAPBEXaggData 4 3 4" xfId="39579"/>
    <cellStyle name="SAPBEXaggData 4 3 4 2" xfId="39580"/>
    <cellStyle name="SAPBEXaggData 4 3 5" xfId="39581"/>
    <cellStyle name="SAPBEXaggData 4 3 5 2" xfId="39582"/>
    <cellStyle name="SAPBEXaggData 4 3 6" xfId="39583"/>
    <cellStyle name="SAPBEXaggData 4 3 7" xfId="39584"/>
    <cellStyle name="SAPBEXaggData 4 4" xfId="39585"/>
    <cellStyle name="SAPBEXaggData 4 4 2" xfId="39586"/>
    <cellStyle name="SAPBEXaggData 4 4 2 2" xfId="39587"/>
    <cellStyle name="SAPBEXaggData 4 4 3" xfId="39588"/>
    <cellStyle name="SAPBEXaggData 4 4 4" xfId="39589"/>
    <cellStyle name="SAPBEXaggData 4 4 5" xfId="39590"/>
    <cellStyle name="SAPBEXaggData 4 5" xfId="39591"/>
    <cellStyle name="SAPBEXaggData 4 5 2" xfId="39592"/>
    <cellStyle name="SAPBEXaggData 4 5 2 2" xfId="39593"/>
    <cellStyle name="SAPBEXaggData 4 5 3" xfId="39594"/>
    <cellStyle name="SAPBEXaggData 4 5 4" xfId="39595"/>
    <cellStyle name="SAPBEXaggData 4 5 5" xfId="39596"/>
    <cellStyle name="SAPBEXaggData 4 6" xfId="39597"/>
    <cellStyle name="SAPBEXaggData 4 6 2" xfId="39598"/>
    <cellStyle name="SAPBEXaggData 4 6 3" xfId="39599"/>
    <cellStyle name="SAPBEXaggData 4 6 4" xfId="39600"/>
    <cellStyle name="SAPBEXaggData 4 6 5" xfId="39601"/>
    <cellStyle name="SAPBEXaggData 4 7" xfId="39602"/>
    <cellStyle name="SAPBEXaggData 4 7 2" xfId="39603"/>
    <cellStyle name="SAPBEXaggData 4 7 3" xfId="39604"/>
    <cellStyle name="SAPBEXaggData 4 7 4" xfId="39605"/>
    <cellStyle name="SAPBEXaggData 4 7 5" xfId="39606"/>
    <cellStyle name="SAPBEXaggData 4 8" xfId="39607"/>
    <cellStyle name="SAPBEXaggData 4 8 2" xfId="39608"/>
    <cellStyle name="SAPBEXaggData 4 9" xfId="39609"/>
    <cellStyle name="SAPBEXaggData 4 9 2" xfId="39610"/>
    <cellStyle name="SAPBEXaggData 4 9 3" xfId="39611"/>
    <cellStyle name="SAPBEXaggData 5" xfId="39612"/>
    <cellStyle name="SAPBEXaggData 5 2" xfId="39613"/>
    <cellStyle name="SAPBEXaggData 5 2 2" xfId="39614"/>
    <cellStyle name="SAPBEXaggData 5 2 2 2" xfId="39615"/>
    <cellStyle name="SAPBEXaggData 5 2 2 3" xfId="39616"/>
    <cellStyle name="SAPBEXaggData 5 2 3" xfId="39617"/>
    <cellStyle name="SAPBEXaggData 5 2 4" xfId="39618"/>
    <cellStyle name="SAPBEXaggData 5 2 5" xfId="39619"/>
    <cellStyle name="SAPBEXaggData 5 3" xfId="39620"/>
    <cellStyle name="SAPBEXaggData 5 3 2" xfId="39621"/>
    <cellStyle name="SAPBEXaggData 5 3 3" xfId="39622"/>
    <cellStyle name="SAPBEXaggData 5 4" xfId="39623"/>
    <cellStyle name="SAPBEXaggData 5 4 2" xfId="39624"/>
    <cellStyle name="SAPBEXaggData 5 5" xfId="39625"/>
    <cellStyle name="SAPBEXaggData 5 5 2" xfId="39626"/>
    <cellStyle name="SAPBEXaggData 5 6" xfId="39627"/>
    <cellStyle name="SAPBEXaggData 5 7" xfId="39628"/>
    <cellStyle name="SAPBEXaggData 6" xfId="39629"/>
    <cellStyle name="SAPBEXaggData 6 2" xfId="39630"/>
    <cellStyle name="SAPBEXaggData 6 2 2" xfId="39631"/>
    <cellStyle name="SAPBEXaggData 6 2 2 2" xfId="39632"/>
    <cellStyle name="SAPBEXaggData 6 2 3" xfId="39633"/>
    <cellStyle name="SAPBEXaggData 6 2 4" xfId="39634"/>
    <cellStyle name="SAPBEXaggData 6 2 5" xfId="39635"/>
    <cellStyle name="SAPBEXaggData 6 3" xfId="39636"/>
    <cellStyle name="SAPBEXaggData 6 3 2" xfId="39637"/>
    <cellStyle name="SAPBEXaggData 6 3 3" xfId="39638"/>
    <cellStyle name="SAPBEXaggData 6 4" xfId="39639"/>
    <cellStyle name="SAPBEXaggData 6 5" xfId="39640"/>
    <cellStyle name="SAPBEXaggData 6 6" xfId="39641"/>
    <cellStyle name="SAPBEXaggData 7" xfId="39642"/>
    <cellStyle name="SAPBEXaggData 7 2" xfId="39643"/>
    <cellStyle name="SAPBEXaggData 7 2 2" xfId="39644"/>
    <cellStyle name="SAPBEXaggData 7 2 3" xfId="39645"/>
    <cellStyle name="SAPBEXaggData 7 3" xfId="39646"/>
    <cellStyle name="SAPBEXaggData 7 3 2" xfId="39647"/>
    <cellStyle name="SAPBEXaggData 7 4" xfId="39648"/>
    <cellStyle name="SAPBEXaggData 7 5" xfId="39649"/>
    <cellStyle name="SAPBEXaggData 7 6" xfId="39650"/>
    <cellStyle name="SAPBEXaggData 8" xfId="39651"/>
    <cellStyle name="SAPBEXaggData 8 2" xfId="39652"/>
    <cellStyle name="SAPBEXaggData 8 2 2" xfId="39653"/>
    <cellStyle name="SAPBEXaggData 8 2 3" xfId="39654"/>
    <cellStyle name="SAPBEXaggData 8 3" xfId="39655"/>
    <cellStyle name="SAPBEXaggData 8 3 2" xfId="39656"/>
    <cellStyle name="SAPBEXaggData 8 4" xfId="39657"/>
    <cellStyle name="SAPBEXaggData 8 5" xfId="39658"/>
    <cellStyle name="SAPBEXaggData 9" xfId="39659"/>
    <cellStyle name="SAPBEXaggData 9 2" xfId="39660"/>
    <cellStyle name="SAPBEXaggData 9 2 2" xfId="39661"/>
    <cellStyle name="SAPBEXaggData 9 2 3" xfId="39662"/>
    <cellStyle name="SAPBEXaggData 9 3" xfId="39663"/>
    <cellStyle name="SAPBEXaggData 9 3 2" xfId="39664"/>
    <cellStyle name="SAPBEXaggData 9 4" xfId="39665"/>
    <cellStyle name="SAPBEXaggData 9 5" xfId="39666"/>
    <cellStyle name="SAPBEXaggDataEmph" xfId="39667"/>
    <cellStyle name="SAPBEXaggDataEmph 10" xfId="39668"/>
    <cellStyle name="SAPBEXaggDataEmph 10 2" xfId="39669"/>
    <cellStyle name="SAPBEXaggDataEmph 10 2 2" xfId="39670"/>
    <cellStyle name="SAPBEXaggDataEmph 10 3" xfId="39671"/>
    <cellStyle name="SAPBEXaggDataEmph 10 3 2" xfId="39672"/>
    <cellStyle name="SAPBEXaggDataEmph 10 4" xfId="39673"/>
    <cellStyle name="SAPBEXaggDataEmph 10 5" xfId="39674"/>
    <cellStyle name="SAPBEXaggDataEmph 11" xfId="39675"/>
    <cellStyle name="SAPBEXaggDataEmph 11 2" xfId="39676"/>
    <cellStyle name="SAPBEXaggDataEmph 11 2 2" xfId="39677"/>
    <cellStyle name="SAPBEXaggDataEmph 11 3" xfId="39678"/>
    <cellStyle name="SAPBEXaggDataEmph 11 3 2" xfId="39679"/>
    <cellStyle name="SAPBEXaggDataEmph 11 4" xfId="39680"/>
    <cellStyle name="SAPBEXaggDataEmph 11 5" xfId="39681"/>
    <cellStyle name="SAPBEXaggDataEmph 12" xfId="39682"/>
    <cellStyle name="SAPBEXaggDataEmph 12 2" xfId="39683"/>
    <cellStyle name="SAPBEXaggDataEmph 12 2 2" xfId="39684"/>
    <cellStyle name="SAPBEXaggDataEmph 12 3" xfId="39685"/>
    <cellStyle name="SAPBEXaggDataEmph 12 3 2" xfId="39686"/>
    <cellStyle name="SAPBEXaggDataEmph 12 4" xfId="39687"/>
    <cellStyle name="SAPBEXaggDataEmph 12 5" xfId="39688"/>
    <cellStyle name="SAPBEXaggDataEmph 13" xfId="39689"/>
    <cellStyle name="SAPBEXaggDataEmph 13 2" xfId="39690"/>
    <cellStyle name="SAPBEXaggDataEmph 13 2 2" xfId="39691"/>
    <cellStyle name="SAPBEXaggDataEmph 13 3" xfId="39692"/>
    <cellStyle name="SAPBEXaggDataEmph 13 3 2" xfId="39693"/>
    <cellStyle name="SAPBEXaggDataEmph 13 4" xfId="39694"/>
    <cellStyle name="SAPBEXaggDataEmph 13 5" xfId="39695"/>
    <cellStyle name="SAPBEXaggDataEmph 14" xfId="39696"/>
    <cellStyle name="SAPBEXaggDataEmph 14 2" xfId="39697"/>
    <cellStyle name="SAPBEXaggDataEmph 14 2 2" xfId="39698"/>
    <cellStyle name="SAPBEXaggDataEmph 14 3" xfId="39699"/>
    <cellStyle name="SAPBEXaggDataEmph 14 3 2" xfId="39700"/>
    <cellStyle name="SAPBEXaggDataEmph 14 4" xfId="39701"/>
    <cellStyle name="SAPBEXaggDataEmph 14 5" xfId="39702"/>
    <cellStyle name="SAPBEXaggDataEmph 15" xfId="39703"/>
    <cellStyle name="SAPBEXaggDataEmph 15 2" xfId="39704"/>
    <cellStyle name="SAPBEXaggDataEmph 15 2 2" xfId="39705"/>
    <cellStyle name="SAPBEXaggDataEmph 15 3" xfId="39706"/>
    <cellStyle name="SAPBEXaggDataEmph 15 3 2" xfId="39707"/>
    <cellStyle name="SAPBEXaggDataEmph 15 4" xfId="39708"/>
    <cellStyle name="SAPBEXaggDataEmph 15 5" xfId="39709"/>
    <cellStyle name="SAPBEXaggDataEmph 16" xfId="39710"/>
    <cellStyle name="SAPBEXaggDataEmph 16 2" xfId="39711"/>
    <cellStyle name="SAPBEXaggDataEmph 16 2 2" xfId="39712"/>
    <cellStyle name="SAPBEXaggDataEmph 16 3" xfId="39713"/>
    <cellStyle name="SAPBEXaggDataEmph 16 3 2" xfId="39714"/>
    <cellStyle name="SAPBEXaggDataEmph 16 4" xfId="39715"/>
    <cellStyle name="SAPBEXaggDataEmph 16 5" xfId="39716"/>
    <cellStyle name="SAPBEXaggDataEmph 17" xfId="39717"/>
    <cellStyle name="SAPBEXaggDataEmph 17 2" xfId="39718"/>
    <cellStyle name="SAPBEXaggDataEmph 17 3" xfId="39719"/>
    <cellStyle name="SAPBEXaggDataEmph 17 4" xfId="39720"/>
    <cellStyle name="SAPBEXaggDataEmph 17 5" xfId="39721"/>
    <cellStyle name="SAPBEXaggDataEmph 18" xfId="39722"/>
    <cellStyle name="SAPBEXaggDataEmph 18 2" xfId="39723"/>
    <cellStyle name="SAPBEXaggDataEmph 19" xfId="39724"/>
    <cellStyle name="SAPBEXaggDataEmph 19 2" xfId="39725"/>
    <cellStyle name="SAPBEXaggDataEmph 2" xfId="39726"/>
    <cellStyle name="SAPBEXaggDataEmph 2 10" xfId="39727"/>
    <cellStyle name="SAPBEXaggDataEmph 2 10 2" xfId="39728"/>
    <cellStyle name="SAPBEXaggDataEmph 2 10 3" xfId="39729"/>
    <cellStyle name="SAPBEXaggDataEmph 2 11" xfId="39730"/>
    <cellStyle name="SAPBEXaggDataEmph 2 11 2" xfId="39731"/>
    <cellStyle name="SAPBEXaggDataEmph 2 11 3" xfId="39732"/>
    <cellStyle name="SAPBEXaggDataEmph 2 12" xfId="39733"/>
    <cellStyle name="SAPBEXaggDataEmph 2 12 2" xfId="39734"/>
    <cellStyle name="SAPBEXaggDataEmph 2 13" xfId="39735"/>
    <cellStyle name="SAPBEXaggDataEmph 2 2" xfId="39736"/>
    <cellStyle name="SAPBEXaggDataEmph 2 2 10" xfId="39737"/>
    <cellStyle name="SAPBEXaggDataEmph 2 2 11" xfId="39738"/>
    <cellStyle name="SAPBEXaggDataEmph 2 2 12" xfId="39739"/>
    <cellStyle name="SAPBEXaggDataEmph 2 2 2" xfId="39740"/>
    <cellStyle name="SAPBEXaggDataEmph 2 2 2 10" xfId="39741"/>
    <cellStyle name="SAPBEXaggDataEmph 2 2 2 2" xfId="39742"/>
    <cellStyle name="SAPBEXaggDataEmph 2 2 2 2 2" xfId="39743"/>
    <cellStyle name="SAPBEXaggDataEmph 2 2 2 2 2 2" xfId="39744"/>
    <cellStyle name="SAPBEXaggDataEmph 2 2 2 2 2 3" xfId="39745"/>
    <cellStyle name="SAPBEXaggDataEmph 2 2 2 2 3" xfId="39746"/>
    <cellStyle name="SAPBEXaggDataEmph 2 2 2 2 3 2" xfId="39747"/>
    <cellStyle name="SAPBEXaggDataEmph 2 2 2 2 3 3" xfId="39748"/>
    <cellStyle name="SAPBEXaggDataEmph 2 2 2 2 4" xfId="39749"/>
    <cellStyle name="SAPBEXaggDataEmph 2 2 2 2 4 2" xfId="39750"/>
    <cellStyle name="SAPBEXaggDataEmph 2 2 2 2 5" xfId="39751"/>
    <cellStyle name="SAPBEXaggDataEmph 2 2 2 2 6" xfId="39752"/>
    <cellStyle name="SAPBEXaggDataEmph 2 2 2 2 7" xfId="39753"/>
    <cellStyle name="SAPBEXaggDataEmph 2 2 2 2 8" xfId="39754"/>
    <cellStyle name="SAPBEXaggDataEmph 2 2 2 3" xfId="39755"/>
    <cellStyle name="SAPBEXaggDataEmph 2 2 2 3 2" xfId="39756"/>
    <cellStyle name="SAPBEXaggDataEmph 2 2 2 3 2 2" xfId="39757"/>
    <cellStyle name="SAPBEXaggDataEmph 2 2 2 3 3" xfId="39758"/>
    <cellStyle name="SAPBEXaggDataEmph 2 2 2 3 4" xfId="39759"/>
    <cellStyle name="SAPBEXaggDataEmph 2 2 2 3 5" xfId="39760"/>
    <cellStyle name="SAPBEXaggDataEmph 2 2 2 4" xfId="39761"/>
    <cellStyle name="SAPBEXaggDataEmph 2 2 2 4 2" xfId="39762"/>
    <cellStyle name="SAPBEXaggDataEmph 2 2 2 4 3" xfId="39763"/>
    <cellStyle name="SAPBEXaggDataEmph 2 2 2 4 4" xfId="39764"/>
    <cellStyle name="SAPBEXaggDataEmph 2 2 2 4 5" xfId="39765"/>
    <cellStyle name="SAPBEXaggDataEmph 2 2 2 5" xfId="39766"/>
    <cellStyle name="SAPBEXaggDataEmph 2 2 2 5 2" xfId="39767"/>
    <cellStyle name="SAPBEXaggDataEmph 2 2 2 5 3" xfId="39768"/>
    <cellStyle name="SAPBEXaggDataEmph 2 2 2 5 4" xfId="39769"/>
    <cellStyle name="SAPBEXaggDataEmph 2 2 2 5 5" xfId="39770"/>
    <cellStyle name="SAPBEXaggDataEmph 2 2 2 6" xfId="39771"/>
    <cellStyle name="SAPBEXaggDataEmph 2 2 2 6 2" xfId="39772"/>
    <cellStyle name="SAPBEXaggDataEmph 2 2 2 6 3" xfId="39773"/>
    <cellStyle name="SAPBEXaggDataEmph 2 2 2 6 4" xfId="39774"/>
    <cellStyle name="SAPBEXaggDataEmph 2 2 2 6 5" xfId="39775"/>
    <cellStyle name="SAPBEXaggDataEmph 2 2 2 7" xfId="39776"/>
    <cellStyle name="SAPBEXaggDataEmph 2 2 2 7 2" xfId="39777"/>
    <cellStyle name="SAPBEXaggDataEmph 2 2 2 8" xfId="39778"/>
    <cellStyle name="SAPBEXaggDataEmph 2 2 2 9" xfId="39779"/>
    <cellStyle name="SAPBEXaggDataEmph 2 2 3" xfId="39780"/>
    <cellStyle name="SAPBEXaggDataEmph 2 2 3 2" xfId="39781"/>
    <cellStyle name="SAPBEXaggDataEmph 2 2 3 2 2" xfId="39782"/>
    <cellStyle name="SAPBEXaggDataEmph 2 2 3 2 3" xfId="39783"/>
    <cellStyle name="SAPBEXaggDataEmph 2 2 3 3" xfId="39784"/>
    <cellStyle name="SAPBEXaggDataEmph 2 2 3 3 2" xfId="39785"/>
    <cellStyle name="SAPBEXaggDataEmph 2 2 3 3 3" xfId="39786"/>
    <cellStyle name="SAPBEXaggDataEmph 2 2 3 4" xfId="39787"/>
    <cellStyle name="SAPBEXaggDataEmph 2 2 3 4 2" xfId="39788"/>
    <cellStyle name="SAPBEXaggDataEmph 2 2 3 5" xfId="39789"/>
    <cellStyle name="SAPBEXaggDataEmph 2 2 3 5 2" xfId="39790"/>
    <cellStyle name="SAPBEXaggDataEmph 2 2 3 6" xfId="39791"/>
    <cellStyle name="SAPBEXaggDataEmph 2 2 3 7" xfId="39792"/>
    <cellStyle name="SAPBEXaggDataEmph 2 2 4" xfId="39793"/>
    <cellStyle name="SAPBEXaggDataEmph 2 2 4 2" xfId="39794"/>
    <cellStyle name="SAPBEXaggDataEmph 2 2 4 2 2" xfId="39795"/>
    <cellStyle name="SAPBEXaggDataEmph 2 2 4 3" xfId="39796"/>
    <cellStyle name="SAPBEXaggDataEmph 2 2 4 4" xfId="39797"/>
    <cellStyle name="SAPBEXaggDataEmph 2 2 4 5" xfId="39798"/>
    <cellStyle name="SAPBEXaggDataEmph 2 2 5" xfId="39799"/>
    <cellStyle name="SAPBEXaggDataEmph 2 2 5 2" xfId="39800"/>
    <cellStyle name="SAPBEXaggDataEmph 2 2 5 2 2" xfId="39801"/>
    <cellStyle name="SAPBEXaggDataEmph 2 2 5 3" xfId="39802"/>
    <cellStyle name="SAPBEXaggDataEmph 2 2 5 4" xfId="39803"/>
    <cellStyle name="SAPBEXaggDataEmph 2 2 5 5" xfId="39804"/>
    <cellStyle name="SAPBEXaggDataEmph 2 2 6" xfId="39805"/>
    <cellStyle name="SAPBEXaggDataEmph 2 2 6 2" xfId="39806"/>
    <cellStyle name="SAPBEXaggDataEmph 2 2 6 3" xfId="39807"/>
    <cellStyle name="SAPBEXaggDataEmph 2 2 6 4" xfId="39808"/>
    <cellStyle name="SAPBEXaggDataEmph 2 2 6 5" xfId="39809"/>
    <cellStyle name="SAPBEXaggDataEmph 2 2 7" xfId="39810"/>
    <cellStyle name="SAPBEXaggDataEmph 2 2 7 2" xfId="39811"/>
    <cellStyle name="SAPBEXaggDataEmph 2 2 7 3" xfId="39812"/>
    <cellStyle name="SAPBEXaggDataEmph 2 2 7 4" xfId="39813"/>
    <cellStyle name="SAPBEXaggDataEmph 2 2 7 5" xfId="39814"/>
    <cellStyle name="SAPBEXaggDataEmph 2 2 8" xfId="39815"/>
    <cellStyle name="SAPBEXaggDataEmph 2 2 8 2" xfId="39816"/>
    <cellStyle name="SAPBEXaggDataEmph 2 2 9" xfId="39817"/>
    <cellStyle name="SAPBEXaggDataEmph 2 3" xfId="39818"/>
    <cellStyle name="SAPBEXaggDataEmph 2 3 10" xfId="39819"/>
    <cellStyle name="SAPBEXaggDataEmph 2 3 2" xfId="39820"/>
    <cellStyle name="SAPBEXaggDataEmph 2 3 2 2" xfId="39821"/>
    <cellStyle name="SAPBEXaggDataEmph 2 3 2 2 2" xfId="39822"/>
    <cellStyle name="SAPBEXaggDataEmph 2 3 2 2 3" xfId="39823"/>
    <cellStyle name="SAPBEXaggDataEmph 2 3 2 3" xfId="39824"/>
    <cellStyle name="SAPBEXaggDataEmph 2 3 2 3 2" xfId="39825"/>
    <cellStyle name="SAPBEXaggDataEmph 2 3 2 3 3" xfId="39826"/>
    <cellStyle name="SAPBEXaggDataEmph 2 3 2 4" xfId="39827"/>
    <cellStyle name="SAPBEXaggDataEmph 2 3 2 4 2" xfId="39828"/>
    <cellStyle name="SAPBEXaggDataEmph 2 3 2 5" xfId="39829"/>
    <cellStyle name="SAPBEXaggDataEmph 2 3 2 6" xfId="39830"/>
    <cellStyle name="SAPBEXaggDataEmph 2 3 2 7" xfId="39831"/>
    <cellStyle name="SAPBEXaggDataEmph 2 3 2 8" xfId="39832"/>
    <cellStyle name="SAPBEXaggDataEmph 2 3 3" xfId="39833"/>
    <cellStyle name="SAPBEXaggDataEmph 2 3 3 2" xfId="39834"/>
    <cellStyle name="SAPBEXaggDataEmph 2 3 3 2 2" xfId="39835"/>
    <cellStyle name="SAPBEXaggDataEmph 2 3 3 3" xfId="39836"/>
    <cellStyle name="SAPBEXaggDataEmph 2 3 3 4" xfId="39837"/>
    <cellStyle name="SAPBEXaggDataEmph 2 3 3 5" xfId="39838"/>
    <cellStyle name="SAPBEXaggDataEmph 2 3 4" xfId="39839"/>
    <cellStyle name="SAPBEXaggDataEmph 2 3 4 2" xfId="39840"/>
    <cellStyle name="SAPBEXaggDataEmph 2 3 4 3" xfId="39841"/>
    <cellStyle name="SAPBEXaggDataEmph 2 3 4 4" xfId="39842"/>
    <cellStyle name="SAPBEXaggDataEmph 2 3 4 5" xfId="39843"/>
    <cellStyle name="SAPBEXaggDataEmph 2 3 5" xfId="39844"/>
    <cellStyle name="SAPBEXaggDataEmph 2 3 5 2" xfId="39845"/>
    <cellStyle name="SAPBEXaggDataEmph 2 3 5 3" xfId="39846"/>
    <cellStyle name="SAPBEXaggDataEmph 2 3 5 4" xfId="39847"/>
    <cellStyle name="SAPBEXaggDataEmph 2 3 5 5" xfId="39848"/>
    <cellStyle name="SAPBEXaggDataEmph 2 3 6" xfId="39849"/>
    <cellStyle name="SAPBEXaggDataEmph 2 3 6 2" xfId="39850"/>
    <cellStyle name="SAPBEXaggDataEmph 2 3 6 3" xfId="39851"/>
    <cellStyle name="SAPBEXaggDataEmph 2 3 6 4" xfId="39852"/>
    <cellStyle name="SAPBEXaggDataEmph 2 3 6 5" xfId="39853"/>
    <cellStyle name="SAPBEXaggDataEmph 2 3 7" xfId="39854"/>
    <cellStyle name="SAPBEXaggDataEmph 2 3 7 2" xfId="39855"/>
    <cellStyle name="SAPBEXaggDataEmph 2 3 8" xfId="39856"/>
    <cellStyle name="SAPBEXaggDataEmph 2 3 9" xfId="39857"/>
    <cellStyle name="SAPBEXaggDataEmph 2 4" xfId="39858"/>
    <cellStyle name="SAPBEXaggDataEmph 2 4 2" xfId="39859"/>
    <cellStyle name="SAPBEXaggDataEmph 2 4 2 2" xfId="39860"/>
    <cellStyle name="SAPBEXaggDataEmph 2 4 2 3" xfId="39861"/>
    <cellStyle name="SAPBEXaggDataEmph 2 4 3" xfId="39862"/>
    <cellStyle name="SAPBEXaggDataEmph 2 4 3 2" xfId="39863"/>
    <cellStyle name="SAPBEXaggDataEmph 2 4 3 3" xfId="39864"/>
    <cellStyle name="SAPBEXaggDataEmph 2 4 4" xfId="39865"/>
    <cellStyle name="SAPBEXaggDataEmph 2 4 4 2" xfId="39866"/>
    <cellStyle name="SAPBEXaggDataEmph 2 4 5" xfId="39867"/>
    <cellStyle name="SAPBEXaggDataEmph 2 4 5 2" xfId="39868"/>
    <cellStyle name="SAPBEXaggDataEmph 2 4 6" xfId="39869"/>
    <cellStyle name="SAPBEXaggDataEmph 2 4 7" xfId="39870"/>
    <cellStyle name="SAPBEXaggDataEmph 2 5" xfId="39871"/>
    <cellStyle name="SAPBEXaggDataEmph 2 5 2" xfId="39872"/>
    <cellStyle name="SAPBEXaggDataEmph 2 5 2 2" xfId="39873"/>
    <cellStyle name="SAPBEXaggDataEmph 2 5 2 3" xfId="39874"/>
    <cellStyle name="SAPBEXaggDataEmph 2 5 3" xfId="39875"/>
    <cellStyle name="SAPBEXaggDataEmph 2 5 4" xfId="39876"/>
    <cellStyle name="SAPBEXaggDataEmph 2 5 5" xfId="39877"/>
    <cellStyle name="SAPBEXaggDataEmph 2 6" xfId="39878"/>
    <cellStyle name="SAPBEXaggDataEmph 2 6 2" xfId="39879"/>
    <cellStyle name="SAPBEXaggDataEmph 2 6 2 2" xfId="39880"/>
    <cellStyle name="SAPBEXaggDataEmph 2 6 3" xfId="39881"/>
    <cellStyle name="SAPBEXaggDataEmph 2 6 4" xfId="39882"/>
    <cellStyle name="SAPBEXaggDataEmph 2 6 5" xfId="39883"/>
    <cellStyle name="SAPBEXaggDataEmph 2 7" xfId="39884"/>
    <cellStyle name="SAPBEXaggDataEmph 2 7 2" xfId="39885"/>
    <cellStyle name="SAPBEXaggDataEmph 2 7 3" xfId="39886"/>
    <cellStyle name="SAPBEXaggDataEmph 2 7 4" xfId="39887"/>
    <cellStyle name="SAPBEXaggDataEmph 2 7 5" xfId="39888"/>
    <cellStyle name="SAPBEXaggDataEmph 2 8" xfId="39889"/>
    <cellStyle name="SAPBEXaggDataEmph 2 8 2" xfId="39890"/>
    <cellStyle name="SAPBEXaggDataEmph 2 8 3" xfId="39891"/>
    <cellStyle name="SAPBEXaggDataEmph 2 9" xfId="39892"/>
    <cellStyle name="SAPBEXaggDataEmph 2 9 2" xfId="39893"/>
    <cellStyle name="SAPBEXaggDataEmph 2 9 3" xfId="39894"/>
    <cellStyle name="SAPBEXaggDataEmph 20" xfId="39895"/>
    <cellStyle name="SAPBEXaggDataEmph 20 2" xfId="39896"/>
    <cellStyle name="SAPBEXaggDataEmph 21" xfId="39897"/>
    <cellStyle name="SAPBEXaggDataEmph 21 2" xfId="39898"/>
    <cellStyle name="SAPBEXaggDataEmph 22" xfId="39899"/>
    <cellStyle name="SAPBEXaggDataEmph 23" xfId="39900"/>
    <cellStyle name="SAPBEXaggDataEmph 3" xfId="39901"/>
    <cellStyle name="SAPBEXaggDataEmph 3 10" xfId="39902"/>
    <cellStyle name="SAPBEXaggDataEmph 3 10 2" xfId="39903"/>
    <cellStyle name="SAPBEXaggDataEmph 3 10 3" xfId="39904"/>
    <cellStyle name="SAPBEXaggDataEmph 3 11" xfId="39905"/>
    <cellStyle name="SAPBEXaggDataEmph 3 11 2" xfId="39906"/>
    <cellStyle name="SAPBEXaggDataEmph 3 12" xfId="39907"/>
    <cellStyle name="SAPBEXaggDataEmph 3 2" xfId="39908"/>
    <cellStyle name="SAPBEXaggDataEmph 3 2 10" xfId="39909"/>
    <cellStyle name="SAPBEXaggDataEmph 3 2 2" xfId="39910"/>
    <cellStyle name="SAPBEXaggDataEmph 3 2 2 2" xfId="39911"/>
    <cellStyle name="SAPBEXaggDataEmph 3 2 2 2 2" xfId="39912"/>
    <cellStyle name="SAPBEXaggDataEmph 3 2 2 2 3" xfId="39913"/>
    <cellStyle name="SAPBEXaggDataEmph 3 2 2 3" xfId="39914"/>
    <cellStyle name="SAPBEXaggDataEmph 3 2 2 3 2" xfId="39915"/>
    <cellStyle name="SAPBEXaggDataEmph 3 2 2 3 3" xfId="39916"/>
    <cellStyle name="SAPBEXaggDataEmph 3 2 2 4" xfId="39917"/>
    <cellStyle name="SAPBEXaggDataEmph 3 2 2 4 2" xfId="39918"/>
    <cellStyle name="SAPBEXaggDataEmph 3 2 2 5" xfId="39919"/>
    <cellStyle name="SAPBEXaggDataEmph 3 2 2 6" xfId="39920"/>
    <cellStyle name="SAPBEXaggDataEmph 3 2 2 7" xfId="39921"/>
    <cellStyle name="SAPBEXaggDataEmph 3 2 2 8" xfId="39922"/>
    <cellStyle name="SAPBEXaggDataEmph 3 2 3" xfId="39923"/>
    <cellStyle name="SAPBEXaggDataEmph 3 2 3 2" xfId="39924"/>
    <cellStyle name="SAPBEXaggDataEmph 3 2 3 2 2" xfId="39925"/>
    <cellStyle name="SAPBEXaggDataEmph 3 2 3 3" xfId="39926"/>
    <cellStyle name="SAPBEXaggDataEmph 3 2 3 4" xfId="39927"/>
    <cellStyle name="SAPBEXaggDataEmph 3 2 3 5" xfId="39928"/>
    <cellStyle name="SAPBEXaggDataEmph 3 2 4" xfId="39929"/>
    <cellStyle name="SAPBEXaggDataEmph 3 2 4 2" xfId="39930"/>
    <cellStyle name="SAPBEXaggDataEmph 3 2 4 3" xfId="39931"/>
    <cellStyle name="SAPBEXaggDataEmph 3 2 4 4" xfId="39932"/>
    <cellStyle name="SAPBEXaggDataEmph 3 2 4 5" xfId="39933"/>
    <cellStyle name="SAPBEXaggDataEmph 3 2 5" xfId="39934"/>
    <cellStyle name="SAPBEXaggDataEmph 3 2 5 2" xfId="39935"/>
    <cellStyle name="SAPBEXaggDataEmph 3 2 5 3" xfId="39936"/>
    <cellStyle name="SAPBEXaggDataEmph 3 2 5 4" xfId="39937"/>
    <cellStyle name="SAPBEXaggDataEmph 3 2 5 5" xfId="39938"/>
    <cellStyle name="SAPBEXaggDataEmph 3 2 6" xfId="39939"/>
    <cellStyle name="SAPBEXaggDataEmph 3 2 6 2" xfId="39940"/>
    <cellStyle name="SAPBEXaggDataEmph 3 2 6 3" xfId="39941"/>
    <cellStyle name="SAPBEXaggDataEmph 3 2 6 4" xfId="39942"/>
    <cellStyle name="SAPBEXaggDataEmph 3 2 6 5" xfId="39943"/>
    <cellStyle name="SAPBEXaggDataEmph 3 2 7" xfId="39944"/>
    <cellStyle name="SAPBEXaggDataEmph 3 2 7 2" xfId="39945"/>
    <cellStyle name="SAPBEXaggDataEmph 3 2 8" xfId="39946"/>
    <cellStyle name="SAPBEXaggDataEmph 3 2 9" xfId="39947"/>
    <cellStyle name="SAPBEXaggDataEmph 3 3" xfId="39948"/>
    <cellStyle name="SAPBEXaggDataEmph 3 3 2" xfId="39949"/>
    <cellStyle name="SAPBEXaggDataEmph 3 3 2 2" xfId="39950"/>
    <cellStyle name="SAPBEXaggDataEmph 3 3 2 3" xfId="39951"/>
    <cellStyle name="SAPBEXaggDataEmph 3 3 3" xfId="39952"/>
    <cellStyle name="SAPBEXaggDataEmph 3 3 3 2" xfId="39953"/>
    <cellStyle name="SAPBEXaggDataEmph 3 3 3 3" xfId="39954"/>
    <cellStyle name="SAPBEXaggDataEmph 3 3 4" xfId="39955"/>
    <cellStyle name="SAPBEXaggDataEmph 3 3 4 2" xfId="39956"/>
    <cellStyle name="SAPBEXaggDataEmph 3 3 5" xfId="39957"/>
    <cellStyle name="SAPBEXaggDataEmph 3 3 5 2" xfId="39958"/>
    <cellStyle name="SAPBEXaggDataEmph 3 3 6" xfId="39959"/>
    <cellStyle name="SAPBEXaggDataEmph 3 3 7" xfId="39960"/>
    <cellStyle name="SAPBEXaggDataEmph 3 4" xfId="39961"/>
    <cellStyle name="SAPBEXaggDataEmph 3 4 2" xfId="39962"/>
    <cellStyle name="SAPBEXaggDataEmph 3 4 2 2" xfId="39963"/>
    <cellStyle name="SAPBEXaggDataEmph 3 4 2 3" xfId="39964"/>
    <cellStyle name="SAPBEXaggDataEmph 3 4 3" xfId="39965"/>
    <cellStyle name="SAPBEXaggDataEmph 3 4 4" xfId="39966"/>
    <cellStyle name="SAPBEXaggDataEmph 3 4 5" xfId="39967"/>
    <cellStyle name="SAPBEXaggDataEmph 3 5" xfId="39968"/>
    <cellStyle name="SAPBEXaggDataEmph 3 5 2" xfId="39969"/>
    <cellStyle name="SAPBEXaggDataEmph 3 5 2 2" xfId="39970"/>
    <cellStyle name="SAPBEXaggDataEmph 3 5 3" xfId="39971"/>
    <cellStyle name="SAPBEXaggDataEmph 3 5 4" xfId="39972"/>
    <cellStyle name="SAPBEXaggDataEmph 3 5 5" xfId="39973"/>
    <cellStyle name="SAPBEXaggDataEmph 3 6" xfId="39974"/>
    <cellStyle name="SAPBEXaggDataEmph 3 6 2" xfId="39975"/>
    <cellStyle name="SAPBEXaggDataEmph 3 6 3" xfId="39976"/>
    <cellStyle name="SAPBEXaggDataEmph 3 6 4" xfId="39977"/>
    <cellStyle name="SAPBEXaggDataEmph 3 6 5" xfId="39978"/>
    <cellStyle name="SAPBEXaggDataEmph 3 7" xfId="39979"/>
    <cellStyle name="SAPBEXaggDataEmph 3 7 2" xfId="39980"/>
    <cellStyle name="SAPBEXaggDataEmph 3 7 3" xfId="39981"/>
    <cellStyle name="SAPBEXaggDataEmph 3 7 4" xfId="39982"/>
    <cellStyle name="SAPBEXaggDataEmph 3 7 5" xfId="39983"/>
    <cellStyle name="SAPBEXaggDataEmph 3 8" xfId="39984"/>
    <cellStyle name="SAPBEXaggDataEmph 3 8 2" xfId="39985"/>
    <cellStyle name="SAPBEXaggDataEmph 3 8 3" xfId="39986"/>
    <cellStyle name="SAPBEXaggDataEmph 3 9" xfId="39987"/>
    <cellStyle name="SAPBEXaggDataEmph 3 9 2" xfId="39988"/>
    <cellStyle name="SAPBEXaggDataEmph 3 9 3" xfId="39989"/>
    <cellStyle name="SAPBEXaggDataEmph 4" xfId="39990"/>
    <cellStyle name="SAPBEXaggDataEmph 4 10" xfId="39991"/>
    <cellStyle name="SAPBEXaggDataEmph 4 11" xfId="39992"/>
    <cellStyle name="SAPBEXaggDataEmph 4 12" xfId="39993"/>
    <cellStyle name="SAPBEXaggDataEmph 4 2" xfId="39994"/>
    <cellStyle name="SAPBEXaggDataEmph 4 2 10" xfId="39995"/>
    <cellStyle name="SAPBEXaggDataEmph 4 2 2" xfId="39996"/>
    <cellStyle name="SAPBEXaggDataEmph 4 2 2 2" xfId="39997"/>
    <cellStyle name="SAPBEXaggDataEmph 4 2 2 2 2" xfId="39998"/>
    <cellStyle name="SAPBEXaggDataEmph 4 2 2 2 3" xfId="39999"/>
    <cellStyle name="SAPBEXaggDataEmph 4 2 2 3" xfId="40000"/>
    <cellStyle name="SAPBEXaggDataEmph 4 2 2 3 2" xfId="40001"/>
    <cellStyle name="SAPBEXaggDataEmph 4 2 2 4" xfId="40002"/>
    <cellStyle name="SAPBEXaggDataEmph 4 2 2 4 2" xfId="40003"/>
    <cellStyle name="SAPBEXaggDataEmph 4 2 2 5" xfId="40004"/>
    <cellStyle name="SAPBEXaggDataEmph 4 2 2 6" xfId="40005"/>
    <cellStyle name="SAPBEXaggDataEmph 4 2 2 7" xfId="40006"/>
    <cellStyle name="SAPBEXaggDataEmph 4 2 2 8" xfId="40007"/>
    <cellStyle name="SAPBEXaggDataEmph 4 2 3" xfId="40008"/>
    <cellStyle name="SAPBEXaggDataEmph 4 2 3 2" xfId="40009"/>
    <cellStyle name="SAPBEXaggDataEmph 4 2 3 2 2" xfId="40010"/>
    <cellStyle name="SAPBEXaggDataEmph 4 2 3 3" xfId="40011"/>
    <cellStyle name="SAPBEXaggDataEmph 4 2 3 4" xfId="40012"/>
    <cellStyle name="SAPBEXaggDataEmph 4 2 3 5" xfId="40013"/>
    <cellStyle name="SAPBEXaggDataEmph 4 2 4" xfId="40014"/>
    <cellStyle name="SAPBEXaggDataEmph 4 2 4 2" xfId="40015"/>
    <cellStyle name="SAPBEXaggDataEmph 4 2 4 3" xfId="40016"/>
    <cellStyle name="SAPBEXaggDataEmph 4 2 4 4" xfId="40017"/>
    <cellStyle name="SAPBEXaggDataEmph 4 2 4 5" xfId="40018"/>
    <cellStyle name="SAPBEXaggDataEmph 4 2 5" xfId="40019"/>
    <cellStyle name="SAPBEXaggDataEmph 4 2 5 2" xfId="40020"/>
    <cellStyle name="SAPBEXaggDataEmph 4 2 5 3" xfId="40021"/>
    <cellStyle name="SAPBEXaggDataEmph 4 2 5 4" xfId="40022"/>
    <cellStyle name="SAPBEXaggDataEmph 4 2 5 5" xfId="40023"/>
    <cellStyle name="SAPBEXaggDataEmph 4 2 6" xfId="40024"/>
    <cellStyle name="SAPBEXaggDataEmph 4 2 6 2" xfId="40025"/>
    <cellStyle name="SAPBEXaggDataEmph 4 2 6 3" xfId="40026"/>
    <cellStyle name="SAPBEXaggDataEmph 4 2 6 4" xfId="40027"/>
    <cellStyle name="SAPBEXaggDataEmph 4 2 6 5" xfId="40028"/>
    <cellStyle name="SAPBEXaggDataEmph 4 2 7" xfId="40029"/>
    <cellStyle name="SAPBEXaggDataEmph 4 2 7 2" xfId="40030"/>
    <cellStyle name="SAPBEXaggDataEmph 4 2 8" xfId="40031"/>
    <cellStyle name="SAPBEXaggDataEmph 4 2 9" xfId="40032"/>
    <cellStyle name="SAPBEXaggDataEmph 4 3" xfId="40033"/>
    <cellStyle name="SAPBEXaggDataEmph 4 3 2" xfId="40034"/>
    <cellStyle name="SAPBEXaggDataEmph 4 3 2 2" xfId="40035"/>
    <cellStyle name="SAPBEXaggDataEmph 4 3 3" xfId="40036"/>
    <cellStyle name="SAPBEXaggDataEmph 4 3 3 2" xfId="40037"/>
    <cellStyle name="SAPBEXaggDataEmph 4 3 4" xfId="40038"/>
    <cellStyle name="SAPBEXaggDataEmph 4 3 4 2" xfId="40039"/>
    <cellStyle name="SAPBEXaggDataEmph 4 3 5" xfId="40040"/>
    <cellStyle name="SAPBEXaggDataEmph 4 3 5 2" xfId="40041"/>
    <cellStyle name="SAPBEXaggDataEmph 4 3 6" xfId="40042"/>
    <cellStyle name="SAPBEXaggDataEmph 4 3 7" xfId="40043"/>
    <cellStyle name="SAPBEXaggDataEmph 4 4" xfId="40044"/>
    <cellStyle name="SAPBEXaggDataEmph 4 4 2" xfId="40045"/>
    <cellStyle name="SAPBEXaggDataEmph 4 4 2 2" xfId="40046"/>
    <cellStyle name="SAPBEXaggDataEmph 4 4 3" xfId="40047"/>
    <cellStyle name="SAPBEXaggDataEmph 4 4 4" xfId="40048"/>
    <cellStyle name="SAPBEXaggDataEmph 4 4 5" xfId="40049"/>
    <cellStyle name="SAPBEXaggDataEmph 4 5" xfId="40050"/>
    <cellStyle name="SAPBEXaggDataEmph 4 5 2" xfId="40051"/>
    <cellStyle name="SAPBEXaggDataEmph 4 5 2 2" xfId="40052"/>
    <cellStyle name="SAPBEXaggDataEmph 4 5 3" xfId="40053"/>
    <cellStyle name="SAPBEXaggDataEmph 4 5 4" xfId="40054"/>
    <cellStyle name="SAPBEXaggDataEmph 4 5 5" xfId="40055"/>
    <cellStyle name="SAPBEXaggDataEmph 4 6" xfId="40056"/>
    <cellStyle name="SAPBEXaggDataEmph 4 6 2" xfId="40057"/>
    <cellStyle name="SAPBEXaggDataEmph 4 6 3" xfId="40058"/>
    <cellStyle name="SAPBEXaggDataEmph 4 6 4" xfId="40059"/>
    <cellStyle name="SAPBEXaggDataEmph 4 6 5" xfId="40060"/>
    <cellStyle name="SAPBEXaggDataEmph 4 7" xfId="40061"/>
    <cellStyle name="SAPBEXaggDataEmph 4 7 2" xfId="40062"/>
    <cellStyle name="SAPBEXaggDataEmph 4 7 3" xfId="40063"/>
    <cellStyle name="SAPBEXaggDataEmph 4 7 4" xfId="40064"/>
    <cellStyle name="SAPBEXaggDataEmph 4 7 5" xfId="40065"/>
    <cellStyle name="SAPBEXaggDataEmph 4 8" xfId="40066"/>
    <cellStyle name="SAPBEXaggDataEmph 4 8 2" xfId="40067"/>
    <cellStyle name="SAPBEXaggDataEmph 4 9" xfId="40068"/>
    <cellStyle name="SAPBEXaggDataEmph 4 9 2" xfId="40069"/>
    <cellStyle name="SAPBEXaggDataEmph 4 9 3" xfId="40070"/>
    <cellStyle name="SAPBEXaggDataEmph 5" xfId="40071"/>
    <cellStyle name="SAPBEXaggDataEmph 5 2" xfId="40072"/>
    <cellStyle name="SAPBEXaggDataEmph 5 2 2" xfId="40073"/>
    <cellStyle name="SAPBEXaggDataEmph 5 2 2 2" xfId="40074"/>
    <cellStyle name="SAPBEXaggDataEmph 5 2 2 3" xfId="40075"/>
    <cellStyle name="SAPBEXaggDataEmph 5 2 3" xfId="40076"/>
    <cellStyle name="SAPBEXaggDataEmph 5 2 4" xfId="40077"/>
    <cellStyle name="SAPBEXaggDataEmph 5 2 5" xfId="40078"/>
    <cellStyle name="SAPBEXaggDataEmph 5 3" xfId="40079"/>
    <cellStyle name="SAPBEXaggDataEmph 5 3 2" xfId="40080"/>
    <cellStyle name="SAPBEXaggDataEmph 5 3 3" xfId="40081"/>
    <cellStyle name="SAPBEXaggDataEmph 5 4" xfId="40082"/>
    <cellStyle name="SAPBEXaggDataEmph 5 4 2" xfId="40083"/>
    <cellStyle name="SAPBEXaggDataEmph 5 5" xfId="40084"/>
    <cellStyle name="SAPBEXaggDataEmph 5 5 2" xfId="40085"/>
    <cellStyle name="SAPBEXaggDataEmph 5 6" xfId="40086"/>
    <cellStyle name="SAPBEXaggDataEmph 5 7" xfId="40087"/>
    <cellStyle name="SAPBEXaggDataEmph 6" xfId="40088"/>
    <cellStyle name="SAPBEXaggDataEmph 6 2" xfId="40089"/>
    <cellStyle name="SAPBEXaggDataEmph 6 2 2" xfId="40090"/>
    <cellStyle name="SAPBEXaggDataEmph 6 2 2 2" xfId="40091"/>
    <cellStyle name="SAPBEXaggDataEmph 6 2 3" xfId="40092"/>
    <cellStyle name="SAPBEXaggDataEmph 6 2 4" xfId="40093"/>
    <cellStyle name="SAPBEXaggDataEmph 6 2 5" xfId="40094"/>
    <cellStyle name="SAPBEXaggDataEmph 6 3" xfId="40095"/>
    <cellStyle name="SAPBEXaggDataEmph 6 3 2" xfId="40096"/>
    <cellStyle name="SAPBEXaggDataEmph 6 3 3" xfId="40097"/>
    <cellStyle name="SAPBEXaggDataEmph 6 4" xfId="40098"/>
    <cellStyle name="SAPBEXaggDataEmph 6 5" xfId="40099"/>
    <cellStyle name="SAPBEXaggDataEmph 6 6" xfId="40100"/>
    <cellStyle name="SAPBEXaggDataEmph 7" xfId="40101"/>
    <cellStyle name="SAPBEXaggDataEmph 7 2" xfId="40102"/>
    <cellStyle name="SAPBEXaggDataEmph 7 2 2" xfId="40103"/>
    <cellStyle name="SAPBEXaggDataEmph 7 2 3" xfId="40104"/>
    <cellStyle name="SAPBEXaggDataEmph 7 3" xfId="40105"/>
    <cellStyle name="SAPBEXaggDataEmph 7 3 2" xfId="40106"/>
    <cellStyle name="SAPBEXaggDataEmph 7 4" xfId="40107"/>
    <cellStyle name="SAPBEXaggDataEmph 7 5" xfId="40108"/>
    <cellStyle name="SAPBEXaggDataEmph 7 6" xfId="40109"/>
    <cellStyle name="SAPBEXaggDataEmph 8" xfId="40110"/>
    <cellStyle name="SAPBEXaggDataEmph 8 2" xfId="40111"/>
    <cellStyle name="SAPBEXaggDataEmph 8 2 2" xfId="40112"/>
    <cellStyle name="SAPBEXaggDataEmph 8 2 3" xfId="40113"/>
    <cellStyle name="SAPBEXaggDataEmph 8 3" xfId="40114"/>
    <cellStyle name="SAPBEXaggDataEmph 8 3 2" xfId="40115"/>
    <cellStyle name="SAPBEXaggDataEmph 8 4" xfId="40116"/>
    <cellStyle name="SAPBEXaggDataEmph 8 5" xfId="40117"/>
    <cellStyle name="SAPBEXaggDataEmph 9" xfId="40118"/>
    <cellStyle name="SAPBEXaggDataEmph 9 2" xfId="40119"/>
    <cellStyle name="SAPBEXaggDataEmph 9 2 2" xfId="40120"/>
    <cellStyle name="SAPBEXaggDataEmph 9 2 3" xfId="40121"/>
    <cellStyle name="SAPBEXaggDataEmph 9 3" xfId="40122"/>
    <cellStyle name="SAPBEXaggDataEmph 9 3 2" xfId="40123"/>
    <cellStyle name="SAPBEXaggDataEmph 9 4" xfId="40124"/>
    <cellStyle name="SAPBEXaggDataEmph 9 5" xfId="40125"/>
    <cellStyle name="SAPBEXaggItem" xfId="40126"/>
    <cellStyle name="SAPBEXaggItem 10" xfId="40127"/>
    <cellStyle name="SAPBEXaggItem 10 2" xfId="40128"/>
    <cellStyle name="SAPBEXaggItem 10 2 2" xfId="40129"/>
    <cellStyle name="SAPBEXaggItem 10 3" xfId="40130"/>
    <cellStyle name="SAPBEXaggItem 10 3 2" xfId="40131"/>
    <cellStyle name="SAPBEXaggItem 10 4" xfId="40132"/>
    <cellStyle name="SAPBEXaggItem 10 5" xfId="40133"/>
    <cellStyle name="SAPBEXaggItem 11" xfId="40134"/>
    <cellStyle name="SAPBEXaggItem 11 2" xfId="40135"/>
    <cellStyle name="SAPBEXaggItem 11 2 2" xfId="40136"/>
    <cellStyle name="SAPBEXaggItem 11 3" xfId="40137"/>
    <cellStyle name="SAPBEXaggItem 11 3 2" xfId="40138"/>
    <cellStyle name="SAPBEXaggItem 11 4" xfId="40139"/>
    <cellStyle name="SAPBEXaggItem 11 5" xfId="40140"/>
    <cellStyle name="SAPBEXaggItem 12" xfId="40141"/>
    <cellStyle name="SAPBEXaggItem 12 2" xfId="40142"/>
    <cellStyle name="SAPBEXaggItem 12 2 2" xfId="40143"/>
    <cellStyle name="SAPBEXaggItem 12 3" xfId="40144"/>
    <cellStyle name="SAPBEXaggItem 12 3 2" xfId="40145"/>
    <cellStyle name="SAPBEXaggItem 12 4" xfId="40146"/>
    <cellStyle name="SAPBEXaggItem 12 5" xfId="40147"/>
    <cellStyle name="SAPBEXaggItem 13" xfId="40148"/>
    <cellStyle name="SAPBEXaggItem 13 2" xfId="40149"/>
    <cellStyle name="SAPBEXaggItem 13 2 2" xfId="40150"/>
    <cellStyle name="SAPBEXaggItem 13 3" xfId="40151"/>
    <cellStyle name="SAPBEXaggItem 13 3 2" xfId="40152"/>
    <cellStyle name="SAPBEXaggItem 13 4" xfId="40153"/>
    <cellStyle name="SAPBEXaggItem 13 5" xfId="40154"/>
    <cellStyle name="SAPBEXaggItem 14" xfId="40155"/>
    <cellStyle name="SAPBEXaggItem 14 2" xfId="40156"/>
    <cellStyle name="SAPBEXaggItem 14 2 2" xfId="40157"/>
    <cellStyle name="SAPBEXaggItem 14 3" xfId="40158"/>
    <cellStyle name="SAPBEXaggItem 14 3 2" xfId="40159"/>
    <cellStyle name="SAPBEXaggItem 14 4" xfId="40160"/>
    <cellStyle name="SAPBEXaggItem 14 5" xfId="40161"/>
    <cellStyle name="SAPBEXaggItem 15" xfId="40162"/>
    <cellStyle name="SAPBEXaggItem 15 2" xfId="40163"/>
    <cellStyle name="SAPBEXaggItem 15 2 2" xfId="40164"/>
    <cellStyle name="SAPBEXaggItem 15 3" xfId="40165"/>
    <cellStyle name="SAPBEXaggItem 15 3 2" xfId="40166"/>
    <cellStyle name="SAPBEXaggItem 15 4" xfId="40167"/>
    <cellStyle name="SAPBEXaggItem 15 5" xfId="40168"/>
    <cellStyle name="SAPBEXaggItem 16" xfId="40169"/>
    <cellStyle name="SAPBEXaggItem 16 2" xfId="40170"/>
    <cellStyle name="SAPBEXaggItem 16 2 2" xfId="40171"/>
    <cellStyle name="SAPBEXaggItem 16 3" xfId="40172"/>
    <cellStyle name="SAPBEXaggItem 16 3 2" xfId="40173"/>
    <cellStyle name="SAPBEXaggItem 16 4" xfId="40174"/>
    <cellStyle name="SAPBEXaggItem 16 5" xfId="40175"/>
    <cellStyle name="SAPBEXaggItem 17" xfId="40176"/>
    <cellStyle name="SAPBEXaggItem 17 2" xfId="40177"/>
    <cellStyle name="SAPBEXaggItem 17 3" xfId="40178"/>
    <cellStyle name="SAPBEXaggItem 17 4" xfId="40179"/>
    <cellStyle name="SAPBEXaggItem 17 5" xfId="40180"/>
    <cellStyle name="SAPBEXaggItem 18" xfId="40181"/>
    <cellStyle name="SAPBEXaggItem 18 2" xfId="40182"/>
    <cellStyle name="SAPBEXaggItem 19" xfId="40183"/>
    <cellStyle name="SAPBEXaggItem 19 2" xfId="40184"/>
    <cellStyle name="SAPBEXaggItem 2" xfId="40185"/>
    <cellStyle name="SAPBEXaggItem 2 10" xfId="40186"/>
    <cellStyle name="SAPBEXaggItem 2 10 2" xfId="40187"/>
    <cellStyle name="SAPBEXaggItem 2 10 3" xfId="40188"/>
    <cellStyle name="SAPBEXaggItem 2 11" xfId="40189"/>
    <cellStyle name="SAPBEXaggItem 2 11 2" xfId="40190"/>
    <cellStyle name="SAPBEXaggItem 2 11 3" xfId="40191"/>
    <cellStyle name="SAPBEXaggItem 2 12" xfId="40192"/>
    <cellStyle name="SAPBEXaggItem 2 12 2" xfId="40193"/>
    <cellStyle name="SAPBEXaggItem 2 13" xfId="40194"/>
    <cellStyle name="SAPBEXaggItem 2 2" xfId="40195"/>
    <cellStyle name="SAPBEXaggItem 2 2 10" xfId="40196"/>
    <cellStyle name="SAPBEXaggItem 2 2 11" xfId="40197"/>
    <cellStyle name="SAPBEXaggItem 2 2 12" xfId="40198"/>
    <cellStyle name="SAPBEXaggItem 2 2 2" xfId="40199"/>
    <cellStyle name="SAPBEXaggItem 2 2 2 10" xfId="40200"/>
    <cellStyle name="SAPBEXaggItem 2 2 2 2" xfId="40201"/>
    <cellStyle name="SAPBEXaggItem 2 2 2 2 2" xfId="40202"/>
    <cellStyle name="SAPBEXaggItem 2 2 2 2 2 2" xfId="40203"/>
    <cellStyle name="SAPBEXaggItem 2 2 2 2 2 3" xfId="40204"/>
    <cellStyle name="SAPBEXaggItem 2 2 2 2 3" xfId="40205"/>
    <cellStyle name="SAPBEXaggItem 2 2 2 2 3 2" xfId="40206"/>
    <cellStyle name="SAPBEXaggItem 2 2 2 2 3 3" xfId="40207"/>
    <cellStyle name="SAPBEXaggItem 2 2 2 2 4" xfId="40208"/>
    <cellStyle name="SAPBEXaggItem 2 2 2 2 4 2" xfId="40209"/>
    <cellStyle name="SAPBEXaggItem 2 2 2 2 5" xfId="40210"/>
    <cellStyle name="SAPBEXaggItem 2 2 2 2 6" xfId="40211"/>
    <cellStyle name="SAPBEXaggItem 2 2 2 2 7" xfId="40212"/>
    <cellStyle name="SAPBEXaggItem 2 2 2 2 8" xfId="40213"/>
    <cellStyle name="SAPBEXaggItem 2 2 2 3" xfId="40214"/>
    <cellStyle name="SAPBEXaggItem 2 2 2 3 2" xfId="40215"/>
    <cellStyle name="SAPBEXaggItem 2 2 2 3 2 2" xfId="40216"/>
    <cellStyle name="SAPBEXaggItem 2 2 2 3 3" xfId="40217"/>
    <cellStyle name="SAPBEXaggItem 2 2 2 3 4" xfId="40218"/>
    <cellStyle name="SAPBEXaggItem 2 2 2 3 5" xfId="40219"/>
    <cellStyle name="SAPBEXaggItem 2 2 2 4" xfId="40220"/>
    <cellStyle name="SAPBEXaggItem 2 2 2 4 2" xfId="40221"/>
    <cellStyle name="SAPBEXaggItem 2 2 2 4 3" xfId="40222"/>
    <cellStyle name="SAPBEXaggItem 2 2 2 4 4" xfId="40223"/>
    <cellStyle name="SAPBEXaggItem 2 2 2 4 5" xfId="40224"/>
    <cellStyle name="SAPBEXaggItem 2 2 2 5" xfId="40225"/>
    <cellStyle name="SAPBEXaggItem 2 2 2 5 2" xfId="40226"/>
    <cellStyle name="SAPBEXaggItem 2 2 2 5 3" xfId="40227"/>
    <cellStyle name="SAPBEXaggItem 2 2 2 5 4" xfId="40228"/>
    <cellStyle name="SAPBEXaggItem 2 2 2 5 5" xfId="40229"/>
    <cellStyle name="SAPBEXaggItem 2 2 2 6" xfId="40230"/>
    <cellStyle name="SAPBEXaggItem 2 2 2 6 2" xfId="40231"/>
    <cellStyle name="SAPBEXaggItem 2 2 2 6 3" xfId="40232"/>
    <cellStyle name="SAPBEXaggItem 2 2 2 6 4" xfId="40233"/>
    <cellStyle name="SAPBEXaggItem 2 2 2 6 5" xfId="40234"/>
    <cellStyle name="SAPBEXaggItem 2 2 2 7" xfId="40235"/>
    <cellStyle name="SAPBEXaggItem 2 2 2 7 2" xfId="40236"/>
    <cellStyle name="SAPBEXaggItem 2 2 2 8" xfId="40237"/>
    <cellStyle name="SAPBEXaggItem 2 2 2 9" xfId="40238"/>
    <cellStyle name="SAPBEXaggItem 2 2 3" xfId="40239"/>
    <cellStyle name="SAPBEXaggItem 2 2 3 2" xfId="40240"/>
    <cellStyle name="SAPBEXaggItem 2 2 3 2 2" xfId="40241"/>
    <cellStyle name="SAPBEXaggItem 2 2 3 2 3" xfId="40242"/>
    <cellStyle name="SAPBEXaggItem 2 2 3 3" xfId="40243"/>
    <cellStyle name="SAPBEXaggItem 2 2 3 3 2" xfId="40244"/>
    <cellStyle name="SAPBEXaggItem 2 2 3 3 3" xfId="40245"/>
    <cellStyle name="SAPBEXaggItem 2 2 3 4" xfId="40246"/>
    <cellStyle name="SAPBEXaggItem 2 2 3 4 2" xfId="40247"/>
    <cellStyle name="SAPBEXaggItem 2 2 3 5" xfId="40248"/>
    <cellStyle name="SAPBEXaggItem 2 2 3 5 2" xfId="40249"/>
    <cellStyle name="SAPBEXaggItem 2 2 3 6" xfId="40250"/>
    <cellStyle name="SAPBEXaggItem 2 2 3 7" xfId="40251"/>
    <cellStyle name="SAPBEXaggItem 2 2 4" xfId="40252"/>
    <cellStyle name="SAPBEXaggItem 2 2 4 2" xfId="40253"/>
    <cellStyle name="SAPBEXaggItem 2 2 4 2 2" xfId="40254"/>
    <cellStyle name="SAPBEXaggItem 2 2 4 3" xfId="40255"/>
    <cellStyle name="SAPBEXaggItem 2 2 4 4" xfId="40256"/>
    <cellStyle name="SAPBEXaggItem 2 2 4 5" xfId="40257"/>
    <cellStyle name="SAPBEXaggItem 2 2 5" xfId="40258"/>
    <cellStyle name="SAPBEXaggItem 2 2 5 2" xfId="40259"/>
    <cellStyle name="SAPBEXaggItem 2 2 5 2 2" xfId="40260"/>
    <cellStyle name="SAPBEXaggItem 2 2 5 3" xfId="40261"/>
    <cellStyle name="SAPBEXaggItem 2 2 5 4" xfId="40262"/>
    <cellStyle name="SAPBEXaggItem 2 2 5 5" xfId="40263"/>
    <cellStyle name="SAPBEXaggItem 2 2 6" xfId="40264"/>
    <cellStyle name="SAPBEXaggItem 2 2 6 2" xfId="40265"/>
    <cellStyle name="SAPBEXaggItem 2 2 6 3" xfId="40266"/>
    <cellStyle name="SAPBEXaggItem 2 2 6 4" xfId="40267"/>
    <cellStyle name="SAPBEXaggItem 2 2 6 5" xfId="40268"/>
    <cellStyle name="SAPBEXaggItem 2 2 7" xfId="40269"/>
    <cellStyle name="SAPBEXaggItem 2 2 7 2" xfId="40270"/>
    <cellStyle name="SAPBEXaggItem 2 2 7 3" xfId="40271"/>
    <cellStyle name="SAPBEXaggItem 2 2 7 4" xfId="40272"/>
    <cellStyle name="SAPBEXaggItem 2 2 7 5" xfId="40273"/>
    <cellStyle name="SAPBEXaggItem 2 2 8" xfId="40274"/>
    <cellStyle name="SAPBEXaggItem 2 2 8 2" xfId="40275"/>
    <cellStyle name="SAPBEXaggItem 2 2 9" xfId="40276"/>
    <cellStyle name="SAPBEXaggItem 2 3" xfId="40277"/>
    <cellStyle name="SAPBEXaggItem 2 3 10" xfId="40278"/>
    <cellStyle name="SAPBEXaggItem 2 3 2" xfId="40279"/>
    <cellStyle name="SAPBEXaggItem 2 3 2 2" xfId="40280"/>
    <cellStyle name="SAPBEXaggItem 2 3 2 2 2" xfId="40281"/>
    <cellStyle name="SAPBEXaggItem 2 3 2 2 3" xfId="40282"/>
    <cellStyle name="SAPBEXaggItem 2 3 2 3" xfId="40283"/>
    <cellStyle name="SAPBEXaggItem 2 3 2 3 2" xfId="40284"/>
    <cellStyle name="SAPBEXaggItem 2 3 2 3 3" xfId="40285"/>
    <cellStyle name="SAPBEXaggItem 2 3 2 4" xfId="40286"/>
    <cellStyle name="SAPBEXaggItem 2 3 2 4 2" xfId="40287"/>
    <cellStyle name="SAPBEXaggItem 2 3 2 5" xfId="40288"/>
    <cellStyle name="SAPBEXaggItem 2 3 2 6" xfId="40289"/>
    <cellStyle name="SAPBEXaggItem 2 3 2 7" xfId="40290"/>
    <cellStyle name="SAPBEXaggItem 2 3 2 8" xfId="40291"/>
    <cellStyle name="SAPBEXaggItem 2 3 3" xfId="40292"/>
    <cellStyle name="SAPBEXaggItem 2 3 3 2" xfId="40293"/>
    <cellStyle name="SAPBEXaggItem 2 3 3 2 2" xfId="40294"/>
    <cellStyle name="SAPBEXaggItem 2 3 3 3" xfId="40295"/>
    <cellStyle name="SAPBEXaggItem 2 3 3 4" xfId="40296"/>
    <cellStyle name="SAPBEXaggItem 2 3 3 5" xfId="40297"/>
    <cellStyle name="SAPBEXaggItem 2 3 4" xfId="40298"/>
    <cellStyle name="SAPBEXaggItem 2 3 4 2" xfId="40299"/>
    <cellStyle name="SAPBEXaggItem 2 3 4 3" xfId="40300"/>
    <cellStyle name="SAPBEXaggItem 2 3 4 4" xfId="40301"/>
    <cellStyle name="SAPBEXaggItem 2 3 4 5" xfId="40302"/>
    <cellStyle name="SAPBEXaggItem 2 3 5" xfId="40303"/>
    <cellStyle name="SAPBEXaggItem 2 3 5 2" xfId="40304"/>
    <cellStyle name="SAPBEXaggItem 2 3 5 3" xfId="40305"/>
    <cellStyle name="SAPBEXaggItem 2 3 5 4" xfId="40306"/>
    <cellStyle name="SAPBEXaggItem 2 3 5 5" xfId="40307"/>
    <cellStyle name="SAPBEXaggItem 2 3 6" xfId="40308"/>
    <cellStyle name="SAPBEXaggItem 2 3 6 2" xfId="40309"/>
    <cellStyle name="SAPBEXaggItem 2 3 6 3" xfId="40310"/>
    <cellStyle name="SAPBEXaggItem 2 3 6 4" xfId="40311"/>
    <cellStyle name="SAPBEXaggItem 2 3 6 5" xfId="40312"/>
    <cellStyle name="SAPBEXaggItem 2 3 7" xfId="40313"/>
    <cellStyle name="SAPBEXaggItem 2 3 7 2" xfId="40314"/>
    <cellStyle name="SAPBEXaggItem 2 3 8" xfId="40315"/>
    <cellStyle name="SAPBEXaggItem 2 3 9" xfId="40316"/>
    <cellStyle name="SAPBEXaggItem 2 4" xfId="40317"/>
    <cellStyle name="SAPBEXaggItem 2 4 2" xfId="40318"/>
    <cellStyle name="SAPBEXaggItem 2 4 2 2" xfId="40319"/>
    <cellStyle name="SAPBEXaggItem 2 4 2 3" xfId="40320"/>
    <cellStyle name="SAPBEXaggItem 2 4 3" xfId="40321"/>
    <cellStyle name="SAPBEXaggItem 2 4 3 2" xfId="40322"/>
    <cellStyle name="SAPBEXaggItem 2 4 3 3" xfId="40323"/>
    <cellStyle name="SAPBEXaggItem 2 4 4" xfId="40324"/>
    <cellStyle name="SAPBEXaggItem 2 4 4 2" xfId="40325"/>
    <cellStyle name="SAPBEXaggItem 2 4 5" xfId="40326"/>
    <cellStyle name="SAPBEXaggItem 2 4 5 2" xfId="40327"/>
    <cellStyle name="SAPBEXaggItem 2 4 6" xfId="40328"/>
    <cellStyle name="SAPBEXaggItem 2 4 7" xfId="40329"/>
    <cellStyle name="SAPBEXaggItem 2 5" xfId="40330"/>
    <cellStyle name="SAPBEXaggItem 2 5 2" xfId="40331"/>
    <cellStyle name="SAPBEXaggItem 2 5 2 2" xfId="40332"/>
    <cellStyle name="SAPBEXaggItem 2 5 2 3" xfId="40333"/>
    <cellStyle name="SAPBEXaggItem 2 5 3" xfId="40334"/>
    <cellStyle name="SAPBEXaggItem 2 5 4" xfId="40335"/>
    <cellStyle name="SAPBEXaggItem 2 5 5" xfId="40336"/>
    <cellStyle name="SAPBEXaggItem 2 6" xfId="40337"/>
    <cellStyle name="SAPBEXaggItem 2 6 2" xfId="40338"/>
    <cellStyle name="SAPBEXaggItem 2 6 2 2" xfId="40339"/>
    <cellStyle name="SAPBEXaggItem 2 6 3" xfId="40340"/>
    <cellStyle name="SAPBEXaggItem 2 6 4" xfId="40341"/>
    <cellStyle name="SAPBEXaggItem 2 6 5" xfId="40342"/>
    <cellStyle name="SAPBEXaggItem 2 7" xfId="40343"/>
    <cellStyle name="SAPBEXaggItem 2 7 2" xfId="40344"/>
    <cellStyle name="SAPBEXaggItem 2 7 3" xfId="40345"/>
    <cellStyle name="SAPBEXaggItem 2 7 4" xfId="40346"/>
    <cellStyle name="SAPBEXaggItem 2 7 5" xfId="40347"/>
    <cellStyle name="SAPBEXaggItem 2 8" xfId="40348"/>
    <cellStyle name="SAPBEXaggItem 2 8 2" xfId="40349"/>
    <cellStyle name="SAPBEXaggItem 2 8 3" xfId="40350"/>
    <cellStyle name="SAPBEXaggItem 2 9" xfId="40351"/>
    <cellStyle name="SAPBEXaggItem 2 9 2" xfId="40352"/>
    <cellStyle name="SAPBEXaggItem 2 9 3" xfId="40353"/>
    <cellStyle name="SAPBEXaggItem 20" xfId="40354"/>
    <cellStyle name="SAPBEXaggItem 20 2" xfId="40355"/>
    <cellStyle name="SAPBEXaggItem 21" xfId="40356"/>
    <cellStyle name="SAPBEXaggItem 21 2" xfId="40357"/>
    <cellStyle name="SAPBEXaggItem 22" xfId="40358"/>
    <cellStyle name="SAPBEXaggItem 23" xfId="40359"/>
    <cellStyle name="SAPBEXaggItem 3" xfId="40360"/>
    <cellStyle name="SAPBEXaggItem 3 10" xfId="40361"/>
    <cellStyle name="SAPBEXaggItem 3 10 2" xfId="40362"/>
    <cellStyle name="SAPBEXaggItem 3 10 3" xfId="40363"/>
    <cellStyle name="SAPBEXaggItem 3 11" xfId="40364"/>
    <cellStyle name="SAPBEXaggItem 3 11 2" xfId="40365"/>
    <cellStyle name="SAPBEXaggItem 3 12" xfId="40366"/>
    <cellStyle name="SAPBEXaggItem 3 2" xfId="40367"/>
    <cellStyle name="SAPBEXaggItem 3 2 10" xfId="40368"/>
    <cellStyle name="SAPBEXaggItem 3 2 2" xfId="40369"/>
    <cellStyle name="SAPBEXaggItem 3 2 2 2" xfId="40370"/>
    <cellStyle name="SAPBEXaggItem 3 2 2 2 2" xfId="40371"/>
    <cellStyle name="SAPBEXaggItem 3 2 2 2 3" xfId="40372"/>
    <cellStyle name="SAPBEXaggItem 3 2 2 3" xfId="40373"/>
    <cellStyle name="SAPBEXaggItem 3 2 2 3 2" xfId="40374"/>
    <cellStyle name="SAPBEXaggItem 3 2 2 3 3" xfId="40375"/>
    <cellStyle name="SAPBEXaggItem 3 2 2 4" xfId="40376"/>
    <cellStyle name="SAPBEXaggItem 3 2 2 4 2" xfId="40377"/>
    <cellStyle name="SAPBEXaggItem 3 2 2 5" xfId="40378"/>
    <cellStyle name="SAPBEXaggItem 3 2 2 6" xfId="40379"/>
    <cellStyle name="SAPBEXaggItem 3 2 2 7" xfId="40380"/>
    <cellStyle name="SAPBEXaggItem 3 2 2 8" xfId="40381"/>
    <cellStyle name="SAPBEXaggItem 3 2 3" xfId="40382"/>
    <cellStyle name="SAPBEXaggItem 3 2 3 2" xfId="40383"/>
    <cellStyle name="SAPBEXaggItem 3 2 3 2 2" xfId="40384"/>
    <cellStyle name="SAPBEXaggItem 3 2 3 3" xfId="40385"/>
    <cellStyle name="SAPBEXaggItem 3 2 3 4" xfId="40386"/>
    <cellStyle name="SAPBEXaggItem 3 2 3 5" xfId="40387"/>
    <cellStyle name="SAPBEXaggItem 3 2 4" xfId="40388"/>
    <cellStyle name="SAPBEXaggItem 3 2 4 2" xfId="40389"/>
    <cellStyle name="SAPBEXaggItem 3 2 4 3" xfId="40390"/>
    <cellStyle name="SAPBEXaggItem 3 2 4 4" xfId="40391"/>
    <cellStyle name="SAPBEXaggItem 3 2 4 5" xfId="40392"/>
    <cellStyle name="SAPBEXaggItem 3 2 5" xfId="40393"/>
    <cellStyle name="SAPBEXaggItem 3 2 5 2" xfId="40394"/>
    <cellStyle name="SAPBEXaggItem 3 2 5 3" xfId="40395"/>
    <cellStyle name="SAPBEXaggItem 3 2 5 4" xfId="40396"/>
    <cellStyle name="SAPBEXaggItem 3 2 5 5" xfId="40397"/>
    <cellStyle name="SAPBEXaggItem 3 2 6" xfId="40398"/>
    <cellStyle name="SAPBEXaggItem 3 2 6 2" xfId="40399"/>
    <cellStyle name="SAPBEXaggItem 3 2 6 3" xfId="40400"/>
    <cellStyle name="SAPBEXaggItem 3 2 6 4" xfId="40401"/>
    <cellStyle name="SAPBEXaggItem 3 2 6 5" xfId="40402"/>
    <cellStyle name="SAPBEXaggItem 3 2 7" xfId="40403"/>
    <cellStyle name="SAPBEXaggItem 3 2 7 2" xfId="40404"/>
    <cellStyle name="SAPBEXaggItem 3 2 8" xfId="40405"/>
    <cellStyle name="SAPBEXaggItem 3 2 9" xfId="40406"/>
    <cellStyle name="SAPBEXaggItem 3 3" xfId="40407"/>
    <cellStyle name="SAPBEXaggItem 3 3 2" xfId="40408"/>
    <cellStyle name="SAPBEXaggItem 3 3 2 2" xfId="40409"/>
    <cellStyle name="SAPBEXaggItem 3 3 2 3" xfId="40410"/>
    <cellStyle name="SAPBEXaggItem 3 3 3" xfId="40411"/>
    <cellStyle name="SAPBEXaggItem 3 3 3 2" xfId="40412"/>
    <cellStyle name="SAPBEXaggItem 3 3 3 3" xfId="40413"/>
    <cellStyle name="SAPBEXaggItem 3 3 4" xfId="40414"/>
    <cellStyle name="SAPBEXaggItem 3 3 4 2" xfId="40415"/>
    <cellStyle name="SAPBEXaggItem 3 3 5" xfId="40416"/>
    <cellStyle name="SAPBEXaggItem 3 3 5 2" xfId="40417"/>
    <cellStyle name="SAPBEXaggItem 3 3 6" xfId="40418"/>
    <cellStyle name="SAPBEXaggItem 3 3 7" xfId="40419"/>
    <cellStyle name="SAPBEXaggItem 3 4" xfId="40420"/>
    <cellStyle name="SAPBEXaggItem 3 4 2" xfId="40421"/>
    <cellStyle name="SAPBEXaggItem 3 4 2 2" xfId="40422"/>
    <cellStyle name="SAPBEXaggItem 3 4 2 3" xfId="40423"/>
    <cellStyle name="SAPBEXaggItem 3 4 3" xfId="40424"/>
    <cellStyle name="SAPBEXaggItem 3 4 4" xfId="40425"/>
    <cellStyle name="SAPBEXaggItem 3 4 5" xfId="40426"/>
    <cellStyle name="SAPBEXaggItem 3 5" xfId="40427"/>
    <cellStyle name="SAPBEXaggItem 3 5 2" xfId="40428"/>
    <cellStyle name="SAPBEXaggItem 3 5 2 2" xfId="40429"/>
    <cellStyle name="SAPBEXaggItem 3 5 3" xfId="40430"/>
    <cellStyle name="SAPBEXaggItem 3 5 4" xfId="40431"/>
    <cellStyle name="SAPBEXaggItem 3 5 5" xfId="40432"/>
    <cellStyle name="SAPBEXaggItem 3 6" xfId="40433"/>
    <cellStyle name="SAPBEXaggItem 3 6 2" xfId="40434"/>
    <cellStyle name="SAPBEXaggItem 3 6 3" xfId="40435"/>
    <cellStyle name="SAPBEXaggItem 3 6 4" xfId="40436"/>
    <cellStyle name="SAPBEXaggItem 3 6 5" xfId="40437"/>
    <cellStyle name="SAPBEXaggItem 3 7" xfId="40438"/>
    <cellStyle name="SAPBEXaggItem 3 7 2" xfId="40439"/>
    <cellStyle name="SAPBEXaggItem 3 7 3" xfId="40440"/>
    <cellStyle name="SAPBEXaggItem 3 7 4" xfId="40441"/>
    <cellStyle name="SAPBEXaggItem 3 7 5" xfId="40442"/>
    <cellStyle name="SAPBEXaggItem 3 8" xfId="40443"/>
    <cellStyle name="SAPBEXaggItem 3 8 2" xfId="40444"/>
    <cellStyle name="SAPBEXaggItem 3 8 3" xfId="40445"/>
    <cellStyle name="SAPBEXaggItem 3 9" xfId="40446"/>
    <cellStyle name="SAPBEXaggItem 3 9 2" xfId="40447"/>
    <cellStyle name="SAPBEXaggItem 3 9 3" xfId="40448"/>
    <cellStyle name="SAPBEXaggItem 4" xfId="40449"/>
    <cellStyle name="SAPBEXaggItem 4 10" xfId="40450"/>
    <cellStyle name="SAPBEXaggItem 4 11" xfId="40451"/>
    <cellStyle name="SAPBEXaggItem 4 12" xfId="40452"/>
    <cellStyle name="SAPBEXaggItem 4 2" xfId="40453"/>
    <cellStyle name="SAPBEXaggItem 4 2 10" xfId="40454"/>
    <cellStyle name="SAPBEXaggItem 4 2 2" xfId="40455"/>
    <cellStyle name="SAPBEXaggItem 4 2 2 2" xfId="40456"/>
    <cellStyle name="SAPBEXaggItem 4 2 2 2 2" xfId="40457"/>
    <cellStyle name="SAPBEXaggItem 4 2 2 2 3" xfId="40458"/>
    <cellStyle name="SAPBEXaggItem 4 2 2 3" xfId="40459"/>
    <cellStyle name="SAPBEXaggItem 4 2 2 3 2" xfId="40460"/>
    <cellStyle name="SAPBEXaggItem 4 2 2 4" xfId="40461"/>
    <cellStyle name="SAPBEXaggItem 4 2 2 4 2" xfId="40462"/>
    <cellStyle name="SAPBEXaggItem 4 2 2 5" xfId="40463"/>
    <cellStyle name="SAPBEXaggItem 4 2 2 6" xfId="40464"/>
    <cellStyle name="SAPBEXaggItem 4 2 2 7" xfId="40465"/>
    <cellStyle name="SAPBEXaggItem 4 2 2 8" xfId="40466"/>
    <cellStyle name="SAPBEXaggItem 4 2 3" xfId="40467"/>
    <cellStyle name="SAPBEXaggItem 4 2 3 2" xfId="40468"/>
    <cellStyle name="SAPBEXaggItem 4 2 3 2 2" xfId="40469"/>
    <cellStyle name="SAPBEXaggItem 4 2 3 3" xfId="40470"/>
    <cellStyle name="SAPBEXaggItem 4 2 3 4" xfId="40471"/>
    <cellStyle name="SAPBEXaggItem 4 2 3 5" xfId="40472"/>
    <cellStyle name="SAPBEXaggItem 4 2 4" xfId="40473"/>
    <cellStyle name="SAPBEXaggItem 4 2 4 2" xfId="40474"/>
    <cellStyle name="SAPBEXaggItem 4 2 4 3" xfId="40475"/>
    <cellStyle name="SAPBEXaggItem 4 2 4 4" xfId="40476"/>
    <cellStyle name="SAPBEXaggItem 4 2 4 5" xfId="40477"/>
    <cellStyle name="SAPBEXaggItem 4 2 5" xfId="40478"/>
    <cellStyle name="SAPBEXaggItem 4 2 5 2" xfId="40479"/>
    <cellStyle name="SAPBEXaggItem 4 2 5 3" xfId="40480"/>
    <cellStyle name="SAPBEXaggItem 4 2 5 4" xfId="40481"/>
    <cellStyle name="SAPBEXaggItem 4 2 5 5" xfId="40482"/>
    <cellStyle name="SAPBEXaggItem 4 2 6" xfId="40483"/>
    <cellStyle name="SAPBEXaggItem 4 2 6 2" xfId="40484"/>
    <cellStyle name="SAPBEXaggItem 4 2 6 3" xfId="40485"/>
    <cellStyle name="SAPBEXaggItem 4 2 6 4" xfId="40486"/>
    <cellStyle name="SAPBEXaggItem 4 2 6 5" xfId="40487"/>
    <cellStyle name="SAPBEXaggItem 4 2 7" xfId="40488"/>
    <cellStyle name="SAPBEXaggItem 4 2 7 2" xfId="40489"/>
    <cellStyle name="SAPBEXaggItem 4 2 8" xfId="40490"/>
    <cellStyle name="SAPBEXaggItem 4 2 9" xfId="40491"/>
    <cellStyle name="SAPBEXaggItem 4 3" xfId="40492"/>
    <cellStyle name="SAPBEXaggItem 4 3 2" xfId="40493"/>
    <cellStyle name="SAPBEXaggItem 4 3 2 2" xfId="40494"/>
    <cellStyle name="SAPBEXaggItem 4 3 3" xfId="40495"/>
    <cellStyle name="SAPBEXaggItem 4 3 3 2" xfId="40496"/>
    <cellStyle name="SAPBEXaggItem 4 3 4" xfId="40497"/>
    <cellStyle name="SAPBEXaggItem 4 3 4 2" xfId="40498"/>
    <cellStyle name="SAPBEXaggItem 4 3 5" xfId="40499"/>
    <cellStyle name="SAPBEXaggItem 4 3 5 2" xfId="40500"/>
    <cellStyle name="SAPBEXaggItem 4 3 6" xfId="40501"/>
    <cellStyle name="SAPBEXaggItem 4 3 7" xfId="40502"/>
    <cellStyle name="SAPBEXaggItem 4 4" xfId="40503"/>
    <cellStyle name="SAPBEXaggItem 4 4 2" xfId="40504"/>
    <cellStyle name="SAPBEXaggItem 4 4 2 2" xfId="40505"/>
    <cellStyle name="SAPBEXaggItem 4 4 3" xfId="40506"/>
    <cellStyle name="SAPBEXaggItem 4 4 4" xfId="40507"/>
    <cellStyle name="SAPBEXaggItem 4 4 5" xfId="40508"/>
    <cellStyle name="SAPBEXaggItem 4 5" xfId="40509"/>
    <cellStyle name="SAPBEXaggItem 4 5 2" xfId="40510"/>
    <cellStyle name="SAPBEXaggItem 4 5 2 2" xfId="40511"/>
    <cellStyle name="SAPBEXaggItem 4 5 3" xfId="40512"/>
    <cellStyle name="SAPBEXaggItem 4 5 4" xfId="40513"/>
    <cellStyle name="SAPBEXaggItem 4 5 5" xfId="40514"/>
    <cellStyle name="SAPBEXaggItem 4 6" xfId="40515"/>
    <cellStyle name="SAPBEXaggItem 4 6 2" xfId="40516"/>
    <cellStyle name="SAPBEXaggItem 4 6 3" xfId="40517"/>
    <cellStyle name="SAPBEXaggItem 4 6 4" xfId="40518"/>
    <cellStyle name="SAPBEXaggItem 4 6 5" xfId="40519"/>
    <cellStyle name="SAPBEXaggItem 4 7" xfId="40520"/>
    <cellStyle name="SAPBEXaggItem 4 7 2" xfId="40521"/>
    <cellStyle name="SAPBEXaggItem 4 7 3" xfId="40522"/>
    <cellStyle name="SAPBEXaggItem 4 7 4" xfId="40523"/>
    <cellStyle name="SAPBEXaggItem 4 7 5" xfId="40524"/>
    <cellStyle name="SAPBEXaggItem 4 8" xfId="40525"/>
    <cellStyle name="SAPBEXaggItem 4 8 2" xfId="40526"/>
    <cellStyle name="SAPBEXaggItem 4 9" xfId="40527"/>
    <cellStyle name="SAPBEXaggItem 4 9 2" xfId="40528"/>
    <cellStyle name="SAPBEXaggItem 4 9 3" xfId="40529"/>
    <cellStyle name="SAPBEXaggItem 5" xfId="40530"/>
    <cellStyle name="SAPBEXaggItem 5 2" xfId="40531"/>
    <cellStyle name="SAPBEXaggItem 5 2 2" xfId="40532"/>
    <cellStyle name="SAPBEXaggItem 5 2 2 2" xfId="40533"/>
    <cellStyle name="SAPBEXaggItem 5 2 2 3" xfId="40534"/>
    <cellStyle name="SAPBEXaggItem 5 2 3" xfId="40535"/>
    <cellStyle name="SAPBEXaggItem 5 2 4" xfId="40536"/>
    <cellStyle name="SAPBEXaggItem 5 2 5" xfId="40537"/>
    <cellStyle name="SAPBEXaggItem 5 3" xfId="40538"/>
    <cellStyle name="SAPBEXaggItem 5 3 2" xfId="40539"/>
    <cellStyle name="SAPBEXaggItem 5 3 3" xfId="40540"/>
    <cellStyle name="SAPBEXaggItem 5 4" xfId="40541"/>
    <cellStyle name="SAPBEXaggItem 5 4 2" xfId="40542"/>
    <cellStyle name="SAPBEXaggItem 5 5" xfId="40543"/>
    <cellStyle name="SAPBEXaggItem 5 5 2" xfId="40544"/>
    <cellStyle name="SAPBEXaggItem 5 6" xfId="40545"/>
    <cellStyle name="SAPBEXaggItem 5 7" xfId="40546"/>
    <cellStyle name="SAPBEXaggItem 6" xfId="40547"/>
    <cellStyle name="SAPBEXaggItem 6 2" xfId="40548"/>
    <cellStyle name="SAPBEXaggItem 6 2 2" xfId="40549"/>
    <cellStyle name="SAPBEXaggItem 6 2 2 2" xfId="40550"/>
    <cellStyle name="SAPBEXaggItem 6 2 3" xfId="40551"/>
    <cellStyle name="SAPBEXaggItem 6 2 4" xfId="40552"/>
    <cellStyle name="SAPBEXaggItem 6 2 5" xfId="40553"/>
    <cellStyle name="SAPBEXaggItem 6 3" xfId="40554"/>
    <cellStyle name="SAPBEXaggItem 6 3 2" xfId="40555"/>
    <cellStyle name="SAPBEXaggItem 6 3 3" xfId="40556"/>
    <cellStyle name="SAPBEXaggItem 6 4" xfId="40557"/>
    <cellStyle name="SAPBEXaggItem 6 5" xfId="40558"/>
    <cellStyle name="SAPBEXaggItem 6 6" xfId="40559"/>
    <cellStyle name="SAPBEXaggItem 7" xfId="40560"/>
    <cellStyle name="SAPBEXaggItem 7 2" xfId="40561"/>
    <cellStyle name="SAPBEXaggItem 7 2 2" xfId="40562"/>
    <cellStyle name="SAPBEXaggItem 7 2 3" xfId="40563"/>
    <cellStyle name="SAPBEXaggItem 7 3" xfId="40564"/>
    <cellStyle name="SAPBEXaggItem 7 3 2" xfId="40565"/>
    <cellStyle name="SAPBEXaggItem 7 4" xfId="40566"/>
    <cellStyle name="SAPBEXaggItem 7 5" xfId="40567"/>
    <cellStyle name="SAPBEXaggItem 7 6" xfId="40568"/>
    <cellStyle name="SAPBEXaggItem 8" xfId="40569"/>
    <cellStyle name="SAPBEXaggItem 8 2" xfId="40570"/>
    <cellStyle name="SAPBEXaggItem 8 2 2" xfId="40571"/>
    <cellStyle name="SAPBEXaggItem 8 2 3" xfId="40572"/>
    <cellStyle name="SAPBEXaggItem 8 3" xfId="40573"/>
    <cellStyle name="SAPBEXaggItem 8 3 2" xfId="40574"/>
    <cellStyle name="SAPBEXaggItem 8 4" xfId="40575"/>
    <cellStyle name="SAPBEXaggItem 8 5" xfId="40576"/>
    <cellStyle name="SAPBEXaggItem 9" xfId="40577"/>
    <cellStyle name="SAPBEXaggItem 9 2" xfId="40578"/>
    <cellStyle name="SAPBEXaggItem 9 2 2" xfId="40579"/>
    <cellStyle name="SAPBEXaggItem 9 2 3" xfId="40580"/>
    <cellStyle name="SAPBEXaggItem 9 3" xfId="40581"/>
    <cellStyle name="SAPBEXaggItem 9 3 2" xfId="40582"/>
    <cellStyle name="SAPBEXaggItem 9 4" xfId="40583"/>
    <cellStyle name="SAPBEXaggItem 9 5" xfId="40584"/>
    <cellStyle name="SAPBEXaggItemX" xfId="40585"/>
    <cellStyle name="SAPBEXaggItemX 10" xfId="40586"/>
    <cellStyle name="SAPBEXaggItemX 10 2" xfId="40587"/>
    <cellStyle name="SAPBEXaggItemX 10 2 2" xfId="40588"/>
    <cellStyle name="SAPBEXaggItemX 10 3" xfId="40589"/>
    <cellStyle name="SAPBEXaggItemX 10 3 2" xfId="40590"/>
    <cellStyle name="SAPBEXaggItemX 10 4" xfId="40591"/>
    <cellStyle name="SAPBEXaggItemX 10 5" xfId="40592"/>
    <cellStyle name="SAPBEXaggItemX 11" xfId="40593"/>
    <cellStyle name="SAPBEXaggItemX 11 2" xfId="40594"/>
    <cellStyle name="SAPBEXaggItemX 11 2 2" xfId="40595"/>
    <cellStyle name="SAPBEXaggItemX 11 3" xfId="40596"/>
    <cellStyle name="SAPBEXaggItemX 11 3 2" xfId="40597"/>
    <cellStyle name="SAPBEXaggItemX 11 4" xfId="40598"/>
    <cellStyle name="SAPBEXaggItemX 11 5" xfId="40599"/>
    <cellStyle name="SAPBEXaggItemX 12" xfId="40600"/>
    <cellStyle name="SAPBEXaggItemX 12 2" xfId="40601"/>
    <cellStyle name="SAPBEXaggItemX 12 2 2" xfId="40602"/>
    <cellStyle name="SAPBEXaggItemX 12 3" xfId="40603"/>
    <cellStyle name="SAPBEXaggItemX 12 3 2" xfId="40604"/>
    <cellStyle name="SAPBEXaggItemX 12 4" xfId="40605"/>
    <cellStyle name="SAPBEXaggItemX 12 5" xfId="40606"/>
    <cellStyle name="SAPBEXaggItemX 13" xfId="40607"/>
    <cellStyle name="SAPBEXaggItemX 13 2" xfId="40608"/>
    <cellStyle name="SAPBEXaggItemX 13 2 2" xfId="40609"/>
    <cellStyle name="SAPBEXaggItemX 13 3" xfId="40610"/>
    <cellStyle name="SAPBEXaggItemX 13 3 2" xfId="40611"/>
    <cellStyle name="SAPBEXaggItemX 13 4" xfId="40612"/>
    <cellStyle name="SAPBEXaggItemX 13 5" xfId="40613"/>
    <cellStyle name="SAPBEXaggItemX 14" xfId="40614"/>
    <cellStyle name="SAPBEXaggItemX 14 2" xfId="40615"/>
    <cellStyle name="SAPBEXaggItemX 14 2 2" xfId="40616"/>
    <cellStyle name="SAPBEXaggItemX 14 3" xfId="40617"/>
    <cellStyle name="SAPBEXaggItemX 14 3 2" xfId="40618"/>
    <cellStyle name="SAPBEXaggItemX 14 4" xfId="40619"/>
    <cellStyle name="SAPBEXaggItemX 14 5" xfId="40620"/>
    <cellStyle name="SAPBEXaggItemX 15" xfId="40621"/>
    <cellStyle name="SAPBEXaggItemX 15 2" xfId="40622"/>
    <cellStyle name="SAPBEXaggItemX 15 2 2" xfId="40623"/>
    <cellStyle name="SAPBEXaggItemX 15 3" xfId="40624"/>
    <cellStyle name="SAPBEXaggItemX 15 3 2" xfId="40625"/>
    <cellStyle name="SAPBEXaggItemX 15 4" xfId="40626"/>
    <cellStyle name="SAPBEXaggItemX 15 5" xfId="40627"/>
    <cellStyle name="SAPBEXaggItemX 16" xfId="40628"/>
    <cellStyle name="SAPBEXaggItemX 16 2" xfId="40629"/>
    <cellStyle name="SAPBEXaggItemX 16 2 2" xfId="40630"/>
    <cellStyle name="SAPBEXaggItemX 16 3" xfId="40631"/>
    <cellStyle name="SAPBEXaggItemX 16 3 2" xfId="40632"/>
    <cellStyle name="SAPBEXaggItemX 16 4" xfId="40633"/>
    <cellStyle name="SAPBEXaggItemX 16 5" xfId="40634"/>
    <cellStyle name="SAPBEXaggItemX 17" xfId="40635"/>
    <cellStyle name="SAPBEXaggItemX 17 2" xfId="40636"/>
    <cellStyle name="SAPBEXaggItemX 17 3" xfId="40637"/>
    <cellStyle name="SAPBEXaggItemX 17 4" xfId="40638"/>
    <cellStyle name="SAPBEXaggItemX 17 5" xfId="40639"/>
    <cellStyle name="SAPBEXaggItemX 18" xfId="40640"/>
    <cellStyle name="SAPBEXaggItemX 18 2" xfId="40641"/>
    <cellStyle name="SAPBEXaggItemX 19" xfId="40642"/>
    <cellStyle name="SAPBEXaggItemX 19 2" xfId="40643"/>
    <cellStyle name="SAPBEXaggItemX 2" xfId="40644"/>
    <cellStyle name="SAPBEXaggItemX 2 10" xfId="40645"/>
    <cellStyle name="SAPBEXaggItemX 2 10 2" xfId="40646"/>
    <cellStyle name="SAPBEXaggItemX 2 10 3" xfId="40647"/>
    <cellStyle name="SAPBEXaggItemX 2 11" xfId="40648"/>
    <cellStyle name="SAPBEXaggItemX 2 11 2" xfId="40649"/>
    <cellStyle name="SAPBEXaggItemX 2 11 3" xfId="40650"/>
    <cellStyle name="SAPBEXaggItemX 2 12" xfId="40651"/>
    <cellStyle name="SAPBEXaggItemX 2 12 2" xfId="40652"/>
    <cellStyle name="SAPBEXaggItemX 2 13" xfId="40653"/>
    <cellStyle name="SAPBEXaggItemX 2 2" xfId="40654"/>
    <cellStyle name="SAPBEXaggItemX 2 2 10" xfId="40655"/>
    <cellStyle name="SAPBEXaggItemX 2 2 11" xfId="40656"/>
    <cellStyle name="SAPBEXaggItemX 2 2 12" xfId="40657"/>
    <cellStyle name="SAPBEXaggItemX 2 2 2" xfId="40658"/>
    <cellStyle name="SAPBEXaggItemX 2 2 2 10" xfId="40659"/>
    <cellStyle name="SAPBEXaggItemX 2 2 2 2" xfId="40660"/>
    <cellStyle name="SAPBEXaggItemX 2 2 2 2 2" xfId="40661"/>
    <cellStyle name="SAPBEXaggItemX 2 2 2 2 2 2" xfId="40662"/>
    <cellStyle name="SAPBEXaggItemX 2 2 2 2 2 3" xfId="40663"/>
    <cellStyle name="SAPBEXaggItemX 2 2 2 2 3" xfId="40664"/>
    <cellStyle name="SAPBEXaggItemX 2 2 2 2 3 2" xfId="40665"/>
    <cellStyle name="SAPBEXaggItemX 2 2 2 2 3 3" xfId="40666"/>
    <cellStyle name="SAPBEXaggItemX 2 2 2 2 4" xfId="40667"/>
    <cellStyle name="SAPBEXaggItemX 2 2 2 2 4 2" xfId="40668"/>
    <cellStyle name="SAPBEXaggItemX 2 2 2 2 5" xfId="40669"/>
    <cellStyle name="SAPBEXaggItemX 2 2 2 2 6" xfId="40670"/>
    <cellStyle name="SAPBEXaggItemX 2 2 2 2 7" xfId="40671"/>
    <cellStyle name="SAPBEXaggItemX 2 2 2 2 8" xfId="40672"/>
    <cellStyle name="SAPBEXaggItemX 2 2 2 3" xfId="40673"/>
    <cellStyle name="SAPBEXaggItemX 2 2 2 3 2" xfId="40674"/>
    <cellStyle name="SAPBEXaggItemX 2 2 2 3 2 2" xfId="40675"/>
    <cellStyle name="SAPBEXaggItemX 2 2 2 3 3" xfId="40676"/>
    <cellStyle name="SAPBEXaggItemX 2 2 2 3 4" xfId="40677"/>
    <cellStyle name="SAPBEXaggItemX 2 2 2 3 5" xfId="40678"/>
    <cellStyle name="SAPBEXaggItemX 2 2 2 4" xfId="40679"/>
    <cellStyle name="SAPBEXaggItemX 2 2 2 4 2" xfId="40680"/>
    <cellStyle name="SAPBEXaggItemX 2 2 2 4 3" xfId="40681"/>
    <cellStyle name="SAPBEXaggItemX 2 2 2 4 4" xfId="40682"/>
    <cellStyle name="SAPBEXaggItemX 2 2 2 4 5" xfId="40683"/>
    <cellStyle name="SAPBEXaggItemX 2 2 2 5" xfId="40684"/>
    <cellStyle name="SAPBEXaggItemX 2 2 2 5 2" xfId="40685"/>
    <cellStyle name="SAPBEXaggItemX 2 2 2 5 3" xfId="40686"/>
    <cellStyle name="SAPBEXaggItemX 2 2 2 5 4" xfId="40687"/>
    <cellStyle name="SAPBEXaggItemX 2 2 2 5 5" xfId="40688"/>
    <cellStyle name="SAPBEXaggItemX 2 2 2 6" xfId="40689"/>
    <cellStyle name="SAPBEXaggItemX 2 2 2 6 2" xfId="40690"/>
    <cellStyle name="SAPBEXaggItemX 2 2 2 6 3" xfId="40691"/>
    <cellStyle name="SAPBEXaggItemX 2 2 2 6 4" xfId="40692"/>
    <cellStyle name="SAPBEXaggItemX 2 2 2 6 5" xfId="40693"/>
    <cellStyle name="SAPBEXaggItemX 2 2 2 7" xfId="40694"/>
    <cellStyle name="SAPBEXaggItemX 2 2 2 7 2" xfId="40695"/>
    <cellStyle name="SAPBEXaggItemX 2 2 2 8" xfId="40696"/>
    <cellStyle name="SAPBEXaggItemX 2 2 2 9" xfId="40697"/>
    <cellStyle name="SAPBEXaggItemX 2 2 3" xfId="40698"/>
    <cellStyle name="SAPBEXaggItemX 2 2 3 2" xfId="40699"/>
    <cellStyle name="SAPBEXaggItemX 2 2 3 2 2" xfId="40700"/>
    <cellStyle name="SAPBEXaggItemX 2 2 3 2 3" xfId="40701"/>
    <cellStyle name="SAPBEXaggItemX 2 2 3 3" xfId="40702"/>
    <cellStyle name="SAPBEXaggItemX 2 2 3 3 2" xfId="40703"/>
    <cellStyle name="SAPBEXaggItemX 2 2 3 3 3" xfId="40704"/>
    <cellStyle name="SAPBEXaggItemX 2 2 3 4" xfId="40705"/>
    <cellStyle name="SAPBEXaggItemX 2 2 3 4 2" xfId="40706"/>
    <cellStyle name="SAPBEXaggItemX 2 2 3 5" xfId="40707"/>
    <cellStyle name="SAPBEXaggItemX 2 2 3 5 2" xfId="40708"/>
    <cellStyle name="SAPBEXaggItemX 2 2 3 6" xfId="40709"/>
    <cellStyle name="SAPBEXaggItemX 2 2 3 7" xfId="40710"/>
    <cellStyle name="SAPBEXaggItemX 2 2 4" xfId="40711"/>
    <cellStyle name="SAPBEXaggItemX 2 2 4 2" xfId="40712"/>
    <cellStyle name="SAPBEXaggItemX 2 2 4 2 2" xfId="40713"/>
    <cellStyle name="SAPBEXaggItemX 2 2 4 3" xfId="40714"/>
    <cellStyle name="SAPBEXaggItemX 2 2 4 4" xfId="40715"/>
    <cellStyle name="SAPBEXaggItemX 2 2 4 5" xfId="40716"/>
    <cellStyle name="SAPBEXaggItemX 2 2 5" xfId="40717"/>
    <cellStyle name="SAPBEXaggItemX 2 2 5 2" xfId="40718"/>
    <cellStyle name="SAPBEXaggItemX 2 2 5 2 2" xfId="40719"/>
    <cellStyle name="SAPBEXaggItemX 2 2 5 3" xfId="40720"/>
    <cellStyle name="SAPBEXaggItemX 2 2 5 4" xfId="40721"/>
    <cellStyle name="SAPBEXaggItemX 2 2 5 5" xfId="40722"/>
    <cellStyle name="SAPBEXaggItemX 2 2 6" xfId="40723"/>
    <cellStyle name="SAPBEXaggItemX 2 2 6 2" xfId="40724"/>
    <cellStyle name="SAPBEXaggItemX 2 2 6 3" xfId="40725"/>
    <cellStyle name="SAPBEXaggItemX 2 2 6 4" xfId="40726"/>
    <cellStyle name="SAPBEXaggItemX 2 2 6 5" xfId="40727"/>
    <cellStyle name="SAPBEXaggItemX 2 2 7" xfId="40728"/>
    <cellStyle name="SAPBEXaggItemX 2 2 7 2" xfId="40729"/>
    <cellStyle name="SAPBEXaggItemX 2 2 7 3" xfId="40730"/>
    <cellStyle name="SAPBEXaggItemX 2 2 7 4" xfId="40731"/>
    <cellStyle name="SAPBEXaggItemX 2 2 7 5" xfId="40732"/>
    <cellStyle name="SAPBEXaggItemX 2 2 8" xfId="40733"/>
    <cellStyle name="SAPBEXaggItemX 2 2 8 2" xfId="40734"/>
    <cellStyle name="SAPBEXaggItemX 2 2 9" xfId="40735"/>
    <cellStyle name="SAPBEXaggItemX 2 3" xfId="40736"/>
    <cellStyle name="SAPBEXaggItemX 2 3 10" xfId="40737"/>
    <cellStyle name="SAPBEXaggItemX 2 3 2" xfId="40738"/>
    <cellStyle name="SAPBEXaggItemX 2 3 2 2" xfId="40739"/>
    <cellStyle name="SAPBEXaggItemX 2 3 2 2 2" xfId="40740"/>
    <cellStyle name="SAPBEXaggItemX 2 3 2 2 3" xfId="40741"/>
    <cellStyle name="SAPBEXaggItemX 2 3 2 3" xfId="40742"/>
    <cellStyle name="SAPBEXaggItemX 2 3 2 3 2" xfId="40743"/>
    <cellStyle name="SAPBEXaggItemX 2 3 2 3 3" xfId="40744"/>
    <cellStyle name="SAPBEXaggItemX 2 3 2 4" xfId="40745"/>
    <cellStyle name="SAPBEXaggItemX 2 3 2 4 2" xfId="40746"/>
    <cellStyle name="SAPBEXaggItemX 2 3 2 5" xfId="40747"/>
    <cellStyle name="SAPBEXaggItemX 2 3 2 6" xfId="40748"/>
    <cellStyle name="SAPBEXaggItemX 2 3 2 7" xfId="40749"/>
    <cellStyle name="SAPBEXaggItemX 2 3 2 8" xfId="40750"/>
    <cellStyle name="SAPBEXaggItemX 2 3 3" xfId="40751"/>
    <cellStyle name="SAPBEXaggItemX 2 3 3 2" xfId="40752"/>
    <cellStyle name="SAPBEXaggItemX 2 3 3 2 2" xfId="40753"/>
    <cellStyle name="SAPBEXaggItemX 2 3 3 3" xfId="40754"/>
    <cellStyle name="SAPBEXaggItemX 2 3 3 4" xfId="40755"/>
    <cellStyle name="SAPBEXaggItemX 2 3 3 5" xfId="40756"/>
    <cellStyle name="SAPBEXaggItemX 2 3 4" xfId="40757"/>
    <cellStyle name="SAPBEXaggItemX 2 3 4 2" xfId="40758"/>
    <cellStyle name="SAPBEXaggItemX 2 3 4 3" xfId="40759"/>
    <cellStyle name="SAPBEXaggItemX 2 3 4 4" xfId="40760"/>
    <cellStyle name="SAPBEXaggItemX 2 3 4 5" xfId="40761"/>
    <cellStyle name="SAPBEXaggItemX 2 3 5" xfId="40762"/>
    <cellStyle name="SAPBEXaggItemX 2 3 5 2" xfId="40763"/>
    <cellStyle name="SAPBEXaggItemX 2 3 5 3" xfId="40764"/>
    <cellStyle name="SAPBEXaggItemX 2 3 5 4" xfId="40765"/>
    <cellStyle name="SAPBEXaggItemX 2 3 5 5" xfId="40766"/>
    <cellStyle name="SAPBEXaggItemX 2 3 6" xfId="40767"/>
    <cellStyle name="SAPBEXaggItemX 2 3 6 2" xfId="40768"/>
    <cellStyle name="SAPBEXaggItemX 2 3 6 3" xfId="40769"/>
    <cellStyle name="SAPBEXaggItemX 2 3 6 4" xfId="40770"/>
    <cellStyle name="SAPBEXaggItemX 2 3 6 5" xfId="40771"/>
    <cellStyle name="SAPBEXaggItemX 2 3 7" xfId="40772"/>
    <cellStyle name="SAPBEXaggItemX 2 3 7 2" xfId="40773"/>
    <cellStyle name="SAPBEXaggItemX 2 3 8" xfId="40774"/>
    <cellStyle name="SAPBEXaggItemX 2 3 9" xfId="40775"/>
    <cellStyle name="SAPBEXaggItemX 2 4" xfId="40776"/>
    <cellStyle name="SAPBEXaggItemX 2 4 2" xfId="40777"/>
    <cellStyle name="SAPBEXaggItemX 2 4 2 2" xfId="40778"/>
    <cellStyle name="SAPBEXaggItemX 2 4 2 3" xfId="40779"/>
    <cellStyle name="SAPBEXaggItemX 2 4 3" xfId="40780"/>
    <cellStyle name="SAPBEXaggItemX 2 4 3 2" xfId="40781"/>
    <cellStyle name="SAPBEXaggItemX 2 4 3 3" xfId="40782"/>
    <cellStyle name="SAPBEXaggItemX 2 4 4" xfId="40783"/>
    <cellStyle name="SAPBEXaggItemX 2 4 4 2" xfId="40784"/>
    <cellStyle name="SAPBEXaggItemX 2 4 5" xfId="40785"/>
    <cellStyle name="SAPBEXaggItemX 2 4 5 2" xfId="40786"/>
    <cellStyle name="SAPBEXaggItemX 2 4 6" xfId="40787"/>
    <cellStyle name="SAPBEXaggItemX 2 4 7" xfId="40788"/>
    <cellStyle name="SAPBEXaggItemX 2 5" xfId="40789"/>
    <cellStyle name="SAPBEXaggItemX 2 5 2" xfId="40790"/>
    <cellStyle name="SAPBEXaggItemX 2 5 2 2" xfId="40791"/>
    <cellStyle name="SAPBEXaggItemX 2 5 2 3" xfId="40792"/>
    <cellStyle name="SAPBEXaggItemX 2 5 3" xfId="40793"/>
    <cellStyle name="SAPBEXaggItemX 2 5 4" xfId="40794"/>
    <cellStyle name="SAPBEXaggItemX 2 5 5" xfId="40795"/>
    <cellStyle name="SAPBEXaggItemX 2 6" xfId="40796"/>
    <cellStyle name="SAPBEXaggItemX 2 6 2" xfId="40797"/>
    <cellStyle name="SAPBEXaggItemX 2 6 2 2" xfId="40798"/>
    <cellStyle name="SAPBEXaggItemX 2 6 3" xfId="40799"/>
    <cellStyle name="SAPBEXaggItemX 2 6 4" xfId="40800"/>
    <cellStyle name="SAPBEXaggItemX 2 6 5" xfId="40801"/>
    <cellStyle name="SAPBEXaggItemX 2 7" xfId="40802"/>
    <cellStyle name="SAPBEXaggItemX 2 7 2" xfId="40803"/>
    <cellStyle name="SAPBEXaggItemX 2 7 3" xfId="40804"/>
    <cellStyle name="SAPBEXaggItemX 2 7 4" xfId="40805"/>
    <cellStyle name="SAPBEXaggItemX 2 7 5" xfId="40806"/>
    <cellStyle name="SAPBEXaggItemX 2 8" xfId="40807"/>
    <cellStyle name="SAPBEXaggItemX 2 8 2" xfId="40808"/>
    <cellStyle name="SAPBEXaggItemX 2 8 3" xfId="40809"/>
    <cellStyle name="SAPBEXaggItemX 2 9" xfId="40810"/>
    <cellStyle name="SAPBEXaggItemX 2 9 2" xfId="40811"/>
    <cellStyle name="SAPBEXaggItemX 2 9 3" xfId="40812"/>
    <cellStyle name="SAPBEXaggItemX 20" xfId="40813"/>
    <cellStyle name="SAPBEXaggItemX 20 2" xfId="40814"/>
    <cellStyle name="SAPBEXaggItemX 21" xfId="40815"/>
    <cellStyle name="SAPBEXaggItemX 21 2" xfId="40816"/>
    <cellStyle name="SAPBEXaggItemX 22" xfId="40817"/>
    <cellStyle name="SAPBEXaggItemX 23" xfId="40818"/>
    <cellStyle name="SAPBEXaggItemX 3" xfId="40819"/>
    <cellStyle name="SAPBEXaggItemX 3 10" xfId="40820"/>
    <cellStyle name="SAPBEXaggItemX 3 10 2" xfId="40821"/>
    <cellStyle name="SAPBEXaggItemX 3 10 3" xfId="40822"/>
    <cellStyle name="SAPBEXaggItemX 3 11" xfId="40823"/>
    <cellStyle name="SAPBEXaggItemX 3 11 2" xfId="40824"/>
    <cellStyle name="SAPBEXaggItemX 3 12" xfId="40825"/>
    <cellStyle name="SAPBEXaggItemX 3 2" xfId="40826"/>
    <cellStyle name="SAPBEXaggItemX 3 2 10" xfId="40827"/>
    <cellStyle name="SAPBEXaggItemX 3 2 2" xfId="40828"/>
    <cellStyle name="SAPBEXaggItemX 3 2 2 2" xfId="40829"/>
    <cellStyle name="SAPBEXaggItemX 3 2 2 2 2" xfId="40830"/>
    <cellStyle name="SAPBEXaggItemX 3 2 2 2 3" xfId="40831"/>
    <cellStyle name="SAPBEXaggItemX 3 2 2 3" xfId="40832"/>
    <cellStyle name="SAPBEXaggItemX 3 2 2 3 2" xfId="40833"/>
    <cellStyle name="SAPBEXaggItemX 3 2 2 3 3" xfId="40834"/>
    <cellStyle name="SAPBEXaggItemX 3 2 2 4" xfId="40835"/>
    <cellStyle name="SAPBEXaggItemX 3 2 2 4 2" xfId="40836"/>
    <cellStyle name="SAPBEXaggItemX 3 2 2 5" xfId="40837"/>
    <cellStyle name="SAPBEXaggItemX 3 2 2 6" xfId="40838"/>
    <cellStyle name="SAPBEXaggItemX 3 2 2 7" xfId="40839"/>
    <cellStyle name="SAPBEXaggItemX 3 2 2 8" xfId="40840"/>
    <cellStyle name="SAPBEXaggItemX 3 2 3" xfId="40841"/>
    <cellStyle name="SAPBEXaggItemX 3 2 3 2" xfId="40842"/>
    <cellStyle name="SAPBEXaggItemX 3 2 3 2 2" xfId="40843"/>
    <cellStyle name="SAPBEXaggItemX 3 2 3 3" xfId="40844"/>
    <cellStyle name="SAPBEXaggItemX 3 2 3 4" xfId="40845"/>
    <cellStyle name="SAPBEXaggItemX 3 2 3 5" xfId="40846"/>
    <cellStyle name="SAPBEXaggItemX 3 2 4" xfId="40847"/>
    <cellStyle name="SAPBEXaggItemX 3 2 4 2" xfId="40848"/>
    <cellStyle name="SAPBEXaggItemX 3 2 4 3" xfId="40849"/>
    <cellStyle name="SAPBEXaggItemX 3 2 4 4" xfId="40850"/>
    <cellStyle name="SAPBEXaggItemX 3 2 4 5" xfId="40851"/>
    <cellStyle name="SAPBEXaggItemX 3 2 5" xfId="40852"/>
    <cellStyle name="SAPBEXaggItemX 3 2 5 2" xfId="40853"/>
    <cellStyle name="SAPBEXaggItemX 3 2 5 3" xfId="40854"/>
    <cellStyle name="SAPBEXaggItemX 3 2 5 4" xfId="40855"/>
    <cellStyle name="SAPBEXaggItemX 3 2 5 5" xfId="40856"/>
    <cellStyle name="SAPBEXaggItemX 3 2 6" xfId="40857"/>
    <cellStyle name="SAPBEXaggItemX 3 2 6 2" xfId="40858"/>
    <cellStyle name="SAPBEXaggItemX 3 2 6 3" xfId="40859"/>
    <cellStyle name="SAPBEXaggItemX 3 2 6 4" xfId="40860"/>
    <cellStyle name="SAPBEXaggItemX 3 2 6 5" xfId="40861"/>
    <cellStyle name="SAPBEXaggItemX 3 2 7" xfId="40862"/>
    <cellStyle name="SAPBEXaggItemX 3 2 7 2" xfId="40863"/>
    <cellStyle name="SAPBEXaggItemX 3 2 8" xfId="40864"/>
    <cellStyle name="SAPBEXaggItemX 3 2 9" xfId="40865"/>
    <cellStyle name="SAPBEXaggItemX 3 3" xfId="40866"/>
    <cellStyle name="SAPBEXaggItemX 3 3 2" xfId="40867"/>
    <cellStyle name="SAPBEXaggItemX 3 3 2 2" xfId="40868"/>
    <cellStyle name="SAPBEXaggItemX 3 3 2 3" xfId="40869"/>
    <cellStyle name="SAPBEXaggItemX 3 3 3" xfId="40870"/>
    <cellStyle name="SAPBEXaggItemX 3 3 3 2" xfId="40871"/>
    <cellStyle name="SAPBEXaggItemX 3 3 3 3" xfId="40872"/>
    <cellStyle name="SAPBEXaggItemX 3 3 4" xfId="40873"/>
    <cellStyle name="SAPBEXaggItemX 3 3 4 2" xfId="40874"/>
    <cellStyle name="SAPBEXaggItemX 3 3 5" xfId="40875"/>
    <cellStyle name="SAPBEXaggItemX 3 3 5 2" xfId="40876"/>
    <cellStyle name="SAPBEXaggItemX 3 3 6" xfId="40877"/>
    <cellStyle name="SAPBEXaggItemX 3 3 7" xfId="40878"/>
    <cellStyle name="SAPBEXaggItemX 3 4" xfId="40879"/>
    <cellStyle name="SAPBEXaggItemX 3 4 2" xfId="40880"/>
    <cellStyle name="SAPBEXaggItemX 3 4 2 2" xfId="40881"/>
    <cellStyle name="SAPBEXaggItemX 3 4 2 3" xfId="40882"/>
    <cellStyle name="SAPBEXaggItemX 3 4 3" xfId="40883"/>
    <cellStyle name="SAPBEXaggItemX 3 4 4" xfId="40884"/>
    <cellStyle name="SAPBEXaggItemX 3 4 5" xfId="40885"/>
    <cellStyle name="SAPBEXaggItemX 3 5" xfId="40886"/>
    <cellStyle name="SAPBEXaggItemX 3 5 2" xfId="40887"/>
    <cellStyle name="SAPBEXaggItemX 3 5 2 2" xfId="40888"/>
    <cellStyle name="SAPBEXaggItemX 3 5 3" xfId="40889"/>
    <cellStyle name="SAPBEXaggItemX 3 5 4" xfId="40890"/>
    <cellStyle name="SAPBEXaggItemX 3 5 5" xfId="40891"/>
    <cellStyle name="SAPBEXaggItemX 3 6" xfId="40892"/>
    <cellStyle name="SAPBEXaggItemX 3 6 2" xfId="40893"/>
    <cellStyle name="SAPBEXaggItemX 3 6 3" xfId="40894"/>
    <cellStyle name="SAPBEXaggItemX 3 6 4" xfId="40895"/>
    <cellStyle name="SAPBEXaggItemX 3 6 5" xfId="40896"/>
    <cellStyle name="SAPBEXaggItemX 3 7" xfId="40897"/>
    <cellStyle name="SAPBEXaggItemX 3 7 2" xfId="40898"/>
    <cellStyle name="SAPBEXaggItemX 3 7 3" xfId="40899"/>
    <cellStyle name="SAPBEXaggItemX 3 7 4" xfId="40900"/>
    <cellStyle name="SAPBEXaggItemX 3 7 5" xfId="40901"/>
    <cellStyle name="SAPBEXaggItemX 3 8" xfId="40902"/>
    <cellStyle name="SAPBEXaggItemX 3 8 2" xfId="40903"/>
    <cellStyle name="SAPBEXaggItemX 3 8 3" xfId="40904"/>
    <cellStyle name="SAPBEXaggItemX 3 9" xfId="40905"/>
    <cellStyle name="SAPBEXaggItemX 3 9 2" xfId="40906"/>
    <cellStyle name="SAPBEXaggItemX 3 9 3" xfId="40907"/>
    <cellStyle name="SAPBEXaggItemX 4" xfId="40908"/>
    <cellStyle name="SAPBEXaggItemX 4 10" xfId="40909"/>
    <cellStyle name="SAPBEXaggItemX 4 11" xfId="40910"/>
    <cellStyle name="SAPBEXaggItemX 4 12" xfId="40911"/>
    <cellStyle name="SAPBEXaggItemX 4 2" xfId="40912"/>
    <cellStyle name="SAPBEXaggItemX 4 2 10" xfId="40913"/>
    <cellStyle name="SAPBEXaggItemX 4 2 2" xfId="40914"/>
    <cellStyle name="SAPBEXaggItemX 4 2 2 2" xfId="40915"/>
    <cellStyle name="SAPBEXaggItemX 4 2 2 2 2" xfId="40916"/>
    <cellStyle name="SAPBEXaggItemX 4 2 2 2 3" xfId="40917"/>
    <cellStyle name="SAPBEXaggItemX 4 2 2 3" xfId="40918"/>
    <cellStyle name="SAPBEXaggItemX 4 2 2 3 2" xfId="40919"/>
    <cellStyle name="SAPBEXaggItemX 4 2 2 4" xfId="40920"/>
    <cellStyle name="SAPBEXaggItemX 4 2 2 4 2" xfId="40921"/>
    <cellStyle name="SAPBEXaggItemX 4 2 2 5" xfId="40922"/>
    <cellStyle name="SAPBEXaggItemX 4 2 2 6" xfId="40923"/>
    <cellStyle name="SAPBEXaggItemX 4 2 2 7" xfId="40924"/>
    <cellStyle name="SAPBEXaggItemX 4 2 2 8" xfId="40925"/>
    <cellStyle name="SAPBEXaggItemX 4 2 3" xfId="40926"/>
    <cellStyle name="SAPBEXaggItemX 4 2 3 2" xfId="40927"/>
    <cellStyle name="SAPBEXaggItemX 4 2 3 2 2" xfId="40928"/>
    <cellStyle name="SAPBEXaggItemX 4 2 3 3" xfId="40929"/>
    <cellStyle name="SAPBEXaggItemX 4 2 3 4" xfId="40930"/>
    <cellStyle name="SAPBEXaggItemX 4 2 3 5" xfId="40931"/>
    <cellStyle name="SAPBEXaggItemX 4 2 4" xfId="40932"/>
    <cellStyle name="SAPBEXaggItemX 4 2 4 2" xfId="40933"/>
    <cellStyle name="SAPBEXaggItemX 4 2 4 3" xfId="40934"/>
    <cellStyle name="SAPBEXaggItemX 4 2 4 4" xfId="40935"/>
    <cellStyle name="SAPBEXaggItemX 4 2 4 5" xfId="40936"/>
    <cellStyle name="SAPBEXaggItemX 4 2 5" xfId="40937"/>
    <cellStyle name="SAPBEXaggItemX 4 2 5 2" xfId="40938"/>
    <cellStyle name="SAPBEXaggItemX 4 2 5 3" xfId="40939"/>
    <cellStyle name="SAPBEXaggItemX 4 2 5 4" xfId="40940"/>
    <cellStyle name="SAPBEXaggItemX 4 2 5 5" xfId="40941"/>
    <cellStyle name="SAPBEXaggItemX 4 2 6" xfId="40942"/>
    <cellStyle name="SAPBEXaggItemX 4 2 6 2" xfId="40943"/>
    <cellStyle name="SAPBEXaggItemX 4 2 6 3" xfId="40944"/>
    <cellStyle name="SAPBEXaggItemX 4 2 6 4" xfId="40945"/>
    <cellStyle name="SAPBEXaggItemX 4 2 6 5" xfId="40946"/>
    <cellStyle name="SAPBEXaggItemX 4 2 7" xfId="40947"/>
    <cellStyle name="SAPBEXaggItemX 4 2 7 2" xfId="40948"/>
    <cellStyle name="SAPBEXaggItemX 4 2 8" xfId="40949"/>
    <cellStyle name="SAPBEXaggItemX 4 2 9" xfId="40950"/>
    <cellStyle name="SAPBEXaggItemX 4 3" xfId="40951"/>
    <cellStyle name="SAPBEXaggItemX 4 3 2" xfId="40952"/>
    <cellStyle name="SAPBEXaggItemX 4 3 2 2" xfId="40953"/>
    <cellStyle name="SAPBEXaggItemX 4 3 3" xfId="40954"/>
    <cellStyle name="SAPBEXaggItemX 4 3 3 2" xfId="40955"/>
    <cellStyle name="SAPBEXaggItemX 4 3 4" xfId="40956"/>
    <cellStyle name="SAPBEXaggItemX 4 3 4 2" xfId="40957"/>
    <cellStyle name="SAPBEXaggItemX 4 3 5" xfId="40958"/>
    <cellStyle name="SAPBEXaggItemX 4 3 5 2" xfId="40959"/>
    <cellStyle name="SAPBEXaggItemX 4 3 6" xfId="40960"/>
    <cellStyle name="SAPBEXaggItemX 4 3 7" xfId="40961"/>
    <cellStyle name="SAPBEXaggItemX 4 4" xfId="40962"/>
    <cellStyle name="SAPBEXaggItemX 4 4 2" xfId="40963"/>
    <cellStyle name="SAPBEXaggItemX 4 4 2 2" xfId="40964"/>
    <cellStyle name="SAPBEXaggItemX 4 4 3" xfId="40965"/>
    <cellStyle name="SAPBEXaggItemX 4 4 4" xfId="40966"/>
    <cellStyle name="SAPBEXaggItemX 4 4 5" xfId="40967"/>
    <cellStyle name="SAPBEXaggItemX 4 5" xfId="40968"/>
    <cellStyle name="SAPBEXaggItemX 4 5 2" xfId="40969"/>
    <cellStyle name="SAPBEXaggItemX 4 5 2 2" xfId="40970"/>
    <cellStyle name="SAPBEXaggItemX 4 5 3" xfId="40971"/>
    <cellStyle name="SAPBEXaggItemX 4 5 4" xfId="40972"/>
    <cellStyle name="SAPBEXaggItemX 4 5 5" xfId="40973"/>
    <cellStyle name="SAPBEXaggItemX 4 6" xfId="40974"/>
    <cellStyle name="SAPBEXaggItemX 4 6 2" xfId="40975"/>
    <cellStyle name="SAPBEXaggItemX 4 6 3" xfId="40976"/>
    <cellStyle name="SAPBEXaggItemX 4 6 4" xfId="40977"/>
    <cellStyle name="SAPBEXaggItemX 4 6 5" xfId="40978"/>
    <cellStyle name="SAPBEXaggItemX 4 7" xfId="40979"/>
    <cellStyle name="SAPBEXaggItemX 4 7 2" xfId="40980"/>
    <cellStyle name="SAPBEXaggItemX 4 7 3" xfId="40981"/>
    <cellStyle name="SAPBEXaggItemX 4 7 4" xfId="40982"/>
    <cellStyle name="SAPBEXaggItemX 4 7 5" xfId="40983"/>
    <cellStyle name="SAPBEXaggItemX 4 8" xfId="40984"/>
    <cellStyle name="SAPBEXaggItemX 4 8 2" xfId="40985"/>
    <cellStyle name="SAPBEXaggItemX 4 9" xfId="40986"/>
    <cellStyle name="SAPBEXaggItemX 4 9 2" xfId="40987"/>
    <cellStyle name="SAPBEXaggItemX 4 9 3" xfId="40988"/>
    <cellStyle name="SAPBEXaggItemX 5" xfId="40989"/>
    <cellStyle name="SAPBEXaggItemX 5 2" xfId="40990"/>
    <cellStyle name="SAPBEXaggItemX 5 2 2" xfId="40991"/>
    <cellStyle name="SAPBEXaggItemX 5 2 2 2" xfId="40992"/>
    <cellStyle name="SAPBEXaggItemX 5 2 2 3" xfId="40993"/>
    <cellStyle name="SAPBEXaggItemX 5 2 3" xfId="40994"/>
    <cellStyle name="SAPBEXaggItemX 5 2 4" xfId="40995"/>
    <cellStyle name="SAPBEXaggItemX 5 2 5" xfId="40996"/>
    <cellStyle name="SAPBEXaggItemX 5 3" xfId="40997"/>
    <cellStyle name="SAPBEXaggItemX 5 3 2" xfId="40998"/>
    <cellStyle name="SAPBEXaggItemX 5 3 3" xfId="40999"/>
    <cellStyle name="SAPBEXaggItemX 5 4" xfId="41000"/>
    <cellStyle name="SAPBEXaggItemX 5 4 2" xfId="41001"/>
    <cellStyle name="SAPBEXaggItemX 5 5" xfId="41002"/>
    <cellStyle name="SAPBEXaggItemX 5 5 2" xfId="41003"/>
    <cellStyle name="SAPBEXaggItemX 5 6" xfId="41004"/>
    <cellStyle name="SAPBEXaggItemX 5 7" xfId="41005"/>
    <cellStyle name="SAPBEXaggItemX 6" xfId="41006"/>
    <cellStyle name="SAPBEXaggItemX 6 2" xfId="41007"/>
    <cellStyle name="SAPBEXaggItemX 6 2 2" xfId="41008"/>
    <cellStyle name="SAPBEXaggItemX 6 2 2 2" xfId="41009"/>
    <cellStyle name="SAPBEXaggItemX 6 2 3" xfId="41010"/>
    <cellStyle name="SAPBEXaggItemX 6 2 4" xfId="41011"/>
    <cellStyle name="SAPBEXaggItemX 6 2 5" xfId="41012"/>
    <cellStyle name="SAPBEXaggItemX 6 3" xfId="41013"/>
    <cellStyle name="SAPBEXaggItemX 6 3 2" xfId="41014"/>
    <cellStyle name="SAPBEXaggItemX 6 3 3" xfId="41015"/>
    <cellStyle name="SAPBEXaggItemX 6 4" xfId="41016"/>
    <cellStyle name="SAPBEXaggItemX 6 5" xfId="41017"/>
    <cellStyle name="SAPBEXaggItemX 6 6" xfId="41018"/>
    <cellStyle name="SAPBEXaggItemX 7" xfId="41019"/>
    <cellStyle name="SAPBEXaggItemX 7 2" xfId="41020"/>
    <cellStyle name="SAPBEXaggItemX 7 2 2" xfId="41021"/>
    <cellStyle name="SAPBEXaggItemX 7 2 3" xfId="41022"/>
    <cellStyle name="SAPBEXaggItemX 7 3" xfId="41023"/>
    <cellStyle name="SAPBEXaggItemX 7 3 2" xfId="41024"/>
    <cellStyle name="SAPBEXaggItemX 7 4" xfId="41025"/>
    <cellStyle name="SAPBEXaggItemX 7 5" xfId="41026"/>
    <cellStyle name="SAPBEXaggItemX 8" xfId="41027"/>
    <cellStyle name="SAPBEXaggItemX 8 2" xfId="41028"/>
    <cellStyle name="SAPBEXaggItemX 8 2 2" xfId="41029"/>
    <cellStyle name="SAPBEXaggItemX 8 2 3" xfId="41030"/>
    <cellStyle name="SAPBEXaggItemX 8 3" xfId="41031"/>
    <cellStyle name="SAPBEXaggItemX 8 3 2" xfId="41032"/>
    <cellStyle name="SAPBEXaggItemX 8 4" xfId="41033"/>
    <cellStyle name="SAPBEXaggItemX 8 5" xfId="41034"/>
    <cellStyle name="SAPBEXaggItemX 9" xfId="41035"/>
    <cellStyle name="SAPBEXaggItemX 9 2" xfId="41036"/>
    <cellStyle name="SAPBEXaggItemX 9 2 2" xfId="41037"/>
    <cellStyle name="SAPBEXaggItemX 9 2 3" xfId="41038"/>
    <cellStyle name="SAPBEXaggItemX 9 3" xfId="41039"/>
    <cellStyle name="SAPBEXaggItemX 9 3 2" xfId="41040"/>
    <cellStyle name="SAPBEXaggItemX 9 4" xfId="41041"/>
    <cellStyle name="SAPBEXaggItemX 9 5" xfId="41042"/>
    <cellStyle name="SAPBEXchaText" xfId="41043"/>
    <cellStyle name="SAPBEXchaText 10" xfId="41044"/>
    <cellStyle name="SAPBEXchaText 11" xfId="41045"/>
    <cellStyle name="SAPBEXchaText 12" xfId="41046"/>
    <cellStyle name="SAPBEXchaText 2" xfId="41047"/>
    <cellStyle name="SAPBEXchaText 2 2" xfId="41048"/>
    <cellStyle name="SAPBEXchaText 3" xfId="41049"/>
    <cellStyle name="SAPBEXchaText 3 2" xfId="41050"/>
    <cellStyle name="SAPBEXchaText 4" xfId="41051"/>
    <cellStyle name="SAPBEXchaText 4 2" xfId="41052"/>
    <cellStyle name="SAPBEXchaText 5" xfId="41053"/>
    <cellStyle name="SAPBEXchaText 5 2" xfId="41054"/>
    <cellStyle name="SAPBEXchaText 6" xfId="41055"/>
    <cellStyle name="SAPBEXchaText 6 2" xfId="41056"/>
    <cellStyle name="SAPBEXchaText 7" xfId="41057"/>
    <cellStyle name="SAPBEXchaText 8" xfId="41058"/>
    <cellStyle name="SAPBEXchaText 9" xfId="41059"/>
    <cellStyle name="SAPBEXexcBad7" xfId="41060"/>
    <cellStyle name="SAPBEXexcBad7 10" xfId="41061"/>
    <cellStyle name="SAPBEXexcBad7 10 2" xfId="41062"/>
    <cellStyle name="SAPBEXexcBad7 10 2 2" xfId="41063"/>
    <cellStyle name="SAPBEXexcBad7 10 3" xfId="41064"/>
    <cellStyle name="SAPBEXexcBad7 10 3 2" xfId="41065"/>
    <cellStyle name="SAPBEXexcBad7 10 4" xfId="41066"/>
    <cellStyle name="SAPBEXexcBad7 10 5" xfId="41067"/>
    <cellStyle name="SAPBEXexcBad7 11" xfId="41068"/>
    <cellStyle name="SAPBEXexcBad7 11 2" xfId="41069"/>
    <cellStyle name="SAPBEXexcBad7 11 2 2" xfId="41070"/>
    <cellStyle name="SAPBEXexcBad7 11 3" xfId="41071"/>
    <cellStyle name="SAPBEXexcBad7 11 3 2" xfId="41072"/>
    <cellStyle name="SAPBEXexcBad7 11 4" xfId="41073"/>
    <cellStyle name="SAPBEXexcBad7 11 5" xfId="41074"/>
    <cellStyle name="SAPBEXexcBad7 12" xfId="41075"/>
    <cellStyle name="SAPBEXexcBad7 12 2" xfId="41076"/>
    <cellStyle name="SAPBEXexcBad7 12 2 2" xfId="41077"/>
    <cellStyle name="SAPBEXexcBad7 12 3" xfId="41078"/>
    <cellStyle name="SAPBEXexcBad7 12 3 2" xfId="41079"/>
    <cellStyle name="SAPBEXexcBad7 12 4" xfId="41080"/>
    <cellStyle name="SAPBEXexcBad7 12 5" xfId="41081"/>
    <cellStyle name="SAPBEXexcBad7 13" xfId="41082"/>
    <cellStyle name="SAPBEXexcBad7 13 2" xfId="41083"/>
    <cellStyle name="SAPBEXexcBad7 13 2 2" xfId="41084"/>
    <cellStyle name="SAPBEXexcBad7 13 3" xfId="41085"/>
    <cellStyle name="SAPBEXexcBad7 13 3 2" xfId="41086"/>
    <cellStyle name="SAPBEXexcBad7 13 4" xfId="41087"/>
    <cellStyle name="SAPBEXexcBad7 13 5" xfId="41088"/>
    <cellStyle name="SAPBEXexcBad7 14" xfId="41089"/>
    <cellStyle name="SAPBEXexcBad7 14 2" xfId="41090"/>
    <cellStyle name="SAPBEXexcBad7 14 2 2" xfId="41091"/>
    <cellStyle name="SAPBEXexcBad7 14 3" xfId="41092"/>
    <cellStyle name="SAPBEXexcBad7 14 3 2" xfId="41093"/>
    <cellStyle name="SAPBEXexcBad7 14 4" xfId="41094"/>
    <cellStyle name="SAPBEXexcBad7 14 5" xfId="41095"/>
    <cellStyle name="SAPBEXexcBad7 15" xfId="41096"/>
    <cellStyle name="SAPBEXexcBad7 15 2" xfId="41097"/>
    <cellStyle name="SAPBEXexcBad7 15 2 2" xfId="41098"/>
    <cellStyle name="SAPBEXexcBad7 15 3" xfId="41099"/>
    <cellStyle name="SAPBEXexcBad7 15 3 2" xfId="41100"/>
    <cellStyle name="SAPBEXexcBad7 15 4" xfId="41101"/>
    <cellStyle name="SAPBEXexcBad7 15 5" xfId="41102"/>
    <cellStyle name="SAPBEXexcBad7 16" xfId="41103"/>
    <cellStyle name="SAPBEXexcBad7 16 2" xfId="41104"/>
    <cellStyle name="SAPBEXexcBad7 16 2 2" xfId="41105"/>
    <cellStyle name="SAPBEXexcBad7 16 3" xfId="41106"/>
    <cellStyle name="SAPBEXexcBad7 16 3 2" xfId="41107"/>
    <cellStyle name="SAPBEXexcBad7 16 4" xfId="41108"/>
    <cellStyle name="SAPBEXexcBad7 16 5" xfId="41109"/>
    <cellStyle name="SAPBEXexcBad7 17" xfId="41110"/>
    <cellStyle name="SAPBEXexcBad7 17 2" xfId="41111"/>
    <cellStyle name="SAPBEXexcBad7 17 3" xfId="41112"/>
    <cellStyle name="SAPBEXexcBad7 17 4" xfId="41113"/>
    <cellStyle name="SAPBEXexcBad7 17 5" xfId="41114"/>
    <cellStyle name="SAPBEXexcBad7 18" xfId="41115"/>
    <cellStyle name="SAPBEXexcBad7 18 2" xfId="41116"/>
    <cellStyle name="SAPBEXexcBad7 19" xfId="41117"/>
    <cellStyle name="SAPBEXexcBad7 19 2" xfId="41118"/>
    <cellStyle name="SAPBEXexcBad7 2" xfId="41119"/>
    <cellStyle name="SAPBEXexcBad7 2 10" xfId="41120"/>
    <cellStyle name="SAPBEXexcBad7 2 10 2" xfId="41121"/>
    <cellStyle name="SAPBEXexcBad7 2 10 3" xfId="41122"/>
    <cellStyle name="SAPBEXexcBad7 2 11" xfId="41123"/>
    <cellStyle name="SAPBEXexcBad7 2 11 2" xfId="41124"/>
    <cellStyle name="SAPBEXexcBad7 2 11 3" xfId="41125"/>
    <cellStyle name="SAPBEXexcBad7 2 12" xfId="41126"/>
    <cellStyle name="SAPBEXexcBad7 2 12 2" xfId="41127"/>
    <cellStyle name="SAPBEXexcBad7 2 13" xfId="41128"/>
    <cellStyle name="SAPBEXexcBad7 2 2" xfId="41129"/>
    <cellStyle name="SAPBEXexcBad7 2 2 10" xfId="41130"/>
    <cellStyle name="SAPBEXexcBad7 2 2 11" xfId="41131"/>
    <cellStyle name="SAPBEXexcBad7 2 2 12" xfId="41132"/>
    <cellStyle name="SAPBEXexcBad7 2 2 2" xfId="41133"/>
    <cellStyle name="SAPBEXexcBad7 2 2 2 10" xfId="41134"/>
    <cellStyle name="SAPBEXexcBad7 2 2 2 2" xfId="41135"/>
    <cellStyle name="SAPBEXexcBad7 2 2 2 2 2" xfId="41136"/>
    <cellStyle name="SAPBEXexcBad7 2 2 2 2 2 2" xfId="41137"/>
    <cellStyle name="SAPBEXexcBad7 2 2 2 2 2 3" xfId="41138"/>
    <cellStyle name="SAPBEXexcBad7 2 2 2 2 3" xfId="41139"/>
    <cellStyle name="SAPBEXexcBad7 2 2 2 2 3 2" xfId="41140"/>
    <cellStyle name="SAPBEXexcBad7 2 2 2 2 3 3" xfId="41141"/>
    <cellStyle name="SAPBEXexcBad7 2 2 2 2 4" xfId="41142"/>
    <cellStyle name="SAPBEXexcBad7 2 2 2 2 4 2" xfId="41143"/>
    <cellStyle name="SAPBEXexcBad7 2 2 2 2 5" xfId="41144"/>
    <cellStyle name="SAPBEXexcBad7 2 2 2 2 6" xfId="41145"/>
    <cellStyle name="SAPBEXexcBad7 2 2 2 2 7" xfId="41146"/>
    <cellStyle name="SAPBEXexcBad7 2 2 2 2 8" xfId="41147"/>
    <cellStyle name="SAPBEXexcBad7 2 2 2 3" xfId="41148"/>
    <cellStyle name="SAPBEXexcBad7 2 2 2 3 2" xfId="41149"/>
    <cellStyle name="SAPBEXexcBad7 2 2 2 3 2 2" xfId="41150"/>
    <cellStyle name="SAPBEXexcBad7 2 2 2 3 3" xfId="41151"/>
    <cellStyle name="SAPBEXexcBad7 2 2 2 3 4" xfId="41152"/>
    <cellStyle name="SAPBEXexcBad7 2 2 2 3 5" xfId="41153"/>
    <cellStyle name="SAPBEXexcBad7 2 2 2 4" xfId="41154"/>
    <cellStyle name="SAPBEXexcBad7 2 2 2 4 2" xfId="41155"/>
    <cellStyle name="SAPBEXexcBad7 2 2 2 4 3" xfId="41156"/>
    <cellStyle name="SAPBEXexcBad7 2 2 2 4 4" xfId="41157"/>
    <cellStyle name="SAPBEXexcBad7 2 2 2 4 5" xfId="41158"/>
    <cellStyle name="SAPBEXexcBad7 2 2 2 5" xfId="41159"/>
    <cellStyle name="SAPBEXexcBad7 2 2 2 5 2" xfId="41160"/>
    <cellStyle name="SAPBEXexcBad7 2 2 2 5 3" xfId="41161"/>
    <cellStyle name="SAPBEXexcBad7 2 2 2 5 4" xfId="41162"/>
    <cellStyle name="SAPBEXexcBad7 2 2 2 5 5" xfId="41163"/>
    <cellStyle name="SAPBEXexcBad7 2 2 2 6" xfId="41164"/>
    <cellStyle name="SAPBEXexcBad7 2 2 2 6 2" xfId="41165"/>
    <cellStyle name="SAPBEXexcBad7 2 2 2 6 3" xfId="41166"/>
    <cellStyle name="SAPBEXexcBad7 2 2 2 6 4" xfId="41167"/>
    <cellStyle name="SAPBEXexcBad7 2 2 2 6 5" xfId="41168"/>
    <cellStyle name="SAPBEXexcBad7 2 2 2 7" xfId="41169"/>
    <cellStyle name="SAPBEXexcBad7 2 2 2 7 2" xfId="41170"/>
    <cellStyle name="SAPBEXexcBad7 2 2 2 8" xfId="41171"/>
    <cellStyle name="SAPBEXexcBad7 2 2 2 9" xfId="41172"/>
    <cellStyle name="SAPBEXexcBad7 2 2 3" xfId="41173"/>
    <cellStyle name="SAPBEXexcBad7 2 2 3 2" xfId="41174"/>
    <cellStyle name="SAPBEXexcBad7 2 2 3 2 2" xfId="41175"/>
    <cellStyle name="SAPBEXexcBad7 2 2 3 2 3" xfId="41176"/>
    <cellStyle name="SAPBEXexcBad7 2 2 3 3" xfId="41177"/>
    <cellStyle name="SAPBEXexcBad7 2 2 3 3 2" xfId="41178"/>
    <cellStyle name="SAPBEXexcBad7 2 2 3 3 3" xfId="41179"/>
    <cellStyle name="SAPBEXexcBad7 2 2 3 4" xfId="41180"/>
    <cellStyle name="SAPBEXexcBad7 2 2 3 4 2" xfId="41181"/>
    <cellStyle name="SAPBEXexcBad7 2 2 3 5" xfId="41182"/>
    <cellStyle name="SAPBEXexcBad7 2 2 3 5 2" xfId="41183"/>
    <cellStyle name="SAPBEXexcBad7 2 2 3 6" xfId="41184"/>
    <cellStyle name="SAPBEXexcBad7 2 2 3 7" xfId="41185"/>
    <cellStyle name="SAPBEXexcBad7 2 2 4" xfId="41186"/>
    <cellStyle name="SAPBEXexcBad7 2 2 4 2" xfId="41187"/>
    <cellStyle name="SAPBEXexcBad7 2 2 4 2 2" xfId="41188"/>
    <cellStyle name="SAPBEXexcBad7 2 2 4 3" xfId="41189"/>
    <cellStyle name="SAPBEXexcBad7 2 2 4 4" xfId="41190"/>
    <cellStyle name="SAPBEXexcBad7 2 2 4 5" xfId="41191"/>
    <cellStyle name="SAPBEXexcBad7 2 2 5" xfId="41192"/>
    <cellStyle name="SAPBEXexcBad7 2 2 5 2" xfId="41193"/>
    <cellStyle name="SAPBEXexcBad7 2 2 5 2 2" xfId="41194"/>
    <cellStyle name="SAPBEXexcBad7 2 2 5 3" xfId="41195"/>
    <cellStyle name="SAPBEXexcBad7 2 2 5 4" xfId="41196"/>
    <cellStyle name="SAPBEXexcBad7 2 2 5 5" xfId="41197"/>
    <cellStyle name="SAPBEXexcBad7 2 2 6" xfId="41198"/>
    <cellStyle name="SAPBEXexcBad7 2 2 6 2" xfId="41199"/>
    <cellStyle name="SAPBEXexcBad7 2 2 6 3" xfId="41200"/>
    <cellStyle name="SAPBEXexcBad7 2 2 6 4" xfId="41201"/>
    <cellStyle name="SAPBEXexcBad7 2 2 6 5" xfId="41202"/>
    <cellStyle name="SAPBEXexcBad7 2 2 7" xfId="41203"/>
    <cellStyle name="SAPBEXexcBad7 2 2 7 2" xfId="41204"/>
    <cellStyle name="SAPBEXexcBad7 2 2 7 3" xfId="41205"/>
    <cellStyle name="SAPBEXexcBad7 2 2 7 4" xfId="41206"/>
    <cellStyle name="SAPBEXexcBad7 2 2 7 5" xfId="41207"/>
    <cellStyle name="SAPBEXexcBad7 2 2 8" xfId="41208"/>
    <cellStyle name="SAPBEXexcBad7 2 2 8 2" xfId="41209"/>
    <cellStyle name="SAPBEXexcBad7 2 2 9" xfId="41210"/>
    <cellStyle name="SAPBEXexcBad7 2 3" xfId="41211"/>
    <cellStyle name="SAPBEXexcBad7 2 3 10" xfId="41212"/>
    <cellStyle name="SAPBEXexcBad7 2 3 2" xfId="41213"/>
    <cellStyle name="SAPBEXexcBad7 2 3 2 2" xfId="41214"/>
    <cellStyle name="SAPBEXexcBad7 2 3 2 2 2" xfId="41215"/>
    <cellStyle name="SAPBEXexcBad7 2 3 2 2 3" xfId="41216"/>
    <cellStyle name="SAPBEXexcBad7 2 3 2 3" xfId="41217"/>
    <cellStyle name="SAPBEXexcBad7 2 3 2 3 2" xfId="41218"/>
    <cellStyle name="SAPBEXexcBad7 2 3 2 3 3" xfId="41219"/>
    <cellStyle name="SAPBEXexcBad7 2 3 2 4" xfId="41220"/>
    <cellStyle name="SAPBEXexcBad7 2 3 2 4 2" xfId="41221"/>
    <cellStyle name="SAPBEXexcBad7 2 3 2 5" xfId="41222"/>
    <cellStyle name="SAPBEXexcBad7 2 3 2 6" xfId="41223"/>
    <cellStyle name="SAPBEXexcBad7 2 3 2 7" xfId="41224"/>
    <cellStyle name="SAPBEXexcBad7 2 3 2 8" xfId="41225"/>
    <cellStyle name="SAPBEXexcBad7 2 3 3" xfId="41226"/>
    <cellStyle name="SAPBEXexcBad7 2 3 3 2" xfId="41227"/>
    <cellStyle name="SAPBEXexcBad7 2 3 3 2 2" xfId="41228"/>
    <cellStyle name="SAPBEXexcBad7 2 3 3 3" xfId="41229"/>
    <cellStyle name="SAPBEXexcBad7 2 3 3 4" xfId="41230"/>
    <cellStyle name="SAPBEXexcBad7 2 3 3 5" xfId="41231"/>
    <cellStyle name="SAPBEXexcBad7 2 3 4" xfId="41232"/>
    <cellStyle name="SAPBEXexcBad7 2 3 4 2" xfId="41233"/>
    <cellStyle name="SAPBEXexcBad7 2 3 4 3" xfId="41234"/>
    <cellStyle name="SAPBEXexcBad7 2 3 4 4" xfId="41235"/>
    <cellStyle name="SAPBEXexcBad7 2 3 4 5" xfId="41236"/>
    <cellStyle name="SAPBEXexcBad7 2 3 5" xfId="41237"/>
    <cellStyle name="SAPBEXexcBad7 2 3 5 2" xfId="41238"/>
    <cellStyle name="SAPBEXexcBad7 2 3 5 3" xfId="41239"/>
    <cellStyle name="SAPBEXexcBad7 2 3 5 4" xfId="41240"/>
    <cellStyle name="SAPBEXexcBad7 2 3 5 5" xfId="41241"/>
    <cellStyle name="SAPBEXexcBad7 2 3 6" xfId="41242"/>
    <cellStyle name="SAPBEXexcBad7 2 3 6 2" xfId="41243"/>
    <cellStyle name="SAPBEXexcBad7 2 3 6 3" xfId="41244"/>
    <cellStyle name="SAPBEXexcBad7 2 3 6 4" xfId="41245"/>
    <cellStyle name="SAPBEXexcBad7 2 3 6 5" xfId="41246"/>
    <cellStyle name="SAPBEXexcBad7 2 3 7" xfId="41247"/>
    <cellStyle name="SAPBEXexcBad7 2 3 7 2" xfId="41248"/>
    <cellStyle name="SAPBEXexcBad7 2 3 8" xfId="41249"/>
    <cellStyle name="SAPBEXexcBad7 2 3 9" xfId="41250"/>
    <cellStyle name="SAPBEXexcBad7 2 4" xfId="41251"/>
    <cellStyle name="SAPBEXexcBad7 2 4 2" xfId="41252"/>
    <cellStyle name="SAPBEXexcBad7 2 4 2 2" xfId="41253"/>
    <cellStyle name="SAPBEXexcBad7 2 4 2 3" xfId="41254"/>
    <cellStyle name="SAPBEXexcBad7 2 4 3" xfId="41255"/>
    <cellStyle name="SAPBEXexcBad7 2 4 3 2" xfId="41256"/>
    <cellStyle name="SAPBEXexcBad7 2 4 3 3" xfId="41257"/>
    <cellStyle name="SAPBEXexcBad7 2 4 4" xfId="41258"/>
    <cellStyle name="SAPBEXexcBad7 2 4 4 2" xfId="41259"/>
    <cellStyle name="SAPBEXexcBad7 2 4 5" xfId="41260"/>
    <cellStyle name="SAPBEXexcBad7 2 4 5 2" xfId="41261"/>
    <cellStyle name="SAPBEXexcBad7 2 4 6" xfId="41262"/>
    <cellStyle name="SAPBEXexcBad7 2 4 7" xfId="41263"/>
    <cellStyle name="SAPBEXexcBad7 2 5" xfId="41264"/>
    <cellStyle name="SAPBEXexcBad7 2 5 2" xfId="41265"/>
    <cellStyle name="SAPBEXexcBad7 2 5 2 2" xfId="41266"/>
    <cellStyle name="SAPBEXexcBad7 2 5 2 3" xfId="41267"/>
    <cellStyle name="SAPBEXexcBad7 2 5 3" xfId="41268"/>
    <cellStyle name="SAPBEXexcBad7 2 5 4" xfId="41269"/>
    <cellStyle name="SAPBEXexcBad7 2 5 5" xfId="41270"/>
    <cellStyle name="SAPBEXexcBad7 2 6" xfId="41271"/>
    <cellStyle name="SAPBEXexcBad7 2 6 2" xfId="41272"/>
    <cellStyle name="SAPBEXexcBad7 2 6 2 2" xfId="41273"/>
    <cellStyle name="SAPBEXexcBad7 2 6 3" xfId="41274"/>
    <cellStyle name="SAPBEXexcBad7 2 6 4" xfId="41275"/>
    <cellStyle name="SAPBEXexcBad7 2 6 5" xfId="41276"/>
    <cellStyle name="SAPBEXexcBad7 2 7" xfId="41277"/>
    <cellStyle name="SAPBEXexcBad7 2 7 2" xfId="41278"/>
    <cellStyle name="SAPBEXexcBad7 2 7 3" xfId="41279"/>
    <cellStyle name="SAPBEXexcBad7 2 7 4" xfId="41280"/>
    <cellStyle name="SAPBEXexcBad7 2 7 5" xfId="41281"/>
    <cellStyle name="SAPBEXexcBad7 2 8" xfId="41282"/>
    <cellStyle name="SAPBEXexcBad7 2 8 2" xfId="41283"/>
    <cellStyle name="SAPBEXexcBad7 2 8 3" xfId="41284"/>
    <cellStyle name="SAPBEXexcBad7 2 9" xfId="41285"/>
    <cellStyle name="SAPBEXexcBad7 2 9 2" xfId="41286"/>
    <cellStyle name="SAPBEXexcBad7 2 9 3" xfId="41287"/>
    <cellStyle name="SAPBEXexcBad7 20" xfId="41288"/>
    <cellStyle name="SAPBEXexcBad7 20 2" xfId="41289"/>
    <cellStyle name="SAPBEXexcBad7 21" xfId="41290"/>
    <cellStyle name="SAPBEXexcBad7 21 2" xfId="41291"/>
    <cellStyle name="SAPBEXexcBad7 22" xfId="41292"/>
    <cellStyle name="SAPBEXexcBad7 23" xfId="41293"/>
    <cellStyle name="SAPBEXexcBad7 3" xfId="41294"/>
    <cellStyle name="SAPBEXexcBad7 3 10" xfId="41295"/>
    <cellStyle name="SAPBEXexcBad7 3 10 2" xfId="41296"/>
    <cellStyle name="SAPBEXexcBad7 3 10 3" xfId="41297"/>
    <cellStyle name="SAPBEXexcBad7 3 11" xfId="41298"/>
    <cellStyle name="SAPBEXexcBad7 3 11 2" xfId="41299"/>
    <cellStyle name="SAPBEXexcBad7 3 12" xfId="41300"/>
    <cellStyle name="SAPBEXexcBad7 3 2" xfId="41301"/>
    <cellStyle name="SAPBEXexcBad7 3 2 10" xfId="41302"/>
    <cellStyle name="SAPBEXexcBad7 3 2 2" xfId="41303"/>
    <cellStyle name="SAPBEXexcBad7 3 2 2 2" xfId="41304"/>
    <cellStyle name="SAPBEXexcBad7 3 2 2 2 2" xfId="41305"/>
    <cellStyle name="SAPBEXexcBad7 3 2 2 2 3" xfId="41306"/>
    <cellStyle name="SAPBEXexcBad7 3 2 2 3" xfId="41307"/>
    <cellStyle name="SAPBEXexcBad7 3 2 2 3 2" xfId="41308"/>
    <cellStyle name="SAPBEXexcBad7 3 2 2 3 3" xfId="41309"/>
    <cellStyle name="SAPBEXexcBad7 3 2 2 4" xfId="41310"/>
    <cellStyle name="SAPBEXexcBad7 3 2 2 4 2" xfId="41311"/>
    <cellStyle name="SAPBEXexcBad7 3 2 2 5" xfId="41312"/>
    <cellStyle name="SAPBEXexcBad7 3 2 2 6" xfId="41313"/>
    <cellStyle name="SAPBEXexcBad7 3 2 2 7" xfId="41314"/>
    <cellStyle name="SAPBEXexcBad7 3 2 2 8" xfId="41315"/>
    <cellStyle name="SAPBEXexcBad7 3 2 3" xfId="41316"/>
    <cellStyle name="SAPBEXexcBad7 3 2 3 2" xfId="41317"/>
    <cellStyle name="SAPBEXexcBad7 3 2 3 2 2" xfId="41318"/>
    <cellStyle name="SAPBEXexcBad7 3 2 3 3" xfId="41319"/>
    <cellStyle name="SAPBEXexcBad7 3 2 3 4" xfId="41320"/>
    <cellStyle name="SAPBEXexcBad7 3 2 3 5" xfId="41321"/>
    <cellStyle name="SAPBEXexcBad7 3 2 4" xfId="41322"/>
    <cellStyle name="SAPBEXexcBad7 3 2 4 2" xfId="41323"/>
    <cellStyle name="SAPBEXexcBad7 3 2 4 3" xfId="41324"/>
    <cellStyle name="SAPBEXexcBad7 3 2 4 4" xfId="41325"/>
    <cellStyle name="SAPBEXexcBad7 3 2 4 5" xfId="41326"/>
    <cellStyle name="SAPBEXexcBad7 3 2 5" xfId="41327"/>
    <cellStyle name="SAPBEXexcBad7 3 2 5 2" xfId="41328"/>
    <cellStyle name="SAPBEXexcBad7 3 2 5 3" xfId="41329"/>
    <cellStyle name="SAPBEXexcBad7 3 2 5 4" xfId="41330"/>
    <cellStyle name="SAPBEXexcBad7 3 2 5 5" xfId="41331"/>
    <cellStyle name="SAPBEXexcBad7 3 2 6" xfId="41332"/>
    <cellStyle name="SAPBEXexcBad7 3 2 6 2" xfId="41333"/>
    <cellStyle name="SAPBEXexcBad7 3 2 6 3" xfId="41334"/>
    <cellStyle name="SAPBEXexcBad7 3 2 6 4" xfId="41335"/>
    <cellStyle name="SAPBEXexcBad7 3 2 6 5" xfId="41336"/>
    <cellStyle name="SAPBEXexcBad7 3 2 7" xfId="41337"/>
    <cellStyle name="SAPBEXexcBad7 3 2 7 2" xfId="41338"/>
    <cellStyle name="SAPBEXexcBad7 3 2 8" xfId="41339"/>
    <cellStyle name="SAPBEXexcBad7 3 2 9" xfId="41340"/>
    <cellStyle name="SAPBEXexcBad7 3 3" xfId="41341"/>
    <cellStyle name="SAPBEXexcBad7 3 3 2" xfId="41342"/>
    <cellStyle name="SAPBEXexcBad7 3 3 2 2" xfId="41343"/>
    <cellStyle name="SAPBEXexcBad7 3 3 2 3" xfId="41344"/>
    <cellStyle name="SAPBEXexcBad7 3 3 3" xfId="41345"/>
    <cellStyle name="SAPBEXexcBad7 3 3 3 2" xfId="41346"/>
    <cellStyle name="SAPBEXexcBad7 3 3 3 3" xfId="41347"/>
    <cellStyle name="SAPBEXexcBad7 3 3 4" xfId="41348"/>
    <cellStyle name="SAPBEXexcBad7 3 3 4 2" xfId="41349"/>
    <cellStyle name="SAPBEXexcBad7 3 3 5" xfId="41350"/>
    <cellStyle name="SAPBEXexcBad7 3 3 5 2" xfId="41351"/>
    <cellStyle name="SAPBEXexcBad7 3 3 6" xfId="41352"/>
    <cellStyle name="SAPBEXexcBad7 3 3 7" xfId="41353"/>
    <cellStyle name="SAPBEXexcBad7 3 4" xfId="41354"/>
    <cellStyle name="SAPBEXexcBad7 3 4 2" xfId="41355"/>
    <cellStyle name="SAPBEXexcBad7 3 4 2 2" xfId="41356"/>
    <cellStyle name="SAPBEXexcBad7 3 4 2 3" xfId="41357"/>
    <cellStyle name="SAPBEXexcBad7 3 4 3" xfId="41358"/>
    <cellStyle name="SAPBEXexcBad7 3 4 4" xfId="41359"/>
    <cellStyle name="SAPBEXexcBad7 3 4 5" xfId="41360"/>
    <cellStyle name="SAPBEXexcBad7 3 5" xfId="41361"/>
    <cellStyle name="SAPBEXexcBad7 3 5 2" xfId="41362"/>
    <cellStyle name="SAPBEXexcBad7 3 5 2 2" xfId="41363"/>
    <cellStyle name="SAPBEXexcBad7 3 5 3" xfId="41364"/>
    <cellStyle name="SAPBEXexcBad7 3 5 4" xfId="41365"/>
    <cellStyle name="SAPBEXexcBad7 3 5 5" xfId="41366"/>
    <cellStyle name="SAPBEXexcBad7 3 6" xfId="41367"/>
    <cellStyle name="SAPBEXexcBad7 3 6 2" xfId="41368"/>
    <cellStyle name="SAPBEXexcBad7 3 6 3" xfId="41369"/>
    <cellStyle name="SAPBEXexcBad7 3 6 4" xfId="41370"/>
    <cellStyle name="SAPBEXexcBad7 3 6 5" xfId="41371"/>
    <cellStyle name="SAPBEXexcBad7 3 7" xfId="41372"/>
    <cellStyle name="SAPBEXexcBad7 3 7 2" xfId="41373"/>
    <cellStyle name="SAPBEXexcBad7 3 7 3" xfId="41374"/>
    <cellStyle name="SAPBEXexcBad7 3 7 4" xfId="41375"/>
    <cellStyle name="SAPBEXexcBad7 3 7 5" xfId="41376"/>
    <cellStyle name="SAPBEXexcBad7 3 8" xfId="41377"/>
    <cellStyle name="SAPBEXexcBad7 3 8 2" xfId="41378"/>
    <cellStyle name="SAPBEXexcBad7 3 8 3" xfId="41379"/>
    <cellStyle name="SAPBEXexcBad7 3 9" xfId="41380"/>
    <cellStyle name="SAPBEXexcBad7 3 9 2" xfId="41381"/>
    <cellStyle name="SAPBEXexcBad7 3 9 3" xfId="41382"/>
    <cellStyle name="SAPBEXexcBad7 4" xfId="41383"/>
    <cellStyle name="SAPBEXexcBad7 4 10" xfId="41384"/>
    <cellStyle name="SAPBEXexcBad7 4 11" xfId="41385"/>
    <cellStyle name="SAPBEXexcBad7 4 12" xfId="41386"/>
    <cellStyle name="SAPBEXexcBad7 4 2" xfId="41387"/>
    <cellStyle name="SAPBEXexcBad7 4 2 10" xfId="41388"/>
    <cellStyle name="SAPBEXexcBad7 4 2 2" xfId="41389"/>
    <cellStyle name="SAPBEXexcBad7 4 2 2 2" xfId="41390"/>
    <cellStyle name="SAPBEXexcBad7 4 2 2 2 2" xfId="41391"/>
    <cellStyle name="SAPBEXexcBad7 4 2 2 2 3" xfId="41392"/>
    <cellStyle name="SAPBEXexcBad7 4 2 2 3" xfId="41393"/>
    <cellStyle name="SAPBEXexcBad7 4 2 2 3 2" xfId="41394"/>
    <cellStyle name="SAPBEXexcBad7 4 2 2 4" xfId="41395"/>
    <cellStyle name="SAPBEXexcBad7 4 2 2 4 2" xfId="41396"/>
    <cellStyle name="SAPBEXexcBad7 4 2 2 5" xfId="41397"/>
    <cellStyle name="SAPBEXexcBad7 4 2 2 6" xfId="41398"/>
    <cellStyle name="SAPBEXexcBad7 4 2 2 7" xfId="41399"/>
    <cellStyle name="SAPBEXexcBad7 4 2 2 8" xfId="41400"/>
    <cellStyle name="SAPBEXexcBad7 4 2 3" xfId="41401"/>
    <cellStyle name="SAPBEXexcBad7 4 2 3 2" xfId="41402"/>
    <cellStyle name="SAPBEXexcBad7 4 2 3 2 2" xfId="41403"/>
    <cellStyle name="SAPBEXexcBad7 4 2 3 3" xfId="41404"/>
    <cellStyle name="SAPBEXexcBad7 4 2 3 4" xfId="41405"/>
    <cellStyle name="SAPBEXexcBad7 4 2 3 5" xfId="41406"/>
    <cellStyle name="SAPBEXexcBad7 4 2 4" xfId="41407"/>
    <cellStyle name="SAPBEXexcBad7 4 2 4 2" xfId="41408"/>
    <cellStyle name="SAPBEXexcBad7 4 2 4 3" xfId="41409"/>
    <cellStyle name="SAPBEXexcBad7 4 2 4 4" xfId="41410"/>
    <cellStyle name="SAPBEXexcBad7 4 2 4 5" xfId="41411"/>
    <cellStyle name="SAPBEXexcBad7 4 2 5" xfId="41412"/>
    <cellStyle name="SAPBEXexcBad7 4 2 5 2" xfId="41413"/>
    <cellStyle name="SAPBEXexcBad7 4 2 5 3" xfId="41414"/>
    <cellStyle name="SAPBEXexcBad7 4 2 5 4" xfId="41415"/>
    <cellStyle name="SAPBEXexcBad7 4 2 5 5" xfId="41416"/>
    <cellStyle name="SAPBEXexcBad7 4 2 6" xfId="41417"/>
    <cellStyle name="SAPBEXexcBad7 4 2 6 2" xfId="41418"/>
    <cellStyle name="SAPBEXexcBad7 4 2 6 3" xfId="41419"/>
    <cellStyle name="SAPBEXexcBad7 4 2 6 4" xfId="41420"/>
    <cellStyle name="SAPBEXexcBad7 4 2 6 5" xfId="41421"/>
    <cellStyle name="SAPBEXexcBad7 4 2 7" xfId="41422"/>
    <cellStyle name="SAPBEXexcBad7 4 2 7 2" xfId="41423"/>
    <cellStyle name="SAPBEXexcBad7 4 2 8" xfId="41424"/>
    <cellStyle name="SAPBEXexcBad7 4 2 9" xfId="41425"/>
    <cellStyle name="SAPBEXexcBad7 4 3" xfId="41426"/>
    <cellStyle name="SAPBEXexcBad7 4 3 2" xfId="41427"/>
    <cellStyle name="SAPBEXexcBad7 4 3 2 2" xfId="41428"/>
    <cellStyle name="SAPBEXexcBad7 4 3 3" xfId="41429"/>
    <cellStyle name="SAPBEXexcBad7 4 3 3 2" xfId="41430"/>
    <cellStyle name="SAPBEXexcBad7 4 3 4" xfId="41431"/>
    <cellStyle name="SAPBEXexcBad7 4 3 4 2" xfId="41432"/>
    <cellStyle name="SAPBEXexcBad7 4 3 5" xfId="41433"/>
    <cellStyle name="SAPBEXexcBad7 4 3 5 2" xfId="41434"/>
    <cellStyle name="SAPBEXexcBad7 4 3 6" xfId="41435"/>
    <cellStyle name="SAPBEXexcBad7 4 3 7" xfId="41436"/>
    <cellStyle name="SAPBEXexcBad7 4 4" xfId="41437"/>
    <cellStyle name="SAPBEXexcBad7 4 4 2" xfId="41438"/>
    <cellStyle name="SAPBEXexcBad7 4 4 2 2" xfId="41439"/>
    <cellStyle name="SAPBEXexcBad7 4 4 3" xfId="41440"/>
    <cellStyle name="SAPBEXexcBad7 4 4 4" xfId="41441"/>
    <cellStyle name="SAPBEXexcBad7 4 4 5" xfId="41442"/>
    <cellStyle name="SAPBEXexcBad7 4 5" xfId="41443"/>
    <cellStyle name="SAPBEXexcBad7 4 5 2" xfId="41444"/>
    <cellStyle name="SAPBEXexcBad7 4 5 2 2" xfId="41445"/>
    <cellStyle name="SAPBEXexcBad7 4 5 3" xfId="41446"/>
    <cellStyle name="SAPBEXexcBad7 4 5 4" xfId="41447"/>
    <cellStyle name="SAPBEXexcBad7 4 5 5" xfId="41448"/>
    <cellStyle name="SAPBEXexcBad7 4 6" xfId="41449"/>
    <cellStyle name="SAPBEXexcBad7 4 6 2" xfId="41450"/>
    <cellStyle name="SAPBEXexcBad7 4 6 3" xfId="41451"/>
    <cellStyle name="SAPBEXexcBad7 4 6 4" xfId="41452"/>
    <cellStyle name="SAPBEXexcBad7 4 6 5" xfId="41453"/>
    <cellStyle name="SAPBEXexcBad7 4 7" xfId="41454"/>
    <cellStyle name="SAPBEXexcBad7 4 7 2" xfId="41455"/>
    <cellStyle name="SAPBEXexcBad7 4 7 3" xfId="41456"/>
    <cellStyle name="SAPBEXexcBad7 4 7 4" xfId="41457"/>
    <cellStyle name="SAPBEXexcBad7 4 7 5" xfId="41458"/>
    <cellStyle name="SAPBEXexcBad7 4 8" xfId="41459"/>
    <cellStyle name="SAPBEXexcBad7 4 8 2" xfId="41460"/>
    <cellStyle name="SAPBEXexcBad7 4 9" xfId="41461"/>
    <cellStyle name="SAPBEXexcBad7 4 9 2" xfId="41462"/>
    <cellStyle name="SAPBEXexcBad7 4 9 3" xfId="41463"/>
    <cellStyle name="SAPBEXexcBad7 5" xfId="41464"/>
    <cellStyle name="SAPBEXexcBad7 5 2" xfId="41465"/>
    <cellStyle name="SAPBEXexcBad7 5 2 2" xfId="41466"/>
    <cellStyle name="SAPBEXexcBad7 5 2 2 2" xfId="41467"/>
    <cellStyle name="SAPBEXexcBad7 5 2 2 3" xfId="41468"/>
    <cellStyle name="SAPBEXexcBad7 5 2 3" xfId="41469"/>
    <cellStyle name="SAPBEXexcBad7 5 2 4" xfId="41470"/>
    <cellStyle name="SAPBEXexcBad7 5 2 5" xfId="41471"/>
    <cellStyle name="SAPBEXexcBad7 5 3" xfId="41472"/>
    <cellStyle name="SAPBEXexcBad7 5 3 2" xfId="41473"/>
    <cellStyle name="SAPBEXexcBad7 5 3 3" xfId="41474"/>
    <cellStyle name="SAPBEXexcBad7 5 4" xfId="41475"/>
    <cellStyle name="SAPBEXexcBad7 5 4 2" xfId="41476"/>
    <cellStyle name="SAPBEXexcBad7 5 5" xfId="41477"/>
    <cellStyle name="SAPBEXexcBad7 5 5 2" xfId="41478"/>
    <cellStyle name="SAPBEXexcBad7 5 6" xfId="41479"/>
    <cellStyle name="SAPBEXexcBad7 5 7" xfId="41480"/>
    <cellStyle name="SAPBEXexcBad7 6" xfId="41481"/>
    <cellStyle name="SAPBEXexcBad7 6 2" xfId="41482"/>
    <cellStyle name="SAPBEXexcBad7 6 2 2" xfId="41483"/>
    <cellStyle name="SAPBEXexcBad7 6 2 2 2" xfId="41484"/>
    <cellStyle name="SAPBEXexcBad7 6 2 3" xfId="41485"/>
    <cellStyle name="SAPBEXexcBad7 6 2 4" xfId="41486"/>
    <cellStyle name="SAPBEXexcBad7 6 2 5" xfId="41487"/>
    <cellStyle name="SAPBEXexcBad7 6 3" xfId="41488"/>
    <cellStyle name="SAPBEXexcBad7 6 3 2" xfId="41489"/>
    <cellStyle name="SAPBEXexcBad7 6 3 3" xfId="41490"/>
    <cellStyle name="SAPBEXexcBad7 6 4" xfId="41491"/>
    <cellStyle name="SAPBEXexcBad7 6 5" xfId="41492"/>
    <cellStyle name="SAPBEXexcBad7 6 6" xfId="41493"/>
    <cellStyle name="SAPBEXexcBad7 7" xfId="41494"/>
    <cellStyle name="SAPBEXexcBad7 7 2" xfId="41495"/>
    <cellStyle name="SAPBEXexcBad7 7 2 2" xfId="41496"/>
    <cellStyle name="SAPBEXexcBad7 7 2 3" xfId="41497"/>
    <cellStyle name="SAPBEXexcBad7 7 3" xfId="41498"/>
    <cellStyle name="SAPBEXexcBad7 7 3 2" xfId="41499"/>
    <cellStyle name="SAPBEXexcBad7 7 4" xfId="41500"/>
    <cellStyle name="SAPBEXexcBad7 7 5" xfId="41501"/>
    <cellStyle name="SAPBEXexcBad7 7 6" xfId="41502"/>
    <cellStyle name="SAPBEXexcBad7 8" xfId="41503"/>
    <cellStyle name="SAPBEXexcBad7 8 2" xfId="41504"/>
    <cellStyle name="SAPBEXexcBad7 8 2 2" xfId="41505"/>
    <cellStyle name="SAPBEXexcBad7 8 2 3" xfId="41506"/>
    <cellStyle name="SAPBEXexcBad7 8 3" xfId="41507"/>
    <cellStyle name="SAPBEXexcBad7 8 3 2" xfId="41508"/>
    <cellStyle name="SAPBEXexcBad7 8 4" xfId="41509"/>
    <cellStyle name="SAPBEXexcBad7 8 5" xfId="41510"/>
    <cellStyle name="SAPBEXexcBad7 9" xfId="41511"/>
    <cellStyle name="SAPBEXexcBad7 9 2" xfId="41512"/>
    <cellStyle name="SAPBEXexcBad7 9 2 2" xfId="41513"/>
    <cellStyle name="SAPBEXexcBad7 9 2 3" xfId="41514"/>
    <cellStyle name="SAPBEXexcBad7 9 3" xfId="41515"/>
    <cellStyle name="SAPBEXexcBad7 9 3 2" xfId="41516"/>
    <cellStyle name="SAPBEXexcBad7 9 4" xfId="41517"/>
    <cellStyle name="SAPBEXexcBad7 9 5" xfId="41518"/>
    <cellStyle name="SAPBEXexcBad8" xfId="41519"/>
    <cellStyle name="SAPBEXexcBad8 10" xfId="41520"/>
    <cellStyle name="SAPBEXexcBad8 10 2" xfId="41521"/>
    <cellStyle name="SAPBEXexcBad8 10 2 2" xfId="41522"/>
    <cellStyle name="SAPBEXexcBad8 10 3" xfId="41523"/>
    <cellStyle name="SAPBEXexcBad8 10 3 2" xfId="41524"/>
    <cellStyle name="SAPBEXexcBad8 10 4" xfId="41525"/>
    <cellStyle name="SAPBEXexcBad8 10 5" xfId="41526"/>
    <cellStyle name="SAPBEXexcBad8 11" xfId="41527"/>
    <cellStyle name="SAPBEXexcBad8 11 2" xfId="41528"/>
    <cellStyle name="SAPBEXexcBad8 11 2 2" xfId="41529"/>
    <cellStyle name="SAPBEXexcBad8 11 3" xfId="41530"/>
    <cellStyle name="SAPBEXexcBad8 11 3 2" xfId="41531"/>
    <cellStyle name="SAPBEXexcBad8 11 4" xfId="41532"/>
    <cellStyle name="SAPBEXexcBad8 11 5" xfId="41533"/>
    <cellStyle name="SAPBEXexcBad8 12" xfId="41534"/>
    <cellStyle name="SAPBEXexcBad8 12 2" xfId="41535"/>
    <cellStyle name="SAPBEXexcBad8 12 2 2" xfId="41536"/>
    <cellStyle name="SAPBEXexcBad8 12 3" xfId="41537"/>
    <cellStyle name="SAPBEXexcBad8 12 3 2" xfId="41538"/>
    <cellStyle name="SAPBEXexcBad8 12 4" xfId="41539"/>
    <cellStyle name="SAPBEXexcBad8 12 5" xfId="41540"/>
    <cellStyle name="SAPBEXexcBad8 13" xfId="41541"/>
    <cellStyle name="SAPBEXexcBad8 13 2" xfId="41542"/>
    <cellStyle name="SAPBEXexcBad8 13 2 2" xfId="41543"/>
    <cellStyle name="SAPBEXexcBad8 13 3" xfId="41544"/>
    <cellStyle name="SAPBEXexcBad8 13 3 2" xfId="41545"/>
    <cellStyle name="SAPBEXexcBad8 13 4" xfId="41546"/>
    <cellStyle name="SAPBEXexcBad8 13 5" xfId="41547"/>
    <cellStyle name="SAPBEXexcBad8 14" xfId="41548"/>
    <cellStyle name="SAPBEXexcBad8 14 2" xfId="41549"/>
    <cellStyle name="SAPBEXexcBad8 14 2 2" xfId="41550"/>
    <cellStyle name="SAPBEXexcBad8 14 3" xfId="41551"/>
    <cellStyle name="SAPBEXexcBad8 14 3 2" xfId="41552"/>
    <cellStyle name="SAPBEXexcBad8 14 4" xfId="41553"/>
    <cellStyle name="SAPBEXexcBad8 14 5" xfId="41554"/>
    <cellStyle name="SAPBEXexcBad8 15" xfId="41555"/>
    <cellStyle name="SAPBEXexcBad8 15 2" xfId="41556"/>
    <cellStyle name="SAPBEXexcBad8 15 2 2" xfId="41557"/>
    <cellStyle name="SAPBEXexcBad8 15 3" xfId="41558"/>
    <cellStyle name="SAPBEXexcBad8 15 3 2" xfId="41559"/>
    <cellStyle name="SAPBEXexcBad8 15 4" xfId="41560"/>
    <cellStyle name="SAPBEXexcBad8 15 5" xfId="41561"/>
    <cellStyle name="SAPBEXexcBad8 16" xfId="41562"/>
    <cellStyle name="SAPBEXexcBad8 16 2" xfId="41563"/>
    <cellStyle name="SAPBEXexcBad8 16 2 2" xfId="41564"/>
    <cellStyle name="SAPBEXexcBad8 16 3" xfId="41565"/>
    <cellStyle name="SAPBEXexcBad8 16 3 2" xfId="41566"/>
    <cellStyle name="SAPBEXexcBad8 16 4" xfId="41567"/>
    <cellStyle name="SAPBEXexcBad8 16 5" xfId="41568"/>
    <cellStyle name="SAPBEXexcBad8 17" xfId="41569"/>
    <cellStyle name="SAPBEXexcBad8 17 2" xfId="41570"/>
    <cellStyle name="SAPBEXexcBad8 17 3" xfId="41571"/>
    <cellStyle name="SAPBEXexcBad8 17 4" xfId="41572"/>
    <cellStyle name="SAPBEXexcBad8 17 5" xfId="41573"/>
    <cellStyle name="SAPBEXexcBad8 18" xfId="41574"/>
    <cellStyle name="SAPBEXexcBad8 18 2" xfId="41575"/>
    <cellStyle name="SAPBEXexcBad8 19" xfId="41576"/>
    <cellStyle name="SAPBEXexcBad8 19 2" xfId="41577"/>
    <cellStyle name="SAPBEXexcBad8 2" xfId="41578"/>
    <cellStyle name="SAPBEXexcBad8 2 10" xfId="41579"/>
    <cellStyle name="SAPBEXexcBad8 2 10 2" xfId="41580"/>
    <cellStyle name="SAPBEXexcBad8 2 10 3" xfId="41581"/>
    <cellStyle name="SAPBEXexcBad8 2 11" xfId="41582"/>
    <cellStyle name="SAPBEXexcBad8 2 11 2" xfId="41583"/>
    <cellStyle name="SAPBEXexcBad8 2 11 3" xfId="41584"/>
    <cellStyle name="SAPBEXexcBad8 2 12" xfId="41585"/>
    <cellStyle name="SAPBEXexcBad8 2 12 2" xfId="41586"/>
    <cellStyle name="SAPBEXexcBad8 2 13" xfId="41587"/>
    <cellStyle name="SAPBEXexcBad8 2 2" xfId="41588"/>
    <cellStyle name="SAPBEXexcBad8 2 2 10" xfId="41589"/>
    <cellStyle name="SAPBEXexcBad8 2 2 11" xfId="41590"/>
    <cellStyle name="SAPBEXexcBad8 2 2 12" xfId="41591"/>
    <cellStyle name="SAPBEXexcBad8 2 2 2" xfId="41592"/>
    <cellStyle name="SAPBEXexcBad8 2 2 2 10" xfId="41593"/>
    <cellStyle name="SAPBEXexcBad8 2 2 2 2" xfId="41594"/>
    <cellStyle name="SAPBEXexcBad8 2 2 2 2 2" xfId="41595"/>
    <cellStyle name="SAPBEXexcBad8 2 2 2 2 2 2" xfId="41596"/>
    <cellStyle name="SAPBEXexcBad8 2 2 2 2 2 3" xfId="41597"/>
    <cellStyle name="SAPBEXexcBad8 2 2 2 2 3" xfId="41598"/>
    <cellStyle name="SAPBEXexcBad8 2 2 2 2 3 2" xfId="41599"/>
    <cellStyle name="SAPBEXexcBad8 2 2 2 2 3 3" xfId="41600"/>
    <cellStyle name="SAPBEXexcBad8 2 2 2 2 4" xfId="41601"/>
    <cellStyle name="SAPBEXexcBad8 2 2 2 2 4 2" xfId="41602"/>
    <cellStyle name="SAPBEXexcBad8 2 2 2 2 5" xfId="41603"/>
    <cellStyle name="SAPBEXexcBad8 2 2 2 2 6" xfId="41604"/>
    <cellStyle name="SAPBEXexcBad8 2 2 2 2 7" xfId="41605"/>
    <cellStyle name="SAPBEXexcBad8 2 2 2 2 8" xfId="41606"/>
    <cellStyle name="SAPBEXexcBad8 2 2 2 3" xfId="41607"/>
    <cellStyle name="SAPBEXexcBad8 2 2 2 3 2" xfId="41608"/>
    <cellStyle name="SAPBEXexcBad8 2 2 2 3 2 2" xfId="41609"/>
    <cellStyle name="SAPBEXexcBad8 2 2 2 3 3" xfId="41610"/>
    <cellStyle name="SAPBEXexcBad8 2 2 2 3 4" xfId="41611"/>
    <cellStyle name="SAPBEXexcBad8 2 2 2 3 5" xfId="41612"/>
    <cellStyle name="SAPBEXexcBad8 2 2 2 4" xfId="41613"/>
    <cellStyle name="SAPBEXexcBad8 2 2 2 4 2" xfId="41614"/>
    <cellStyle name="SAPBEXexcBad8 2 2 2 4 3" xfId="41615"/>
    <cellStyle name="SAPBEXexcBad8 2 2 2 4 4" xfId="41616"/>
    <cellStyle name="SAPBEXexcBad8 2 2 2 4 5" xfId="41617"/>
    <cellStyle name="SAPBEXexcBad8 2 2 2 5" xfId="41618"/>
    <cellStyle name="SAPBEXexcBad8 2 2 2 5 2" xfId="41619"/>
    <cellStyle name="SAPBEXexcBad8 2 2 2 5 3" xfId="41620"/>
    <cellStyle name="SAPBEXexcBad8 2 2 2 5 4" xfId="41621"/>
    <cellStyle name="SAPBEXexcBad8 2 2 2 5 5" xfId="41622"/>
    <cellStyle name="SAPBEXexcBad8 2 2 2 6" xfId="41623"/>
    <cellStyle name="SAPBEXexcBad8 2 2 2 6 2" xfId="41624"/>
    <cellStyle name="SAPBEXexcBad8 2 2 2 6 3" xfId="41625"/>
    <cellStyle name="SAPBEXexcBad8 2 2 2 6 4" xfId="41626"/>
    <cellStyle name="SAPBEXexcBad8 2 2 2 6 5" xfId="41627"/>
    <cellStyle name="SAPBEXexcBad8 2 2 2 7" xfId="41628"/>
    <cellStyle name="SAPBEXexcBad8 2 2 2 7 2" xfId="41629"/>
    <cellStyle name="SAPBEXexcBad8 2 2 2 8" xfId="41630"/>
    <cellStyle name="SAPBEXexcBad8 2 2 2 9" xfId="41631"/>
    <cellStyle name="SAPBEXexcBad8 2 2 3" xfId="41632"/>
    <cellStyle name="SAPBEXexcBad8 2 2 3 2" xfId="41633"/>
    <cellStyle name="SAPBEXexcBad8 2 2 3 2 2" xfId="41634"/>
    <cellStyle name="SAPBEXexcBad8 2 2 3 2 3" xfId="41635"/>
    <cellStyle name="SAPBEXexcBad8 2 2 3 3" xfId="41636"/>
    <cellStyle name="SAPBEXexcBad8 2 2 3 3 2" xfId="41637"/>
    <cellStyle name="SAPBEXexcBad8 2 2 3 3 3" xfId="41638"/>
    <cellStyle name="SAPBEXexcBad8 2 2 3 4" xfId="41639"/>
    <cellStyle name="SAPBEXexcBad8 2 2 3 4 2" xfId="41640"/>
    <cellStyle name="SAPBEXexcBad8 2 2 3 5" xfId="41641"/>
    <cellStyle name="SAPBEXexcBad8 2 2 3 5 2" xfId="41642"/>
    <cellStyle name="SAPBEXexcBad8 2 2 3 6" xfId="41643"/>
    <cellStyle name="SAPBEXexcBad8 2 2 3 7" xfId="41644"/>
    <cellStyle name="SAPBEXexcBad8 2 2 4" xfId="41645"/>
    <cellStyle name="SAPBEXexcBad8 2 2 4 2" xfId="41646"/>
    <cellStyle name="SAPBEXexcBad8 2 2 4 2 2" xfId="41647"/>
    <cellStyle name="SAPBEXexcBad8 2 2 4 3" xfId="41648"/>
    <cellStyle name="SAPBEXexcBad8 2 2 4 4" xfId="41649"/>
    <cellStyle name="SAPBEXexcBad8 2 2 4 5" xfId="41650"/>
    <cellStyle name="SAPBEXexcBad8 2 2 5" xfId="41651"/>
    <cellStyle name="SAPBEXexcBad8 2 2 5 2" xfId="41652"/>
    <cellStyle name="SAPBEXexcBad8 2 2 5 2 2" xfId="41653"/>
    <cellStyle name="SAPBEXexcBad8 2 2 5 3" xfId="41654"/>
    <cellStyle name="SAPBEXexcBad8 2 2 5 4" xfId="41655"/>
    <cellStyle name="SAPBEXexcBad8 2 2 5 5" xfId="41656"/>
    <cellStyle name="SAPBEXexcBad8 2 2 6" xfId="41657"/>
    <cellStyle name="SAPBEXexcBad8 2 2 6 2" xfId="41658"/>
    <cellStyle name="SAPBEXexcBad8 2 2 6 3" xfId="41659"/>
    <cellStyle name="SAPBEXexcBad8 2 2 6 4" xfId="41660"/>
    <cellStyle name="SAPBEXexcBad8 2 2 6 5" xfId="41661"/>
    <cellStyle name="SAPBEXexcBad8 2 2 7" xfId="41662"/>
    <cellStyle name="SAPBEXexcBad8 2 2 7 2" xfId="41663"/>
    <cellStyle name="SAPBEXexcBad8 2 2 7 3" xfId="41664"/>
    <cellStyle name="SAPBEXexcBad8 2 2 7 4" xfId="41665"/>
    <cellStyle name="SAPBEXexcBad8 2 2 7 5" xfId="41666"/>
    <cellStyle name="SAPBEXexcBad8 2 2 8" xfId="41667"/>
    <cellStyle name="SAPBEXexcBad8 2 2 8 2" xfId="41668"/>
    <cellStyle name="SAPBEXexcBad8 2 2 9" xfId="41669"/>
    <cellStyle name="SAPBEXexcBad8 2 3" xfId="41670"/>
    <cellStyle name="SAPBEXexcBad8 2 3 10" xfId="41671"/>
    <cellStyle name="SAPBEXexcBad8 2 3 2" xfId="41672"/>
    <cellStyle name="SAPBEXexcBad8 2 3 2 2" xfId="41673"/>
    <cellStyle name="SAPBEXexcBad8 2 3 2 2 2" xfId="41674"/>
    <cellStyle name="SAPBEXexcBad8 2 3 2 2 3" xfId="41675"/>
    <cellStyle name="SAPBEXexcBad8 2 3 2 3" xfId="41676"/>
    <cellStyle name="SAPBEXexcBad8 2 3 2 3 2" xfId="41677"/>
    <cellStyle name="SAPBEXexcBad8 2 3 2 3 3" xfId="41678"/>
    <cellStyle name="SAPBEXexcBad8 2 3 2 4" xfId="41679"/>
    <cellStyle name="SAPBEXexcBad8 2 3 2 4 2" xfId="41680"/>
    <cellStyle name="SAPBEXexcBad8 2 3 2 5" xfId="41681"/>
    <cellStyle name="SAPBEXexcBad8 2 3 2 6" xfId="41682"/>
    <cellStyle name="SAPBEXexcBad8 2 3 2 7" xfId="41683"/>
    <cellStyle name="SAPBEXexcBad8 2 3 2 8" xfId="41684"/>
    <cellStyle name="SAPBEXexcBad8 2 3 3" xfId="41685"/>
    <cellStyle name="SAPBEXexcBad8 2 3 3 2" xfId="41686"/>
    <cellStyle name="SAPBEXexcBad8 2 3 3 2 2" xfId="41687"/>
    <cellStyle name="SAPBEXexcBad8 2 3 3 3" xfId="41688"/>
    <cellStyle name="SAPBEXexcBad8 2 3 3 4" xfId="41689"/>
    <cellStyle name="SAPBEXexcBad8 2 3 3 5" xfId="41690"/>
    <cellStyle name="SAPBEXexcBad8 2 3 4" xfId="41691"/>
    <cellStyle name="SAPBEXexcBad8 2 3 4 2" xfId="41692"/>
    <cellStyle name="SAPBEXexcBad8 2 3 4 3" xfId="41693"/>
    <cellStyle name="SAPBEXexcBad8 2 3 4 4" xfId="41694"/>
    <cellStyle name="SAPBEXexcBad8 2 3 4 5" xfId="41695"/>
    <cellStyle name="SAPBEXexcBad8 2 3 5" xfId="41696"/>
    <cellStyle name="SAPBEXexcBad8 2 3 5 2" xfId="41697"/>
    <cellStyle name="SAPBEXexcBad8 2 3 5 3" xfId="41698"/>
    <cellStyle name="SAPBEXexcBad8 2 3 5 4" xfId="41699"/>
    <cellStyle name="SAPBEXexcBad8 2 3 5 5" xfId="41700"/>
    <cellStyle name="SAPBEXexcBad8 2 3 6" xfId="41701"/>
    <cellStyle name="SAPBEXexcBad8 2 3 6 2" xfId="41702"/>
    <cellStyle name="SAPBEXexcBad8 2 3 6 3" xfId="41703"/>
    <cellStyle name="SAPBEXexcBad8 2 3 6 4" xfId="41704"/>
    <cellStyle name="SAPBEXexcBad8 2 3 6 5" xfId="41705"/>
    <cellStyle name="SAPBEXexcBad8 2 3 7" xfId="41706"/>
    <cellStyle name="SAPBEXexcBad8 2 3 7 2" xfId="41707"/>
    <cellStyle name="SAPBEXexcBad8 2 3 8" xfId="41708"/>
    <cellStyle name="SAPBEXexcBad8 2 3 9" xfId="41709"/>
    <cellStyle name="SAPBEXexcBad8 2 4" xfId="41710"/>
    <cellStyle name="SAPBEXexcBad8 2 4 2" xfId="41711"/>
    <cellStyle name="SAPBEXexcBad8 2 4 2 2" xfId="41712"/>
    <cellStyle name="SAPBEXexcBad8 2 4 2 3" xfId="41713"/>
    <cellStyle name="SAPBEXexcBad8 2 4 3" xfId="41714"/>
    <cellStyle name="SAPBEXexcBad8 2 4 3 2" xfId="41715"/>
    <cellStyle name="SAPBEXexcBad8 2 4 3 3" xfId="41716"/>
    <cellStyle name="SAPBEXexcBad8 2 4 4" xfId="41717"/>
    <cellStyle name="SAPBEXexcBad8 2 4 4 2" xfId="41718"/>
    <cellStyle name="SAPBEXexcBad8 2 4 5" xfId="41719"/>
    <cellStyle name="SAPBEXexcBad8 2 4 5 2" xfId="41720"/>
    <cellStyle name="SAPBEXexcBad8 2 4 6" xfId="41721"/>
    <cellStyle name="SAPBEXexcBad8 2 4 7" xfId="41722"/>
    <cellStyle name="SAPBEXexcBad8 2 5" xfId="41723"/>
    <cellStyle name="SAPBEXexcBad8 2 5 2" xfId="41724"/>
    <cellStyle name="SAPBEXexcBad8 2 5 2 2" xfId="41725"/>
    <cellStyle name="SAPBEXexcBad8 2 5 2 3" xfId="41726"/>
    <cellStyle name="SAPBEXexcBad8 2 5 3" xfId="41727"/>
    <cellStyle name="SAPBEXexcBad8 2 5 4" xfId="41728"/>
    <cellStyle name="SAPBEXexcBad8 2 5 5" xfId="41729"/>
    <cellStyle name="SAPBEXexcBad8 2 6" xfId="41730"/>
    <cellStyle name="SAPBEXexcBad8 2 6 2" xfId="41731"/>
    <cellStyle name="SAPBEXexcBad8 2 6 2 2" xfId="41732"/>
    <cellStyle name="SAPBEXexcBad8 2 6 3" xfId="41733"/>
    <cellStyle name="SAPBEXexcBad8 2 6 4" xfId="41734"/>
    <cellStyle name="SAPBEXexcBad8 2 6 5" xfId="41735"/>
    <cellStyle name="SAPBEXexcBad8 2 7" xfId="41736"/>
    <cellStyle name="SAPBEXexcBad8 2 7 2" xfId="41737"/>
    <cellStyle name="SAPBEXexcBad8 2 7 3" xfId="41738"/>
    <cellStyle name="SAPBEXexcBad8 2 7 4" xfId="41739"/>
    <cellStyle name="SAPBEXexcBad8 2 7 5" xfId="41740"/>
    <cellStyle name="SAPBEXexcBad8 2 8" xfId="41741"/>
    <cellStyle name="SAPBEXexcBad8 2 8 2" xfId="41742"/>
    <cellStyle name="SAPBEXexcBad8 2 8 3" xfId="41743"/>
    <cellStyle name="SAPBEXexcBad8 2 9" xfId="41744"/>
    <cellStyle name="SAPBEXexcBad8 2 9 2" xfId="41745"/>
    <cellStyle name="SAPBEXexcBad8 2 9 3" xfId="41746"/>
    <cellStyle name="SAPBEXexcBad8 20" xfId="41747"/>
    <cellStyle name="SAPBEXexcBad8 20 2" xfId="41748"/>
    <cellStyle name="SAPBEXexcBad8 21" xfId="41749"/>
    <cellStyle name="SAPBEXexcBad8 21 2" xfId="41750"/>
    <cellStyle name="SAPBEXexcBad8 22" xfId="41751"/>
    <cellStyle name="SAPBEXexcBad8 23" xfId="41752"/>
    <cellStyle name="SAPBEXexcBad8 3" xfId="41753"/>
    <cellStyle name="SAPBEXexcBad8 3 10" xfId="41754"/>
    <cellStyle name="SAPBEXexcBad8 3 10 2" xfId="41755"/>
    <cellStyle name="SAPBEXexcBad8 3 10 3" xfId="41756"/>
    <cellStyle name="SAPBEXexcBad8 3 11" xfId="41757"/>
    <cellStyle name="SAPBEXexcBad8 3 11 2" xfId="41758"/>
    <cellStyle name="SAPBEXexcBad8 3 12" xfId="41759"/>
    <cellStyle name="SAPBEXexcBad8 3 2" xfId="41760"/>
    <cellStyle name="SAPBEXexcBad8 3 2 10" xfId="41761"/>
    <cellStyle name="SAPBEXexcBad8 3 2 2" xfId="41762"/>
    <cellStyle name="SAPBEXexcBad8 3 2 2 2" xfId="41763"/>
    <cellStyle name="SAPBEXexcBad8 3 2 2 2 2" xfId="41764"/>
    <cellStyle name="SAPBEXexcBad8 3 2 2 2 3" xfId="41765"/>
    <cellStyle name="SAPBEXexcBad8 3 2 2 3" xfId="41766"/>
    <cellStyle name="SAPBEXexcBad8 3 2 2 3 2" xfId="41767"/>
    <cellStyle name="SAPBEXexcBad8 3 2 2 3 3" xfId="41768"/>
    <cellStyle name="SAPBEXexcBad8 3 2 2 4" xfId="41769"/>
    <cellStyle name="SAPBEXexcBad8 3 2 2 4 2" xfId="41770"/>
    <cellStyle name="SAPBEXexcBad8 3 2 2 5" xfId="41771"/>
    <cellStyle name="SAPBEXexcBad8 3 2 2 6" xfId="41772"/>
    <cellStyle name="SAPBEXexcBad8 3 2 2 7" xfId="41773"/>
    <cellStyle name="SAPBEXexcBad8 3 2 2 8" xfId="41774"/>
    <cellStyle name="SAPBEXexcBad8 3 2 3" xfId="41775"/>
    <cellStyle name="SAPBEXexcBad8 3 2 3 2" xfId="41776"/>
    <cellStyle name="SAPBEXexcBad8 3 2 3 2 2" xfId="41777"/>
    <cellStyle name="SAPBEXexcBad8 3 2 3 3" xfId="41778"/>
    <cellStyle name="SAPBEXexcBad8 3 2 3 4" xfId="41779"/>
    <cellStyle name="SAPBEXexcBad8 3 2 3 5" xfId="41780"/>
    <cellStyle name="SAPBEXexcBad8 3 2 4" xfId="41781"/>
    <cellStyle name="SAPBEXexcBad8 3 2 4 2" xfId="41782"/>
    <cellStyle name="SAPBEXexcBad8 3 2 4 3" xfId="41783"/>
    <cellStyle name="SAPBEXexcBad8 3 2 4 4" xfId="41784"/>
    <cellStyle name="SAPBEXexcBad8 3 2 4 5" xfId="41785"/>
    <cellStyle name="SAPBEXexcBad8 3 2 5" xfId="41786"/>
    <cellStyle name="SAPBEXexcBad8 3 2 5 2" xfId="41787"/>
    <cellStyle name="SAPBEXexcBad8 3 2 5 3" xfId="41788"/>
    <cellStyle name="SAPBEXexcBad8 3 2 5 4" xfId="41789"/>
    <cellStyle name="SAPBEXexcBad8 3 2 5 5" xfId="41790"/>
    <cellStyle name="SAPBEXexcBad8 3 2 6" xfId="41791"/>
    <cellStyle name="SAPBEXexcBad8 3 2 6 2" xfId="41792"/>
    <cellStyle name="SAPBEXexcBad8 3 2 6 3" xfId="41793"/>
    <cellStyle name="SAPBEXexcBad8 3 2 6 4" xfId="41794"/>
    <cellStyle name="SAPBEXexcBad8 3 2 6 5" xfId="41795"/>
    <cellStyle name="SAPBEXexcBad8 3 2 7" xfId="41796"/>
    <cellStyle name="SAPBEXexcBad8 3 2 7 2" xfId="41797"/>
    <cellStyle name="SAPBEXexcBad8 3 2 8" xfId="41798"/>
    <cellStyle name="SAPBEXexcBad8 3 2 9" xfId="41799"/>
    <cellStyle name="SAPBEXexcBad8 3 3" xfId="41800"/>
    <cellStyle name="SAPBEXexcBad8 3 3 2" xfId="41801"/>
    <cellStyle name="SAPBEXexcBad8 3 3 2 2" xfId="41802"/>
    <cellStyle name="SAPBEXexcBad8 3 3 2 3" xfId="41803"/>
    <cellStyle name="SAPBEXexcBad8 3 3 3" xfId="41804"/>
    <cellStyle name="SAPBEXexcBad8 3 3 3 2" xfId="41805"/>
    <cellStyle name="SAPBEXexcBad8 3 3 3 3" xfId="41806"/>
    <cellStyle name="SAPBEXexcBad8 3 3 4" xfId="41807"/>
    <cellStyle name="SAPBEXexcBad8 3 3 4 2" xfId="41808"/>
    <cellStyle name="SAPBEXexcBad8 3 3 5" xfId="41809"/>
    <cellStyle name="SAPBEXexcBad8 3 3 5 2" xfId="41810"/>
    <cellStyle name="SAPBEXexcBad8 3 3 6" xfId="41811"/>
    <cellStyle name="SAPBEXexcBad8 3 3 7" xfId="41812"/>
    <cellStyle name="SAPBEXexcBad8 3 4" xfId="41813"/>
    <cellStyle name="SAPBEXexcBad8 3 4 2" xfId="41814"/>
    <cellStyle name="SAPBEXexcBad8 3 4 2 2" xfId="41815"/>
    <cellStyle name="SAPBEXexcBad8 3 4 2 3" xfId="41816"/>
    <cellStyle name="SAPBEXexcBad8 3 4 3" xfId="41817"/>
    <cellStyle name="SAPBEXexcBad8 3 4 4" xfId="41818"/>
    <cellStyle name="SAPBEXexcBad8 3 4 5" xfId="41819"/>
    <cellStyle name="SAPBEXexcBad8 3 5" xfId="41820"/>
    <cellStyle name="SAPBEXexcBad8 3 5 2" xfId="41821"/>
    <cellStyle name="SAPBEXexcBad8 3 5 2 2" xfId="41822"/>
    <cellStyle name="SAPBEXexcBad8 3 5 3" xfId="41823"/>
    <cellStyle name="SAPBEXexcBad8 3 5 4" xfId="41824"/>
    <cellStyle name="SAPBEXexcBad8 3 5 5" xfId="41825"/>
    <cellStyle name="SAPBEXexcBad8 3 6" xfId="41826"/>
    <cellStyle name="SAPBEXexcBad8 3 6 2" xfId="41827"/>
    <cellStyle name="SAPBEXexcBad8 3 6 3" xfId="41828"/>
    <cellStyle name="SAPBEXexcBad8 3 6 4" xfId="41829"/>
    <cellStyle name="SAPBEXexcBad8 3 6 5" xfId="41830"/>
    <cellStyle name="SAPBEXexcBad8 3 7" xfId="41831"/>
    <cellStyle name="SAPBEXexcBad8 3 7 2" xfId="41832"/>
    <cellStyle name="SAPBEXexcBad8 3 7 3" xfId="41833"/>
    <cellStyle name="SAPBEXexcBad8 3 7 4" xfId="41834"/>
    <cellStyle name="SAPBEXexcBad8 3 7 5" xfId="41835"/>
    <cellStyle name="SAPBEXexcBad8 3 8" xfId="41836"/>
    <cellStyle name="SAPBEXexcBad8 3 8 2" xfId="41837"/>
    <cellStyle name="SAPBEXexcBad8 3 8 3" xfId="41838"/>
    <cellStyle name="SAPBEXexcBad8 3 9" xfId="41839"/>
    <cellStyle name="SAPBEXexcBad8 3 9 2" xfId="41840"/>
    <cellStyle name="SAPBEXexcBad8 3 9 3" xfId="41841"/>
    <cellStyle name="SAPBEXexcBad8 4" xfId="41842"/>
    <cellStyle name="SAPBEXexcBad8 4 10" xfId="41843"/>
    <cellStyle name="SAPBEXexcBad8 4 11" xfId="41844"/>
    <cellStyle name="SAPBEXexcBad8 4 12" xfId="41845"/>
    <cellStyle name="SAPBEXexcBad8 4 2" xfId="41846"/>
    <cellStyle name="SAPBEXexcBad8 4 2 10" xfId="41847"/>
    <cellStyle name="SAPBEXexcBad8 4 2 2" xfId="41848"/>
    <cellStyle name="SAPBEXexcBad8 4 2 2 2" xfId="41849"/>
    <cellStyle name="SAPBEXexcBad8 4 2 2 2 2" xfId="41850"/>
    <cellStyle name="SAPBEXexcBad8 4 2 2 2 3" xfId="41851"/>
    <cellStyle name="SAPBEXexcBad8 4 2 2 3" xfId="41852"/>
    <cellStyle name="SAPBEXexcBad8 4 2 2 3 2" xfId="41853"/>
    <cellStyle name="SAPBEXexcBad8 4 2 2 4" xfId="41854"/>
    <cellStyle name="SAPBEXexcBad8 4 2 2 4 2" xfId="41855"/>
    <cellStyle name="SAPBEXexcBad8 4 2 2 5" xfId="41856"/>
    <cellStyle name="SAPBEXexcBad8 4 2 2 6" xfId="41857"/>
    <cellStyle name="SAPBEXexcBad8 4 2 2 7" xfId="41858"/>
    <cellStyle name="SAPBEXexcBad8 4 2 2 8" xfId="41859"/>
    <cellStyle name="SAPBEXexcBad8 4 2 3" xfId="41860"/>
    <cellStyle name="SAPBEXexcBad8 4 2 3 2" xfId="41861"/>
    <cellStyle name="SAPBEXexcBad8 4 2 3 2 2" xfId="41862"/>
    <cellStyle name="SAPBEXexcBad8 4 2 3 3" xfId="41863"/>
    <cellStyle name="SAPBEXexcBad8 4 2 3 4" xfId="41864"/>
    <cellStyle name="SAPBEXexcBad8 4 2 3 5" xfId="41865"/>
    <cellStyle name="SAPBEXexcBad8 4 2 4" xfId="41866"/>
    <cellStyle name="SAPBEXexcBad8 4 2 4 2" xfId="41867"/>
    <cellStyle name="SAPBEXexcBad8 4 2 4 3" xfId="41868"/>
    <cellStyle name="SAPBEXexcBad8 4 2 4 4" xfId="41869"/>
    <cellStyle name="SAPBEXexcBad8 4 2 4 5" xfId="41870"/>
    <cellStyle name="SAPBEXexcBad8 4 2 5" xfId="41871"/>
    <cellStyle name="SAPBEXexcBad8 4 2 5 2" xfId="41872"/>
    <cellStyle name="SAPBEXexcBad8 4 2 5 3" xfId="41873"/>
    <cellStyle name="SAPBEXexcBad8 4 2 5 4" xfId="41874"/>
    <cellStyle name="SAPBEXexcBad8 4 2 5 5" xfId="41875"/>
    <cellStyle name="SAPBEXexcBad8 4 2 6" xfId="41876"/>
    <cellStyle name="SAPBEXexcBad8 4 2 6 2" xfId="41877"/>
    <cellStyle name="SAPBEXexcBad8 4 2 6 3" xfId="41878"/>
    <cellStyle name="SAPBEXexcBad8 4 2 6 4" xfId="41879"/>
    <cellStyle name="SAPBEXexcBad8 4 2 6 5" xfId="41880"/>
    <cellStyle name="SAPBEXexcBad8 4 2 7" xfId="41881"/>
    <cellStyle name="SAPBEXexcBad8 4 2 7 2" xfId="41882"/>
    <cellStyle name="SAPBEXexcBad8 4 2 8" xfId="41883"/>
    <cellStyle name="SAPBEXexcBad8 4 2 9" xfId="41884"/>
    <cellStyle name="SAPBEXexcBad8 4 3" xfId="41885"/>
    <cellStyle name="SAPBEXexcBad8 4 3 2" xfId="41886"/>
    <cellStyle name="SAPBEXexcBad8 4 3 2 2" xfId="41887"/>
    <cellStyle name="SAPBEXexcBad8 4 3 3" xfId="41888"/>
    <cellStyle name="SAPBEXexcBad8 4 3 3 2" xfId="41889"/>
    <cellStyle name="SAPBEXexcBad8 4 3 4" xfId="41890"/>
    <cellStyle name="SAPBEXexcBad8 4 3 4 2" xfId="41891"/>
    <cellStyle name="SAPBEXexcBad8 4 3 5" xfId="41892"/>
    <cellStyle name="SAPBEXexcBad8 4 3 5 2" xfId="41893"/>
    <cellStyle name="SAPBEXexcBad8 4 3 6" xfId="41894"/>
    <cellStyle name="SAPBEXexcBad8 4 3 7" xfId="41895"/>
    <cellStyle name="SAPBEXexcBad8 4 4" xfId="41896"/>
    <cellStyle name="SAPBEXexcBad8 4 4 2" xfId="41897"/>
    <cellStyle name="SAPBEXexcBad8 4 4 2 2" xfId="41898"/>
    <cellStyle name="SAPBEXexcBad8 4 4 3" xfId="41899"/>
    <cellStyle name="SAPBEXexcBad8 4 4 4" xfId="41900"/>
    <cellStyle name="SAPBEXexcBad8 4 4 5" xfId="41901"/>
    <cellStyle name="SAPBEXexcBad8 4 5" xfId="41902"/>
    <cellStyle name="SAPBEXexcBad8 4 5 2" xfId="41903"/>
    <cellStyle name="SAPBEXexcBad8 4 5 2 2" xfId="41904"/>
    <cellStyle name="SAPBEXexcBad8 4 5 3" xfId="41905"/>
    <cellStyle name="SAPBEXexcBad8 4 5 4" xfId="41906"/>
    <cellStyle name="SAPBEXexcBad8 4 5 5" xfId="41907"/>
    <cellStyle name="SAPBEXexcBad8 4 6" xfId="41908"/>
    <cellStyle name="SAPBEXexcBad8 4 6 2" xfId="41909"/>
    <cellStyle name="SAPBEXexcBad8 4 6 3" xfId="41910"/>
    <cellStyle name="SAPBEXexcBad8 4 6 4" xfId="41911"/>
    <cellStyle name="SAPBEXexcBad8 4 6 5" xfId="41912"/>
    <cellStyle name="SAPBEXexcBad8 4 7" xfId="41913"/>
    <cellStyle name="SAPBEXexcBad8 4 7 2" xfId="41914"/>
    <cellStyle name="SAPBEXexcBad8 4 7 3" xfId="41915"/>
    <cellStyle name="SAPBEXexcBad8 4 7 4" xfId="41916"/>
    <cellStyle name="SAPBEXexcBad8 4 7 5" xfId="41917"/>
    <cellStyle name="SAPBEXexcBad8 4 8" xfId="41918"/>
    <cellStyle name="SAPBEXexcBad8 4 8 2" xfId="41919"/>
    <cellStyle name="SAPBEXexcBad8 4 9" xfId="41920"/>
    <cellStyle name="SAPBEXexcBad8 4 9 2" xfId="41921"/>
    <cellStyle name="SAPBEXexcBad8 4 9 3" xfId="41922"/>
    <cellStyle name="SAPBEXexcBad8 5" xfId="41923"/>
    <cellStyle name="SAPBEXexcBad8 5 2" xfId="41924"/>
    <cellStyle name="SAPBEXexcBad8 5 2 2" xfId="41925"/>
    <cellStyle name="SAPBEXexcBad8 5 2 2 2" xfId="41926"/>
    <cellStyle name="SAPBEXexcBad8 5 2 2 3" xfId="41927"/>
    <cellStyle name="SAPBEXexcBad8 5 2 3" xfId="41928"/>
    <cellStyle name="SAPBEXexcBad8 5 2 4" xfId="41929"/>
    <cellStyle name="SAPBEXexcBad8 5 2 5" xfId="41930"/>
    <cellStyle name="SAPBEXexcBad8 5 3" xfId="41931"/>
    <cellStyle name="SAPBEXexcBad8 5 3 2" xfId="41932"/>
    <cellStyle name="SAPBEXexcBad8 5 3 3" xfId="41933"/>
    <cellStyle name="SAPBEXexcBad8 5 4" xfId="41934"/>
    <cellStyle name="SAPBEXexcBad8 5 4 2" xfId="41935"/>
    <cellStyle name="SAPBEXexcBad8 5 5" xfId="41936"/>
    <cellStyle name="SAPBEXexcBad8 5 5 2" xfId="41937"/>
    <cellStyle name="SAPBEXexcBad8 5 6" xfId="41938"/>
    <cellStyle name="SAPBEXexcBad8 5 7" xfId="41939"/>
    <cellStyle name="SAPBEXexcBad8 6" xfId="41940"/>
    <cellStyle name="SAPBEXexcBad8 6 2" xfId="41941"/>
    <cellStyle name="SAPBEXexcBad8 6 2 2" xfId="41942"/>
    <cellStyle name="SAPBEXexcBad8 6 2 2 2" xfId="41943"/>
    <cellStyle name="SAPBEXexcBad8 6 2 3" xfId="41944"/>
    <cellStyle name="SAPBEXexcBad8 6 2 4" xfId="41945"/>
    <cellStyle name="SAPBEXexcBad8 6 2 5" xfId="41946"/>
    <cellStyle name="SAPBEXexcBad8 6 3" xfId="41947"/>
    <cellStyle name="SAPBEXexcBad8 6 3 2" xfId="41948"/>
    <cellStyle name="SAPBEXexcBad8 6 3 3" xfId="41949"/>
    <cellStyle name="SAPBEXexcBad8 6 4" xfId="41950"/>
    <cellStyle name="SAPBEXexcBad8 6 5" xfId="41951"/>
    <cellStyle name="SAPBEXexcBad8 6 6" xfId="41952"/>
    <cellStyle name="SAPBEXexcBad8 7" xfId="41953"/>
    <cellStyle name="SAPBEXexcBad8 7 2" xfId="41954"/>
    <cellStyle name="SAPBEXexcBad8 7 2 2" xfId="41955"/>
    <cellStyle name="SAPBEXexcBad8 7 2 3" xfId="41956"/>
    <cellStyle name="SAPBEXexcBad8 7 3" xfId="41957"/>
    <cellStyle name="SAPBEXexcBad8 7 3 2" xfId="41958"/>
    <cellStyle name="SAPBEXexcBad8 7 4" xfId="41959"/>
    <cellStyle name="SAPBEXexcBad8 7 5" xfId="41960"/>
    <cellStyle name="SAPBEXexcBad8 7 6" xfId="41961"/>
    <cellStyle name="SAPBEXexcBad8 8" xfId="41962"/>
    <cellStyle name="SAPBEXexcBad8 8 2" xfId="41963"/>
    <cellStyle name="SAPBEXexcBad8 8 2 2" xfId="41964"/>
    <cellStyle name="SAPBEXexcBad8 8 2 3" xfId="41965"/>
    <cellStyle name="SAPBEXexcBad8 8 3" xfId="41966"/>
    <cellStyle name="SAPBEXexcBad8 8 3 2" xfId="41967"/>
    <cellStyle name="SAPBEXexcBad8 8 4" xfId="41968"/>
    <cellStyle name="SAPBEXexcBad8 8 5" xfId="41969"/>
    <cellStyle name="SAPBEXexcBad8 9" xfId="41970"/>
    <cellStyle name="SAPBEXexcBad8 9 2" xfId="41971"/>
    <cellStyle name="SAPBEXexcBad8 9 2 2" xfId="41972"/>
    <cellStyle name="SAPBEXexcBad8 9 2 3" xfId="41973"/>
    <cellStyle name="SAPBEXexcBad8 9 3" xfId="41974"/>
    <cellStyle name="SAPBEXexcBad8 9 3 2" xfId="41975"/>
    <cellStyle name="SAPBEXexcBad8 9 4" xfId="41976"/>
    <cellStyle name="SAPBEXexcBad8 9 5" xfId="41977"/>
    <cellStyle name="SAPBEXexcBad9" xfId="41978"/>
    <cellStyle name="SAPBEXexcBad9 10" xfId="41979"/>
    <cellStyle name="SAPBEXexcBad9 10 2" xfId="41980"/>
    <cellStyle name="SAPBEXexcBad9 10 2 2" xfId="41981"/>
    <cellStyle name="SAPBEXexcBad9 10 3" xfId="41982"/>
    <cellStyle name="SAPBEXexcBad9 10 3 2" xfId="41983"/>
    <cellStyle name="SAPBEXexcBad9 10 4" xfId="41984"/>
    <cellStyle name="SAPBEXexcBad9 10 5" xfId="41985"/>
    <cellStyle name="SAPBEXexcBad9 11" xfId="41986"/>
    <cellStyle name="SAPBEXexcBad9 11 2" xfId="41987"/>
    <cellStyle name="SAPBEXexcBad9 11 2 2" xfId="41988"/>
    <cellStyle name="SAPBEXexcBad9 11 3" xfId="41989"/>
    <cellStyle name="SAPBEXexcBad9 11 3 2" xfId="41990"/>
    <cellStyle name="SAPBEXexcBad9 11 4" xfId="41991"/>
    <cellStyle name="SAPBEXexcBad9 11 5" xfId="41992"/>
    <cellStyle name="SAPBEXexcBad9 12" xfId="41993"/>
    <cellStyle name="SAPBEXexcBad9 12 2" xfId="41994"/>
    <cellStyle name="SAPBEXexcBad9 12 2 2" xfId="41995"/>
    <cellStyle name="SAPBEXexcBad9 12 3" xfId="41996"/>
    <cellStyle name="SAPBEXexcBad9 12 3 2" xfId="41997"/>
    <cellStyle name="SAPBEXexcBad9 12 4" xfId="41998"/>
    <cellStyle name="SAPBEXexcBad9 12 5" xfId="41999"/>
    <cellStyle name="SAPBEXexcBad9 13" xfId="42000"/>
    <cellStyle name="SAPBEXexcBad9 13 2" xfId="42001"/>
    <cellStyle name="SAPBEXexcBad9 13 2 2" xfId="42002"/>
    <cellStyle name="SAPBEXexcBad9 13 3" xfId="42003"/>
    <cellStyle name="SAPBEXexcBad9 13 3 2" xfId="42004"/>
    <cellStyle name="SAPBEXexcBad9 13 4" xfId="42005"/>
    <cellStyle name="SAPBEXexcBad9 13 5" xfId="42006"/>
    <cellStyle name="SAPBEXexcBad9 14" xfId="42007"/>
    <cellStyle name="SAPBEXexcBad9 14 2" xfId="42008"/>
    <cellStyle name="SAPBEXexcBad9 14 2 2" xfId="42009"/>
    <cellStyle name="SAPBEXexcBad9 14 3" xfId="42010"/>
    <cellStyle name="SAPBEXexcBad9 14 3 2" xfId="42011"/>
    <cellStyle name="SAPBEXexcBad9 14 4" xfId="42012"/>
    <cellStyle name="SAPBEXexcBad9 14 5" xfId="42013"/>
    <cellStyle name="SAPBEXexcBad9 15" xfId="42014"/>
    <cellStyle name="SAPBEXexcBad9 15 2" xfId="42015"/>
    <cellStyle name="SAPBEXexcBad9 15 2 2" xfId="42016"/>
    <cellStyle name="SAPBEXexcBad9 15 3" xfId="42017"/>
    <cellStyle name="SAPBEXexcBad9 15 3 2" xfId="42018"/>
    <cellStyle name="SAPBEXexcBad9 15 4" xfId="42019"/>
    <cellStyle name="SAPBEXexcBad9 15 5" xfId="42020"/>
    <cellStyle name="SAPBEXexcBad9 16" xfId="42021"/>
    <cellStyle name="SAPBEXexcBad9 16 2" xfId="42022"/>
    <cellStyle name="SAPBEXexcBad9 16 2 2" xfId="42023"/>
    <cellStyle name="SAPBEXexcBad9 16 3" xfId="42024"/>
    <cellStyle name="SAPBEXexcBad9 16 3 2" xfId="42025"/>
    <cellStyle name="SAPBEXexcBad9 16 4" xfId="42026"/>
    <cellStyle name="SAPBEXexcBad9 16 5" xfId="42027"/>
    <cellStyle name="SAPBEXexcBad9 17" xfId="42028"/>
    <cellStyle name="SAPBEXexcBad9 17 2" xfId="42029"/>
    <cellStyle name="SAPBEXexcBad9 17 3" xfId="42030"/>
    <cellStyle name="SAPBEXexcBad9 17 4" xfId="42031"/>
    <cellStyle name="SAPBEXexcBad9 17 5" xfId="42032"/>
    <cellStyle name="SAPBEXexcBad9 18" xfId="42033"/>
    <cellStyle name="SAPBEXexcBad9 18 2" xfId="42034"/>
    <cellStyle name="SAPBEXexcBad9 19" xfId="42035"/>
    <cellStyle name="SAPBEXexcBad9 19 2" xfId="42036"/>
    <cellStyle name="SAPBEXexcBad9 2" xfId="42037"/>
    <cellStyle name="SAPBEXexcBad9 2 10" xfId="42038"/>
    <cellStyle name="SAPBEXexcBad9 2 10 2" xfId="42039"/>
    <cellStyle name="SAPBEXexcBad9 2 10 3" xfId="42040"/>
    <cellStyle name="SAPBEXexcBad9 2 11" xfId="42041"/>
    <cellStyle name="SAPBEXexcBad9 2 11 2" xfId="42042"/>
    <cellStyle name="SAPBEXexcBad9 2 11 3" xfId="42043"/>
    <cellStyle name="SAPBEXexcBad9 2 12" xfId="42044"/>
    <cellStyle name="SAPBEXexcBad9 2 12 2" xfId="42045"/>
    <cellStyle name="SAPBEXexcBad9 2 13" xfId="42046"/>
    <cellStyle name="SAPBEXexcBad9 2 2" xfId="42047"/>
    <cellStyle name="SAPBEXexcBad9 2 2 10" xfId="42048"/>
    <cellStyle name="SAPBEXexcBad9 2 2 11" xfId="42049"/>
    <cellStyle name="SAPBEXexcBad9 2 2 12" xfId="42050"/>
    <cellStyle name="SAPBEXexcBad9 2 2 2" xfId="42051"/>
    <cellStyle name="SAPBEXexcBad9 2 2 2 10" xfId="42052"/>
    <cellStyle name="SAPBEXexcBad9 2 2 2 2" xfId="42053"/>
    <cellStyle name="SAPBEXexcBad9 2 2 2 2 2" xfId="42054"/>
    <cellStyle name="SAPBEXexcBad9 2 2 2 2 2 2" xfId="42055"/>
    <cellStyle name="SAPBEXexcBad9 2 2 2 2 2 3" xfId="42056"/>
    <cellStyle name="SAPBEXexcBad9 2 2 2 2 3" xfId="42057"/>
    <cellStyle name="SAPBEXexcBad9 2 2 2 2 3 2" xfId="42058"/>
    <cellStyle name="SAPBEXexcBad9 2 2 2 2 3 3" xfId="42059"/>
    <cellStyle name="SAPBEXexcBad9 2 2 2 2 4" xfId="42060"/>
    <cellStyle name="SAPBEXexcBad9 2 2 2 2 4 2" xfId="42061"/>
    <cellStyle name="SAPBEXexcBad9 2 2 2 2 5" xfId="42062"/>
    <cellStyle name="SAPBEXexcBad9 2 2 2 2 6" xfId="42063"/>
    <cellStyle name="SAPBEXexcBad9 2 2 2 2 7" xfId="42064"/>
    <cellStyle name="SAPBEXexcBad9 2 2 2 2 8" xfId="42065"/>
    <cellStyle name="SAPBEXexcBad9 2 2 2 3" xfId="42066"/>
    <cellStyle name="SAPBEXexcBad9 2 2 2 3 2" xfId="42067"/>
    <cellStyle name="SAPBEXexcBad9 2 2 2 3 2 2" xfId="42068"/>
    <cellStyle name="SAPBEXexcBad9 2 2 2 3 3" xfId="42069"/>
    <cellStyle name="SAPBEXexcBad9 2 2 2 3 4" xfId="42070"/>
    <cellStyle name="SAPBEXexcBad9 2 2 2 3 5" xfId="42071"/>
    <cellStyle name="SAPBEXexcBad9 2 2 2 4" xfId="42072"/>
    <cellStyle name="SAPBEXexcBad9 2 2 2 4 2" xfId="42073"/>
    <cellStyle name="SAPBEXexcBad9 2 2 2 4 3" xfId="42074"/>
    <cellStyle name="SAPBEXexcBad9 2 2 2 4 4" xfId="42075"/>
    <cellStyle name="SAPBEXexcBad9 2 2 2 4 5" xfId="42076"/>
    <cellStyle name="SAPBEXexcBad9 2 2 2 5" xfId="42077"/>
    <cellStyle name="SAPBEXexcBad9 2 2 2 5 2" xfId="42078"/>
    <cellStyle name="SAPBEXexcBad9 2 2 2 5 3" xfId="42079"/>
    <cellStyle name="SAPBEXexcBad9 2 2 2 5 4" xfId="42080"/>
    <cellStyle name="SAPBEXexcBad9 2 2 2 5 5" xfId="42081"/>
    <cellStyle name="SAPBEXexcBad9 2 2 2 6" xfId="42082"/>
    <cellStyle name="SAPBEXexcBad9 2 2 2 6 2" xfId="42083"/>
    <cellStyle name="SAPBEXexcBad9 2 2 2 6 3" xfId="42084"/>
    <cellStyle name="SAPBEXexcBad9 2 2 2 6 4" xfId="42085"/>
    <cellStyle name="SAPBEXexcBad9 2 2 2 6 5" xfId="42086"/>
    <cellStyle name="SAPBEXexcBad9 2 2 2 7" xfId="42087"/>
    <cellStyle name="SAPBEXexcBad9 2 2 2 7 2" xfId="42088"/>
    <cellStyle name="SAPBEXexcBad9 2 2 2 8" xfId="42089"/>
    <cellStyle name="SAPBEXexcBad9 2 2 2 9" xfId="42090"/>
    <cellStyle name="SAPBEXexcBad9 2 2 3" xfId="42091"/>
    <cellStyle name="SAPBEXexcBad9 2 2 3 2" xfId="42092"/>
    <cellStyle name="SAPBEXexcBad9 2 2 3 2 2" xfId="42093"/>
    <cellStyle name="SAPBEXexcBad9 2 2 3 2 3" xfId="42094"/>
    <cellStyle name="SAPBEXexcBad9 2 2 3 3" xfId="42095"/>
    <cellStyle name="SAPBEXexcBad9 2 2 3 3 2" xfId="42096"/>
    <cellStyle name="SAPBEXexcBad9 2 2 3 3 3" xfId="42097"/>
    <cellStyle name="SAPBEXexcBad9 2 2 3 4" xfId="42098"/>
    <cellStyle name="SAPBEXexcBad9 2 2 3 4 2" xfId="42099"/>
    <cellStyle name="SAPBEXexcBad9 2 2 3 5" xfId="42100"/>
    <cellStyle name="SAPBEXexcBad9 2 2 3 5 2" xfId="42101"/>
    <cellStyle name="SAPBEXexcBad9 2 2 3 6" xfId="42102"/>
    <cellStyle name="SAPBEXexcBad9 2 2 3 7" xfId="42103"/>
    <cellStyle name="SAPBEXexcBad9 2 2 4" xfId="42104"/>
    <cellStyle name="SAPBEXexcBad9 2 2 4 2" xfId="42105"/>
    <cellStyle name="SAPBEXexcBad9 2 2 4 2 2" xfId="42106"/>
    <cellStyle name="SAPBEXexcBad9 2 2 4 3" xfId="42107"/>
    <cellStyle name="SAPBEXexcBad9 2 2 4 4" xfId="42108"/>
    <cellStyle name="SAPBEXexcBad9 2 2 4 5" xfId="42109"/>
    <cellStyle name="SAPBEXexcBad9 2 2 5" xfId="42110"/>
    <cellStyle name="SAPBEXexcBad9 2 2 5 2" xfId="42111"/>
    <cellStyle name="SAPBEXexcBad9 2 2 5 2 2" xfId="42112"/>
    <cellStyle name="SAPBEXexcBad9 2 2 5 3" xfId="42113"/>
    <cellStyle name="SAPBEXexcBad9 2 2 5 4" xfId="42114"/>
    <cellStyle name="SAPBEXexcBad9 2 2 5 5" xfId="42115"/>
    <cellStyle name="SAPBEXexcBad9 2 2 6" xfId="42116"/>
    <cellStyle name="SAPBEXexcBad9 2 2 6 2" xfId="42117"/>
    <cellStyle name="SAPBEXexcBad9 2 2 6 3" xfId="42118"/>
    <cellStyle name="SAPBEXexcBad9 2 2 6 4" xfId="42119"/>
    <cellStyle name="SAPBEXexcBad9 2 2 6 5" xfId="42120"/>
    <cellStyle name="SAPBEXexcBad9 2 2 7" xfId="42121"/>
    <cellStyle name="SAPBEXexcBad9 2 2 7 2" xfId="42122"/>
    <cellStyle name="SAPBEXexcBad9 2 2 7 3" xfId="42123"/>
    <cellStyle name="SAPBEXexcBad9 2 2 7 4" xfId="42124"/>
    <cellStyle name="SAPBEXexcBad9 2 2 7 5" xfId="42125"/>
    <cellStyle name="SAPBEXexcBad9 2 2 8" xfId="42126"/>
    <cellStyle name="SAPBEXexcBad9 2 2 8 2" xfId="42127"/>
    <cellStyle name="SAPBEXexcBad9 2 2 9" xfId="42128"/>
    <cellStyle name="SAPBEXexcBad9 2 3" xfId="42129"/>
    <cellStyle name="SAPBEXexcBad9 2 3 10" xfId="42130"/>
    <cellStyle name="SAPBEXexcBad9 2 3 2" xfId="42131"/>
    <cellStyle name="SAPBEXexcBad9 2 3 2 2" xfId="42132"/>
    <cellStyle name="SAPBEXexcBad9 2 3 2 2 2" xfId="42133"/>
    <cellStyle name="SAPBEXexcBad9 2 3 2 2 3" xfId="42134"/>
    <cellStyle name="SAPBEXexcBad9 2 3 2 3" xfId="42135"/>
    <cellStyle name="SAPBEXexcBad9 2 3 2 3 2" xfId="42136"/>
    <cellStyle name="SAPBEXexcBad9 2 3 2 3 3" xfId="42137"/>
    <cellStyle name="SAPBEXexcBad9 2 3 2 4" xfId="42138"/>
    <cellStyle name="SAPBEXexcBad9 2 3 2 4 2" xfId="42139"/>
    <cellStyle name="SAPBEXexcBad9 2 3 2 5" xfId="42140"/>
    <cellStyle name="SAPBEXexcBad9 2 3 2 6" xfId="42141"/>
    <cellStyle name="SAPBEXexcBad9 2 3 2 7" xfId="42142"/>
    <cellStyle name="SAPBEXexcBad9 2 3 2 8" xfId="42143"/>
    <cellStyle name="SAPBEXexcBad9 2 3 3" xfId="42144"/>
    <cellStyle name="SAPBEXexcBad9 2 3 3 2" xfId="42145"/>
    <cellStyle name="SAPBEXexcBad9 2 3 3 2 2" xfId="42146"/>
    <cellStyle name="SAPBEXexcBad9 2 3 3 3" xfId="42147"/>
    <cellStyle name="SAPBEXexcBad9 2 3 3 4" xfId="42148"/>
    <cellStyle name="SAPBEXexcBad9 2 3 3 5" xfId="42149"/>
    <cellStyle name="SAPBEXexcBad9 2 3 4" xfId="42150"/>
    <cellStyle name="SAPBEXexcBad9 2 3 4 2" xfId="42151"/>
    <cellStyle name="SAPBEXexcBad9 2 3 4 3" xfId="42152"/>
    <cellStyle name="SAPBEXexcBad9 2 3 4 4" xfId="42153"/>
    <cellStyle name="SAPBEXexcBad9 2 3 4 5" xfId="42154"/>
    <cellStyle name="SAPBEXexcBad9 2 3 5" xfId="42155"/>
    <cellStyle name="SAPBEXexcBad9 2 3 5 2" xfId="42156"/>
    <cellStyle name="SAPBEXexcBad9 2 3 5 3" xfId="42157"/>
    <cellStyle name="SAPBEXexcBad9 2 3 5 4" xfId="42158"/>
    <cellStyle name="SAPBEXexcBad9 2 3 5 5" xfId="42159"/>
    <cellStyle name="SAPBEXexcBad9 2 3 6" xfId="42160"/>
    <cellStyle name="SAPBEXexcBad9 2 3 6 2" xfId="42161"/>
    <cellStyle name="SAPBEXexcBad9 2 3 6 3" xfId="42162"/>
    <cellStyle name="SAPBEXexcBad9 2 3 6 4" xfId="42163"/>
    <cellStyle name="SAPBEXexcBad9 2 3 6 5" xfId="42164"/>
    <cellStyle name="SAPBEXexcBad9 2 3 7" xfId="42165"/>
    <cellStyle name="SAPBEXexcBad9 2 3 7 2" xfId="42166"/>
    <cellStyle name="SAPBEXexcBad9 2 3 8" xfId="42167"/>
    <cellStyle name="SAPBEXexcBad9 2 3 9" xfId="42168"/>
    <cellStyle name="SAPBEXexcBad9 2 4" xfId="42169"/>
    <cellStyle name="SAPBEXexcBad9 2 4 2" xfId="42170"/>
    <cellStyle name="SAPBEXexcBad9 2 4 2 2" xfId="42171"/>
    <cellStyle name="SAPBEXexcBad9 2 4 2 3" xfId="42172"/>
    <cellStyle name="SAPBEXexcBad9 2 4 3" xfId="42173"/>
    <cellStyle name="SAPBEXexcBad9 2 4 3 2" xfId="42174"/>
    <cellStyle name="SAPBEXexcBad9 2 4 3 3" xfId="42175"/>
    <cellStyle name="SAPBEXexcBad9 2 4 4" xfId="42176"/>
    <cellStyle name="SAPBEXexcBad9 2 4 4 2" xfId="42177"/>
    <cellStyle name="SAPBEXexcBad9 2 4 5" xfId="42178"/>
    <cellStyle name="SAPBEXexcBad9 2 4 5 2" xfId="42179"/>
    <cellStyle name="SAPBEXexcBad9 2 4 6" xfId="42180"/>
    <cellStyle name="SAPBEXexcBad9 2 4 7" xfId="42181"/>
    <cellStyle name="SAPBEXexcBad9 2 5" xfId="42182"/>
    <cellStyle name="SAPBEXexcBad9 2 5 2" xfId="42183"/>
    <cellStyle name="SAPBEXexcBad9 2 5 2 2" xfId="42184"/>
    <cellStyle name="SAPBEXexcBad9 2 5 2 3" xfId="42185"/>
    <cellStyle name="SAPBEXexcBad9 2 5 3" xfId="42186"/>
    <cellStyle name="SAPBEXexcBad9 2 5 4" xfId="42187"/>
    <cellStyle name="SAPBEXexcBad9 2 5 5" xfId="42188"/>
    <cellStyle name="SAPBEXexcBad9 2 6" xfId="42189"/>
    <cellStyle name="SAPBEXexcBad9 2 6 2" xfId="42190"/>
    <cellStyle name="SAPBEXexcBad9 2 6 2 2" xfId="42191"/>
    <cellStyle name="SAPBEXexcBad9 2 6 3" xfId="42192"/>
    <cellStyle name="SAPBEXexcBad9 2 6 4" xfId="42193"/>
    <cellStyle name="SAPBEXexcBad9 2 6 5" xfId="42194"/>
    <cellStyle name="SAPBEXexcBad9 2 7" xfId="42195"/>
    <cellStyle name="SAPBEXexcBad9 2 7 2" xfId="42196"/>
    <cellStyle name="SAPBEXexcBad9 2 7 3" xfId="42197"/>
    <cellStyle name="SAPBEXexcBad9 2 7 4" xfId="42198"/>
    <cellStyle name="SAPBEXexcBad9 2 7 5" xfId="42199"/>
    <cellStyle name="SAPBEXexcBad9 2 8" xfId="42200"/>
    <cellStyle name="SAPBEXexcBad9 2 8 2" xfId="42201"/>
    <cellStyle name="SAPBEXexcBad9 2 8 3" xfId="42202"/>
    <cellStyle name="SAPBEXexcBad9 2 9" xfId="42203"/>
    <cellStyle name="SAPBEXexcBad9 2 9 2" xfId="42204"/>
    <cellStyle name="SAPBEXexcBad9 2 9 3" xfId="42205"/>
    <cellStyle name="SAPBEXexcBad9 20" xfId="42206"/>
    <cellStyle name="SAPBEXexcBad9 20 2" xfId="42207"/>
    <cellStyle name="SAPBEXexcBad9 21" xfId="42208"/>
    <cellStyle name="SAPBEXexcBad9 21 2" xfId="42209"/>
    <cellStyle name="SAPBEXexcBad9 22" xfId="42210"/>
    <cellStyle name="SAPBEXexcBad9 23" xfId="42211"/>
    <cellStyle name="SAPBEXexcBad9 3" xfId="42212"/>
    <cellStyle name="SAPBEXexcBad9 3 10" xfId="42213"/>
    <cellStyle name="SAPBEXexcBad9 3 10 2" xfId="42214"/>
    <cellStyle name="SAPBEXexcBad9 3 10 3" xfId="42215"/>
    <cellStyle name="SAPBEXexcBad9 3 11" xfId="42216"/>
    <cellStyle name="SAPBEXexcBad9 3 11 2" xfId="42217"/>
    <cellStyle name="SAPBEXexcBad9 3 12" xfId="42218"/>
    <cellStyle name="SAPBEXexcBad9 3 2" xfId="42219"/>
    <cellStyle name="SAPBEXexcBad9 3 2 10" xfId="42220"/>
    <cellStyle name="SAPBEXexcBad9 3 2 2" xfId="42221"/>
    <cellStyle name="SAPBEXexcBad9 3 2 2 2" xfId="42222"/>
    <cellStyle name="SAPBEXexcBad9 3 2 2 2 2" xfId="42223"/>
    <cellStyle name="SAPBEXexcBad9 3 2 2 2 3" xfId="42224"/>
    <cellStyle name="SAPBEXexcBad9 3 2 2 3" xfId="42225"/>
    <cellStyle name="SAPBEXexcBad9 3 2 2 3 2" xfId="42226"/>
    <cellStyle name="SAPBEXexcBad9 3 2 2 3 3" xfId="42227"/>
    <cellStyle name="SAPBEXexcBad9 3 2 2 4" xfId="42228"/>
    <cellStyle name="SAPBEXexcBad9 3 2 2 4 2" xfId="42229"/>
    <cellStyle name="SAPBEXexcBad9 3 2 2 5" xfId="42230"/>
    <cellStyle name="SAPBEXexcBad9 3 2 2 6" xfId="42231"/>
    <cellStyle name="SAPBEXexcBad9 3 2 2 7" xfId="42232"/>
    <cellStyle name="SAPBEXexcBad9 3 2 2 8" xfId="42233"/>
    <cellStyle name="SAPBEXexcBad9 3 2 3" xfId="42234"/>
    <cellStyle name="SAPBEXexcBad9 3 2 3 2" xfId="42235"/>
    <cellStyle name="SAPBEXexcBad9 3 2 3 2 2" xfId="42236"/>
    <cellStyle name="SAPBEXexcBad9 3 2 3 3" xfId="42237"/>
    <cellStyle name="SAPBEXexcBad9 3 2 3 4" xfId="42238"/>
    <cellStyle name="SAPBEXexcBad9 3 2 3 5" xfId="42239"/>
    <cellStyle name="SAPBEXexcBad9 3 2 4" xfId="42240"/>
    <cellStyle name="SAPBEXexcBad9 3 2 4 2" xfId="42241"/>
    <cellStyle name="SAPBEXexcBad9 3 2 4 3" xfId="42242"/>
    <cellStyle name="SAPBEXexcBad9 3 2 4 4" xfId="42243"/>
    <cellStyle name="SAPBEXexcBad9 3 2 4 5" xfId="42244"/>
    <cellStyle name="SAPBEXexcBad9 3 2 5" xfId="42245"/>
    <cellStyle name="SAPBEXexcBad9 3 2 5 2" xfId="42246"/>
    <cellStyle name="SAPBEXexcBad9 3 2 5 3" xfId="42247"/>
    <cellStyle name="SAPBEXexcBad9 3 2 5 4" xfId="42248"/>
    <cellStyle name="SAPBEXexcBad9 3 2 5 5" xfId="42249"/>
    <cellStyle name="SAPBEXexcBad9 3 2 6" xfId="42250"/>
    <cellStyle name="SAPBEXexcBad9 3 2 6 2" xfId="42251"/>
    <cellStyle name="SAPBEXexcBad9 3 2 6 3" xfId="42252"/>
    <cellStyle name="SAPBEXexcBad9 3 2 6 4" xfId="42253"/>
    <cellStyle name="SAPBEXexcBad9 3 2 6 5" xfId="42254"/>
    <cellStyle name="SAPBEXexcBad9 3 2 7" xfId="42255"/>
    <cellStyle name="SAPBEXexcBad9 3 2 7 2" xfId="42256"/>
    <cellStyle name="SAPBEXexcBad9 3 2 8" xfId="42257"/>
    <cellStyle name="SAPBEXexcBad9 3 2 9" xfId="42258"/>
    <cellStyle name="SAPBEXexcBad9 3 3" xfId="42259"/>
    <cellStyle name="SAPBEXexcBad9 3 3 2" xfId="42260"/>
    <cellStyle name="SAPBEXexcBad9 3 3 2 2" xfId="42261"/>
    <cellStyle name="SAPBEXexcBad9 3 3 2 3" xfId="42262"/>
    <cellStyle name="SAPBEXexcBad9 3 3 3" xfId="42263"/>
    <cellStyle name="SAPBEXexcBad9 3 3 3 2" xfId="42264"/>
    <cellStyle name="SAPBEXexcBad9 3 3 3 3" xfId="42265"/>
    <cellStyle name="SAPBEXexcBad9 3 3 4" xfId="42266"/>
    <cellStyle name="SAPBEXexcBad9 3 3 4 2" xfId="42267"/>
    <cellStyle name="SAPBEXexcBad9 3 3 5" xfId="42268"/>
    <cellStyle name="SAPBEXexcBad9 3 3 5 2" xfId="42269"/>
    <cellStyle name="SAPBEXexcBad9 3 3 6" xfId="42270"/>
    <cellStyle name="SAPBEXexcBad9 3 3 7" xfId="42271"/>
    <cellStyle name="SAPBEXexcBad9 3 4" xfId="42272"/>
    <cellStyle name="SAPBEXexcBad9 3 4 2" xfId="42273"/>
    <cellStyle name="SAPBEXexcBad9 3 4 2 2" xfId="42274"/>
    <cellStyle name="SAPBEXexcBad9 3 4 2 3" xfId="42275"/>
    <cellStyle name="SAPBEXexcBad9 3 4 3" xfId="42276"/>
    <cellStyle name="SAPBEXexcBad9 3 4 4" xfId="42277"/>
    <cellStyle name="SAPBEXexcBad9 3 4 5" xfId="42278"/>
    <cellStyle name="SAPBEXexcBad9 3 5" xfId="42279"/>
    <cellStyle name="SAPBEXexcBad9 3 5 2" xfId="42280"/>
    <cellStyle name="SAPBEXexcBad9 3 5 2 2" xfId="42281"/>
    <cellStyle name="SAPBEXexcBad9 3 5 3" xfId="42282"/>
    <cellStyle name="SAPBEXexcBad9 3 5 4" xfId="42283"/>
    <cellStyle name="SAPBEXexcBad9 3 5 5" xfId="42284"/>
    <cellStyle name="SAPBEXexcBad9 3 6" xfId="42285"/>
    <cellStyle name="SAPBEXexcBad9 3 6 2" xfId="42286"/>
    <cellStyle name="SAPBEXexcBad9 3 6 3" xfId="42287"/>
    <cellStyle name="SAPBEXexcBad9 3 6 4" xfId="42288"/>
    <cellStyle name="SAPBEXexcBad9 3 6 5" xfId="42289"/>
    <cellStyle name="SAPBEXexcBad9 3 7" xfId="42290"/>
    <cellStyle name="SAPBEXexcBad9 3 7 2" xfId="42291"/>
    <cellStyle name="SAPBEXexcBad9 3 7 3" xfId="42292"/>
    <cellStyle name="SAPBEXexcBad9 3 7 4" xfId="42293"/>
    <cellStyle name="SAPBEXexcBad9 3 7 5" xfId="42294"/>
    <cellStyle name="SAPBEXexcBad9 3 8" xfId="42295"/>
    <cellStyle name="SAPBEXexcBad9 3 8 2" xfId="42296"/>
    <cellStyle name="SAPBEXexcBad9 3 8 3" xfId="42297"/>
    <cellStyle name="SAPBEXexcBad9 3 9" xfId="42298"/>
    <cellStyle name="SAPBEXexcBad9 3 9 2" xfId="42299"/>
    <cellStyle name="SAPBEXexcBad9 3 9 3" xfId="42300"/>
    <cellStyle name="SAPBEXexcBad9 4" xfId="42301"/>
    <cellStyle name="SAPBEXexcBad9 4 10" xfId="42302"/>
    <cellStyle name="SAPBEXexcBad9 4 11" xfId="42303"/>
    <cellStyle name="SAPBEXexcBad9 4 12" xfId="42304"/>
    <cellStyle name="SAPBEXexcBad9 4 2" xfId="42305"/>
    <cellStyle name="SAPBEXexcBad9 4 2 10" xfId="42306"/>
    <cellStyle name="SAPBEXexcBad9 4 2 2" xfId="42307"/>
    <cellStyle name="SAPBEXexcBad9 4 2 2 2" xfId="42308"/>
    <cellStyle name="SAPBEXexcBad9 4 2 2 2 2" xfId="42309"/>
    <cellStyle name="SAPBEXexcBad9 4 2 2 2 3" xfId="42310"/>
    <cellStyle name="SAPBEXexcBad9 4 2 2 3" xfId="42311"/>
    <cellStyle name="SAPBEXexcBad9 4 2 2 3 2" xfId="42312"/>
    <cellStyle name="SAPBEXexcBad9 4 2 2 4" xfId="42313"/>
    <cellStyle name="SAPBEXexcBad9 4 2 2 4 2" xfId="42314"/>
    <cellStyle name="SAPBEXexcBad9 4 2 2 5" xfId="42315"/>
    <cellStyle name="SAPBEXexcBad9 4 2 2 6" xfId="42316"/>
    <cellStyle name="SAPBEXexcBad9 4 2 2 7" xfId="42317"/>
    <cellStyle name="SAPBEXexcBad9 4 2 2 8" xfId="42318"/>
    <cellStyle name="SAPBEXexcBad9 4 2 3" xfId="42319"/>
    <cellStyle name="SAPBEXexcBad9 4 2 3 2" xfId="42320"/>
    <cellStyle name="SAPBEXexcBad9 4 2 3 2 2" xfId="42321"/>
    <cellStyle name="SAPBEXexcBad9 4 2 3 3" xfId="42322"/>
    <cellStyle name="SAPBEXexcBad9 4 2 3 4" xfId="42323"/>
    <cellStyle name="SAPBEXexcBad9 4 2 3 5" xfId="42324"/>
    <cellStyle name="SAPBEXexcBad9 4 2 4" xfId="42325"/>
    <cellStyle name="SAPBEXexcBad9 4 2 4 2" xfId="42326"/>
    <cellStyle name="SAPBEXexcBad9 4 2 4 3" xfId="42327"/>
    <cellStyle name="SAPBEXexcBad9 4 2 4 4" xfId="42328"/>
    <cellStyle name="SAPBEXexcBad9 4 2 4 5" xfId="42329"/>
    <cellStyle name="SAPBEXexcBad9 4 2 5" xfId="42330"/>
    <cellStyle name="SAPBEXexcBad9 4 2 5 2" xfId="42331"/>
    <cellStyle name="SAPBEXexcBad9 4 2 5 3" xfId="42332"/>
    <cellStyle name="SAPBEXexcBad9 4 2 5 4" xfId="42333"/>
    <cellStyle name="SAPBEXexcBad9 4 2 5 5" xfId="42334"/>
    <cellStyle name="SAPBEXexcBad9 4 2 6" xfId="42335"/>
    <cellStyle name="SAPBEXexcBad9 4 2 6 2" xfId="42336"/>
    <cellStyle name="SAPBEXexcBad9 4 2 6 3" xfId="42337"/>
    <cellStyle name="SAPBEXexcBad9 4 2 6 4" xfId="42338"/>
    <cellStyle name="SAPBEXexcBad9 4 2 6 5" xfId="42339"/>
    <cellStyle name="SAPBEXexcBad9 4 2 7" xfId="42340"/>
    <cellStyle name="SAPBEXexcBad9 4 2 7 2" xfId="42341"/>
    <cellStyle name="SAPBEXexcBad9 4 2 8" xfId="42342"/>
    <cellStyle name="SAPBEXexcBad9 4 2 9" xfId="42343"/>
    <cellStyle name="SAPBEXexcBad9 4 3" xfId="42344"/>
    <cellStyle name="SAPBEXexcBad9 4 3 2" xfId="42345"/>
    <cellStyle name="SAPBEXexcBad9 4 3 2 2" xfId="42346"/>
    <cellStyle name="SAPBEXexcBad9 4 3 3" xfId="42347"/>
    <cellStyle name="SAPBEXexcBad9 4 3 3 2" xfId="42348"/>
    <cellStyle name="SAPBEXexcBad9 4 3 4" xfId="42349"/>
    <cellStyle name="SAPBEXexcBad9 4 3 4 2" xfId="42350"/>
    <cellStyle name="SAPBEXexcBad9 4 3 5" xfId="42351"/>
    <cellStyle name="SAPBEXexcBad9 4 3 5 2" xfId="42352"/>
    <cellStyle name="SAPBEXexcBad9 4 3 6" xfId="42353"/>
    <cellStyle name="SAPBEXexcBad9 4 3 7" xfId="42354"/>
    <cellStyle name="SAPBEXexcBad9 4 4" xfId="42355"/>
    <cellStyle name="SAPBEXexcBad9 4 4 2" xfId="42356"/>
    <cellStyle name="SAPBEXexcBad9 4 4 2 2" xfId="42357"/>
    <cellStyle name="SAPBEXexcBad9 4 4 3" xfId="42358"/>
    <cellStyle name="SAPBEXexcBad9 4 4 4" xfId="42359"/>
    <cellStyle name="SAPBEXexcBad9 4 4 5" xfId="42360"/>
    <cellStyle name="SAPBEXexcBad9 4 5" xfId="42361"/>
    <cellStyle name="SAPBEXexcBad9 4 5 2" xfId="42362"/>
    <cellStyle name="SAPBEXexcBad9 4 5 2 2" xfId="42363"/>
    <cellStyle name="SAPBEXexcBad9 4 5 3" xfId="42364"/>
    <cellStyle name="SAPBEXexcBad9 4 5 4" xfId="42365"/>
    <cellStyle name="SAPBEXexcBad9 4 5 5" xfId="42366"/>
    <cellStyle name="SAPBEXexcBad9 4 6" xfId="42367"/>
    <cellStyle name="SAPBEXexcBad9 4 6 2" xfId="42368"/>
    <cellStyle name="SAPBEXexcBad9 4 6 3" xfId="42369"/>
    <cellStyle name="SAPBEXexcBad9 4 6 4" xfId="42370"/>
    <cellStyle name="SAPBEXexcBad9 4 6 5" xfId="42371"/>
    <cellStyle name="SAPBEXexcBad9 4 7" xfId="42372"/>
    <cellStyle name="SAPBEXexcBad9 4 7 2" xfId="42373"/>
    <cellStyle name="SAPBEXexcBad9 4 7 3" xfId="42374"/>
    <cellStyle name="SAPBEXexcBad9 4 7 4" xfId="42375"/>
    <cellStyle name="SAPBEXexcBad9 4 7 5" xfId="42376"/>
    <cellStyle name="SAPBEXexcBad9 4 8" xfId="42377"/>
    <cellStyle name="SAPBEXexcBad9 4 8 2" xfId="42378"/>
    <cellStyle name="SAPBEXexcBad9 4 9" xfId="42379"/>
    <cellStyle name="SAPBEXexcBad9 4 9 2" xfId="42380"/>
    <cellStyle name="SAPBEXexcBad9 4 9 3" xfId="42381"/>
    <cellStyle name="SAPBEXexcBad9 5" xfId="42382"/>
    <cellStyle name="SAPBEXexcBad9 5 2" xfId="42383"/>
    <cellStyle name="SAPBEXexcBad9 5 2 2" xfId="42384"/>
    <cellStyle name="SAPBEXexcBad9 5 2 2 2" xfId="42385"/>
    <cellStyle name="SAPBEXexcBad9 5 2 2 3" xfId="42386"/>
    <cellStyle name="SAPBEXexcBad9 5 2 3" xfId="42387"/>
    <cellStyle name="SAPBEXexcBad9 5 2 4" xfId="42388"/>
    <cellStyle name="SAPBEXexcBad9 5 2 5" xfId="42389"/>
    <cellStyle name="SAPBEXexcBad9 5 3" xfId="42390"/>
    <cellStyle name="SAPBEXexcBad9 5 3 2" xfId="42391"/>
    <cellStyle name="SAPBEXexcBad9 5 3 3" xfId="42392"/>
    <cellStyle name="SAPBEXexcBad9 5 4" xfId="42393"/>
    <cellStyle name="SAPBEXexcBad9 5 4 2" xfId="42394"/>
    <cellStyle name="SAPBEXexcBad9 5 5" xfId="42395"/>
    <cellStyle name="SAPBEXexcBad9 5 5 2" xfId="42396"/>
    <cellStyle name="SAPBEXexcBad9 5 6" xfId="42397"/>
    <cellStyle name="SAPBEXexcBad9 5 7" xfId="42398"/>
    <cellStyle name="SAPBEXexcBad9 6" xfId="42399"/>
    <cellStyle name="SAPBEXexcBad9 6 2" xfId="42400"/>
    <cellStyle name="SAPBEXexcBad9 6 2 2" xfId="42401"/>
    <cellStyle name="SAPBEXexcBad9 6 2 2 2" xfId="42402"/>
    <cellStyle name="SAPBEXexcBad9 6 2 3" xfId="42403"/>
    <cellStyle name="SAPBEXexcBad9 6 2 4" xfId="42404"/>
    <cellStyle name="SAPBEXexcBad9 6 2 5" xfId="42405"/>
    <cellStyle name="SAPBEXexcBad9 6 3" xfId="42406"/>
    <cellStyle name="SAPBEXexcBad9 6 3 2" xfId="42407"/>
    <cellStyle name="SAPBEXexcBad9 6 3 3" xfId="42408"/>
    <cellStyle name="SAPBEXexcBad9 6 4" xfId="42409"/>
    <cellStyle name="SAPBEXexcBad9 6 5" xfId="42410"/>
    <cellStyle name="SAPBEXexcBad9 6 6" xfId="42411"/>
    <cellStyle name="SAPBEXexcBad9 7" xfId="42412"/>
    <cellStyle name="SAPBEXexcBad9 7 2" xfId="42413"/>
    <cellStyle name="SAPBEXexcBad9 7 2 2" xfId="42414"/>
    <cellStyle name="SAPBEXexcBad9 7 2 3" xfId="42415"/>
    <cellStyle name="SAPBEXexcBad9 7 3" xfId="42416"/>
    <cellStyle name="SAPBEXexcBad9 7 3 2" xfId="42417"/>
    <cellStyle name="SAPBEXexcBad9 7 4" xfId="42418"/>
    <cellStyle name="SAPBEXexcBad9 7 5" xfId="42419"/>
    <cellStyle name="SAPBEXexcBad9 7 6" xfId="42420"/>
    <cellStyle name="SAPBEXexcBad9 8" xfId="42421"/>
    <cellStyle name="SAPBEXexcBad9 8 2" xfId="42422"/>
    <cellStyle name="SAPBEXexcBad9 8 2 2" xfId="42423"/>
    <cellStyle name="SAPBEXexcBad9 8 2 3" xfId="42424"/>
    <cellStyle name="SAPBEXexcBad9 8 3" xfId="42425"/>
    <cellStyle name="SAPBEXexcBad9 8 3 2" xfId="42426"/>
    <cellStyle name="SAPBEXexcBad9 8 4" xfId="42427"/>
    <cellStyle name="SAPBEXexcBad9 8 5" xfId="42428"/>
    <cellStyle name="SAPBEXexcBad9 9" xfId="42429"/>
    <cellStyle name="SAPBEXexcBad9 9 2" xfId="42430"/>
    <cellStyle name="SAPBEXexcBad9 9 2 2" xfId="42431"/>
    <cellStyle name="SAPBEXexcBad9 9 2 3" xfId="42432"/>
    <cellStyle name="SAPBEXexcBad9 9 3" xfId="42433"/>
    <cellStyle name="SAPBEXexcBad9 9 3 2" xfId="42434"/>
    <cellStyle name="SAPBEXexcBad9 9 4" xfId="42435"/>
    <cellStyle name="SAPBEXexcBad9 9 5" xfId="42436"/>
    <cellStyle name="SAPBEXexcCritical4" xfId="42437"/>
    <cellStyle name="SAPBEXexcCritical4 10" xfId="42438"/>
    <cellStyle name="SAPBEXexcCritical4 10 2" xfId="42439"/>
    <cellStyle name="SAPBEXexcCritical4 10 2 2" xfId="42440"/>
    <cellStyle name="SAPBEXexcCritical4 10 3" xfId="42441"/>
    <cellStyle name="SAPBEXexcCritical4 10 3 2" xfId="42442"/>
    <cellStyle name="SAPBEXexcCritical4 10 4" xfId="42443"/>
    <cellStyle name="SAPBEXexcCritical4 10 5" xfId="42444"/>
    <cellStyle name="SAPBEXexcCritical4 11" xfId="42445"/>
    <cellStyle name="SAPBEXexcCritical4 11 2" xfId="42446"/>
    <cellStyle name="SAPBEXexcCritical4 11 2 2" xfId="42447"/>
    <cellStyle name="SAPBEXexcCritical4 11 3" xfId="42448"/>
    <cellStyle name="SAPBEXexcCritical4 11 3 2" xfId="42449"/>
    <cellStyle name="SAPBEXexcCritical4 11 4" xfId="42450"/>
    <cellStyle name="SAPBEXexcCritical4 11 5" xfId="42451"/>
    <cellStyle name="SAPBEXexcCritical4 12" xfId="42452"/>
    <cellStyle name="SAPBEXexcCritical4 12 2" xfId="42453"/>
    <cellStyle name="SAPBEXexcCritical4 12 2 2" xfId="42454"/>
    <cellStyle name="SAPBEXexcCritical4 12 3" xfId="42455"/>
    <cellStyle name="SAPBEXexcCritical4 12 3 2" xfId="42456"/>
    <cellStyle name="SAPBEXexcCritical4 12 4" xfId="42457"/>
    <cellStyle name="SAPBEXexcCritical4 12 5" xfId="42458"/>
    <cellStyle name="SAPBEXexcCritical4 13" xfId="42459"/>
    <cellStyle name="SAPBEXexcCritical4 13 2" xfId="42460"/>
    <cellStyle name="SAPBEXexcCritical4 13 2 2" xfId="42461"/>
    <cellStyle name="SAPBEXexcCritical4 13 3" xfId="42462"/>
    <cellStyle name="SAPBEXexcCritical4 13 3 2" xfId="42463"/>
    <cellStyle name="SAPBEXexcCritical4 13 4" xfId="42464"/>
    <cellStyle name="SAPBEXexcCritical4 13 5" xfId="42465"/>
    <cellStyle name="SAPBEXexcCritical4 14" xfId="42466"/>
    <cellStyle name="SAPBEXexcCritical4 14 2" xfId="42467"/>
    <cellStyle name="SAPBEXexcCritical4 14 2 2" xfId="42468"/>
    <cellStyle name="SAPBEXexcCritical4 14 3" xfId="42469"/>
    <cellStyle name="SAPBEXexcCritical4 14 3 2" xfId="42470"/>
    <cellStyle name="SAPBEXexcCritical4 14 4" xfId="42471"/>
    <cellStyle name="SAPBEXexcCritical4 14 5" xfId="42472"/>
    <cellStyle name="SAPBEXexcCritical4 15" xfId="42473"/>
    <cellStyle name="SAPBEXexcCritical4 15 2" xfId="42474"/>
    <cellStyle name="SAPBEXexcCritical4 15 2 2" xfId="42475"/>
    <cellStyle name="SAPBEXexcCritical4 15 3" xfId="42476"/>
    <cellStyle name="SAPBEXexcCritical4 15 3 2" xfId="42477"/>
    <cellStyle name="SAPBEXexcCritical4 15 4" xfId="42478"/>
    <cellStyle name="SAPBEXexcCritical4 15 5" xfId="42479"/>
    <cellStyle name="SAPBEXexcCritical4 16" xfId="42480"/>
    <cellStyle name="SAPBEXexcCritical4 16 2" xfId="42481"/>
    <cellStyle name="SAPBEXexcCritical4 16 2 2" xfId="42482"/>
    <cellStyle name="SAPBEXexcCritical4 16 3" xfId="42483"/>
    <cellStyle name="SAPBEXexcCritical4 16 3 2" xfId="42484"/>
    <cellStyle name="SAPBEXexcCritical4 16 4" xfId="42485"/>
    <cellStyle name="SAPBEXexcCritical4 16 5" xfId="42486"/>
    <cellStyle name="SAPBEXexcCritical4 17" xfId="42487"/>
    <cellStyle name="SAPBEXexcCritical4 17 2" xfId="42488"/>
    <cellStyle name="SAPBEXexcCritical4 17 3" xfId="42489"/>
    <cellStyle name="SAPBEXexcCritical4 17 4" xfId="42490"/>
    <cellStyle name="SAPBEXexcCritical4 17 5" xfId="42491"/>
    <cellStyle name="SAPBEXexcCritical4 18" xfId="42492"/>
    <cellStyle name="SAPBEXexcCritical4 18 2" xfId="42493"/>
    <cellStyle name="SAPBEXexcCritical4 19" xfId="42494"/>
    <cellStyle name="SAPBEXexcCritical4 19 2" xfId="42495"/>
    <cellStyle name="SAPBEXexcCritical4 2" xfId="42496"/>
    <cellStyle name="SAPBEXexcCritical4 2 10" xfId="42497"/>
    <cellStyle name="SAPBEXexcCritical4 2 10 2" xfId="42498"/>
    <cellStyle name="SAPBEXexcCritical4 2 10 3" xfId="42499"/>
    <cellStyle name="SAPBEXexcCritical4 2 11" xfId="42500"/>
    <cellStyle name="SAPBEXexcCritical4 2 11 2" xfId="42501"/>
    <cellStyle name="SAPBEXexcCritical4 2 11 3" xfId="42502"/>
    <cellStyle name="SAPBEXexcCritical4 2 12" xfId="42503"/>
    <cellStyle name="SAPBEXexcCritical4 2 12 2" xfId="42504"/>
    <cellStyle name="SAPBEXexcCritical4 2 13" xfId="42505"/>
    <cellStyle name="SAPBEXexcCritical4 2 2" xfId="42506"/>
    <cellStyle name="SAPBEXexcCritical4 2 2 10" xfId="42507"/>
    <cellStyle name="SAPBEXexcCritical4 2 2 11" xfId="42508"/>
    <cellStyle name="SAPBEXexcCritical4 2 2 12" xfId="42509"/>
    <cellStyle name="SAPBEXexcCritical4 2 2 2" xfId="42510"/>
    <cellStyle name="SAPBEXexcCritical4 2 2 2 10" xfId="42511"/>
    <cellStyle name="SAPBEXexcCritical4 2 2 2 2" xfId="42512"/>
    <cellStyle name="SAPBEXexcCritical4 2 2 2 2 2" xfId="42513"/>
    <cellStyle name="SAPBEXexcCritical4 2 2 2 2 2 2" xfId="42514"/>
    <cellStyle name="SAPBEXexcCritical4 2 2 2 2 2 3" xfId="42515"/>
    <cellStyle name="SAPBEXexcCritical4 2 2 2 2 3" xfId="42516"/>
    <cellStyle name="SAPBEXexcCritical4 2 2 2 2 3 2" xfId="42517"/>
    <cellStyle name="SAPBEXexcCritical4 2 2 2 2 3 3" xfId="42518"/>
    <cellStyle name="SAPBEXexcCritical4 2 2 2 2 4" xfId="42519"/>
    <cellStyle name="SAPBEXexcCritical4 2 2 2 2 4 2" xfId="42520"/>
    <cellStyle name="SAPBEXexcCritical4 2 2 2 2 5" xfId="42521"/>
    <cellStyle name="SAPBEXexcCritical4 2 2 2 2 6" xfId="42522"/>
    <cellStyle name="SAPBEXexcCritical4 2 2 2 2 7" xfId="42523"/>
    <cellStyle name="SAPBEXexcCritical4 2 2 2 2 8" xfId="42524"/>
    <cellStyle name="SAPBEXexcCritical4 2 2 2 3" xfId="42525"/>
    <cellStyle name="SAPBEXexcCritical4 2 2 2 3 2" xfId="42526"/>
    <cellStyle name="SAPBEXexcCritical4 2 2 2 3 2 2" xfId="42527"/>
    <cellStyle name="SAPBEXexcCritical4 2 2 2 3 3" xfId="42528"/>
    <cellStyle name="SAPBEXexcCritical4 2 2 2 3 4" xfId="42529"/>
    <cellStyle name="SAPBEXexcCritical4 2 2 2 3 5" xfId="42530"/>
    <cellStyle name="SAPBEXexcCritical4 2 2 2 4" xfId="42531"/>
    <cellStyle name="SAPBEXexcCritical4 2 2 2 4 2" xfId="42532"/>
    <cellStyle name="SAPBEXexcCritical4 2 2 2 4 3" xfId="42533"/>
    <cellStyle name="SAPBEXexcCritical4 2 2 2 4 4" xfId="42534"/>
    <cellStyle name="SAPBEXexcCritical4 2 2 2 4 5" xfId="42535"/>
    <cellStyle name="SAPBEXexcCritical4 2 2 2 5" xfId="42536"/>
    <cellStyle name="SAPBEXexcCritical4 2 2 2 5 2" xfId="42537"/>
    <cellStyle name="SAPBEXexcCritical4 2 2 2 5 3" xfId="42538"/>
    <cellStyle name="SAPBEXexcCritical4 2 2 2 5 4" xfId="42539"/>
    <cellStyle name="SAPBEXexcCritical4 2 2 2 5 5" xfId="42540"/>
    <cellStyle name="SAPBEXexcCritical4 2 2 2 6" xfId="42541"/>
    <cellStyle name="SAPBEXexcCritical4 2 2 2 6 2" xfId="42542"/>
    <cellStyle name="SAPBEXexcCritical4 2 2 2 6 3" xfId="42543"/>
    <cellStyle name="SAPBEXexcCritical4 2 2 2 6 4" xfId="42544"/>
    <cellStyle name="SAPBEXexcCritical4 2 2 2 6 5" xfId="42545"/>
    <cellStyle name="SAPBEXexcCritical4 2 2 2 7" xfId="42546"/>
    <cellStyle name="SAPBEXexcCritical4 2 2 2 7 2" xfId="42547"/>
    <cellStyle name="SAPBEXexcCritical4 2 2 2 8" xfId="42548"/>
    <cellStyle name="SAPBEXexcCritical4 2 2 2 9" xfId="42549"/>
    <cellStyle name="SAPBEXexcCritical4 2 2 3" xfId="42550"/>
    <cellStyle name="SAPBEXexcCritical4 2 2 3 2" xfId="42551"/>
    <cellStyle name="SAPBEXexcCritical4 2 2 3 2 2" xfId="42552"/>
    <cellStyle name="SAPBEXexcCritical4 2 2 3 2 3" xfId="42553"/>
    <cellStyle name="SAPBEXexcCritical4 2 2 3 3" xfId="42554"/>
    <cellStyle name="SAPBEXexcCritical4 2 2 3 3 2" xfId="42555"/>
    <cellStyle name="SAPBEXexcCritical4 2 2 3 3 3" xfId="42556"/>
    <cellStyle name="SAPBEXexcCritical4 2 2 3 4" xfId="42557"/>
    <cellStyle name="SAPBEXexcCritical4 2 2 3 4 2" xfId="42558"/>
    <cellStyle name="SAPBEXexcCritical4 2 2 3 5" xfId="42559"/>
    <cellStyle name="SAPBEXexcCritical4 2 2 3 5 2" xfId="42560"/>
    <cellStyle name="SAPBEXexcCritical4 2 2 3 6" xfId="42561"/>
    <cellStyle name="SAPBEXexcCritical4 2 2 3 7" xfId="42562"/>
    <cellStyle name="SAPBEXexcCritical4 2 2 4" xfId="42563"/>
    <cellStyle name="SAPBEXexcCritical4 2 2 4 2" xfId="42564"/>
    <cellStyle name="SAPBEXexcCritical4 2 2 4 2 2" xfId="42565"/>
    <cellStyle name="SAPBEXexcCritical4 2 2 4 3" xfId="42566"/>
    <cellStyle name="SAPBEXexcCritical4 2 2 4 4" xfId="42567"/>
    <cellStyle name="SAPBEXexcCritical4 2 2 4 5" xfId="42568"/>
    <cellStyle name="SAPBEXexcCritical4 2 2 5" xfId="42569"/>
    <cellStyle name="SAPBEXexcCritical4 2 2 5 2" xfId="42570"/>
    <cellStyle name="SAPBEXexcCritical4 2 2 5 2 2" xfId="42571"/>
    <cellStyle name="SAPBEXexcCritical4 2 2 5 3" xfId="42572"/>
    <cellStyle name="SAPBEXexcCritical4 2 2 5 4" xfId="42573"/>
    <cellStyle name="SAPBEXexcCritical4 2 2 5 5" xfId="42574"/>
    <cellStyle name="SAPBEXexcCritical4 2 2 6" xfId="42575"/>
    <cellStyle name="SAPBEXexcCritical4 2 2 6 2" xfId="42576"/>
    <cellStyle name="SAPBEXexcCritical4 2 2 6 3" xfId="42577"/>
    <cellStyle name="SAPBEXexcCritical4 2 2 6 4" xfId="42578"/>
    <cellStyle name="SAPBEXexcCritical4 2 2 6 5" xfId="42579"/>
    <cellStyle name="SAPBEXexcCritical4 2 2 7" xfId="42580"/>
    <cellStyle name="SAPBEXexcCritical4 2 2 7 2" xfId="42581"/>
    <cellStyle name="SAPBEXexcCritical4 2 2 7 3" xfId="42582"/>
    <cellStyle name="SAPBEXexcCritical4 2 2 7 4" xfId="42583"/>
    <cellStyle name="SAPBEXexcCritical4 2 2 7 5" xfId="42584"/>
    <cellStyle name="SAPBEXexcCritical4 2 2 8" xfId="42585"/>
    <cellStyle name="SAPBEXexcCritical4 2 2 8 2" xfId="42586"/>
    <cellStyle name="SAPBEXexcCritical4 2 2 9" xfId="42587"/>
    <cellStyle name="SAPBEXexcCritical4 2 3" xfId="42588"/>
    <cellStyle name="SAPBEXexcCritical4 2 3 10" xfId="42589"/>
    <cellStyle name="SAPBEXexcCritical4 2 3 2" xfId="42590"/>
    <cellStyle name="SAPBEXexcCritical4 2 3 2 2" xfId="42591"/>
    <cellStyle name="SAPBEXexcCritical4 2 3 2 2 2" xfId="42592"/>
    <cellStyle name="SAPBEXexcCritical4 2 3 2 2 3" xfId="42593"/>
    <cellStyle name="SAPBEXexcCritical4 2 3 2 3" xfId="42594"/>
    <cellStyle name="SAPBEXexcCritical4 2 3 2 3 2" xfId="42595"/>
    <cellStyle name="SAPBEXexcCritical4 2 3 2 3 3" xfId="42596"/>
    <cellStyle name="SAPBEXexcCritical4 2 3 2 4" xfId="42597"/>
    <cellStyle name="SAPBEXexcCritical4 2 3 2 4 2" xfId="42598"/>
    <cellStyle name="SAPBEXexcCritical4 2 3 2 5" xfId="42599"/>
    <cellStyle name="SAPBEXexcCritical4 2 3 2 6" xfId="42600"/>
    <cellStyle name="SAPBEXexcCritical4 2 3 2 7" xfId="42601"/>
    <cellStyle name="SAPBEXexcCritical4 2 3 2 8" xfId="42602"/>
    <cellStyle name="SAPBEXexcCritical4 2 3 3" xfId="42603"/>
    <cellStyle name="SAPBEXexcCritical4 2 3 3 2" xfId="42604"/>
    <cellStyle name="SAPBEXexcCritical4 2 3 3 2 2" xfId="42605"/>
    <cellStyle name="SAPBEXexcCritical4 2 3 3 3" xfId="42606"/>
    <cellStyle name="SAPBEXexcCritical4 2 3 3 4" xfId="42607"/>
    <cellStyle name="SAPBEXexcCritical4 2 3 3 5" xfId="42608"/>
    <cellStyle name="SAPBEXexcCritical4 2 3 4" xfId="42609"/>
    <cellStyle name="SAPBEXexcCritical4 2 3 4 2" xfId="42610"/>
    <cellStyle name="SAPBEXexcCritical4 2 3 4 3" xfId="42611"/>
    <cellStyle name="SAPBEXexcCritical4 2 3 4 4" xfId="42612"/>
    <cellStyle name="SAPBEXexcCritical4 2 3 4 5" xfId="42613"/>
    <cellStyle name="SAPBEXexcCritical4 2 3 5" xfId="42614"/>
    <cellStyle name="SAPBEXexcCritical4 2 3 5 2" xfId="42615"/>
    <cellStyle name="SAPBEXexcCritical4 2 3 5 3" xfId="42616"/>
    <cellStyle name="SAPBEXexcCritical4 2 3 5 4" xfId="42617"/>
    <cellStyle name="SAPBEXexcCritical4 2 3 5 5" xfId="42618"/>
    <cellStyle name="SAPBEXexcCritical4 2 3 6" xfId="42619"/>
    <cellStyle name="SAPBEXexcCritical4 2 3 6 2" xfId="42620"/>
    <cellStyle name="SAPBEXexcCritical4 2 3 6 3" xfId="42621"/>
    <cellStyle name="SAPBEXexcCritical4 2 3 6 4" xfId="42622"/>
    <cellStyle name="SAPBEXexcCritical4 2 3 6 5" xfId="42623"/>
    <cellStyle name="SAPBEXexcCritical4 2 3 7" xfId="42624"/>
    <cellStyle name="SAPBEXexcCritical4 2 3 7 2" xfId="42625"/>
    <cellStyle name="SAPBEXexcCritical4 2 3 8" xfId="42626"/>
    <cellStyle name="SAPBEXexcCritical4 2 3 9" xfId="42627"/>
    <cellStyle name="SAPBEXexcCritical4 2 4" xfId="42628"/>
    <cellStyle name="SAPBEXexcCritical4 2 4 2" xfId="42629"/>
    <cellStyle name="SAPBEXexcCritical4 2 4 2 2" xfId="42630"/>
    <cellStyle name="SAPBEXexcCritical4 2 4 2 3" xfId="42631"/>
    <cellStyle name="SAPBEXexcCritical4 2 4 3" xfId="42632"/>
    <cellStyle name="SAPBEXexcCritical4 2 4 3 2" xfId="42633"/>
    <cellStyle name="SAPBEXexcCritical4 2 4 3 3" xfId="42634"/>
    <cellStyle name="SAPBEXexcCritical4 2 4 4" xfId="42635"/>
    <cellStyle name="SAPBEXexcCritical4 2 4 4 2" xfId="42636"/>
    <cellStyle name="SAPBEXexcCritical4 2 4 5" xfId="42637"/>
    <cellStyle name="SAPBEXexcCritical4 2 4 5 2" xfId="42638"/>
    <cellStyle name="SAPBEXexcCritical4 2 4 6" xfId="42639"/>
    <cellStyle name="SAPBEXexcCritical4 2 4 7" xfId="42640"/>
    <cellStyle name="SAPBEXexcCritical4 2 5" xfId="42641"/>
    <cellStyle name="SAPBEXexcCritical4 2 5 2" xfId="42642"/>
    <cellStyle name="SAPBEXexcCritical4 2 5 2 2" xfId="42643"/>
    <cellStyle name="SAPBEXexcCritical4 2 5 2 3" xfId="42644"/>
    <cellStyle name="SAPBEXexcCritical4 2 5 3" xfId="42645"/>
    <cellStyle name="SAPBEXexcCritical4 2 5 4" xfId="42646"/>
    <cellStyle name="SAPBEXexcCritical4 2 5 5" xfId="42647"/>
    <cellStyle name="SAPBEXexcCritical4 2 6" xfId="42648"/>
    <cellStyle name="SAPBEXexcCritical4 2 6 2" xfId="42649"/>
    <cellStyle name="SAPBEXexcCritical4 2 6 2 2" xfId="42650"/>
    <cellStyle name="SAPBEXexcCritical4 2 6 3" xfId="42651"/>
    <cellStyle name="SAPBEXexcCritical4 2 6 4" xfId="42652"/>
    <cellStyle name="SAPBEXexcCritical4 2 6 5" xfId="42653"/>
    <cellStyle name="SAPBEXexcCritical4 2 7" xfId="42654"/>
    <cellStyle name="SAPBEXexcCritical4 2 7 2" xfId="42655"/>
    <cellStyle name="SAPBEXexcCritical4 2 7 3" xfId="42656"/>
    <cellStyle name="SAPBEXexcCritical4 2 7 4" xfId="42657"/>
    <cellStyle name="SAPBEXexcCritical4 2 7 5" xfId="42658"/>
    <cellStyle name="SAPBEXexcCritical4 2 8" xfId="42659"/>
    <cellStyle name="SAPBEXexcCritical4 2 8 2" xfId="42660"/>
    <cellStyle name="SAPBEXexcCritical4 2 8 3" xfId="42661"/>
    <cellStyle name="SAPBEXexcCritical4 2 9" xfId="42662"/>
    <cellStyle name="SAPBEXexcCritical4 2 9 2" xfId="42663"/>
    <cellStyle name="SAPBEXexcCritical4 2 9 3" xfId="42664"/>
    <cellStyle name="SAPBEXexcCritical4 20" xfId="42665"/>
    <cellStyle name="SAPBEXexcCritical4 20 2" xfId="42666"/>
    <cellStyle name="SAPBEXexcCritical4 21" xfId="42667"/>
    <cellStyle name="SAPBEXexcCritical4 21 2" xfId="42668"/>
    <cellStyle name="SAPBEXexcCritical4 22" xfId="42669"/>
    <cellStyle name="SAPBEXexcCritical4 23" xfId="42670"/>
    <cellStyle name="SAPBEXexcCritical4 3" xfId="42671"/>
    <cellStyle name="SAPBEXexcCritical4 3 10" xfId="42672"/>
    <cellStyle name="SAPBEXexcCritical4 3 10 2" xfId="42673"/>
    <cellStyle name="SAPBEXexcCritical4 3 10 3" xfId="42674"/>
    <cellStyle name="SAPBEXexcCritical4 3 11" xfId="42675"/>
    <cellStyle name="SAPBEXexcCritical4 3 11 2" xfId="42676"/>
    <cellStyle name="SAPBEXexcCritical4 3 12" xfId="42677"/>
    <cellStyle name="SAPBEXexcCritical4 3 2" xfId="42678"/>
    <cellStyle name="SAPBEXexcCritical4 3 2 10" xfId="42679"/>
    <cellStyle name="SAPBEXexcCritical4 3 2 2" xfId="42680"/>
    <cellStyle name="SAPBEXexcCritical4 3 2 2 2" xfId="42681"/>
    <cellStyle name="SAPBEXexcCritical4 3 2 2 2 2" xfId="42682"/>
    <cellStyle name="SAPBEXexcCritical4 3 2 2 2 3" xfId="42683"/>
    <cellStyle name="SAPBEXexcCritical4 3 2 2 3" xfId="42684"/>
    <cellStyle name="SAPBEXexcCritical4 3 2 2 3 2" xfId="42685"/>
    <cellStyle name="SAPBEXexcCritical4 3 2 2 3 3" xfId="42686"/>
    <cellStyle name="SAPBEXexcCritical4 3 2 2 4" xfId="42687"/>
    <cellStyle name="SAPBEXexcCritical4 3 2 2 4 2" xfId="42688"/>
    <cellStyle name="SAPBEXexcCritical4 3 2 2 5" xfId="42689"/>
    <cellStyle name="SAPBEXexcCritical4 3 2 2 6" xfId="42690"/>
    <cellStyle name="SAPBEXexcCritical4 3 2 2 7" xfId="42691"/>
    <cellStyle name="SAPBEXexcCritical4 3 2 2 8" xfId="42692"/>
    <cellStyle name="SAPBEXexcCritical4 3 2 3" xfId="42693"/>
    <cellStyle name="SAPBEXexcCritical4 3 2 3 2" xfId="42694"/>
    <cellStyle name="SAPBEXexcCritical4 3 2 3 2 2" xfId="42695"/>
    <cellStyle name="SAPBEXexcCritical4 3 2 3 3" xfId="42696"/>
    <cellStyle name="SAPBEXexcCritical4 3 2 3 4" xfId="42697"/>
    <cellStyle name="SAPBEXexcCritical4 3 2 3 5" xfId="42698"/>
    <cellStyle name="SAPBEXexcCritical4 3 2 4" xfId="42699"/>
    <cellStyle name="SAPBEXexcCritical4 3 2 4 2" xfId="42700"/>
    <cellStyle name="SAPBEXexcCritical4 3 2 4 3" xfId="42701"/>
    <cellStyle name="SAPBEXexcCritical4 3 2 4 4" xfId="42702"/>
    <cellStyle name="SAPBEXexcCritical4 3 2 4 5" xfId="42703"/>
    <cellStyle name="SAPBEXexcCritical4 3 2 5" xfId="42704"/>
    <cellStyle name="SAPBEXexcCritical4 3 2 5 2" xfId="42705"/>
    <cellStyle name="SAPBEXexcCritical4 3 2 5 3" xfId="42706"/>
    <cellStyle name="SAPBEXexcCritical4 3 2 5 4" xfId="42707"/>
    <cellStyle name="SAPBEXexcCritical4 3 2 5 5" xfId="42708"/>
    <cellStyle name="SAPBEXexcCritical4 3 2 6" xfId="42709"/>
    <cellStyle name="SAPBEXexcCritical4 3 2 6 2" xfId="42710"/>
    <cellStyle name="SAPBEXexcCritical4 3 2 6 3" xfId="42711"/>
    <cellStyle name="SAPBEXexcCritical4 3 2 6 4" xfId="42712"/>
    <cellStyle name="SAPBEXexcCritical4 3 2 6 5" xfId="42713"/>
    <cellStyle name="SAPBEXexcCritical4 3 2 7" xfId="42714"/>
    <cellStyle name="SAPBEXexcCritical4 3 2 7 2" xfId="42715"/>
    <cellStyle name="SAPBEXexcCritical4 3 2 8" xfId="42716"/>
    <cellStyle name="SAPBEXexcCritical4 3 2 9" xfId="42717"/>
    <cellStyle name="SAPBEXexcCritical4 3 3" xfId="42718"/>
    <cellStyle name="SAPBEXexcCritical4 3 3 2" xfId="42719"/>
    <cellStyle name="SAPBEXexcCritical4 3 3 2 2" xfId="42720"/>
    <cellStyle name="SAPBEXexcCritical4 3 3 2 3" xfId="42721"/>
    <cellStyle name="SAPBEXexcCritical4 3 3 3" xfId="42722"/>
    <cellStyle name="SAPBEXexcCritical4 3 3 3 2" xfId="42723"/>
    <cellStyle name="SAPBEXexcCritical4 3 3 3 3" xfId="42724"/>
    <cellStyle name="SAPBEXexcCritical4 3 3 4" xfId="42725"/>
    <cellStyle name="SAPBEXexcCritical4 3 3 4 2" xfId="42726"/>
    <cellStyle name="SAPBEXexcCritical4 3 3 5" xfId="42727"/>
    <cellStyle name="SAPBEXexcCritical4 3 3 5 2" xfId="42728"/>
    <cellStyle name="SAPBEXexcCritical4 3 3 6" xfId="42729"/>
    <cellStyle name="SAPBEXexcCritical4 3 3 7" xfId="42730"/>
    <cellStyle name="SAPBEXexcCritical4 3 4" xfId="42731"/>
    <cellStyle name="SAPBEXexcCritical4 3 4 2" xfId="42732"/>
    <cellStyle name="SAPBEXexcCritical4 3 4 2 2" xfId="42733"/>
    <cellStyle name="SAPBEXexcCritical4 3 4 2 3" xfId="42734"/>
    <cellStyle name="SAPBEXexcCritical4 3 4 3" xfId="42735"/>
    <cellStyle name="SAPBEXexcCritical4 3 4 4" xfId="42736"/>
    <cellStyle name="SAPBEXexcCritical4 3 4 5" xfId="42737"/>
    <cellStyle name="SAPBEXexcCritical4 3 5" xfId="42738"/>
    <cellStyle name="SAPBEXexcCritical4 3 5 2" xfId="42739"/>
    <cellStyle name="SAPBEXexcCritical4 3 5 2 2" xfId="42740"/>
    <cellStyle name="SAPBEXexcCritical4 3 5 3" xfId="42741"/>
    <cellStyle name="SAPBEXexcCritical4 3 5 4" xfId="42742"/>
    <cellStyle name="SAPBEXexcCritical4 3 5 5" xfId="42743"/>
    <cellStyle name="SAPBEXexcCritical4 3 6" xfId="42744"/>
    <cellStyle name="SAPBEXexcCritical4 3 6 2" xfId="42745"/>
    <cellStyle name="SAPBEXexcCritical4 3 6 3" xfId="42746"/>
    <cellStyle name="SAPBEXexcCritical4 3 6 4" xfId="42747"/>
    <cellStyle name="SAPBEXexcCritical4 3 6 5" xfId="42748"/>
    <cellStyle name="SAPBEXexcCritical4 3 7" xfId="42749"/>
    <cellStyle name="SAPBEXexcCritical4 3 7 2" xfId="42750"/>
    <cellStyle name="SAPBEXexcCritical4 3 7 3" xfId="42751"/>
    <cellStyle name="SAPBEXexcCritical4 3 7 4" xfId="42752"/>
    <cellStyle name="SAPBEXexcCritical4 3 7 5" xfId="42753"/>
    <cellStyle name="SAPBEXexcCritical4 3 8" xfId="42754"/>
    <cellStyle name="SAPBEXexcCritical4 3 8 2" xfId="42755"/>
    <cellStyle name="SAPBEXexcCritical4 3 8 3" xfId="42756"/>
    <cellStyle name="SAPBEXexcCritical4 3 9" xfId="42757"/>
    <cellStyle name="SAPBEXexcCritical4 3 9 2" xfId="42758"/>
    <cellStyle name="SAPBEXexcCritical4 3 9 3" xfId="42759"/>
    <cellStyle name="SAPBEXexcCritical4 4" xfId="42760"/>
    <cellStyle name="SAPBEXexcCritical4 4 10" xfId="42761"/>
    <cellStyle name="SAPBEXexcCritical4 4 11" xfId="42762"/>
    <cellStyle name="SAPBEXexcCritical4 4 12" xfId="42763"/>
    <cellStyle name="SAPBEXexcCritical4 4 2" xfId="42764"/>
    <cellStyle name="SAPBEXexcCritical4 4 2 10" xfId="42765"/>
    <cellStyle name="SAPBEXexcCritical4 4 2 2" xfId="42766"/>
    <cellStyle name="SAPBEXexcCritical4 4 2 2 2" xfId="42767"/>
    <cellStyle name="SAPBEXexcCritical4 4 2 2 2 2" xfId="42768"/>
    <cellStyle name="SAPBEXexcCritical4 4 2 2 2 3" xfId="42769"/>
    <cellStyle name="SAPBEXexcCritical4 4 2 2 3" xfId="42770"/>
    <cellStyle name="SAPBEXexcCritical4 4 2 2 3 2" xfId="42771"/>
    <cellStyle name="SAPBEXexcCritical4 4 2 2 4" xfId="42772"/>
    <cellStyle name="SAPBEXexcCritical4 4 2 2 4 2" xfId="42773"/>
    <cellStyle name="SAPBEXexcCritical4 4 2 2 5" xfId="42774"/>
    <cellStyle name="SAPBEXexcCritical4 4 2 2 6" xfId="42775"/>
    <cellStyle name="SAPBEXexcCritical4 4 2 2 7" xfId="42776"/>
    <cellStyle name="SAPBEXexcCritical4 4 2 2 8" xfId="42777"/>
    <cellStyle name="SAPBEXexcCritical4 4 2 3" xfId="42778"/>
    <cellStyle name="SAPBEXexcCritical4 4 2 3 2" xfId="42779"/>
    <cellStyle name="SAPBEXexcCritical4 4 2 3 2 2" xfId="42780"/>
    <cellStyle name="SAPBEXexcCritical4 4 2 3 3" xfId="42781"/>
    <cellStyle name="SAPBEXexcCritical4 4 2 3 4" xfId="42782"/>
    <cellStyle name="SAPBEXexcCritical4 4 2 3 5" xfId="42783"/>
    <cellStyle name="SAPBEXexcCritical4 4 2 4" xfId="42784"/>
    <cellStyle name="SAPBEXexcCritical4 4 2 4 2" xfId="42785"/>
    <cellStyle name="SAPBEXexcCritical4 4 2 4 3" xfId="42786"/>
    <cellStyle name="SAPBEXexcCritical4 4 2 4 4" xfId="42787"/>
    <cellStyle name="SAPBEXexcCritical4 4 2 4 5" xfId="42788"/>
    <cellStyle name="SAPBEXexcCritical4 4 2 5" xfId="42789"/>
    <cellStyle name="SAPBEXexcCritical4 4 2 5 2" xfId="42790"/>
    <cellStyle name="SAPBEXexcCritical4 4 2 5 3" xfId="42791"/>
    <cellStyle name="SAPBEXexcCritical4 4 2 5 4" xfId="42792"/>
    <cellStyle name="SAPBEXexcCritical4 4 2 5 5" xfId="42793"/>
    <cellStyle name="SAPBEXexcCritical4 4 2 6" xfId="42794"/>
    <cellStyle name="SAPBEXexcCritical4 4 2 6 2" xfId="42795"/>
    <cellStyle name="SAPBEXexcCritical4 4 2 6 3" xfId="42796"/>
    <cellStyle name="SAPBEXexcCritical4 4 2 6 4" xfId="42797"/>
    <cellStyle name="SAPBEXexcCritical4 4 2 6 5" xfId="42798"/>
    <cellStyle name="SAPBEXexcCritical4 4 2 7" xfId="42799"/>
    <cellStyle name="SAPBEXexcCritical4 4 2 7 2" xfId="42800"/>
    <cellStyle name="SAPBEXexcCritical4 4 2 8" xfId="42801"/>
    <cellStyle name="SAPBEXexcCritical4 4 2 9" xfId="42802"/>
    <cellStyle name="SAPBEXexcCritical4 4 3" xfId="42803"/>
    <cellStyle name="SAPBEXexcCritical4 4 3 2" xfId="42804"/>
    <cellStyle name="SAPBEXexcCritical4 4 3 2 2" xfId="42805"/>
    <cellStyle name="SAPBEXexcCritical4 4 3 3" xfId="42806"/>
    <cellStyle name="SAPBEXexcCritical4 4 3 3 2" xfId="42807"/>
    <cellStyle name="SAPBEXexcCritical4 4 3 4" xfId="42808"/>
    <cellStyle name="SAPBEXexcCritical4 4 3 4 2" xfId="42809"/>
    <cellStyle name="SAPBEXexcCritical4 4 3 5" xfId="42810"/>
    <cellStyle name="SAPBEXexcCritical4 4 3 5 2" xfId="42811"/>
    <cellStyle name="SAPBEXexcCritical4 4 3 6" xfId="42812"/>
    <cellStyle name="SAPBEXexcCritical4 4 3 7" xfId="42813"/>
    <cellStyle name="SAPBEXexcCritical4 4 4" xfId="42814"/>
    <cellStyle name="SAPBEXexcCritical4 4 4 2" xfId="42815"/>
    <cellStyle name="SAPBEXexcCritical4 4 4 2 2" xfId="42816"/>
    <cellStyle name="SAPBEXexcCritical4 4 4 3" xfId="42817"/>
    <cellStyle name="SAPBEXexcCritical4 4 4 4" xfId="42818"/>
    <cellStyle name="SAPBEXexcCritical4 4 4 5" xfId="42819"/>
    <cellStyle name="SAPBEXexcCritical4 4 5" xfId="42820"/>
    <cellStyle name="SAPBEXexcCritical4 4 5 2" xfId="42821"/>
    <cellStyle name="SAPBEXexcCritical4 4 5 2 2" xfId="42822"/>
    <cellStyle name="SAPBEXexcCritical4 4 5 3" xfId="42823"/>
    <cellStyle name="SAPBEXexcCritical4 4 5 4" xfId="42824"/>
    <cellStyle name="SAPBEXexcCritical4 4 5 5" xfId="42825"/>
    <cellStyle name="SAPBEXexcCritical4 4 6" xfId="42826"/>
    <cellStyle name="SAPBEXexcCritical4 4 6 2" xfId="42827"/>
    <cellStyle name="SAPBEXexcCritical4 4 6 3" xfId="42828"/>
    <cellStyle name="SAPBEXexcCritical4 4 6 4" xfId="42829"/>
    <cellStyle name="SAPBEXexcCritical4 4 6 5" xfId="42830"/>
    <cellStyle name="SAPBEXexcCritical4 4 7" xfId="42831"/>
    <cellStyle name="SAPBEXexcCritical4 4 7 2" xfId="42832"/>
    <cellStyle name="SAPBEXexcCritical4 4 7 3" xfId="42833"/>
    <cellStyle name="SAPBEXexcCritical4 4 7 4" xfId="42834"/>
    <cellStyle name="SAPBEXexcCritical4 4 7 5" xfId="42835"/>
    <cellStyle name="SAPBEXexcCritical4 4 8" xfId="42836"/>
    <cellStyle name="SAPBEXexcCritical4 4 8 2" xfId="42837"/>
    <cellStyle name="SAPBEXexcCritical4 4 9" xfId="42838"/>
    <cellStyle name="SAPBEXexcCritical4 4 9 2" xfId="42839"/>
    <cellStyle name="SAPBEXexcCritical4 4 9 3" xfId="42840"/>
    <cellStyle name="SAPBEXexcCritical4 5" xfId="42841"/>
    <cellStyle name="SAPBEXexcCritical4 5 2" xfId="42842"/>
    <cellStyle name="SAPBEXexcCritical4 5 2 2" xfId="42843"/>
    <cellStyle name="SAPBEXexcCritical4 5 2 2 2" xfId="42844"/>
    <cellStyle name="SAPBEXexcCritical4 5 2 2 3" xfId="42845"/>
    <cellStyle name="SAPBEXexcCritical4 5 2 3" xfId="42846"/>
    <cellStyle name="SAPBEXexcCritical4 5 2 4" xfId="42847"/>
    <cellStyle name="SAPBEXexcCritical4 5 2 5" xfId="42848"/>
    <cellStyle name="SAPBEXexcCritical4 5 3" xfId="42849"/>
    <cellStyle name="SAPBEXexcCritical4 5 3 2" xfId="42850"/>
    <cellStyle name="SAPBEXexcCritical4 5 3 3" xfId="42851"/>
    <cellStyle name="SAPBEXexcCritical4 5 4" xfId="42852"/>
    <cellStyle name="SAPBEXexcCritical4 5 4 2" xfId="42853"/>
    <cellStyle name="SAPBEXexcCritical4 5 5" xfId="42854"/>
    <cellStyle name="SAPBEXexcCritical4 5 5 2" xfId="42855"/>
    <cellStyle name="SAPBEXexcCritical4 5 6" xfId="42856"/>
    <cellStyle name="SAPBEXexcCritical4 5 7" xfId="42857"/>
    <cellStyle name="SAPBEXexcCritical4 6" xfId="42858"/>
    <cellStyle name="SAPBEXexcCritical4 6 2" xfId="42859"/>
    <cellStyle name="SAPBEXexcCritical4 6 2 2" xfId="42860"/>
    <cellStyle name="SAPBEXexcCritical4 6 2 2 2" xfId="42861"/>
    <cellStyle name="SAPBEXexcCritical4 6 2 3" xfId="42862"/>
    <cellStyle name="SAPBEXexcCritical4 6 2 4" xfId="42863"/>
    <cellStyle name="SAPBEXexcCritical4 6 2 5" xfId="42864"/>
    <cellStyle name="SAPBEXexcCritical4 6 3" xfId="42865"/>
    <cellStyle name="SAPBEXexcCritical4 6 3 2" xfId="42866"/>
    <cellStyle name="SAPBEXexcCritical4 6 3 3" xfId="42867"/>
    <cellStyle name="SAPBEXexcCritical4 6 4" xfId="42868"/>
    <cellStyle name="SAPBEXexcCritical4 6 5" xfId="42869"/>
    <cellStyle name="SAPBEXexcCritical4 6 6" xfId="42870"/>
    <cellStyle name="SAPBEXexcCritical4 7" xfId="42871"/>
    <cellStyle name="SAPBEXexcCritical4 7 2" xfId="42872"/>
    <cellStyle name="SAPBEXexcCritical4 7 2 2" xfId="42873"/>
    <cellStyle name="SAPBEXexcCritical4 7 2 3" xfId="42874"/>
    <cellStyle name="SAPBEXexcCritical4 7 3" xfId="42875"/>
    <cellStyle name="SAPBEXexcCritical4 7 3 2" xfId="42876"/>
    <cellStyle name="SAPBEXexcCritical4 7 4" xfId="42877"/>
    <cellStyle name="SAPBEXexcCritical4 7 5" xfId="42878"/>
    <cellStyle name="SAPBEXexcCritical4 7 6" xfId="42879"/>
    <cellStyle name="SAPBEXexcCritical4 8" xfId="42880"/>
    <cellStyle name="SAPBEXexcCritical4 8 2" xfId="42881"/>
    <cellStyle name="SAPBEXexcCritical4 8 2 2" xfId="42882"/>
    <cellStyle name="SAPBEXexcCritical4 8 2 3" xfId="42883"/>
    <cellStyle name="SAPBEXexcCritical4 8 3" xfId="42884"/>
    <cellStyle name="SAPBEXexcCritical4 8 3 2" xfId="42885"/>
    <cellStyle name="SAPBEXexcCritical4 8 4" xfId="42886"/>
    <cellStyle name="SAPBEXexcCritical4 8 5" xfId="42887"/>
    <cellStyle name="SAPBEXexcCritical4 9" xfId="42888"/>
    <cellStyle name="SAPBEXexcCritical4 9 2" xfId="42889"/>
    <cellStyle name="SAPBEXexcCritical4 9 2 2" xfId="42890"/>
    <cellStyle name="SAPBEXexcCritical4 9 2 3" xfId="42891"/>
    <cellStyle name="SAPBEXexcCritical4 9 3" xfId="42892"/>
    <cellStyle name="SAPBEXexcCritical4 9 3 2" xfId="42893"/>
    <cellStyle name="SAPBEXexcCritical4 9 4" xfId="42894"/>
    <cellStyle name="SAPBEXexcCritical4 9 5" xfId="42895"/>
    <cellStyle name="SAPBEXexcCritical5" xfId="42896"/>
    <cellStyle name="SAPBEXexcCritical5 10" xfId="42897"/>
    <cellStyle name="SAPBEXexcCritical5 10 2" xfId="42898"/>
    <cellStyle name="SAPBEXexcCritical5 10 2 2" xfId="42899"/>
    <cellStyle name="SAPBEXexcCritical5 10 3" xfId="42900"/>
    <cellStyle name="SAPBEXexcCritical5 10 3 2" xfId="42901"/>
    <cellStyle name="SAPBEXexcCritical5 10 4" xfId="42902"/>
    <cellStyle name="SAPBEXexcCritical5 10 5" xfId="42903"/>
    <cellStyle name="SAPBEXexcCritical5 11" xfId="42904"/>
    <cellStyle name="SAPBEXexcCritical5 11 2" xfId="42905"/>
    <cellStyle name="SAPBEXexcCritical5 11 2 2" xfId="42906"/>
    <cellStyle name="SAPBEXexcCritical5 11 3" xfId="42907"/>
    <cellStyle name="SAPBEXexcCritical5 11 3 2" xfId="42908"/>
    <cellStyle name="SAPBEXexcCritical5 11 4" xfId="42909"/>
    <cellStyle name="SAPBEXexcCritical5 11 5" xfId="42910"/>
    <cellStyle name="SAPBEXexcCritical5 12" xfId="42911"/>
    <cellStyle name="SAPBEXexcCritical5 12 2" xfId="42912"/>
    <cellStyle name="SAPBEXexcCritical5 12 2 2" xfId="42913"/>
    <cellStyle name="SAPBEXexcCritical5 12 3" xfId="42914"/>
    <cellStyle name="SAPBEXexcCritical5 12 3 2" xfId="42915"/>
    <cellStyle name="SAPBEXexcCritical5 12 4" xfId="42916"/>
    <cellStyle name="SAPBEXexcCritical5 12 5" xfId="42917"/>
    <cellStyle name="SAPBEXexcCritical5 13" xfId="42918"/>
    <cellStyle name="SAPBEXexcCritical5 13 2" xfId="42919"/>
    <cellStyle name="SAPBEXexcCritical5 13 2 2" xfId="42920"/>
    <cellStyle name="SAPBEXexcCritical5 13 3" xfId="42921"/>
    <cellStyle name="SAPBEXexcCritical5 13 3 2" xfId="42922"/>
    <cellStyle name="SAPBEXexcCritical5 13 4" xfId="42923"/>
    <cellStyle name="SAPBEXexcCritical5 13 5" xfId="42924"/>
    <cellStyle name="SAPBEXexcCritical5 14" xfId="42925"/>
    <cellStyle name="SAPBEXexcCritical5 14 2" xfId="42926"/>
    <cellStyle name="SAPBEXexcCritical5 14 2 2" xfId="42927"/>
    <cellStyle name="SAPBEXexcCritical5 14 3" xfId="42928"/>
    <cellStyle name="SAPBEXexcCritical5 14 3 2" xfId="42929"/>
    <cellStyle name="SAPBEXexcCritical5 14 4" xfId="42930"/>
    <cellStyle name="SAPBEXexcCritical5 14 5" xfId="42931"/>
    <cellStyle name="SAPBEXexcCritical5 15" xfId="42932"/>
    <cellStyle name="SAPBEXexcCritical5 15 2" xfId="42933"/>
    <cellStyle name="SAPBEXexcCritical5 15 2 2" xfId="42934"/>
    <cellStyle name="SAPBEXexcCritical5 15 3" xfId="42935"/>
    <cellStyle name="SAPBEXexcCritical5 15 3 2" xfId="42936"/>
    <cellStyle name="SAPBEXexcCritical5 15 4" xfId="42937"/>
    <cellStyle name="SAPBEXexcCritical5 15 5" xfId="42938"/>
    <cellStyle name="SAPBEXexcCritical5 16" xfId="42939"/>
    <cellStyle name="SAPBEXexcCritical5 16 2" xfId="42940"/>
    <cellStyle name="SAPBEXexcCritical5 16 2 2" xfId="42941"/>
    <cellStyle name="SAPBEXexcCritical5 16 3" xfId="42942"/>
    <cellStyle name="SAPBEXexcCritical5 16 3 2" xfId="42943"/>
    <cellStyle name="SAPBEXexcCritical5 16 4" xfId="42944"/>
    <cellStyle name="SAPBEXexcCritical5 16 5" xfId="42945"/>
    <cellStyle name="SAPBEXexcCritical5 17" xfId="42946"/>
    <cellStyle name="SAPBEXexcCritical5 17 2" xfId="42947"/>
    <cellStyle name="SAPBEXexcCritical5 17 3" xfId="42948"/>
    <cellStyle name="SAPBEXexcCritical5 17 4" xfId="42949"/>
    <cellStyle name="SAPBEXexcCritical5 17 5" xfId="42950"/>
    <cellStyle name="SAPBEXexcCritical5 18" xfId="42951"/>
    <cellStyle name="SAPBEXexcCritical5 18 2" xfId="42952"/>
    <cellStyle name="SAPBEXexcCritical5 19" xfId="42953"/>
    <cellStyle name="SAPBEXexcCritical5 19 2" xfId="42954"/>
    <cellStyle name="SAPBEXexcCritical5 2" xfId="42955"/>
    <cellStyle name="SAPBEXexcCritical5 2 10" xfId="42956"/>
    <cellStyle name="SAPBEXexcCritical5 2 10 2" xfId="42957"/>
    <cellStyle name="SAPBEXexcCritical5 2 10 3" xfId="42958"/>
    <cellStyle name="SAPBEXexcCritical5 2 11" xfId="42959"/>
    <cellStyle name="SAPBEXexcCritical5 2 11 2" xfId="42960"/>
    <cellStyle name="SAPBEXexcCritical5 2 11 3" xfId="42961"/>
    <cellStyle name="SAPBEXexcCritical5 2 12" xfId="42962"/>
    <cellStyle name="SAPBEXexcCritical5 2 12 2" xfId="42963"/>
    <cellStyle name="SAPBEXexcCritical5 2 13" xfId="42964"/>
    <cellStyle name="SAPBEXexcCritical5 2 2" xfId="42965"/>
    <cellStyle name="SAPBEXexcCritical5 2 2 10" xfId="42966"/>
    <cellStyle name="SAPBEXexcCritical5 2 2 11" xfId="42967"/>
    <cellStyle name="SAPBEXexcCritical5 2 2 12" xfId="42968"/>
    <cellStyle name="SAPBEXexcCritical5 2 2 2" xfId="42969"/>
    <cellStyle name="SAPBEXexcCritical5 2 2 2 10" xfId="42970"/>
    <cellStyle name="SAPBEXexcCritical5 2 2 2 2" xfId="42971"/>
    <cellStyle name="SAPBEXexcCritical5 2 2 2 2 2" xfId="42972"/>
    <cellStyle name="SAPBEXexcCritical5 2 2 2 2 2 2" xfId="42973"/>
    <cellStyle name="SAPBEXexcCritical5 2 2 2 2 2 3" xfId="42974"/>
    <cellStyle name="SAPBEXexcCritical5 2 2 2 2 3" xfId="42975"/>
    <cellStyle name="SAPBEXexcCritical5 2 2 2 2 3 2" xfId="42976"/>
    <cellStyle name="SAPBEXexcCritical5 2 2 2 2 3 3" xfId="42977"/>
    <cellStyle name="SAPBEXexcCritical5 2 2 2 2 4" xfId="42978"/>
    <cellStyle name="SAPBEXexcCritical5 2 2 2 2 4 2" xfId="42979"/>
    <cellStyle name="SAPBEXexcCritical5 2 2 2 2 5" xfId="42980"/>
    <cellStyle name="SAPBEXexcCritical5 2 2 2 2 6" xfId="42981"/>
    <cellStyle name="SAPBEXexcCritical5 2 2 2 2 7" xfId="42982"/>
    <cellStyle name="SAPBEXexcCritical5 2 2 2 2 8" xfId="42983"/>
    <cellStyle name="SAPBEXexcCritical5 2 2 2 3" xfId="42984"/>
    <cellStyle name="SAPBEXexcCritical5 2 2 2 3 2" xfId="42985"/>
    <cellStyle name="SAPBEXexcCritical5 2 2 2 3 2 2" xfId="42986"/>
    <cellStyle name="SAPBEXexcCritical5 2 2 2 3 3" xfId="42987"/>
    <cellStyle name="SAPBEXexcCritical5 2 2 2 3 4" xfId="42988"/>
    <cellStyle name="SAPBEXexcCritical5 2 2 2 3 5" xfId="42989"/>
    <cellStyle name="SAPBEXexcCritical5 2 2 2 4" xfId="42990"/>
    <cellStyle name="SAPBEXexcCritical5 2 2 2 4 2" xfId="42991"/>
    <cellStyle name="SAPBEXexcCritical5 2 2 2 4 3" xfId="42992"/>
    <cellStyle name="SAPBEXexcCritical5 2 2 2 4 4" xfId="42993"/>
    <cellStyle name="SAPBEXexcCritical5 2 2 2 4 5" xfId="42994"/>
    <cellStyle name="SAPBEXexcCritical5 2 2 2 5" xfId="42995"/>
    <cellStyle name="SAPBEXexcCritical5 2 2 2 5 2" xfId="42996"/>
    <cellStyle name="SAPBEXexcCritical5 2 2 2 5 3" xfId="42997"/>
    <cellStyle name="SAPBEXexcCritical5 2 2 2 5 4" xfId="42998"/>
    <cellStyle name="SAPBEXexcCritical5 2 2 2 5 5" xfId="42999"/>
    <cellStyle name="SAPBEXexcCritical5 2 2 2 6" xfId="43000"/>
    <cellStyle name="SAPBEXexcCritical5 2 2 2 6 2" xfId="43001"/>
    <cellStyle name="SAPBEXexcCritical5 2 2 2 6 3" xfId="43002"/>
    <cellStyle name="SAPBEXexcCritical5 2 2 2 6 4" xfId="43003"/>
    <cellStyle name="SAPBEXexcCritical5 2 2 2 6 5" xfId="43004"/>
    <cellStyle name="SAPBEXexcCritical5 2 2 2 7" xfId="43005"/>
    <cellStyle name="SAPBEXexcCritical5 2 2 2 7 2" xfId="43006"/>
    <cellStyle name="SAPBEXexcCritical5 2 2 2 8" xfId="43007"/>
    <cellStyle name="SAPBEXexcCritical5 2 2 2 9" xfId="43008"/>
    <cellStyle name="SAPBEXexcCritical5 2 2 3" xfId="43009"/>
    <cellStyle name="SAPBEXexcCritical5 2 2 3 2" xfId="43010"/>
    <cellStyle name="SAPBEXexcCritical5 2 2 3 2 2" xfId="43011"/>
    <cellStyle name="SAPBEXexcCritical5 2 2 3 2 3" xfId="43012"/>
    <cellStyle name="SAPBEXexcCritical5 2 2 3 3" xfId="43013"/>
    <cellStyle name="SAPBEXexcCritical5 2 2 3 3 2" xfId="43014"/>
    <cellStyle name="SAPBEXexcCritical5 2 2 3 3 3" xfId="43015"/>
    <cellStyle name="SAPBEXexcCritical5 2 2 3 4" xfId="43016"/>
    <cellStyle name="SAPBEXexcCritical5 2 2 3 4 2" xfId="43017"/>
    <cellStyle name="SAPBEXexcCritical5 2 2 3 5" xfId="43018"/>
    <cellStyle name="SAPBEXexcCritical5 2 2 3 5 2" xfId="43019"/>
    <cellStyle name="SAPBEXexcCritical5 2 2 3 6" xfId="43020"/>
    <cellStyle name="SAPBEXexcCritical5 2 2 3 7" xfId="43021"/>
    <cellStyle name="SAPBEXexcCritical5 2 2 4" xfId="43022"/>
    <cellStyle name="SAPBEXexcCritical5 2 2 4 2" xfId="43023"/>
    <cellStyle name="SAPBEXexcCritical5 2 2 4 2 2" xfId="43024"/>
    <cellStyle name="SAPBEXexcCritical5 2 2 4 3" xfId="43025"/>
    <cellStyle name="SAPBEXexcCritical5 2 2 4 4" xfId="43026"/>
    <cellStyle name="SAPBEXexcCritical5 2 2 4 5" xfId="43027"/>
    <cellStyle name="SAPBEXexcCritical5 2 2 5" xfId="43028"/>
    <cellStyle name="SAPBEXexcCritical5 2 2 5 2" xfId="43029"/>
    <cellStyle name="SAPBEXexcCritical5 2 2 5 2 2" xfId="43030"/>
    <cellStyle name="SAPBEXexcCritical5 2 2 5 3" xfId="43031"/>
    <cellStyle name="SAPBEXexcCritical5 2 2 5 4" xfId="43032"/>
    <cellStyle name="SAPBEXexcCritical5 2 2 5 5" xfId="43033"/>
    <cellStyle name="SAPBEXexcCritical5 2 2 6" xfId="43034"/>
    <cellStyle name="SAPBEXexcCritical5 2 2 6 2" xfId="43035"/>
    <cellStyle name="SAPBEXexcCritical5 2 2 6 3" xfId="43036"/>
    <cellStyle name="SAPBEXexcCritical5 2 2 6 4" xfId="43037"/>
    <cellStyle name="SAPBEXexcCritical5 2 2 6 5" xfId="43038"/>
    <cellStyle name="SAPBEXexcCritical5 2 2 7" xfId="43039"/>
    <cellStyle name="SAPBEXexcCritical5 2 2 7 2" xfId="43040"/>
    <cellStyle name="SAPBEXexcCritical5 2 2 7 3" xfId="43041"/>
    <cellStyle name="SAPBEXexcCritical5 2 2 7 4" xfId="43042"/>
    <cellStyle name="SAPBEXexcCritical5 2 2 7 5" xfId="43043"/>
    <cellStyle name="SAPBEXexcCritical5 2 2 8" xfId="43044"/>
    <cellStyle name="SAPBEXexcCritical5 2 2 8 2" xfId="43045"/>
    <cellStyle name="SAPBEXexcCritical5 2 2 9" xfId="43046"/>
    <cellStyle name="SAPBEXexcCritical5 2 3" xfId="43047"/>
    <cellStyle name="SAPBEXexcCritical5 2 3 10" xfId="43048"/>
    <cellStyle name="SAPBEXexcCritical5 2 3 2" xfId="43049"/>
    <cellStyle name="SAPBEXexcCritical5 2 3 2 2" xfId="43050"/>
    <cellStyle name="SAPBEXexcCritical5 2 3 2 2 2" xfId="43051"/>
    <cellStyle name="SAPBEXexcCritical5 2 3 2 2 3" xfId="43052"/>
    <cellStyle name="SAPBEXexcCritical5 2 3 2 3" xfId="43053"/>
    <cellStyle name="SAPBEXexcCritical5 2 3 2 3 2" xfId="43054"/>
    <cellStyle name="SAPBEXexcCritical5 2 3 2 3 3" xfId="43055"/>
    <cellStyle name="SAPBEXexcCritical5 2 3 2 4" xfId="43056"/>
    <cellStyle name="SAPBEXexcCritical5 2 3 2 4 2" xfId="43057"/>
    <cellStyle name="SAPBEXexcCritical5 2 3 2 5" xfId="43058"/>
    <cellStyle name="SAPBEXexcCritical5 2 3 2 6" xfId="43059"/>
    <cellStyle name="SAPBEXexcCritical5 2 3 2 7" xfId="43060"/>
    <cellStyle name="SAPBEXexcCritical5 2 3 2 8" xfId="43061"/>
    <cellStyle name="SAPBEXexcCritical5 2 3 3" xfId="43062"/>
    <cellStyle name="SAPBEXexcCritical5 2 3 3 2" xfId="43063"/>
    <cellStyle name="SAPBEXexcCritical5 2 3 3 2 2" xfId="43064"/>
    <cellStyle name="SAPBEXexcCritical5 2 3 3 3" xfId="43065"/>
    <cellStyle name="SAPBEXexcCritical5 2 3 3 4" xfId="43066"/>
    <cellStyle name="SAPBEXexcCritical5 2 3 3 5" xfId="43067"/>
    <cellStyle name="SAPBEXexcCritical5 2 3 4" xfId="43068"/>
    <cellStyle name="SAPBEXexcCritical5 2 3 4 2" xfId="43069"/>
    <cellStyle name="SAPBEXexcCritical5 2 3 4 3" xfId="43070"/>
    <cellStyle name="SAPBEXexcCritical5 2 3 4 4" xfId="43071"/>
    <cellStyle name="SAPBEXexcCritical5 2 3 4 5" xfId="43072"/>
    <cellStyle name="SAPBEXexcCritical5 2 3 5" xfId="43073"/>
    <cellStyle name="SAPBEXexcCritical5 2 3 5 2" xfId="43074"/>
    <cellStyle name="SAPBEXexcCritical5 2 3 5 3" xfId="43075"/>
    <cellStyle name="SAPBEXexcCritical5 2 3 5 4" xfId="43076"/>
    <cellStyle name="SAPBEXexcCritical5 2 3 5 5" xfId="43077"/>
    <cellStyle name="SAPBEXexcCritical5 2 3 6" xfId="43078"/>
    <cellStyle name="SAPBEXexcCritical5 2 3 6 2" xfId="43079"/>
    <cellStyle name="SAPBEXexcCritical5 2 3 6 3" xfId="43080"/>
    <cellStyle name="SAPBEXexcCritical5 2 3 6 4" xfId="43081"/>
    <cellStyle name="SAPBEXexcCritical5 2 3 6 5" xfId="43082"/>
    <cellStyle name="SAPBEXexcCritical5 2 3 7" xfId="43083"/>
    <cellStyle name="SAPBEXexcCritical5 2 3 7 2" xfId="43084"/>
    <cellStyle name="SAPBEXexcCritical5 2 3 8" xfId="43085"/>
    <cellStyle name="SAPBEXexcCritical5 2 3 9" xfId="43086"/>
    <cellStyle name="SAPBEXexcCritical5 2 4" xfId="43087"/>
    <cellStyle name="SAPBEXexcCritical5 2 4 2" xfId="43088"/>
    <cellStyle name="SAPBEXexcCritical5 2 4 2 2" xfId="43089"/>
    <cellStyle name="SAPBEXexcCritical5 2 4 2 3" xfId="43090"/>
    <cellStyle name="SAPBEXexcCritical5 2 4 3" xfId="43091"/>
    <cellStyle name="SAPBEXexcCritical5 2 4 3 2" xfId="43092"/>
    <cellStyle name="SAPBEXexcCritical5 2 4 3 3" xfId="43093"/>
    <cellStyle name="SAPBEXexcCritical5 2 4 4" xfId="43094"/>
    <cellStyle name="SAPBEXexcCritical5 2 4 4 2" xfId="43095"/>
    <cellStyle name="SAPBEXexcCritical5 2 4 5" xfId="43096"/>
    <cellStyle name="SAPBEXexcCritical5 2 4 5 2" xfId="43097"/>
    <cellStyle name="SAPBEXexcCritical5 2 4 6" xfId="43098"/>
    <cellStyle name="SAPBEXexcCritical5 2 4 7" xfId="43099"/>
    <cellStyle name="SAPBEXexcCritical5 2 5" xfId="43100"/>
    <cellStyle name="SAPBEXexcCritical5 2 5 2" xfId="43101"/>
    <cellStyle name="SAPBEXexcCritical5 2 5 2 2" xfId="43102"/>
    <cellStyle name="SAPBEXexcCritical5 2 5 2 3" xfId="43103"/>
    <cellStyle name="SAPBEXexcCritical5 2 5 3" xfId="43104"/>
    <cellStyle name="SAPBEXexcCritical5 2 5 4" xfId="43105"/>
    <cellStyle name="SAPBEXexcCritical5 2 5 5" xfId="43106"/>
    <cellStyle name="SAPBEXexcCritical5 2 6" xfId="43107"/>
    <cellStyle name="SAPBEXexcCritical5 2 6 2" xfId="43108"/>
    <cellStyle name="SAPBEXexcCritical5 2 6 2 2" xfId="43109"/>
    <cellStyle name="SAPBEXexcCritical5 2 6 3" xfId="43110"/>
    <cellStyle name="SAPBEXexcCritical5 2 6 4" xfId="43111"/>
    <cellStyle name="SAPBEXexcCritical5 2 6 5" xfId="43112"/>
    <cellStyle name="SAPBEXexcCritical5 2 7" xfId="43113"/>
    <cellStyle name="SAPBEXexcCritical5 2 7 2" xfId="43114"/>
    <cellStyle name="SAPBEXexcCritical5 2 7 3" xfId="43115"/>
    <cellStyle name="SAPBEXexcCritical5 2 7 4" xfId="43116"/>
    <cellStyle name="SAPBEXexcCritical5 2 7 5" xfId="43117"/>
    <cellStyle name="SAPBEXexcCritical5 2 8" xfId="43118"/>
    <cellStyle name="SAPBEXexcCritical5 2 8 2" xfId="43119"/>
    <cellStyle name="SAPBEXexcCritical5 2 8 3" xfId="43120"/>
    <cellStyle name="SAPBEXexcCritical5 2 9" xfId="43121"/>
    <cellStyle name="SAPBEXexcCritical5 2 9 2" xfId="43122"/>
    <cellStyle name="SAPBEXexcCritical5 2 9 3" xfId="43123"/>
    <cellStyle name="SAPBEXexcCritical5 20" xfId="43124"/>
    <cellStyle name="SAPBEXexcCritical5 20 2" xfId="43125"/>
    <cellStyle name="SAPBEXexcCritical5 21" xfId="43126"/>
    <cellStyle name="SAPBEXexcCritical5 21 2" xfId="43127"/>
    <cellStyle name="SAPBEXexcCritical5 22" xfId="43128"/>
    <cellStyle name="SAPBEXexcCritical5 23" xfId="43129"/>
    <cellStyle name="SAPBEXexcCritical5 3" xfId="43130"/>
    <cellStyle name="SAPBEXexcCritical5 3 10" xfId="43131"/>
    <cellStyle name="SAPBEXexcCritical5 3 10 2" xfId="43132"/>
    <cellStyle name="SAPBEXexcCritical5 3 10 3" xfId="43133"/>
    <cellStyle name="SAPBEXexcCritical5 3 11" xfId="43134"/>
    <cellStyle name="SAPBEXexcCritical5 3 11 2" xfId="43135"/>
    <cellStyle name="SAPBEXexcCritical5 3 12" xfId="43136"/>
    <cellStyle name="SAPBEXexcCritical5 3 2" xfId="43137"/>
    <cellStyle name="SAPBEXexcCritical5 3 2 10" xfId="43138"/>
    <cellStyle name="SAPBEXexcCritical5 3 2 2" xfId="43139"/>
    <cellStyle name="SAPBEXexcCritical5 3 2 2 2" xfId="43140"/>
    <cellStyle name="SAPBEXexcCritical5 3 2 2 2 2" xfId="43141"/>
    <cellStyle name="SAPBEXexcCritical5 3 2 2 2 3" xfId="43142"/>
    <cellStyle name="SAPBEXexcCritical5 3 2 2 3" xfId="43143"/>
    <cellStyle name="SAPBEXexcCritical5 3 2 2 3 2" xfId="43144"/>
    <cellStyle name="SAPBEXexcCritical5 3 2 2 3 3" xfId="43145"/>
    <cellStyle name="SAPBEXexcCritical5 3 2 2 4" xfId="43146"/>
    <cellStyle name="SAPBEXexcCritical5 3 2 2 4 2" xfId="43147"/>
    <cellStyle name="SAPBEXexcCritical5 3 2 2 5" xfId="43148"/>
    <cellStyle name="SAPBEXexcCritical5 3 2 2 6" xfId="43149"/>
    <cellStyle name="SAPBEXexcCritical5 3 2 2 7" xfId="43150"/>
    <cellStyle name="SAPBEXexcCritical5 3 2 2 8" xfId="43151"/>
    <cellStyle name="SAPBEXexcCritical5 3 2 3" xfId="43152"/>
    <cellStyle name="SAPBEXexcCritical5 3 2 3 2" xfId="43153"/>
    <cellStyle name="SAPBEXexcCritical5 3 2 3 2 2" xfId="43154"/>
    <cellStyle name="SAPBEXexcCritical5 3 2 3 3" xfId="43155"/>
    <cellStyle name="SAPBEXexcCritical5 3 2 3 4" xfId="43156"/>
    <cellStyle name="SAPBEXexcCritical5 3 2 3 5" xfId="43157"/>
    <cellStyle name="SAPBEXexcCritical5 3 2 4" xfId="43158"/>
    <cellStyle name="SAPBEXexcCritical5 3 2 4 2" xfId="43159"/>
    <cellStyle name="SAPBEXexcCritical5 3 2 4 3" xfId="43160"/>
    <cellStyle name="SAPBEXexcCritical5 3 2 4 4" xfId="43161"/>
    <cellStyle name="SAPBEXexcCritical5 3 2 4 5" xfId="43162"/>
    <cellStyle name="SAPBEXexcCritical5 3 2 5" xfId="43163"/>
    <cellStyle name="SAPBEXexcCritical5 3 2 5 2" xfId="43164"/>
    <cellStyle name="SAPBEXexcCritical5 3 2 5 3" xfId="43165"/>
    <cellStyle name="SAPBEXexcCritical5 3 2 5 4" xfId="43166"/>
    <cellStyle name="SAPBEXexcCritical5 3 2 5 5" xfId="43167"/>
    <cellStyle name="SAPBEXexcCritical5 3 2 6" xfId="43168"/>
    <cellStyle name="SAPBEXexcCritical5 3 2 6 2" xfId="43169"/>
    <cellStyle name="SAPBEXexcCritical5 3 2 6 3" xfId="43170"/>
    <cellStyle name="SAPBEXexcCritical5 3 2 6 4" xfId="43171"/>
    <cellStyle name="SAPBEXexcCritical5 3 2 6 5" xfId="43172"/>
    <cellStyle name="SAPBEXexcCritical5 3 2 7" xfId="43173"/>
    <cellStyle name="SAPBEXexcCritical5 3 2 7 2" xfId="43174"/>
    <cellStyle name="SAPBEXexcCritical5 3 2 8" xfId="43175"/>
    <cellStyle name="SAPBEXexcCritical5 3 2 9" xfId="43176"/>
    <cellStyle name="SAPBEXexcCritical5 3 3" xfId="43177"/>
    <cellStyle name="SAPBEXexcCritical5 3 3 2" xfId="43178"/>
    <cellStyle name="SAPBEXexcCritical5 3 3 2 2" xfId="43179"/>
    <cellStyle name="SAPBEXexcCritical5 3 3 2 3" xfId="43180"/>
    <cellStyle name="SAPBEXexcCritical5 3 3 3" xfId="43181"/>
    <cellStyle name="SAPBEXexcCritical5 3 3 3 2" xfId="43182"/>
    <cellStyle name="SAPBEXexcCritical5 3 3 3 3" xfId="43183"/>
    <cellStyle name="SAPBEXexcCritical5 3 3 4" xfId="43184"/>
    <cellStyle name="SAPBEXexcCritical5 3 3 4 2" xfId="43185"/>
    <cellStyle name="SAPBEXexcCritical5 3 3 5" xfId="43186"/>
    <cellStyle name="SAPBEXexcCritical5 3 3 5 2" xfId="43187"/>
    <cellStyle name="SAPBEXexcCritical5 3 3 6" xfId="43188"/>
    <cellStyle name="SAPBEXexcCritical5 3 3 7" xfId="43189"/>
    <cellStyle name="SAPBEXexcCritical5 3 4" xfId="43190"/>
    <cellStyle name="SAPBEXexcCritical5 3 4 2" xfId="43191"/>
    <cellStyle name="SAPBEXexcCritical5 3 4 2 2" xfId="43192"/>
    <cellStyle name="SAPBEXexcCritical5 3 4 2 3" xfId="43193"/>
    <cellStyle name="SAPBEXexcCritical5 3 4 3" xfId="43194"/>
    <cellStyle name="SAPBEXexcCritical5 3 4 4" xfId="43195"/>
    <cellStyle name="SAPBEXexcCritical5 3 4 5" xfId="43196"/>
    <cellStyle name="SAPBEXexcCritical5 3 5" xfId="43197"/>
    <cellStyle name="SAPBEXexcCritical5 3 5 2" xfId="43198"/>
    <cellStyle name="SAPBEXexcCritical5 3 5 2 2" xfId="43199"/>
    <cellStyle name="SAPBEXexcCritical5 3 5 3" xfId="43200"/>
    <cellStyle name="SAPBEXexcCritical5 3 5 4" xfId="43201"/>
    <cellStyle name="SAPBEXexcCritical5 3 5 5" xfId="43202"/>
    <cellStyle name="SAPBEXexcCritical5 3 6" xfId="43203"/>
    <cellStyle name="SAPBEXexcCritical5 3 6 2" xfId="43204"/>
    <cellStyle name="SAPBEXexcCritical5 3 6 3" xfId="43205"/>
    <cellStyle name="SAPBEXexcCritical5 3 6 4" xfId="43206"/>
    <cellStyle name="SAPBEXexcCritical5 3 6 5" xfId="43207"/>
    <cellStyle name="SAPBEXexcCritical5 3 7" xfId="43208"/>
    <cellStyle name="SAPBEXexcCritical5 3 7 2" xfId="43209"/>
    <cellStyle name="SAPBEXexcCritical5 3 7 3" xfId="43210"/>
    <cellStyle name="SAPBEXexcCritical5 3 7 4" xfId="43211"/>
    <cellStyle name="SAPBEXexcCritical5 3 7 5" xfId="43212"/>
    <cellStyle name="SAPBEXexcCritical5 3 8" xfId="43213"/>
    <cellStyle name="SAPBEXexcCritical5 3 8 2" xfId="43214"/>
    <cellStyle name="SAPBEXexcCritical5 3 8 3" xfId="43215"/>
    <cellStyle name="SAPBEXexcCritical5 3 9" xfId="43216"/>
    <cellStyle name="SAPBEXexcCritical5 3 9 2" xfId="43217"/>
    <cellStyle name="SAPBEXexcCritical5 3 9 3" xfId="43218"/>
    <cellStyle name="SAPBEXexcCritical5 4" xfId="43219"/>
    <cellStyle name="SAPBEXexcCritical5 4 10" xfId="43220"/>
    <cellStyle name="SAPBEXexcCritical5 4 11" xfId="43221"/>
    <cellStyle name="SAPBEXexcCritical5 4 12" xfId="43222"/>
    <cellStyle name="SAPBEXexcCritical5 4 2" xfId="43223"/>
    <cellStyle name="SAPBEXexcCritical5 4 2 10" xfId="43224"/>
    <cellStyle name="SAPBEXexcCritical5 4 2 2" xfId="43225"/>
    <cellStyle name="SAPBEXexcCritical5 4 2 2 2" xfId="43226"/>
    <cellStyle name="SAPBEXexcCritical5 4 2 2 2 2" xfId="43227"/>
    <cellStyle name="SAPBEXexcCritical5 4 2 2 2 3" xfId="43228"/>
    <cellStyle name="SAPBEXexcCritical5 4 2 2 3" xfId="43229"/>
    <cellStyle name="SAPBEXexcCritical5 4 2 2 3 2" xfId="43230"/>
    <cellStyle name="SAPBEXexcCritical5 4 2 2 4" xfId="43231"/>
    <cellStyle name="SAPBEXexcCritical5 4 2 2 4 2" xfId="43232"/>
    <cellStyle name="SAPBEXexcCritical5 4 2 2 5" xfId="43233"/>
    <cellStyle name="SAPBEXexcCritical5 4 2 2 6" xfId="43234"/>
    <cellStyle name="SAPBEXexcCritical5 4 2 2 7" xfId="43235"/>
    <cellStyle name="SAPBEXexcCritical5 4 2 2 8" xfId="43236"/>
    <cellStyle name="SAPBEXexcCritical5 4 2 3" xfId="43237"/>
    <cellStyle name="SAPBEXexcCritical5 4 2 3 2" xfId="43238"/>
    <cellStyle name="SAPBEXexcCritical5 4 2 3 2 2" xfId="43239"/>
    <cellStyle name="SAPBEXexcCritical5 4 2 3 3" xfId="43240"/>
    <cellStyle name="SAPBEXexcCritical5 4 2 3 4" xfId="43241"/>
    <cellStyle name="SAPBEXexcCritical5 4 2 3 5" xfId="43242"/>
    <cellStyle name="SAPBEXexcCritical5 4 2 4" xfId="43243"/>
    <cellStyle name="SAPBEXexcCritical5 4 2 4 2" xfId="43244"/>
    <cellStyle name="SAPBEXexcCritical5 4 2 4 3" xfId="43245"/>
    <cellStyle name="SAPBEXexcCritical5 4 2 4 4" xfId="43246"/>
    <cellStyle name="SAPBEXexcCritical5 4 2 4 5" xfId="43247"/>
    <cellStyle name="SAPBEXexcCritical5 4 2 5" xfId="43248"/>
    <cellStyle name="SAPBEXexcCritical5 4 2 5 2" xfId="43249"/>
    <cellStyle name="SAPBEXexcCritical5 4 2 5 3" xfId="43250"/>
    <cellStyle name="SAPBEXexcCritical5 4 2 5 4" xfId="43251"/>
    <cellStyle name="SAPBEXexcCritical5 4 2 5 5" xfId="43252"/>
    <cellStyle name="SAPBEXexcCritical5 4 2 6" xfId="43253"/>
    <cellStyle name="SAPBEXexcCritical5 4 2 6 2" xfId="43254"/>
    <cellStyle name="SAPBEXexcCritical5 4 2 6 3" xfId="43255"/>
    <cellStyle name="SAPBEXexcCritical5 4 2 6 4" xfId="43256"/>
    <cellStyle name="SAPBEXexcCritical5 4 2 6 5" xfId="43257"/>
    <cellStyle name="SAPBEXexcCritical5 4 2 7" xfId="43258"/>
    <cellStyle name="SAPBEXexcCritical5 4 2 7 2" xfId="43259"/>
    <cellStyle name="SAPBEXexcCritical5 4 2 8" xfId="43260"/>
    <cellStyle name="SAPBEXexcCritical5 4 2 9" xfId="43261"/>
    <cellStyle name="SAPBEXexcCritical5 4 3" xfId="43262"/>
    <cellStyle name="SAPBEXexcCritical5 4 3 2" xfId="43263"/>
    <cellStyle name="SAPBEXexcCritical5 4 3 2 2" xfId="43264"/>
    <cellStyle name="SAPBEXexcCritical5 4 3 3" xfId="43265"/>
    <cellStyle name="SAPBEXexcCritical5 4 3 3 2" xfId="43266"/>
    <cellStyle name="SAPBEXexcCritical5 4 3 4" xfId="43267"/>
    <cellStyle name="SAPBEXexcCritical5 4 3 4 2" xfId="43268"/>
    <cellStyle name="SAPBEXexcCritical5 4 3 5" xfId="43269"/>
    <cellStyle name="SAPBEXexcCritical5 4 3 5 2" xfId="43270"/>
    <cellStyle name="SAPBEXexcCritical5 4 3 6" xfId="43271"/>
    <cellStyle name="SAPBEXexcCritical5 4 3 7" xfId="43272"/>
    <cellStyle name="SAPBEXexcCritical5 4 4" xfId="43273"/>
    <cellStyle name="SAPBEXexcCritical5 4 4 2" xfId="43274"/>
    <cellStyle name="SAPBEXexcCritical5 4 4 2 2" xfId="43275"/>
    <cellStyle name="SAPBEXexcCritical5 4 4 3" xfId="43276"/>
    <cellStyle name="SAPBEXexcCritical5 4 4 4" xfId="43277"/>
    <cellStyle name="SAPBEXexcCritical5 4 4 5" xfId="43278"/>
    <cellStyle name="SAPBEXexcCritical5 4 5" xfId="43279"/>
    <cellStyle name="SAPBEXexcCritical5 4 5 2" xfId="43280"/>
    <cellStyle name="SAPBEXexcCritical5 4 5 2 2" xfId="43281"/>
    <cellStyle name="SAPBEXexcCritical5 4 5 3" xfId="43282"/>
    <cellStyle name="SAPBEXexcCritical5 4 5 4" xfId="43283"/>
    <cellStyle name="SAPBEXexcCritical5 4 5 5" xfId="43284"/>
    <cellStyle name="SAPBEXexcCritical5 4 6" xfId="43285"/>
    <cellStyle name="SAPBEXexcCritical5 4 6 2" xfId="43286"/>
    <cellStyle name="SAPBEXexcCritical5 4 6 3" xfId="43287"/>
    <cellStyle name="SAPBEXexcCritical5 4 6 4" xfId="43288"/>
    <cellStyle name="SAPBEXexcCritical5 4 6 5" xfId="43289"/>
    <cellStyle name="SAPBEXexcCritical5 4 7" xfId="43290"/>
    <cellStyle name="SAPBEXexcCritical5 4 7 2" xfId="43291"/>
    <cellStyle name="SAPBEXexcCritical5 4 7 3" xfId="43292"/>
    <cellStyle name="SAPBEXexcCritical5 4 7 4" xfId="43293"/>
    <cellStyle name="SAPBEXexcCritical5 4 7 5" xfId="43294"/>
    <cellStyle name="SAPBEXexcCritical5 4 8" xfId="43295"/>
    <cellStyle name="SAPBEXexcCritical5 4 8 2" xfId="43296"/>
    <cellStyle name="SAPBEXexcCritical5 4 9" xfId="43297"/>
    <cellStyle name="SAPBEXexcCritical5 4 9 2" xfId="43298"/>
    <cellStyle name="SAPBEXexcCritical5 4 9 3" xfId="43299"/>
    <cellStyle name="SAPBEXexcCritical5 5" xfId="43300"/>
    <cellStyle name="SAPBEXexcCritical5 5 2" xfId="43301"/>
    <cellStyle name="SAPBEXexcCritical5 5 2 2" xfId="43302"/>
    <cellStyle name="SAPBEXexcCritical5 5 2 2 2" xfId="43303"/>
    <cellStyle name="SAPBEXexcCritical5 5 2 2 3" xfId="43304"/>
    <cellStyle name="SAPBEXexcCritical5 5 2 3" xfId="43305"/>
    <cellStyle name="SAPBEXexcCritical5 5 2 4" xfId="43306"/>
    <cellStyle name="SAPBEXexcCritical5 5 2 5" xfId="43307"/>
    <cellStyle name="SAPBEXexcCritical5 5 3" xfId="43308"/>
    <cellStyle name="SAPBEXexcCritical5 5 3 2" xfId="43309"/>
    <cellStyle name="SAPBEXexcCritical5 5 3 3" xfId="43310"/>
    <cellStyle name="SAPBEXexcCritical5 5 4" xfId="43311"/>
    <cellStyle name="SAPBEXexcCritical5 5 4 2" xfId="43312"/>
    <cellStyle name="SAPBEXexcCritical5 5 5" xfId="43313"/>
    <cellStyle name="SAPBEXexcCritical5 5 5 2" xfId="43314"/>
    <cellStyle name="SAPBEXexcCritical5 5 6" xfId="43315"/>
    <cellStyle name="SAPBEXexcCritical5 5 7" xfId="43316"/>
    <cellStyle name="SAPBEXexcCritical5 6" xfId="43317"/>
    <cellStyle name="SAPBEXexcCritical5 6 2" xfId="43318"/>
    <cellStyle name="SAPBEXexcCritical5 6 2 2" xfId="43319"/>
    <cellStyle name="SAPBEXexcCritical5 6 2 2 2" xfId="43320"/>
    <cellStyle name="SAPBEXexcCritical5 6 2 3" xfId="43321"/>
    <cellStyle name="SAPBEXexcCritical5 6 2 4" xfId="43322"/>
    <cellStyle name="SAPBEXexcCritical5 6 2 5" xfId="43323"/>
    <cellStyle name="SAPBEXexcCritical5 6 3" xfId="43324"/>
    <cellStyle name="SAPBEXexcCritical5 6 3 2" xfId="43325"/>
    <cellStyle name="SAPBEXexcCritical5 6 3 3" xfId="43326"/>
    <cellStyle name="SAPBEXexcCritical5 6 4" xfId="43327"/>
    <cellStyle name="SAPBEXexcCritical5 6 5" xfId="43328"/>
    <cellStyle name="SAPBEXexcCritical5 6 6" xfId="43329"/>
    <cellStyle name="SAPBEXexcCritical5 7" xfId="43330"/>
    <cellStyle name="SAPBEXexcCritical5 7 2" xfId="43331"/>
    <cellStyle name="SAPBEXexcCritical5 7 2 2" xfId="43332"/>
    <cellStyle name="SAPBEXexcCritical5 7 2 3" xfId="43333"/>
    <cellStyle name="SAPBEXexcCritical5 7 3" xfId="43334"/>
    <cellStyle name="SAPBEXexcCritical5 7 3 2" xfId="43335"/>
    <cellStyle name="SAPBEXexcCritical5 7 4" xfId="43336"/>
    <cellStyle name="SAPBEXexcCritical5 7 5" xfId="43337"/>
    <cellStyle name="SAPBEXexcCritical5 7 6" xfId="43338"/>
    <cellStyle name="SAPBEXexcCritical5 8" xfId="43339"/>
    <cellStyle name="SAPBEXexcCritical5 8 2" xfId="43340"/>
    <cellStyle name="SAPBEXexcCritical5 8 2 2" xfId="43341"/>
    <cellStyle name="SAPBEXexcCritical5 8 2 3" xfId="43342"/>
    <cellStyle name="SAPBEXexcCritical5 8 3" xfId="43343"/>
    <cellStyle name="SAPBEXexcCritical5 8 3 2" xfId="43344"/>
    <cellStyle name="SAPBEXexcCritical5 8 4" xfId="43345"/>
    <cellStyle name="SAPBEXexcCritical5 8 5" xfId="43346"/>
    <cellStyle name="SAPBEXexcCritical5 9" xfId="43347"/>
    <cellStyle name="SAPBEXexcCritical5 9 2" xfId="43348"/>
    <cellStyle name="SAPBEXexcCritical5 9 2 2" xfId="43349"/>
    <cellStyle name="SAPBEXexcCritical5 9 2 3" xfId="43350"/>
    <cellStyle name="SAPBEXexcCritical5 9 3" xfId="43351"/>
    <cellStyle name="SAPBEXexcCritical5 9 3 2" xfId="43352"/>
    <cellStyle name="SAPBEXexcCritical5 9 4" xfId="43353"/>
    <cellStyle name="SAPBEXexcCritical5 9 5" xfId="43354"/>
    <cellStyle name="SAPBEXexcCritical6" xfId="43355"/>
    <cellStyle name="SAPBEXexcCritical6 10" xfId="43356"/>
    <cellStyle name="SAPBEXexcCritical6 10 2" xfId="43357"/>
    <cellStyle name="SAPBEXexcCritical6 10 2 2" xfId="43358"/>
    <cellStyle name="SAPBEXexcCritical6 10 3" xfId="43359"/>
    <cellStyle name="SAPBEXexcCritical6 10 3 2" xfId="43360"/>
    <cellStyle name="SAPBEXexcCritical6 10 4" xfId="43361"/>
    <cellStyle name="SAPBEXexcCritical6 10 5" xfId="43362"/>
    <cellStyle name="SAPBEXexcCritical6 11" xfId="43363"/>
    <cellStyle name="SAPBEXexcCritical6 11 2" xfId="43364"/>
    <cellStyle name="SAPBEXexcCritical6 11 2 2" xfId="43365"/>
    <cellStyle name="SAPBEXexcCritical6 11 3" xfId="43366"/>
    <cellStyle name="SAPBEXexcCritical6 11 3 2" xfId="43367"/>
    <cellStyle name="SAPBEXexcCritical6 11 4" xfId="43368"/>
    <cellStyle name="SAPBEXexcCritical6 11 5" xfId="43369"/>
    <cellStyle name="SAPBEXexcCritical6 12" xfId="43370"/>
    <cellStyle name="SAPBEXexcCritical6 12 2" xfId="43371"/>
    <cellStyle name="SAPBEXexcCritical6 12 2 2" xfId="43372"/>
    <cellStyle name="SAPBEXexcCritical6 12 3" xfId="43373"/>
    <cellStyle name="SAPBEXexcCritical6 12 3 2" xfId="43374"/>
    <cellStyle name="SAPBEXexcCritical6 12 4" xfId="43375"/>
    <cellStyle name="SAPBEXexcCritical6 12 5" xfId="43376"/>
    <cellStyle name="SAPBEXexcCritical6 13" xfId="43377"/>
    <cellStyle name="SAPBEXexcCritical6 13 2" xfId="43378"/>
    <cellStyle name="SAPBEXexcCritical6 13 2 2" xfId="43379"/>
    <cellStyle name="SAPBEXexcCritical6 13 3" xfId="43380"/>
    <cellStyle name="SAPBEXexcCritical6 13 3 2" xfId="43381"/>
    <cellStyle name="SAPBEXexcCritical6 13 4" xfId="43382"/>
    <cellStyle name="SAPBEXexcCritical6 13 5" xfId="43383"/>
    <cellStyle name="SAPBEXexcCritical6 14" xfId="43384"/>
    <cellStyle name="SAPBEXexcCritical6 14 2" xfId="43385"/>
    <cellStyle name="SAPBEXexcCritical6 14 2 2" xfId="43386"/>
    <cellStyle name="SAPBEXexcCritical6 14 3" xfId="43387"/>
    <cellStyle name="SAPBEXexcCritical6 14 3 2" xfId="43388"/>
    <cellStyle name="SAPBEXexcCritical6 14 4" xfId="43389"/>
    <cellStyle name="SAPBEXexcCritical6 14 5" xfId="43390"/>
    <cellStyle name="SAPBEXexcCritical6 15" xfId="43391"/>
    <cellStyle name="SAPBEXexcCritical6 15 2" xfId="43392"/>
    <cellStyle name="SAPBEXexcCritical6 15 2 2" xfId="43393"/>
    <cellStyle name="SAPBEXexcCritical6 15 3" xfId="43394"/>
    <cellStyle name="SAPBEXexcCritical6 15 3 2" xfId="43395"/>
    <cellStyle name="SAPBEXexcCritical6 15 4" xfId="43396"/>
    <cellStyle name="SAPBEXexcCritical6 15 5" xfId="43397"/>
    <cellStyle name="SAPBEXexcCritical6 16" xfId="43398"/>
    <cellStyle name="SAPBEXexcCritical6 16 2" xfId="43399"/>
    <cellStyle name="SAPBEXexcCritical6 16 2 2" xfId="43400"/>
    <cellStyle name="SAPBEXexcCritical6 16 3" xfId="43401"/>
    <cellStyle name="SAPBEXexcCritical6 16 3 2" xfId="43402"/>
    <cellStyle name="SAPBEXexcCritical6 16 4" xfId="43403"/>
    <cellStyle name="SAPBEXexcCritical6 16 5" xfId="43404"/>
    <cellStyle name="SAPBEXexcCritical6 17" xfId="43405"/>
    <cellStyle name="SAPBEXexcCritical6 17 2" xfId="43406"/>
    <cellStyle name="SAPBEXexcCritical6 17 3" xfId="43407"/>
    <cellStyle name="SAPBEXexcCritical6 17 4" xfId="43408"/>
    <cellStyle name="SAPBEXexcCritical6 17 5" xfId="43409"/>
    <cellStyle name="SAPBEXexcCritical6 18" xfId="43410"/>
    <cellStyle name="SAPBEXexcCritical6 18 2" xfId="43411"/>
    <cellStyle name="SAPBEXexcCritical6 19" xfId="43412"/>
    <cellStyle name="SAPBEXexcCritical6 19 2" xfId="43413"/>
    <cellStyle name="SAPBEXexcCritical6 2" xfId="43414"/>
    <cellStyle name="SAPBEXexcCritical6 2 10" xfId="43415"/>
    <cellStyle name="SAPBEXexcCritical6 2 10 2" xfId="43416"/>
    <cellStyle name="SAPBEXexcCritical6 2 10 3" xfId="43417"/>
    <cellStyle name="SAPBEXexcCritical6 2 11" xfId="43418"/>
    <cellStyle name="SAPBEXexcCritical6 2 11 2" xfId="43419"/>
    <cellStyle name="SAPBEXexcCritical6 2 11 3" xfId="43420"/>
    <cellStyle name="SAPBEXexcCritical6 2 12" xfId="43421"/>
    <cellStyle name="SAPBEXexcCritical6 2 12 2" xfId="43422"/>
    <cellStyle name="SAPBEXexcCritical6 2 13" xfId="43423"/>
    <cellStyle name="SAPBEXexcCritical6 2 2" xfId="43424"/>
    <cellStyle name="SAPBEXexcCritical6 2 2 10" xfId="43425"/>
    <cellStyle name="SAPBEXexcCritical6 2 2 11" xfId="43426"/>
    <cellStyle name="SAPBEXexcCritical6 2 2 12" xfId="43427"/>
    <cellStyle name="SAPBEXexcCritical6 2 2 2" xfId="43428"/>
    <cellStyle name="SAPBEXexcCritical6 2 2 2 10" xfId="43429"/>
    <cellStyle name="SAPBEXexcCritical6 2 2 2 2" xfId="43430"/>
    <cellStyle name="SAPBEXexcCritical6 2 2 2 2 2" xfId="43431"/>
    <cellStyle name="SAPBEXexcCritical6 2 2 2 2 2 2" xfId="43432"/>
    <cellStyle name="SAPBEXexcCritical6 2 2 2 2 2 3" xfId="43433"/>
    <cellStyle name="SAPBEXexcCritical6 2 2 2 2 3" xfId="43434"/>
    <cellStyle name="SAPBEXexcCritical6 2 2 2 2 3 2" xfId="43435"/>
    <cellStyle name="SAPBEXexcCritical6 2 2 2 2 3 3" xfId="43436"/>
    <cellStyle name="SAPBEXexcCritical6 2 2 2 2 4" xfId="43437"/>
    <cellStyle name="SAPBEXexcCritical6 2 2 2 2 4 2" xfId="43438"/>
    <cellStyle name="SAPBEXexcCritical6 2 2 2 2 5" xfId="43439"/>
    <cellStyle name="SAPBEXexcCritical6 2 2 2 2 6" xfId="43440"/>
    <cellStyle name="SAPBEXexcCritical6 2 2 2 2 7" xfId="43441"/>
    <cellStyle name="SAPBEXexcCritical6 2 2 2 2 8" xfId="43442"/>
    <cellStyle name="SAPBEXexcCritical6 2 2 2 3" xfId="43443"/>
    <cellStyle name="SAPBEXexcCritical6 2 2 2 3 2" xfId="43444"/>
    <cellStyle name="SAPBEXexcCritical6 2 2 2 3 2 2" xfId="43445"/>
    <cellStyle name="SAPBEXexcCritical6 2 2 2 3 3" xfId="43446"/>
    <cellStyle name="SAPBEXexcCritical6 2 2 2 3 4" xfId="43447"/>
    <cellStyle name="SAPBEXexcCritical6 2 2 2 3 5" xfId="43448"/>
    <cellStyle name="SAPBEXexcCritical6 2 2 2 4" xfId="43449"/>
    <cellStyle name="SAPBEXexcCritical6 2 2 2 4 2" xfId="43450"/>
    <cellStyle name="SAPBEXexcCritical6 2 2 2 4 3" xfId="43451"/>
    <cellStyle name="SAPBEXexcCritical6 2 2 2 4 4" xfId="43452"/>
    <cellStyle name="SAPBEXexcCritical6 2 2 2 4 5" xfId="43453"/>
    <cellStyle name="SAPBEXexcCritical6 2 2 2 5" xfId="43454"/>
    <cellStyle name="SAPBEXexcCritical6 2 2 2 5 2" xfId="43455"/>
    <cellStyle name="SAPBEXexcCritical6 2 2 2 5 3" xfId="43456"/>
    <cellStyle name="SAPBEXexcCritical6 2 2 2 5 4" xfId="43457"/>
    <cellStyle name="SAPBEXexcCritical6 2 2 2 5 5" xfId="43458"/>
    <cellStyle name="SAPBEXexcCritical6 2 2 2 6" xfId="43459"/>
    <cellStyle name="SAPBEXexcCritical6 2 2 2 6 2" xfId="43460"/>
    <cellStyle name="SAPBEXexcCritical6 2 2 2 6 3" xfId="43461"/>
    <cellStyle name="SAPBEXexcCritical6 2 2 2 6 4" xfId="43462"/>
    <cellStyle name="SAPBEXexcCritical6 2 2 2 6 5" xfId="43463"/>
    <cellStyle name="SAPBEXexcCritical6 2 2 2 7" xfId="43464"/>
    <cellStyle name="SAPBEXexcCritical6 2 2 2 7 2" xfId="43465"/>
    <cellStyle name="SAPBEXexcCritical6 2 2 2 8" xfId="43466"/>
    <cellStyle name="SAPBEXexcCritical6 2 2 2 9" xfId="43467"/>
    <cellStyle name="SAPBEXexcCritical6 2 2 3" xfId="43468"/>
    <cellStyle name="SAPBEXexcCritical6 2 2 3 2" xfId="43469"/>
    <cellStyle name="SAPBEXexcCritical6 2 2 3 2 2" xfId="43470"/>
    <cellStyle name="SAPBEXexcCritical6 2 2 3 2 3" xfId="43471"/>
    <cellStyle name="SAPBEXexcCritical6 2 2 3 3" xfId="43472"/>
    <cellStyle name="SAPBEXexcCritical6 2 2 3 3 2" xfId="43473"/>
    <cellStyle name="SAPBEXexcCritical6 2 2 3 3 3" xfId="43474"/>
    <cellStyle name="SAPBEXexcCritical6 2 2 3 4" xfId="43475"/>
    <cellStyle name="SAPBEXexcCritical6 2 2 3 4 2" xfId="43476"/>
    <cellStyle name="SAPBEXexcCritical6 2 2 3 5" xfId="43477"/>
    <cellStyle name="SAPBEXexcCritical6 2 2 3 5 2" xfId="43478"/>
    <cellStyle name="SAPBEXexcCritical6 2 2 3 6" xfId="43479"/>
    <cellStyle name="SAPBEXexcCritical6 2 2 3 7" xfId="43480"/>
    <cellStyle name="SAPBEXexcCritical6 2 2 4" xfId="43481"/>
    <cellStyle name="SAPBEXexcCritical6 2 2 4 2" xfId="43482"/>
    <cellStyle name="SAPBEXexcCritical6 2 2 4 2 2" xfId="43483"/>
    <cellStyle name="SAPBEXexcCritical6 2 2 4 3" xfId="43484"/>
    <cellStyle name="SAPBEXexcCritical6 2 2 4 4" xfId="43485"/>
    <cellStyle name="SAPBEXexcCritical6 2 2 4 5" xfId="43486"/>
    <cellStyle name="SAPBEXexcCritical6 2 2 5" xfId="43487"/>
    <cellStyle name="SAPBEXexcCritical6 2 2 5 2" xfId="43488"/>
    <cellStyle name="SAPBEXexcCritical6 2 2 5 2 2" xfId="43489"/>
    <cellStyle name="SAPBEXexcCritical6 2 2 5 3" xfId="43490"/>
    <cellStyle name="SAPBEXexcCritical6 2 2 5 4" xfId="43491"/>
    <cellStyle name="SAPBEXexcCritical6 2 2 5 5" xfId="43492"/>
    <cellStyle name="SAPBEXexcCritical6 2 2 6" xfId="43493"/>
    <cellStyle name="SAPBEXexcCritical6 2 2 6 2" xfId="43494"/>
    <cellStyle name="SAPBEXexcCritical6 2 2 6 3" xfId="43495"/>
    <cellStyle name="SAPBEXexcCritical6 2 2 6 4" xfId="43496"/>
    <cellStyle name="SAPBEXexcCritical6 2 2 6 5" xfId="43497"/>
    <cellStyle name="SAPBEXexcCritical6 2 2 7" xfId="43498"/>
    <cellStyle name="SAPBEXexcCritical6 2 2 7 2" xfId="43499"/>
    <cellStyle name="SAPBEXexcCritical6 2 2 7 3" xfId="43500"/>
    <cellStyle name="SAPBEXexcCritical6 2 2 7 4" xfId="43501"/>
    <cellStyle name="SAPBEXexcCritical6 2 2 7 5" xfId="43502"/>
    <cellStyle name="SAPBEXexcCritical6 2 2 8" xfId="43503"/>
    <cellStyle name="SAPBEXexcCritical6 2 2 8 2" xfId="43504"/>
    <cellStyle name="SAPBEXexcCritical6 2 2 9" xfId="43505"/>
    <cellStyle name="SAPBEXexcCritical6 2 3" xfId="43506"/>
    <cellStyle name="SAPBEXexcCritical6 2 3 10" xfId="43507"/>
    <cellStyle name="SAPBEXexcCritical6 2 3 2" xfId="43508"/>
    <cellStyle name="SAPBEXexcCritical6 2 3 2 2" xfId="43509"/>
    <cellStyle name="SAPBEXexcCritical6 2 3 2 2 2" xfId="43510"/>
    <cellStyle name="SAPBEXexcCritical6 2 3 2 2 3" xfId="43511"/>
    <cellStyle name="SAPBEXexcCritical6 2 3 2 3" xfId="43512"/>
    <cellStyle name="SAPBEXexcCritical6 2 3 2 3 2" xfId="43513"/>
    <cellStyle name="SAPBEXexcCritical6 2 3 2 3 3" xfId="43514"/>
    <cellStyle name="SAPBEXexcCritical6 2 3 2 4" xfId="43515"/>
    <cellStyle name="SAPBEXexcCritical6 2 3 2 4 2" xfId="43516"/>
    <cellStyle name="SAPBEXexcCritical6 2 3 2 5" xfId="43517"/>
    <cellStyle name="SAPBEXexcCritical6 2 3 2 6" xfId="43518"/>
    <cellStyle name="SAPBEXexcCritical6 2 3 2 7" xfId="43519"/>
    <cellStyle name="SAPBEXexcCritical6 2 3 2 8" xfId="43520"/>
    <cellStyle name="SAPBEXexcCritical6 2 3 3" xfId="43521"/>
    <cellStyle name="SAPBEXexcCritical6 2 3 3 2" xfId="43522"/>
    <cellStyle name="SAPBEXexcCritical6 2 3 3 2 2" xfId="43523"/>
    <cellStyle name="SAPBEXexcCritical6 2 3 3 3" xfId="43524"/>
    <cellStyle name="SAPBEXexcCritical6 2 3 3 4" xfId="43525"/>
    <cellStyle name="SAPBEXexcCritical6 2 3 3 5" xfId="43526"/>
    <cellStyle name="SAPBEXexcCritical6 2 3 4" xfId="43527"/>
    <cellStyle name="SAPBEXexcCritical6 2 3 4 2" xfId="43528"/>
    <cellStyle name="SAPBEXexcCritical6 2 3 4 3" xfId="43529"/>
    <cellStyle name="SAPBEXexcCritical6 2 3 4 4" xfId="43530"/>
    <cellStyle name="SAPBEXexcCritical6 2 3 4 5" xfId="43531"/>
    <cellStyle name="SAPBEXexcCritical6 2 3 5" xfId="43532"/>
    <cellStyle name="SAPBEXexcCritical6 2 3 5 2" xfId="43533"/>
    <cellStyle name="SAPBEXexcCritical6 2 3 5 3" xfId="43534"/>
    <cellStyle name="SAPBEXexcCritical6 2 3 5 4" xfId="43535"/>
    <cellStyle name="SAPBEXexcCritical6 2 3 5 5" xfId="43536"/>
    <cellStyle name="SAPBEXexcCritical6 2 3 6" xfId="43537"/>
    <cellStyle name="SAPBEXexcCritical6 2 3 6 2" xfId="43538"/>
    <cellStyle name="SAPBEXexcCritical6 2 3 6 3" xfId="43539"/>
    <cellStyle name="SAPBEXexcCritical6 2 3 6 4" xfId="43540"/>
    <cellStyle name="SAPBEXexcCritical6 2 3 6 5" xfId="43541"/>
    <cellStyle name="SAPBEXexcCritical6 2 3 7" xfId="43542"/>
    <cellStyle name="SAPBEXexcCritical6 2 3 7 2" xfId="43543"/>
    <cellStyle name="SAPBEXexcCritical6 2 3 8" xfId="43544"/>
    <cellStyle name="SAPBEXexcCritical6 2 3 9" xfId="43545"/>
    <cellStyle name="SAPBEXexcCritical6 2 4" xfId="43546"/>
    <cellStyle name="SAPBEXexcCritical6 2 4 2" xfId="43547"/>
    <cellStyle name="SAPBEXexcCritical6 2 4 2 2" xfId="43548"/>
    <cellStyle name="SAPBEXexcCritical6 2 4 2 3" xfId="43549"/>
    <cellStyle name="SAPBEXexcCritical6 2 4 3" xfId="43550"/>
    <cellStyle name="SAPBEXexcCritical6 2 4 3 2" xfId="43551"/>
    <cellStyle name="SAPBEXexcCritical6 2 4 3 3" xfId="43552"/>
    <cellStyle name="SAPBEXexcCritical6 2 4 4" xfId="43553"/>
    <cellStyle name="SAPBEXexcCritical6 2 4 4 2" xfId="43554"/>
    <cellStyle name="SAPBEXexcCritical6 2 4 5" xfId="43555"/>
    <cellStyle name="SAPBEXexcCritical6 2 4 5 2" xfId="43556"/>
    <cellStyle name="SAPBEXexcCritical6 2 4 6" xfId="43557"/>
    <cellStyle name="SAPBEXexcCritical6 2 4 7" xfId="43558"/>
    <cellStyle name="SAPBEXexcCritical6 2 5" xfId="43559"/>
    <cellStyle name="SAPBEXexcCritical6 2 5 2" xfId="43560"/>
    <cellStyle name="SAPBEXexcCritical6 2 5 2 2" xfId="43561"/>
    <cellStyle name="SAPBEXexcCritical6 2 5 2 3" xfId="43562"/>
    <cellStyle name="SAPBEXexcCritical6 2 5 3" xfId="43563"/>
    <cellStyle name="SAPBEXexcCritical6 2 5 4" xfId="43564"/>
    <cellStyle name="SAPBEXexcCritical6 2 5 5" xfId="43565"/>
    <cellStyle name="SAPBEXexcCritical6 2 6" xfId="43566"/>
    <cellStyle name="SAPBEXexcCritical6 2 6 2" xfId="43567"/>
    <cellStyle name="SAPBEXexcCritical6 2 6 2 2" xfId="43568"/>
    <cellStyle name="SAPBEXexcCritical6 2 6 3" xfId="43569"/>
    <cellStyle name="SAPBEXexcCritical6 2 6 4" xfId="43570"/>
    <cellStyle name="SAPBEXexcCritical6 2 6 5" xfId="43571"/>
    <cellStyle name="SAPBEXexcCritical6 2 7" xfId="43572"/>
    <cellStyle name="SAPBEXexcCritical6 2 7 2" xfId="43573"/>
    <cellStyle name="SAPBEXexcCritical6 2 7 3" xfId="43574"/>
    <cellStyle name="SAPBEXexcCritical6 2 7 4" xfId="43575"/>
    <cellStyle name="SAPBEXexcCritical6 2 7 5" xfId="43576"/>
    <cellStyle name="SAPBEXexcCritical6 2 8" xfId="43577"/>
    <cellStyle name="SAPBEXexcCritical6 2 8 2" xfId="43578"/>
    <cellStyle name="SAPBEXexcCritical6 2 8 3" xfId="43579"/>
    <cellStyle name="SAPBEXexcCritical6 2 9" xfId="43580"/>
    <cellStyle name="SAPBEXexcCritical6 2 9 2" xfId="43581"/>
    <cellStyle name="SAPBEXexcCritical6 2 9 3" xfId="43582"/>
    <cellStyle name="SAPBEXexcCritical6 20" xfId="43583"/>
    <cellStyle name="SAPBEXexcCritical6 20 2" xfId="43584"/>
    <cellStyle name="SAPBEXexcCritical6 21" xfId="43585"/>
    <cellStyle name="SAPBEXexcCritical6 21 2" xfId="43586"/>
    <cellStyle name="SAPBEXexcCritical6 22" xfId="43587"/>
    <cellStyle name="SAPBEXexcCritical6 23" xfId="43588"/>
    <cellStyle name="SAPBEXexcCritical6 3" xfId="43589"/>
    <cellStyle name="SAPBEXexcCritical6 3 10" xfId="43590"/>
    <cellStyle name="SAPBEXexcCritical6 3 10 2" xfId="43591"/>
    <cellStyle name="SAPBEXexcCritical6 3 10 3" xfId="43592"/>
    <cellStyle name="SAPBEXexcCritical6 3 11" xfId="43593"/>
    <cellStyle name="SAPBEXexcCritical6 3 11 2" xfId="43594"/>
    <cellStyle name="SAPBEXexcCritical6 3 12" xfId="43595"/>
    <cellStyle name="SAPBEXexcCritical6 3 2" xfId="43596"/>
    <cellStyle name="SAPBEXexcCritical6 3 2 10" xfId="43597"/>
    <cellStyle name="SAPBEXexcCritical6 3 2 2" xfId="43598"/>
    <cellStyle name="SAPBEXexcCritical6 3 2 2 2" xfId="43599"/>
    <cellStyle name="SAPBEXexcCritical6 3 2 2 2 2" xfId="43600"/>
    <cellStyle name="SAPBEXexcCritical6 3 2 2 2 3" xfId="43601"/>
    <cellStyle name="SAPBEXexcCritical6 3 2 2 3" xfId="43602"/>
    <cellStyle name="SAPBEXexcCritical6 3 2 2 3 2" xfId="43603"/>
    <cellStyle name="SAPBEXexcCritical6 3 2 2 3 3" xfId="43604"/>
    <cellStyle name="SAPBEXexcCritical6 3 2 2 4" xfId="43605"/>
    <cellStyle name="SAPBEXexcCritical6 3 2 2 4 2" xfId="43606"/>
    <cellStyle name="SAPBEXexcCritical6 3 2 2 5" xfId="43607"/>
    <cellStyle name="SAPBEXexcCritical6 3 2 2 6" xfId="43608"/>
    <cellStyle name="SAPBEXexcCritical6 3 2 2 7" xfId="43609"/>
    <cellStyle name="SAPBEXexcCritical6 3 2 2 8" xfId="43610"/>
    <cellStyle name="SAPBEXexcCritical6 3 2 3" xfId="43611"/>
    <cellStyle name="SAPBEXexcCritical6 3 2 3 2" xfId="43612"/>
    <cellStyle name="SAPBEXexcCritical6 3 2 3 2 2" xfId="43613"/>
    <cellStyle name="SAPBEXexcCritical6 3 2 3 3" xfId="43614"/>
    <cellStyle name="SAPBEXexcCritical6 3 2 3 4" xfId="43615"/>
    <cellStyle name="SAPBEXexcCritical6 3 2 3 5" xfId="43616"/>
    <cellStyle name="SAPBEXexcCritical6 3 2 4" xfId="43617"/>
    <cellStyle name="SAPBEXexcCritical6 3 2 4 2" xfId="43618"/>
    <cellStyle name="SAPBEXexcCritical6 3 2 4 3" xfId="43619"/>
    <cellStyle name="SAPBEXexcCritical6 3 2 4 4" xfId="43620"/>
    <cellStyle name="SAPBEXexcCritical6 3 2 4 5" xfId="43621"/>
    <cellStyle name="SAPBEXexcCritical6 3 2 5" xfId="43622"/>
    <cellStyle name="SAPBEXexcCritical6 3 2 5 2" xfId="43623"/>
    <cellStyle name="SAPBEXexcCritical6 3 2 5 3" xfId="43624"/>
    <cellStyle name="SAPBEXexcCritical6 3 2 5 4" xfId="43625"/>
    <cellStyle name="SAPBEXexcCritical6 3 2 5 5" xfId="43626"/>
    <cellStyle name="SAPBEXexcCritical6 3 2 6" xfId="43627"/>
    <cellStyle name="SAPBEXexcCritical6 3 2 6 2" xfId="43628"/>
    <cellStyle name="SAPBEXexcCritical6 3 2 6 3" xfId="43629"/>
    <cellStyle name="SAPBEXexcCritical6 3 2 6 4" xfId="43630"/>
    <cellStyle name="SAPBEXexcCritical6 3 2 6 5" xfId="43631"/>
    <cellStyle name="SAPBEXexcCritical6 3 2 7" xfId="43632"/>
    <cellStyle name="SAPBEXexcCritical6 3 2 7 2" xfId="43633"/>
    <cellStyle name="SAPBEXexcCritical6 3 2 8" xfId="43634"/>
    <cellStyle name="SAPBEXexcCritical6 3 2 9" xfId="43635"/>
    <cellStyle name="SAPBEXexcCritical6 3 3" xfId="43636"/>
    <cellStyle name="SAPBEXexcCritical6 3 3 2" xfId="43637"/>
    <cellStyle name="SAPBEXexcCritical6 3 3 2 2" xfId="43638"/>
    <cellStyle name="SAPBEXexcCritical6 3 3 2 3" xfId="43639"/>
    <cellStyle name="SAPBEXexcCritical6 3 3 3" xfId="43640"/>
    <cellStyle name="SAPBEXexcCritical6 3 3 3 2" xfId="43641"/>
    <cellStyle name="SAPBEXexcCritical6 3 3 3 3" xfId="43642"/>
    <cellStyle name="SAPBEXexcCritical6 3 3 4" xfId="43643"/>
    <cellStyle name="SAPBEXexcCritical6 3 3 4 2" xfId="43644"/>
    <cellStyle name="SAPBEXexcCritical6 3 3 5" xfId="43645"/>
    <cellStyle name="SAPBEXexcCritical6 3 3 5 2" xfId="43646"/>
    <cellStyle name="SAPBEXexcCritical6 3 3 6" xfId="43647"/>
    <cellStyle name="SAPBEXexcCritical6 3 3 7" xfId="43648"/>
    <cellStyle name="SAPBEXexcCritical6 3 4" xfId="43649"/>
    <cellStyle name="SAPBEXexcCritical6 3 4 2" xfId="43650"/>
    <cellStyle name="SAPBEXexcCritical6 3 4 2 2" xfId="43651"/>
    <cellStyle name="SAPBEXexcCritical6 3 4 2 3" xfId="43652"/>
    <cellStyle name="SAPBEXexcCritical6 3 4 3" xfId="43653"/>
    <cellStyle name="SAPBEXexcCritical6 3 4 4" xfId="43654"/>
    <cellStyle name="SAPBEXexcCritical6 3 4 5" xfId="43655"/>
    <cellStyle name="SAPBEXexcCritical6 3 5" xfId="43656"/>
    <cellStyle name="SAPBEXexcCritical6 3 5 2" xfId="43657"/>
    <cellStyle name="SAPBEXexcCritical6 3 5 2 2" xfId="43658"/>
    <cellStyle name="SAPBEXexcCritical6 3 5 3" xfId="43659"/>
    <cellStyle name="SAPBEXexcCritical6 3 5 4" xfId="43660"/>
    <cellStyle name="SAPBEXexcCritical6 3 5 5" xfId="43661"/>
    <cellStyle name="SAPBEXexcCritical6 3 6" xfId="43662"/>
    <cellStyle name="SAPBEXexcCritical6 3 6 2" xfId="43663"/>
    <cellStyle name="SAPBEXexcCritical6 3 6 3" xfId="43664"/>
    <cellStyle name="SAPBEXexcCritical6 3 6 4" xfId="43665"/>
    <cellStyle name="SAPBEXexcCritical6 3 6 5" xfId="43666"/>
    <cellStyle name="SAPBEXexcCritical6 3 7" xfId="43667"/>
    <cellStyle name="SAPBEXexcCritical6 3 7 2" xfId="43668"/>
    <cellStyle name="SAPBEXexcCritical6 3 7 3" xfId="43669"/>
    <cellStyle name="SAPBEXexcCritical6 3 7 4" xfId="43670"/>
    <cellStyle name="SAPBEXexcCritical6 3 7 5" xfId="43671"/>
    <cellStyle name="SAPBEXexcCritical6 3 8" xfId="43672"/>
    <cellStyle name="SAPBEXexcCritical6 3 8 2" xfId="43673"/>
    <cellStyle name="SAPBEXexcCritical6 3 8 3" xfId="43674"/>
    <cellStyle name="SAPBEXexcCritical6 3 9" xfId="43675"/>
    <cellStyle name="SAPBEXexcCritical6 3 9 2" xfId="43676"/>
    <cellStyle name="SAPBEXexcCritical6 3 9 3" xfId="43677"/>
    <cellStyle name="SAPBEXexcCritical6 4" xfId="43678"/>
    <cellStyle name="SAPBEXexcCritical6 4 10" xfId="43679"/>
    <cellStyle name="SAPBEXexcCritical6 4 11" xfId="43680"/>
    <cellStyle name="SAPBEXexcCritical6 4 12" xfId="43681"/>
    <cellStyle name="SAPBEXexcCritical6 4 2" xfId="43682"/>
    <cellStyle name="SAPBEXexcCritical6 4 2 10" xfId="43683"/>
    <cellStyle name="SAPBEXexcCritical6 4 2 2" xfId="43684"/>
    <cellStyle name="SAPBEXexcCritical6 4 2 2 2" xfId="43685"/>
    <cellStyle name="SAPBEXexcCritical6 4 2 2 2 2" xfId="43686"/>
    <cellStyle name="SAPBEXexcCritical6 4 2 2 2 3" xfId="43687"/>
    <cellStyle name="SAPBEXexcCritical6 4 2 2 3" xfId="43688"/>
    <cellStyle name="SAPBEXexcCritical6 4 2 2 3 2" xfId="43689"/>
    <cellStyle name="SAPBEXexcCritical6 4 2 2 4" xfId="43690"/>
    <cellStyle name="SAPBEXexcCritical6 4 2 2 4 2" xfId="43691"/>
    <cellStyle name="SAPBEXexcCritical6 4 2 2 5" xfId="43692"/>
    <cellStyle name="SAPBEXexcCritical6 4 2 2 6" xfId="43693"/>
    <cellStyle name="SAPBEXexcCritical6 4 2 2 7" xfId="43694"/>
    <cellStyle name="SAPBEXexcCritical6 4 2 2 8" xfId="43695"/>
    <cellStyle name="SAPBEXexcCritical6 4 2 3" xfId="43696"/>
    <cellStyle name="SAPBEXexcCritical6 4 2 3 2" xfId="43697"/>
    <cellStyle name="SAPBEXexcCritical6 4 2 3 2 2" xfId="43698"/>
    <cellStyle name="SAPBEXexcCritical6 4 2 3 3" xfId="43699"/>
    <cellStyle name="SAPBEXexcCritical6 4 2 3 4" xfId="43700"/>
    <cellStyle name="SAPBEXexcCritical6 4 2 3 5" xfId="43701"/>
    <cellStyle name="SAPBEXexcCritical6 4 2 4" xfId="43702"/>
    <cellStyle name="SAPBEXexcCritical6 4 2 4 2" xfId="43703"/>
    <cellStyle name="SAPBEXexcCritical6 4 2 4 3" xfId="43704"/>
    <cellStyle name="SAPBEXexcCritical6 4 2 4 4" xfId="43705"/>
    <cellStyle name="SAPBEXexcCritical6 4 2 4 5" xfId="43706"/>
    <cellStyle name="SAPBEXexcCritical6 4 2 5" xfId="43707"/>
    <cellStyle name="SAPBEXexcCritical6 4 2 5 2" xfId="43708"/>
    <cellStyle name="SAPBEXexcCritical6 4 2 5 3" xfId="43709"/>
    <cellStyle name="SAPBEXexcCritical6 4 2 5 4" xfId="43710"/>
    <cellStyle name="SAPBEXexcCritical6 4 2 5 5" xfId="43711"/>
    <cellStyle name="SAPBEXexcCritical6 4 2 6" xfId="43712"/>
    <cellStyle name="SAPBEXexcCritical6 4 2 6 2" xfId="43713"/>
    <cellStyle name="SAPBEXexcCritical6 4 2 6 3" xfId="43714"/>
    <cellStyle name="SAPBEXexcCritical6 4 2 6 4" xfId="43715"/>
    <cellStyle name="SAPBEXexcCritical6 4 2 6 5" xfId="43716"/>
    <cellStyle name="SAPBEXexcCritical6 4 2 7" xfId="43717"/>
    <cellStyle name="SAPBEXexcCritical6 4 2 7 2" xfId="43718"/>
    <cellStyle name="SAPBEXexcCritical6 4 2 8" xfId="43719"/>
    <cellStyle name="SAPBEXexcCritical6 4 2 9" xfId="43720"/>
    <cellStyle name="SAPBEXexcCritical6 4 3" xfId="43721"/>
    <cellStyle name="SAPBEXexcCritical6 4 3 2" xfId="43722"/>
    <cellStyle name="SAPBEXexcCritical6 4 3 2 2" xfId="43723"/>
    <cellStyle name="SAPBEXexcCritical6 4 3 3" xfId="43724"/>
    <cellStyle name="SAPBEXexcCritical6 4 3 3 2" xfId="43725"/>
    <cellStyle name="SAPBEXexcCritical6 4 3 4" xfId="43726"/>
    <cellStyle name="SAPBEXexcCritical6 4 3 4 2" xfId="43727"/>
    <cellStyle name="SAPBEXexcCritical6 4 3 5" xfId="43728"/>
    <cellStyle name="SAPBEXexcCritical6 4 3 5 2" xfId="43729"/>
    <cellStyle name="SAPBEXexcCritical6 4 3 6" xfId="43730"/>
    <cellStyle name="SAPBEXexcCritical6 4 3 7" xfId="43731"/>
    <cellStyle name="SAPBEXexcCritical6 4 4" xfId="43732"/>
    <cellStyle name="SAPBEXexcCritical6 4 4 2" xfId="43733"/>
    <cellStyle name="SAPBEXexcCritical6 4 4 2 2" xfId="43734"/>
    <cellStyle name="SAPBEXexcCritical6 4 4 3" xfId="43735"/>
    <cellStyle name="SAPBEXexcCritical6 4 4 4" xfId="43736"/>
    <cellStyle name="SAPBEXexcCritical6 4 4 5" xfId="43737"/>
    <cellStyle name="SAPBEXexcCritical6 4 5" xfId="43738"/>
    <cellStyle name="SAPBEXexcCritical6 4 5 2" xfId="43739"/>
    <cellStyle name="SAPBEXexcCritical6 4 5 2 2" xfId="43740"/>
    <cellStyle name="SAPBEXexcCritical6 4 5 3" xfId="43741"/>
    <cellStyle name="SAPBEXexcCritical6 4 5 4" xfId="43742"/>
    <cellStyle name="SAPBEXexcCritical6 4 5 5" xfId="43743"/>
    <cellStyle name="SAPBEXexcCritical6 4 6" xfId="43744"/>
    <cellStyle name="SAPBEXexcCritical6 4 6 2" xfId="43745"/>
    <cellStyle name="SAPBEXexcCritical6 4 6 3" xfId="43746"/>
    <cellStyle name="SAPBEXexcCritical6 4 6 4" xfId="43747"/>
    <cellStyle name="SAPBEXexcCritical6 4 6 5" xfId="43748"/>
    <cellStyle name="SAPBEXexcCritical6 4 7" xfId="43749"/>
    <cellStyle name="SAPBEXexcCritical6 4 7 2" xfId="43750"/>
    <cellStyle name="SAPBEXexcCritical6 4 7 3" xfId="43751"/>
    <cellStyle name="SAPBEXexcCritical6 4 7 4" xfId="43752"/>
    <cellStyle name="SAPBEXexcCritical6 4 7 5" xfId="43753"/>
    <cellStyle name="SAPBEXexcCritical6 4 8" xfId="43754"/>
    <cellStyle name="SAPBEXexcCritical6 4 8 2" xfId="43755"/>
    <cellStyle name="SAPBEXexcCritical6 4 9" xfId="43756"/>
    <cellStyle name="SAPBEXexcCritical6 4 9 2" xfId="43757"/>
    <cellStyle name="SAPBEXexcCritical6 4 9 3" xfId="43758"/>
    <cellStyle name="SAPBEXexcCritical6 5" xfId="43759"/>
    <cellStyle name="SAPBEXexcCritical6 5 2" xfId="43760"/>
    <cellStyle name="SAPBEXexcCritical6 5 2 2" xfId="43761"/>
    <cellStyle name="SAPBEXexcCritical6 5 2 2 2" xfId="43762"/>
    <cellStyle name="SAPBEXexcCritical6 5 2 2 3" xfId="43763"/>
    <cellStyle name="SAPBEXexcCritical6 5 2 3" xfId="43764"/>
    <cellStyle name="SAPBEXexcCritical6 5 2 4" xfId="43765"/>
    <cellStyle name="SAPBEXexcCritical6 5 2 5" xfId="43766"/>
    <cellStyle name="SAPBEXexcCritical6 5 3" xfId="43767"/>
    <cellStyle name="SAPBEXexcCritical6 5 3 2" xfId="43768"/>
    <cellStyle name="SAPBEXexcCritical6 5 3 3" xfId="43769"/>
    <cellStyle name="SAPBEXexcCritical6 5 4" xfId="43770"/>
    <cellStyle name="SAPBEXexcCritical6 5 4 2" xfId="43771"/>
    <cellStyle name="SAPBEXexcCritical6 5 5" xfId="43772"/>
    <cellStyle name="SAPBEXexcCritical6 5 5 2" xfId="43773"/>
    <cellStyle name="SAPBEXexcCritical6 5 6" xfId="43774"/>
    <cellStyle name="SAPBEXexcCritical6 5 7" xfId="43775"/>
    <cellStyle name="SAPBEXexcCritical6 6" xfId="43776"/>
    <cellStyle name="SAPBEXexcCritical6 6 2" xfId="43777"/>
    <cellStyle name="SAPBEXexcCritical6 6 2 2" xfId="43778"/>
    <cellStyle name="SAPBEXexcCritical6 6 2 2 2" xfId="43779"/>
    <cellStyle name="SAPBEXexcCritical6 6 2 3" xfId="43780"/>
    <cellStyle name="SAPBEXexcCritical6 6 2 4" xfId="43781"/>
    <cellStyle name="SAPBEXexcCritical6 6 2 5" xfId="43782"/>
    <cellStyle name="SAPBEXexcCritical6 6 3" xfId="43783"/>
    <cellStyle name="SAPBEXexcCritical6 6 3 2" xfId="43784"/>
    <cellStyle name="SAPBEXexcCritical6 6 3 3" xfId="43785"/>
    <cellStyle name="SAPBEXexcCritical6 6 4" xfId="43786"/>
    <cellStyle name="SAPBEXexcCritical6 6 5" xfId="43787"/>
    <cellStyle name="SAPBEXexcCritical6 6 6" xfId="43788"/>
    <cellStyle name="SAPBEXexcCritical6 7" xfId="43789"/>
    <cellStyle name="SAPBEXexcCritical6 7 2" xfId="43790"/>
    <cellStyle name="SAPBEXexcCritical6 7 2 2" xfId="43791"/>
    <cellStyle name="SAPBEXexcCritical6 7 2 3" xfId="43792"/>
    <cellStyle name="SAPBEXexcCritical6 7 3" xfId="43793"/>
    <cellStyle name="SAPBEXexcCritical6 7 3 2" xfId="43794"/>
    <cellStyle name="SAPBEXexcCritical6 7 4" xfId="43795"/>
    <cellStyle name="SAPBEXexcCritical6 7 5" xfId="43796"/>
    <cellStyle name="SAPBEXexcCritical6 7 6" xfId="43797"/>
    <cellStyle name="SAPBEXexcCritical6 8" xfId="43798"/>
    <cellStyle name="SAPBEXexcCritical6 8 2" xfId="43799"/>
    <cellStyle name="SAPBEXexcCritical6 8 2 2" xfId="43800"/>
    <cellStyle name="SAPBEXexcCritical6 8 2 3" xfId="43801"/>
    <cellStyle name="SAPBEXexcCritical6 8 3" xfId="43802"/>
    <cellStyle name="SAPBEXexcCritical6 8 3 2" xfId="43803"/>
    <cellStyle name="SAPBEXexcCritical6 8 4" xfId="43804"/>
    <cellStyle name="SAPBEXexcCritical6 8 5" xfId="43805"/>
    <cellStyle name="SAPBEXexcCritical6 9" xfId="43806"/>
    <cellStyle name="SAPBEXexcCritical6 9 2" xfId="43807"/>
    <cellStyle name="SAPBEXexcCritical6 9 2 2" xfId="43808"/>
    <cellStyle name="SAPBEXexcCritical6 9 2 3" xfId="43809"/>
    <cellStyle name="SAPBEXexcCritical6 9 3" xfId="43810"/>
    <cellStyle name="SAPBEXexcCritical6 9 3 2" xfId="43811"/>
    <cellStyle name="SAPBEXexcCritical6 9 4" xfId="43812"/>
    <cellStyle name="SAPBEXexcCritical6 9 5" xfId="43813"/>
    <cellStyle name="SAPBEXexcGood1" xfId="43814"/>
    <cellStyle name="SAPBEXexcGood1 10" xfId="43815"/>
    <cellStyle name="SAPBEXexcGood1 10 2" xfId="43816"/>
    <cellStyle name="SAPBEXexcGood1 10 2 2" xfId="43817"/>
    <cellStyle name="SAPBEXexcGood1 10 3" xfId="43818"/>
    <cellStyle name="SAPBEXexcGood1 10 3 2" xfId="43819"/>
    <cellStyle name="SAPBEXexcGood1 10 4" xfId="43820"/>
    <cellStyle name="SAPBEXexcGood1 10 5" xfId="43821"/>
    <cellStyle name="SAPBEXexcGood1 11" xfId="43822"/>
    <cellStyle name="SAPBEXexcGood1 11 2" xfId="43823"/>
    <cellStyle name="SAPBEXexcGood1 11 2 2" xfId="43824"/>
    <cellStyle name="SAPBEXexcGood1 11 3" xfId="43825"/>
    <cellStyle name="SAPBEXexcGood1 11 3 2" xfId="43826"/>
    <cellStyle name="SAPBEXexcGood1 11 4" xfId="43827"/>
    <cellStyle name="SAPBEXexcGood1 11 5" xfId="43828"/>
    <cellStyle name="SAPBEXexcGood1 12" xfId="43829"/>
    <cellStyle name="SAPBEXexcGood1 12 2" xfId="43830"/>
    <cellStyle name="SAPBEXexcGood1 12 2 2" xfId="43831"/>
    <cellStyle name="SAPBEXexcGood1 12 3" xfId="43832"/>
    <cellStyle name="SAPBEXexcGood1 12 3 2" xfId="43833"/>
    <cellStyle name="SAPBEXexcGood1 12 4" xfId="43834"/>
    <cellStyle name="SAPBEXexcGood1 12 5" xfId="43835"/>
    <cellStyle name="SAPBEXexcGood1 13" xfId="43836"/>
    <cellStyle name="SAPBEXexcGood1 13 2" xfId="43837"/>
    <cellStyle name="SAPBEXexcGood1 13 2 2" xfId="43838"/>
    <cellStyle name="SAPBEXexcGood1 13 3" xfId="43839"/>
    <cellStyle name="SAPBEXexcGood1 13 3 2" xfId="43840"/>
    <cellStyle name="SAPBEXexcGood1 13 4" xfId="43841"/>
    <cellStyle name="SAPBEXexcGood1 13 5" xfId="43842"/>
    <cellStyle name="SAPBEXexcGood1 14" xfId="43843"/>
    <cellStyle name="SAPBEXexcGood1 14 2" xfId="43844"/>
    <cellStyle name="SAPBEXexcGood1 14 2 2" xfId="43845"/>
    <cellStyle name="SAPBEXexcGood1 14 3" xfId="43846"/>
    <cellStyle name="SAPBEXexcGood1 14 3 2" xfId="43847"/>
    <cellStyle name="SAPBEXexcGood1 14 4" xfId="43848"/>
    <cellStyle name="SAPBEXexcGood1 14 5" xfId="43849"/>
    <cellStyle name="SAPBEXexcGood1 15" xfId="43850"/>
    <cellStyle name="SAPBEXexcGood1 15 2" xfId="43851"/>
    <cellStyle name="SAPBEXexcGood1 15 2 2" xfId="43852"/>
    <cellStyle name="SAPBEXexcGood1 15 3" xfId="43853"/>
    <cellStyle name="SAPBEXexcGood1 15 3 2" xfId="43854"/>
    <cellStyle name="SAPBEXexcGood1 15 4" xfId="43855"/>
    <cellStyle name="SAPBEXexcGood1 15 5" xfId="43856"/>
    <cellStyle name="SAPBEXexcGood1 16" xfId="43857"/>
    <cellStyle name="SAPBEXexcGood1 16 2" xfId="43858"/>
    <cellStyle name="SAPBEXexcGood1 16 2 2" xfId="43859"/>
    <cellStyle name="SAPBEXexcGood1 16 3" xfId="43860"/>
    <cellStyle name="SAPBEXexcGood1 16 3 2" xfId="43861"/>
    <cellStyle name="SAPBEXexcGood1 16 4" xfId="43862"/>
    <cellStyle name="SAPBEXexcGood1 16 5" xfId="43863"/>
    <cellStyle name="SAPBEXexcGood1 17" xfId="43864"/>
    <cellStyle name="SAPBEXexcGood1 17 2" xfId="43865"/>
    <cellStyle name="SAPBEXexcGood1 17 3" xfId="43866"/>
    <cellStyle name="SAPBEXexcGood1 17 4" xfId="43867"/>
    <cellStyle name="SAPBEXexcGood1 17 5" xfId="43868"/>
    <cellStyle name="SAPBEXexcGood1 18" xfId="43869"/>
    <cellStyle name="SAPBEXexcGood1 18 2" xfId="43870"/>
    <cellStyle name="SAPBEXexcGood1 19" xfId="43871"/>
    <cellStyle name="SAPBEXexcGood1 19 2" xfId="43872"/>
    <cellStyle name="SAPBEXexcGood1 2" xfId="43873"/>
    <cellStyle name="SAPBEXexcGood1 2 10" xfId="43874"/>
    <cellStyle name="SAPBEXexcGood1 2 10 2" xfId="43875"/>
    <cellStyle name="SAPBEXexcGood1 2 10 3" xfId="43876"/>
    <cellStyle name="SAPBEXexcGood1 2 11" xfId="43877"/>
    <cellStyle name="SAPBEXexcGood1 2 11 2" xfId="43878"/>
    <cellStyle name="SAPBEXexcGood1 2 11 3" xfId="43879"/>
    <cellStyle name="SAPBEXexcGood1 2 12" xfId="43880"/>
    <cellStyle name="SAPBEXexcGood1 2 12 2" xfId="43881"/>
    <cellStyle name="SAPBEXexcGood1 2 13" xfId="43882"/>
    <cellStyle name="SAPBEXexcGood1 2 2" xfId="43883"/>
    <cellStyle name="SAPBEXexcGood1 2 2 10" xfId="43884"/>
    <cellStyle name="SAPBEXexcGood1 2 2 11" xfId="43885"/>
    <cellStyle name="SAPBEXexcGood1 2 2 12" xfId="43886"/>
    <cellStyle name="SAPBEXexcGood1 2 2 2" xfId="43887"/>
    <cellStyle name="SAPBEXexcGood1 2 2 2 10" xfId="43888"/>
    <cellStyle name="SAPBEXexcGood1 2 2 2 2" xfId="43889"/>
    <cellStyle name="SAPBEXexcGood1 2 2 2 2 2" xfId="43890"/>
    <cellStyle name="SAPBEXexcGood1 2 2 2 2 2 2" xfId="43891"/>
    <cellStyle name="SAPBEXexcGood1 2 2 2 2 2 3" xfId="43892"/>
    <cellStyle name="SAPBEXexcGood1 2 2 2 2 3" xfId="43893"/>
    <cellStyle name="SAPBEXexcGood1 2 2 2 2 3 2" xfId="43894"/>
    <cellStyle name="SAPBEXexcGood1 2 2 2 2 3 3" xfId="43895"/>
    <cellStyle name="SAPBEXexcGood1 2 2 2 2 4" xfId="43896"/>
    <cellStyle name="SAPBEXexcGood1 2 2 2 2 4 2" xfId="43897"/>
    <cellStyle name="SAPBEXexcGood1 2 2 2 2 5" xfId="43898"/>
    <cellStyle name="SAPBEXexcGood1 2 2 2 2 6" xfId="43899"/>
    <cellStyle name="SAPBEXexcGood1 2 2 2 2 7" xfId="43900"/>
    <cellStyle name="SAPBEXexcGood1 2 2 2 2 8" xfId="43901"/>
    <cellStyle name="SAPBEXexcGood1 2 2 2 3" xfId="43902"/>
    <cellStyle name="SAPBEXexcGood1 2 2 2 3 2" xfId="43903"/>
    <cellStyle name="SAPBEXexcGood1 2 2 2 3 2 2" xfId="43904"/>
    <cellStyle name="SAPBEXexcGood1 2 2 2 3 3" xfId="43905"/>
    <cellStyle name="SAPBEXexcGood1 2 2 2 3 4" xfId="43906"/>
    <cellStyle name="SAPBEXexcGood1 2 2 2 3 5" xfId="43907"/>
    <cellStyle name="SAPBEXexcGood1 2 2 2 4" xfId="43908"/>
    <cellStyle name="SAPBEXexcGood1 2 2 2 4 2" xfId="43909"/>
    <cellStyle name="SAPBEXexcGood1 2 2 2 4 3" xfId="43910"/>
    <cellStyle name="SAPBEXexcGood1 2 2 2 4 4" xfId="43911"/>
    <cellStyle name="SAPBEXexcGood1 2 2 2 4 5" xfId="43912"/>
    <cellStyle name="SAPBEXexcGood1 2 2 2 5" xfId="43913"/>
    <cellStyle name="SAPBEXexcGood1 2 2 2 5 2" xfId="43914"/>
    <cellStyle name="SAPBEXexcGood1 2 2 2 5 3" xfId="43915"/>
    <cellStyle name="SAPBEXexcGood1 2 2 2 5 4" xfId="43916"/>
    <cellStyle name="SAPBEXexcGood1 2 2 2 5 5" xfId="43917"/>
    <cellStyle name="SAPBEXexcGood1 2 2 2 6" xfId="43918"/>
    <cellStyle name="SAPBEXexcGood1 2 2 2 6 2" xfId="43919"/>
    <cellStyle name="SAPBEXexcGood1 2 2 2 6 3" xfId="43920"/>
    <cellStyle name="SAPBEXexcGood1 2 2 2 6 4" xfId="43921"/>
    <cellStyle name="SAPBEXexcGood1 2 2 2 6 5" xfId="43922"/>
    <cellStyle name="SAPBEXexcGood1 2 2 2 7" xfId="43923"/>
    <cellStyle name="SAPBEXexcGood1 2 2 2 7 2" xfId="43924"/>
    <cellStyle name="SAPBEXexcGood1 2 2 2 8" xfId="43925"/>
    <cellStyle name="SAPBEXexcGood1 2 2 2 9" xfId="43926"/>
    <cellStyle name="SAPBEXexcGood1 2 2 3" xfId="43927"/>
    <cellStyle name="SAPBEXexcGood1 2 2 3 2" xfId="43928"/>
    <cellStyle name="SAPBEXexcGood1 2 2 3 2 2" xfId="43929"/>
    <cellStyle name="SAPBEXexcGood1 2 2 3 2 3" xfId="43930"/>
    <cellStyle name="SAPBEXexcGood1 2 2 3 3" xfId="43931"/>
    <cellStyle name="SAPBEXexcGood1 2 2 3 3 2" xfId="43932"/>
    <cellStyle name="SAPBEXexcGood1 2 2 3 3 3" xfId="43933"/>
    <cellStyle name="SAPBEXexcGood1 2 2 3 4" xfId="43934"/>
    <cellStyle name="SAPBEXexcGood1 2 2 3 4 2" xfId="43935"/>
    <cellStyle name="SAPBEXexcGood1 2 2 3 5" xfId="43936"/>
    <cellStyle name="SAPBEXexcGood1 2 2 3 5 2" xfId="43937"/>
    <cellStyle name="SAPBEXexcGood1 2 2 3 6" xfId="43938"/>
    <cellStyle name="SAPBEXexcGood1 2 2 3 7" xfId="43939"/>
    <cellStyle name="SAPBEXexcGood1 2 2 4" xfId="43940"/>
    <cellStyle name="SAPBEXexcGood1 2 2 4 2" xfId="43941"/>
    <cellStyle name="SAPBEXexcGood1 2 2 4 2 2" xfId="43942"/>
    <cellStyle name="SAPBEXexcGood1 2 2 4 3" xfId="43943"/>
    <cellStyle name="SAPBEXexcGood1 2 2 4 4" xfId="43944"/>
    <cellStyle name="SAPBEXexcGood1 2 2 4 5" xfId="43945"/>
    <cellStyle name="SAPBEXexcGood1 2 2 5" xfId="43946"/>
    <cellStyle name="SAPBEXexcGood1 2 2 5 2" xfId="43947"/>
    <cellStyle name="SAPBEXexcGood1 2 2 5 2 2" xfId="43948"/>
    <cellStyle name="SAPBEXexcGood1 2 2 5 3" xfId="43949"/>
    <cellStyle name="SAPBEXexcGood1 2 2 5 4" xfId="43950"/>
    <cellStyle name="SAPBEXexcGood1 2 2 5 5" xfId="43951"/>
    <cellStyle name="SAPBEXexcGood1 2 2 6" xfId="43952"/>
    <cellStyle name="SAPBEXexcGood1 2 2 6 2" xfId="43953"/>
    <cellStyle name="SAPBEXexcGood1 2 2 6 3" xfId="43954"/>
    <cellStyle name="SAPBEXexcGood1 2 2 6 4" xfId="43955"/>
    <cellStyle name="SAPBEXexcGood1 2 2 6 5" xfId="43956"/>
    <cellStyle name="SAPBEXexcGood1 2 2 7" xfId="43957"/>
    <cellStyle name="SAPBEXexcGood1 2 2 7 2" xfId="43958"/>
    <cellStyle name="SAPBEXexcGood1 2 2 7 3" xfId="43959"/>
    <cellStyle name="SAPBEXexcGood1 2 2 7 4" xfId="43960"/>
    <cellStyle name="SAPBEXexcGood1 2 2 7 5" xfId="43961"/>
    <cellStyle name="SAPBEXexcGood1 2 2 8" xfId="43962"/>
    <cellStyle name="SAPBEXexcGood1 2 2 8 2" xfId="43963"/>
    <cellStyle name="SAPBEXexcGood1 2 2 9" xfId="43964"/>
    <cellStyle name="SAPBEXexcGood1 2 3" xfId="43965"/>
    <cellStyle name="SAPBEXexcGood1 2 3 10" xfId="43966"/>
    <cellStyle name="SAPBEXexcGood1 2 3 2" xfId="43967"/>
    <cellStyle name="SAPBEXexcGood1 2 3 2 2" xfId="43968"/>
    <cellStyle name="SAPBEXexcGood1 2 3 2 2 2" xfId="43969"/>
    <cellStyle name="SAPBEXexcGood1 2 3 2 2 3" xfId="43970"/>
    <cellStyle name="SAPBEXexcGood1 2 3 2 3" xfId="43971"/>
    <cellStyle name="SAPBEXexcGood1 2 3 2 3 2" xfId="43972"/>
    <cellStyle name="SAPBEXexcGood1 2 3 2 3 3" xfId="43973"/>
    <cellStyle name="SAPBEXexcGood1 2 3 2 4" xfId="43974"/>
    <cellStyle name="SAPBEXexcGood1 2 3 2 4 2" xfId="43975"/>
    <cellStyle name="SAPBEXexcGood1 2 3 2 5" xfId="43976"/>
    <cellStyle name="SAPBEXexcGood1 2 3 2 6" xfId="43977"/>
    <cellStyle name="SAPBEXexcGood1 2 3 2 7" xfId="43978"/>
    <cellStyle name="SAPBEXexcGood1 2 3 2 8" xfId="43979"/>
    <cellStyle name="SAPBEXexcGood1 2 3 3" xfId="43980"/>
    <cellStyle name="SAPBEXexcGood1 2 3 3 2" xfId="43981"/>
    <cellStyle name="SAPBEXexcGood1 2 3 3 2 2" xfId="43982"/>
    <cellStyle name="SAPBEXexcGood1 2 3 3 3" xfId="43983"/>
    <cellStyle name="SAPBEXexcGood1 2 3 3 4" xfId="43984"/>
    <cellStyle name="SAPBEXexcGood1 2 3 3 5" xfId="43985"/>
    <cellStyle name="SAPBEXexcGood1 2 3 4" xfId="43986"/>
    <cellStyle name="SAPBEXexcGood1 2 3 4 2" xfId="43987"/>
    <cellStyle name="SAPBEXexcGood1 2 3 4 3" xfId="43988"/>
    <cellStyle name="SAPBEXexcGood1 2 3 4 4" xfId="43989"/>
    <cellStyle name="SAPBEXexcGood1 2 3 4 5" xfId="43990"/>
    <cellStyle name="SAPBEXexcGood1 2 3 5" xfId="43991"/>
    <cellStyle name="SAPBEXexcGood1 2 3 5 2" xfId="43992"/>
    <cellStyle name="SAPBEXexcGood1 2 3 5 3" xfId="43993"/>
    <cellStyle name="SAPBEXexcGood1 2 3 5 4" xfId="43994"/>
    <cellStyle name="SAPBEXexcGood1 2 3 5 5" xfId="43995"/>
    <cellStyle name="SAPBEXexcGood1 2 3 6" xfId="43996"/>
    <cellStyle name="SAPBEXexcGood1 2 3 6 2" xfId="43997"/>
    <cellStyle name="SAPBEXexcGood1 2 3 6 3" xfId="43998"/>
    <cellStyle name="SAPBEXexcGood1 2 3 6 4" xfId="43999"/>
    <cellStyle name="SAPBEXexcGood1 2 3 6 5" xfId="44000"/>
    <cellStyle name="SAPBEXexcGood1 2 3 7" xfId="44001"/>
    <cellStyle name="SAPBEXexcGood1 2 3 7 2" xfId="44002"/>
    <cellStyle name="SAPBEXexcGood1 2 3 8" xfId="44003"/>
    <cellStyle name="SAPBEXexcGood1 2 3 9" xfId="44004"/>
    <cellStyle name="SAPBEXexcGood1 2 4" xfId="44005"/>
    <cellStyle name="SAPBEXexcGood1 2 4 2" xfId="44006"/>
    <cellStyle name="SAPBEXexcGood1 2 4 2 2" xfId="44007"/>
    <cellStyle name="SAPBEXexcGood1 2 4 2 3" xfId="44008"/>
    <cellStyle name="SAPBEXexcGood1 2 4 3" xfId="44009"/>
    <cellStyle name="SAPBEXexcGood1 2 4 3 2" xfId="44010"/>
    <cellStyle name="SAPBEXexcGood1 2 4 3 3" xfId="44011"/>
    <cellStyle name="SAPBEXexcGood1 2 4 4" xfId="44012"/>
    <cellStyle name="SAPBEXexcGood1 2 4 4 2" xfId="44013"/>
    <cellStyle name="SAPBEXexcGood1 2 4 5" xfId="44014"/>
    <cellStyle name="SAPBEXexcGood1 2 4 5 2" xfId="44015"/>
    <cellStyle name="SAPBEXexcGood1 2 4 6" xfId="44016"/>
    <cellStyle name="SAPBEXexcGood1 2 4 7" xfId="44017"/>
    <cellStyle name="SAPBEXexcGood1 2 5" xfId="44018"/>
    <cellStyle name="SAPBEXexcGood1 2 5 2" xfId="44019"/>
    <cellStyle name="SAPBEXexcGood1 2 5 2 2" xfId="44020"/>
    <cellStyle name="SAPBEXexcGood1 2 5 2 3" xfId="44021"/>
    <cellStyle name="SAPBEXexcGood1 2 5 3" xfId="44022"/>
    <cellStyle name="SAPBEXexcGood1 2 5 4" xfId="44023"/>
    <cellStyle name="SAPBEXexcGood1 2 5 5" xfId="44024"/>
    <cellStyle name="SAPBEXexcGood1 2 6" xfId="44025"/>
    <cellStyle name="SAPBEXexcGood1 2 6 2" xfId="44026"/>
    <cellStyle name="SAPBEXexcGood1 2 6 2 2" xfId="44027"/>
    <cellStyle name="SAPBEXexcGood1 2 6 3" xfId="44028"/>
    <cellStyle name="SAPBEXexcGood1 2 6 4" xfId="44029"/>
    <cellStyle name="SAPBEXexcGood1 2 6 5" xfId="44030"/>
    <cellStyle name="SAPBEXexcGood1 2 7" xfId="44031"/>
    <cellStyle name="SAPBEXexcGood1 2 7 2" xfId="44032"/>
    <cellStyle name="SAPBEXexcGood1 2 7 3" xfId="44033"/>
    <cellStyle name="SAPBEXexcGood1 2 7 4" xfId="44034"/>
    <cellStyle name="SAPBEXexcGood1 2 7 5" xfId="44035"/>
    <cellStyle name="SAPBEXexcGood1 2 8" xfId="44036"/>
    <cellStyle name="SAPBEXexcGood1 2 8 2" xfId="44037"/>
    <cellStyle name="SAPBEXexcGood1 2 8 3" xfId="44038"/>
    <cellStyle name="SAPBEXexcGood1 2 9" xfId="44039"/>
    <cellStyle name="SAPBEXexcGood1 2 9 2" xfId="44040"/>
    <cellStyle name="SAPBEXexcGood1 2 9 3" xfId="44041"/>
    <cellStyle name="SAPBEXexcGood1 20" xfId="44042"/>
    <cellStyle name="SAPBEXexcGood1 20 2" xfId="44043"/>
    <cellStyle name="SAPBEXexcGood1 21" xfId="44044"/>
    <cellStyle name="SAPBEXexcGood1 21 2" xfId="44045"/>
    <cellStyle name="SAPBEXexcGood1 22" xfId="44046"/>
    <cellStyle name="SAPBEXexcGood1 23" xfId="44047"/>
    <cellStyle name="SAPBEXexcGood1 3" xfId="44048"/>
    <cellStyle name="SAPBEXexcGood1 3 10" xfId="44049"/>
    <cellStyle name="SAPBEXexcGood1 3 10 2" xfId="44050"/>
    <cellStyle name="SAPBEXexcGood1 3 10 3" xfId="44051"/>
    <cellStyle name="SAPBEXexcGood1 3 11" xfId="44052"/>
    <cellStyle name="SAPBEXexcGood1 3 11 2" xfId="44053"/>
    <cellStyle name="SAPBEXexcGood1 3 12" xfId="44054"/>
    <cellStyle name="SAPBEXexcGood1 3 2" xfId="44055"/>
    <cellStyle name="SAPBEXexcGood1 3 2 10" xfId="44056"/>
    <cellStyle name="SAPBEXexcGood1 3 2 2" xfId="44057"/>
    <cellStyle name="SAPBEXexcGood1 3 2 2 2" xfId="44058"/>
    <cellStyle name="SAPBEXexcGood1 3 2 2 2 2" xfId="44059"/>
    <cellStyle name="SAPBEXexcGood1 3 2 2 2 3" xfId="44060"/>
    <cellStyle name="SAPBEXexcGood1 3 2 2 3" xfId="44061"/>
    <cellStyle name="SAPBEXexcGood1 3 2 2 3 2" xfId="44062"/>
    <cellStyle name="SAPBEXexcGood1 3 2 2 3 3" xfId="44063"/>
    <cellStyle name="SAPBEXexcGood1 3 2 2 4" xfId="44064"/>
    <cellStyle name="SAPBEXexcGood1 3 2 2 4 2" xfId="44065"/>
    <cellStyle name="SAPBEXexcGood1 3 2 2 5" xfId="44066"/>
    <cellStyle name="SAPBEXexcGood1 3 2 2 6" xfId="44067"/>
    <cellStyle name="SAPBEXexcGood1 3 2 2 7" xfId="44068"/>
    <cellStyle name="SAPBEXexcGood1 3 2 2 8" xfId="44069"/>
    <cellStyle name="SAPBEXexcGood1 3 2 3" xfId="44070"/>
    <cellStyle name="SAPBEXexcGood1 3 2 3 2" xfId="44071"/>
    <cellStyle name="SAPBEXexcGood1 3 2 3 2 2" xfId="44072"/>
    <cellStyle name="SAPBEXexcGood1 3 2 3 3" xfId="44073"/>
    <cellStyle name="SAPBEXexcGood1 3 2 3 4" xfId="44074"/>
    <cellStyle name="SAPBEXexcGood1 3 2 3 5" xfId="44075"/>
    <cellStyle name="SAPBEXexcGood1 3 2 4" xfId="44076"/>
    <cellStyle name="SAPBEXexcGood1 3 2 4 2" xfId="44077"/>
    <cellStyle name="SAPBEXexcGood1 3 2 4 3" xfId="44078"/>
    <cellStyle name="SAPBEXexcGood1 3 2 4 4" xfId="44079"/>
    <cellStyle name="SAPBEXexcGood1 3 2 4 5" xfId="44080"/>
    <cellStyle name="SAPBEXexcGood1 3 2 5" xfId="44081"/>
    <cellStyle name="SAPBEXexcGood1 3 2 5 2" xfId="44082"/>
    <cellStyle name="SAPBEXexcGood1 3 2 5 3" xfId="44083"/>
    <cellStyle name="SAPBEXexcGood1 3 2 5 4" xfId="44084"/>
    <cellStyle name="SAPBEXexcGood1 3 2 5 5" xfId="44085"/>
    <cellStyle name="SAPBEXexcGood1 3 2 6" xfId="44086"/>
    <cellStyle name="SAPBEXexcGood1 3 2 6 2" xfId="44087"/>
    <cellStyle name="SAPBEXexcGood1 3 2 6 3" xfId="44088"/>
    <cellStyle name="SAPBEXexcGood1 3 2 6 4" xfId="44089"/>
    <cellStyle name="SAPBEXexcGood1 3 2 6 5" xfId="44090"/>
    <cellStyle name="SAPBEXexcGood1 3 2 7" xfId="44091"/>
    <cellStyle name="SAPBEXexcGood1 3 2 7 2" xfId="44092"/>
    <cellStyle name="SAPBEXexcGood1 3 2 8" xfId="44093"/>
    <cellStyle name="SAPBEXexcGood1 3 2 9" xfId="44094"/>
    <cellStyle name="SAPBEXexcGood1 3 3" xfId="44095"/>
    <cellStyle name="SAPBEXexcGood1 3 3 2" xfId="44096"/>
    <cellStyle name="SAPBEXexcGood1 3 3 2 2" xfId="44097"/>
    <cellStyle name="SAPBEXexcGood1 3 3 2 3" xfId="44098"/>
    <cellStyle name="SAPBEXexcGood1 3 3 3" xfId="44099"/>
    <cellStyle name="SAPBEXexcGood1 3 3 3 2" xfId="44100"/>
    <cellStyle name="SAPBEXexcGood1 3 3 3 3" xfId="44101"/>
    <cellStyle name="SAPBEXexcGood1 3 3 4" xfId="44102"/>
    <cellStyle name="SAPBEXexcGood1 3 3 4 2" xfId="44103"/>
    <cellStyle name="SAPBEXexcGood1 3 3 5" xfId="44104"/>
    <cellStyle name="SAPBEXexcGood1 3 3 5 2" xfId="44105"/>
    <cellStyle name="SAPBEXexcGood1 3 3 6" xfId="44106"/>
    <cellStyle name="SAPBEXexcGood1 3 3 7" xfId="44107"/>
    <cellStyle name="SAPBEXexcGood1 3 4" xfId="44108"/>
    <cellStyle name="SAPBEXexcGood1 3 4 2" xfId="44109"/>
    <cellStyle name="SAPBEXexcGood1 3 4 2 2" xfId="44110"/>
    <cellStyle name="SAPBEXexcGood1 3 4 2 3" xfId="44111"/>
    <cellStyle name="SAPBEXexcGood1 3 4 3" xfId="44112"/>
    <cellStyle name="SAPBEXexcGood1 3 4 4" xfId="44113"/>
    <cellStyle name="SAPBEXexcGood1 3 4 5" xfId="44114"/>
    <cellStyle name="SAPBEXexcGood1 3 5" xfId="44115"/>
    <cellStyle name="SAPBEXexcGood1 3 5 2" xfId="44116"/>
    <cellStyle name="SAPBEXexcGood1 3 5 2 2" xfId="44117"/>
    <cellStyle name="SAPBEXexcGood1 3 5 3" xfId="44118"/>
    <cellStyle name="SAPBEXexcGood1 3 5 4" xfId="44119"/>
    <cellStyle name="SAPBEXexcGood1 3 5 5" xfId="44120"/>
    <cellStyle name="SAPBEXexcGood1 3 6" xfId="44121"/>
    <cellStyle name="SAPBEXexcGood1 3 6 2" xfId="44122"/>
    <cellStyle name="SAPBEXexcGood1 3 6 3" xfId="44123"/>
    <cellStyle name="SAPBEXexcGood1 3 6 4" xfId="44124"/>
    <cellStyle name="SAPBEXexcGood1 3 6 5" xfId="44125"/>
    <cellStyle name="SAPBEXexcGood1 3 7" xfId="44126"/>
    <cellStyle name="SAPBEXexcGood1 3 7 2" xfId="44127"/>
    <cellStyle name="SAPBEXexcGood1 3 7 3" xfId="44128"/>
    <cellStyle name="SAPBEXexcGood1 3 7 4" xfId="44129"/>
    <cellStyle name="SAPBEXexcGood1 3 7 5" xfId="44130"/>
    <cellStyle name="SAPBEXexcGood1 3 8" xfId="44131"/>
    <cellStyle name="SAPBEXexcGood1 3 8 2" xfId="44132"/>
    <cellStyle name="SAPBEXexcGood1 3 8 3" xfId="44133"/>
    <cellStyle name="SAPBEXexcGood1 3 9" xfId="44134"/>
    <cellStyle name="SAPBEXexcGood1 3 9 2" xfId="44135"/>
    <cellStyle name="SAPBEXexcGood1 3 9 3" xfId="44136"/>
    <cellStyle name="SAPBEXexcGood1 4" xfId="44137"/>
    <cellStyle name="SAPBEXexcGood1 4 10" xfId="44138"/>
    <cellStyle name="SAPBEXexcGood1 4 11" xfId="44139"/>
    <cellStyle name="SAPBEXexcGood1 4 12" xfId="44140"/>
    <cellStyle name="SAPBEXexcGood1 4 2" xfId="44141"/>
    <cellStyle name="SAPBEXexcGood1 4 2 10" xfId="44142"/>
    <cellStyle name="SAPBEXexcGood1 4 2 2" xfId="44143"/>
    <cellStyle name="SAPBEXexcGood1 4 2 2 2" xfId="44144"/>
    <cellStyle name="SAPBEXexcGood1 4 2 2 2 2" xfId="44145"/>
    <cellStyle name="SAPBEXexcGood1 4 2 2 2 3" xfId="44146"/>
    <cellStyle name="SAPBEXexcGood1 4 2 2 3" xfId="44147"/>
    <cellStyle name="SAPBEXexcGood1 4 2 2 3 2" xfId="44148"/>
    <cellStyle name="SAPBEXexcGood1 4 2 2 4" xfId="44149"/>
    <cellStyle name="SAPBEXexcGood1 4 2 2 4 2" xfId="44150"/>
    <cellStyle name="SAPBEXexcGood1 4 2 2 5" xfId="44151"/>
    <cellStyle name="SAPBEXexcGood1 4 2 2 6" xfId="44152"/>
    <cellStyle name="SAPBEXexcGood1 4 2 2 7" xfId="44153"/>
    <cellStyle name="SAPBEXexcGood1 4 2 2 8" xfId="44154"/>
    <cellStyle name="SAPBEXexcGood1 4 2 3" xfId="44155"/>
    <cellStyle name="SAPBEXexcGood1 4 2 3 2" xfId="44156"/>
    <cellStyle name="SAPBEXexcGood1 4 2 3 2 2" xfId="44157"/>
    <cellStyle name="SAPBEXexcGood1 4 2 3 3" xfId="44158"/>
    <cellStyle name="SAPBEXexcGood1 4 2 3 4" xfId="44159"/>
    <cellStyle name="SAPBEXexcGood1 4 2 3 5" xfId="44160"/>
    <cellStyle name="SAPBEXexcGood1 4 2 4" xfId="44161"/>
    <cellStyle name="SAPBEXexcGood1 4 2 4 2" xfId="44162"/>
    <cellStyle name="SAPBEXexcGood1 4 2 4 3" xfId="44163"/>
    <cellStyle name="SAPBEXexcGood1 4 2 4 4" xfId="44164"/>
    <cellStyle name="SAPBEXexcGood1 4 2 4 5" xfId="44165"/>
    <cellStyle name="SAPBEXexcGood1 4 2 5" xfId="44166"/>
    <cellStyle name="SAPBEXexcGood1 4 2 5 2" xfId="44167"/>
    <cellStyle name="SAPBEXexcGood1 4 2 5 3" xfId="44168"/>
    <cellStyle name="SAPBEXexcGood1 4 2 5 4" xfId="44169"/>
    <cellStyle name="SAPBEXexcGood1 4 2 5 5" xfId="44170"/>
    <cellStyle name="SAPBEXexcGood1 4 2 6" xfId="44171"/>
    <cellStyle name="SAPBEXexcGood1 4 2 6 2" xfId="44172"/>
    <cellStyle name="SAPBEXexcGood1 4 2 6 3" xfId="44173"/>
    <cellStyle name="SAPBEXexcGood1 4 2 6 4" xfId="44174"/>
    <cellStyle name="SAPBEXexcGood1 4 2 6 5" xfId="44175"/>
    <cellStyle name="SAPBEXexcGood1 4 2 7" xfId="44176"/>
    <cellStyle name="SAPBEXexcGood1 4 2 7 2" xfId="44177"/>
    <cellStyle name="SAPBEXexcGood1 4 2 8" xfId="44178"/>
    <cellStyle name="SAPBEXexcGood1 4 2 9" xfId="44179"/>
    <cellStyle name="SAPBEXexcGood1 4 3" xfId="44180"/>
    <cellStyle name="SAPBEXexcGood1 4 3 2" xfId="44181"/>
    <cellStyle name="SAPBEXexcGood1 4 3 2 2" xfId="44182"/>
    <cellStyle name="SAPBEXexcGood1 4 3 3" xfId="44183"/>
    <cellStyle name="SAPBEXexcGood1 4 3 3 2" xfId="44184"/>
    <cellStyle name="SAPBEXexcGood1 4 3 4" xfId="44185"/>
    <cellStyle name="SAPBEXexcGood1 4 3 4 2" xfId="44186"/>
    <cellStyle name="SAPBEXexcGood1 4 3 5" xfId="44187"/>
    <cellStyle name="SAPBEXexcGood1 4 3 5 2" xfId="44188"/>
    <cellStyle name="SAPBEXexcGood1 4 3 6" xfId="44189"/>
    <cellStyle name="SAPBEXexcGood1 4 3 7" xfId="44190"/>
    <cellStyle name="SAPBEXexcGood1 4 4" xfId="44191"/>
    <cellStyle name="SAPBEXexcGood1 4 4 2" xfId="44192"/>
    <cellStyle name="SAPBEXexcGood1 4 4 2 2" xfId="44193"/>
    <cellStyle name="SAPBEXexcGood1 4 4 3" xfId="44194"/>
    <cellStyle name="SAPBEXexcGood1 4 4 4" xfId="44195"/>
    <cellStyle name="SAPBEXexcGood1 4 4 5" xfId="44196"/>
    <cellStyle name="SAPBEXexcGood1 4 5" xfId="44197"/>
    <cellStyle name="SAPBEXexcGood1 4 5 2" xfId="44198"/>
    <cellStyle name="SAPBEXexcGood1 4 5 2 2" xfId="44199"/>
    <cellStyle name="SAPBEXexcGood1 4 5 3" xfId="44200"/>
    <cellStyle name="SAPBEXexcGood1 4 5 4" xfId="44201"/>
    <cellStyle name="SAPBEXexcGood1 4 5 5" xfId="44202"/>
    <cellStyle name="SAPBEXexcGood1 4 6" xfId="44203"/>
    <cellStyle name="SAPBEXexcGood1 4 6 2" xfId="44204"/>
    <cellStyle name="SAPBEXexcGood1 4 6 3" xfId="44205"/>
    <cellStyle name="SAPBEXexcGood1 4 6 4" xfId="44206"/>
    <cellStyle name="SAPBEXexcGood1 4 6 5" xfId="44207"/>
    <cellStyle name="SAPBEXexcGood1 4 7" xfId="44208"/>
    <cellStyle name="SAPBEXexcGood1 4 7 2" xfId="44209"/>
    <cellStyle name="SAPBEXexcGood1 4 7 3" xfId="44210"/>
    <cellStyle name="SAPBEXexcGood1 4 7 4" xfId="44211"/>
    <cellStyle name="SAPBEXexcGood1 4 7 5" xfId="44212"/>
    <cellStyle name="SAPBEXexcGood1 4 8" xfId="44213"/>
    <cellStyle name="SAPBEXexcGood1 4 8 2" xfId="44214"/>
    <cellStyle name="SAPBEXexcGood1 4 9" xfId="44215"/>
    <cellStyle name="SAPBEXexcGood1 4 9 2" xfId="44216"/>
    <cellStyle name="SAPBEXexcGood1 4 9 3" xfId="44217"/>
    <cellStyle name="SAPBEXexcGood1 5" xfId="44218"/>
    <cellStyle name="SAPBEXexcGood1 5 2" xfId="44219"/>
    <cellStyle name="SAPBEXexcGood1 5 2 2" xfId="44220"/>
    <cellStyle name="SAPBEXexcGood1 5 2 2 2" xfId="44221"/>
    <cellStyle name="SAPBEXexcGood1 5 2 2 3" xfId="44222"/>
    <cellStyle name="SAPBEXexcGood1 5 2 3" xfId="44223"/>
    <cellStyle name="SAPBEXexcGood1 5 2 4" xfId="44224"/>
    <cellStyle name="SAPBEXexcGood1 5 2 5" xfId="44225"/>
    <cellStyle name="SAPBEXexcGood1 5 3" xfId="44226"/>
    <cellStyle name="SAPBEXexcGood1 5 3 2" xfId="44227"/>
    <cellStyle name="SAPBEXexcGood1 5 3 3" xfId="44228"/>
    <cellStyle name="SAPBEXexcGood1 5 4" xfId="44229"/>
    <cellStyle name="SAPBEXexcGood1 5 4 2" xfId="44230"/>
    <cellStyle name="SAPBEXexcGood1 5 5" xfId="44231"/>
    <cellStyle name="SAPBEXexcGood1 5 5 2" xfId="44232"/>
    <cellStyle name="SAPBEXexcGood1 5 6" xfId="44233"/>
    <cellStyle name="SAPBEXexcGood1 5 7" xfId="44234"/>
    <cellStyle name="SAPBEXexcGood1 6" xfId="44235"/>
    <cellStyle name="SAPBEXexcGood1 6 2" xfId="44236"/>
    <cellStyle name="SAPBEXexcGood1 6 2 2" xfId="44237"/>
    <cellStyle name="SAPBEXexcGood1 6 2 2 2" xfId="44238"/>
    <cellStyle name="SAPBEXexcGood1 6 2 3" xfId="44239"/>
    <cellStyle name="SAPBEXexcGood1 6 2 4" xfId="44240"/>
    <cellStyle name="SAPBEXexcGood1 6 2 5" xfId="44241"/>
    <cellStyle name="SAPBEXexcGood1 6 3" xfId="44242"/>
    <cellStyle name="SAPBEXexcGood1 6 3 2" xfId="44243"/>
    <cellStyle name="SAPBEXexcGood1 6 3 3" xfId="44244"/>
    <cellStyle name="SAPBEXexcGood1 6 4" xfId="44245"/>
    <cellStyle name="SAPBEXexcGood1 6 5" xfId="44246"/>
    <cellStyle name="SAPBEXexcGood1 6 6" xfId="44247"/>
    <cellStyle name="SAPBEXexcGood1 7" xfId="44248"/>
    <cellStyle name="SAPBEXexcGood1 7 2" xfId="44249"/>
    <cellStyle name="SAPBEXexcGood1 7 2 2" xfId="44250"/>
    <cellStyle name="SAPBEXexcGood1 7 2 3" xfId="44251"/>
    <cellStyle name="SAPBEXexcGood1 7 3" xfId="44252"/>
    <cellStyle name="SAPBEXexcGood1 7 3 2" xfId="44253"/>
    <cellStyle name="SAPBEXexcGood1 7 4" xfId="44254"/>
    <cellStyle name="SAPBEXexcGood1 7 5" xfId="44255"/>
    <cellStyle name="SAPBEXexcGood1 7 6" xfId="44256"/>
    <cellStyle name="SAPBEXexcGood1 8" xfId="44257"/>
    <cellStyle name="SAPBEXexcGood1 8 2" xfId="44258"/>
    <cellStyle name="SAPBEXexcGood1 8 2 2" xfId="44259"/>
    <cellStyle name="SAPBEXexcGood1 8 2 3" xfId="44260"/>
    <cellStyle name="SAPBEXexcGood1 8 3" xfId="44261"/>
    <cellStyle name="SAPBEXexcGood1 8 3 2" xfId="44262"/>
    <cellStyle name="SAPBEXexcGood1 8 4" xfId="44263"/>
    <cellStyle name="SAPBEXexcGood1 8 5" xfId="44264"/>
    <cellStyle name="SAPBEXexcGood1 9" xfId="44265"/>
    <cellStyle name="SAPBEXexcGood1 9 2" xfId="44266"/>
    <cellStyle name="SAPBEXexcGood1 9 2 2" xfId="44267"/>
    <cellStyle name="SAPBEXexcGood1 9 2 3" xfId="44268"/>
    <cellStyle name="SAPBEXexcGood1 9 3" xfId="44269"/>
    <cellStyle name="SAPBEXexcGood1 9 3 2" xfId="44270"/>
    <cellStyle name="SAPBEXexcGood1 9 4" xfId="44271"/>
    <cellStyle name="SAPBEXexcGood1 9 5" xfId="44272"/>
    <cellStyle name="SAPBEXexcGood2" xfId="44273"/>
    <cellStyle name="SAPBEXexcGood2 10" xfId="44274"/>
    <cellStyle name="SAPBEXexcGood2 10 2" xfId="44275"/>
    <cellStyle name="SAPBEXexcGood2 10 2 2" xfId="44276"/>
    <cellStyle name="SAPBEXexcGood2 10 3" xfId="44277"/>
    <cellStyle name="SAPBEXexcGood2 10 3 2" xfId="44278"/>
    <cellStyle name="SAPBEXexcGood2 10 4" xfId="44279"/>
    <cellStyle name="SAPBEXexcGood2 10 5" xfId="44280"/>
    <cellStyle name="SAPBEXexcGood2 11" xfId="44281"/>
    <cellStyle name="SAPBEXexcGood2 11 2" xfId="44282"/>
    <cellStyle name="SAPBEXexcGood2 11 2 2" xfId="44283"/>
    <cellStyle name="SAPBEXexcGood2 11 3" xfId="44284"/>
    <cellStyle name="SAPBEXexcGood2 11 3 2" xfId="44285"/>
    <cellStyle name="SAPBEXexcGood2 11 4" xfId="44286"/>
    <cellStyle name="SAPBEXexcGood2 11 5" xfId="44287"/>
    <cellStyle name="SAPBEXexcGood2 12" xfId="44288"/>
    <cellStyle name="SAPBEXexcGood2 12 2" xfId="44289"/>
    <cellStyle name="SAPBEXexcGood2 12 2 2" xfId="44290"/>
    <cellStyle name="SAPBEXexcGood2 12 3" xfId="44291"/>
    <cellStyle name="SAPBEXexcGood2 12 3 2" xfId="44292"/>
    <cellStyle name="SAPBEXexcGood2 12 4" xfId="44293"/>
    <cellStyle name="SAPBEXexcGood2 12 5" xfId="44294"/>
    <cellStyle name="SAPBEXexcGood2 13" xfId="44295"/>
    <cellStyle name="SAPBEXexcGood2 13 2" xfId="44296"/>
    <cellStyle name="SAPBEXexcGood2 13 2 2" xfId="44297"/>
    <cellStyle name="SAPBEXexcGood2 13 3" xfId="44298"/>
    <cellStyle name="SAPBEXexcGood2 13 3 2" xfId="44299"/>
    <cellStyle name="SAPBEXexcGood2 13 4" xfId="44300"/>
    <cellStyle name="SAPBEXexcGood2 13 5" xfId="44301"/>
    <cellStyle name="SAPBEXexcGood2 14" xfId="44302"/>
    <cellStyle name="SAPBEXexcGood2 14 2" xfId="44303"/>
    <cellStyle name="SAPBEXexcGood2 14 2 2" xfId="44304"/>
    <cellStyle name="SAPBEXexcGood2 14 3" xfId="44305"/>
    <cellStyle name="SAPBEXexcGood2 14 3 2" xfId="44306"/>
    <cellStyle name="SAPBEXexcGood2 14 4" xfId="44307"/>
    <cellStyle name="SAPBEXexcGood2 14 5" xfId="44308"/>
    <cellStyle name="SAPBEXexcGood2 15" xfId="44309"/>
    <cellStyle name="SAPBEXexcGood2 15 2" xfId="44310"/>
    <cellStyle name="SAPBEXexcGood2 15 2 2" xfId="44311"/>
    <cellStyle name="SAPBEXexcGood2 15 3" xfId="44312"/>
    <cellStyle name="SAPBEXexcGood2 15 3 2" xfId="44313"/>
    <cellStyle name="SAPBEXexcGood2 15 4" xfId="44314"/>
    <cellStyle name="SAPBEXexcGood2 15 5" xfId="44315"/>
    <cellStyle name="SAPBEXexcGood2 16" xfId="44316"/>
    <cellStyle name="SAPBEXexcGood2 16 2" xfId="44317"/>
    <cellStyle name="SAPBEXexcGood2 16 2 2" xfId="44318"/>
    <cellStyle name="SAPBEXexcGood2 16 3" xfId="44319"/>
    <cellStyle name="SAPBEXexcGood2 16 3 2" xfId="44320"/>
    <cellStyle name="SAPBEXexcGood2 16 4" xfId="44321"/>
    <cellStyle name="SAPBEXexcGood2 16 5" xfId="44322"/>
    <cellStyle name="SAPBEXexcGood2 17" xfId="44323"/>
    <cellStyle name="SAPBEXexcGood2 17 2" xfId="44324"/>
    <cellStyle name="SAPBEXexcGood2 17 3" xfId="44325"/>
    <cellStyle name="SAPBEXexcGood2 17 4" xfId="44326"/>
    <cellStyle name="SAPBEXexcGood2 17 5" xfId="44327"/>
    <cellStyle name="SAPBEXexcGood2 18" xfId="44328"/>
    <cellStyle name="SAPBEXexcGood2 18 2" xfId="44329"/>
    <cellStyle name="SAPBEXexcGood2 19" xfId="44330"/>
    <cellStyle name="SAPBEXexcGood2 19 2" xfId="44331"/>
    <cellStyle name="SAPBEXexcGood2 2" xfId="44332"/>
    <cellStyle name="SAPBEXexcGood2 2 10" xfId="44333"/>
    <cellStyle name="SAPBEXexcGood2 2 10 2" xfId="44334"/>
    <cellStyle name="SAPBEXexcGood2 2 10 3" xfId="44335"/>
    <cellStyle name="SAPBEXexcGood2 2 11" xfId="44336"/>
    <cellStyle name="SAPBEXexcGood2 2 11 2" xfId="44337"/>
    <cellStyle name="SAPBEXexcGood2 2 11 3" xfId="44338"/>
    <cellStyle name="SAPBEXexcGood2 2 12" xfId="44339"/>
    <cellStyle name="SAPBEXexcGood2 2 12 2" xfId="44340"/>
    <cellStyle name="SAPBEXexcGood2 2 13" xfId="44341"/>
    <cellStyle name="SAPBEXexcGood2 2 2" xfId="44342"/>
    <cellStyle name="SAPBEXexcGood2 2 2 10" xfId="44343"/>
    <cellStyle name="SAPBEXexcGood2 2 2 11" xfId="44344"/>
    <cellStyle name="SAPBEXexcGood2 2 2 12" xfId="44345"/>
    <cellStyle name="SAPBEXexcGood2 2 2 2" xfId="44346"/>
    <cellStyle name="SAPBEXexcGood2 2 2 2 10" xfId="44347"/>
    <cellStyle name="SAPBEXexcGood2 2 2 2 2" xfId="44348"/>
    <cellStyle name="SAPBEXexcGood2 2 2 2 2 2" xfId="44349"/>
    <cellStyle name="SAPBEXexcGood2 2 2 2 2 2 2" xfId="44350"/>
    <cellStyle name="SAPBEXexcGood2 2 2 2 2 2 3" xfId="44351"/>
    <cellStyle name="SAPBEXexcGood2 2 2 2 2 3" xfId="44352"/>
    <cellStyle name="SAPBEXexcGood2 2 2 2 2 3 2" xfId="44353"/>
    <cellStyle name="SAPBEXexcGood2 2 2 2 2 3 3" xfId="44354"/>
    <cellStyle name="SAPBEXexcGood2 2 2 2 2 4" xfId="44355"/>
    <cellStyle name="SAPBEXexcGood2 2 2 2 2 4 2" xfId="44356"/>
    <cellStyle name="SAPBEXexcGood2 2 2 2 2 5" xfId="44357"/>
    <cellStyle name="SAPBEXexcGood2 2 2 2 2 6" xfId="44358"/>
    <cellStyle name="SAPBEXexcGood2 2 2 2 2 7" xfId="44359"/>
    <cellStyle name="SAPBEXexcGood2 2 2 2 2 8" xfId="44360"/>
    <cellStyle name="SAPBEXexcGood2 2 2 2 3" xfId="44361"/>
    <cellStyle name="SAPBEXexcGood2 2 2 2 3 2" xfId="44362"/>
    <cellStyle name="SAPBEXexcGood2 2 2 2 3 2 2" xfId="44363"/>
    <cellStyle name="SAPBEXexcGood2 2 2 2 3 3" xfId="44364"/>
    <cellStyle name="SAPBEXexcGood2 2 2 2 3 4" xfId="44365"/>
    <cellStyle name="SAPBEXexcGood2 2 2 2 3 5" xfId="44366"/>
    <cellStyle name="SAPBEXexcGood2 2 2 2 4" xfId="44367"/>
    <cellStyle name="SAPBEXexcGood2 2 2 2 4 2" xfId="44368"/>
    <cellStyle name="SAPBEXexcGood2 2 2 2 4 3" xfId="44369"/>
    <cellStyle name="SAPBEXexcGood2 2 2 2 4 4" xfId="44370"/>
    <cellStyle name="SAPBEXexcGood2 2 2 2 4 5" xfId="44371"/>
    <cellStyle name="SAPBEXexcGood2 2 2 2 5" xfId="44372"/>
    <cellStyle name="SAPBEXexcGood2 2 2 2 5 2" xfId="44373"/>
    <cellStyle name="SAPBEXexcGood2 2 2 2 5 3" xfId="44374"/>
    <cellStyle name="SAPBEXexcGood2 2 2 2 5 4" xfId="44375"/>
    <cellStyle name="SAPBEXexcGood2 2 2 2 5 5" xfId="44376"/>
    <cellStyle name="SAPBEXexcGood2 2 2 2 6" xfId="44377"/>
    <cellStyle name="SAPBEXexcGood2 2 2 2 6 2" xfId="44378"/>
    <cellStyle name="SAPBEXexcGood2 2 2 2 6 3" xfId="44379"/>
    <cellStyle name="SAPBEXexcGood2 2 2 2 6 4" xfId="44380"/>
    <cellStyle name="SAPBEXexcGood2 2 2 2 6 5" xfId="44381"/>
    <cellStyle name="SAPBEXexcGood2 2 2 2 7" xfId="44382"/>
    <cellStyle name="SAPBEXexcGood2 2 2 2 7 2" xfId="44383"/>
    <cellStyle name="SAPBEXexcGood2 2 2 2 8" xfId="44384"/>
    <cellStyle name="SAPBEXexcGood2 2 2 2 9" xfId="44385"/>
    <cellStyle name="SAPBEXexcGood2 2 2 3" xfId="44386"/>
    <cellStyle name="SAPBEXexcGood2 2 2 3 2" xfId="44387"/>
    <cellStyle name="SAPBEXexcGood2 2 2 3 2 2" xfId="44388"/>
    <cellStyle name="SAPBEXexcGood2 2 2 3 2 3" xfId="44389"/>
    <cellStyle name="SAPBEXexcGood2 2 2 3 3" xfId="44390"/>
    <cellStyle name="SAPBEXexcGood2 2 2 3 3 2" xfId="44391"/>
    <cellStyle name="SAPBEXexcGood2 2 2 3 3 3" xfId="44392"/>
    <cellStyle name="SAPBEXexcGood2 2 2 3 4" xfId="44393"/>
    <cellStyle name="SAPBEXexcGood2 2 2 3 4 2" xfId="44394"/>
    <cellStyle name="SAPBEXexcGood2 2 2 3 5" xfId="44395"/>
    <cellStyle name="SAPBEXexcGood2 2 2 3 5 2" xfId="44396"/>
    <cellStyle name="SAPBEXexcGood2 2 2 3 6" xfId="44397"/>
    <cellStyle name="SAPBEXexcGood2 2 2 3 7" xfId="44398"/>
    <cellStyle name="SAPBEXexcGood2 2 2 4" xfId="44399"/>
    <cellStyle name="SAPBEXexcGood2 2 2 4 2" xfId="44400"/>
    <cellStyle name="SAPBEXexcGood2 2 2 4 2 2" xfId="44401"/>
    <cellStyle name="SAPBEXexcGood2 2 2 4 3" xfId="44402"/>
    <cellStyle name="SAPBEXexcGood2 2 2 4 4" xfId="44403"/>
    <cellStyle name="SAPBEXexcGood2 2 2 4 5" xfId="44404"/>
    <cellStyle name="SAPBEXexcGood2 2 2 5" xfId="44405"/>
    <cellStyle name="SAPBEXexcGood2 2 2 5 2" xfId="44406"/>
    <cellStyle name="SAPBEXexcGood2 2 2 5 2 2" xfId="44407"/>
    <cellStyle name="SAPBEXexcGood2 2 2 5 3" xfId="44408"/>
    <cellStyle name="SAPBEXexcGood2 2 2 5 4" xfId="44409"/>
    <cellStyle name="SAPBEXexcGood2 2 2 5 5" xfId="44410"/>
    <cellStyle name="SAPBEXexcGood2 2 2 6" xfId="44411"/>
    <cellStyle name="SAPBEXexcGood2 2 2 6 2" xfId="44412"/>
    <cellStyle name="SAPBEXexcGood2 2 2 6 3" xfId="44413"/>
    <cellStyle name="SAPBEXexcGood2 2 2 6 4" xfId="44414"/>
    <cellStyle name="SAPBEXexcGood2 2 2 6 5" xfId="44415"/>
    <cellStyle name="SAPBEXexcGood2 2 2 7" xfId="44416"/>
    <cellStyle name="SAPBEXexcGood2 2 2 7 2" xfId="44417"/>
    <cellStyle name="SAPBEXexcGood2 2 2 7 3" xfId="44418"/>
    <cellStyle name="SAPBEXexcGood2 2 2 7 4" xfId="44419"/>
    <cellStyle name="SAPBEXexcGood2 2 2 7 5" xfId="44420"/>
    <cellStyle name="SAPBEXexcGood2 2 2 8" xfId="44421"/>
    <cellStyle name="SAPBEXexcGood2 2 2 8 2" xfId="44422"/>
    <cellStyle name="SAPBEXexcGood2 2 2 9" xfId="44423"/>
    <cellStyle name="SAPBEXexcGood2 2 3" xfId="44424"/>
    <cellStyle name="SAPBEXexcGood2 2 3 10" xfId="44425"/>
    <cellStyle name="SAPBEXexcGood2 2 3 2" xfId="44426"/>
    <cellStyle name="SAPBEXexcGood2 2 3 2 2" xfId="44427"/>
    <cellStyle name="SAPBEXexcGood2 2 3 2 2 2" xfId="44428"/>
    <cellStyle name="SAPBEXexcGood2 2 3 2 2 3" xfId="44429"/>
    <cellStyle name="SAPBEXexcGood2 2 3 2 3" xfId="44430"/>
    <cellStyle name="SAPBEXexcGood2 2 3 2 3 2" xfId="44431"/>
    <cellStyle name="SAPBEXexcGood2 2 3 2 3 3" xfId="44432"/>
    <cellStyle name="SAPBEXexcGood2 2 3 2 4" xfId="44433"/>
    <cellStyle name="SAPBEXexcGood2 2 3 2 4 2" xfId="44434"/>
    <cellStyle name="SAPBEXexcGood2 2 3 2 5" xfId="44435"/>
    <cellStyle name="SAPBEXexcGood2 2 3 2 6" xfId="44436"/>
    <cellStyle name="SAPBEXexcGood2 2 3 2 7" xfId="44437"/>
    <cellStyle name="SAPBEXexcGood2 2 3 2 8" xfId="44438"/>
    <cellStyle name="SAPBEXexcGood2 2 3 3" xfId="44439"/>
    <cellStyle name="SAPBEXexcGood2 2 3 3 2" xfId="44440"/>
    <cellStyle name="SAPBEXexcGood2 2 3 3 2 2" xfId="44441"/>
    <cellStyle name="SAPBEXexcGood2 2 3 3 3" xfId="44442"/>
    <cellStyle name="SAPBEXexcGood2 2 3 3 4" xfId="44443"/>
    <cellStyle name="SAPBEXexcGood2 2 3 3 5" xfId="44444"/>
    <cellStyle name="SAPBEXexcGood2 2 3 4" xfId="44445"/>
    <cellStyle name="SAPBEXexcGood2 2 3 4 2" xfId="44446"/>
    <cellStyle name="SAPBEXexcGood2 2 3 4 3" xfId="44447"/>
    <cellStyle name="SAPBEXexcGood2 2 3 4 4" xfId="44448"/>
    <cellStyle name="SAPBEXexcGood2 2 3 4 5" xfId="44449"/>
    <cellStyle name="SAPBEXexcGood2 2 3 5" xfId="44450"/>
    <cellStyle name="SAPBEXexcGood2 2 3 5 2" xfId="44451"/>
    <cellStyle name="SAPBEXexcGood2 2 3 5 3" xfId="44452"/>
    <cellStyle name="SAPBEXexcGood2 2 3 5 4" xfId="44453"/>
    <cellStyle name="SAPBEXexcGood2 2 3 5 5" xfId="44454"/>
    <cellStyle name="SAPBEXexcGood2 2 3 6" xfId="44455"/>
    <cellStyle name="SAPBEXexcGood2 2 3 6 2" xfId="44456"/>
    <cellStyle name="SAPBEXexcGood2 2 3 6 3" xfId="44457"/>
    <cellStyle name="SAPBEXexcGood2 2 3 6 4" xfId="44458"/>
    <cellStyle name="SAPBEXexcGood2 2 3 6 5" xfId="44459"/>
    <cellStyle name="SAPBEXexcGood2 2 3 7" xfId="44460"/>
    <cellStyle name="SAPBEXexcGood2 2 3 7 2" xfId="44461"/>
    <cellStyle name="SAPBEXexcGood2 2 3 8" xfId="44462"/>
    <cellStyle name="SAPBEXexcGood2 2 3 9" xfId="44463"/>
    <cellStyle name="SAPBEXexcGood2 2 4" xfId="44464"/>
    <cellStyle name="SAPBEXexcGood2 2 4 2" xfId="44465"/>
    <cellStyle name="SAPBEXexcGood2 2 4 2 2" xfId="44466"/>
    <cellStyle name="SAPBEXexcGood2 2 4 2 3" xfId="44467"/>
    <cellStyle name="SAPBEXexcGood2 2 4 3" xfId="44468"/>
    <cellStyle name="SAPBEXexcGood2 2 4 3 2" xfId="44469"/>
    <cellStyle name="SAPBEXexcGood2 2 4 3 3" xfId="44470"/>
    <cellStyle name="SAPBEXexcGood2 2 4 4" xfId="44471"/>
    <cellStyle name="SAPBEXexcGood2 2 4 4 2" xfId="44472"/>
    <cellStyle name="SAPBEXexcGood2 2 4 5" xfId="44473"/>
    <cellStyle name="SAPBEXexcGood2 2 4 5 2" xfId="44474"/>
    <cellStyle name="SAPBEXexcGood2 2 4 6" xfId="44475"/>
    <cellStyle name="SAPBEXexcGood2 2 4 7" xfId="44476"/>
    <cellStyle name="SAPBEXexcGood2 2 5" xfId="44477"/>
    <cellStyle name="SAPBEXexcGood2 2 5 2" xfId="44478"/>
    <cellStyle name="SAPBEXexcGood2 2 5 2 2" xfId="44479"/>
    <cellStyle name="SAPBEXexcGood2 2 5 2 3" xfId="44480"/>
    <cellStyle name="SAPBEXexcGood2 2 5 3" xfId="44481"/>
    <cellStyle name="SAPBEXexcGood2 2 5 4" xfId="44482"/>
    <cellStyle name="SAPBEXexcGood2 2 5 5" xfId="44483"/>
    <cellStyle name="SAPBEXexcGood2 2 6" xfId="44484"/>
    <cellStyle name="SAPBEXexcGood2 2 6 2" xfId="44485"/>
    <cellStyle name="SAPBEXexcGood2 2 6 2 2" xfId="44486"/>
    <cellStyle name="SAPBEXexcGood2 2 6 3" xfId="44487"/>
    <cellStyle name="SAPBEXexcGood2 2 6 4" xfId="44488"/>
    <cellStyle name="SAPBEXexcGood2 2 6 5" xfId="44489"/>
    <cellStyle name="SAPBEXexcGood2 2 7" xfId="44490"/>
    <cellStyle name="SAPBEXexcGood2 2 7 2" xfId="44491"/>
    <cellStyle name="SAPBEXexcGood2 2 7 3" xfId="44492"/>
    <cellStyle name="SAPBEXexcGood2 2 7 4" xfId="44493"/>
    <cellStyle name="SAPBEXexcGood2 2 7 5" xfId="44494"/>
    <cellStyle name="SAPBEXexcGood2 2 8" xfId="44495"/>
    <cellStyle name="SAPBEXexcGood2 2 8 2" xfId="44496"/>
    <cellStyle name="SAPBEXexcGood2 2 8 3" xfId="44497"/>
    <cellStyle name="SAPBEXexcGood2 2 9" xfId="44498"/>
    <cellStyle name="SAPBEXexcGood2 2 9 2" xfId="44499"/>
    <cellStyle name="SAPBEXexcGood2 2 9 3" xfId="44500"/>
    <cellStyle name="SAPBEXexcGood2 20" xfId="44501"/>
    <cellStyle name="SAPBEXexcGood2 20 2" xfId="44502"/>
    <cellStyle name="SAPBEXexcGood2 21" xfId="44503"/>
    <cellStyle name="SAPBEXexcGood2 21 2" xfId="44504"/>
    <cellStyle name="SAPBEXexcGood2 22" xfId="44505"/>
    <cellStyle name="SAPBEXexcGood2 23" xfId="44506"/>
    <cellStyle name="SAPBEXexcGood2 3" xfId="44507"/>
    <cellStyle name="SAPBEXexcGood2 3 10" xfId="44508"/>
    <cellStyle name="SAPBEXexcGood2 3 10 2" xfId="44509"/>
    <cellStyle name="SAPBEXexcGood2 3 10 3" xfId="44510"/>
    <cellStyle name="SAPBEXexcGood2 3 11" xfId="44511"/>
    <cellStyle name="SAPBEXexcGood2 3 11 2" xfId="44512"/>
    <cellStyle name="SAPBEXexcGood2 3 12" xfId="44513"/>
    <cellStyle name="SAPBEXexcGood2 3 2" xfId="44514"/>
    <cellStyle name="SAPBEXexcGood2 3 2 10" xfId="44515"/>
    <cellStyle name="SAPBEXexcGood2 3 2 2" xfId="44516"/>
    <cellStyle name="SAPBEXexcGood2 3 2 2 2" xfId="44517"/>
    <cellStyle name="SAPBEXexcGood2 3 2 2 2 2" xfId="44518"/>
    <cellStyle name="SAPBEXexcGood2 3 2 2 2 3" xfId="44519"/>
    <cellStyle name="SAPBEXexcGood2 3 2 2 3" xfId="44520"/>
    <cellStyle name="SAPBEXexcGood2 3 2 2 3 2" xfId="44521"/>
    <cellStyle name="SAPBEXexcGood2 3 2 2 3 3" xfId="44522"/>
    <cellStyle name="SAPBEXexcGood2 3 2 2 4" xfId="44523"/>
    <cellStyle name="SAPBEXexcGood2 3 2 2 4 2" xfId="44524"/>
    <cellStyle name="SAPBEXexcGood2 3 2 2 5" xfId="44525"/>
    <cellStyle name="SAPBEXexcGood2 3 2 2 6" xfId="44526"/>
    <cellStyle name="SAPBEXexcGood2 3 2 2 7" xfId="44527"/>
    <cellStyle name="SAPBEXexcGood2 3 2 2 8" xfId="44528"/>
    <cellStyle name="SAPBEXexcGood2 3 2 3" xfId="44529"/>
    <cellStyle name="SAPBEXexcGood2 3 2 3 2" xfId="44530"/>
    <cellStyle name="SAPBEXexcGood2 3 2 3 2 2" xfId="44531"/>
    <cellStyle name="SAPBEXexcGood2 3 2 3 3" xfId="44532"/>
    <cellStyle name="SAPBEXexcGood2 3 2 3 4" xfId="44533"/>
    <cellStyle name="SAPBEXexcGood2 3 2 3 5" xfId="44534"/>
    <cellStyle name="SAPBEXexcGood2 3 2 4" xfId="44535"/>
    <cellStyle name="SAPBEXexcGood2 3 2 4 2" xfId="44536"/>
    <cellStyle name="SAPBEXexcGood2 3 2 4 3" xfId="44537"/>
    <cellStyle name="SAPBEXexcGood2 3 2 4 4" xfId="44538"/>
    <cellStyle name="SAPBEXexcGood2 3 2 4 5" xfId="44539"/>
    <cellStyle name="SAPBEXexcGood2 3 2 5" xfId="44540"/>
    <cellStyle name="SAPBEXexcGood2 3 2 5 2" xfId="44541"/>
    <cellStyle name="SAPBEXexcGood2 3 2 5 3" xfId="44542"/>
    <cellStyle name="SAPBEXexcGood2 3 2 5 4" xfId="44543"/>
    <cellStyle name="SAPBEXexcGood2 3 2 5 5" xfId="44544"/>
    <cellStyle name="SAPBEXexcGood2 3 2 6" xfId="44545"/>
    <cellStyle name="SAPBEXexcGood2 3 2 6 2" xfId="44546"/>
    <cellStyle name="SAPBEXexcGood2 3 2 6 3" xfId="44547"/>
    <cellStyle name="SAPBEXexcGood2 3 2 6 4" xfId="44548"/>
    <cellStyle name="SAPBEXexcGood2 3 2 6 5" xfId="44549"/>
    <cellStyle name="SAPBEXexcGood2 3 2 7" xfId="44550"/>
    <cellStyle name="SAPBEXexcGood2 3 2 7 2" xfId="44551"/>
    <cellStyle name="SAPBEXexcGood2 3 2 8" xfId="44552"/>
    <cellStyle name="SAPBEXexcGood2 3 2 9" xfId="44553"/>
    <cellStyle name="SAPBEXexcGood2 3 3" xfId="44554"/>
    <cellStyle name="SAPBEXexcGood2 3 3 2" xfId="44555"/>
    <cellStyle name="SAPBEXexcGood2 3 3 2 2" xfId="44556"/>
    <cellStyle name="SAPBEXexcGood2 3 3 2 3" xfId="44557"/>
    <cellStyle name="SAPBEXexcGood2 3 3 3" xfId="44558"/>
    <cellStyle name="SAPBEXexcGood2 3 3 3 2" xfId="44559"/>
    <cellStyle name="SAPBEXexcGood2 3 3 3 3" xfId="44560"/>
    <cellStyle name="SAPBEXexcGood2 3 3 4" xfId="44561"/>
    <cellStyle name="SAPBEXexcGood2 3 3 4 2" xfId="44562"/>
    <cellStyle name="SAPBEXexcGood2 3 3 5" xfId="44563"/>
    <cellStyle name="SAPBEXexcGood2 3 3 5 2" xfId="44564"/>
    <cellStyle name="SAPBEXexcGood2 3 3 6" xfId="44565"/>
    <cellStyle name="SAPBEXexcGood2 3 3 7" xfId="44566"/>
    <cellStyle name="SAPBEXexcGood2 3 4" xfId="44567"/>
    <cellStyle name="SAPBEXexcGood2 3 4 2" xfId="44568"/>
    <cellStyle name="SAPBEXexcGood2 3 4 2 2" xfId="44569"/>
    <cellStyle name="SAPBEXexcGood2 3 4 2 3" xfId="44570"/>
    <cellStyle name="SAPBEXexcGood2 3 4 3" xfId="44571"/>
    <cellStyle name="SAPBEXexcGood2 3 4 4" xfId="44572"/>
    <cellStyle name="SAPBEXexcGood2 3 4 5" xfId="44573"/>
    <cellStyle name="SAPBEXexcGood2 3 5" xfId="44574"/>
    <cellStyle name="SAPBEXexcGood2 3 5 2" xfId="44575"/>
    <cellStyle name="SAPBEXexcGood2 3 5 2 2" xfId="44576"/>
    <cellStyle name="SAPBEXexcGood2 3 5 3" xfId="44577"/>
    <cellStyle name="SAPBEXexcGood2 3 5 4" xfId="44578"/>
    <cellStyle name="SAPBEXexcGood2 3 5 5" xfId="44579"/>
    <cellStyle name="SAPBEXexcGood2 3 6" xfId="44580"/>
    <cellStyle name="SAPBEXexcGood2 3 6 2" xfId="44581"/>
    <cellStyle name="SAPBEXexcGood2 3 6 3" xfId="44582"/>
    <cellStyle name="SAPBEXexcGood2 3 6 4" xfId="44583"/>
    <cellStyle name="SAPBEXexcGood2 3 6 5" xfId="44584"/>
    <cellStyle name="SAPBEXexcGood2 3 7" xfId="44585"/>
    <cellStyle name="SAPBEXexcGood2 3 7 2" xfId="44586"/>
    <cellStyle name="SAPBEXexcGood2 3 7 3" xfId="44587"/>
    <cellStyle name="SAPBEXexcGood2 3 7 4" xfId="44588"/>
    <cellStyle name="SAPBEXexcGood2 3 7 5" xfId="44589"/>
    <cellStyle name="SAPBEXexcGood2 3 8" xfId="44590"/>
    <cellStyle name="SAPBEXexcGood2 3 8 2" xfId="44591"/>
    <cellStyle name="SAPBEXexcGood2 3 8 3" xfId="44592"/>
    <cellStyle name="SAPBEXexcGood2 3 9" xfId="44593"/>
    <cellStyle name="SAPBEXexcGood2 3 9 2" xfId="44594"/>
    <cellStyle name="SAPBEXexcGood2 3 9 3" xfId="44595"/>
    <cellStyle name="SAPBEXexcGood2 4" xfId="44596"/>
    <cellStyle name="SAPBEXexcGood2 4 10" xfId="44597"/>
    <cellStyle name="SAPBEXexcGood2 4 11" xfId="44598"/>
    <cellStyle name="SAPBEXexcGood2 4 12" xfId="44599"/>
    <cellStyle name="SAPBEXexcGood2 4 2" xfId="44600"/>
    <cellStyle name="SAPBEXexcGood2 4 2 10" xfId="44601"/>
    <cellStyle name="SAPBEXexcGood2 4 2 2" xfId="44602"/>
    <cellStyle name="SAPBEXexcGood2 4 2 2 2" xfId="44603"/>
    <cellStyle name="SAPBEXexcGood2 4 2 2 2 2" xfId="44604"/>
    <cellStyle name="SAPBEXexcGood2 4 2 2 2 3" xfId="44605"/>
    <cellStyle name="SAPBEXexcGood2 4 2 2 3" xfId="44606"/>
    <cellStyle name="SAPBEXexcGood2 4 2 2 3 2" xfId="44607"/>
    <cellStyle name="SAPBEXexcGood2 4 2 2 4" xfId="44608"/>
    <cellStyle name="SAPBEXexcGood2 4 2 2 4 2" xfId="44609"/>
    <cellStyle name="SAPBEXexcGood2 4 2 2 5" xfId="44610"/>
    <cellStyle name="SAPBEXexcGood2 4 2 2 6" xfId="44611"/>
    <cellStyle name="SAPBEXexcGood2 4 2 2 7" xfId="44612"/>
    <cellStyle name="SAPBEXexcGood2 4 2 2 8" xfId="44613"/>
    <cellStyle name="SAPBEXexcGood2 4 2 3" xfId="44614"/>
    <cellStyle name="SAPBEXexcGood2 4 2 3 2" xfId="44615"/>
    <cellStyle name="SAPBEXexcGood2 4 2 3 2 2" xfId="44616"/>
    <cellStyle name="SAPBEXexcGood2 4 2 3 3" xfId="44617"/>
    <cellStyle name="SAPBEXexcGood2 4 2 3 4" xfId="44618"/>
    <cellStyle name="SAPBEXexcGood2 4 2 3 5" xfId="44619"/>
    <cellStyle name="SAPBEXexcGood2 4 2 4" xfId="44620"/>
    <cellStyle name="SAPBEXexcGood2 4 2 4 2" xfId="44621"/>
    <cellStyle name="SAPBEXexcGood2 4 2 4 3" xfId="44622"/>
    <cellStyle name="SAPBEXexcGood2 4 2 4 4" xfId="44623"/>
    <cellStyle name="SAPBEXexcGood2 4 2 4 5" xfId="44624"/>
    <cellStyle name="SAPBEXexcGood2 4 2 5" xfId="44625"/>
    <cellStyle name="SAPBEXexcGood2 4 2 5 2" xfId="44626"/>
    <cellStyle name="SAPBEXexcGood2 4 2 5 3" xfId="44627"/>
    <cellStyle name="SAPBEXexcGood2 4 2 5 4" xfId="44628"/>
    <cellStyle name="SAPBEXexcGood2 4 2 5 5" xfId="44629"/>
    <cellStyle name="SAPBEXexcGood2 4 2 6" xfId="44630"/>
    <cellStyle name="SAPBEXexcGood2 4 2 6 2" xfId="44631"/>
    <cellStyle name="SAPBEXexcGood2 4 2 6 3" xfId="44632"/>
    <cellStyle name="SAPBEXexcGood2 4 2 6 4" xfId="44633"/>
    <cellStyle name="SAPBEXexcGood2 4 2 6 5" xfId="44634"/>
    <cellStyle name="SAPBEXexcGood2 4 2 7" xfId="44635"/>
    <cellStyle name="SAPBEXexcGood2 4 2 7 2" xfId="44636"/>
    <cellStyle name="SAPBEXexcGood2 4 2 8" xfId="44637"/>
    <cellStyle name="SAPBEXexcGood2 4 2 9" xfId="44638"/>
    <cellStyle name="SAPBEXexcGood2 4 3" xfId="44639"/>
    <cellStyle name="SAPBEXexcGood2 4 3 2" xfId="44640"/>
    <cellStyle name="SAPBEXexcGood2 4 3 2 2" xfId="44641"/>
    <cellStyle name="SAPBEXexcGood2 4 3 3" xfId="44642"/>
    <cellStyle name="SAPBEXexcGood2 4 3 3 2" xfId="44643"/>
    <cellStyle name="SAPBEXexcGood2 4 3 4" xfId="44644"/>
    <cellStyle name="SAPBEXexcGood2 4 3 4 2" xfId="44645"/>
    <cellStyle name="SAPBEXexcGood2 4 3 5" xfId="44646"/>
    <cellStyle name="SAPBEXexcGood2 4 3 5 2" xfId="44647"/>
    <cellStyle name="SAPBEXexcGood2 4 3 6" xfId="44648"/>
    <cellStyle name="SAPBEXexcGood2 4 3 7" xfId="44649"/>
    <cellStyle name="SAPBEXexcGood2 4 4" xfId="44650"/>
    <cellStyle name="SAPBEXexcGood2 4 4 2" xfId="44651"/>
    <cellStyle name="SAPBEXexcGood2 4 4 2 2" xfId="44652"/>
    <cellStyle name="SAPBEXexcGood2 4 4 3" xfId="44653"/>
    <cellStyle name="SAPBEXexcGood2 4 4 4" xfId="44654"/>
    <cellStyle name="SAPBEXexcGood2 4 4 5" xfId="44655"/>
    <cellStyle name="SAPBEXexcGood2 4 5" xfId="44656"/>
    <cellStyle name="SAPBEXexcGood2 4 5 2" xfId="44657"/>
    <cellStyle name="SAPBEXexcGood2 4 5 2 2" xfId="44658"/>
    <cellStyle name="SAPBEXexcGood2 4 5 3" xfId="44659"/>
    <cellStyle name="SAPBEXexcGood2 4 5 4" xfId="44660"/>
    <cellStyle name="SAPBEXexcGood2 4 5 5" xfId="44661"/>
    <cellStyle name="SAPBEXexcGood2 4 6" xfId="44662"/>
    <cellStyle name="SAPBEXexcGood2 4 6 2" xfId="44663"/>
    <cellStyle name="SAPBEXexcGood2 4 6 3" xfId="44664"/>
    <cellStyle name="SAPBEXexcGood2 4 6 4" xfId="44665"/>
    <cellStyle name="SAPBEXexcGood2 4 6 5" xfId="44666"/>
    <cellStyle name="SAPBEXexcGood2 4 7" xfId="44667"/>
    <cellStyle name="SAPBEXexcGood2 4 7 2" xfId="44668"/>
    <cellStyle name="SAPBEXexcGood2 4 7 3" xfId="44669"/>
    <cellStyle name="SAPBEXexcGood2 4 7 4" xfId="44670"/>
    <cellStyle name="SAPBEXexcGood2 4 7 5" xfId="44671"/>
    <cellStyle name="SAPBEXexcGood2 4 8" xfId="44672"/>
    <cellStyle name="SAPBEXexcGood2 4 8 2" xfId="44673"/>
    <cellStyle name="SAPBEXexcGood2 4 9" xfId="44674"/>
    <cellStyle name="SAPBEXexcGood2 4 9 2" xfId="44675"/>
    <cellStyle name="SAPBEXexcGood2 4 9 3" xfId="44676"/>
    <cellStyle name="SAPBEXexcGood2 5" xfId="44677"/>
    <cellStyle name="SAPBEXexcGood2 5 2" xfId="44678"/>
    <cellStyle name="SAPBEXexcGood2 5 2 2" xfId="44679"/>
    <cellStyle name="SAPBEXexcGood2 5 2 2 2" xfId="44680"/>
    <cellStyle name="SAPBEXexcGood2 5 2 2 3" xfId="44681"/>
    <cellStyle name="SAPBEXexcGood2 5 2 3" xfId="44682"/>
    <cellStyle name="SAPBEXexcGood2 5 2 4" xfId="44683"/>
    <cellStyle name="SAPBEXexcGood2 5 2 5" xfId="44684"/>
    <cellStyle name="SAPBEXexcGood2 5 3" xfId="44685"/>
    <cellStyle name="SAPBEXexcGood2 5 3 2" xfId="44686"/>
    <cellStyle name="SAPBEXexcGood2 5 3 3" xfId="44687"/>
    <cellStyle name="SAPBEXexcGood2 5 4" xfId="44688"/>
    <cellStyle name="SAPBEXexcGood2 5 4 2" xfId="44689"/>
    <cellStyle name="SAPBEXexcGood2 5 5" xfId="44690"/>
    <cellStyle name="SAPBEXexcGood2 5 5 2" xfId="44691"/>
    <cellStyle name="SAPBEXexcGood2 5 6" xfId="44692"/>
    <cellStyle name="SAPBEXexcGood2 5 7" xfId="44693"/>
    <cellStyle name="SAPBEXexcGood2 6" xfId="44694"/>
    <cellStyle name="SAPBEXexcGood2 6 2" xfId="44695"/>
    <cellStyle name="SAPBEXexcGood2 6 2 2" xfId="44696"/>
    <cellStyle name="SAPBEXexcGood2 6 2 2 2" xfId="44697"/>
    <cellStyle name="SAPBEXexcGood2 6 2 3" xfId="44698"/>
    <cellStyle name="SAPBEXexcGood2 6 2 4" xfId="44699"/>
    <cellStyle name="SAPBEXexcGood2 6 2 5" xfId="44700"/>
    <cellStyle name="SAPBEXexcGood2 6 3" xfId="44701"/>
    <cellStyle name="SAPBEXexcGood2 6 3 2" xfId="44702"/>
    <cellStyle name="SAPBEXexcGood2 6 3 3" xfId="44703"/>
    <cellStyle name="SAPBEXexcGood2 6 4" xfId="44704"/>
    <cellStyle name="SAPBEXexcGood2 6 5" xfId="44705"/>
    <cellStyle name="SAPBEXexcGood2 6 6" xfId="44706"/>
    <cellStyle name="SAPBEXexcGood2 7" xfId="44707"/>
    <cellStyle name="SAPBEXexcGood2 7 2" xfId="44708"/>
    <cellStyle name="SAPBEXexcGood2 7 2 2" xfId="44709"/>
    <cellStyle name="SAPBEXexcGood2 7 2 3" xfId="44710"/>
    <cellStyle name="SAPBEXexcGood2 7 3" xfId="44711"/>
    <cellStyle name="SAPBEXexcGood2 7 3 2" xfId="44712"/>
    <cellStyle name="SAPBEXexcGood2 7 4" xfId="44713"/>
    <cellStyle name="SAPBEXexcGood2 7 5" xfId="44714"/>
    <cellStyle name="SAPBEXexcGood2 7 6" xfId="44715"/>
    <cellStyle name="SAPBEXexcGood2 8" xfId="44716"/>
    <cellStyle name="SAPBEXexcGood2 8 2" xfId="44717"/>
    <cellStyle name="SAPBEXexcGood2 8 2 2" xfId="44718"/>
    <cellStyle name="SAPBEXexcGood2 8 2 3" xfId="44719"/>
    <cellStyle name="SAPBEXexcGood2 8 3" xfId="44720"/>
    <cellStyle name="SAPBEXexcGood2 8 3 2" xfId="44721"/>
    <cellStyle name="SAPBEXexcGood2 8 4" xfId="44722"/>
    <cellStyle name="SAPBEXexcGood2 8 5" xfId="44723"/>
    <cellStyle name="SAPBEXexcGood2 9" xfId="44724"/>
    <cellStyle name="SAPBEXexcGood2 9 2" xfId="44725"/>
    <cellStyle name="SAPBEXexcGood2 9 2 2" xfId="44726"/>
    <cellStyle name="SAPBEXexcGood2 9 2 3" xfId="44727"/>
    <cellStyle name="SAPBEXexcGood2 9 3" xfId="44728"/>
    <cellStyle name="SAPBEXexcGood2 9 3 2" xfId="44729"/>
    <cellStyle name="SAPBEXexcGood2 9 4" xfId="44730"/>
    <cellStyle name="SAPBEXexcGood2 9 5" xfId="44731"/>
    <cellStyle name="SAPBEXexcGood3" xfId="44732"/>
    <cellStyle name="SAPBEXexcGood3 10" xfId="44733"/>
    <cellStyle name="SAPBEXexcGood3 10 2" xfId="44734"/>
    <cellStyle name="SAPBEXexcGood3 10 2 2" xfId="44735"/>
    <cellStyle name="SAPBEXexcGood3 10 3" xfId="44736"/>
    <cellStyle name="SAPBEXexcGood3 10 3 2" xfId="44737"/>
    <cellStyle name="SAPBEXexcGood3 10 4" xfId="44738"/>
    <cellStyle name="SAPBEXexcGood3 10 5" xfId="44739"/>
    <cellStyle name="SAPBEXexcGood3 11" xfId="44740"/>
    <cellStyle name="SAPBEXexcGood3 11 2" xfId="44741"/>
    <cellStyle name="SAPBEXexcGood3 11 2 2" xfId="44742"/>
    <cellStyle name="SAPBEXexcGood3 11 3" xfId="44743"/>
    <cellStyle name="SAPBEXexcGood3 11 3 2" xfId="44744"/>
    <cellStyle name="SAPBEXexcGood3 11 4" xfId="44745"/>
    <cellStyle name="SAPBEXexcGood3 11 5" xfId="44746"/>
    <cellStyle name="SAPBEXexcGood3 12" xfId="44747"/>
    <cellStyle name="SAPBEXexcGood3 12 2" xfId="44748"/>
    <cellStyle name="SAPBEXexcGood3 12 2 2" xfId="44749"/>
    <cellStyle name="SAPBEXexcGood3 12 3" xfId="44750"/>
    <cellStyle name="SAPBEXexcGood3 12 3 2" xfId="44751"/>
    <cellStyle name="SAPBEXexcGood3 12 4" xfId="44752"/>
    <cellStyle name="SAPBEXexcGood3 12 5" xfId="44753"/>
    <cellStyle name="SAPBEXexcGood3 13" xfId="44754"/>
    <cellStyle name="SAPBEXexcGood3 13 2" xfId="44755"/>
    <cellStyle name="SAPBEXexcGood3 13 2 2" xfId="44756"/>
    <cellStyle name="SAPBEXexcGood3 13 3" xfId="44757"/>
    <cellStyle name="SAPBEXexcGood3 13 3 2" xfId="44758"/>
    <cellStyle name="SAPBEXexcGood3 13 4" xfId="44759"/>
    <cellStyle name="SAPBEXexcGood3 13 5" xfId="44760"/>
    <cellStyle name="SAPBEXexcGood3 14" xfId="44761"/>
    <cellStyle name="SAPBEXexcGood3 14 2" xfId="44762"/>
    <cellStyle name="SAPBEXexcGood3 14 2 2" xfId="44763"/>
    <cellStyle name="SAPBEXexcGood3 14 3" xfId="44764"/>
    <cellStyle name="SAPBEXexcGood3 14 3 2" xfId="44765"/>
    <cellStyle name="SAPBEXexcGood3 14 4" xfId="44766"/>
    <cellStyle name="SAPBEXexcGood3 14 5" xfId="44767"/>
    <cellStyle name="SAPBEXexcGood3 15" xfId="44768"/>
    <cellStyle name="SAPBEXexcGood3 15 2" xfId="44769"/>
    <cellStyle name="SAPBEXexcGood3 15 2 2" xfId="44770"/>
    <cellStyle name="SAPBEXexcGood3 15 3" xfId="44771"/>
    <cellStyle name="SAPBEXexcGood3 15 3 2" xfId="44772"/>
    <cellStyle name="SAPBEXexcGood3 15 4" xfId="44773"/>
    <cellStyle name="SAPBEXexcGood3 15 5" xfId="44774"/>
    <cellStyle name="SAPBEXexcGood3 16" xfId="44775"/>
    <cellStyle name="SAPBEXexcGood3 16 2" xfId="44776"/>
    <cellStyle name="SAPBEXexcGood3 16 2 2" xfId="44777"/>
    <cellStyle name="SAPBEXexcGood3 16 3" xfId="44778"/>
    <cellStyle name="SAPBEXexcGood3 16 3 2" xfId="44779"/>
    <cellStyle name="SAPBEXexcGood3 16 4" xfId="44780"/>
    <cellStyle name="SAPBEXexcGood3 16 5" xfId="44781"/>
    <cellStyle name="SAPBEXexcGood3 17" xfId="44782"/>
    <cellStyle name="SAPBEXexcGood3 17 2" xfId="44783"/>
    <cellStyle name="SAPBEXexcGood3 17 3" xfId="44784"/>
    <cellStyle name="SAPBEXexcGood3 17 4" xfId="44785"/>
    <cellStyle name="SAPBEXexcGood3 17 5" xfId="44786"/>
    <cellStyle name="SAPBEXexcGood3 18" xfId="44787"/>
    <cellStyle name="SAPBEXexcGood3 18 2" xfId="44788"/>
    <cellStyle name="SAPBEXexcGood3 19" xfId="44789"/>
    <cellStyle name="SAPBEXexcGood3 19 2" xfId="44790"/>
    <cellStyle name="SAPBEXexcGood3 2" xfId="44791"/>
    <cellStyle name="SAPBEXexcGood3 2 10" xfId="44792"/>
    <cellStyle name="SAPBEXexcGood3 2 10 2" xfId="44793"/>
    <cellStyle name="SAPBEXexcGood3 2 10 3" xfId="44794"/>
    <cellStyle name="SAPBEXexcGood3 2 11" xfId="44795"/>
    <cellStyle name="SAPBEXexcGood3 2 11 2" xfId="44796"/>
    <cellStyle name="SAPBEXexcGood3 2 11 3" xfId="44797"/>
    <cellStyle name="SAPBEXexcGood3 2 12" xfId="44798"/>
    <cellStyle name="SAPBEXexcGood3 2 12 2" xfId="44799"/>
    <cellStyle name="SAPBEXexcGood3 2 13" xfId="44800"/>
    <cellStyle name="SAPBEXexcGood3 2 2" xfId="44801"/>
    <cellStyle name="SAPBEXexcGood3 2 2 10" xfId="44802"/>
    <cellStyle name="SAPBEXexcGood3 2 2 11" xfId="44803"/>
    <cellStyle name="SAPBEXexcGood3 2 2 12" xfId="44804"/>
    <cellStyle name="SAPBEXexcGood3 2 2 2" xfId="44805"/>
    <cellStyle name="SAPBEXexcGood3 2 2 2 10" xfId="44806"/>
    <cellStyle name="SAPBEXexcGood3 2 2 2 2" xfId="44807"/>
    <cellStyle name="SAPBEXexcGood3 2 2 2 2 2" xfId="44808"/>
    <cellStyle name="SAPBEXexcGood3 2 2 2 2 2 2" xfId="44809"/>
    <cellStyle name="SAPBEXexcGood3 2 2 2 2 2 3" xfId="44810"/>
    <cellStyle name="SAPBEXexcGood3 2 2 2 2 3" xfId="44811"/>
    <cellStyle name="SAPBEXexcGood3 2 2 2 2 3 2" xfId="44812"/>
    <cellStyle name="SAPBEXexcGood3 2 2 2 2 3 3" xfId="44813"/>
    <cellStyle name="SAPBEXexcGood3 2 2 2 2 4" xfId="44814"/>
    <cellStyle name="SAPBEXexcGood3 2 2 2 2 4 2" xfId="44815"/>
    <cellStyle name="SAPBEXexcGood3 2 2 2 2 5" xfId="44816"/>
    <cellStyle name="SAPBEXexcGood3 2 2 2 2 6" xfId="44817"/>
    <cellStyle name="SAPBEXexcGood3 2 2 2 2 7" xfId="44818"/>
    <cellStyle name="SAPBEXexcGood3 2 2 2 2 8" xfId="44819"/>
    <cellStyle name="SAPBEXexcGood3 2 2 2 3" xfId="44820"/>
    <cellStyle name="SAPBEXexcGood3 2 2 2 3 2" xfId="44821"/>
    <cellStyle name="SAPBEXexcGood3 2 2 2 3 2 2" xfId="44822"/>
    <cellStyle name="SAPBEXexcGood3 2 2 2 3 3" xfId="44823"/>
    <cellStyle name="SAPBEXexcGood3 2 2 2 3 4" xfId="44824"/>
    <cellStyle name="SAPBEXexcGood3 2 2 2 3 5" xfId="44825"/>
    <cellStyle name="SAPBEXexcGood3 2 2 2 4" xfId="44826"/>
    <cellStyle name="SAPBEXexcGood3 2 2 2 4 2" xfId="44827"/>
    <cellStyle name="SAPBEXexcGood3 2 2 2 4 3" xfId="44828"/>
    <cellStyle name="SAPBEXexcGood3 2 2 2 4 4" xfId="44829"/>
    <cellStyle name="SAPBEXexcGood3 2 2 2 4 5" xfId="44830"/>
    <cellStyle name="SAPBEXexcGood3 2 2 2 5" xfId="44831"/>
    <cellStyle name="SAPBEXexcGood3 2 2 2 5 2" xfId="44832"/>
    <cellStyle name="SAPBEXexcGood3 2 2 2 5 3" xfId="44833"/>
    <cellStyle name="SAPBEXexcGood3 2 2 2 5 4" xfId="44834"/>
    <cellStyle name="SAPBEXexcGood3 2 2 2 5 5" xfId="44835"/>
    <cellStyle name="SAPBEXexcGood3 2 2 2 6" xfId="44836"/>
    <cellStyle name="SAPBEXexcGood3 2 2 2 6 2" xfId="44837"/>
    <cellStyle name="SAPBEXexcGood3 2 2 2 6 3" xfId="44838"/>
    <cellStyle name="SAPBEXexcGood3 2 2 2 6 4" xfId="44839"/>
    <cellStyle name="SAPBEXexcGood3 2 2 2 6 5" xfId="44840"/>
    <cellStyle name="SAPBEXexcGood3 2 2 2 7" xfId="44841"/>
    <cellStyle name="SAPBEXexcGood3 2 2 2 7 2" xfId="44842"/>
    <cellStyle name="SAPBEXexcGood3 2 2 2 8" xfId="44843"/>
    <cellStyle name="SAPBEXexcGood3 2 2 2 9" xfId="44844"/>
    <cellStyle name="SAPBEXexcGood3 2 2 3" xfId="44845"/>
    <cellStyle name="SAPBEXexcGood3 2 2 3 2" xfId="44846"/>
    <cellStyle name="SAPBEXexcGood3 2 2 3 2 2" xfId="44847"/>
    <cellStyle name="SAPBEXexcGood3 2 2 3 2 3" xfId="44848"/>
    <cellStyle name="SAPBEXexcGood3 2 2 3 3" xfId="44849"/>
    <cellStyle name="SAPBEXexcGood3 2 2 3 3 2" xfId="44850"/>
    <cellStyle name="SAPBEXexcGood3 2 2 3 3 3" xfId="44851"/>
    <cellStyle name="SAPBEXexcGood3 2 2 3 4" xfId="44852"/>
    <cellStyle name="SAPBEXexcGood3 2 2 3 4 2" xfId="44853"/>
    <cellStyle name="SAPBEXexcGood3 2 2 3 5" xfId="44854"/>
    <cellStyle name="SAPBEXexcGood3 2 2 3 5 2" xfId="44855"/>
    <cellStyle name="SAPBEXexcGood3 2 2 3 6" xfId="44856"/>
    <cellStyle name="SAPBEXexcGood3 2 2 3 7" xfId="44857"/>
    <cellStyle name="SAPBEXexcGood3 2 2 4" xfId="44858"/>
    <cellStyle name="SAPBEXexcGood3 2 2 4 2" xfId="44859"/>
    <cellStyle name="SAPBEXexcGood3 2 2 4 2 2" xfId="44860"/>
    <cellStyle name="SAPBEXexcGood3 2 2 4 3" xfId="44861"/>
    <cellStyle name="SAPBEXexcGood3 2 2 4 4" xfId="44862"/>
    <cellStyle name="SAPBEXexcGood3 2 2 4 5" xfId="44863"/>
    <cellStyle name="SAPBEXexcGood3 2 2 5" xfId="44864"/>
    <cellStyle name="SAPBEXexcGood3 2 2 5 2" xfId="44865"/>
    <cellStyle name="SAPBEXexcGood3 2 2 5 2 2" xfId="44866"/>
    <cellStyle name="SAPBEXexcGood3 2 2 5 3" xfId="44867"/>
    <cellStyle name="SAPBEXexcGood3 2 2 5 4" xfId="44868"/>
    <cellStyle name="SAPBEXexcGood3 2 2 5 5" xfId="44869"/>
    <cellStyle name="SAPBEXexcGood3 2 2 6" xfId="44870"/>
    <cellStyle name="SAPBEXexcGood3 2 2 6 2" xfId="44871"/>
    <cellStyle name="SAPBEXexcGood3 2 2 6 3" xfId="44872"/>
    <cellStyle name="SAPBEXexcGood3 2 2 6 4" xfId="44873"/>
    <cellStyle name="SAPBEXexcGood3 2 2 6 5" xfId="44874"/>
    <cellStyle name="SAPBEXexcGood3 2 2 7" xfId="44875"/>
    <cellStyle name="SAPBEXexcGood3 2 2 7 2" xfId="44876"/>
    <cellStyle name="SAPBEXexcGood3 2 2 7 3" xfId="44877"/>
    <cellStyle name="SAPBEXexcGood3 2 2 7 4" xfId="44878"/>
    <cellStyle name="SAPBEXexcGood3 2 2 7 5" xfId="44879"/>
    <cellStyle name="SAPBEXexcGood3 2 2 8" xfId="44880"/>
    <cellStyle name="SAPBEXexcGood3 2 2 8 2" xfId="44881"/>
    <cellStyle name="SAPBEXexcGood3 2 2 9" xfId="44882"/>
    <cellStyle name="SAPBEXexcGood3 2 3" xfId="44883"/>
    <cellStyle name="SAPBEXexcGood3 2 3 10" xfId="44884"/>
    <cellStyle name="SAPBEXexcGood3 2 3 2" xfId="44885"/>
    <cellStyle name="SAPBEXexcGood3 2 3 2 2" xfId="44886"/>
    <cellStyle name="SAPBEXexcGood3 2 3 2 2 2" xfId="44887"/>
    <cellStyle name="SAPBEXexcGood3 2 3 2 2 3" xfId="44888"/>
    <cellStyle name="SAPBEXexcGood3 2 3 2 3" xfId="44889"/>
    <cellStyle name="SAPBEXexcGood3 2 3 2 3 2" xfId="44890"/>
    <cellStyle name="SAPBEXexcGood3 2 3 2 3 3" xfId="44891"/>
    <cellStyle name="SAPBEXexcGood3 2 3 2 4" xfId="44892"/>
    <cellStyle name="SAPBEXexcGood3 2 3 2 4 2" xfId="44893"/>
    <cellStyle name="SAPBEXexcGood3 2 3 2 5" xfId="44894"/>
    <cellStyle name="SAPBEXexcGood3 2 3 2 6" xfId="44895"/>
    <cellStyle name="SAPBEXexcGood3 2 3 2 7" xfId="44896"/>
    <cellStyle name="SAPBEXexcGood3 2 3 2 8" xfId="44897"/>
    <cellStyle name="SAPBEXexcGood3 2 3 3" xfId="44898"/>
    <cellStyle name="SAPBEXexcGood3 2 3 3 2" xfId="44899"/>
    <cellStyle name="SAPBEXexcGood3 2 3 3 2 2" xfId="44900"/>
    <cellStyle name="SAPBEXexcGood3 2 3 3 3" xfId="44901"/>
    <cellStyle name="SAPBEXexcGood3 2 3 3 4" xfId="44902"/>
    <cellStyle name="SAPBEXexcGood3 2 3 3 5" xfId="44903"/>
    <cellStyle name="SAPBEXexcGood3 2 3 4" xfId="44904"/>
    <cellStyle name="SAPBEXexcGood3 2 3 4 2" xfId="44905"/>
    <cellStyle name="SAPBEXexcGood3 2 3 4 3" xfId="44906"/>
    <cellStyle name="SAPBEXexcGood3 2 3 4 4" xfId="44907"/>
    <cellStyle name="SAPBEXexcGood3 2 3 4 5" xfId="44908"/>
    <cellStyle name="SAPBEXexcGood3 2 3 5" xfId="44909"/>
    <cellStyle name="SAPBEXexcGood3 2 3 5 2" xfId="44910"/>
    <cellStyle name="SAPBEXexcGood3 2 3 5 3" xfId="44911"/>
    <cellStyle name="SAPBEXexcGood3 2 3 5 4" xfId="44912"/>
    <cellStyle name="SAPBEXexcGood3 2 3 5 5" xfId="44913"/>
    <cellStyle name="SAPBEXexcGood3 2 3 6" xfId="44914"/>
    <cellStyle name="SAPBEXexcGood3 2 3 6 2" xfId="44915"/>
    <cellStyle name="SAPBEXexcGood3 2 3 6 3" xfId="44916"/>
    <cellStyle name="SAPBEXexcGood3 2 3 6 4" xfId="44917"/>
    <cellStyle name="SAPBEXexcGood3 2 3 6 5" xfId="44918"/>
    <cellStyle name="SAPBEXexcGood3 2 3 7" xfId="44919"/>
    <cellStyle name="SAPBEXexcGood3 2 3 7 2" xfId="44920"/>
    <cellStyle name="SAPBEXexcGood3 2 3 8" xfId="44921"/>
    <cellStyle name="SAPBEXexcGood3 2 3 9" xfId="44922"/>
    <cellStyle name="SAPBEXexcGood3 2 4" xfId="44923"/>
    <cellStyle name="SAPBEXexcGood3 2 4 2" xfId="44924"/>
    <cellStyle name="SAPBEXexcGood3 2 4 2 2" xfId="44925"/>
    <cellStyle name="SAPBEXexcGood3 2 4 2 3" xfId="44926"/>
    <cellStyle name="SAPBEXexcGood3 2 4 3" xfId="44927"/>
    <cellStyle name="SAPBEXexcGood3 2 4 3 2" xfId="44928"/>
    <cellStyle name="SAPBEXexcGood3 2 4 3 3" xfId="44929"/>
    <cellStyle name="SAPBEXexcGood3 2 4 4" xfId="44930"/>
    <cellStyle name="SAPBEXexcGood3 2 4 4 2" xfId="44931"/>
    <cellStyle name="SAPBEXexcGood3 2 4 5" xfId="44932"/>
    <cellStyle name="SAPBEXexcGood3 2 4 5 2" xfId="44933"/>
    <cellStyle name="SAPBEXexcGood3 2 4 6" xfId="44934"/>
    <cellStyle name="SAPBEXexcGood3 2 4 7" xfId="44935"/>
    <cellStyle name="SAPBEXexcGood3 2 5" xfId="44936"/>
    <cellStyle name="SAPBEXexcGood3 2 5 2" xfId="44937"/>
    <cellStyle name="SAPBEXexcGood3 2 5 2 2" xfId="44938"/>
    <cellStyle name="SAPBEXexcGood3 2 5 2 3" xfId="44939"/>
    <cellStyle name="SAPBEXexcGood3 2 5 3" xfId="44940"/>
    <cellStyle name="SAPBEXexcGood3 2 5 4" xfId="44941"/>
    <cellStyle name="SAPBEXexcGood3 2 5 5" xfId="44942"/>
    <cellStyle name="SAPBEXexcGood3 2 6" xfId="44943"/>
    <cellStyle name="SAPBEXexcGood3 2 6 2" xfId="44944"/>
    <cellStyle name="SAPBEXexcGood3 2 6 2 2" xfId="44945"/>
    <cellStyle name="SAPBEXexcGood3 2 6 3" xfId="44946"/>
    <cellStyle name="SAPBEXexcGood3 2 6 4" xfId="44947"/>
    <cellStyle name="SAPBEXexcGood3 2 6 5" xfId="44948"/>
    <cellStyle name="SAPBEXexcGood3 2 7" xfId="44949"/>
    <cellStyle name="SAPBEXexcGood3 2 7 2" xfId="44950"/>
    <cellStyle name="SAPBEXexcGood3 2 7 3" xfId="44951"/>
    <cellStyle name="SAPBEXexcGood3 2 7 4" xfId="44952"/>
    <cellStyle name="SAPBEXexcGood3 2 7 5" xfId="44953"/>
    <cellStyle name="SAPBEXexcGood3 2 8" xfId="44954"/>
    <cellStyle name="SAPBEXexcGood3 2 8 2" xfId="44955"/>
    <cellStyle name="SAPBEXexcGood3 2 8 3" xfId="44956"/>
    <cellStyle name="SAPBEXexcGood3 2 9" xfId="44957"/>
    <cellStyle name="SAPBEXexcGood3 2 9 2" xfId="44958"/>
    <cellStyle name="SAPBEXexcGood3 2 9 3" xfId="44959"/>
    <cellStyle name="SAPBEXexcGood3 20" xfId="44960"/>
    <cellStyle name="SAPBEXexcGood3 20 2" xfId="44961"/>
    <cellStyle name="SAPBEXexcGood3 21" xfId="44962"/>
    <cellStyle name="SAPBEXexcGood3 21 2" xfId="44963"/>
    <cellStyle name="SAPBEXexcGood3 22" xfId="44964"/>
    <cellStyle name="SAPBEXexcGood3 23" xfId="44965"/>
    <cellStyle name="SAPBEXexcGood3 3" xfId="44966"/>
    <cellStyle name="SAPBEXexcGood3 3 10" xfId="44967"/>
    <cellStyle name="SAPBEXexcGood3 3 10 2" xfId="44968"/>
    <cellStyle name="SAPBEXexcGood3 3 10 3" xfId="44969"/>
    <cellStyle name="SAPBEXexcGood3 3 11" xfId="44970"/>
    <cellStyle name="SAPBEXexcGood3 3 11 2" xfId="44971"/>
    <cellStyle name="SAPBEXexcGood3 3 12" xfId="44972"/>
    <cellStyle name="SAPBEXexcGood3 3 2" xfId="44973"/>
    <cellStyle name="SAPBEXexcGood3 3 2 10" xfId="44974"/>
    <cellStyle name="SAPBEXexcGood3 3 2 2" xfId="44975"/>
    <cellStyle name="SAPBEXexcGood3 3 2 2 2" xfId="44976"/>
    <cellStyle name="SAPBEXexcGood3 3 2 2 2 2" xfId="44977"/>
    <cellStyle name="SAPBEXexcGood3 3 2 2 2 3" xfId="44978"/>
    <cellStyle name="SAPBEXexcGood3 3 2 2 3" xfId="44979"/>
    <cellStyle name="SAPBEXexcGood3 3 2 2 3 2" xfId="44980"/>
    <cellStyle name="SAPBEXexcGood3 3 2 2 3 3" xfId="44981"/>
    <cellStyle name="SAPBEXexcGood3 3 2 2 4" xfId="44982"/>
    <cellStyle name="SAPBEXexcGood3 3 2 2 4 2" xfId="44983"/>
    <cellStyle name="SAPBEXexcGood3 3 2 2 5" xfId="44984"/>
    <cellStyle name="SAPBEXexcGood3 3 2 2 6" xfId="44985"/>
    <cellStyle name="SAPBEXexcGood3 3 2 2 7" xfId="44986"/>
    <cellStyle name="SAPBEXexcGood3 3 2 2 8" xfId="44987"/>
    <cellStyle name="SAPBEXexcGood3 3 2 3" xfId="44988"/>
    <cellStyle name="SAPBEXexcGood3 3 2 3 2" xfId="44989"/>
    <cellStyle name="SAPBEXexcGood3 3 2 3 2 2" xfId="44990"/>
    <cellStyle name="SAPBEXexcGood3 3 2 3 3" xfId="44991"/>
    <cellStyle name="SAPBEXexcGood3 3 2 3 4" xfId="44992"/>
    <cellStyle name="SAPBEXexcGood3 3 2 3 5" xfId="44993"/>
    <cellStyle name="SAPBEXexcGood3 3 2 4" xfId="44994"/>
    <cellStyle name="SAPBEXexcGood3 3 2 4 2" xfId="44995"/>
    <cellStyle name="SAPBEXexcGood3 3 2 4 3" xfId="44996"/>
    <cellStyle name="SAPBEXexcGood3 3 2 4 4" xfId="44997"/>
    <cellStyle name="SAPBEXexcGood3 3 2 4 5" xfId="44998"/>
    <cellStyle name="SAPBEXexcGood3 3 2 5" xfId="44999"/>
    <cellStyle name="SAPBEXexcGood3 3 2 5 2" xfId="45000"/>
    <cellStyle name="SAPBEXexcGood3 3 2 5 3" xfId="45001"/>
    <cellStyle name="SAPBEXexcGood3 3 2 5 4" xfId="45002"/>
    <cellStyle name="SAPBEXexcGood3 3 2 5 5" xfId="45003"/>
    <cellStyle name="SAPBEXexcGood3 3 2 6" xfId="45004"/>
    <cellStyle name="SAPBEXexcGood3 3 2 6 2" xfId="45005"/>
    <cellStyle name="SAPBEXexcGood3 3 2 6 3" xfId="45006"/>
    <cellStyle name="SAPBEXexcGood3 3 2 6 4" xfId="45007"/>
    <cellStyle name="SAPBEXexcGood3 3 2 6 5" xfId="45008"/>
    <cellStyle name="SAPBEXexcGood3 3 2 7" xfId="45009"/>
    <cellStyle name="SAPBEXexcGood3 3 2 7 2" xfId="45010"/>
    <cellStyle name="SAPBEXexcGood3 3 2 8" xfId="45011"/>
    <cellStyle name="SAPBEXexcGood3 3 2 9" xfId="45012"/>
    <cellStyle name="SAPBEXexcGood3 3 3" xfId="45013"/>
    <cellStyle name="SAPBEXexcGood3 3 3 2" xfId="45014"/>
    <cellStyle name="SAPBEXexcGood3 3 3 2 2" xfId="45015"/>
    <cellStyle name="SAPBEXexcGood3 3 3 2 3" xfId="45016"/>
    <cellStyle name="SAPBEXexcGood3 3 3 3" xfId="45017"/>
    <cellStyle name="SAPBEXexcGood3 3 3 3 2" xfId="45018"/>
    <cellStyle name="SAPBEXexcGood3 3 3 3 3" xfId="45019"/>
    <cellStyle name="SAPBEXexcGood3 3 3 4" xfId="45020"/>
    <cellStyle name="SAPBEXexcGood3 3 3 4 2" xfId="45021"/>
    <cellStyle name="SAPBEXexcGood3 3 3 5" xfId="45022"/>
    <cellStyle name="SAPBEXexcGood3 3 3 5 2" xfId="45023"/>
    <cellStyle name="SAPBEXexcGood3 3 3 6" xfId="45024"/>
    <cellStyle name="SAPBEXexcGood3 3 3 7" xfId="45025"/>
    <cellStyle name="SAPBEXexcGood3 3 4" xfId="45026"/>
    <cellStyle name="SAPBEXexcGood3 3 4 2" xfId="45027"/>
    <cellStyle name="SAPBEXexcGood3 3 4 2 2" xfId="45028"/>
    <cellStyle name="SAPBEXexcGood3 3 4 2 3" xfId="45029"/>
    <cellStyle name="SAPBEXexcGood3 3 4 3" xfId="45030"/>
    <cellStyle name="SAPBEXexcGood3 3 4 4" xfId="45031"/>
    <cellStyle name="SAPBEXexcGood3 3 4 5" xfId="45032"/>
    <cellStyle name="SAPBEXexcGood3 3 5" xfId="45033"/>
    <cellStyle name="SAPBEXexcGood3 3 5 2" xfId="45034"/>
    <cellStyle name="SAPBEXexcGood3 3 5 2 2" xfId="45035"/>
    <cellStyle name="SAPBEXexcGood3 3 5 3" xfId="45036"/>
    <cellStyle name="SAPBEXexcGood3 3 5 4" xfId="45037"/>
    <cellStyle name="SAPBEXexcGood3 3 5 5" xfId="45038"/>
    <cellStyle name="SAPBEXexcGood3 3 6" xfId="45039"/>
    <cellStyle name="SAPBEXexcGood3 3 6 2" xfId="45040"/>
    <cellStyle name="SAPBEXexcGood3 3 6 3" xfId="45041"/>
    <cellStyle name="SAPBEXexcGood3 3 6 4" xfId="45042"/>
    <cellStyle name="SAPBEXexcGood3 3 6 5" xfId="45043"/>
    <cellStyle name="SAPBEXexcGood3 3 7" xfId="45044"/>
    <cellStyle name="SAPBEXexcGood3 3 7 2" xfId="45045"/>
    <cellStyle name="SAPBEXexcGood3 3 7 3" xfId="45046"/>
    <cellStyle name="SAPBEXexcGood3 3 7 4" xfId="45047"/>
    <cellStyle name="SAPBEXexcGood3 3 7 5" xfId="45048"/>
    <cellStyle name="SAPBEXexcGood3 3 8" xfId="45049"/>
    <cellStyle name="SAPBEXexcGood3 3 8 2" xfId="45050"/>
    <cellStyle name="SAPBEXexcGood3 3 8 3" xfId="45051"/>
    <cellStyle name="SAPBEXexcGood3 3 9" xfId="45052"/>
    <cellStyle name="SAPBEXexcGood3 3 9 2" xfId="45053"/>
    <cellStyle name="SAPBEXexcGood3 3 9 3" xfId="45054"/>
    <cellStyle name="SAPBEXexcGood3 4" xfId="45055"/>
    <cellStyle name="SAPBEXexcGood3 4 10" xfId="45056"/>
    <cellStyle name="SAPBEXexcGood3 4 11" xfId="45057"/>
    <cellStyle name="SAPBEXexcGood3 4 12" xfId="45058"/>
    <cellStyle name="SAPBEXexcGood3 4 2" xfId="45059"/>
    <cellStyle name="SAPBEXexcGood3 4 2 10" xfId="45060"/>
    <cellStyle name="SAPBEXexcGood3 4 2 2" xfId="45061"/>
    <cellStyle name="SAPBEXexcGood3 4 2 2 2" xfId="45062"/>
    <cellStyle name="SAPBEXexcGood3 4 2 2 2 2" xfId="45063"/>
    <cellStyle name="SAPBEXexcGood3 4 2 2 2 3" xfId="45064"/>
    <cellStyle name="SAPBEXexcGood3 4 2 2 3" xfId="45065"/>
    <cellStyle name="SAPBEXexcGood3 4 2 2 3 2" xfId="45066"/>
    <cellStyle name="SAPBEXexcGood3 4 2 2 4" xfId="45067"/>
    <cellStyle name="SAPBEXexcGood3 4 2 2 4 2" xfId="45068"/>
    <cellStyle name="SAPBEXexcGood3 4 2 2 5" xfId="45069"/>
    <cellStyle name="SAPBEXexcGood3 4 2 2 6" xfId="45070"/>
    <cellStyle name="SAPBEXexcGood3 4 2 2 7" xfId="45071"/>
    <cellStyle name="SAPBEXexcGood3 4 2 2 8" xfId="45072"/>
    <cellStyle name="SAPBEXexcGood3 4 2 3" xfId="45073"/>
    <cellStyle name="SAPBEXexcGood3 4 2 3 2" xfId="45074"/>
    <cellStyle name="SAPBEXexcGood3 4 2 3 2 2" xfId="45075"/>
    <cellStyle name="SAPBEXexcGood3 4 2 3 3" xfId="45076"/>
    <cellStyle name="SAPBEXexcGood3 4 2 3 4" xfId="45077"/>
    <cellStyle name="SAPBEXexcGood3 4 2 3 5" xfId="45078"/>
    <cellStyle name="SAPBEXexcGood3 4 2 4" xfId="45079"/>
    <cellStyle name="SAPBEXexcGood3 4 2 4 2" xfId="45080"/>
    <cellStyle name="SAPBEXexcGood3 4 2 4 3" xfId="45081"/>
    <cellStyle name="SAPBEXexcGood3 4 2 4 4" xfId="45082"/>
    <cellStyle name="SAPBEXexcGood3 4 2 4 5" xfId="45083"/>
    <cellStyle name="SAPBEXexcGood3 4 2 5" xfId="45084"/>
    <cellStyle name="SAPBEXexcGood3 4 2 5 2" xfId="45085"/>
    <cellStyle name="SAPBEXexcGood3 4 2 5 3" xfId="45086"/>
    <cellStyle name="SAPBEXexcGood3 4 2 5 4" xfId="45087"/>
    <cellStyle name="SAPBEXexcGood3 4 2 5 5" xfId="45088"/>
    <cellStyle name="SAPBEXexcGood3 4 2 6" xfId="45089"/>
    <cellStyle name="SAPBEXexcGood3 4 2 6 2" xfId="45090"/>
    <cellStyle name="SAPBEXexcGood3 4 2 6 3" xfId="45091"/>
    <cellStyle name="SAPBEXexcGood3 4 2 6 4" xfId="45092"/>
    <cellStyle name="SAPBEXexcGood3 4 2 6 5" xfId="45093"/>
    <cellStyle name="SAPBEXexcGood3 4 2 7" xfId="45094"/>
    <cellStyle name="SAPBEXexcGood3 4 2 7 2" xfId="45095"/>
    <cellStyle name="SAPBEXexcGood3 4 2 8" xfId="45096"/>
    <cellStyle name="SAPBEXexcGood3 4 2 9" xfId="45097"/>
    <cellStyle name="SAPBEXexcGood3 4 3" xfId="45098"/>
    <cellStyle name="SAPBEXexcGood3 4 3 2" xfId="45099"/>
    <cellStyle name="SAPBEXexcGood3 4 3 2 2" xfId="45100"/>
    <cellStyle name="SAPBEXexcGood3 4 3 3" xfId="45101"/>
    <cellStyle name="SAPBEXexcGood3 4 3 3 2" xfId="45102"/>
    <cellStyle name="SAPBEXexcGood3 4 3 4" xfId="45103"/>
    <cellStyle name="SAPBEXexcGood3 4 3 4 2" xfId="45104"/>
    <cellStyle name="SAPBEXexcGood3 4 3 5" xfId="45105"/>
    <cellStyle name="SAPBEXexcGood3 4 3 5 2" xfId="45106"/>
    <cellStyle name="SAPBEXexcGood3 4 3 6" xfId="45107"/>
    <cellStyle name="SAPBEXexcGood3 4 3 7" xfId="45108"/>
    <cellStyle name="SAPBEXexcGood3 4 4" xfId="45109"/>
    <cellStyle name="SAPBEXexcGood3 4 4 2" xfId="45110"/>
    <cellStyle name="SAPBEXexcGood3 4 4 2 2" xfId="45111"/>
    <cellStyle name="SAPBEXexcGood3 4 4 3" xfId="45112"/>
    <cellStyle name="SAPBEXexcGood3 4 4 4" xfId="45113"/>
    <cellStyle name="SAPBEXexcGood3 4 4 5" xfId="45114"/>
    <cellStyle name="SAPBEXexcGood3 4 5" xfId="45115"/>
    <cellStyle name="SAPBEXexcGood3 4 5 2" xfId="45116"/>
    <cellStyle name="SAPBEXexcGood3 4 5 2 2" xfId="45117"/>
    <cellStyle name="SAPBEXexcGood3 4 5 3" xfId="45118"/>
    <cellStyle name="SAPBEXexcGood3 4 5 4" xfId="45119"/>
    <cellStyle name="SAPBEXexcGood3 4 5 5" xfId="45120"/>
    <cellStyle name="SAPBEXexcGood3 4 6" xfId="45121"/>
    <cellStyle name="SAPBEXexcGood3 4 6 2" xfId="45122"/>
    <cellStyle name="SAPBEXexcGood3 4 6 3" xfId="45123"/>
    <cellStyle name="SAPBEXexcGood3 4 6 4" xfId="45124"/>
    <cellStyle name="SAPBEXexcGood3 4 6 5" xfId="45125"/>
    <cellStyle name="SAPBEXexcGood3 4 7" xfId="45126"/>
    <cellStyle name="SAPBEXexcGood3 4 7 2" xfId="45127"/>
    <cellStyle name="SAPBEXexcGood3 4 7 3" xfId="45128"/>
    <cellStyle name="SAPBEXexcGood3 4 7 4" xfId="45129"/>
    <cellStyle name="SAPBEXexcGood3 4 7 5" xfId="45130"/>
    <cellStyle name="SAPBEXexcGood3 4 8" xfId="45131"/>
    <cellStyle name="SAPBEXexcGood3 4 8 2" xfId="45132"/>
    <cellStyle name="SAPBEXexcGood3 4 9" xfId="45133"/>
    <cellStyle name="SAPBEXexcGood3 4 9 2" xfId="45134"/>
    <cellStyle name="SAPBEXexcGood3 4 9 3" xfId="45135"/>
    <cellStyle name="SAPBEXexcGood3 5" xfId="45136"/>
    <cellStyle name="SAPBEXexcGood3 5 2" xfId="45137"/>
    <cellStyle name="SAPBEXexcGood3 5 2 2" xfId="45138"/>
    <cellStyle name="SAPBEXexcGood3 5 2 2 2" xfId="45139"/>
    <cellStyle name="SAPBEXexcGood3 5 2 2 3" xfId="45140"/>
    <cellStyle name="SAPBEXexcGood3 5 2 3" xfId="45141"/>
    <cellStyle name="SAPBEXexcGood3 5 2 4" xfId="45142"/>
    <cellStyle name="SAPBEXexcGood3 5 2 5" xfId="45143"/>
    <cellStyle name="SAPBEXexcGood3 5 3" xfId="45144"/>
    <cellStyle name="SAPBEXexcGood3 5 3 2" xfId="45145"/>
    <cellStyle name="SAPBEXexcGood3 5 3 3" xfId="45146"/>
    <cellStyle name="SAPBEXexcGood3 5 4" xfId="45147"/>
    <cellStyle name="SAPBEXexcGood3 5 4 2" xfId="45148"/>
    <cellStyle name="SAPBEXexcGood3 5 5" xfId="45149"/>
    <cellStyle name="SAPBEXexcGood3 5 5 2" xfId="45150"/>
    <cellStyle name="SAPBEXexcGood3 5 6" xfId="45151"/>
    <cellStyle name="SAPBEXexcGood3 5 7" xfId="45152"/>
    <cellStyle name="SAPBEXexcGood3 6" xfId="45153"/>
    <cellStyle name="SAPBEXexcGood3 6 2" xfId="45154"/>
    <cellStyle name="SAPBEXexcGood3 6 2 2" xfId="45155"/>
    <cellStyle name="SAPBEXexcGood3 6 2 2 2" xfId="45156"/>
    <cellStyle name="SAPBEXexcGood3 6 2 3" xfId="45157"/>
    <cellStyle name="SAPBEXexcGood3 6 2 4" xfId="45158"/>
    <cellStyle name="SAPBEXexcGood3 6 2 5" xfId="45159"/>
    <cellStyle name="SAPBEXexcGood3 6 3" xfId="45160"/>
    <cellStyle name="SAPBEXexcGood3 6 3 2" xfId="45161"/>
    <cellStyle name="SAPBEXexcGood3 6 3 3" xfId="45162"/>
    <cellStyle name="SAPBEXexcGood3 6 4" xfId="45163"/>
    <cellStyle name="SAPBEXexcGood3 6 5" xfId="45164"/>
    <cellStyle name="SAPBEXexcGood3 6 6" xfId="45165"/>
    <cellStyle name="SAPBEXexcGood3 7" xfId="45166"/>
    <cellStyle name="SAPBEXexcGood3 7 2" xfId="45167"/>
    <cellStyle name="SAPBEXexcGood3 7 2 2" xfId="45168"/>
    <cellStyle name="SAPBEXexcGood3 7 2 3" xfId="45169"/>
    <cellStyle name="SAPBEXexcGood3 7 3" xfId="45170"/>
    <cellStyle name="SAPBEXexcGood3 7 3 2" xfId="45171"/>
    <cellStyle name="SAPBEXexcGood3 7 4" xfId="45172"/>
    <cellStyle name="SAPBEXexcGood3 7 5" xfId="45173"/>
    <cellStyle name="SAPBEXexcGood3 7 6" xfId="45174"/>
    <cellStyle name="SAPBEXexcGood3 8" xfId="45175"/>
    <cellStyle name="SAPBEXexcGood3 8 2" xfId="45176"/>
    <cellStyle name="SAPBEXexcGood3 8 2 2" xfId="45177"/>
    <cellStyle name="SAPBEXexcGood3 8 2 3" xfId="45178"/>
    <cellStyle name="SAPBEXexcGood3 8 3" xfId="45179"/>
    <cellStyle name="SAPBEXexcGood3 8 3 2" xfId="45180"/>
    <cellStyle name="SAPBEXexcGood3 8 4" xfId="45181"/>
    <cellStyle name="SAPBEXexcGood3 8 5" xfId="45182"/>
    <cellStyle name="SAPBEXexcGood3 9" xfId="45183"/>
    <cellStyle name="SAPBEXexcGood3 9 2" xfId="45184"/>
    <cellStyle name="SAPBEXexcGood3 9 2 2" xfId="45185"/>
    <cellStyle name="SAPBEXexcGood3 9 2 3" xfId="45186"/>
    <cellStyle name="SAPBEXexcGood3 9 3" xfId="45187"/>
    <cellStyle name="SAPBEXexcGood3 9 3 2" xfId="45188"/>
    <cellStyle name="SAPBEXexcGood3 9 4" xfId="45189"/>
    <cellStyle name="SAPBEXexcGood3 9 5" xfId="45190"/>
    <cellStyle name="SAPBEXfilterDrill" xfId="45191"/>
    <cellStyle name="SAPBEXfilterDrill 10" xfId="45192"/>
    <cellStyle name="SAPBEXfilterDrill 10 2" xfId="45193"/>
    <cellStyle name="SAPBEXfilterDrill 10 3" xfId="45194"/>
    <cellStyle name="SAPBEXfilterDrill 10 4" xfId="45195"/>
    <cellStyle name="SAPBEXfilterDrill 11" xfId="45196"/>
    <cellStyle name="SAPBEXfilterDrill 11 2" xfId="45197"/>
    <cellStyle name="SAPBEXfilterDrill 11 2 2" xfId="45198"/>
    <cellStyle name="SAPBEXfilterDrill 11 3" xfId="45199"/>
    <cellStyle name="SAPBEXfilterDrill 11 3 2" xfId="45200"/>
    <cellStyle name="SAPBEXfilterDrill 11 4" xfId="45201"/>
    <cellStyle name="SAPBEXfilterDrill 11 5" xfId="45202"/>
    <cellStyle name="SAPBEXfilterDrill 12" xfId="45203"/>
    <cellStyle name="SAPBEXfilterDrill 12 2" xfId="45204"/>
    <cellStyle name="SAPBEXfilterDrill 12 2 2" xfId="45205"/>
    <cellStyle name="SAPBEXfilterDrill 12 3" xfId="45206"/>
    <cellStyle name="SAPBEXfilterDrill 12 3 2" xfId="45207"/>
    <cellStyle name="SAPBEXfilterDrill 12 4" xfId="45208"/>
    <cellStyle name="SAPBEXfilterDrill 12 5" xfId="45209"/>
    <cellStyle name="SAPBEXfilterDrill 13" xfId="45210"/>
    <cellStyle name="SAPBEXfilterDrill 13 2" xfId="45211"/>
    <cellStyle name="SAPBEXfilterDrill 13 2 2" xfId="45212"/>
    <cellStyle name="SAPBEXfilterDrill 13 3" xfId="45213"/>
    <cellStyle name="SAPBEXfilterDrill 13 3 2" xfId="45214"/>
    <cellStyle name="SAPBEXfilterDrill 13 4" xfId="45215"/>
    <cellStyle name="SAPBEXfilterDrill 13 5" xfId="45216"/>
    <cellStyle name="SAPBEXfilterDrill 14" xfId="45217"/>
    <cellStyle name="SAPBEXfilterDrill 14 2" xfId="45218"/>
    <cellStyle name="SAPBEXfilterDrill 14 2 2" xfId="45219"/>
    <cellStyle name="SAPBEXfilterDrill 14 3" xfId="45220"/>
    <cellStyle name="SAPBEXfilterDrill 14 3 2" xfId="45221"/>
    <cellStyle name="SAPBEXfilterDrill 14 4" xfId="45222"/>
    <cellStyle name="SAPBEXfilterDrill 14 5" xfId="45223"/>
    <cellStyle name="SAPBEXfilterDrill 15" xfId="45224"/>
    <cellStyle name="SAPBEXfilterDrill 15 2" xfId="45225"/>
    <cellStyle name="SAPBEXfilterDrill 15 2 2" xfId="45226"/>
    <cellStyle name="SAPBEXfilterDrill 15 3" xfId="45227"/>
    <cellStyle name="SAPBEXfilterDrill 15 3 2" xfId="45228"/>
    <cellStyle name="SAPBEXfilterDrill 15 4" xfId="45229"/>
    <cellStyle name="SAPBEXfilterDrill 15 5" xfId="45230"/>
    <cellStyle name="SAPBEXfilterDrill 16" xfId="45231"/>
    <cellStyle name="SAPBEXfilterDrill 16 2" xfId="45232"/>
    <cellStyle name="SAPBEXfilterDrill 16 3" xfId="45233"/>
    <cellStyle name="SAPBEXfilterDrill 16 4" xfId="45234"/>
    <cellStyle name="SAPBEXfilterDrill 17" xfId="45235"/>
    <cellStyle name="SAPBEXfilterDrill 17 2" xfId="45236"/>
    <cellStyle name="SAPBEXfilterDrill 17 3" xfId="45237"/>
    <cellStyle name="SAPBEXfilterDrill 17 4" xfId="45238"/>
    <cellStyle name="SAPBEXfilterDrill 17 5" xfId="45239"/>
    <cellStyle name="SAPBEXfilterDrill 18" xfId="45240"/>
    <cellStyle name="SAPBEXfilterDrill 18 2" xfId="45241"/>
    <cellStyle name="SAPBEXfilterDrill 19" xfId="45242"/>
    <cellStyle name="SAPBEXfilterDrill 19 2" xfId="45243"/>
    <cellStyle name="SAPBEXfilterDrill 2" xfId="45244"/>
    <cellStyle name="SAPBEXfilterDrill 2 10" xfId="45245"/>
    <cellStyle name="SAPBEXfilterDrill 2 10 2" xfId="45246"/>
    <cellStyle name="SAPBEXfilterDrill 2 10 3" xfId="45247"/>
    <cellStyle name="SAPBEXfilterDrill 2 11" xfId="45248"/>
    <cellStyle name="SAPBEXfilterDrill 2 11 2" xfId="45249"/>
    <cellStyle name="SAPBEXfilterDrill 2 11 3" xfId="45250"/>
    <cellStyle name="SAPBEXfilterDrill 2 12" xfId="45251"/>
    <cellStyle name="SAPBEXfilterDrill 2 12 2" xfId="45252"/>
    <cellStyle name="SAPBEXfilterDrill 2 13" xfId="45253"/>
    <cellStyle name="SAPBEXfilterDrill 2 2" xfId="45254"/>
    <cellStyle name="SAPBEXfilterDrill 2 2 10" xfId="45255"/>
    <cellStyle name="SAPBEXfilterDrill 2 2 11" xfId="45256"/>
    <cellStyle name="SAPBEXfilterDrill 2 2 12" xfId="45257"/>
    <cellStyle name="SAPBEXfilterDrill 2 2 2" xfId="45258"/>
    <cellStyle name="SAPBEXfilterDrill 2 2 2 10" xfId="45259"/>
    <cellStyle name="SAPBEXfilterDrill 2 2 2 11" xfId="45260"/>
    <cellStyle name="SAPBEXfilterDrill 2 2 2 2" xfId="45261"/>
    <cellStyle name="SAPBEXfilterDrill 2 2 2 2 2" xfId="45262"/>
    <cellStyle name="SAPBEXfilterDrill 2 2 2 2 2 2" xfId="45263"/>
    <cellStyle name="SAPBEXfilterDrill 2 2 2 2 2 3" xfId="45264"/>
    <cellStyle name="SAPBEXfilterDrill 2 2 2 2 3" xfId="45265"/>
    <cellStyle name="SAPBEXfilterDrill 2 2 2 2 3 2" xfId="45266"/>
    <cellStyle name="SAPBEXfilterDrill 2 2 2 2 3 3" xfId="45267"/>
    <cellStyle name="SAPBEXfilterDrill 2 2 2 2 4" xfId="45268"/>
    <cellStyle name="SAPBEXfilterDrill 2 2 2 2 4 2" xfId="45269"/>
    <cellStyle name="SAPBEXfilterDrill 2 2 2 2 5" xfId="45270"/>
    <cellStyle name="SAPBEXfilterDrill 2 2 2 2 6" xfId="45271"/>
    <cellStyle name="SAPBEXfilterDrill 2 2 2 2 7" xfId="45272"/>
    <cellStyle name="SAPBEXfilterDrill 2 2 2 2 8" xfId="45273"/>
    <cellStyle name="SAPBEXfilterDrill 2 2 2 3" xfId="45274"/>
    <cellStyle name="SAPBEXfilterDrill 2 2 2 3 2" xfId="45275"/>
    <cellStyle name="SAPBEXfilterDrill 2 2 2 3 2 2" xfId="45276"/>
    <cellStyle name="SAPBEXfilterDrill 2 2 2 3 3" xfId="45277"/>
    <cellStyle name="SAPBEXfilterDrill 2 2 2 3 4" xfId="45278"/>
    <cellStyle name="SAPBEXfilterDrill 2 2 2 3 5" xfId="45279"/>
    <cellStyle name="SAPBEXfilterDrill 2 2 2 3 6" xfId="45280"/>
    <cellStyle name="SAPBEXfilterDrill 2 2 2 4" xfId="45281"/>
    <cellStyle name="SAPBEXfilterDrill 2 2 2 4 2" xfId="45282"/>
    <cellStyle name="SAPBEXfilterDrill 2 2 2 4 3" xfId="45283"/>
    <cellStyle name="SAPBEXfilterDrill 2 2 2 4 4" xfId="45284"/>
    <cellStyle name="SAPBEXfilterDrill 2 2 2 4 5" xfId="45285"/>
    <cellStyle name="SAPBEXfilterDrill 2 2 2 5" xfId="45286"/>
    <cellStyle name="SAPBEXfilterDrill 2 2 2 5 2" xfId="45287"/>
    <cellStyle name="SAPBEXfilterDrill 2 2 2 5 3" xfId="45288"/>
    <cellStyle name="SAPBEXfilterDrill 2 2 2 5 4" xfId="45289"/>
    <cellStyle name="SAPBEXfilterDrill 2 2 2 5 5" xfId="45290"/>
    <cellStyle name="SAPBEXfilterDrill 2 2 2 6" xfId="45291"/>
    <cellStyle name="SAPBEXfilterDrill 2 2 2 6 2" xfId="45292"/>
    <cellStyle name="SAPBEXfilterDrill 2 2 2 6 3" xfId="45293"/>
    <cellStyle name="SAPBEXfilterDrill 2 2 2 6 4" xfId="45294"/>
    <cellStyle name="SAPBEXfilterDrill 2 2 2 6 5" xfId="45295"/>
    <cellStyle name="SAPBEXfilterDrill 2 2 2 7" xfId="45296"/>
    <cellStyle name="SAPBEXfilterDrill 2 2 2 7 2" xfId="45297"/>
    <cellStyle name="SAPBEXfilterDrill 2 2 2 8" xfId="45298"/>
    <cellStyle name="SAPBEXfilterDrill 2 2 2 9" xfId="45299"/>
    <cellStyle name="SAPBEXfilterDrill 2 2 3" xfId="45300"/>
    <cellStyle name="SAPBEXfilterDrill 2 2 3 2" xfId="45301"/>
    <cellStyle name="SAPBEXfilterDrill 2 2 3 2 2" xfId="45302"/>
    <cellStyle name="SAPBEXfilterDrill 2 2 3 2 3" xfId="45303"/>
    <cellStyle name="SAPBEXfilterDrill 2 2 3 3" xfId="45304"/>
    <cellStyle name="SAPBEXfilterDrill 2 2 3 3 2" xfId="45305"/>
    <cellStyle name="SAPBEXfilterDrill 2 2 3 3 3" xfId="45306"/>
    <cellStyle name="SAPBEXfilterDrill 2 2 3 4" xfId="45307"/>
    <cellStyle name="SAPBEXfilterDrill 2 2 3 4 2" xfId="45308"/>
    <cellStyle name="SAPBEXfilterDrill 2 2 3 5" xfId="45309"/>
    <cellStyle name="SAPBEXfilterDrill 2 2 3 5 2" xfId="45310"/>
    <cellStyle name="SAPBEXfilterDrill 2 2 3 6" xfId="45311"/>
    <cellStyle name="SAPBEXfilterDrill 2 2 3 7" xfId="45312"/>
    <cellStyle name="SAPBEXfilterDrill 2 2 3 8" xfId="45313"/>
    <cellStyle name="SAPBEXfilterDrill 2 2 3 9" xfId="45314"/>
    <cellStyle name="SAPBEXfilterDrill 2 2 4" xfId="45315"/>
    <cellStyle name="SAPBEXfilterDrill 2 2 4 2" xfId="45316"/>
    <cellStyle name="SAPBEXfilterDrill 2 2 4 2 2" xfId="45317"/>
    <cellStyle name="SAPBEXfilterDrill 2 2 4 3" xfId="45318"/>
    <cellStyle name="SAPBEXfilterDrill 2 2 4 4" xfId="45319"/>
    <cellStyle name="SAPBEXfilterDrill 2 2 4 5" xfId="45320"/>
    <cellStyle name="SAPBEXfilterDrill 2 2 5" xfId="45321"/>
    <cellStyle name="SAPBEXfilterDrill 2 2 5 2" xfId="45322"/>
    <cellStyle name="SAPBEXfilterDrill 2 2 5 2 2" xfId="45323"/>
    <cellStyle name="SAPBEXfilterDrill 2 2 5 3" xfId="45324"/>
    <cellStyle name="SAPBEXfilterDrill 2 2 5 4" xfId="45325"/>
    <cellStyle name="SAPBEXfilterDrill 2 2 5 5" xfId="45326"/>
    <cellStyle name="SAPBEXfilterDrill 2 2 6" xfId="45327"/>
    <cellStyle name="SAPBEXfilterDrill 2 2 6 2" xfId="45328"/>
    <cellStyle name="SAPBEXfilterDrill 2 2 6 3" xfId="45329"/>
    <cellStyle name="SAPBEXfilterDrill 2 2 6 4" xfId="45330"/>
    <cellStyle name="SAPBEXfilterDrill 2 2 6 5" xfId="45331"/>
    <cellStyle name="SAPBEXfilterDrill 2 2 7" xfId="45332"/>
    <cellStyle name="SAPBEXfilterDrill 2 2 7 2" xfId="45333"/>
    <cellStyle name="SAPBEXfilterDrill 2 2 7 3" xfId="45334"/>
    <cellStyle name="SAPBEXfilterDrill 2 2 7 4" xfId="45335"/>
    <cellStyle name="SAPBEXfilterDrill 2 2 7 5" xfId="45336"/>
    <cellStyle name="SAPBEXfilterDrill 2 2 8" xfId="45337"/>
    <cellStyle name="SAPBEXfilterDrill 2 2 8 2" xfId="45338"/>
    <cellStyle name="SAPBEXfilterDrill 2 2 9" xfId="45339"/>
    <cellStyle name="SAPBEXfilterDrill 2 3" xfId="45340"/>
    <cellStyle name="SAPBEXfilterDrill 2 3 10" xfId="45341"/>
    <cellStyle name="SAPBEXfilterDrill 2 3 11" xfId="45342"/>
    <cellStyle name="SAPBEXfilterDrill 2 3 2" xfId="45343"/>
    <cellStyle name="SAPBEXfilterDrill 2 3 2 2" xfId="45344"/>
    <cellStyle name="SAPBEXfilterDrill 2 3 2 2 2" xfId="45345"/>
    <cellStyle name="SAPBEXfilterDrill 2 3 2 2 3" xfId="45346"/>
    <cellStyle name="SAPBEXfilterDrill 2 3 2 3" xfId="45347"/>
    <cellStyle name="SAPBEXfilterDrill 2 3 2 3 2" xfId="45348"/>
    <cellStyle name="SAPBEXfilterDrill 2 3 2 3 3" xfId="45349"/>
    <cellStyle name="SAPBEXfilterDrill 2 3 2 4" xfId="45350"/>
    <cellStyle name="SAPBEXfilterDrill 2 3 2 4 2" xfId="45351"/>
    <cellStyle name="SAPBEXfilterDrill 2 3 2 5" xfId="45352"/>
    <cellStyle name="SAPBEXfilterDrill 2 3 2 6" xfId="45353"/>
    <cellStyle name="SAPBEXfilterDrill 2 3 2 7" xfId="45354"/>
    <cellStyle name="SAPBEXfilterDrill 2 3 2 8" xfId="45355"/>
    <cellStyle name="SAPBEXfilterDrill 2 3 3" xfId="45356"/>
    <cellStyle name="SAPBEXfilterDrill 2 3 3 2" xfId="45357"/>
    <cellStyle name="SAPBEXfilterDrill 2 3 3 2 2" xfId="45358"/>
    <cellStyle name="SAPBEXfilterDrill 2 3 3 3" xfId="45359"/>
    <cellStyle name="SAPBEXfilterDrill 2 3 3 4" xfId="45360"/>
    <cellStyle name="SAPBEXfilterDrill 2 3 3 5" xfId="45361"/>
    <cellStyle name="SAPBEXfilterDrill 2 3 3 6" xfId="45362"/>
    <cellStyle name="SAPBEXfilterDrill 2 3 4" xfId="45363"/>
    <cellStyle name="SAPBEXfilterDrill 2 3 4 2" xfId="45364"/>
    <cellStyle name="SAPBEXfilterDrill 2 3 4 3" xfId="45365"/>
    <cellStyle name="SAPBEXfilterDrill 2 3 4 4" xfId="45366"/>
    <cellStyle name="SAPBEXfilterDrill 2 3 4 5" xfId="45367"/>
    <cellStyle name="SAPBEXfilterDrill 2 3 5" xfId="45368"/>
    <cellStyle name="SAPBEXfilterDrill 2 3 5 2" xfId="45369"/>
    <cellStyle name="SAPBEXfilterDrill 2 3 5 3" xfId="45370"/>
    <cellStyle name="SAPBEXfilterDrill 2 3 5 4" xfId="45371"/>
    <cellStyle name="SAPBEXfilterDrill 2 3 5 5" xfId="45372"/>
    <cellStyle name="SAPBEXfilterDrill 2 3 6" xfId="45373"/>
    <cellStyle name="SAPBEXfilterDrill 2 3 6 2" xfId="45374"/>
    <cellStyle name="SAPBEXfilterDrill 2 3 6 3" xfId="45375"/>
    <cellStyle name="SAPBEXfilterDrill 2 3 6 4" xfId="45376"/>
    <cellStyle name="SAPBEXfilterDrill 2 3 6 5" xfId="45377"/>
    <cellStyle name="SAPBEXfilterDrill 2 3 7" xfId="45378"/>
    <cellStyle name="SAPBEXfilterDrill 2 3 7 2" xfId="45379"/>
    <cellStyle name="SAPBEXfilterDrill 2 3 8" xfId="45380"/>
    <cellStyle name="SAPBEXfilterDrill 2 3 9" xfId="45381"/>
    <cellStyle name="SAPBEXfilterDrill 2 4" xfId="45382"/>
    <cellStyle name="SAPBEXfilterDrill 2 4 2" xfId="45383"/>
    <cellStyle name="SAPBEXfilterDrill 2 4 2 2" xfId="45384"/>
    <cellStyle name="SAPBEXfilterDrill 2 4 2 3" xfId="45385"/>
    <cellStyle name="SAPBEXfilterDrill 2 4 3" xfId="45386"/>
    <cellStyle name="SAPBEXfilterDrill 2 4 3 2" xfId="45387"/>
    <cellStyle name="SAPBEXfilterDrill 2 4 3 3" xfId="45388"/>
    <cellStyle name="SAPBEXfilterDrill 2 4 4" xfId="45389"/>
    <cellStyle name="SAPBEXfilterDrill 2 4 4 2" xfId="45390"/>
    <cellStyle name="SAPBEXfilterDrill 2 4 5" xfId="45391"/>
    <cellStyle name="SAPBEXfilterDrill 2 4 5 2" xfId="45392"/>
    <cellStyle name="SAPBEXfilterDrill 2 4 6" xfId="45393"/>
    <cellStyle name="SAPBEXfilterDrill 2 4 7" xfId="45394"/>
    <cellStyle name="SAPBEXfilterDrill 2 4 8" xfId="45395"/>
    <cellStyle name="SAPBEXfilterDrill 2 4 9" xfId="45396"/>
    <cellStyle name="SAPBEXfilterDrill 2 5" xfId="45397"/>
    <cellStyle name="SAPBEXfilterDrill 2 5 2" xfId="45398"/>
    <cellStyle name="SAPBEXfilterDrill 2 5 2 2" xfId="45399"/>
    <cellStyle name="SAPBEXfilterDrill 2 5 2 3" xfId="45400"/>
    <cellStyle name="SAPBEXfilterDrill 2 5 3" xfId="45401"/>
    <cellStyle name="SAPBEXfilterDrill 2 5 4" xfId="45402"/>
    <cellStyle name="SAPBEXfilterDrill 2 5 5" xfId="45403"/>
    <cellStyle name="SAPBEXfilterDrill 2 6" xfId="45404"/>
    <cellStyle name="SAPBEXfilterDrill 2 6 2" xfId="45405"/>
    <cellStyle name="SAPBEXfilterDrill 2 6 2 2" xfId="45406"/>
    <cellStyle name="SAPBEXfilterDrill 2 6 3" xfId="45407"/>
    <cellStyle name="SAPBEXfilterDrill 2 6 4" xfId="45408"/>
    <cellStyle name="SAPBEXfilterDrill 2 6 5" xfId="45409"/>
    <cellStyle name="SAPBEXfilterDrill 2 7" xfId="45410"/>
    <cellStyle name="SAPBEXfilterDrill 2 7 2" xfId="45411"/>
    <cellStyle name="SAPBEXfilterDrill 2 7 3" xfId="45412"/>
    <cellStyle name="SAPBEXfilterDrill 2 7 4" xfId="45413"/>
    <cellStyle name="SAPBEXfilterDrill 2 7 5" xfId="45414"/>
    <cellStyle name="SAPBEXfilterDrill 2 8" xfId="45415"/>
    <cellStyle name="SAPBEXfilterDrill 2 8 2" xfId="45416"/>
    <cellStyle name="SAPBEXfilterDrill 2 8 3" xfId="45417"/>
    <cellStyle name="SAPBEXfilterDrill 2 9" xfId="45418"/>
    <cellStyle name="SAPBEXfilterDrill 2 9 2" xfId="45419"/>
    <cellStyle name="SAPBEXfilterDrill 2 9 3" xfId="45420"/>
    <cellStyle name="SAPBEXfilterDrill 20" xfId="45421"/>
    <cellStyle name="SAPBEXfilterDrill 20 2" xfId="45422"/>
    <cellStyle name="SAPBEXfilterDrill 21" xfId="45423"/>
    <cellStyle name="SAPBEXfilterDrill 21 2" xfId="45424"/>
    <cellStyle name="SAPBEXfilterDrill 22" xfId="45425"/>
    <cellStyle name="SAPBEXfilterDrill 23" xfId="45426"/>
    <cellStyle name="SAPBEXfilterDrill 3" xfId="45427"/>
    <cellStyle name="SAPBEXfilterDrill 3 10" xfId="45428"/>
    <cellStyle name="SAPBEXfilterDrill 3 10 2" xfId="45429"/>
    <cellStyle name="SAPBEXfilterDrill 3 10 3" xfId="45430"/>
    <cellStyle name="SAPBEXfilterDrill 3 11" xfId="45431"/>
    <cellStyle name="SAPBEXfilterDrill 3 11 2" xfId="45432"/>
    <cellStyle name="SAPBEXfilterDrill 3 12" xfId="45433"/>
    <cellStyle name="SAPBEXfilterDrill 3 2" xfId="45434"/>
    <cellStyle name="SAPBEXfilterDrill 3 2 10" xfId="45435"/>
    <cellStyle name="SAPBEXfilterDrill 3 2 11" xfId="45436"/>
    <cellStyle name="SAPBEXfilterDrill 3 2 2" xfId="45437"/>
    <cellStyle name="SAPBEXfilterDrill 3 2 2 2" xfId="45438"/>
    <cellStyle name="SAPBEXfilterDrill 3 2 2 2 2" xfId="45439"/>
    <cellStyle name="SAPBEXfilterDrill 3 2 2 2 3" xfId="45440"/>
    <cellStyle name="SAPBEXfilterDrill 3 2 2 3" xfId="45441"/>
    <cellStyle name="SAPBEXfilterDrill 3 2 2 3 2" xfId="45442"/>
    <cellStyle name="SAPBEXfilterDrill 3 2 2 3 3" xfId="45443"/>
    <cellStyle name="SAPBEXfilterDrill 3 2 2 4" xfId="45444"/>
    <cellStyle name="SAPBEXfilterDrill 3 2 2 4 2" xfId="45445"/>
    <cellStyle name="SAPBEXfilterDrill 3 2 2 5" xfId="45446"/>
    <cellStyle name="SAPBEXfilterDrill 3 2 2 6" xfId="45447"/>
    <cellStyle name="SAPBEXfilterDrill 3 2 2 7" xfId="45448"/>
    <cellStyle name="SAPBEXfilterDrill 3 2 2 8" xfId="45449"/>
    <cellStyle name="SAPBEXfilterDrill 3 2 3" xfId="45450"/>
    <cellStyle name="SAPBEXfilterDrill 3 2 3 2" xfId="45451"/>
    <cellStyle name="SAPBEXfilterDrill 3 2 3 2 2" xfId="45452"/>
    <cellStyle name="SAPBEXfilterDrill 3 2 3 3" xfId="45453"/>
    <cellStyle name="SAPBEXfilterDrill 3 2 3 4" xfId="45454"/>
    <cellStyle name="SAPBEXfilterDrill 3 2 3 5" xfId="45455"/>
    <cellStyle name="SAPBEXfilterDrill 3 2 3 6" xfId="45456"/>
    <cellStyle name="SAPBEXfilterDrill 3 2 4" xfId="45457"/>
    <cellStyle name="SAPBEXfilterDrill 3 2 4 2" xfId="45458"/>
    <cellStyle name="SAPBEXfilterDrill 3 2 4 3" xfId="45459"/>
    <cellStyle name="SAPBEXfilterDrill 3 2 4 4" xfId="45460"/>
    <cellStyle name="SAPBEXfilterDrill 3 2 4 5" xfId="45461"/>
    <cellStyle name="SAPBEXfilterDrill 3 2 5" xfId="45462"/>
    <cellStyle name="SAPBEXfilterDrill 3 2 5 2" xfId="45463"/>
    <cellStyle name="SAPBEXfilterDrill 3 2 5 3" xfId="45464"/>
    <cellStyle name="SAPBEXfilterDrill 3 2 5 4" xfId="45465"/>
    <cellStyle name="SAPBEXfilterDrill 3 2 5 5" xfId="45466"/>
    <cellStyle name="SAPBEXfilterDrill 3 2 6" xfId="45467"/>
    <cellStyle name="SAPBEXfilterDrill 3 2 6 2" xfId="45468"/>
    <cellStyle name="SAPBEXfilterDrill 3 2 6 3" xfId="45469"/>
    <cellStyle name="SAPBEXfilterDrill 3 2 6 4" xfId="45470"/>
    <cellStyle name="SAPBEXfilterDrill 3 2 6 5" xfId="45471"/>
    <cellStyle name="SAPBEXfilterDrill 3 2 7" xfId="45472"/>
    <cellStyle name="SAPBEXfilterDrill 3 2 7 2" xfId="45473"/>
    <cellStyle name="SAPBEXfilterDrill 3 2 8" xfId="45474"/>
    <cellStyle name="SAPBEXfilterDrill 3 2 9" xfId="45475"/>
    <cellStyle name="SAPBEXfilterDrill 3 3" xfId="45476"/>
    <cellStyle name="SAPBEXfilterDrill 3 3 2" xfId="45477"/>
    <cellStyle name="SAPBEXfilterDrill 3 3 2 2" xfId="45478"/>
    <cellStyle name="SAPBEXfilterDrill 3 3 2 3" xfId="45479"/>
    <cellStyle name="SAPBEXfilterDrill 3 3 3" xfId="45480"/>
    <cellStyle name="SAPBEXfilterDrill 3 3 3 2" xfId="45481"/>
    <cellStyle name="SAPBEXfilterDrill 3 3 3 3" xfId="45482"/>
    <cellStyle name="SAPBEXfilterDrill 3 3 4" xfId="45483"/>
    <cellStyle name="SAPBEXfilterDrill 3 3 4 2" xfId="45484"/>
    <cellStyle name="SAPBEXfilterDrill 3 3 5" xfId="45485"/>
    <cellStyle name="SAPBEXfilterDrill 3 3 5 2" xfId="45486"/>
    <cellStyle name="SAPBEXfilterDrill 3 3 6" xfId="45487"/>
    <cellStyle name="SAPBEXfilterDrill 3 3 7" xfId="45488"/>
    <cellStyle name="SAPBEXfilterDrill 3 3 8" xfId="45489"/>
    <cellStyle name="SAPBEXfilterDrill 3 3 9" xfId="45490"/>
    <cellStyle name="SAPBEXfilterDrill 3 4" xfId="45491"/>
    <cellStyle name="SAPBEXfilterDrill 3 4 2" xfId="45492"/>
    <cellStyle name="SAPBEXfilterDrill 3 4 2 2" xfId="45493"/>
    <cellStyle name="SAPBEXfilterDrill 3 4 2 3" xfId="45494"/>
    <cellStyle name="SAPBEXfilterDrill 3 4 3" xfId="45495"/>
    <cellStyle name="SAPBEXfilterDrill 3 4 4" xfId="45496"/>
    <cellStyle name="SAPBEXfilterDrill 3 4 5" xfId="45497"/>
    <cellStyle name="SAPBEXfilterDrill 3 5" xfId="45498"/>
    <cellStyle name="SAPBEXfilterDrill 3 5 2" xfId="45499"/>
    <cellStyle name="SAPBEXfilterDrill 3 5 2 2" xfId="45500"/>
    <cellStyle name="SAPBEXfilterDrill 3 5 3" xfId="45501"/>
    <cellStyle name="SAPBEXfilterDrill 3 5 4" xfId="45502"/>
    <cellStyle name="SAPBEXfilterDrill 3 5 5" xfId="45503"/>
    <cellStyle name="SAPBEXfilterDrill 3 6" xfId="45504"/>
    <cellStyle name="SAPBEXfilterDrill 3 6 2" xfId="45505"/>
    <cellStyle name="SAPBEXfilterDrill 3 6 3" xfId="45506"/>
    <cellStyle name="SAPBEXfilterDrill 3 6 4" xfId="45507"/>
    <cellStyle name="SAPBEXfilterDrill 3 6 5" xfId="45508"/>
    <cellStyle name="SAPBEXfilterDrill 3 7" xfId="45509"/>
    <cellStyle name="SAPBEXfilterDrill 3 7 2" xfId="45510"/>
    <cellStyle name="SAPBEXfilterDrill 3 7 3" xfId="45511"/>
    <cellStyle name="SAPBEXfilterDrill 3 7 4" xfId="45512"/>
    <cellStyle name="SAPBEXfilterDrill 3 7 5" xfId="45513"/>
    <cellStyle name="SAPBEXfilterDrill 3 8" xfId="45514"/>
    <cellStyle name="SAPBEXfilterDrill 3 8 2" xfId="45515"/>
    <cellStyle name="SAPBEXfilterDrill 3 8 3" xfId="45516"/>
    <cellStyle name="SAPBEXfilterDrill 3 9" xfId="45517"/>
    <cellStyle name="SAPBEXfilterDrill 3 9 2" xfId="45518"/>
    <cellStyle name="SAPBEXfilterDrill 3 9 3" xfId="45519"/>
    <cellStyle name="SAPBEXfilterDrill 4" xfId="45520"/>
    <cellStyle name="SAPBEXfilterDrill 4 10" xfId="45521"/>
    <cellStyle name="SAPBEXfilterDrill 4 11" xfId="45522"/>
    <cellStyle name="SAPBEXfilterDrill 4 12" xfId="45523"/>
    <cellStyle name="SAPBEXfilterDrill 4 2" xfId="45524"/>
    <cellStyle name="SAPBEXfilterDrill 4 2 10" xfId="45525"/>
    <cellStyle name="SAPBEXfilterDrill 4 2 11" xfId="45526"/>
    <cellStyle name="SAPBEXfilterDrill 4 2 2" xfId="45527"/>
    <cellStyle name="SAPBEXfilterDrill 4 2 2 2" xfId="45528"/>
    <cellStyle name="SAPBEXfilterDrill 4 2 2 2 2" xfId="45529"/>
    <cellStyle name="SAPBEXfilterDrill 4 2 2 2 3" xfId="45530"/>
    <cellStyle name="SAPBEXfilterDrill 4 2 2 3" xfId="45531"/>
    <cellStyle name="SAPBEXfilterDrill 4 2 2 3 2" xfId="45532"/>
    <cellStyle name="SAPBEXfilterDrill 4 2 2 4" xfId="45533"/>
    <cellStyle name="SAPBEXfilterDrill 4 2 2 4 2" xfId="45534"/>
    <cellStyle name="SAPBEXfilterDrill 4 2 2 5" xfId="45535"/>
    <cellStyle name="SAPBEXfilterDrill 4 2 2 6" xfId="45536"/>
    <cellStyle name="SAPBEXfilterDrill 4 2 2 7" xfId="45537"/>
    <cellStyle name="SAPBEXfilterDrill 4 2 2 8" xfId="45538"/>
    <cellStyle name="SAPBEXfilterDrill 4 2 3" xfId="45539"/>
    <cellStyle name="SAPBEXfilterDrill 4 2 3 2" xfId="45540"/>
    <cellStyle name="SAPBEXfilterDrill 4 2 3 2 2" xfId="45541"/>
    <cellStyle name="SAPBEXfilterDrill 4 2 3 3" xfId="45542"/>
    <cellStyle name="SAPBEXfilterDrill 4 2 3 4" xfId="45543"/>
    <cellStyle name="SAPBEXfilterDrill 4 2 3 5" xfId="45544"/>
    <cellStyle name="SAPBEXfilterDrill 4 2 3 6" xfId="45545"/>
    <cellStyle name="SAPBEXfilterDrill 4 2 4" xfId="45546"/>
    <cellStyle name="SAPBEXfilterDrill 4 2 4 2" xfId="45547"/>
    <cellStyle name="SAPBEXfilterDrill 4 2 4 3" xfId="45548"/>
    <cellStyle name="SAPBEXfilterDrill 4 2 4 4" xfId="45549"/>
    <cellStyle name="SAPBEXfilterDrill 4 2 4 5" xfId="45550"/>
    <cellStyle name="SAPBEXfilterDrill 4 2 5" xfId="45551"/>
    <cellStyle name="SAPBEXfilterDrill 4 2 5 2" xfId="45552"/>
    <cellStyle name="SAPBEXfilterDrill 4 2 5 3" xfId="45553"/>
    <cellStyle name="SAPBEXfilterDrill 4 2 5 4" xfId="45554"/>
    <cellStyle name="SAPBEXfilterDrill 4 2 5 5" xfId="45555"/>
    <cellStyle name="SAPBEXfilterDrill 4 2 6" xfId="45556"/>
    <cellStyle name="SAPBEXfilterDrill 4 2 6 2" xfId="45557"/>
    <cellStyle name="SAPBEXfilterDrill 4 2 6 3" xfId="45558"/>
    <cellStyle name="SAPBEXfilterDrill 4 2 6 4" xfId="45559"/>
    <cellStyle name="SAPBEXfilterDrill 4 2 6 5" xfId="45560"/>
    <cellStyle name="SAPBEXfilterDrill 4 2 7" xfId="45561"/>
    <cellStyle name="SAPBEXfilterDrill 4 2 7 2" xfId="45562"/>
    <cellStyle name="SAPBEXfilterDrill 4 2 8" xfId="45563"/>
    <cellStyle name="SAPBEXfilterDrill 4 2 9" xfId="45564"/>
    <cellStyle name="SAPBEXfilterDrill 4 3" xfId="45565"/>
    <cellStyle name="SAPBEXfilterDrill 4 3 2" xfId="45566"/>
    <cellStyle name="SAPBEXfilterDrill 4 3 2 2" xfId="45567"/>
    <cellStyle name="SAPBEXfilterDrill 4 3 3" xfId="45568"/>
    <cellStyle name="SAPBEXfilterDrill 4 3 3 2" xfId="45569"/>
    <cellStyle name="SAPBEXfilterDrill 4 3 4" xfId="45570"/>
    <cellStyle name="SAPBEXfilterDrill 4 3 4 2" xfId="45571"/>
    <cellStyle name="SAPBEXfilterDrill 4 3 5" xfId="45572"/>
    <cellStyle name="SAPBEXfilterDrill 4 3 5 2" xfId="45573"/>
    <cellStyle name="SAPBEXfilterDrill 4 3 6" xfId="45574"/>
    <cellStyle name="SAPBEXfilterDrill 4 3 7" xfId="45575"/>
    <cellStyle name="SAPBEXfilterDrill 4 3 8" xfId="45576"/>
    <cellStyle name="SAPBEXfilterDrill 4 3 9" xfId="45577"/>
    <cellStyle name="SAPBEXfilterDrill 4 4" xfId="45578"/>
    <cellStyle name="SAPBEXfilterDrill 4 4 2" xfId="45579"/>
    <cellStyle name="SAPBEXfilterDrill 4 4 2 2" xfId="45580"/>
    <cellStyle name="SAPBEXfilterDrill 4 4 3" xfId="45581"/>
    <cellStyle name="SAPBEXfilterDrill 4 4 4" xfId="45582"/>
    <cellStyle name="SAPBEXfilterDrill 4 4 5" xfId="45583"/>
    <cellStyle name="SAPBEXfilterDrill 4 5" xfId="45584"/>
    <cellStyle name="SAPBEXfilterDrill 4 5 2" xfId="45585"/>
    <cellStyle name="SAPBEXfilterDrill 4 5 2 2" xfId="45586"/>
    <cellStyle name="SAPBEXfilterDrill 4 5 3" xfId="45587"/>
    <cellStyle name="SAPBEXfilterDrill 4 5 4" xfId="45588"/>
    <cellStyle name="SAPBEXfilterDrill 4 5 5" xfId="45589"/>
    <cellStyle name="SAPBEXfilterDrill 4 6" xfId="45590"/>
    <cellStyle name="SAPBEXfilterDrill 4 6 2" xfId="45591"/>
    <cellStyle name="SAPBEXfilterDrill 4 6 3" xfId="45592"/>
    <cellStyle name="SAPBEXfilterDrill 4 6 4" xfId="45593"/>
    <cellStyle name="SAPBEXfilterDrill 4 6 5" xfId="45594"/>
    <cellStyle name="SAPBEXfilterDrill 4 7" xfId="45595"/>
    <cellStyle name="SAPBEXfilterDrill 4 7 2" xfId="45596"/>
    <cellStyle name="SAPBEXfilterDrill 4 7 3" xfId="45597"/>
    <cellStyle name="SAPBEXfilterDrill 4 7 4" xfId="45598"/>
    <cellStyle name="SAPBEXfilterDrill 4 7 5" xfId="45599"/>
    <cellStyle name="SAPBEXfilterDrill 4 8" xfId="45600"/>
    <cellStyle name="SAPBEXfilterDrill 4 8 2" xfId="45601"/>
    <cellStyle name="SAPBEXfilterDrill 4 9" xfId="45602"/>
    <cellStyle name="SAPBEXfilterDrill 4 9 2" xfId="45603"/>
    <cellStyle name="SAPBEXfilterDrill 4 9 3" xfId="45604"/>
    <cellStyle name="SAPBEXfilterDrill 5" xfId="45605"/>
    <cellStyle name="SAPBEXfilterDrill 5 2" xfId="45606"/>
    <cellStyle name="SAPBEXfilterDrill 5 2 2" xfId="45607"/>
    <cellStyle name="SAPBEXfilterDrill 5 2 2 2" xfId="45608"/>
    <cellStyle name="SAPBEXfilterDrill 5 2 2 3" xfId="45609"/>
    <cellStyle name="SAPBEXfilterDrill 5 2 3" xfId="45610"/>
    <cellStyle name="SAPBEXfilterDrill 5 2 4" xfId="45611"/>
    <cellStyle name="SAPBEXfilterDrill 5 2 5" xfId="45612"/>
    <cellStyle name="SAPBEXfilterDrill 5 3" xfId="45613"/>
    <cellStyle name="SAPBEXfilterDrill 5 3 2" xfId="45614"/>
    <cellStyle name="SAPBEXfilterDrill 5 3 3" xfId="45615"/>
    <cellStyle name="SAPBEXfilterDrill 5 4" xfId="45616"/>
    <cellStyle name="SAPBEXfilterDrill 5 4 2" xfId="45617"/>
    <cellStyle name="SAPBEXfilterDrill 5 5" xfId="45618"/>
    <cellStyle name="SAPBEXfilterDrill 5 5 2" xfId="45619"/>
    <cellStyle name="SAPBEXfilterDrill 5 6" xfId="45620"/>
    <cellStyle name="SAPBEXfilterDrill 5 6 2" xfId="45621"/>
    <cellStyle name="SAPBEXfilterDrill 5 7" xfId="45622"/>
    <cellStyle name="SAPBEXfilterDrill 6" xfId="45623"/>
    <cellStyle name="SAPBEXfilterDrill 6 2" xfId="45624"/>
    <cellStyle name="SAPBEXfilterDrill 6 2 2" xfId="45625"/>
    <cellStyle name="SAPBEXfilterDrill 6 2 2 2" xfId="45626"/>
    <cellStyle name="SAPBEXfilterDrill 6 2 3" xfId="45627"/>
    <cellStyle name="SAPBEXfilterDrill 6 2 4" xfId="45628"/>
    <cellStyle name="SAPBEXfilterDrill 6 2 5" xfId="45629"/>
    <cellStyle name="SAPBEXfilterDrill 6 3" xfId="45630"/>
    <cellStyle name="SAPBEXfilterDrill 6 3 2" xfId="45631"/>
    <cellStyle name="SAPBEXfilterDrill 6 3 3" xfId="45632"/>
    <cellStyle name="SAPBEXfilterDrill 6 4" xfId="45633"/>
    <cellStyle name="SAPBEXfilterDrill 6 5" xfId="45634"/>
    <cellStyle name="SAPBEXfilterDrill 7" xfId="45635"/>
    <cellStyle name="SAPBEXfilterDrill 7 2" xfId="45636"/>
    <cellStyle name="SAPBEXfilterDrill 7 2 2" xfId="45637"/>
    <cellStyle name="SAPBEXfilterDrill 7 2 3" xfId="45638"/>
    <cellStyle name="SAPBEXfilterDrill 7 3" xfId="45639"/>
    <cellStyle name="SAPBEXfilterDrill 7 3 2" xfId="45640"/>
    <cellStyle name="SAPBEXfilterDrill 7 4" xfId="45641"/>
    <cellStyle name="SAPBEXfilterDrill 7 5" xfId="45642"/>
    <cellStyle name="SAPBEXfilterDrill 8" xfId="45643"/>
    <cellStyle name="SAPBEXfilterDrill 8 2" xfId="45644"/>
    <cellStyle name="SAPBEXfilterDrill 8 2 2" xfId="45645"/>
    <cellStyle name="SAPBEXfilterDrill 8 2 3" xfId="45646"/>
    <cellStyle name="SAPBEXfilterDrill 8 3" xfId="45647"/>
    <cellStyle name="SAPBEXfilterDrill 8 3 2" xfId="45648"/>
    <cellStyle name="SAPBEXfilterDrill 8 4" xfId="45649"/>
    <cellStyle name="SAPBEXfilterDrill 9" xfId="45650"/>
    <cellStyle name="SAPBEXfilterDrill 9 2" xfId="45651"/>
    <cellStyle name="SAPBEXfilterDrill 9 2 2" xfId="45652"/>
    <cellStyle name="SAPBEXfilterDrill 9 2 3" xfId="45653"/>
    <cellStyle name="SAPBEXfilterDrill 9 3" xfId="45654"/>
    <cellStyle name="SAPBEXfilterDrill 9 3 2" xfId="45655"/>
    <cellStyle name="SAPBEXfilterDrill 9 4" xfId="45656"/>
    <cellStyle name="SAPBEXfilterItem" xfId="45657"/>
    <cellStyle name="SAPBEXfilterItem 10" xfId="45658"/>
    <cellStyle name="SAPBEXfilterItem 10 2" xfId="45659"/>
    <cellStyle name="SAPBEXfilterItem 10 3" xfId="45660"/>
    <cellStyle name="SAPBEXfilterItem 11" xfId="45661"/>
    <cellStyle name="SAPBEXfilterItem 11 2" xfId="45662"/>
    <cellStyle name="SAPBEXfilterItem 12" xfId="45663"/>
    <cellStyle name="SAPBEXfilterItem 13" xfId="45664"/>
    <cellStyle name="SAPBEXfilterItem 13 2" xfId="45665"/>
    <cellStyle name="SAPBEXfilterItem 14" xfId="45666"/>
    <cellStyle name="SAPBEXfilterItem 15" xfId="45667"/>
    <cellStyle name="SAPBEXfilterItem 16" xfId="45668"/>
    <cellStyle name="SAPBEXfilterItem 2" xfId="45669"/>
    <cellStyle name="SAPBEXfilterItem 2 2" xfId="45670"/>
    <cellStyle name="SAPBEXfilterItem 2 2 2" xfId="45671"/>
    <cellStyle name="SAPBEXfilterItem 2 2 2 2" xfId="45672"/>
    <cellStyle name="SAPBEXfilterItem 2 2 2 3" xfId="45673"/>
    <cellStyle name="SAPBEXfilterItem 2 2 2 4" xfId="45674"/>
    <cellStyle name="SAPBEXfilterItem 2 2 2 5" xfId="45675"/>
    <cellStyle name="SAPBEXfilterItem 2 2 3" xfId="45676"/>
    <cellStyle name="SAPBEXfilterItem 2 2 3 2" xfId="45677"/>
    <cellStyle name="SAPBEXfilterItem 2 2 3 2 2" xfId="45678"/>
    <cellStyle name="SAPBEXfilterItem 2 2 3 3" xfId="45679"/>
    <cellStyle name="SAPBEXfilterItem 2 2 3 4" xfId="45680"/>
    <cellStyle name="SAPBEXfilterItem 2 2 4" xfId="45681"/>
    <cellStyle name="SAPBEXfilterItem 2 2 4 2" xfId="45682"/>
    <cellStyle name="SAPBEXfilterItem 2 2 4 3" xfId="45683"/>
    <cellStyle name="SAPBEXfilterItem 2 2 5" xfId="45684"/>
    <cellStyle name="SAPBEXfilterItem 2 2 6" xfId="45685"/>
    <cellStyle name="SAPBEXfilterItem 2 2 7" xfId="45686"/>
    <cellStyle name="SAPBEXfilterItem 2 2 8" xfId="45687"/>
    <cellStyle name="SAPBEXfilterItem 2 3" xfId="45688"/>
    <cellStyle name="SAPBEXfilterItem 2 3 2" xfId="45689"/>
    <cellStyle name="SAPBEXfilterItem 2 3 3" xfId="45690"/>
    <cellStyle name="SAPBEXfilterItem 2 3 4" xfId="45691"/>
    <cellStyle name="SAPBEXfilterItem 2 3 5" xfId="45692"/>
    <cellStyle name="SAPBEXfilterItem 2 4" xfId="45693"/>
    <cellStyle name="SAPBEXfilterItem 2 4 2" xfId="45694"/>
    <cellStyle name="SAPBEXfilterItem 2 4 3" xfId="45695"/>
    <cellStyle name="SAPBEXfilterItem 2 4 4" xfId="45696"/>
    <cellStyle name="SAPBEXfilterItem 2 5" xfId="45697"/>
    <cellStyle name="SAPBEXfilterItem 2 5 2" xfId="45698"/>
    <cellStyle name="SAPBEXfilterItem 2 5 3" xfId="45699"/>
    <cellStyle name="SAPBEXfilterItem 2 6" xfId="45700"/>
    <cellStyle name="SAPBEXfilterItem 2 6 2" xfId="45701"/>
    <cellStyle name="SAPBEXfilterItem 2 6 3" xfId="45702"/>
    <cellStyle name="SAPBEXfilterItem 2 7" xfId="45703"/>
    <cellStyle name="SAPBEXfilterItem 2 8" xfId="45704"/>
    <cellStyle name="SAPBEXfilterItem 2 9" xfId="45705"/>
    <cellStyle name="SAPBEXfilterItem 3" xfId="45706"/>
    <cellStyle name="SAPBEXfilterItem 3 2" xfId="45707"/>
    <cellStyle name="SAPBEXfilterItem 3 2 2" xfId="45708"/>
    <cellStyle name="SAPBEXfilterItem 3 2 3" xfId="45709"/>
    <cellStyle name="SAPBEXfilterItem 3 3" xfId="45710"/>
    <cellStyle name="SAPBEXfilterItem 3 3 2" xfId="45711"/>
    <cellStyle name="SAPBEXfilterItem 3 4" xfId="45712"/>
    <cellStyle name="SAPBEXfilterItem 3 4 2" xfId="45713"/>
    <cellStyle name="SAPBEXfilterItem 3 5" xfId="45714"/>
    <cellStyle name="SAPBEXfilterItem 4" xfId="45715"/>
    <cellStyle name="SAPBEXfilterItem 4 2" xfId="45716"/>
    <cellStyle name="SAPBEXfilterItem 4 2 2" xfId="45717"/>
    <cellStyle name="SAPBEXfilterItem 4 2 3" xfId="45718"/>
    <cellStyle name="SAPBEXfilterItem 4 3" xfId="45719"/>
    <cellStyle name="SAPBEXfilterItem 4 4" xfId="45720"/>
    <cellStyle name="SAPBEXfilterItem 4 5" xfId="45721"/>
    <cellStyle name="SAPBEXfilterItem 5" xfId="45722"/>
    <cellStyle name="SAPBEXfilterItem 5 2" xfId="45723"/>
    <cellStyle name="SAPBEXfilterItem 5 2 2" xfId="45724"/>
    <cellStyle name="SAPBEXfilterItem 5 3" xfId="45725"/>
    <cellStyle name="SAPBEXfilterItem 5 4" xfId="45726"/>
    <cellStyle name="SAPBEXfilterItem 5 5" xfId="45727"/>
    <cellStyle name="SAPBEXfilterItem 6" xfId="45728"/>
    <cellStyle name="SAPBEXfilterItem 6 2" xfId="45729"/>
    <cellStyle name="SAPBEXfilterItem 6 3" xfId="45730"/>
    <cellStyle name="SAPBEXfilterItem 6 4" xfId="45731"/>
    <cellStyle name="SAPBEXfilterItem 7" xfId="45732"/>
    <cellStyle name="SAPBEXfilterItem 7 2" xfId="45733"/>
    <cellStyle name="SAPBEXfilterItem 7 3" xfId="45734"/>
    <cellStyle name="SAPBEXfilterItem 8" xfId="45735"/>
    <cellStyle name="SAPBEXfilterItem 8 2" xfId="45736"/>
    <cellStyle name="SAPBEXfilterItem 8 3" xfId="45737"/>
    <cellStyle name="SAPBEXfilterItem 9" xfId="45738"/>
    <cellStyle name="SAPBEXfilterItem 9 2" xfId="45739"/>
    <cellStyle name="SAPBEXfilterItem 9 3" xfId="45740"/>
    <cellStyle name="SAPBEXfilterText" xfId="45741"/>
    <cellStyle name="SAPBEXfilterText 2" xfId="45742"/>
    <cellStyle name="SAPBEXfilterText 2 2" xfId="45743"/>
    <cellStyle name="SAPBEXfilterText 2 3" xfId="45744"/>
    <cellStyle name="SAPBEXfilterText 3" xfId="45745"/>
    <cellStyle name="SAPBEXfilterText 3 2" xfId="45746"/>
    <cellStyle name="SAPBEXfilterText 3 3" xfId="45747"/>
    <cellStyle name="SAPBEXfilterText 4" xfId="45748"/>
    <cellStyle name="SAPBEXfilterText 4 2" xfId="45749"/>
    <cellStyle name="SAPBEXfilterText 4 3" xfId="45750"/>
    <cellStyle name="SAPBEXfilterText 5" xfId="45751"/>
    <cellStyle name="SAPBEXfilterText 5 2" xfId="45752"/>
    <cellStyle name="SAPBEXfilterText 5 3" xfId="45753"/>
    <cellStyle name="SAPBEXfilterText 6" xfId="45754"/>
    <cellStyle name="SAPBEXfilterText 6 2" xfId="45755"/>
    <cellStyle name="SAPBEXfilterText 6 3" xfId="45756"/>
    <cellStyle name="SAPBEXfilterText 7" xfId="45757"/>
    <cellStyle name="SAPBEXfilterText 7 2" xfId="45758"/>
    <cellStyle name="SAPBEXfilterText 7 3" xfId="45759"/>
    <cellStyle name="SAPBEXfilterText 8" xfId="45760"/>
    <cellStyle name="SAPBEXfilterText 8 2" xfId="45761"/>
    <cellStyle name="SAPBEXfilterText 8 3" xfId="45762"/>
    <cellStyle name="SAPBEXfilterText 9" xfId="45763"/>
    <cellStyle name="SAPBEXfilterText 9 2" xfId="45764"/>
    <cellStyle name="SAPBEXfilterText 9 3" xfId="45765"/>
    <cellStyle name="SAPBEXformats" xfId="45766"/>
    <cellStyle name="SAPBEXformats 10" xfId="45767"/>
    <cellStyle name="SAPBEXformats 10 2" xfId="45768"/>
    <cellStyle name="SAPBEXformats 10 2 2" xfId="45769"/>
    <cellStyle name="SAPBEXformats 10 3" xfId="45770"/>
    <cellStyle name="SAPBEXformats 10 3 2" xfId="45771"/>
    <cellStyle name="SAPBEXformats 10 4" xfId="45772"/>
    <cellStyle name="SAPBEXformats 10 5" xfId="45773"/>
    <cellStyle name="SAPBEXformats 11" xfId="45774"/>
    <cellStyle name="SAPBEXformats 11 2" xfId="45775"/>
    <cellStyle name="SAPBEXformats 11 2 2" xfId="45776"/>
    <cellStyle name="SAPBEXformats 11 3" xfId="45777"/>
    <cellStyle name="SAPBEXformats 11 3 2" xfId="45778"/>
    <cellStyle name="SAPBEXformats 11 4" xfId="45779"/>
    <cellStyle name="SAPBEXformats 11 5" xfId="45780"/>
    <cellStyle name="SAPBEXformats 12" xfId="45781"/>
    <cellStyle name="SAPBEXformats 12 2" xfId="45782"/>
    <cellStyle name="SAPBEXformats 12 2 2" xfId="45783"/>
    <cellStyle name="SAPBEXformats 12 3" xfId="45784"/>
    <cellStyle name="SAPBEXformats 12 3 2" xfId="45785"/>
    <cellStyle name="SAPBEXformats 12 4" xfId="45786"/>
    <cellStyle name="SAPBEXformats 12 5" xfId="45787"/>
    <cellStyle name="SAPBEXformats 13" xfId="45788"/>
    <cellStyle name="SAPBEXformats 13 2" xfId="45789"/>
    <cellStyle name="SAPBEXformats 13 2 2" xfId="45790"/>
    <cellStyle name="SAPBEXformats 13 3" xfId="45791"/>
    <cellStyle name="SAPBEXformats 13 3 2" xfId="45792"/>
    <cellStyle name="SAPBEXformats 13 4" xfId="45793"/>
    <cellStyle name="SAPBEXformats 13 5" xfId="45794"/>
    <cellStyle name="SAPBEXformats 14" xfId="45795"/>
    <cellStyle name="SAPBEXformats 14 2" xfId="45796"/>
    <cellStyle name="SAPBEXformats 14 2 2" xfId="45797"/>
    <cellStyle name="SAPBEXformats 14 3" xfId="45798"/>
    <cellStyle name="SAPBEXformats 14 3 2" xfId="45799"/>
    <cellStyle name="SAPBEXformats 14 4" xfId="45800"/>
    <cellStyle name="SAPBEXformats 14 5" xfId="45801"/>
    <cellStyle name="SAPBEXformats 15" xfId="45802"/>
    <cellStyle name="SAPBEXformats 15 2" xfId="45803"/>
    <cellStyle name="SAPBEXformats 15 2 2" xfId="45804"/>
    <cellStyle name="SAPBEXformats 15 3" xfId="45805"/>
    <cellStyle name="SAPBEXformats 15 3 2" xfId="45806"/>
    <cellStyle name="SAPBEXformats 15 4" xfId="45807"/>
    <cellStyle name="SAPBEXformats 15 5" xfId="45808"/>
    <cellStyle name="SAPBEXformats 16" xfId="45809"/>
    <cellStyle name="SAPBEXformats 16 2" xfId="45810"/>
    <cellStyle name="SAPBEXformats 16 2 2" xfId="45811"/>
    <cellStyle name="SAPBEXformats 16 3" xfId="45812"/>
    <cellStyle name="SAPBEXformats 16 3 2" xfId="45813"/>
    <cellStyle name="SAPBEXformats 16 4" xfId="45814"/>
    <cellStyle name="SAPBEXformats 16 5" xfId="45815"/>
    <cellStyle name="SAPBEXformats 17" xfId="45816"/>
    <cellStyle name="SAPBEXformats 17 2" xfId="45817"/>
    <cellStyle name="SAPBEXformats 17 3" xfId="45818"/>
    <cellStyle name="SAPBEXformats 17 4" xfId="45819"/>
    <cellStyle name="SAPBEXformats 17 5" xfId="45820"/>
    <cellStyle name="SAPBEXformats 18" xfId="45821"/>
    <cellStyle name="SAPBEXformats 18 2" xfId="45822"/>
    <cellStyle name="SAPBEXformats 19" xfId="45823"/>
    <cellStyle name="SAPBEXformats 19 2" xfId="45824"/>
    <cellStyle name="SAPBEXformats 2" xfId="45825"/>
    <cellStyle name="SAPBEXformats 2 10" xfId="45826"/>
    <cellStyle name="SAPBEXformats 2 10 2" xfId="45827"/>
    <cellStyle name="SAPBEXformats 2 10 3" xfId="45828"/>
    <cellStyle name="SAPBEXformats 2 11" xfId="45829"/>
    <cellStyle name="SAPBEXformats 2 11 2" xfId="45830"/>
    <cellStyle name="SAPBEXformats 2 11 3" xfId="45831"/>
    <cellStyle name="SAPBEXformats 2 12" xfId="45832"/>
    <cellStyle name="SAPBEXformats 2 12 2" xfId="45833"/>
    <cellStyle name="SAPBEXformats 2 13" xfId="45834"/>
    <cellStyle name="SAPBEXformats 2 2" xfId="45835"/>
    <cellStyle name="SAPBEXformats 2 2 10" xfId="45836"/>
    <cellStyle name="SAPBEXformats 2 2 11" xfId="45837"/>
    <cellStyle name="SAPBEXformats 2 2 12" xfId="45838"/>
    <cellStyle name="SAPBEXformats 2 2 2" xfId="45839"/>
    <cellStyle name="SAPBEXformats 2 2 2 10" xfId="45840"/>
    <cellStyle name="SAPBEXformats 2 2 2 2" xfId="45841"/>
    <cellStyle name="SAPBEXformats 2 2 2 2 2" xfId="45842"/>
    <cellStyle name="SAPBEXformats 2 2 2 2 2 2" xfId="45843"/>
    <cellStyle name="SAPBEXformats 2 2 2 2 2 3" xfId="45844"/>
    <cellStyle name="SAPBEXformats 2 2 2 2 3" xfId="45845"/>
    <cellStyle name="SAPBEXformats 2 2 2 2 3 2" xfId="45846"/>
    <cellStyle name="SAPBEXformats 2 2 2 2 3 3" xfId="45847"/>
    <cellStyle name="SAPBEXformats 2 2 2 2 4" xfId="45848"/>
    <cellStyle name="SAPBEXformats 2 2 2 2 4 2" xfId="45849"/>
    <cellStyle name="SAPBEXformats 2 2 2 2 5" xfId="45850"/>
    <cellStyle name="SAPBEXformats 2 2 2 2 6" xfId="45851"/>
    <cellStyle name="SAPBEXformats 2 2 2 2 7" xfId="45852"/>
    <cellStyle name="SAPBEXformats 2 2 2 2 8" xfId="45853"/>
    <cellStyle name="SAPBEXformats 2 2 2 3" xfId="45854"/>
    <cellStyle name="SAPBEXformats 2 2 2 3 2" xfId="45855"/>
    <cellStyle name="SAPBEXformats 2 2 2 3 2 2" xfId="45856"/>
    <cellStyle name="SAPBEXformats 2 2 2 3 3" xfId="45857"/>
    <cellStyle name="SAPBEXformats 2 2 2 3 4" xfId="45858"/>
    <cellStyle name="SAPBEXformats 2 2 2 3 5" xfId="45859"/>
    <cellStyle name="SAPBEXformats 2 2 2 4" xfId="45860"/>
    <cellStyle name="SAPBEXformats 2 2 2 4 2" xfId="45861"/>
    <cellStyle name="SAPBEXformats 2 2 2 4 3" xfId="45862"/>
    <cellStyle name="SAPBEXformats 2 2 2 4 4" xfId="45863"/>
    <cellStyle name="SAPBEXformats 2 2 2 4 5" xfId="45864"/>
    <cellStyle name="SAPBEXformats 2 2 2 5" xfId="45865"/>
    <cellStyle name="SAPBEXformats 2 2 2 5 2" xfId="45866"/>
    <cellStyle name="SAPBEXformats 2 2 2 5 3" xfId="45867"/>
    <cellStyle name="SAPBEXformats 2 2 2 5 4" xfId="45868"/>
    <cellStyle name="SAPBEXformats 2 2 2 5 5" xfId="45869"/>
    <cellStyle name="SAPBEXformats 2 2 2 6" xfId="45870"/>
    <cellStyle name="SAPBEXformats 2 2 2 6 2" xfId="45871"/>
    <cellStyle name="SAPBEXformats 2 2 2 6 3" xfId="45872"/>
    <cellStyle name="SAPBEXformats 2 2 2 6 4" xfId="45873"/>
    <cellStyle name="SAPBEXformats 2 2 2 6 5" xfId="45874"/>
    <cellStyle name="SAPBEXformats 2 2 2 7" xfId="45875"/>
    <cellStyle name="SAPBEXformats 2 2 2 7 2" xfId="45876"/>
    <cellStyle name="SAPBEXformats 2 2 2 8" xfId="45877"/>
    <cellStyle name="SAPBEXformats 2 2 2 9" xfId="45878"/>
    <cellStyle name="SAPBEXformats 2 2 3" xfId="45879"/>
    <cellStyle name="SAPBEXformats 2 2 3 2" xfId="45880"/>
    <cellStyle name="SAPBEXformats 2 2 3 2 2" xfId="45881"/>
    <cellStyle name="SAPBEXformats 2 2 3 2 3" xfId="45882"/>
    <cellStyle name="SAPBEXformats 2 2 3 3" xfId="45883"/>
    <cellStyle name="SAPBEXformats 2 2 3 3 2" xfId="45884"/>
    <cellStyle name="SAPBEXformats 2 2 3 3 3" xfId="45885"/>
    <cellStyle name="SAPBEXformats 2 2 3 4" xfId="45886"/>
    <cellStyle name="SAPBEXformats 2 2 3 4 2" xfId="45887"/>
    <cellStyle name="SAPBEXformats 2 2 3 5" xfId="45888"/>
    <cellStyle name="SAPBEXformats 2 2 3 5 2" xfId="45889"/>
    <cellStyle name="SAPBEXformats 2 2 3 6" xfId="45890"/>
    <cellStyle name="SAPBEXformats 2 2 3 7" xfId="45891"/>
    <cellStyle name="SAPBEXformats 2 2 4" xfId="45892"/>
    <cellStyle name="SAPBEXformats 2 2 4 2" xfId="45893"/>
    <cellStyle name="SAPBEXformats 2 2 4 2 2" xfId="45894"/>
    <cellStyle name="SAPBEXformats 2 2 4 3" xfId="45895"/>
    <cellStyle name="SAPBEXformats 2 2 4 4" xfId="45896"/>
    <cellStyle name="SAPBEXformats 2 2 4 5" xfId="45897"/>
    <cellStyle name="SAPBEXformats 2 2 5" xfId="45898"/>
    <cellStyle name="SAPBEXformats 2 2 5 2" xfId="45899"/>
    <cellStyle name="SAPBEXformats 2 2 5 2 2" xfId="45900"/>
    <cellStyle name="SAPBEXformats 2 2 5 3" xfId="45901"/>
    <cellStyle name="SAPBEXformats 2 2 5 4" xfId="45902"/>
    <cellStyle name="SAPBEXformats 2 2 5 5" xfId="45903"/>
    <cellStyle name="SAPBEXformats 2 2 6" xfId="45904"/>
    <cellStyle name="SAPBEXformats 2 2 6 2" xfId="45905"/>
    <cellStyle name="SAPBEXformats 2 2 6 3" xfId="45906"/>
    <cellStyle name="SAPBEXformats 2 2 6 4" xfId="45907"/>
    <cellStyle name="SAPBEXformats 2 2 6 5" xfId="45908"/>
    <cellStyle name="SAPBEXformats 2 2 7" xfId="45909"/>
    <cellStyle name="SAPBEXformats 2 2 7 2" xfId="45910"/>
    <cellStyle name="SAPBEXformats 2 2 7 3" xfId="45911"/>
    <cellStyle name="SAPBEXformats 2 2 7 4" xfId="45912"/>
    <cellStyle name="SAPBEXformats 2 2 7 5" xfId="45913"/>
    <cellStyle name="SAPBEXformats 2 2 8" xfId="45914"/>
    <cellStyle name="SAPBEXformats 2 2 8 2" xfId="45915"/>
    <cellStyle name="SAPBEXformats 2 2 9" xfId="45916"/>
    <cellStyle name="SAPBEXformats 2 3" xfId="45917"/>
    <cellStyle name="SAPBEXformats 2 3 10" xfId="45918"/>
    <cellStyle name="SAPBEXformats 2 3 2" xfId="45919"/>
    <cellStyle name="SAPBEXformats 2 3 2 2" xfId="45920"/>
    <cellStyle name="SAPBEXformats 2 3 2 2 2" xfId="45921"/>
    <cellStyle name="SAPBEXformats 2 3 2 2 3" xfId="45922"/>
    <cellStyle name="SAPBEXformats 2 3 2 3" xfId="45923"/>
    <cellStyle name="SAPBEXformats 2 3 2 3 2" xfId="45924"/>
    <cellStyle name="SAPBEXformats 2 3 2 3 3" xfId="45925"/>
    <cellStyle name="SAPBEXformats 2 3 2 4" xfId="45926"/>
    <cellStyle name="SAPBEXformats 2 3 2 4 2" xfId="45927"/>
    <cellStyle name="SAPBEXformats 2 3 2 5" xfId="45928"/>
    <cellStyle name="SAPBEXformats 2 3 2 6" xfId="45929"/>
    <cellStyle name="SAPBEXformats 2 3 2 7" xfId="45930"/>
    <cellStyle name="SAPBEXformats 2 3 2 8" xfId="45931"/>
    <cellStyle name="SAPBEXformats 2 3 3" xfId="45932"/>
    <cellStyle name="SAPBEXformats 2 3 3 2" xfId="45933"/>
    <cellStyle name="SAPBEXformats 2 3 3 2 2" xfId="45934"/>
    <cellStyle name="SAPBEXformats 2 3 3 3" xfId="45935"/>
    <cellStyle name="SAPBEXformats 2 3 3 4" xfId="45936"/>
    <cellStyle name="SAPBEXformats 2 3 3 5" xfId="45937"/>
    <cellStyle name="SAPBEXformats 2 3 4" xfId="45938"/>
    <cellStyle name="SAPBEXformats 2 3 4 2" xfId="45939"/>
    <cellStyle name="SAPBEXformats 2 3 4 3" xfId="45940"/>
    <cellStyle name="SAPBEXformats 2 3 4 4" xfId="45941"/>
    <cellStyle name="SAPBEXformats 2 3 4 5" xfId="45942"/>
    <cellStyle name="SAPBEXformats 2 3 5" xfId="45943"/>
    <cellStyle name="SAPBEXformats 2 3 5 2" xfId="45944"/>
    <cellStyle name="SAPBEXformats 2 3 5 3" xfId="45945"/>
    <cellStyle name="SAPBEXformats 2 3 5 4" xfId="45946"/>
    <cellStyle name="SAPBEXformats 2 3 5 5" xfId="45947"/>
    <cellStyle name="SAPBEXformats 2 3 6" xfId="45948"/>
    <cellStyle name="SAPBEXformats 2 3 6 2" xfId="45949"/>
    <cellStyle name="SAPBEXformats 2 3 6 3" xfId="45950"/>
    <cellStyle name="SAPBEXformats 2 3 6 4" xfId="45951"/>
    <cellStyle name="SAPBEXformats 2 3 6 5" xfId="45952"/>
    <cellStyle name="SAPBEXformats 2 3 7" xfId="45953"/>
    <cellStyle name="SAPBEXformats 2 3 7 2" xfId="45954"/>
    <cellStyle name="SAPBEXformats 2 3 8" xfId="45955"/>
    <cellStyle name="SAPBEXformats 2 3 9" xfId="45956"/>
    <cellStyle name="SAPBEXformats 2 4" xfId="45957"/>
    <cellStyle name="SAPBEXformats 2 4 2" xfId="45958"/>
    <cellStyle name="SAPBEXformats 2 4 2 2" xfId="45959"/>
    <cellStyle name="SAPBEXformats 2 4 2 3" xfId="45960"/>
    <cellStyle name="SAPBEXformats 2 4 3" xfId="45961"/>
    <cellStyle name="SAPBEXformats 2 4 3 2" xfId="45962"/>
    <cellStyle name="SAPBEXformats 2 4 3 3" xfId="45963"/>
    <cellStyle name="SAPBEXformats 2 4 4" xfId="45964"/>
    <cellStyle name="SAPBEXformats 2 4 4 2" xfId="45965"/>
    <cellStyle name="SAPBEXformats 2 4 5" xfId="45966"/>
    <cellStyle name="SAPBEXformats 2 4 5 2" xfId="45967"/>
    <cellStyle name="SAPBEXformats 2 4 6" xfId="45968"/>
    <cellStyle name="SAPBEXformats 2 4 7" xfId="45969"/>
    <cellStyle name="SAPBEXformats 2 5" xfId="45970"/>
    <cellStyle name="SAPBEXformats 2 5 2" xfId="45971"/>
    <cellStyle name="SAPBEXformats 2 5 2 2" xfId="45972"/>
    <cellStyle name="SAPBEXformats 2 5 2 3" xfId="45973"/>
    <cellStyle name="SAPBEXformats 2 5 3" xfId="45974"/>
    <cellStyle name="SAPBEXformats 2 5 4" xfId="45975"/>
    <cellStyle name="SAPBEXformats 2 5 5" xfId="45976"/>
    <cellStyle name="SAPBEXformats 2 6" xfId="45977"/>
    <cellStyle name="SAPBEXformats 2 6 2" xfId="45978"/>
    <cellStyle name="SAPBEXformats 2 6 2 2" xfId="45979"/>
    <cellStyle name="SAPBEXformats 2 6 3" xfId="45980"/>
    <cellStyle name="SAPBEXformats 2 6 4" xfId="45981"/>
    <cellStyle name="SAPBEXformats 2 6 5" xfId="45982"/>
    <cellStyle name="SAPBEXformats 2 7" xfId="45983"/>
    <cellStyle name="SAPBEXformats 2 7 2" xfId="45984"/>
    <cellStyle name="SAPBEXformats 2 7 3" xfId="45985"/>
    <cellStyle name="SAPBEXformats 2 7 4" xfId="45986"/>
    <cellStyle name="SAPBEXformats 2 7 5" xfId="45987"/>
    <cellStyle name="SAPBEXformats 2 8" xfId="45988"/>
    <cellStyle name="SAPBEXformats 2 8 2" xfId="45989"/>
    <cellStyle name="SAPBEXformats 2 8 3" xfId="45990"/>
    <cellStyle name="SAPBEXformats 2 9" xfId="45991"/>
    <cellStyle name="SAPBEXformats 2 9 2" xfId="45992"/>
    <cellStyle name="SAPBEXformats 2 9 3" xfId="45993"/>
    <cellStyle name="SAPBEXformats 20" xfId="45994"/>
    <cellStyle name="SAPBEXformats 20 2" xfId="45995"/>
    <cellStyle name="SAPBEXformats 21" xfId="45996"/>
    <cellStyle name="SAPBEXformats 21 2" xfId="45997"/>
    <cellStyle name="SAPBEXformats 22" xfId="45998"/>
    <cellStyle name="SAPBEXformats 23" xfId="45999"/>
    <cellStyle name="SAPBEXformats 3" xfId="46000"/>
    <cellStyle name="SAPBEXformats 3 10" xfId="46001"/>
    <cellStyle name="SAPBEXformats 3 10 2" xfId="46002"/>
    <cellStyle name="SAPBEXformats 3 10 3" xfId="46003"/>
    <cellStyle name="SAPBEXformats 3 11" xfId="46004"/>
    <cellStyle name="SAPBEXformats 3 11 2" xfId="46005"/>
    <cellStyle name="SAPBEXformats 3 12" xfId="46006"/>
    <cellStyle name="SAPBEXformats 3 2" xfId="46007"/>
    <cellStyle name="SAPBEXformats 3 2 10" xfId="46008"/>
    <cellStyle name="SAPBEXformats 3 2 2" xfId="46009"/>
    <cellStyle name="SAPBEXformats 3 2 2 2" xfId="46010"/>
    <cellStyle name="SAPBEXformats 3 2 2 2 2" xfId="46011"/>
    <cellStyle name="SAPBEXformats 3 2 2 2 3" xfId="46012"/>
    <cellStyle name="SAPBEXformats 3 2 2 3" xfId="46013"/>
    <cellStyle name="SAPBEXformats 3 2 2 3 2" xfId="46014"/>
    <cellStyle name="SAPBEXformats 3 2 2 3 3" xfId="46015"/>
    <cellStyle name="SAPBEXformats 3 2 2 4" xfId="46016"/>
    <cellStyle name="SAPBEXformats 3 2 2 4 2" xfId="46017"/>
    <cellStyle name="SAPBEXformats 3 2 2 5" xfId="46018"/>
    <cellStyle name="SAPBEXformats 3 2 2 6" xfId="46019"/>
    <cellStyle name="SAPBEXformats 3 2 2 7" xfId="46020"/>
    <cellStyle name="SAPBEXformats 3 2 2 8" xfId="46021"/>
    <cellStyle name="SAPBEXformats 3 2 3" xfId="46022"/>
    <cellStyle name="SAPBEXformats 3 2 3 2" xfId="46023"/>
    <cellStyle name="SAPBEXformats 3 2 3 2 2" xfId="46024"/>
    <cellStyle name="SAPBEXformats 3 2 3 3" xfId="46025"/>
    <cellStyle name="SAPBEXformats 3 2 3 4" xfId="46026"/>
    <cellStyle name="SAPBEXformats 3 2 3 5" xfId="46027"/>
    <cellStyle name="SAPBEXformats 3 2 4" xfId="46028"/>
    <cellStyle name="SAPBEXformats 3 2 4 2" xfId="46029"/>
    <cellStyle name="SAPBEXformats 3 2 4 3" xfId="46030"/>
    <cellStyle name="SAPBEXformats 3 2 4 4" xfId="46031"/>
    <cellStyle name="SAPBEXformats 3 2 4 5" xfId="46032"/>
    <cellStyle name="SAPBEXformats 3 2 5" xfId="46033"/>
    <cellStyle name="SAPBEXformats 3 2 5 2" xfId="46034"/>
    <cellStyle name="SAPBEXformats 3 2 5 3" xfId="46035"/>
    <cellStyle name="SAPBEXformats 3 2 5 4" xfId="46036"/>
    <cellStyle name="SAPBEXformats 3 2 5 5" xfId="46037"/>
    <cellStyle name="SAPBEXformats 3 2 6" xfId="46038"/>
    <cellStyle name="SAPBEXformats 3 2 6 2" xfId="46039"/>
    <cellStyle name="SAPBEXformats 3 2 6 3" xfId="46040"/>
    <cellStyle name="SAPBEXformats 3 2 6 4" xfId="46041"/>
    <cellStyle name="SAPBEXformats 3 2 6 5" xfId="46042"/>
    <cellStyle name="SAPBEXformats 3 2 7" xfId="46043"/>
    <cellStyle name="SAPBEXformats 3 2 7 2" xfId="46044"/>
    <cellStyle name="SAPBEXformats 3 2 8" xfId="46045"/>
    <cellStyle name="SAPBEXformats 3 2 9" xfId="46046"/>
    <cellStyle name="SAPBEXformats 3 3" xfId="46047"/>
    <cellStyle name="SAPBEXformats 3 3 2" xfId="46048"/>
    <cellStyle name="SAPBEXformats 3 3 2 2" xfId="46049"/>
    <cellStyle name="SAPBEXformats 3 3 2 3" xfId="46050"/>
    <cellStyle name="SAPBEXformats 3 3 3" xfId="46051"/>
    <cellStyle name="SAPBEXformats 3 3 3 2" xfId="46052"/>
    <cellStyle name="SAPBEXformats 3 3 3 3" xfId="46053"/>
    <cellStyle name="SAPBEXformats 3 3 4" xfId="46054"/>
    <cellStyle name="SAPBEXformats 3 3 4 2" xfId="46055"/>
    <cellStyle name="SAPBEXformats 3 3 5" xfId="46056"/>
    <cellStyle name="SAPBEXformats 3 3 5 2" xfId="46057"/>
    <cellStyle name="SAPBEXformats 3 3 6" xfId="46058"/>
    <cellStyle name="SAPBEXformats 3 3 7" xfId="46059"/>
    <cellStyle name="SAPBEXformats 3 4" xfId="46060"/>
    <cellStyle name="SAPBEXformats 3 4 2" xfId="46061"/>
    <cellStyle name="SAPBEXformats 3 4 2 2" xfId="46062"/>
    <cellStyle name="SAPBEXformats 3 4 2 3" xfId="46063"/>
    <cellStyle name="SAPBEXformats 3 4 3" xfId="46064"/>
    <cellStyle name="SAPBEXformats 3 4 4" xfId="46065"/>
    <cellStyle name="SAPBEXformats 3 4 5" xfId="46066"/>
    <cellStyle name="SAPBEXformats 3 5" xfId="46067"/>
    <cellStyle name="SAPBEXformats 3 5 2" xfId="46068"/>
    <cellStyle name="SAPBEXformats 3 5 2 2" xfId="46069"/>
    <cellStyle name="SAPBEXformats 3 5 3" xfId="46070"/>
    <cellStyle name="SAPBEXformats 3 5 4" xfId="46071"/>
    <cellStyle name="SAPBEXformats 3 5 5" xfId="46072"/>
    <cellStyle name="SAPBEXformats 3 6" xfId="46073"/>
    <cellStyle name="SAPBEXformats 3 6 2" xfId="46074"/>
    <cellStyle name="SAPBEXformats 3 6 3" xfId="46075"/>
    <cellStyle name="SAPBEXformats 3 6 4" xfId="46076"/>
    <cellStyle name="SAPBEXformats 3 6 5" xfId="46077"/>
    <cellStyle name="SAPBEXformats 3 7" xfId="46078"/>
    <cellStyle name="SAPBEXformats 3 7 2" xfId="46079"/>
    <cellStyle name="SAPBEXformats 3 7 3" xfId="46080"/>
    <cellStyle name="SAPBEXformats 3 7 4" xfId="46081"/>
    <cellStyle name="SAPBEXformats 3 7 5" xfId="46082"/>
    <cellStyle name="SAPBEXformats 3 8" xfId="46083"/>
    <cellStyle name="SAPBEXformats 3 8 2" xfId="46084"/>
    <cellStyle name="SAPBEXformats 3 8 3" xfId="46085"/>
    <cellStyle name="SAPBEXformats 3 9" xfId="46086"/>
    <cellStyle name="SAPBEXformats 3 9 2" xfId="46087"/>
    <cellStyle name="SAPBEXformats 3 9 3" xfId="46088"/>
    <cellStyle name="SAPBEXformats 4" xfId="46089"/>
    <cellStyle name="SAPBEXformats 4 10" xfId="46090"/>
    <cellStyle name="SAPBEXformats 4 11" xfId="46091"/>
    <cellStyle name="SAPBEXformats 4 12" xfId="46092"/>
    <cellStyle name="SAPBEXformats 4 2" xfId="46093"/>
    <cellStyle name="SAPBEXformats 4 2 10" xfId="46094"/>
    <cellStyle name="SAPBEXformats 4 2 2" xfId="46095"/>
    <cellStyle name="SAPBEXformats 4 2 2 2" xfId="46096"/>
    <cellStyle name="SAPBEXformats 4 2 2 2 2" xfId="46097"/>
    <cellStyle name="SAPBEXformats 4 2 2 2 3" xfId="46098"/>
    <cellStyle name="SAPBEXformats 4 2 2 3" xfId="46099"/>
    <cellStyle name="SAPBEXformats 4 2 2 3 2" xfId="46100"/>
    <cellStyle name="SAPBEXformats 4 2 2 4" xfId="46101"/>
    <cellStyle name="SAPBEXformats 4 2 2 4 2" xfId="46102"/>
    <cellStyle name="SAPBEXformats 4 2 2 5" xfId="46103"/>
    <cellStyle name="SAPBEXformats 4 2 2 6" xfId="46104"/>
    <cellStyle name="SAPBEXformats 4 2 2 7" xfId="46105"/>
    <cellStyle name="SAPBEXformats 4 2 2 8" xfId="46106"/>
    <cellStyle name="SAPBEXformats 4 2 3" xfId="46107"/>
    <cellStyle name="SAPBEXformats 4 2 3 2" xfId="46108"/>
    <cellStyle name="SAPBEXformats 4 2 3 2 2" xfId="46109"/>
    <cellStyle name="SAPBEXformats 4 2 3 3" xfId="46110"/>
    <cellStyle name="SAPBEXformats 4 2 3 4" xfId="46111"/>
    <cellStyle name="SAPBEXformats 4 2 3 5" xfId="46112"/>
    <cellStyle name="SAPBEXformats 4 2 4" xfId="46113"/>
    <cellStyle name="SAPBEXformats 4 2 4 2" xfId="46114"/>
    <cellStyle name="SAPBEXformats 4 2 4 3" xfId="46115"/>
    <cellStyle name="SAPBEXformats 4 2 4 4" xfId="46116"/>
    <cellStyle name="SAPBEXformats 4 2 4 5" xfId="46117"/>
    <cellStyle name="SAPBEXformats 4 2 5" xfId="46118"/>
    <cellStyle name="SAPBEXformats 4 2 5 2" xfId="46119"/>
    <cellStyle name="SAPBEXformats 4 2 5 3" xfId="46120"/>
    <cellStyle name="SAPBEXformats 4 2 5 4" xfId="46121"/>
    <cellStyle name="SAPBEXformats 4 2 5 5" xfId="46122"/>
    <cellStyle name="SAPBEXformats 4 2 6" xfId="46123"/>
    <cellStyle name="SAPBEXformats 4 2 6 2" xfId="46124"/>
    <cellStyle name="SAPBEXformats 4 2 6 3" xfId="46125"/>
    <cellStyle name="SAPBEXformats 4 2 6 4" xfId="46126"/>
    <cellStyle name="SAPBEXformats 4 2 6 5" xfId="46127"/>
    <cellStyle name="SAPBEXformats 4 2 7" xfId="46128"/>
    <cellStyle name="SAPBEXformats 4 2 7 2" xfId="46129"/>
    <cellStyle name="SAPBEXformats 4 2 8" xfId="46130"/>
    <cellStyle name="SAPBEXformats 4 2 9" xfId="46131"/>
    <cellStyle name="SAPBEXformats 4 3" xfId="46132"/>
    <cellStyle name="SAPBEXformats 4 3 2" xfId="46133"/>
    <cellStyle name="SAPBEXformats 4 3 2 2" xfId="46134"/>
    <cellStyle name="SAPBEXformats 4 3 3" xfId="46135"/>
    <cellStyle name="SAPBEXformats 4 3 3 2" xfId="46136"/>
    <cellStyle name="SAPBEXformats 4 3 4" xfId="46137"/>
    <cellStyle name="SAPBEXformats 4 3 4 2" xfId="46138"/>
    <cellStyle name="SAPBEXformats 4 3 5" xfId="46139"/>
    <cellStyle name="SAPBEXformats 4 3 5 2" xfId="46140"/>
    <cellStyle name="SAPBEXformats 4 3 6" xfId="46141"/>
    <cellStyle name="SAPBEXformats 4 3 7" xfId="46142"/>
    <cellStyle name="SAPBEXformats 4 4" xfId="46143"/>
    <cellStyle name="SAPBEXformats 4 4 2" xfId="46144"/>
    <cellStyle name="SAPBEXformats 4 4 2 2" xfId="46145"/>
    <cellStyle name="SAPBEXformats 4 4 3" xfId="46146"/>
    <cellStyle name="SAPBEXformats 4 4 4" xfId="46147"/>
    <cellStyle name="SAPBEXformats 4 4 5" xfId="46148"/>
    <cellStyle name="SAPBEXformats 4 5" xfId="46149"/>
    <cellStyle name="SAPBEXformats 4 5 2" xfId="46150"/>
    <cellStyle name="SAPBEXformats 4 5 2 2" xfId="46151"/>
    <cellStyle name="SAPBEXformats 4 5 3" xfId="46152"/>
    <cellStyle name="SAPBEXformats 4 5 4" xfId="46153"/>
    <cellStyle name="SAPBEXformats 4 5 5" xfId="46154"/>
    <cellStyle name="SAPBEXformats 4 6" xfId="46155"/>
    <cellStyle name="SAPBEXformats 4 6 2" xfId="46156"/>
    <cellStyle name="SAPBEXformats 4 6 3" xfId="46157"/>
    <cellStyle name="SAPBEXformats 4 6 4" xfId="46158"/>
    <cellStyle name="SAPBEXformats 4 6 5" xfId="46159"/>
    <cellStyle name="SAPBEXformats 4 7" xfId="46160"/>
    <cellStyle name="SAPBEXformats 4 7 2" xfId="46161"/>
    <cellStyle name="SAPBEXformats 4 7 3" xfId="46162"/>
    <cellStyle name="SAPBEXformats 4 7 4" xfId="46163"/>
    <cellStyle name="SAPBEXformats 4 7 5" xfId="46164"/>
    <cellStyle name="SAPBEXformats 4 8" xfId="46165"/>
    <cellStyle name="SAPBEXformats 4 8 2" xfId="46166"/>
    <cellStyle name="SAPBEXformats 4 9" xfId="46167"/>
    <cellStyle name="SAPBEXformats 4 9 2" xfId="46168"/>
    <cellStyle name="SAPBEXformats 4 9 3" xfId="46169"/>
    <cellStyle name="SAPBEXformats 5" xfId="46170"/>
    <cellStyle name="SAPBEXformats 5 2" xfId="46171"/>
    <cellStyle name="SAPBEXformats 5 2 2" xfId="46172"/>
    <cellStyle name="SAPBEXformats 5 2 2 2" xfId="46173"/>
    <cellStyle name="SAPBEXformats 5 2 2 3" xfId="46174"/>
    <cellStyle name="SAPBEXformats 5 2 3" xfId="46175"/>
    <cellStyle name="SAPBEXformats 5 2 4" xfId="46176"/>
    <cellStyle name="SAPBEXformats 5 2 5" xfId="46177"/>
    <cellStyle name="SAPBEXformats 5 3" xfId="46178"/>
    <cellStyle name="SAPBEXformats 5 3 2" xfId="46179"/>
    <cellStyle name="SAPBEXformats 5 3 3" xfId="46180"/>
    <cellStyle name="SAPBEXformats 5 4" xfId="46181"/>
    <cellStyle name="SAPBEXformats 5 4 2" xfId="46182"/>
    <cellStyle name="SAPBEXformats 5 5" xfId="46183"/>
    <cellStyle name="SAPBEXformats 5 5 2" xfId="46184"/>
    <cellStyle name="SAPBEXformats 5 6" xfId="46185"/>
    <cellStyle name="SAPBEXformats 5 7" xfId="46186"/>
    <cellStyle name="SAPBEXformats 6" xfId="46187"/>
    <cellStyle name="SAPBEXformats 6 2" xfId="46188"/>
    <cellStyle name="SAPBEXformats 6 2 2" xfId="46189"/>
    <cellStyle name="SAPBEXformats 6 2 2 2" xfId="46190"/>
    <cellStyle name="SAPBEXformats 6 2 3" xfId="46191"/>
    <cellStyle name="SAPBEXformats 6 2 4" xfId="46192"/>
    <cellStyle name="SAPBEXformats 6 2 5" xfId="46193"/>
    <cellStyle name="SAPBEXformats 6 3" xfId="46194"/>
    <cellStyle name="SAPBEXformats 6 3 2" xfId="46195"/>
    <cellStyle name="SAPBEXformats 6 3 3" xfId="46196"/>
    <cellStyle name="SAPBEXformats 6 4" xfId="46197"/>
    <cellStyle name="SAPBEXformats 6 5" xfId="46198"/>
    <cellStyle name="SAPBEXformats 6 6" xfId="46199"/>
    <cellStyle name="SAPBEXformats 7" xfId="46200"/>
    <cellStyle name="SAPBEXformats 7 2" xfId="46201"/>
    <cellStyle name="SAPBEXformats 7 2 2" xfId="46202"/>
    <cellStyle name="SAPBEXformats 7 2 3" xfId="46203"/>
    <cellStyle name="SAPBEXformats 7 3" xfId="46204"/>
    <cellStyle name="SAPBEXformats 7 3 2" xfId="46205"/>
    <cellStyle name="SAPBEXformats 7 4" xfId="46206"/>
    <cellStyle name="SAPBEXformats 7 5" xfId="46207"/>
    <cellStyle name="SAPBEXformats 7 6" xfId="46208"/>
    <cellStyle name="SAPBEXformats 8" xfId="46209"/>
    <cellStyle name="SAPBEXformats 8 2" xfId="46210"/>
    <cellStyle name="SAPBEXformats 8 2 2" xfId="46211"/>
    <cellStyle name="SAPBEXformats 8 2 3" xfId="46212"/>
    <cellStyle name="SAPBEXformats 8 3" xfId="46213"/>
    <cellStyle name="SAPBEXformats 8 3 2" xfId="46214"/>
    <cellStyle name="SAPBEXformats 8 4" xfId="46215"/>
    <cellStyle name="SAPBEXformats 8 5" xfId="46216"/>
    <cellStyle name="SAPBEXformats 9" xfId="46217"/>
    <cellStyle name="SAPBEXformats 9 2" xfId="46218"/>
    <cellStyle name="SAPBEXformats 9 2 2" xfId="46219"/>
    <cellStyle name="SAPBEXformats 9 2 3" xfId="46220"/>
    <cellStyle name="SAPBEXformats 9 3" xfId="46221"/>
    <cellStyle name="SAPBEXformats 9 3 2" xfId="46222"/>
    <cellStyle name="SAPBEXformats 9 4" xfId="46223"/>
    <cellStyle name="SAPBEXformats 9 5" xfId="46224"/>
    <cellStyle name="SAPBEXheaderItem" xfId="46225"/>
    <cellStyle name="SAPBEXheaderItem 10" xfId="46226"/>
    <cellStyle name="SAPBEXheaderItem 10 2" xfId="46227"/>
    <cellStyle name="SAPBEXheaderItem 10 2 2" xfId="46228"/>
    <cellStyle name="SAPBEXheaderItem 10 2 3" xfId="46229"/>
    <cellStyle name="SAPBEXheaderItem 10 3" xfId="46230"/>
    <cellStyle name="SAPBEXheaderItem 10 3 2" xfId="46231"/>
    <cellStyle name="SAPBEXheaderItem 10 4" xfId="46232"/>
    <cellStyle name="SAPBEXheaderItem 11" xfId="46233"/>
    <cellStyle name="SAPBEXheaderItem 11 2" xfId="46234"/>
    <cellStyle name="SAPBEXheaderItem 11 2 2" xfId="46235"/>
    <cellStyle name="SAPBEXheaderItem 11 2 3" xfId="46236"/>
    <cellStyle name="SAPBEXheaderItem 11 3" xfId="46237"/>
    <cellStyle name="SAPBEXheaderItem 11 3 2" xfId="46238"/>
    <cellStyle name="SAPBEXheaderItem 11 4" xfId="46239"/>
    <cellStyle name="SAPBEXheaderItem 12" xfId="46240"/>
    <cellStyle name="SAPBEXheaderItem 12 2" xfId="46241"/>
    <cellStyle name="SAPBEXheaderItem 12 3" xfId="46242"/>
    <cellStyle name="SAPBEXheaderItem 12 4" xfId="46243"/>
    <cellStyle name="SAPBEXheaderItem 13" xfId="46244"/>
    <cellStyle name="SAPBEXheaderItem 13 2" xfId="46245"/>
    <cellStyle name="SAPBEXheaderItem 13 2 2" xfId="46246"/>
    <cellStyle name="SAPBEXheaderItem 13 3" xfId="46247"/>
    <cellStyle name="SAPBEXheaderItem 13 3 2" xfId="46248"/>
    <cellStyle name="SAPBEXheaderItem 13 4" xfId="46249"/>
    <cellStyle name="SAPBEXheaderItem 13 5" xfId="46250"/>
    <cellStyle name="SAPBEXheaderItem 14" xfId="46251"/>
    <cellStyle name="SAPBEXheaderItem 14 2" xfId="46252"/>
    <cellStyle name="SAPBEXheaderItem 14 2 2" xfId="46253"/>
    <cellStyle name="SAPBEXheaderItem 14 3" xfId="46254"/>
    <cellStyle name="SAPBEXheaderItem 14 3 2" xfId="46255"/>
    <cellStyle name="SAPBEXheaderItem 14 4" xfId="46256"/>
    <cellStyle name="SAPBEXheaderItem 14 5" xfId="46257"/>
    <cellStyle name="SAPBEXheaderItem 15" xfId="46258"/>
    <cellStyle name="SAPBEXheaderItem 15 2" xfId="46259"/>
    <cellStyle name="SAPBEXheaderItem 15 2 2" xfId="46260"/>
    <cellStyle name="SAPBEXheaderItem 15 3" xfId="46261"/>
    <cellStyle name="SAPBEXheaderItem 15 3 2" xfId="46262"/>
    <cellStyle name="SAPBEXheaderItem 15 4" xfId="46263"/>
    <cellStyle name="SAPBEXheaderItem 15 5" xfId="46264"/>
    <cellStyle name="SAPBEXheaderItem 16" xfId="46265"/>
    <cellStyle name="SAPBEXheaderItem 16 2" xfId="46266"/>
    <cellStyle name="SAPBEXheaderItem 16 2 2" xfId="46267"/>
    <cellStyle name="SAPBEXheaderItem 16 3" xfId="46268"/>
    <cellStyle name="SAPBEXheaderItem 16 3 2" xfId="46269"/>
    <cellStyle name="SAPBEXheaderItem 16 4" xfId="46270"/>
    <cellStyle name="SAPBEXheaderItem 16 5" xfId="46271"/>
    <cellStyle name="SAPBEXheaderItem 17" xfId="46272"/>
    <cellStyle name="SAPBEXheaderItem 17 2" xfId="46273"/>
    <cellStyle name="SAPBEXheaderItem 17 2 2" xfId="46274"/>
    <cellStyle name="SAPBEXheaderItem 17 3" xfId="46275"/>
    <cellStyle name="SAPBEXheaderItem 17 3 2" xfId="46276"/>
    <cellStyle name="SAPBEXheaderItem 17 4" xfId="46277"/>
    <cellStyle name="SAPBEXheaderItem 17 5" xfId="46278"/>
    <cellStyle name="SAPBEXheaderItem 18" xfId="46279"/>
    <cellStyle name="SAPBEXheaderItem 18 2" xfId="46280"/>
    <cellStyle name="SAPBEXheaderItem 18 3" xfId="46281"/>
    <cellStyle name="SAPBEXheaderItem 18 4" xfId="46282"/>
    <cellStyle name="SAPBEXheaderItem 19" xfId="46283"/>
    <cellStyle name="SAPBEXheaderItem 19 2" xfId="46284"/>
    <cellStyle name="SAPBEXheaderItem 19 3" xfId="46285"/>
    <cellStyle name="SAPBEXheaderItem 19 4" xfId="46286"/>
    <cellStyle name="SAPBEXheaderItem 19 5" xfId="46287"/>
    <cellStyle name="SAPBEXheaderItem 2" xfId="46288"/>
    <cellStyle name="SAPBEXheaderItem 2 10" xfId="46289"/>
    <cellStyle name="SAPBEXheaderItem 2 10 2" xfId="46290"/>
    <cellStyle name="SAPBEXheaderItem 2 10 3" xfId="46291"/>
    <cellStyle name="SAPBEXheaderItem 2 10 4" xfId="46292"/>
    <cellStyle name="SAPBEXheaderItem 2 11" xfId="46293"/>
    <cellStyle name="SAPBEXheaderItem 2 11 2" xfId="46294"/>
    <cellStyle name="SAPBEXheaderItem 2 11 3" xfId="46295"/>
    <cellStyle name="SAPBEXheaderItem 2 12" xfId="46296"/>
    <cellStyle name="SAPBEXheaderItem 2 12 2" xfId="46297"/>
    <cellStyle name="SAPBEXheaderItem 2 12 3" xfId="46298"/>
    <cellStyle name="SAPBEXheaderItem 2 13" xfId="46299"/>
    <cellStyle name="SAPBEXheaderItem 2 13 2" xfId="46300"/>
    <cellStyle name="SAPBEXheaderItem 2 13 3" xfId="46301"/>
    <cellStyle name="SAPBEXheaderItem 2 14" xfId="46302"/>
    <cellStyle name="SAPBEXheaderItem 2 14 2" xfId="46303"/>
    <cellStyle name="SAPBEXheaderItem 2 14 3" xfId="46304"/>
    <cellStyle name="SAPBEXheaderItem 2 15" xfId="46305"/>
    <cellStyle name="SAPBEXheaderItem 2 15 2" xfId="46306"/>
    <cellStyle name="SAPBEXheaderItem 2 15 3" xfId="46307"/>
    <cellStyle name="SAPBEXheaderItem 2 16" xfId="46308"/>
    <cellStyle name="SAPBEXheaderItem 2 16 2" xfId="46309"/>
    <cellStyle name="SAPBEXheaderItem 2 16 3" xfId="46310"/>
    <cellStyle name="SAPBEXheaderItem 2 17" xfId="46311"/>
    <cellStyle name="SAPBEXheaderItem 2 18" xfId="46312"/>
    <cellStyle name="SAPBEXheaderItem 2 19" xfId="46313"/>
    <cellStyle name="SAPBEXheaderItem 2 2" xfId="46314"/>
    <cellStyle name="SAPBEXheaderItem 2 2 10" xfId="46315"/>
    <cellStyle name="SAPBEXheaderItem 2 2 10 2" xfId="46316"/>
    <cellStyle name="SAPBEXheaderItem 2 2 10 3" xfId="46317"/>
    <cellStyle name="SAPBEXheaderItem 2 2 11" xfId="46318"/>
    <cellStyle name="SAPBEXheaderItem 2 2 11 2" xfId="46319"/>
    <cellStyle name="SAPBEXheaderItem 2 2 11 3" xfId="46320"/>
    <cellStyle name="SAPBEXheaderItem 2 2 12" xfId="46321"/>
    <cellStyle name="SAPBEXheaderItem 2 2 12 2" xfId="46322"/>
    <cellStyle name="SAPBEXheaderItem 2 2 13" xfId="46323"/>
    <cellStyle name="SAPBEXheaderItem 2 2 2" xfId="46324"/>
    <cellStyle name="SAPBEXheaderItem 2 2 2 10" xfId="46325"/>
    <cellStyle name="SAPBEXheaderItem 2 2 2 11" xfId="46326"/>
    <cellStyle name="SAPBEXheaderItem 2 2 2 12" xfId="46327"/>
    <cellStyle name="SAPBEXheaderItem 2 2 2 2" xfId="46328"/>
    <cellStyle name="SAPBEXheaderItem 2 2 2 2 10" xfId="46329"/>
    <cellStyle name="SAPBEXheaderItem 2 2 2 2 11" xfId="46330"/>
    <cellStyle name="SAPBEXheaderItem 2 2 2 2 2" xfId="46331"/>
    <cellStyle name="SAPBEXheaderItem 2 2 2 2 2 2" xfId="46332"/>
    <cellStyle name="SAPBEXheaderItem 2 2 2 2 2 2 2" xfId="46333"/>
    <cellStyle name="SAPBEXheaderItem 2 2 2 2 2 2 3" xfId="46334"/>
    <cellStyle name="SAPBEXheaderItem 2 2 2 2 2 3" xfId="46335"/>
    <cellStyle name="SAPBEXheaderItem 2 2 2 2 2 3 2" xfId="46336"/>
    <cellStyle name="SAPBEXheaderItem 2 2 2 2 2 3 3" xfId="46337"/>
    <cellStyle name="SAPBEXheaderItem 2 2 2 2 2 4" xfId="46338"/>
    <cellStyle name="SAPBEXheaderItem 2 2 2 2 2 4 2" xfId="46339"/>
    <cellStyle name="SAPBEXheaderItem 2 2 2 2 2 5" xfId="46340"/>
    <cellStyle name="SAPBEXheaderItem 2 2 2 2 2 6" xfId="46341"/>
    <cellStyle name="SAPBEXheaderItem 2 2 2 2 2 7" xfId="46342"/>
    <cellStyle name="SAPBEXheaderItem 2 2 2 2 2 8" xfId="46343"/>
    <cellStyle name="SAPBEXheaderItem 2 2 2 2 3" xfId="46344"/>
    <cellStyle name="SAPBEXheaderItem 2 2 2 2 3 2" xfId="46345"/>
    <cellStyle name="SAPBEXheaderItem 2 2 2 2 3 2 2" xfId="46346"/>
    <cellStyle name="SAPBEXheaderItem 2 2 2 2 3 3" xfId="46347"/>
    <cellStyle name="SAPBEXheaderItem 2 2 2 2 3 4" xfId="46348"/>
    <cellStyle name="SAPBEXheaderItem 2 2 2 2 3 5" xfId="46349"/>
    <cellStyle name="SAPBEXheaderItem 2 2 2 2 3 6" xfId="46350"/>
    <cellStyle name="SAPBEXheaderItem 2 2 2 2 4" xfId="46351"/>
    <cellStyle name="SAPBEXheaderItem 2 2 2 2 4 2" xfId="46352"/>
    <cellStyle name="SAPBEXheaderItem 2 2 2 2 4 3" xfId="46353"/>
    <cellStyle name="SAPBEXheaderItem 2 2 2 2 4 4" xfId="46354"/>
    <cellStyle name="SAPBEXheaderItem 2 2 2 2 4 5" xfId="46355"/>
    <cellStyle name="SAPBEXheaderItem 2 2 2 2 5" xfId="46356"/>
    <cellStyle name="SAPBEXheaderItem 2 2 2 2 5 2" xfId="46357"/>
    <cellStyle name="SAPBEXheaderItem 2 2 2 2 5 3" xfId="46358"/>
    <cellStyle name="SAPBEXheaderItem 2 2 2 2 5 4" xfId="46359"/>
    <cellStyle name="SAPBEXheaderItem 2 2 2 2 5 5" xfId="46360"/>
    <cellStyle name="SAPBEXheaderItem 2 2 2 2 6" xfId="46361"/>
    <cellStyle name="SAPBEXheaderItem 2 2 2 2 6 2" xfId="46362"/>
    <cellStyle name="SAPBEXheaderItem 2 2 2 2 6 3" xfId="46363"/>
    <cellStyle name="SAPBEXheaderItem 2 2 2 2 6 4" xfId="46364"/>
    <cellStyle name="SAPBEXheaderItem 2 2 2 2 6 5" xfId="46365"/>
    <cellStyle name="SAPBEXheaderItem 2 2 2 2 7" xfId="46366"/>
    <cellStyle name="SAPBEXheaderItem 2 2 2 2 7 2" xfId="46367"/>
    <cellStyle name="SAPBEXheaderItem 2 2 2 2 8" xfId="46368"/>
    <cellStyle name="SAPBEXheaderItem 2 2 2 2 9" xfId="46369"/>
    <cellStyle name="SAPBEXheaderItem 2 2 2 3" xfId="46370"/>
    <cellStyle name="SAPBEXheaderItem 2 2 2 3 2" xfId="46371"/>
    <cellStyle name="SAPBEXheaderItem 2 2 2 3 2 2" xfId="46372"/>
    <cellStyle name="SAPBEXheaderItem 2 2 2 3 2 3" xfId="46373"/>
    <cellStyle name="SAPBEXheaderItem 2 2 2 3 3" xfId="46374"/>
    <cellStyle name="SAPBEXheaderItem 2 2 2 3 3 2" xfId="46375"/>
    <cellStyle name="SAPBEXheaderItem 2 2 2 3 3 3" xfId="46376"/>
    <cellStyle name="SAPBEXheaderItem 2 2 2 3 4" xfId="46377"/>
    <cellStyle name="SAPBEXheaderItem 2 2 2 3 4 2" xfId="46378"/>
    <cellStyle name="SAPBEXheaderItem 2 2 2 3 5" xfId="46379"/>
    <cellStyle name="SAPBEXheaderItem 2 2 2 3 5 2" xfId="46380"/>
    <cellStyle name="SAPBEXheaderItem 2 2 2 3 6" xfId="46381"/>
    <cellStyle name="SAPBEXheaderItem 2 2 2 3 7" xfId="46382"/>
    <cellStyle name="SAPBEXheaderItem 2 2 2 3 8" xfId="46383"/>
    <cellStyle name="SAPBEXheaderItem 2 2 2 3 9" xfId="46384"/>
    <cellStyle name="SAPBEXheaderItem 2 2 2 4" xfId="46385"/>
    <cellStyle name="SAPBEXheaderItem 2 2 2 4 2" xfId="46386"/>
    <cellStyle name="SAPBEXheaderItem 2 2 2 4 2 2" xfId="46387"/>
    <cellStyle name="SAPBEXheaderItem 2 2 2 4 3" xfId="46388"/>
    <cellStyle name="SAPBEXheaderItem 2 2 2 4 4" xfId="46389"/>
    <cellStyle name="SAPBEXheaderItem 2 2 2 4 5" xfId="46390"/>
    <cellStyle name="SAPBEXheaderItem 2 2 2 5" xfId="46391"/>
    <cellStyle name="SAPBEXheaderItem 2 2 2 5 2" xfId="46392"/>
    <cellStyle name="SAPBEXheaderItem 2 2 2 5 2 2" xfId="46393"/>
    <cellStyle name="SAPBEXheaderItem 2 2 2 5 3" xfId="46394"/>
    <cellStyle name="SAPBEXheaderItem 2 2 2 5 4" xfId="46395"/>
    <cellStyle name="SAPBEXheaderItem 2 2 2 5 5" xfId="46396"/>
    <cellStyle name="SAPBEXheaderItem 2 2 2 6" xfId="46397"/>
    <cellStyle name="SAPBEXheaderItem 2 2 2 6 2" xfId="46398"/>
    <cellStyle name="SAPBEXheaderItem 2 2 2 6 3" xfId="46399"/>
    <cellStyle name="SAPBEXheaderItem 2 2 2 6 4" xfId="46400"/>
    <cellStyle name="SAPBEXheaderItem 2 2 2 6 5" xfId="46401"/>
    <cellStyle name="SAPBEXheaderItem 2 2 2 7" xfId="46402"/>
    <cellStyle name="SAPBEXheaderItem 2 2 2 7 2" xfId="46403"/>
    <cellStyle name="SAPBEXheaderItem 2 2 2 7 3" xfId="46404"/>
    <cellStyle name="SAPBEXheaderItem 2 2 2 7 4" xfId="46405"/>
    <cellStyle name="SAPBEXheaderItem 2 2 2 7 5" xfId="46406"/>
    <cellStyle name="SAPBEXheaderItem 2 2 2 8" xfId="46407"/>
    <cellStyle name="SAPBEXheaderItem 2 2 2 8 2" xfId="46408"/>
    <cellStyle name="SAPBEXheaderItem 2 2 2 9" xfId="46409"/>
    <cellStyle name="SAPBEXheaderItem 2 2 3" xfId="46410"/>
    <cellStyle name="SAPBEXheaderItem 2 2 3 10" xfId="46411"/>
    <cellStyle name="SAPBEXheaderItem 2 2 3 11" xfId="46412"/>
    <cellStyle name="SAPBEXheaderItem 2 2 3 2" xfId="46413"/>
    <cellStyle name="SAPBEXheaderItem 2 2 3 2 2" xfId="46414"/>
    <cellStyle name="SAPBEXheaderItem 2 2 3 2 2 2" xfId="46415"/>
    <cellStyle name="SAPBEXheaderItem 2 2 3 2 2 3" xfId="46416"/>
    <cellStyle name="SAPBEXheaderItem 2 2 3 2 3" xfId="46417"/>
    <cellStyle name="SAPBEXheaderItem 2 2 3 2 3 2" xfId="46418"/>
    <cellStyle name="SAPBEXheaderItem 2 2 3 2 3 3" xfId="46419"/>
    <cellStyle name="SAPBEXheaderItem 2 2 3 2 4" xfId="46420"/>
    <cellStyle name="SAPBEXheaderItem 2 2 3 2 4 2" xfId="46421"/>
    <cellStyle name="SAPBEXheaderItem 2 2 3 2 5" xfId="46422"/>
    <cellStyle name="SAPBEXheaderItem 2 2 3 2 6" xfId="46423"/>
    <cellStyle name="SAPBEXheaderItem 2 2 3 2 7" xfId="46424"/>
    <cellStyle name="SAPBEXheaderItem 2 2 3 2 8" xfId="46425"/>
    <cellStyle name="SAPBEXheaderItem 2 2 3 3" xfId="46426"/>
    <cellStyle name="SAPBEXheaderItem 2 2 3 3 2" xfId="46427"/>
    <cellStyle name="SAPBEXheaderItem 2 2 3 3 2 2" xfId="46428"/>
    <cellStyle name="SAPBEXheaderItem 2 2 3 3 3" xfId="46429"/>
    <cellStyle name="SAPBEXheaderItem 2 2 3 3 4" xfId="46430"/>
    <cellStyle name="SAPBEXheaderItem 2 2 3 3 5" xfId="46431"/>
    <cellStyle name="SAPBEXheaderItem 2 2 3 3 6" xfId="46432"/>
    <cellStyle name="SAPBEXheaderItem 2 2 3 4" xfId="46433"/>
    <cellStyle name="SAPBEXheaderItem 2 2 3 4 2" xfId="46434"/>
    <cellStyle name="SAPBEXheaderItem 2 2 3 4 3" xfId="46435"/>
    <cellStyle name="SAPBEXheaderItem 2 2 3 4 4" xfId="46436"/>
    <cellStyle name="SAPBEXheaderItem 2 2 3 4 5" xfId="46437"/>
    <cellStyle name="SAPBEXheaderItem 2 2 3 5" xfId="46438"/>
    <cellStyle name="SAPBEXheaderItem 2 2 3 5 2" xfId="46439"/>
    <cellStyle name="SAPBEXheaderItem 2 2 3 5 3" xfId="46440"/>
    <cellStyle name="SAPBEXheaderItem 2 2 3 5 4" xfId="46441"/>
    <cellStyle name="SAPBEXheaderItem 2 2 3 5 5" xfId="46442"/>
    <cellStyle name="SAPBEXheaderItem 2 2 3 6" xfId="46443"/>
    <cellStyle name="SAPBEXheaderItem 2 2 3 6 2" xfId="46444"/>
    <cellStyle name="SAPBEXheaderItem 2 2 3 6 3" xfId="46445"/>
    <cellStyle name="SAPBEXheaderItem 2 2 3 6 4" xfId="46446"/>
    <cellStyle name="SAPBEXheaderItem 2 2 3 6 5" xfId="46447"/>
    <cellStyle name="SAPBEXheaderItem 2 2 3 7" xfId="46448"/>
    <cellStyle name="SAPBEXheaderItem 2 2 3 7 2" xfId="46449"/>
    <cellStyle name="SAPBEXheaderItem 2 2 3 8" xfId="46450"/>
    <cellStyle name="SAPBEXheaderItem 2 2 3 9" xfId="46451"/>
    <cellStyle name="SAPBEXheaderItem 2 2 4" xfId="46452"/>
    <cellStyle name="SAPBEXheaderItem 2 2 4 2" xfId="46453"/>
    <cellStyle name="SAPBEXheaderItem 2 2 4 2 2" xfId="46454"/>
    <cellStyle name="SAPBEXheaderItem 2 2 4 2 3" xfId="46455"/>
    <cellStyle name="SAPBEXheaderItem 2 2 4 3" xfId="46456"/>
    <cellStyle name="SAPBEXheaderItem 2 2 4 3 2" xfId="46457"/>
    <cellStyle name="SAPBEXheaderItem 2 2 4 3 3" xfId="46458"/>
    <cellStyle name="SAPBEXheaderItem 2 2 4 4" xfId="46459"/>
    <cellStyle name="SAPBEXheaderItem 2 2 4 4 2" xfId="46460"/>
    <cellStyle name="SAPBEXheaderItem 2 2 4 5" xfId="46461"/>
    <cellStyle name="SAPBEXheaderItem 2 2 4 5 2" xfId="46462"/>
    <cellStyle name="SAPBEXheaderItem 2 2 4 6" xfId="46463"/>
    <cellStyle name="SAPBEXheaderItem 2 2 4 7" xfId="46464"/>
    <cellStyle name="SAPBEXheaderItem 2 2 4 8" xfId="46465"/>
    <cellStyle name="SAPBEXheaderItem 2 2 4 9" xfId="46466"/>
    <cellStyle name="SAPBEXheaderItem 2 2 5" xfId="46467"/>
    <cellStyle name="SAPBEXheaderItem 2 2 5 2" xfId="46468"/>
    <cellStyle name="SAPBEXheaderItem 2 2 5 2 2" xfId="46469"/>
    <cellStyle name="SAPBEXheaderItem 2 2 5 2 3" xfId="46470"/>
    <cellStyle name="SAPBEXheaderItem 2 2 5 3" xfId="46471"/>
    <cellStyle name="SAPBEXheaderItem 2 2 5 4" xfId="46472"/>
    <cellStyle name="SAPBEXheaderItem 2 2 5 5" xfId="46473"/>
    <cellStyle name="SAPBEXheaderItem 2 2 6" xfId="46474"/>
    <cellStyle name="SAPBEXheaderItem 2 2 6 2" xfId="46475"/>
    <cellStyle name="SAPBEXheaderItem 2 2 6 2 2" xfId="46476"/>
    <cellStyle name="SAPBEXheaderItem 2 2 6 3" xfId="46477"/>
    <cellStyle name="SAPBEXheaderItem 2 2 6 4" xfId="46478"/>
    <cellStyle name="SAPBEXheaderItem 2 2 6 5" xfId="46479"/>
    <cellStyle name="SAPBEXheaderItem 2 2 7" xfId="46480"/>
    <cellStyle name="SAPBEXheaderItem 2 2 7 2" xfId="46481"/>
    <cellStyle name="SAPBEXheaderItem 2 2 7 3" xfId="46482"/>
    <cellStyle name="SAPBEXheaderItem 2 2 7 4" xfId="46483"/>
    <cellStyle name="SAPBEXheaderItem 2 2 7 5" xfId="46484"/>
    <cellStyle name="SAPBEXheaderItem 2 2 8" xfId="46485"/>
    <cellStyle name="SAPBEXheaderItem 2 2 8 2" xfId="46486"/>
    <cellStyle name="SAPBEXheaderItem 2 2 8 3" xfId="46487"/>
    <cellStyle name="SAPBEXheaderItem 2 2 9" xfId="46488"/>
    <cellStyle name="SAPBEXheaderItem 2 2 9 2" xfId="46489"/>
    <cellStyle name="SAPBEXheaderItem 2 2 9 3" xfId="46490"/>
    <cellStyle name="SAPBEXheaderItem 2 20" xfId="46491"/>
    <cellStyle name="SAPBEXheaderItem 2 20 2" xfId="46492"/>
    <cellStyle name="SAPBEXheaderItem 2 21" xfId="46493"/>
    <cellStyle name="SAPBEXheaderItem 2 21 2" xfId="46494"/>
    <cellStyle name="SAPBEXheaderItem 2 22" xfId="46495"/>
    <cellStyle name="SAPBEXheaderItem 2 23" xfId="46496"/>
    <cellStyle name="SAPBEXheaderItem 2 3" xfId="46497"/>
    <cellStyle name="SAPBEXheaderItem 2 3 10" xfId="46498"/>
    <cellStyle name="SAPBEXheaderItem 2 3 10 2" xfId="46499"/>
    <cellStyle name="SAPBEXheaderItem 2 3 10 3" xfId="46500"/>
    <cellStyle name="SAPBEXheaderItem 2 3 11" xfId="46501"/>
    <cellStyle name="SAPBEXheaderItem 2 3 11 2" xfId="46502"/>
    <cellStyle name="SAPBEXheaderItem 2 3 12" xfId="46503"/>
    <cellStyle name="SAPBEXheaderItem 2 3 2" xfId="46504"/>
    <cellStyle name="SAPBEXheaderItem 2 3 2 10" xfId="46505"/>
    <cellStyle name="SAPBEXheaderItem 2 3 2 11" xfId="46506"/>
    <cellStyle name="SAPBEXheaderItem 2 3 2 2" xfId="46507"/>
    <cellStyle name="SAPBEXheaderItem 2 3 2 2 2" xfId="46508"/>
    <cellStyle name="SAPBEXheaderItem 2 3 2 2 2 2" xfId="46509"/>
    <cellStyle name="SAPBEXheaderItem 2 3 2 2 2 3" xfId="46510"/>
    <cellStyle name="SAPBEXheaderItem 2 3 2 2 3" xfId="46511"/>
    <cellStyle name="SAPBEXheaderItem 2 3 2 2 3 2" xfId="46512"/>
    <cellStyle name="SAPBEXheaderItem 2 3 2 2 3 3" xfId="46513"/>
    <cellStyle name="SAPBEXheaderItem 2 3 2 2 4" xfId="46514"/>
    <cellStyle name="SAPBEXheaderItem 2 3 2 2 4 2" xfId="46515"/>
    <cellStyle name="SAPBEXheaderItem 2 3 2 2 5" xfId="46516"/>
    <cellStyle name="SAPBEXheaderItem 2 3 2 2 6" xfId="46517"/>
    <cellStyle name="SAPBEXheaderItem 2 3 2 2 7" xfId="46518"/>
    <cellStyle name="SAPBEXheaderItem 2 3 2 2 8" xfId="46519"/>
    <cellStyle name="SAPBEXheaderItem 2 3 2 3" xfId="46520"/>
    <cellStyle name="SAPBEXheaderItem 2 3 2 3 2" xfId="46521"/>
    <cellStyle name="SAPBEXheaderItem 2 3 2 3 2 2" xfId="46522"/>
    <cellStyle name="SAPBEXheaderItem 2 3 2 3 3" xfId="46523"/>
    <cellStyle name="SAPBEXheaderItem 2 3 2 3 4" xfId="46524"/>
    <cellStyle name="SAPBEXheaderItem 2 3 2 3 5" xfId="46525"/>
    <cellStyle name="SAPBEXheaderItem 2 3 2 3 6" xfId="46526"/>
    <cellStyle name="SAPBEXheaderItem 2 3 2 4" xfId="46527"/>
    <cellStyle name="SAPBEXheaderItem 2 3 2 4 2" xfId="46528"/>
    <cellStyle name="SAPBEXheaderItem 2 3 2 4 3" xfId="46529"/>
    <cellStyle name="SAPBEXheaderItem 2 3 2 4 4" xfId="46530"/>
    <cellStyle name="SAPBEXheaderItem 2 3 2 4 5" xfId="46531"/>
    <cellStyle name="SAPBEXheaderItem 2 3 2 5" xfId="46532"/>
    <cellStyle name="SAPBEXheaderItem 2 3 2 5 2" xfId="46533"/>
    <cellStyle name="SAPBEXheaderItem 2 3 2 5 3" xfId="46534"/>
    <cellStyle name="SAPBEXheaderItem 2 3 2 5 4" xfId="46535"/>
    <cellStyle name="SAPBEXheaderItem 2 3 2 5 5" xfId="46536"/>
    <cellStyle name="SAPBEXheaderItem 2 3 2 6" xfId="46537"/>
    <cellStyle name="SAPBEXheaderItem 2 3 2 6 2" xfId="46538"/>
    <cellStyle name="SAPBEXheaderItem 2 3 2 6 3" xfId="46539"/>
    <cellStyle name="SAPBEXheaderItem 2 3 2 6 4" xfId="46540"/>
    <cellStyle name="SAPBEXheaderItem 2 3 2 6 5" xfId="46541"/>
    <cellStyle name="SAPBEXheaderItem 2 3 2 7" xfId="46542"/>
    <cellStyle name="SAPBEXheaderItem 2 3 2 7 2" xfId="46543"/>
    <cellStyle name="SAPBEXheaderItem 2 3 2 8" xfId="46544"/>
    <cellStyle name="SAPBEXheaderItem 2 3 2 9" xfId="46545"/>
    <cellStyle name="SAPBEXheaderItem 2 3 3" xfId="46546"/>
    <cellStyle name="SAPBEXheaderItem 2 3 3 2" xfId="46547"/>
    <cellStyle name="SAPBEXheaderItem 2 3 3 2 2" xfId="46548"/>
    <cellStyle name="SAPBEXheaderItem 2 3 3 2 3" xfId="46549"/>
    <cellStyle name="SAPBEXheaderItem 2 3 3 3" xfId="46550"/>
    <cellStyle name="SAPBEXheaderItem 2 3 3 3 2" xfId="46551"/>
    <cellStyle name="SAPBEXheaderItem 2 3 3 3 3" xfId="46552"/>
    <cellStyle name="SAPBEXheaderItem 2 3 3 4" xfId="46553"/>
    <cellStyle name="SAPBEXheaderItem 2 3 3 4 2" xfId="46554"/>
    <cellStyle name="SAPBEXheaderItem 2 3 3 5" xfId="46555"/>
    <cellStyle name="SAPBEXheaderItem 2 3 3 5 2" xfId="46556"/>
    <cellStyle name="SAPBEXheaderItem 2 3 3 6" xfId="46557"/>
    <cellStyle name="SAPBEXheaderItem 2 3 3 7" xfId="46558"/>
    <cellStyle name="SAPBEXheaderItem 2 3 3 8" xfId="46559"/>
    <cellStyle name="SAPBEXheaderItem 2 3 3 9" xfId="46560"/>
    <cellStyle name="SAPBEXheaderItem 2 3 4" xfId="46561"/>
    <cellStyle name="SAPBEXheaderItem 2 3 4 2" xfId="46562"/>
    <cellStyle name="SAPBEXheaderItem 2 3 4 2 2" xfId="46563"/>
    <cellStyle name="SAPBEXheaderItem 2 3 4 2 3" xfId="46564"/>
    <cellStyle name="SAPBEXheaderItem 2 3 4 3" xfId="46565"/>
    <cellStyle name="SAPBEXheaderItem 2 3 4 4" xfId="46566"/>
    <cellStyle name="SAPBEXheaderItem 2 3 4 5" xfId="46567"/>
    <cellStyle name="SAPBEXheaderItem 2 3 5" xfId="46568"/>
    <cellStyle name="SAPBEXheaderItem 2 3 5 2" xfId="46569"/>
    <cellStyle name="SAPBEXheaderItem 2 3 5 2 2" xfId="46570"/>
    <cellStyle name="SAPBEXheaderItem 2 3 5 3" xfId="46571"/>
    <cellStyle name="SAPBEXheaderItem 2 3 5 4" xfId="46572"/>
    <cellStyle name="SAPBEXheaderItem 2 3 5 5" xfId="46573"/>
    <cellStyle name="SAPBEXheaderItem 2 3 6" xfId="46574"/>
    <cellStyle name="SAPBEXheaderItem 2 3 6 2" xfId="46575"/>
    <cellStyle name="SAPBEXheaderItem 2 3 6 3" xfId="46576"/>
    <cellStyle name="SAPBEXheaderItem 2 3 6 4" xfId="46577"/>
    <cellStyle name="SAPBEXheaderItem 2 3 6 5" xfId="46578"/>
    <cellStyle name="SAPBEXheaderItem 2 3 7" xfId="46579"/>
    <cellStyle name="SAPBEXheaderItem 2 3 7 2" xfId="46580"/>
    <cellStyle name="SAPBEXheaderItem 2 3 7 3" xfId="46581"/>
    <cellStyle name="SAPBEXheaderItem 2 3 7 4" xfId="46582"/>
    <cellStyle name="SAPBEXheaderItem 2 3 7 5" xfId="46583"/>
    <cellStyle name="SAPBEXheaderItem 2 3 8" xfId="46584"/>
    <cellStyle name="SAPBEXheaderItem 2 3 8 2" xfId="46585"/>
    <cellStyle name="SAPBEXheaderItem 2 3 8 3" xfId="46586"/>
    <cellStyle name="SAPBEXheaderItem 2 3 9" xfId="46587"/>
    <cellStyle name="SAPBEXheaderItem 2 3 9 2" xfId="46588"/>
    <cellStyle name="SAPBEXheaderItem 2 3 9 3" xfId="46589"/>
    <cellStyle name="SAPBEXheaderItem 2 4" xfId="46590"/>
    <cellStyle name="SAPBEXheaderItem 2 4 10" xfId="46591"/>
    <cellStyle name="SAPBEXheaderItem 2 4 11" xfId="46592"/>
    <cellStyle name="SAPBEXheaderItem 2 4 12" xfId="46593"/>
    <cellStyle name="SAPBEXheaderItem 2 4 2" xfId="46594"/>
    <cellStyle name="SAPBEXheaderItem 2 4 2 10" xfId="46595"/>
    <cellStyle name="SAPBEXheaderItem 2 4 2 11" xfId="46596"/>
    <cellStyle name="SAPBEXheaderItem 2 4 2 2" xfId="46597"/>
    <cellStyle name="SAPBEXheaderItem 2 4 2 2 2" xfId="46598"/>
    <cellStyle name="SAPBEXheaderItem 2 4 2 2 2 2" xfId="46599"/>
    <cellStyle name="SAPBEXheaderItem 2 4 2 2 2 3" xfId="46600"/>
    <cellStyle name="SAPBEXheaderItem 2 4 2 2 3" xfId="46601"/>
    <cellStyle name="SAPBEXheaderItem 2 4 2 2 3 2" xfId="46602"/>
    <cellStyle name="SAPBEXheaderItem 2 4 2 2 4" xfId="46603"/>
    <cellStyle name="SAPBEXheaderItem 2 4 2 2 4 2" xfId="46604"/>
    <cellStyle name="SAPBEXheaderItem 2 4 2 2 5" xfId="46605"/>
    <cellStyle name="SAPBEXheaderItem 2 4 2 2 6" xfId="46606"/>
    <cellStyle name="SAPBEXheaderItem 2 4 2 2 7" xfId="46607"/>
    <cellStyle name="SAPBEXheaderItem 2 4 2 2 8" xfId="46608"/>
    <cellStyle name="SAPBEXheaderItem 2 4 2 3" xfId="46609"/>
    <cellStyle name="SAPBEXheaderItem 2 4 2 3 2" xfId="46610"/>
    <cellStyle name="SAPBEXheaderItem 2 4 2 3 2 2" xfId="46611"/>
    <cellStyle name="SAPBEXheaderItem 2 4 2 3 3" xfId="46612"/>
    <cellStyle name="SAPBEXheaderItem 2 4 2 3 4" xfId="46613"/>
    <cellStyle name="SAPBEXheaderItem 2 4 2 3 5" xfId="46614"/>
    <cellStyle name="SAPBEXheaderItem 2 4 2 3 6" xfId="46615"/>
    <cellStyle name="SAPBEXheaderItem 2 4 2 4" xfId="46616"/>
    <cellStyle name="SAPBEXheaderItem 2 4 2 4 2" xfId="46617"/>
    <cellStyle name="SAPBEXheaderItem 2 4 2 4 3" xfId="46618"/>
    <cellStyle name="SAPBEXheaderItem 2 4 2 4 4" xfId="46619"/>
    <cellStyle name="SAPBEXheaderItem 2 4 2 4 5" xfId="46620"/>
    <cellStyle name="SAPBEXheaderItem 2 4 2 5" xfId="46621"/>
    <cellStyle name="SAPBEXheaderItem 2 4 2 5 2" xfId="46622"/>
    <cellStyle name="SAPBEXheaderItem 2 4 2 5 3" xfId="46623"/>
    <cellStyle name="SAPBEXheaderItem 2 4 2 5 4" xfId="46624"/>
    <cellStyle name="SAPBEXheaderItem 2 4 2 5 5" xfId="46625"/>
    <cellStyle name="SAPBEXheaderItem 2 4 2 6" xfId="46626"/>
    <cellStyle name="SAPBEXheaderItem 2 4 2 6 2" xfId="46627"/>
    <cellStyle name="SAPBEXheaderItem 2 4 2 6 3" xfId="46628"/>
    <cellStyle name="SAPBEXheaderItem 2 4 2 6 4" xfId="46629"/>
    <cellStyle name="SAPBEXheaderItem 2 4 2 6 5" xfId="46630"/>
    <cellStyle name="SAPBEXheaderItem 2 4 2 7" xfId="46631"/>
    <cellStyle name="SAPBEXheaderItem 2 4 2 7 2" xfId="46632"/>
    <cellStyle name="SAPBEXheaderItem 2 4 2 8" xfId="46633"/>
    <cellStyle name="SAPBEXheaderItem 2 4 2 9" xfId="46634"/>
    <cellStyle name="SAPBEXheaderItem 2 4 3" xfId="46635"/>
    <cellStyle name="SAPBEXheaderItem 2 4 3 2" xfId="46636"/>
    <cellStyle name="SAPBEXheaderItem 2 4 3 2 2" xfId="46637"/>
    <cellStyle name="SAPBEXheaderItem 2 4 3 3" xfId="46638"/>
    <cellStyle name="SAPBEXheaderItem 2 4 3 3 2" xfId="46639"/>
    <cellStyle name="SAPBEXheaderItem 2 4 3 4" xfId="46640"/>
    <cellStyle name="SAPBEXheaderItem 2 4 3 4 2" xfId="46641"/>
    <cellStyle name="SAPBEXheaderItem 2 4 3 5" xfId="46642"/>
    <cellStyle name="SAPBEXheaderItem 2 4 3 5 2" xfId="46643"/>
    <cellStyle name="SAPBEXheaderItem 2 4 3 6" xfId="46644"/>
    <cellStyle name="SAPBEXheaderItem 2 4 3 7" xfId="46645"/>
    <cellStyle name="SAPBEXheaderItem 2 4 3 8" xfId="46646"/>
    <cellStyle name="SAPBEXheaderItem 2 4 3 9" xfId="46647"/>
    <cellStyle name="SAPBEXheaderItem 2 4 4" xfId="46648"/>
    <cellStyle name="SAPBEXheaderItem 2 4 4 2" xfId="46649"/>
    <cellStyle name="SAPBEXheaderItem 2 4 4 2 2" xfId="46650"/>
    <cellStyle name="SAPBEXheaderItem 2 4 4 3" xfId="46651"/>
    <cellStyle name="SAPBEXheaderItem 2 4 4 4" xfId="46652"/>
    <cellStyle name="SAPBEXheaderItem 2 4 4 5" xfId="46653"/>
    <cellStyle name="SAPBEXheaderItem 2 4 5" xfId="46654"/>
    <cellStyle name="SAPBEXheaderItem 2 4 5 2" xfId="46655"/>
    <cellStyle name="SAPBEXheaderItem 2 4 5 2 2" xfId="46656"/>
    <cellStyle name="SAPBEXheaderItem 2 4 5 3" xfId="46657"/>
    <cellStyle name="SAPBEXheaderItem 2 4 5 4" xfId="46658"/>
    <cellStyle name="SAPBEXheaderItem 2 4 5 5" xfId="46659"/>
    <cellStyle name="SAPBEXheaderItem 2 4 6" xfId="46660"/>
    <cellStyle name="SAPBEXheaderItem 2 4 6 2" xfId="46661"/>
    <cellStyle name="SAPBEXheaderItem 2 4 6 3" xfId="46662"/>
    <cellStyle name="SAPBEXheaderItem 2 4 6 4" xfId="46663"/>
    <cellStyle name="SAPBEXheaderItem 2 4 6 5" xfId="46664"/>
    <cellStyle name="SAPBEXheaderItem 2 4 7" xfId="46665"/>
    <cellStyle name="SAPBEXheaderItem 2 4 7 2" xfId="46666"/>
    <cellStyle name="SAPBEXheaderItem 2 4 7 3" xfId="46667"/>
    <cellStyle name="SAPBEXheaderItem 2 4 7 4" xfId="46668"/>
    <cellStyle name="SAPBEXheaderItem 2 4 7 5" xfId="46669"/>
    <cellStyle name="SAPBEXheaderItem 2 4 8" xfId="46670"/>
    <cellStyle name="SAPBEXheaderItem 2 4 8 2" xfId="46671"/>
    <cellStyle name="SAPBEXheaderItem 2 4 9" xfId="46672"/>
    <cellStyle name="SAPBEXheaderItem 2 4 9 2" xfId="46673"/>
    <cellStyle name="SAPBEXheaderItem 2 4 9 3" xfId="46674"/>
    <cellStyle name="SAPBEXheaderItem 2 5" xfId="46675"/>
    <cellStyle name="SAPBEXheaderItem 2 5 2" xfId="46676"/>
    <cellStyle name="SAPBEXheaderItem 2 5 2 2" xfId="46677"/>
    <cellStyle name="SAPBEXheaderItem 2 5 2 2 2" xfId="46678"/>
    <cellStyle name="SAPBEXheaderItem 2 5 2 2 3" xfId="46679"/>
    <cellStyle name="SAPBEXheaderItem 2 5 2 3" xfId="46680"/>
    <cellStyle name="SAPBEXheaderItem 2 5 2 4" xfId="46681"/>
    <cellStyle name="SAPBEXheaderItem 2 5 2 5" xfId="46682"/>
    <cellStyle name="SAPBEXheaderItem 2 5 3" xfId="46683"/>
    <cellStyle name="SAPBEXheaderItem 2 5 3 2" xfId="46684"/>
    <cellStyle name="SAPBEXheaderItem 2 5 3 3" xfId="46685"/>
    <cellStyle name="SAPBEXheaderItem 2 5 4" xfId="46686"/>
    <cellStyle name="SAPBEXheaderItem 2 5 4 2" xfId="46687"/>
    <cellStyle name="SAPBEXheaderItem 2 5 5" xfId="46688"/>
    <cellStyle name="SAPBEXheaderItem 2 5 5 2" xfId="46689"/>
    <cellStyle name="SAPBEXheaderItem 2 5 6" xfId="46690"/>
    <cellStyle name="SAPBEXheaderItem 2 5 6 2" xfId="46691"/>
    <cellStyle name="SAPBEXheaderItem 2 5 7" xfId="46692"/>
    <cellStyle name="SAPBEXheaderItem 2 6" xfId="46693"/>
    <cellStyle name="SAPBEXheaderItem 2 6 2" xfId="46694"/>
    <cellStyle name="SAPBEXheaderItem 2 6 2 2" xfId="46695"/>
    <cellStyle name="SAPBEXheaderItem 2 6 2 2 2" xfId="46696"/>
    <cellStyle name="SAPBEXheaderItem 2 6 2 3" xfId="46697"/>
    <cellStyle name="SAPBEXheaderItem 2 6 2 4" xfId="46698"/>
    <cellStyle name="SAPBEXheaderItem 2 6 2 5" xfId="46699"/>
    <cellStyle name="SAPBEXheaderItem 2 6 3" xfId="46700"/>
    <cellStyle name="SAPBEXheaderItem 2 6 3 2" xfId="46701"/>
    <cellStyle name="SAPBEXheaderItem 2 6 3 3" xfId="46702"/>
    <cellStyle name="SAPBEXheaderItem 2 6 4" xfId="46703"/>
    <cellStyle name="SAPBEXheaderItem 2 6 5" xfId="46704"/>
    <cellStyle name="SAPBEXheaderItem 2 6 6" xfId="46705"/>
    <cellStyle name="SAPBEXheaderItem 2 7" xfId="46706"/>
    <cellStyle name="SAPBEXheaderItem 2 7 2" xfId="46707"/>
    <cellStyle name="SAPBEXheaderItem 2 7 2 2" xfId="46708"/>
    <cellStyle name="SAPBEXheaderItem 2 7 2 3" xfId="46709"/>
    <cellStyle name="SAPBEXheaderItem 2 7 3" xfId="46710"/>
    <cellStyle name="SAPBEXheaderItem 2 7 3 2" xfId="46711"/>
    <cellStyle name="SAPBEXheaderItem 2 7 4" xfId="46712"/>
    <cellStyle name="SAPBEXheaderItem 2 7 5" xfId="46713"/>
    <cellStyle name="SAPBEXheaderItem 2 8" xfId="46714"/>
    <cellStyle name="SAPBEXheaderItem 2 8 2" xfId="46715"/>
    <cellStyle name="SAPBEXheaderItem 2 8 2 2" xfId="46716"/>
    <cellStyle name="SAPBEXheaderItem 2 8 2 3" xfId="46717"/>
    <cellStyle name="SAPBEXheaderItem 2 8 3" xfId="46718"/>
    <cellStyle name="SAPBEXheaderItem 2 8 3 2" xfId="46719"/>
    <cellStyle name="SAPBEXheaderItem 2 8 4" xfId="46720"/>
    <cellStyle name="SAPBEXheaderItem 2 9" xfId="46721"/>
    <cellStyle name="SAPBEXheaderItem 2 9 2" xfId="46722"/>
    <cellStyle name="SAPBEXheaderItem 2 9 2 2" xfId="46723"/>
    <cellStyle name="SAPBEXheaderItem 2 9 2 3" xfId="46724"/>
    <cellStyle name="SAPBEXheaderItem 2 9 3" xfId="46725"/>
    <cellStyle name="SAPBEXheaderItem 2 9 3 2" xfId="46726"/>
    <cellStyle name="SAPBEXheaderItem 2 9 4" xfId="46727"/>
    <cellStyle name="SAPBEXheaderItem 20" xfId="46728"/>
    <cellStyle name="SAPBEXheaderItem 20 2" xfId="46729"/>
    <cellStyle name="SAPBEXheaderItem 21" xfId="46730"/>
    <cellStyle name="SAPBEXheaderItem 21 2" xfId="46731"/>
    <cellStyle name="SAPBEXheaderItem 22" xfId="46732"/>
    <cellStyle name="SAPBEXheaderItem 22 2" xfId="46733"/>
    <cellStyle name="SAPBEXheaderItem 23" xfId="46734"/>
    <cellStyle name="SAPBEXheaderItem 23 2" xfId="46735"/>
    <cellStyle name="SAPBEXheaderItem 24" xfId="46736"/>
    <cellStyle name="SAPBEXheaderItem 25" xfId="46737"/>
    <cellStyle name="SAPBEXheaderItem 3" xfId="46738"/>
    <cellStyle name="SAPBEXheaderItem 3 10" xfId="46739"/>
    <cellStyle name="SAPBEXheaderItem 3 10 2" xfId="46740"/>
    <cellStyle name="SAPBEXheaderItem 3 11" xfId="46741"/>
    <cellStyle name="SAPBEXheaderItem 3 12" xfId="46742"/>
    <cellStyle name="SAPBEXheaderItem 3 12 2" xfId="46743"/>
    <cellStyle name="SAPBEXheaderItem 3 13" xfId="46744"/>
    <cellStyle name="SAPBEXheaderItem 3 13 2" xfId="46745"/>
    <cellStyle name="SAPBEXheaderItem 3 14" xfId="46746"/>
    <cellStyle name="SAPBEXheaderItem 3 2" xfId="46747"/>
    <cellStyle name="SAPBEXheaderItem 3 2 10" xfId="46748"/>
    <cellStyle name="SAPBEXheaderItem 3 2 10 2" xfId="46749"/>
    <cellStyle name="SAPBEXheaderItem 3 2 10 3" xfId="46750"/>
    <cellStyle name="SAPBEXheaderItem 3 2 11" xfId="46751"/>
    <cellStyle name="SAPBEXheaderItem 3 2 11 2" xfId="46752"/>
    <cellStyle name="SAPBEXheaderItem 3 2 11 3" xfId="46753"/>
    <cellStyle name="SAPBEXheaderItem 3 2 12" xfId="46754"/>
    <cellStyle name="SAPBEXheaderItem 3 2 13" xfId="46755"/>
    <cellStyle name="SAPBEXheaderItem 3 2 2" xfId="46756"/>
    <cellStyle name="SAPBEXheaderItem 3 2 2 10" xfId="46757"/>
    <cellStyle name="SAPBEXheaderItem 3 2 2 11" xfId="46758"/>
    <cellStyle name="SAPBEXheaderItem 3 2 2 12" xfId="46759"/>
    <cellStyle name="SAPBEXheaderItem 3 2 2 2" xfId="46760"/>
    <cellStyle name="SAPBEXheaderItem 3 2 2 2 10" xfId="46761"/>
    <cellStyle name="SAPBEXheaderItem 3 2 2 2 11" xfId="46762"/>
    <cellStyle name="SAPBEXheaderItem 3 2 2 2 2" xfId="46763"/>
    <cellStyle name="SAPBEXheaderItem 3 2 2 2 2 2" xfId="46764"/>
    <cellStyle name="SAPBEXheaderItem 3 2 2 2 2 2 2" xfId="46765"/>
    <cellStyle name="SAPBEXheaderItem 3 2 2 2 2 3" xfId="46766"/>
    <cellStyle name="SAPBEXheaderItem 3 2 2 2 2 3 2" xfId="46767"/>
    <cellStyle name="SAPBEXheaderItem 3 2 2 2 2 4" xfId="46768"/>
    <cellStyle name="SAPBEXheaderItem 3 2 2 2 2 4 2" xfId="46769"/>
    <cellStyle name="SAPBEXheaderItem 3 2 2 2 2 5" xfId="46770"/>
    <cellStyle name="SAPBEXheaderItem 3 2 2 2 2 6" xfId="46771"/>
    <cellStyle name="SAPBEXheaderItem 3 2 2 2 2 7" xfId="46772"/>
    <cellStyle name="SAPBEXheaderItem 3 2 2 2 2 8" xfId="46773"/>
    <cellStyle name="SAPBEXheaderItem 3 2 2 2 3" xfId="46774"/>
    <cellStyle name="SAPBEXheaderItem 3 2 2 2 3 2" xfId="46775"/>
    <cellStyle name="SAPBEXheaderItem 3 2 2 2 3 2 2" xfId="46776"/>
    <cellStyle name="SAPBEXheaderItem 3 2 2 2 3 3" xfId="46777"/>
    <cellStyle name="SAPBEXheaderItem 3 2 2 2 3 4" xfId="46778"/>
    <cellStyle name="SAPBEXheaderItem 3 2 2 2 3 5" xfId="46779"/>
    <cellStyle name="SAPBEXheaderItem 3 2 2 2 3 6" xfId="46780"/>
    <cellStyle name="SAPBEXheaderItem 3 2 2 2 4" xfId="46781"/>
    <cellStyle name="SAPBEXheaderItem 3 2 2 2 4 2" xfId="46782"/>
    <cellStyle name="SAPBEXheaderItem 3 2 2 2 4 3" xfId="46783"/>
    <cellStyle name="SAPBEXheaderItem 3 2 2 2 4 4" xfId="46784"/>
    <cellStyle name="SAPBEXheaderItem 3 2 2 2 4 5" xfId="46785"/>
    <cellStyle name="SAPBEXheaderItem 3 2 2 2 5" xfId="46786"/>
    <cellStyle name="SAPBEXheaderItem 3 2 2 2 5 2" xfId="46787"/>
    <cellStyle name="SAPBEXheaderItem 3 2 2 2 5 3" xfId="46788"/>
    <cellStyle name="SAPBEXheaderItem 3 2 2 2 5 4" xfId="46789"/>
    <cellStyle name="SAPBEXheaderItem 3 2 2 2 5 5" xfId="46790"/>
    <cellStyle name="SAPBEXheaderItem 3 2 2 2 6" xfId="46791"/>
    <cellStyle name="SAPBEXheaderItem 3 2 2 2 6 2" xfId="46792"/>
    <cellStyle name="SAPBEXheaderItem 3 2 2 2 6 3" xfId="46793"/>
    <cellStyle name="SAPBEXheaderItem 3 2 2 2 6 4" xfId="46794"/>
    <cellStyle name="SAPBEXheaderItem 3 2 2 2 6 5" xfId="46795"/>
    <cellStyle name="SAPBEXheaderItem 3 2 2 2 7" xfId="46796"/>
    <cellStyle name="SAPBEXheaderItem 3 2 2 2 7 2" xfId="46797"/>
    <cellStyle name="SAPBEXheaderItem 3 2 2 2 8" xfId="46798"/>
    <cellStyle name="SAPBEXheaderItem 3 2 2 2 9" xfId="46799"/>
    <cellStyle name="SAPBEXheaderItem 3 2 2 3" xfId="46800"/>
    <cellStyle name="SAPBEXheaderItem 3 2 2 3 2" xfId="46801"/>
    <cellStyle name="SAPBEXheaderItem 3 2 2 3 2 2" xfId="46802"/>
    <cellStyle name="SAPBEXheaderItem 3 2 2 3 3" xfId="46803"/>
    <cellStyle name="SAPBEXheaderItem 3 2 2 3 3 2" xfId="46804"/>
    <cellStyle name="SAPBEXheaderItem 3 2 2 3 4" xfId="46805"/>
    <cellStyle name="SAPBEXheaderItem 3 2 2 3 4 2" xfId="46806"/>
    <cellStyle name="SAPBEXheaderItem 3 2 2 3 5" xfId="46807"/>
    <cellStyle name="SAPBEXheaderItem 3 2 2 3 5 2" xfId="46808"/>
    <cellStyle name="SAPBEXheaderItem 3 2 2 3 6" xfId="46809"/>
    <cellStyle name="SAPBEXheaderItem 3 2 2 3 7" xfId="46810"/>
    <cellStyle name="SAPBEXheaderItem 3 2 2 3 8" xfId="46811"/>
    <cellStyle name="SAPBEXheaderItem 3 2 2 3 9" xfId="46812"/>
    <cellStyle name="SAPBEXheaderItem 3 2 2 4" xfId="46813"/>
    <cellStyle name="SAPBEXheaderItem 3 2 2 4 2" xfId="46814"/>
    <cellStyle name="SAPBEXheaderItem 3 2 2 4 2 2" xfId="46815"/>
    <cellStyle name="SAPBEXheaderItem 3 2 2 4 3" xfId="46816"/>
    <cellStyle name="SAPBEXheaderItem 3 2 2 4 4" xfId="46817"/>
    <cellStyle name="SAPBEXheaderItem 3 2 2 4 5" xfId="46818"/>
    <cellStyle name="SAPBEXheaderItem 3 2 2 5" xfId="46819"/>
    <cellStyle name="SAPBEXheaderItem 3 2 2 5 2" xfId="46820"/>
    <cellStyle name="SAPBEXheaderItem 3 2 2 5 2 2" xfId="46821"/>
    <cellStyle name="SAPBEXheaderItem 3 2 2 5 3" xfId="46822"/>
    <cellStyle name="SAPBEXheaderItem 3 2 2 5 4" xfId="46823"/>
    <cellStyle name="SAPBEXheaderItem 3 2 2 5 5" xfId="46824"/>
    <cellStyle name="SAPBEXheaderItem 3 2 2 6" xfId="46825"/>
    <cellStyle name="SAPBEXheaderItem 3 2 2 6 2" xfId="46826"/>
    <cellStyle name="SAPBEXheaderItem 3 2 2 6 3" xfId="46827"/>
    <cellStyle name="SAPBEXheaderItem 3 2 2 6 4" xfId="46828"/>
    <cellStyle name="SAPBEXheaderItem 3 2 2 6 5" xfId="46829"/>
    <cellStyle name="SAPBEXheaderItem 3 2 2 7" xfId="46830"/>
    <cellStyle name="SAPBEXheaderItem 3 2 2 7 2" xfId="46831"/>
    <cellStyle name="SAPBEXheaderItem 3 2 2 7 3" xfId="46832"/>
    <cellStyle name="SAPBEXheaderItem 3 2 2 7 4" xfId="46833"/>
    <cellStyle name="SAPBEXheaderItem 3 2 2 7 5" xfId="46834"/>
    <cellStyle name="SAPBEXheaderItem 3 2 2 8" xfId="46835"/>
    <cellStyle name="SAPBEXheaderItem 3 2 2 8 2" xfId="46836"/>
    <cellStyle name="SAPBEXheaderItem 3 2 2 9" xfId="46837"/>
    <cellStyle name="SAPBEXheaderItem 3 2 3" xfId="46838"/>
    <cellStyle name="SAPBEXheaderItem 3 2 3 10" xfId="46839"/>
    <cellStyle name="SAPBEXheaderItem 3 2 3 11" xfId="46840"/>
    <cellStyle name="SAPBEXheaderItem 3 2 3 2" xfId="46841"/>
    <cellStyle name="SAPBEXheaderItem 3 2 3 2 2" xfId="46842"/>
    <cellStyle name="SAPBEXheaderItem 3 2 3 2 2 2" xfId="46843"/>
    <cellStyle name="SAPBEXheaderItem 3 2 3 2 3" xfId="46844"/>
    <cellStyle name="SAPBEXheaderItem 3 2 3 2 3 2" xfId="46845"/>
    <cellStyle name="SAPBEXheaderItem 3 2 3 2 4" xfId="46846"/>
    <cellStyle name="SAPBEXheaderItem 3 2 3 2 4 2" xfId="46847"/>
    <cellStyle name="SAPBEXheaderItem 3 2 3 2 5" xfId="46848"/>
    <cellStyle name="SAPBEXheaderItem 3 2 3 2 6" xfId="46849"/>
    <cellStyle name="SAPBEXheaderItem 3 2 3 2 7" xfId="46850"/>
    <cellStyle name="SAPBEXheaderItem 3 2 3 2 8" xfId="46851"/>
    <cellStyle name="SAPBEXheaderItem 3 2 3 3" xfId="46852"/>
    <cellStyle name="SAPBEXheaderItem 3 2 3 3 2" xfId="46853"/>
    <cellStyle name="SAPBEXheaderItem 3 2 3 3 2 2" xfId="46854"/>
    <cellStyle name="SAPBEXheaderItem 3 2 3 3 3" xfId="46855"/>
    <cellStyle name="SAPBEXheaderItem 3 2 3 3 4" xfId="46856"/>
    <cellStyle name="SAPBEXheaderItem 3 2 3 3 5" xfId="46857"/>
    <cellStyle name="SAPBEXheaderItem 3 2 3 3 6" xfId="46858"/>
    <cellStyle name="SAPBEXheaderItem 3 2 3 4" xfId="46859"/>
    <cellStyle name="SAPBEXheaderItem 3 2 3 4 2" xfId="46860"/>
    <cellStyle name="SAPBEXheaderItem 3 2 3 4 3" xfId="46861"/>
    <cellStyle name="SAPBEXheaderItem 3 2 3 4 4" xfId="46862"/>
    <cellStyle name="SAPBEXheaderItem 3 2 3 4 5" xfId="46863"/>
    <cellStyle name="SAPBEXheaderItem 3 2 3 5" xfId="46864"/>
    <cellStyle name="SAPBEXheaderItem 3 2 3 5 2" xfId="46865"/>
    <cellStyle name="SAPBEXheaderItem 3 2 3 5 3" xfId="46866"/>
    <cellStyle name="SAPBEXheaderItem 3 2 3 5 4" xfId="46867"/>
    <cellStyle name="SAPBEXheaderItem 3 2 3 5 5" xfId="46868"/>
    <cellStyle name="SAPBEXheaderItem 3 2 3 6" xfId="46869"/>
    <cellStyle name="SAPBEXheaderItem 3 2 3 6 2" xfId="46870"/>
    <cellStyle name="SAPBEXheaderItem 3 2 3 6 3" xfId="46871"/>
    <cellStyle name="SAPBEXheaderItem 3 2 3 6 4" xfId="46872"/>
    <cellStyle name="SAPBEXheaderItem 3 2 3 6 5" xfId="46873"/>
    <cellStyle name="SAPBEXheaderItem 3 2 3 7" xfId="46874"/>
    <cellStyle name="SAPBEXheaderItem 3 2 3 7 2" xfId="46875"/>
    <cellStyle name="SAPBEXheaderItem 3 2 3 8" xfId="46876"/>
    <cellStyle name="SAPBEXheaderItem 3 2 3 9" xfId="46877"/>
    <cellStyle name="SAPBEXheaderItem 3 2 4" xfId="46878"/>
    <cellStyle name="SAPBEXheaderItem 3 2 4 2" xfId="46879"/>
    <cellStyle name="SAPBEXheaderItem 3 2 4 2 2" xfId="46880"/>
    <cellStyle name="SAPBEXheaderItem 3 2 4 2 3" xfId="46881"/>
    <cellStyle name="SAPBEXheaderItem 3 2 4 3" xfId="46882"/>
    <cellStyle name="SAPBEXheaderItem 3 2 4 3 2" xfId="46883"/>
    <cellStyle name="SAPBEXheaderItem 3 2 4 4" xfId="46884"/>
    <cellStyle name="SAPBEXheaderItem 3 2 4 4 2" xfId="46885"/>
    <cellStyle name="SAPBEXheaderItem 3 2 4 5" xfId="46886"/>
    <cellStyle name="SAPBEXheaderItem 3 2 4 5 2" xfId="46887"/>
    <cellStyle name="SAPBEXheaderItem 3 2 4 6" xfId="46888"/>
    <cellStyle name="SAPBEXheaderItem 3 2 4 7" xfId="46889"/>
    <cellStyle name="SAPBEXheaderItem 3 2 4 8" xfId="46890"/>
    <cellStyle name="SAPBEXheaderItem 3 2 4 9" xfId="46891"/>
    <cellStyle name="SAPBEXheaderItem 3 2 5" xfId="46892"/>
    <cellStyle name="SAPBEXheaderItem 3 2 5 2" xfId="46893"/>
    <cellStyle name="SAPBEXheaderItem 3 2 5 2 2" xfId="46894"/>
    <cellStyle name="SAPBEXheaderItem 3 2 5 3" xfId="46895"/>
    <cellStyle name="SAPBEXheaderItem 3 2 5 4" xfId="46896"/>
    <cellStyle name="SAPBEXheaderItem 3 2 5 5" xfId="46897"/>
    <cellStyle name="SAPBEXheaderItem 3 2 6" xfId="46898"/>
    <cellStyle name="SAPBEXheaderItem 3 2 6 2" xfId="46899"/>
    <cellStyle name="SAPBEXheaderItem 3 2 6 2 2" xfId="46900"/>
    <cellStyle name="SAPBEXheaderItem 3 2 6 3" xfId="46901"/>
    <cellStyle name="SAPBEXheaderItem 3 2 6 4" xfId="46902"/>
    <cellStyle name="SAPBEXheaderItem 3 2 6 5" xfId="46903"/>
    <cellStyle name="SAPBEXheaderItem 3 2 7" xfId="46904"/>
    <cellStyle name="SAPBEXheaderItem 3 2 7 2" xfId="46905"/>
    <cellStyle name="SAPBEXheaderItem 3 2 7 3" xfId="46906"/>
    <cellStyle name="SAPBEXheaderItem 3 2 7 4" xfId="46907"/>
    <cellStyle name="SAPBEXheaderItem 3 2 7 5" xfId="46908"/>
    <cellStyle name="SAPBEXheaderItem 3 2 8" xfId="46909"/>
    <cellStyle name="SAPBEXheaderItem 3 2 8 2" xfId="46910"/>
    <cellStyle name="SAPBEXheaderItem 3 2 8 3" xfId="46911"/>
    <cellStyle name="SAPBEXheaderItem 3 2 9" xfId="46912"/>
    <cellStyle name="SAPBEXheaderItem 3 2 9 2" xfId="46913"/>
    <cellStyle name="SAPBEXheaderItem 3 3" xfId="46914"/>
    <cellStyle name="SAPBEXheaderItem 3 3 10" xfId="46915"/>
    <cellStyle name="SAPBEXheaderItem 3 3 10 2" xfId="46916"/>
    <cellStyle name="SAPBEXheaderItem 3 3 10 3" xfId="46917"/>
    <cellStyle name="SAPBEXheaderItem 3 3 11" xfId="46918"/>
    <cellStyle name="SAPBEXheaderItem 3 3 11 2" xfId="46919"/>
    <cellStyle name="SAPBEXheaderItem 3 3 12" xfId="46920"/>
    <cellStyle name="SAPBEXheaderItem 3 3 2" xfId="46921"/>
    <cellStyle name="SAPBEXheaderItem 3 3 2 10" xfId="46922"/>
    <cellStyle name="SAPBEXheaderItem 3 3 2 11" xfId="46923"/>
    <cellStyle name="SAPBEXheaderItem 3 3 2 2" xfId="46924"/>
    <cellStyle name="SAPBEXheaderItem 3 3 2 2 2" xfId="46925"/>
    <cellStyle name="SAPBEXheaderItem 3 3 2 2 2 2" xfId="46926"/>
    <cellStyle name="SAPBEXheaderItem 3 3 2 2 2 3" xfId="46927"/>
    <cellStyle name="SAPBEXheaderItem 3 3 2 2 3" xfId="46928"/>
    <cellStyle name="SAPBEXheaderItem 3 3 2 2 3 2" xfId="46929"/>
    <cellStyle name="SAPBEXheaderItem 3 3 2 2 3 3" xfId="46930"/>
    <cellStyle name="SAPBEXheaderItem 3 3 2 2 4" xfId="46931"/>
    <cellStyle name="SAPBEXheaderItem 3 3 2 2 4 2" xfId="46932"/>
    <cellStyle name="SAPBEXheaderItem 3 3 2 2 5" xfId="46933"/>
    <cellStyle name="SAPBEXheaderItem 3 3 2 2 6" xfId="46934"/>
    <cellStyle name="SAPBEXheaderItem 3 3 2 2 7" xfId="46935"/>
    <cellStyle name="SAPBEXheaderItem 3 3 2 2 8" xfId="46936"/>
    <cellStyle name="SAPBEXheaderItem 3 3 2 3" xfId="46937"/>
    <cellStyle name="SAPBEXheaderItem 3 3 2 3 2" xfId="46938"/>
    <cellStyle name="SAPBEXheaderItem 3 3 2 3 2 2" xfId="46939"/>
    <cellStyle name="SAPBEXheaderItem 3 3 2 3 3" xfId="46940"/>
    <cellStyle name="SAPBEXheaderItem 3 3 2 3 4" xfId="46941"/>
    <cellStyle name="SAPBEXheaderItem 3 3 2 3 5" xfId="46942"/>
    <cellStyle name="SAPBEXheaderItem 3 3 2 3 6" xfId="46943"/>
    <cellStyle name="SAPBEXheaderItem 3 3 2 4" xfId="46944"/>
    <cellStyle name="SAPBEXheaderItem 3 3 2 4 2" xfId="46945"/>
    <cellStyle name="SAPBEXheaderItem 3 3 2 4 3" xfId="46946"/>
    <cellStyle name="SAPBEXheaderItem 3 3 2 4 4" xfId="46947"/>
    <cellStyle name="SAPBEXheaderItem 3 3 2 4 5" xfId="46948"/>
    <cellStyle name="SAPBEXheaderItem 3 3 2 5" xfId="46949"/>
    <cellStyle name="SAPBEXheaderItem 3 3 2 5 2" xfId="46950"/>
    <cellStyle name="SAPBEXheaderItem 3 3 2 5 3" xfId="46951"/>
    <cellStyle name="SAPBEXheaderItem 3 3 2 5 4" xfId="46952"/>
    <cellStyle name="SAPBEXheaderItem 3 3 2 5 5" xfId="46953"/>
    <cellStyle name="SAPBEXheaderItem 3 3 2 6" xfId="46954"/>
    <cellStyle name="SAPBEXheaderItem 3 3 2 6 2" xfId="46955"/>
    <cellStyle name="SAPBEXheaderItem 3 3 2 6 3" xfId="46956"/>
    <cellStyle name="SAPBEXheaderItem 3 3 2 6 4" xfId="46957"/>
    <cellStyle name="SAPBEXheaderItem 3 3 2 6 5" xfId="46958"/>
    <cellStyle name="SAPBEXheaderItem 3 3 2 7" xfId="46959"/>
    <cellStyle name="SAPBEXheaderItem 3 3 2 7 2" xfId="46960"/>
    <cellStyle name="SAPBEXheaderItem 3 3 2 8" xfId="46961"/>
    <cellStyle name="SAPBEXheaderItem 3 3 2 9" xfId="46962"/>
    <cellStyle name="SAPBEXheaderItem 3 3 3" xfId="46963"/>
    <cellStyle name="SAPBEXheaderItem 3 3 3 2" xfId="46964"/>
    <cellStyle name="SAPBEXheaderItem 3 3 3 2 2" xfId="46965"/>
    <cellStyle name="SAPBEXheaderItem 3 3 3 2 3" xfId="46966"/>
    <cellStyle name="SAPBEXheaderItem 3 3 3 3" xfId="46967"/>
    <cellStyle name="SAPBEXheaderItem 3 3 3 3 2" xfId="46968"/>
    <cellStyle name="SAPBEXheaderItem 3 3 3 3 3" xfId="46969"/>
    <cellStyle name="SAPBEXheaderItem 3 3 3 4" xfId="46970"/>
    <cellStyle name="SAPBEXheaderItem 3 3 3 4 2" xfId="46971"/>
    <cellStyle name="SAPBEXheaderItem 3 3 3 5" xfId="46972"/>
    <cellStyle name="SAPBEXheaderItem 3 3 3 5 2" xfId="46973"/>
    <cellStyle name="SAPBEXheaderItem 3 3 3 6" xfId="46974"/>
    <cellStyle name="SAPBEXheaderItem 3 3 3 7" xfId="46975"/>
    <cellStyle name="SAPBEXheaderItem 3 3 3 8" xfId="46976"/>
    <cellStyle name="SAPBEXheaderItem 3 3 3 9" xfId="46977"/>
    <cellStyle name="SAPBEXheaderItem 3 3 4" xfId="46978"/>
    <cellStyle name="SAPBEXheaderItem 3 3 4 2" xfId="46979"/>
    <cellStyle name="SAPBEXheaderItem 3 3 4 2 2" xfId="46980"/>
    <cellStyle name="SAPBEXheaderItem 3 3 4 2 3" xfId="46981"/>
    <cellStyle name="SAPBEXheaderItem 3 3 4 3" xfId="46982"/>
    <cellStyle name="SAPBEXheaderItem 3 3 4 4" xfId="46983"/>
    <cellStyle name="SAPBEXheaderItem 3 3 4 5" xfId="46984"/>
    <cellStyle name="SAPBEXheaderItem 3 3 5" xfId="46985"/>
    <cellStyle name="SAPBEXheaderItem 3 3 5 2" xfId="46986"/>
    <cellStyle name="SAPBEXheaderItem 3 3 5 2 2" xfId="46987"/>
    <cellStyle name="SAPBEXheaderItem 3 3 5 3" xfId="46988"/>
    <cellStyle name="SAPBEXheaderItem 3 3 5 4" xfId="46989"/>
    <cellStyle name="SAPBEXheaderItem 3 3 5 5" xfId="46990"/>
    <cellStyle name="SAPBEXheaderItem 3 3 6" xfId="46991"/>
    <cellStyle name="SAPBEXheaderItem 3 3 6 2" xfId="46992"/>
    <cellStyle name="SAPBEXheaderItem 3 3 6 3" xfId="46993"/>
    <cellStyle name="SAPBEXheaderItem 3 3 6 4" xfId="46994"/>
    <cellStyle name="SAPBEXheaderItem 3 3 6 5" xfId="46995"/>
    <cellStyle name="SAPBEXheaderItem 3 3 7" xfId="46996"/>
    <cellStyle name="SAPBEXheaderItem 3 3 7 2" xfId="46997"/>
    <cellStyle name="SAPBEXheaderItem 3 3 7 3" xfId="46998"/>
    <cellStyle name="SAPBEXheaderItem 3 3 7 4" xfId="46999"/>
    <cellStyle name="SAPBEXheaderItem 3 3 7 5" xfId="47000"/>
    <cellStyle name="SAPBEXheaderItem 3 3 8" xfId="47001"/>
    <cellStyle name="SAPBEXheaderItem 3 3 8 2" xfId="47002"/>
    <cellStyle name="SAPBEXheaderItem 3 3 8 3" xfId="47003"/>
    <cellStyle name="SAPBEXheaderItem 3 3 9" xfId="47004"/>
    <cellStyle name="SAPBEXheaderItem 3 3 9 2" xfId="47005"/>
    <cellStyle name="SAPBEXheaderItem 3 3 9 3" xfId="47006"/>
    <cellStyle name="SAPBEXheaderItem 3 4" xfId="47007"/>
    <cellStyle name="SAPBEXheaderItem 3 4 10" xfId="47008"/>
    <cellStyle name="SAPBEXheaderItem 3 4 10 2" xfId="47009"/>
    <cellStyle name="SAPBEXheaderItem 3 4 10 3" xfId="47010"/>
    <cellStyle name="SAPBEXheaderItem 3 4 11" xfId="47011"/>
    <cellStyle name="SAPBEXheaderItem 3 4 11 2" xfId="47012"/>
    <cellStyle name="SAPBEXheaderItem 3 4 12" xfId="47013"/>
    <cellStyle name="SAPBEXheaderItem 3 4 2" xfId="47014"/>
    <cellStyle name="SAPBEXheaderItem 3 4 2 10" xfId="47015"/>
    <cellStyle name="SAPBEXheaderItem 3 4 2 11" xfId="47016"/>
    <cellStyle name="SAPBEXheaderItem 3 4 2 2" xfId="47017"/>
    <cellStyle name="SAPBEXheaderItem 3 4 2 2 2" xfId="47018"/>
    <cellStyle name="SAPBEXheaderItem 3 4 2 2 2 2" xfId="47019"/>
    <cellStyle name="SAPBEXheaderItem 3 4 2 2 2 3" xfId="47020"/>
    <cellStyle name="SAPBEXheaderItem 3 4 2 2 3" xfId="47021"/>
    <cellStyle name="SAPBEXheaderItem 3 4 2 2 3 2" xfId="47022"/>
    <cellStyle name="SAPBEXheaderItem 3 4 2 2 3 3" xfId="47023"/>
    <cellStyle name="SAPBEXheaderItem 3 4 2 2 4" xfId="47024"/>
    <cellStyle name="SAPBEXheaderItem 3 4 2 2 4 2" xfId="47025"/>
    <cellStyle name="SAPBEXheaderItem 3 4 2 2 5" xfId="47026"/>
    <cellStyle name="SAPBEXheaderItem 3 4 2 2 6" xfId="47027"/>
    <cellStyle name="SAPBEXheaderItem 3 4 2 2 7" xfId="47028"/>
    <cellStyle name="SAPBEXheaderItem 3 4 2 2 8" xfId="47029"/>
    <cellStyle name="SAPBEXheaderItem 3 4 2 3" xfId="47030"/>
    <cellStyle name="SAPBEXheaderItem 3 4 2 3 2" xfId="47031"/>
    <cellStyle name="SAPBEXheaderItem 3 4 2 3 2 2" xfId="47032"/>
    <cellStyle name="SAPBEXheaderItem 3 4 2 3 3" xfId="47033"/>
    <cellStyle name="SAPBEXheaderItem 3 4 2 3 4" xfId="47034"/>
    <cellStyle name="SAPBEXheaderItem 3 4 2 3 5" xfId="47035"/>
    <cellStyle name="SAPBEXheaderItem 3 4 2 3 6" xfId="47036"/>
    <cellStyle name="SAPBEXheaderItem 3 4 2 4" xfId="47037"/>
    <cellStyle name="SAPBEXheaderItem 3 4 2 4 2" xfId="47038"/>
    <cellStyle name="SAPBEXheaderItem 3 4 2 4 3" xfId="47039"/>
    <cellStyle name="SAPBEXheaderItem 3 4 2 4 4" xfId="47040"/>
    <cellStyle name="SAPBEXheaderItem 3 4 2 4 5" xfId="47041"/>
    <cellStyle name="SAPBEXheaderItem 3 4 2 5" xfId="47042"/>
    <cellStyle name="SAPBEXheaderItem 3 4 2 5 2" xfId="47043"/>
    <cellStyle name="SAPBEXheaderItem 3 4 2 5 3" xfId="47044"/>
    <cellStyle name="SAPBEXheaderItem 3 4 2 5 4" xfId="47045"/>
    <cellStyle name="SAPBEXheaderItem 3 4 2 5 5" xfId="47046"/>
    <cellStyle name="SAPBEXheaderItem 3 4 2 6" xfId="47047"/>
    <cellStyle name="SAPBEXheaderItem 3 4 2 6 2" xfId="47048"/>
    <cellStyle name="SAPBEXheaderItem 3 4 2 6 3" xfId="47049"/>
    <cellStyle name="SAPBEXheaderItem 3 4 2 6 4" xfId="47050"/>
    <cellStyle name="SAPBEXheaderItem 3 4 2 6 5" xfId="47051"/>
    <cellStyle name="SAPBEXheaderItem 3 4 2 7" xfId="47052"/>
    <cellStyle name="SAPBEXheaderItem 3 4 2 7 2" xfId="47053"/>
    <cellStyle name="SAPBEXheaderItem 3 4 2 8" xfId="47054"/>
    <cellStyle name="SAPBEXheaderItem 3 4 2 9" xfId="47055"/>
    <cellStyle name="SAPBEXheaderItem 3 4 3" xfId="47056"/>
    <cellStyle name="SAPBEXheaderItem 3 4 3 2" xfId="47057"/>
    <cellStyle name="SAPBEXheaderItem 3 4 3 2 2" xfId="47058"/>
    <cellStyle name="SAPBEXheaderItem 3 4 3 2 3" xfId="47059"/>
    <cellStyle name="SAPBEXheaderItem 3 4 3 3" xfId="47060"/>
    <cellStyle name="SAPBEXheaderItem 3 4 3 3 2" xfId="47061"/>
    <cellStyle name="SAPBEXheaderItem 3 4 3 3 3" xfId="47062"/>
    <cellStyle name="SAPBEXheaderItem 3 4 3 4" xfId="47063"/>
    <cellStyle name="SAPBEXheaderItem 3 4 3 4 2" xfId="47064"/>
    <cellStyle name="SAPBEXheaderItem 3 4 3 5" xfId="47065"/>
    <cellStyle name="SAPBEXheaderItem 3 4 3 5 2" xfId="47066"/>
    <cellStyle name="SAPBEXheaderItem 3 4 3 6" xfId="47067"/>
    <cellStyle name="SAPBEXheaderItem 3 4 3 7" xfId="47068"/>
    <cellStyle name="SAPBEXheaderItem 3 4 3 8" xfId="47069"/>
    <cellStyle name="SAPBEXheaderItem 3 4 3 9" xfId="47070"/>
    <cellStyle name="SAPBEXheaderItem 3 4 4" xfId="47071"/>
    <cellStyle name="SAPBEXheaderItem 3 4 4 2" xfId="47072"/>
    <cellStyle name="SAPBEXheaderItem 3 4 4 2 2" xfId="47073"/>
    <cellStyle name="SAPBEXheaderItem 3 4 4 2 3" xfId="47074"/>
    <cellStyle name="SAPBEXheaderItem 3 4 4 3" xfId="47075"/>
    <cellStyle name="SAPBEXheaderItem 3 4 4 4" xfId="47076"/>
    <cellStyle name="SAPBEXheaderItem 3 4 4 5" xfId="47077"/>
    <cellStyle name="SAPBEXheaderItem 3 4 5" xfId="47078"/>
    <cellStyle name="SAPBEXheaderItem 3 4 5 2" xfId="47079"/>
    <cellStyle name="SAPBEXheaderItem 3 4 5 2 2" xfId="47080"/>
    <cellStyle name="SAPBEXheaderItem 3 4 5 3" xfId="47081"/>
    <cellStyle name="SAPBEXheaderItem 3 4 5 4" xfId="47082"/>
    <cellStyle name="SAPBEXheaderItem 3 4 5 5" xfId="47083"/>
    <cellStyle name="SAPBEXheaderItem 3 4 6" xfId="47084"/>
    <cellStyle name="SAPBEXheaderItem 3 4 6 2" xfId="47085"/>
    <cellStyle name="SAPBEXheaderItem 3 4 6 3" xfId="47086"/>
    <cellStyle name="SAPBEXheaderItem 3 4 6 4" xfId="47087"/>
    <cellStyle name="SAPBEXheaderItem 3 4 6 5" xfId="47088"/>
    <cellStyle name="SAPBEXheaderItem 3 4 7" xfId="47089"/>
    <cellStyle name="SAPBEXheaderItem 3 4 7 2" xfId="47090"/>
    <cellStyle name="SAPBEXheaderItem 3 4 7 3" xfId="47091"/>
    <cellStyle name="SAPBEXheaderItem 3 4 7 4" xfId="47092"/>
    <cellStyle name="SAPBEXheaderItem 3 4 7 5" xfId="47093"/>
    <cellStyle name="SAPBEXheaderItem 3 4 8" xfId="47094"/>
    <cellStyle name="SAPBEXheaderItem 3 4 8 2" xfId="47095"/>
    <cellStyle name="SAPBEXheaderItem 3 4 8 3" xfId="47096"/>
    <cellStyle name="SAPBEXheaderItem 3 4 9" xfId="47097"/>
    <cellStyle name="SAPBEXheaderItem 3 4 9 2" xfId="47098"/>
    <cellStyle name="SAPBEXheaderItem 3 4 9 3" xfId="47099"/>
    <cellStyle name="SAPBEXheaderItem 3 5" xfId="47100"/>
    <cellStyle name="SAPBEXheaderItem 3 5 2" xfId="47101"/>
    <cellStyle name="SAPBEXheaderItem 3 5 2 2" xfId="47102"/>
    <cellStyle name="SAPBEXheaderItem 3 5 2 2 2" xfId="47103"/>
    <cellStyle name="SAPBEXheaderItem 3 5 2 2 3" xfId="47104"/>
    <cellStyle name="SAPBEXheaderItem 3 5 2 3" xfId="47105"/>
    <cellStyle name="SAPBEXheaderItem 3 5 2 3 2" xfId="47106"/>
    <cellStyle name="SAPBEXheaderItem 3 5 2 4" xfId="47107"/>
    <cellStyle name="SAPBEXheaderItem 3 5 2 5" xfId="47108"/>
    <cellStyle name="SAPBEXheaderItem 3 5 3" xfId="47109"/>
    <cellStyle name="SAPBEXheaderItem 3 5 3 2" xfId="47110"/>
    <cellStyle name="SAPBEXheaderItem 3 5 3 3" xfId="47111"/>
    <cellStyle name="SAPBEXheaderItem 3 5 4" xfId="47112"/>
    <cellStyle name="SAPBEXheaderItem 3 5 4 2" xfId="47113"/>
    <cellStyle name="SAPBEXheaderItem 3 5 5" xfId="47114"/>
    <cellStyle name="SAPBEXheaderItem 3 5 5 2" xfId="47115"/>
    <cellStyle name="SAPBEXheaderItem 3 5 6" xfId="47116"/>
    <cellStyle name="SAPBEXheaderItem 3 5 7" xfId="47117"/>
    <cellStyle name="SAPBEXheaderItem 3 6" xfId="47118"/>
    <cellStyle name="SAPBEXheaderItem 3 6 2" xfId="47119"/>
    <cellStyle name="SAPBEXheaderItem 3 6 2 2" xfId="47120"/>
    <cellStyle name="SAPBEXheaderItem 3 6 2 2 2" xfId="47121"/>
    <cellStyle name="SAPBEXheaderItem 3 6 2 2 3" xfId="47122"/>
    <cellStyle name="SAPBEXheaderItem 3 6 2 3" xfId="47123"/>
    <cellStyle name="SAPBEXheaderItem 3 6 2 4" xfId="47124"/>
    <cellStyle name="SAPBEXheaderItem 3 6 2 5" xfId="47125"/>
    <cellStyle name="SAPBEXheaderItem 3 6 3" xfId="47126"/>
    <cellStyle name="SAPBEXheaderItem 3 6 3 2" xfId="47127"/>
    <cellStyle name="SAPBEXheaderItem 3 6 3 3" xfId="47128"/>
    <cellStyle name="SAPBEXheaderItem 3 6 4" xfId="47129"/>
    <cellStyle name="SAPBEXheaderItem 3 6 4 2" xfId="47130"/>
    <cellStyle name="SAPBEXheaderItem 3 6 5" xfId="47131"/>
    <cellStyle name="SAPBEXheaderItem 3 6 5 2" xfId="47132"/>
    <cellStyle name="SAPBEXheaderItem 3 6 6" xfId="47133"/>
    <cellStyle name="SAPBEXheaderItem 3 7" xfId="47134"/>
    <cellStyle name="SAPBEXheaderItem 3 7 2" xfId="47135"/>
    <cellStyle name="SAPBEXheaderItem 3 7 2 2" xfId="47136"/>
    <cellStyle name="SAPBEXheaderItem 3 7 2 3" xfId="47137"/>
    <cellStyle name="SAPBEXheaderItem 3 7 3" xfId="47138"/>
    <cellStyle name="SAPBEXheaderItem 3 7 3 2" xfId="47139"/>
    <cellStyle name="SAPBEXheaderItem 3 7 4" xfId="47140"/>
    <cellStyle name="SAPBEXheaderItem 3 7 5" xfId="47141"/>
    <cellStyle name="SAPBEXheaderItem 3 8" xfId="47142"/>
    <cellStyle name="SAPBEXheaderItem 3 8 2" xfId="47143"/>
    <cellStyle name="SAPBEXheaderItem 3 8 2 2" xfId="47144"/>
    <cellStyle name="SAPBEXheaderItem 3 8 2 3" xfId="47145"/>
    <cellStyle name="SAPBEXheaderItem 3 8 3" xfId="47146"/>
    <cellStyle name="SAPBEXheaderItem 3 8 3 2" xfId="47147"/>
    <cellStyle name="SAPBEXheaderItem 3 8 4" xfId="47148"/>
    <cellStyle name="SAPBEXheaderItem 3 9" xfId="47149"/>
    <cellStyle name="SAPBEXheaderItem 3 9 2" xfId="47150"/>
    <cellStyle name="SAPBEXheaderItem 3 9 2 2" xfId="47151"/>
    <cellStyle name="SAPBEXheaderItem 3 9 3" xfId="47152"/>
    <cellStyle name="SAPBEXheaderItem 3 9 4" xfId="47153"/>
    <cellStyle name="SAPBEXheaderItem 4" xfId="47154"/>
    <cellStyle name="SAPBEXheaderItem 4 10" xfId="47155"/>
    <cellStyle name="SAPBEXheaderItem 4 10 2" xfId="47156"/>
    <cellStyle name="SAPBEXheaderItem 4 10 3" xfId="47157"/>
    <cellStyle name="SAPBEXheaderItem 4 11" xfId="47158"/>
    <cellStyle name="SAPBEXheaderItem 4 11 2" xfId="47159"/>
    <cellStyle name="SAPBEXheaderItem 4 11 3" xfId="47160"/>
    <cellStyle name="SAPBEXheaderItem 4 12" xfId="47161"/>
    <cellStyle name="SAPBEXheaderItem 4 12 2" xfId="47162"/>
    <cellStyle name="SAPBEXheaderItem 4 13" xfId="47163"/>
    <cellStyle name="SAPBEXheaderItem 4 2" xfId="47164"/>
    <cellStyle name="SAPBEXheaderItem 4 2 10" xfId="47165"/>
    <cellStyle name="SAPBEXheaderItem 4 2 11" xfId="47166"/>
    <cellStyle name="SAPBEXheaderItem 4 2 12" xfId="47167"/>
    <cellStyle name="SAPBEXheaderItem 4 2 2" xfId="47168"/>
    <cellStyle name="SAPBEXheaderItem 4 2 2 10" xfId="47169"/>
    <cellStyle name="SAPBEXheaderItem 4 2 2 11" xfId="47170"/>
    <cellStyle name="SAPBEXheaderItem 4 2 2 2" xfId="47171"/>
    <cellStyle name="SAPBEXheaderItem 4 2 2 2 2" xfId="47172"/>
    <cellStyle name="SAPBEXheaderItem 4 2 2 2 2 2" xfId="47173"/>
    <cellStyle name="SAPBEXheaderItem 4 2 2 2 2 3" xfId="47174"/>
    <cellStyle name="SAPBEXheaderItem 4 2 2 2 3" xfId="47175"/>
    <cellStyle name="SAPBEXheaderItem 4 2 2 2 3 2" xfId="47176"/>
    <cellStyle name="SAPBEXheaderItem 4 2 2 2 3 3" xfId="47177"/>
    <cellStyle name="SAPBEXheaderItem 4 2 2 2 4" xfId="47178"/>
    <cellStyle name="SAPBEXheaderItem 4 2 2 2 4 2" xfId="47179"/>
    <cellStyle name="SAPBEXheaderItem 4 2 2 2 5" xfId="47180"/>
    <cellStyle name="SAPBEXheaderItem 4 2 2 2 6" xfId="47181"/>
    <cellStyle name="SAPBEXheaderItem 4 2 2 2 7" xfId="47182"/>
    <cellStyle name="SAPBEXheaderItem 4 2 2 2 8" xfId="47183"/>
    <cellStyle name="SAPBEXheaderItem 4 2 2 3" xfId="47184"/>
    <cellStyle name="SAPBEXheaderItem 4 2 2 3 2" xfId="47185"/>
    <cellStyle name="SAPBEXheaderItem 4 2 2 3 2 2" xfId="47186"/>
    <cellStyle name="SAPBEXheaderItem 4 2 2 3 3" xfId="47187"/>
    <cellStyle name="SAPBEXheaderItem 4 2 2 3 4" xfId="47188"/>
    <cellStyle name="SAPBEXheaderItem 4 2 2 3 5" xfId="47189"/>
    <cellStyle name="SAPBEXheaderItem 4 2 2 3 6" xfId="47190"/>
    <cellStyle name="SAPBEXheaderItem 4 2 2 4" xfId="47191"/>
    <cellStyle name="SAPBEXheaderItem 4 2 2 4 2" xfId="47192"/>
    <cellStyle name="SAPBEXheaderItem 4 2 2 4 3" xfId="47193"/>
    <cellStyle name="SAPBEXheaderItem 4 2 2 4 4" xfId="47194"/>
    <cellStyle name="SAPBEXheaderItem 4 2 2 4 5" xfId="47195"/>
    <cellStyle name="SAPBEXheaderItem 4 2 2 5" xfId="47196"/>
    <cellStyle name="SAPBEXheaderItem 4 2 2 5 2" xfId="47197"/>
    <cellStyle name="SAPBEXheaderItem 4 2 2 5 3" xfId="47198"/>
    <cellStyle name="SAPBEXheaderItem 4 2 2 5 4" xfId="47199"/>
    <cellStyle name="SAPBEXheaderItem 4 2 2 5 5" xfId="47200"/>
    <cellStyle name="SAPBEXheaderItem 4 2 2 6" xfId="47201"/>
    <cellStyle name="SAPBEXheaderItem 4 2 2 6 2" xfId="47202"/>
    <cellStyle name="SAPBEXheaderItem 4 2 2 6 3" xfId="47203"/>
    <cellStyle name="SAPBEXheaderItem 4 2 2 6 4" xfId="47204"/>
    <cellStyle name="SAPBEXheaderItem 4 2 2 6 5" xfId="47205"/>
    <cellStyle name="SAPBEXheaderItem 4 2 2 7" xfId="47206"/>
    <cellStyle name="SAPBEXheaderItem 4 2 2 7 2" xfId="47207"/>
    <cellStyle name="SAPBEXheaderItem 4 2 2 8" xfId="47208"/>
    <cellStyle name="SAPBEXheaderItem 4 2 2 9" xfId="47209"/>
    <cellStyle name="SAPBEXheaderItem 4 2 3" xfId="47210"/>
    <cellStyle name="SAPBEXheaderItem 4 2 3 2" xfId="47211"/>
    <cellStyle name="SAPBEXheaderItem 4 2 3 2 2" xfId="47212"/>
    <cellStyle name="SAPBEXheaderItem 4 2 3 2 3" xfId="47213"/>
    <cellStyle name="SAPBEXheaderItem 4 2 3 3" xfId="47214"/>
    <cellStyle name="SAPBEXheaderItem 4 2 3 3 2" xfId="47215"/>
    <cellStyle name="SAPBEXheaderItem 4 2 3 3 3" xfId="47216"/>
    <cellStyle name="SAPBEXheaderItem 4 2 3 4" xfId="47217"/>
    <cellStyle name="SAPBEXheaderItem 4 2 3 4 2" xfId="47218"/>
    <cellStyle name="SAPBEXheaderItem 4 2 3 5" xfId="47219"/>
    <cellStyle name="SAPBEXheaderItem 4 2 3 5 2" xfId="47220"/>
    <cellStyle name="SAPBEXheaderItem 4 2 3 6" xfId="47221"/>
    <cellStyle name="SAPBEXheaderItem 4 2 3 7" xfId="47222"/>
    <cellStyle name="SAPBEXheaderItem 4 2 3 8" xfId="47223"/>
    <cellStyle name="SAPBEXheaderItem 4 2 3 9" xfId="47224"/>
    <cellStyle name="SAPBEXheaderItem 4 2 4" xfId="47225"/>
    <cellStyle name="SAPBEXheaderItem 4 2 4 2" xfId="47226"/>
    <cellStyle name="SAPBEXheaderItem 4 2 4 2 2" xfId="47227"/>
    <cellStyle name="SAPBEXheaderItem 4 2 4 3" xfId="47228"/>
    <cellStyle name="SAPBEXheaderItem 4 2 4 4" xfId="47229"/>
    <cellStyle name="SAPBEXheaderItem 4 2 4 5" xfId="47230"/>
    <cellStyle name="SAPBEXheaderItem 4 2 5" xfId="47231"/>
    <cellStyle name="SAPBEXheaderItem 4 2 5 2" xfId="47232"/>
    <cellStyle name="SAPBEXheaderItem 4 2 5 2 2" xfId="47233"/>
    <cellStyle name="SAPBEXheaderItem 4 2 5 3" xfId="47234"/>
    <cellStyle name="SAPBEXheaderItem 4 2 5 4" xfId="47235"/>
    <cellStyle name="SAPBEXheaderItem 4 2 5 5" xfId="47236"/>
    <cellStyle name="SAPBEXheaderItem 4 2 6" xfId="47237"/>
    <cellStyle name="SAPBEXheaderItem 4 2 6 2" xfId="47238"/>
    <cellStyle name="SAPBEXheaderItem 4 2 6 3" xfId="47239"/>
    <cellStyle name="SAPBEXheaderItem 4 2 6 4" xfId="47240"/>
    <cellStyle name="SAPBEXheaderItem 4 2 6 5" xfId="47241"/>
    <cellStyle name="SAPBEXheaderItem 4 2 7" xfId="47242"/>
    <cellStyle name="SAPBEXheaderItem 4 2 7 2" xfId="47243"/>
    <cellStyle name="SAPBEXheaderItem 4 2 7 3" xfId="47244"/>
    <cellStyle name="SAPBEXheaderItem 4 2 7 4" xfId="47245"/>
    <cellStyle name="SAPBEXheaderItem 4 2 7 5" xfId="47246"/>
    <cellStyle name="SAPBEXheaderItem 4 2 8" xfId="47247"/>
    <cellStyle name="SAPBEXheaderItem 4 2 8 2" xfId="47248"/>
    <cellStyle name="SAPBEXheaderItem 4 2 9" xfId="47249"/>
    <cellStyle name="SAPBEXheaderItem 4 3" xfId="47250"/>
    <cellStyle name="SAPBEXheaderItem 4 3 10" xfId="47251"/>
    <cellStyle name="SAPBEXheaderItem 4 3 11" xfId="47252"/>
    <cellStyle name="SAPBEXheaderItem 4 3 2" xfId="47253"/>
    <cellStyle name="SAPBEXheaderItem 4 3 2 2" xfId="47254"/>
    <cellStyle name="SAPBEXheaderItem 4 3 2 2 2" xfId="47255"/>
    <cellStyle name="SAPBEXheaderItem 4 3 2 2 3" xfId="47256"/>
    <cellStyle name="SAPBEXheaderItem 4 3 2 3" xfId="47257"/>
    <cellStyle name="SAPBEXheaderItem 4 3 2 3 2" xfId="47258"/>
    <cellStyle name="SAPBEXheaderItem 4 3 2 3 3" xfId="47259"/>
    <cellStyle name="SAPBEXheaderItem 4 3 2 4" xfId="47260"/>
    <cellStyle name="SAPBEXheaderItem 4 3 2 4 2" xfId="47261"/>
    <cellStyle name="SAPBEXheaderItem 4 3 2 5" xfId="47262"/>
    <cellStyle name="SAPBEXheaderItem 4 3 2 6" xfId="47263"/>
    <cellStyle name="SAPBEXheaderItem 4 3 2 7" xfId="47264"/>
    <cellStyle name="SAPBEXheaderItem 4 3 2 8" xfId="47265"/>
    <cellStyle name="SAPBEXheaderItem 4 3 3" xfId="47266"/>
    <cellStyle name="SAPBEXheaderItem 4 3 3 2" xfId="47267"/>
    <cellStyle name="SAPBEXheaderItem 4 3 3 2 2" xfId="47268"/>
    <cellStyle name="SAPBEXheaderItem 4 3 3 3" xfId="47269"/>
    <cellStyle name="SAPBEXheaderItem 4 3 3 4" xfId="47270"/>
    <cellStyle name="SAPBEXheaderItem 4 3 3 5" xfId="47271"/>
    <cellStyle name="SAPBEXheaderItem 4 3 3 6" xfId="47272"/>
    <cellStyle name="SAPBEXheaderItem 4 3 4" xfId="47273"/>
    <cellStyle name="SAPBEXheaderItem 4 3 4 2" xfId="47274"/>
    <cellStyle name="SAPBEXheaderItem 4 3 4 3" xfId="47275"/>
    <cellStyle name="SAPBEXheaderItem 4 3 4 4" xfId="47276"/>
    <cellStyle name="SAPBEXheaderItem 4 3 4 5" xfId="47277"/>
    <cellStyle name="SAPBEXheaderItem 4 3 5" xfId="47278"/>
    <cellStyle name="SAPBEXheaderItem 4 3 5 2" xfId="47279"/>
    <cellStyle name="SAPBEXheaderItem 4 3 5 3" xfId="47280"/>
    <cellStyle name="SAPBEXheaderItem 4 3 5 4" xfId="47281"/>
    <cellStyle name="SAPBEXheaderItem 4 3 5 5" xfId="47282"/>
    <cellStyle name="SAPBEXheaderItem 4 3 6" xfId="47283"/>
    <cellStyle name="SAPBEXheaderItem 4 3 6 2" xfId="47284"/>
    <cellStyle name="SAPBEXheaderItem 4 3 6 3" xfId="47285"/>
    <cellStyle name="SAPBEXheaderItem 4 3 6 4" xfId="47286"/>
    <cellStyle name="SAPBEXheaderItem 4 3 6 5" xfId="47287"/>
    <cellStyle name="SAPBEXheaderItem 4 3 7" xfId="47288"/>
    <cellStyle name="SAPBEXheaderItem 4 3 7 2" xfId="47289"/>
    <cellStyle name="SAPBEXheaderItem 4 3 8" xfId="47290"/>
    <cellStyle name="SAPBEXheaderItem 4 3 9" xfId="47291"/>
    <cellStyle name="SAPBEXheaderItem 4 4" xfId="47292"/>
    <cellStyle name="SAPBEXheaderItem 4 4 2" xfId="47293"/>
    <cellStyle name="SAPBEXheaderItem 4 4 2 2" xfId="47294"/>
    <cellStyle name="SAPBEXheaderItem 4 4 2 3" xfId="47295"/>
    <cellStyle name="SAPBEXheaderItem 4 4 3" xfId="47296"/>
    <cellStyle name="SAPBEXheaderItem 4 4 3 2" xfId="47297"/>
    <cellStyle name="SAPBEXheaderItem 4 4 3 3" xfId="47298"/>
    <cellStyle name="SAPBEXheaderItem 4 4 4" xfId="47299"/>
    <cellStyle name="SAPBEXheaderItem 4 4 4 2" xfId="47300"/>
    <cellStyle name="SAPBEXheaderItem 4 4 5" xfId="47301"/>
    <cellStyle name="SAPBEXheaderItem 4 4 5 2" xfId="47302"/>
    <cellStyle name="SAPBEXheaderItem 4 4 6" xfId="47303"/>
    <cellStyle name="SAPBEXheaderItem 4 4 7" xfId="47304"/>
    <cellStyle name="SAPBEXheaderItem 4 4 8" xfId="47305"/>
    <cellStyle name="SAPBEXheaderItem 4 4 9" xfId="47306"/>
    <cellStyle name="SAPBEXheaderItem 4 5" xfId="47307"/>
    <cellStyle name="SAPBEXheaderItem 4 5 2" xfId="47308"/>
    <cellStyle name="SAPBEXheaderItem 4 5 2 2" xfId="47309"/>
    <cellStyle name="SAPBEXheaderItem 4 5 2 3" xfId="47310"/>
    <cellStyle name="SAPBEXheaderItem 4 5 3" xfId="47311"/>
    <cellStyle name="SAPBEXheaderItem 4 5 4" xfId="47312"/>
    <cellStyle name="SAPBEXheaderItem 4 5 5" xfId="47313"/>
    <cellStyle name="SAPBEXheaderItem 4 6" xfId="47314"/>
    <cellStyle name="SAPBEXheaderItem 4 6 2" xfId="47315"/>
    <cellStyle name="SAPBEXheaderItem 4 6 2 2" xfId="47316"/>
    <cellStyle name="SAPBEXheaderItem 4 6 3" xfId="47317"/>
    <cellStyle name="SAPBEXheaderItem 4 6 4" xfId="47318"/>
    <cellStyle name="SAPBEXheaderItem 4 6 5" xfId="47319"/>
    <cellStyle name="SAPBEXheaderItem 4 7" xfId="47320"/>
    <cellStyle name="SAPBEXheaderItem 4 7 2" xfId="47321"/>
    <cellStyle name="SAPBEXheaderItem 4 7 3" xfId="47322"/>
    <cellStyle name="SAPBEXheaderItem 4 7 4" xfId="47323"/>
    <cellStyle name="SAPBEXheaderItem 4 7 5" xfId="47324"/>
    <cellStyle name="SAPBEXheaderItem 4 8" xfId="47325"/>
    <cellStyle name="SAPBEXheaderItem 4 8 2" xfId="47326"/>
    <cellStyle name="SAPBEXheaderItem 4 8 3" xfId="47327"/>
    <cellStyle name="SAPBEXheaderItem 4 9" xfId="47328"/>
    <cellStyle name="SAPBEXheaderItem 4 9 2" xfId="47329"/>
    <cellStyle name="SAPBEXheaderItem 4 9 3" xfId="47330"/>
    <cellStyle name="SAPBEXheaderItem 5" xfId="47331"/>
    <cellStyle name="SAPBEXheaderItem 5 10" xfId="47332"/>
    <cellStyle name="SAPBEXheaderItem 5 10 2" xfId="47333"/>
    <cellStyle name="SAPBEXheaderItem 5 10 3" xfId="47334"/>
    <cellStyle name="SAPBEXheaderItem 5 11" xfId="47335"/>
    <cellStyle name="SAPBEXheaderItem 5 11 2" xfId="47336"/>
    <cellStyle name="SAPBEXheaderItem 5 12" xfId="47337"/>
    <cellStyle name="SAPBEXheaderItem 5 2" xfId="47338"/>
    <cellStyle name="SAPBEXheaderItem 5 2 10" xfId="47339"/>
    <cellStyle name="SAPBEXheaderItem 5 2 11" xfId="47340"/>
    <cellStyle name="SAPBEXheaderItem 5 2 2" xfId="47341"/>
    <cellStyle name="SAPBEXheaderItem 5 2 2 2" xfId="47342"/>
    <cellStyle name="SAPBEXheaderItem 5 2 2 2 2" xfId="47343"/>
    <cellStyle name="SAPBEXheaderItem 5 2 2 2 3" xfId="47344"/>
    <cellStyle name="SAPBEXheaderItem 5 2 2 3" xfId="47345"/>
    <cellStyle name="SAPBEXheaderItem 5 2 2 3 2" xfId="47346"/>
    <cellStyle name="SAPBEXheaderItem 5 2 2 3 3" xfId="47347"/>
    <cellStyle name="SAPBEXheaderItem 5 2 2 4" xfId="47348"/>
    <cellStyle name="SAPBEXheaderItem 5 2 2 4 2" xfId="47349"/>
    <cellStyle name="SAPBEXheaderItem 5 2 2 5" xfId="47350"/>
    <cellStyle name="SAPBEXheaderItem 5 2 2 6" xfId="47351"/>
    <cellStyle name="SAPBEXheaderItem 5 2 2 7" xfId="47352"/>
    <cellStyle name="SAPBEXheaderItem 5 2 2 8" xfId="47353"/>
    <cellStyle name="SAPBEXheaderItem 5 2 3" xfId="47354"/>
    <cellStyle name="SAPBEXheaderItem 5 2 3 2" xfId="47355"/>
    <cellStyle name="SAPBEXheaderItem 5 2 3 2 2" xfId="47356"/>
    <cellStyle name="SAPBEXheaderItem 5 2 3 3" xfId="47357"/>
    <cellStyle name="SAPBEXheaderItem 5 2 3 4" xfId="47358"/>
    <cellStyle name="SAPBEXheaderItem 5 2 3 5" xfId="47359"/>
    <cellStyle name="SAPBEXheaderItem 5 2 3 6" xfId="47360"/>
    <cellStyle name="SAPBEXheaderItem 5 2 4" xfId="47361"/>
    <cellStyle name="SAPBEXheaderItem 5 2 4 2" xfId="47362"/>
    <cellStyle name="SAPBEXheaderItem 5 2 4 3" xfId="47363"/>
    <cellStyle name="SAPBEXheaderItem 5 2 4 4" xfId="47364"/>
    <cellStyle name="SAPBEXheaderItem 5 2 4 5" xfId="47365"/>
    <cellStyle name="SAPBEXheaderItem 5 2 5" xfId="47366"/>
    <cellStyle name="SAPBEXheaderItem 5 2 5 2" xfId="47367"/>
    <cellStyle name="SAPBEXheaderItem 5 2 5 3" xfId="47368"/>
    <cellStyle name="SAPBEXheaderItem 5 2 5 4" xfId="47369"/>
    <cellStyle name="SAPBEXheaderItem 5 2 5 5" xfId="47370"/>
    <cellStyle name="SAPBEXheaderItem 5 2 6" xfId="47371"/>
    <cellStyle name="SAPBEXheaderItem 5 2 6 2" xfId="47372"/>
    <cellStyle name="SAPBEXheaderItem 5 2 6 3" xfId="47373"/>
    <cellStyle name="SAPBEXheaderItem 5 2 6 4" xfId="47374"/>
    <cellStyle name="SAPBEXheaderItem 5 2 6 5" xfId="47375"/>
    <cellStyle name="SAPBEXheaderItem 5 2 7" xfId="47376"/>
    <cellStyle name="SAPBEXheaderItem 5 2 7 2" xfId="47377"/>
    <cellStyle name="SAPBEXheaderItem 5 2 8" xfId="47378"/>
    <cellStyle name="SAPBEXheaderItem 5 2 9" xfId="47379"/>
    <cellStyle name="SAPBEXheaderItem 5 3" xfId="47380"/>
    <cellStyle name="SAPBEXheaderItem 5 3 2" xfId="47381"/>
    <cellStyle name="SAPBEXheaderItem 5 3 2 2" xfId="47382"/>
    <cellStyle name="SAPBEXheaderItem 5 3 2 3" xfId="47383"/>
    <cellStyle name="SAPBEXheaderItem 5 3 3" xfId="47384"/>
    <cellStyle name="SAPBEXheaderItem 5 3 3 2" xfId="47385"/>
    <cellStyle name="SAPBEXheaderItem 5 3 3 3" xfId="47386"/>
    <cellStyle name="SAPBEXheaderItem 5 3 4" xfId="47387"/>
    <cellStyle name="SAPBEXheaderItem 5 3 4 2" xfId="47388"/>
    <cellStyle name="SAPBEXheaderItem 5 3 5" xfId="47389"/>
    <cellStyle name="SAPBEXheaderItem 5 3 5 2" xfId="47390"/>
    <cellStyle name="SAPBEXheaderItem 5 3 6" xfId="47391"/>
    <cellStyle name="SAPBEXheaderItem 5 3 7" xfId="47392"/>
    <cellStyle name="SAPBEXheaderItem 5 3 8" xfId="47393"/>
    <cellStyle name="SAPBEXheaderItem 5 3 9" xfId="47394"/>
    <cellStyle name="SAPBEXheaderItem 5 4" xfId="47395"/>
    <cellStyle name="SAPBEXheaderItem 5 4 2" xfId="47396"/>
    <cellStyle name="SAPBEXheaderItem 5 4 2 2" xfId="47397"/>
    <cellStyle name="SAPBEXheaderItem 5 4 2 3" xfId="47398"/>
    <cellStyle name="SAPBEXheaderItem 5 4 3" xfId="47399"/>
    <cellStyle name="SAPBEXheaderItem 5 4 4" xfId="47400"/>
    <cellStyle name="SAPBEXheaderItem 5 4 5" xfId="47401"/>
    <cellStyle name="SAPBEXheaderItem 5 5" xfId="47402"/>
    <cellStyle name="SAPBEXheaderItem 5 5 2" xfId="47403"/>
    <cellStyle name="SAPBEXheaderItem 5 5 2 2" xfId="47404"/>
    <cellStyle name="SAPBEXheaderItem 5 5 3" xfId="47405"/>
    <cellStyle name="SAPBEXheaderItem 5 5 4" xfId="47406"/>
    <cellStyle name="SAPBEXheaderItem 5 5 5" xfId="47407"/>
    <cellStyle name="SAPBEXheaderItem 5 6" xfId="47408"/>
    <cellStyle name="SAPBEXheaderItem 5 6 2" xfId="47409"/>
    <cellStyle name="SAPBEXheaderItem 5 6 3" xfId="47410"/>
    <cellStyle name="SAPBEXheaderItem 5 6 4" xfId="47411"/>
    <cellStyle name="SAPBEXheaderItem 5 6 5" xfId="47412"/>
    <cellStyle name="SAPBEXheaderItem 5 7" xfId="47413"/>
    <cellStyle name="SAPBEXheaderItem 5 7 2" xfId="47414"/>
    <cellStyle name="SAPBEXheaderItem 5 7 3" xfId="47415"/>
    <cellStyle name="SAPBEXheaderItem 5 7 4" xfId="47416"/>
    <cellStyle name="SAPBEXheaderItem 5 7 5" xfId="47417"/>
    <cellStyle name="SAPBEXheaderItem 5 8" xfId="47418"/>
    <cellStyle name="SAPBEXheaderItem 5 8 2" xfId="47419"/>
    <cellStyle name="SAPBEXheaderItem 5 8 3" xfId="47420"/>
    <cellStyle name="SAPBEXheaderItem 5 9" xfId="47421"/>
    <cellStyle name="SAPBEXheaderItem 5 9 2" xfId="47422"/>
    <cellStyle name="SAPBEXheaderItem 5 9 3" xfId="47423"/>
    <cellStyle name="SAPBEXheaderItem 6" xfId="47424"/>
    <cellStyle name="SAPBEXheaderItem 6 10" xfId="47425"/>
    <cellStyle name="SAPBEXheaderItem 6 11" xfId="47426"/>
    <cellStyle name="SAPBEXheaderItem 6 12" xfId="47427"/>
    <cellStyle name="SAPBEXheaderItem 6 2" xfId="47428"/>
    <cellStyle name="SAPBEXheaderItem 6 2 10" xfId="47429"/>
    <cellStyle name="SAPBEXheaderItem 6 2 11" xfId="47430"/>
    <cellStyle name="SAPBEXheaderItem 6 2 2" xfId="47431"/>
    <cellStyle name="SAPBEXheaderItem 6 2 2 2" xfId="47432"/>
    <cellStyle name="SAPBEXheaderItem 6 2 2 2 2" xfId="47433"/>
    <cellStyle name="SAPBEXheaderItem 6 2 2 2 3" xfId="47434"/>
    <cellStyle name="SAPBEXheaderItem 6 2 2 3" xfId="47435"/>
    <cellStyle name="SAPBEXheaderItem 6 2 2 3 2" xfId="47436"/>
    <cellStyle name="SAPBEXheaderItem 6 2 2 4" xfId="47437"/>
    <cellStyle name="SAPBEXheaderItem 6 2 2 4 2" xfId="47438"/>
    <cellStyle name="SAPBEXheaderItem 6 2 2 5" xfId="47439"/>
    <cellStyle name="SAPBEXheaderItem 6 2 2 6" xfId="47440"/>
    <cellStyle name="SAPBEXheaderItem 6 2 2 7" xfId="47441"/>
    <cellStyle name="SAPBEXheaderItem 6 2 2 8" xfId="47442"/>
    <cellStyle name="SAPBEXheaderItem 6 2 3" xfId="47443"/>
    <cellStyle name="SAPBEXheaderItem 6 2 3 2" xfId="47444"/>
    <cellStyle name="SAPBEXheaderItem 6 2 3 2 2" xfId="47445"/>
    <cellStyle name="SAPBEXheaderItem 6 2 3 3" xfId="47446"/>
    <cellStyle name="SAPBEXheaderItem 6 2 3 4" xfId="47447"/>
    <cellStyle name="SAPBEXheaderItem 6 2 3 5" xfId="47448"/>
    <cellStyle name="SAPBEXheaderItem 6 2 3 6" xfId="47449"/>
    <cellStyle name="SAPBEXheaderItem 6 2 4" xfId="47450"/>
    <cellStyle name="SAPBEXheaderItem 6 2 4 2" xfId="47451"/>
    <cellStyle name="SAPBEXheaderItem 6 2 4 3" xfId="47452"/>
    <cellStyle name="SAPBEXheaderItem 6 2 4 4" xfId="47453"/>
    <cellStyle name="SAPBEXheaderItem 6 2 4 5" xfId="47454"/>
    <cellStyle name="SAPBEXheaderItem 6 2 5" xfId="47455"/>
    <cellStyle name="SAPBEXheaderItem 6 2 5 2" xfId="47456"/>
    <cellStyle name="SAPBEXheaderItem 6 2 5 3" xfId="47457"/>
    <cellStyle name="SAPBEXheaderItem 6 2 5 4" xfId="47458"/>
    <cellStyle name="SAPBEXheaderItem 6 2 5 5" xfId="47459"/>
    <cellStyle name="SAPBEXheaderItem 6 2 6" xfId="47460"/>
    <cellStyle name="SAPBEXheaderItem 6 2 6 2" xfId="47461"/>
    <cellStyle name="SAPBEXheaderItem 6 2 6 3" xfId="47462"/>
    <cellStyle name="SAPBEXheaderItem 6 2 6 4" xfId="47463"/>
    <cellStyle name="SAPBEXheaderItem 6 2 6 5" xfId="47464"/>
    <cellStyle name="SAPBEXheaderItem 6 2 7" xfId="47465"/>
    <cellStyle name="SAPBEXheaderItem 6 2 7 2" xfId="47466"/>
    <cellStyle name="SAPBEXheaderItem 6 2 8" xfId="47467"/>
    <cellStyle name="SAPBEXheaderItem 6 2 9" xfId="47468"/>
    <cellStyle name="SAPBEXheaderItem 6 3" xfId="47469"/>
    <cellStyle name="SAPBEXheaderItem 6 3 2" xfId="47470"/>
    <cellStyle name="SAPBEXheaderItem 6 3 2 2" xfId="47471"/>
    <cellStyle name="SAPBEXheaderItem 6 3 3" xfId="47472"/>
    <cellStyle name="SAPBEXheaderItem 6 3 3 2" xfId="47473"/>
    <cellStyle name="SAPBEXheaderItem 6 3 4" xfId="47474"/>
    <cellStyle name="SAPBEXheaderItem 6 3 4 2" xfId="47475"/>
    <cellStyle name="SAPBEXheaderItem 6 3 5" xfId="47476"/>
    <cellStyle name="SAPBEXheaderItem 6 3 5 2" xfId="47477"/>
    <cellStyle name="SAPBEXheaderItem 6 3 6" xfId="47478"/>
    <cellStyle name="SAPBEXheaderItem 6 3 7" xfId="47479"/>
    <cellStyle name="SAPBEXheaderItem 6 3 8" xfId="47480"/>
    <cellStyle name="SAPBEXheaderItem 6 3 9" xfId="47481"/>
    <cellStyle name="SAPBEXheaderItem 6 4" xfId="47482"/>
    <cellStyle name="SAPBEXheaderItem 6 4 2" xfId="47483"/>
    <cellStyle name="SAPBEXheaderItem 6 4 2 2" xfId="47484"/>
    <cellStyle name="SAPBEXheaderItem 6 4 3" xfId="47485"/>
    <cellStyle name="SAPBEXheaderItem 6 4 4" xfId="47486"/>
    <cellStyle name="SAPBEXheaderItem 6 4 5" xfId="47487"/>
    <cellStyle name="SAPBEXheaderItem 6 5" xfId="47488"/>
    <cellStyle name="SAPBEXheaderItem 6 5 2" xfId="47489"/>
    <cellStyle name="SAPBEXheaderItem 6 5 2 2" xfId="47490"/>
    <cellStyle name="SAPBEXheaderItem 6 5 3" xfId="47491"/>
    <cellStyle name="SAPBEXheaderItem 6 5 4" xfId="47492"/>
    <cellStyle name="SAPBEXheaderItem 6 5 5" xfId="47493"/>
    <cellStyle name="SAPBEXheaderItem 6 6" xfId="47494"/>
    <cellStyle name="SAPBEXheaderItem 6 6 2" xfId="47495"/>
    <cellStyle name="SAPBEXheaderItem 6 6 3" xfId="47496"/>
    <cellStyle name="SAPBEXheaderItem 6 6 4" xfId="47497"/>
    <cellStyle name="SAPBEXheaderItem 6 6 5" xfId="47498"/>
    <cellStyle name="SAPBEXheaderItem 6 7" xfId="47499"/>
    <cellStyle name="SAPBEXheaderItem 6 7 2" xfId="47500"/>
    <cellStyle name="SAPBEXheaderItem 6 7 3" xfId="47501"/>
    <cellStyle name="SAPBEXheaderItem 6 7 4" xfId="47502"/>
    <cellStyle name="SAPBEXheaderItem 6 7 5" xfId="47503"/>
    <cellStyle name="SAPBEXheaderItem 6 8" xfId="47504"/>
    <cellStyle name="SAPBEXheaderItem 6 8 2" xfId="47505"/>
    <cellStyle name="SAPBEXheaderItem 6 9" xfId="47506"/>
    <cellStyle name="SAPBEXheaderItem 6 9 2" xfId="47507"/>
    <cellStyle name="SAPBEXheaderItem 6 9 3" xfId="47508"/>
    <cellStyle name="SAPBEXheaderItem 7" xfId="47509"/>
    <cellStyle name="SAPBEXheaderItem 7 2" xfId="47510"/>
    <cellStyle name="SAPBEXheaderItem 7 2 2" xfId="47511"/>
    <cellStyle name="SAPBEXheaderItem 7 2 2 2" xfId="47512"/>
    <cellStyle name="SAPBEXheaderItem 7 2 2 3" xfId="47513"/>
    <cellStyle name="SAPBEXheaderItem 7 2 3" xfId="47514"/>
    <cellStyle name="SAPBEXheaderItem 7 2 4" xfId="47515"/>
    <cellStyle name="SAPBEXheaderItem 7 2 5" xfId="47516"/>
    <cellStyle name="SAPBEXheaderItem 7 3" xfId="47517"/>
    <cellStyle name="SAPBEXheaderItem 7 3 2" xfId="47518"/>
    <cellStyle name="SAPBEXheaderItem 7 3 3" xfId="47519"/>
    <cellStyle name="SAPBEXheaderItem 7 4" xfId="47520"/>
    <cellStyle name="SAPBEXheaderItem 7 4 2" xfId="47521"/>
    <cellStyle name="SAPBEXheaderItem 7 5" xfId="47522"/>
    <cellStyle name="SAPBEXheaderItem 7 5 2" xfId="47523"/>
    <cellStyle name="SAPBEXheaderItem 7 6" xfId="47524"/>
    <cellStyle name="SAPBEXheaderItem 7 6 2" xfId="47525"/>
    <cellStyle name="SAPBEXheaderItem 7 7" xfId="47526"/>
    <cellStyle name="SAPBEXheaderItem 8" xfId="47527"/>
    <cellStyle name="SAPBEXheaderItem 8 2" xfId="47528"/>
    <cellStyle name="SAPBEXheaderItem 8 2 2" xfId="47529"/>
    <cellStyle name="SAPBEXheaderItem 8 2 2 2" xfId="47530"/>
    <cellStyle name="SAPBEXheaderItem 8 2 3" xfId="47531"/>
    <cellStyle name="SAPBEXheaderItem 8 2 4" xfId="47532"/>
    <cellStyle name="SAPBEXheaderItem 8 2 5" xfId="47533"/>
    <cellStyle name="SAPBEXheaderItem 8 3" xfId="47534"/>
    <cellStyle name="SAPBEXheaderItem 8 3 2" xfId="47535"/>
    <cellStyle name="SAPBEXheaderItem 8 3 3" xfId="47536"/>
    <cellStyle name="SAPBEXheaderItem 8 4" xfId="47537"/>
    <cellStyle name="SAPBEXheaderItem 8 5" xfId="47538"/>
    <cellStyle name="SAPBEXheaderItem 9" xfId="47539"/>
    <cellStyle name="SAPBEXheaderItem 9 2" xfId="47540"/>
    <cellStyle name="SAPBEXheaderItem 9 2 2" xfId="47541"/>
    <cellStyle name="SAPBEXheaderItem 9 2 3" xfId="47542"/>
    <cellStyle name="SAPBEXheaderItem 9 3" xfId="47543"/>
    <cellStyle name="SAPBEXheaderItem 9 3 2" xfId="47544"/>
    <cellStyle name="SAPBEXheaderItem 9 4" xfId="47545"/>
    <cellStyle name="SAPBEXheaderItem 9 5" xfId="47546"/>
    <cellStyle name="SAPBEXheaderItem_Internal FC 3+9 2010_templ v3_CMS_ 6 5 ver vas sms adj " xfId="47547"/>
    <cellStyle name="SAPBEXheaderText" xfId="47548"/>
    <cellStyle name="SAPBEXheaderText 10" xfId="47549"/>
    <cellStyle name="SAPBEXheaderText 10 2" xfId="47550"/>
    <cellStyle name="SAPBEXheaderText 10 2 2" xfId="47551"/>
    <cellStyle name="SAPBEXheaderText 10 2 3" xfId="47552"/>
    <cellStyle name="SAPBEXheaderText 10 3" xfId="47553"/>
    <cellStyle name="SAPBEXheaderText 10 3 2" xfId="47554"/>
    <cellStyle name="SAPBEXheaderText 10 4" xfId="47555"/>
    <cellStyle name="SAPBEXheaderText 11" xfId="47556"/>
    <cellStyle name="SAPBEXheaderText 11 2" xfId="47557"/>
    <cellStyle name="SAPBEXheaderText 11 2 2" xfId="47558"/>
    <cellStyle name="SAPBEXheaderText 11 2 3" xfId="47559"/>
    <cellStyle name="SAPBEXheaderText 11 3" xfId="47560"/>
    <cellStyle name="SAPBEXheaderText 11 3 2" xfId="47561"/>
    <cellStyle name="SAPBEXheaderText 11 4" xfId="47562"/>
    <cellStyle name="SAPBEXheaderText 12" xfId="47563"/>
    <cellStyle name="SAPBEXheaderText 12 2" xfId="47564"/>
    <cellStyle name="SAPBEXheaderText 12 3" xfId="47565"/>
    <cellStyle name="SAPBEXheaderText 12 4" xfId="47566"/>
    <cellStyle name="SAPBEXheaderText 13" xfId="47567"/>
    <cellStyle name="SAPBEXheaderText 13 2" xfId="47568"/>
    <cellStyle name="SAPBEXheaderText 13 2 2" xfId="47569"/>
    <cellStyle name="SAPBEXheaderText 13 3" xfId="47570"/>
    <cellStyle name="SAPBEXheaderText 13 3 2" xfId="47571"/>
    <cellStyle name="SAPBEXheaderText 13 4" xfId="47572"/>
    <cellStyle name="SAPBEXheaderText 13 5" xfId="47573"/>
    <cellStyle name="SAPBEXheaderText 14" xfId="47574"/>
    <cellStyle name="SAPBEXheaderText 14 2" xfId="47575"/>
    <cellStyle name="SAPBEXheaderText 14 2 2" xfId="47576"/>
    <cellStyle name="SAPBEXheaderText 14 3" xfId="47577"/>
    <cellStyle name="SAPBEXheaderText 14 3 2" xfId="47578"/>
    <cellStyle name="SAPBEXheaderText 14 4" xfId="47579"/>
    <cellStyle name="SAPBEXheaderText 14 5" xfId="47580"/>
    <cellStyle name="SAPBEXheaderText 15" xfId="47581"/>
    <cellStyle name="SAPBEXheaderText 15 2" xfId="47582"/>
    <cellStyle name="SAPBEXheaderText 15 2 2" xfId="47583"/>
    <cellStyle name="SAPBEXheaderText 15 3" xfId="47584"/>
    <cellStyle name="SAPBEXheaderText 15 3 2" xfId="47585"/>
    <cellStyle name="SAPBEXheaderText 15 4" xfId="47586"/>
    <cellStyle name="SAPBEXheaderText 15 5" xfId="47587"/>
    <cellStyle name="SAPBEXheaderText 16" xfId="47588"/>
    <cellStyle name="SAPBEXheaderText 16 2" xfId="47589"/>
    <cellStyle name="SAPBEXheaderText 16 2 2" xfId="47590"/>
    <cellStyle name="SAPBEXheaderText 16 3" xfId="47591"/>
    <cellStyle name="SAPBEXheaderText 16 3 2" xfId="47592"/>
    <cellStyle name="SAPBEXheaderText 16 4" xfId="47593"/>
    <cellStyle name="SAPBEXheaderText 16 5" xfId="47594"/>
    <cellStyle name="SAPBEXheaderText 17" xfId="47595"/>
    <cellStyle name="SAPBEXheaderText 17 2" xfId="47596"/>
    <cellStyle name="SAPBEXheaderText 17 2 2" xfId="47597"/>
    <cellStyle name="SAPBEXheaderText 17 3" xfId="47598"/>
    <cellStyle name="SAPBEXheaderText 17 3 2" xfId="47599"/>
    <cellStyle name="SAPBEXheaderText 17 4" xfId="47600"/>
    <cellStyle name="SAPBEXheaderText 17 5" xfId="47601"/>
    <cellStyle name="SAPBEXheaderText 18" xfId="47602"/>
    <cellStyle name="SAPBEXheaderText 18 2" xfId="47603"/>
    <cellStyle name="SAPBEXheaderText 18 3" xfId="47604"/>
    <cellStyle name="SAPBEXheaderText 18 4" xfId="47605"/>
    <cellStyle name="SAPBEXheaderText 19" xfId="47606"/>
    <cellStyle name="SAPBEXheaderText 19 2" xfId="47607"/>
    <cellStyle name="SAPBEXheaderText 19 3" xfId="47608"/>
    <cellStyle name="SAPBEXheaderText 19 4" xfId="47609"/>
    <cellStyle name="SAPBEXheaderText 19 5" xfId="47610"/>
    <cellStyle name="SAPBEXheaderText 2" xfId="47611"/>
    <cellStyle name="SAPBEXheaderText 2 10" xfId="47612"/>
    <cellStyle name="SAPBEXheaderText 2 10 2" xfId="47613"/>
    <cellStyle name="SAPBEXheaderText 2 10 3" xfId="47614"/>
    <cellStyle name="SAPBEXheaderText 2 10 4" xfId="47615"/>
    <cellStyle name="SAPBEXheaderText 2 11" xfId="47616"/>
    <cellStyle name="SAPBEXheaderText 2 11 2" xfId="47617"/>
    <cellStyle name="SAPBEXheaderText 2 11 3" xfId="47618"/>
    <cellStyle name="SAPBEXheaderText 2 12" xfId="47619"/>
    <cellStyle name="SAPBEXheaderText 2 12 2" xfId="47620"/>
    <cellStyle name="SAPBEXheaderText 2 12 3" xfId="47621"/>
    <cellStyle name="SAPBEXheaderText 2 13" xfId="47622"/>
    <cellStyle name="SAPBEXheaderText 2 13 2" xfId="47623"/>
    <cellStyle name="SAPBEXheaderText 2 13 3" xfId="47624"/>
    <cellStyle name="SAPBEXheaderText 2 14" xfId="47625"/>
    <cellStyle name="SAPBEXheaderText 2 14 2" xfId="47626"/>
    <cellStyle name="SAPBEXheaderText 2 14 3" xfId="47627"/>
    <cellStyle name="SAPBEXheaderText 2 15" xfId="47628"/>
    <cellStyle name="SAPBEXheaderText 2 15 2" xfId="47629"/>
    <cellStyle name="SAPBEXheaderText 2 15 3" xfId="47630"/>
    <cellStyle name="SAPBEXheaderText 2 16" xfId="47631"/>
    <cellStyle name="SAPBEXheaderText 2 16 2" xfId="47632"/>
    <cellStyle name="SAPBEXheaderText 2 16 3" xfId="47633"/>
    <cellStyle name="SAPBEXheaderText 2 17" xfId="47634"/>
    <cellStyle name="SAPBEXheaderText 2 18" xfId="47635"/>
    <cellStyle name="SAPBEXheaderText 2 19" xfId="47636"/>
    <cellStyle name="SAPBEXheaderText 2 2" xfId="47637"/>
    <cellStyle name="SAPBEXheaderText 2 2 10" xfId="47638"/>
    <cellStyle name="SAPBEXheaderText 2 2 10 2" xfId="47639"/>
    <cellStyle name="SAPBEXheaderText 2 2 10 3" xfId="47640"/>
    <cellStyle name="SAPBEXheaderText 2 2 11" xfId="47641"/>
    <cellStyle name="SAPBEXheaderText 2 2 11 2" xfId="47642"/>
    <cellStyle name="SAPBEXheaderText 2 2 11 3" xfId="47643"/>
    <cellStyle name="SAPBEXheaderText 2 2 12" xfId="47644"/>
    <cellStyle name="SAPBEXheaderText 2 2 12 2" xfId="47645"/>
    <cellStyle name="SAPBEXheaderText 2 2 13" xfId="47646"/>
    <cellStyle name="SAPBEXheaderText 2 2 2" xfId="47647"/>
    <cellStyle name="SAPBEXheaderText 2 2 2 10" xfId="47648"/>
    <cellStyle name="SAPBEXheaderText 2 2 2 11" xfId="47649"/>
    <cellStyle name="SAPBEXheaderText 2 2 2 12" xfId="47650"/>
    <cellStyle name="SAPBEXheaderText 2 2 2 2" xfId="47651"/>
    <cellStyle name="SAPBEXheaderText 2 2 2 2 10" xfId="47652"/>
    <cellStyle name="SAPBEXheaderText 2 2 2 2 11" xfId="47653"/>
    <cellStyle name="SAPBEXheaderText 2 2 2 2 2" xfId="47654"/>
    <cellStyle name="SAPBEXheaderText 2 2 2 2 2 2" xfId="47655"/>
    <cellStyle name="SAPBEXheaderText 2 2 2 2 2 2 2" xfId="47656"/>
    <cellStyle name="SAPBEXheaderText 2 2 2 2 2 2 3" xfId="47657"/>
    <cellStyle name="SAPBEXheaderText 2 2 2 2 2 3" xfId="47658"/>
    <cellStyle name="SAPBEXheaderText 2 2 2 2 2 3 2" xfId="47659"/>
    <cellStyle name="SAPBEXheaderText 2 2 2 2 2 3 3" xfId="47660"/>
    <cellStyle name="SAPBEXheaderText 2 2 2 2 2 4" xfId="47661"/>
    <cellStyle name="SAPBEXheaderText 2 2 2 2 2 4 2" xfId="47662"/>
    <cellStyle name="SAPBEXheaderText 2 2 2 2 2 5" xfId="47663"/>
    <cellStyle name="SAPBEXheaderText 2 2 2 2 2 6" xfId="47664"/>
    <cellStyle name="SAPBEXheaderText 2 2 2 2 2 7" xfId="47665"/>
    <cellStyle name="SAPBEXheaderText 2 2 2 2 2 8" xfId="47666"/>
    <cellStyle name="SAPBEXheaderText 2 2 2 2 3" xfId="47667"/>
    <cellStyle name="SAPBEXheaderText 2 2 2 2 3 2" xfId="47668"/>
    <cellStyle name="SAPBEXheaderText 2 2 2 2 3 2 2" xfId="47669"/>
    <cellStyle name="SAPBEXheaderText 2 2 2 2 3 3" xfId="47670"/>
    <cellStyle name="SAPBEXheaderText 2 2 2 2 3 4" xfId="47671"/>
    <cellStyle name="SAPBEXheaderText 2 2 2 2 3 5" xfId="47672"/>
    <cellStyle name="SAPBEXheaderText 2 2 2 2 3 6" xfId="47673"/>
    <cellStyle name="SAPBEXheaderText 2 2 2 2 4" xfId="47674"/>
    <cellStyle name="SAPBEXheaderText 2 2 2 2 4 2" xfId="47675"/>
    <cellStyle name="SAPBEXheaderText 2 2 2 2 4 3" xfId="47676"/>
    <cellStyle name="SAPBEXheaderText 2 2 2 2 4 4" xfId="47677"/>
    <cellStyle name="SAPBEXheaderText 2 2 2 2 4 5" xfId="47678"/>
    <cellStyle name="SAPBEXheaderText 2 2 2 2 5" xfId="47679"/>
    <cellStyle name="SAPBEXheaderText 2 2 2 2 5 2" xfId="47680"/>
    <cellStyle name="SAPBEXheaderText 2 2 2 2 5 3" xfId="47681"/>
    <cellStyle name="SAPBEXheaderText 2 2 2 2 5 4" xfId="47682"/>
    <cellStyle name="SAPBEXheaderText 2 2 2 2 5 5" xfId="47683"/>
    <cellStyle name="SAPBEXheaderText 2 2 2 2 6" xfId="47684"/>
    <cellStyle name="SAPBEXheaderText 2 2 2 2 6 2" xfId="47685"/>
    <cellStyle name="SAPBEXheaderText 2 2 2 2 6 3" xfId="47686"/>
    <cellStyle name="SAPBEXheaderText 2 2 2 2 6 4" xfId="47687"/>
    <cellStyle name="SAPBEXheaderText 2 2 2 2 6 5" xfId="47688"/>
    <cellStyle name="SAPBEXheaderText 2 2 2 2 7" xfId="47689"/>
    <cellStyle name="SAPBEXheaderText 2 2 2 2 7 2" xfId="47690"/>
    <cellStyle name="SAPBEXheaderText 2 2 2 2 8" xfId="47691"/>
    <cellStyle name="SAPBEXheaderText 2 2 2 2 9" xfId="47692"/>
    <cellStyle name="SAPBEXheaderText 2 2 2 3" xfId="47693"/>
    <cellStyle name="SAPBEXheaderText 2 2 2 3 2" xfId="47694"/>
    <cellStyle name="SAPBEXheaderText 2 2 2 3 2 2" xfId="47695"/>
    <cellStyle name="SAPBEXheaderText 2 2 2 3 2 3" xfId="47696"/>
    <cellStyle name="SAPBEXheaderText 2 2 2 3 3" xfId="47697"/>
    <cellStyle name="SAPBEXheaderText 2 2 2 3 3 2" xfId="47698"/>
    <cellStyle name="SAPBEXheaderText 2 2 2 3 3 3" xfId="47699"/>
    <cellStyle name="SAPBEXheaderText 2 2 2 3 4" xfId="47700"/>
    <cellStyle name="SAPBEXheaderText 2 2 2 3 4 2" xfId="47701"/>
    <cellStyle name="SAPBEXheaderText 2 2 2 3 5" xfId="47702"/>
    <cellStyle name="SAPBEXheaderText 2 2 2 3 5 2" xfId="47703"/>
    <cellStyle name="SAPBEXheaderText 2 2 2 3 6" xfId="47704"/>
    <cellStyle name="SAPBEXheaderText 2 2 2 3 7" xfId="47705"/>
    <cellStyle name="SAPBEXheaderText 2 2 2 3 8" xfId="47706"/>
    <cellStyle name="SAPBEXheaderText 2 2 2 3 9" xfId="47707"/>
    <cellStyle name="SAPBEXheaderText 2 2 2 4" xfId="47708"/>
    <cellStyle name="SAPBEXheaderText 2 2 2 4 2" xfId="47709"/>
    <cellStyle name="SAPBEXheaderText 2 2 2 4 2 2" xfId="47710"/>
    <cellStyle name="SAPBEXheaderText 2 2 2 4 3" xfId="47711"/>
    <cellStyle name="SAPBEXheaderText 2 2 2 4 4" xfId="47712"/>
    <cellStyle name="SAPBEXheaderText 2 2 2 4 5" xfId="47713"/>
    <cellStyle name="SAPBEXheaderText 2 2 2 5" xfId="47714"/>
    <cellStyle name="SAPBEXheaderText 2 2 2 5 2" xfId="47715"/>
    <cellStyle name="SAPBEXheaderText 2 2 2 5 2 2" xfId="47716"/>
    <cellStyle name="SAPBEXheaderText 2 2 2 5 3" xfId="47717"/>
    <cellStyle name="SAPBEXheaderText 2 2 2 5 4" xfId="47718"/>
    <cellStyle name="SAPBEXheaderText 2 2 2 5 5" xfId="47719"/>
    <cellStyle name="SAPBEXheaderText 2 2 2 6" xfId="47720"/>
    <cellStyle name="SAPBEXheaderText 2 2 2 6 2" xfId="47721"/>
    <cellStyle name="SAPBEXheaderText 2 2 2 6 3" xfId="47722"/>
    <cellStyle name="SAPBEXheaderText 2 2 2 6 4" xfId="47723"/>
    <cellStyle name="SAPBEXheaderText 2 2 2 6 5" xfId="47724"/>
    <cellStyle name="SAPBEXheaderText 2 2 2 7" xfId="47725"/>
    <cellStyle name="SAPBEXheaderText 2 2 2 7 2" xfId="47726"/>
    <cellStyle name="SAPBEXheaderText 2 2 2 7 3" xfId="47727"/>
    <cellStyle name="SAPBEXheaderText 2 2 2 7 4" xfId="47728"/>
    <cellStyle name="SAPBEXheaderText 2 2 2 7 5" xfId="47729"/>
    <cellStyle name="SAPBEXheaderText 2 2 2 8" xfId="47730"/>
    <cellStyle name="SAPBEXheaderText 2 2 2 8 2" xfId="47731"/>
    <cellStyle name="SAPBEXheaderText 2 2 2 9" xfId="47732"/>
    <cellStyle name="SAPBEXheaderText 2 2 3" xfId="47733"/>
    <cellStyle name="SAPBEXheaderText 2 2 3 10" xfId="47734"/>
    <cellStyle name="SAPBEXheaderText 2 2 3 11" xfId="47735"/>
    <cellStyle name="SAPBEXheaderText 2 2 3 2" xfId="47736"/>
    <cellStyle name="SAPBEXheaderText 2 2 3 2 2" xfId="47737"/>
    <cellStyle name="SAPBEXheaderText 2 2 3 2 2 2" xfId="47738"/>
    <cellStyle name="SAPBEXheaderText 2 2 3 2 2 3" xfId="47739"/>
    <cellStyle name="SAPBEXheaderText 2 2 3 2 3" xfId="47740"/>
    <cellStyle name="SAPBEXheaderText 2 2 3 2 3 2" xfId="47741"/>
    <cellStyle name="SAPBEXheaderText 2 2 3 2 3 3" xfId="47742"/>
    <cellStyle name="SAPBEXheaderText 2 2 3 2 4" xfId="47743"/>
    <cellStyle name="SAPBEXheaderText 2 2 3 2 4 2" xfId="47744"/>
    <cellStyle name="SAPBEXheaderText 2 2 3 2 5" xfId="47745"/>
    <cellStyle name="SAPBEXheaderText 2 2 3 2 6" xfId="47746"/>
    <cellStyle name="SAPBEXheaderText 2 2 3 2 7" xfId="47747"/>
    <cellStyle name="SAPBEXheaderText 2 2 3 2 8" xfId="47748"/>
    <cellStyle name="SAPBEXheaderText 2 2 3 3" xfId="47749"/>
    <cellStyle name="SAPBEXheaderText 2 2 3 3 2" xfId="47750"/>
    <cellStyle name="SAPBEXheaderText 2 2 3 3 2 2" xfId="47751"/>
    <cellStyle name="SAPBEXheaderText 2 2 3 3 3" xfId="47752"/>
    <cellStyle name="SAPBEXheaderText 2 2 3 3 4" xfId="47753"/>
    <cellStyle name="SAPBEXheaderText 2 2 3 3 5" xfId="47754"/>
    <cellStyle name="SAPBEXheaderText 2 2 3 3 6" xfId="47755"/>
    <cellStyle name="SAPBEXheaderText 2 2 3 4" xfId="47756"/>
    <cellStyle name="SAPBEXheaderText 2 2 3 4 2" xfId="47757"/>
    <cellStyle name="SAPBEXheaderText 2 2 3 4 3" xfId="47758"/>
    <cellStyle name="SAPBEXheaderText 2 2 3 4 4" xfId="47759"/>
    <cellStyle name="SAPBEXheaderText 2 2 3 4 5" xfId="47760"/>
    <cellStyle name="SAPBEXheaderText 2 2 3 5" xfId="47761"/>
    <cellStyle name="SAPBEXheaderText 2 2 3 5 2" xfId="47762"/>
    <cellStyle name="SAPBEXheaderText 2 2 3 5 3" xfId="47763"/>
    <cellStyle name="SAPBEXheaderText 2 2 3 5 4" xfId="47764"/>
    <cellStyle name="SAPBEXheaderText 2 2 3 5 5" xfId="47765"/>
    <cellStyle name="SAPBEXheaderText 2 2 3 6" xfId="47766"/>
    <cellStyle name="SAPBEXheaderText 2 2 3 6 2" xfId="47767"/>
    <cellStyle name="SAPBEXheaderText 2 2 3 6 3" xfId="47768"/>
    <cellStyle name="SAPBEXheaderText 2 2 3 6 4" xfId="47769"/>
    <cellStyle name="SAPBEXheaderText 2 2 3 6 5" xfId="47770"/>
    <cellStyle name="SAPBEXheaderText 2 2 3 7" xfId="47771"/>
    <cellStyle name="SAPBEXheaderText 2 2 3 7 2" xfId="47772"/>
    <cellStyle name="SAPBEXheaderText 2 2 3 8" xfId="47773"/>
    <cellStyle name="SAPBEXheaderText 2 2 3 9" xfId="47774"/>
    <cellStyle name="SAPBEXheaderText 2 2 4" xfId="47775"/>
    <cellStyle name="SAPBEXheaderText 2 2 4 2" xfId="47776"/>
    <cellStyle name="SAPBEXheaderText 2 2 4 2 2" xfId="47777"/>
    <cellStyle name="SAPBEXheaderText 2 2 4 2 3" xfId="47778"/>
    <cellStyle name="SAPBEXheaderText 2 2 4 3" xfId="47779"/>
    <cellStyle name="SAPBEXheaderText 2 2 4 3 2" xfId="47780"/>
    <cellStyle name="SAPBEXheaderText 2 2 4 3 3" xfId="47781"/>
    <cellStyle name="SAPBEXheaderText 2 2 4 4" xfId="47782"/>
    <cellStyle name="SAPBEXheaderText 2 2 4 4 2" xfId="47783"/>
    <cellStyle name="SAPBEXheaderText 2 2 4 5" xfId="47784"/>
    <cellStyle name="SAPBEXheaderText 2 2 4 5 2" xfId="47785"/>
    <cellStyle name="SAPBEXheaderText 2 2 4 6" xfId="47786"/>
    <cellStyle name="SAPBEXheaderText 2 2 4 7" xfId="47787"/>
    <cellStyle name="SAPBEXheaderText 2 2 4 8" xfId="47788"/>
    <cellStyle name="SAPBEXheaderText 2 2 4 9" xfId="47789"/>
    <cellStyle name="SAPBEXheaderText 2 2 5" xfId="47790"/>
    <cellStyle name="SAPBEXheaderText 2 2 5 2" xfId="47791"/>
    <cellStyle name="SAPBEXheaderText 2 2 5 2 2" xfId="47792"/>
    <cellStyle name="SAPBEXheaderText 2 2 5 2 3" xfId="47793"/>
    <cellStyle name="SAPBEXheaderText 2 2 5 3" xfId="47794"/>
    <cellStyle name="SAPBEXheaderText 2 2 5 4" xfId="47795"/>
    <cellStyle name="SAPBEXheaderText 2 2 5 5" xfId="47796"/>
    <cellStyle name="SAPBEXheaderText 2 2 6" xfId="47797"/>
    <cellStyle name="SAPBEXheaderText 2 2 6 2" xfId="47798"/>
    <cellStyle name="SAPBEXheaderText 2 2 6 2 2" xfId="47799"/>
    <cellStyle name="SAPBEXheaderText 2 2 6 3" xfId="47800"/>
    <cellStyle name="SAPBEXheaderText 2 2 6 4" xfId="47801"/>
    <cellStyle name="SAPBEXheaderText 2 2 6 5" xfId="47802"/>
    <cellStyle name="SAPBEXheaderText 2 2 7" xfId="47803"/>
    <cellStyle name="SAPBEXheaderText 2 2 7 2" xfId="47804"/>
    <cellStyle name="SAPBEXheaderText 2 2 7 3" xfId="47805"/>
    <cellStyle name="SAPBEXheaderText 2 2 7 4" xfId="47806"/>
    <cellStyle name="SAPBEXheaderText 2 2 7 5" xfId="47807"/>
    <cellStyle name="SAPBEXheaderText 2 2 8" xfId="47808"/>
    <cellStyle name="SAPBEXheaderText 2 2 8 2" xfId="47809"/>
    <cellStyle name="SAPBEXheaderText 2 2 8 3" xfId="47810"/>
    <cellStyle name="SAPBEXheaderText 2 2 9" xfId="47811"/>
    <cellStyle name="SAPBEXheaderText 2 2 9 2" xfId="47812"/>
    <cellStyle name="SAPBEXheaderText 2 2 9 3" xfId="47813"/>
    <cellStyle name="SAPBEXheaderText 2 20" xfId="47814"/>
    <cellStyle name="SAPBEXheaderText 2 20 2" xfId="47815"/>
    <cellStyle name="SAPBEXheaderText 2 21" xfId="47816"/>
    <cellStyle name="SAPBEXheaderText 2 21 2" xfId="47817"/>
    <cellStyle name="SAPBEXheaderText 2 22" xfId="47818"/>
    <cellStyle name="SAPBEXheaderText 2 23" xfId="47819"/>
    <cellStyle name="SAPBEXheaderText 2 3" xfId="47820"/>
    <cellStyle name="SAPBEXheaderText 2 3 10" xfId="47821"/>
    <cellStyle name="SAPBEXheaderText 2 3 10 2" xfId="47822"/>
    <cellStyle name="SAPBEXheaderText 2 3 10 3" xfId="47823"/>
    <cellStyle name="SAPBEXheaderText 2 3 11" xfId="47824"/>
    <cellStyle name="SAPBEXheaderText 2 3 11 2" xfId="47825"/>
    <cellStyle name="SAPBEXheaderText 2 3 12" xfId="47826"/>
    <cellStyle name="SAPBEXheaderText 2 3 2" xfId="47827"/>
    <cellStyle name="SAPBEXheaderText 2 3 2 10" xfId="47828"/>
    <cellStyle name="SAPBEXheaderText 2 3 2 11" xfId="47829"/>
    <cellStyle name="SAPBEXheaderText 2 3 2 2" xfId="47830"/>
    <cellStyle name="SAPBEXheaderText 2 3 2 2 2" xfId="47831"/>
    <cellStyle name="SAPBEXheaderText 2 3 2 2 2 2" xfId="47832"/>
    <cellStyle name="SAPBEXheaderText 2 3 2 2 2 3" xfId="47833"/>
    <cellStyle name="SAPBEXheaderText 2 3 2 2 3" xfId="47834"/>
    <cellStyle name="SAPBEXheaderText 2 3 2 2 3 2" xfId="47835"/>
    <cellStyle name="SAPBEXheaderText 2 3 2 2 3 3" xfId="47836"/>
    <cellStyle name="SAPBEXheaderText 2 3 2 2 4" xfId="47837"/>
    <cellStyle name="SAPBEXheaderText 2 3 2 2 4 2" xfId="47838"/>
    <cellStyle name="SAPBEXheaderText 2 3 2 2 5" xfId="47839"/>
    <cellStyle name="SAPBEXheaderText 2 3 2 2 6" xfId="47840"/>
    <cellStyle name="SAPBEXheaderText 2 3 2 2 7" xfId="47841"/>
    <cellStyle name="SAPBEXheaderText 2 3 2 2 8" xfId="47842"/>
    <cellStyle name="SAPBEXheaderText 2 3 2 3" xfId="47843"/>
    <cellStyle name="SAPBEXheaderText 2 3 2 3 2" xfId="47844"/>
    <cellStyle name="SAPBEXheaderText 2 3 2 3 2 2" xfId="47845"/>
    <cellStyle name="SAPBEXheaderText 2 3 2 3 3" xfId="47846"/>
    <cellStyle name="SAPBEXheaderText 2 3 2 3 4" xfId="47847"/>
    <cellStyle name="SAPBEXheaderText 2 3 2 3 5" xfId="47848"/>
    <cellStyle name="SAPBEXheaderText 2 3 2 3 6" xfId="47849"/>
    <cellStyle name="SAPBEXheaderText 2 3 2 4" xfId="47850"/>
    <cellStyle name="SAPBEXheaderText 2 3 2 4 2" xfId="47851"/>
    <cellStyle name="SAPBEXheaderText 2 3 2 4 3" xfId="47852"/>
    <cellStyle name="SAPBEXheaderText 2 3 2 4 4" xfId="47853"/>
    <cellStyle name="SAPBEXheaderText 2 3 2 4 5" xfId="47854"/>
    <cellStyle name="SAPBEXheaderText 2 3 2 5" xfId="47855"/>
    <cellStyle name="SAPBEXheaderText 2 3 2 5 2" xfId="47856"/>
    <cellStyle name="SAPBEXheaderText 2 3 2 5 3" xfId="47857"/>
    <cellStyle name="SAPBEXheaderText 2 3 2 5 4" xfId="47858"/>
    <cellStyle name="SAPBEXheaderText 2 3 2 5 5" xfId="47859"/>
    <cellStyle name="SAPBEXheaderText 2 3 2 6" xfId="47860"/>
    <cellStyle name="SAPBEXheaderText 2 3 2 6 2" xfId="47861"/>
    <cellStyle name="SAPBEXheaderText 2 3 2 6 3" xfId="47862"/>
    <cellStyle name="SAPBEXheaderText 2 3 2 6 4" xfId="47863"/>
    <cellStyle name="SAPBEXheaderText 2 3 2 6 5" xfId="47864"/>
    <cellStyle name="SAPBEXheaderText 2 3 2 7" xfId="47865"/>
    <cellStyle name="SAPBEXheaderText 2 3 2 7 2" xfId="47866"/>
    <cellStyle name="SAPBEXheaderText 2 3 2 8" xfId="47867"/>
    <cellStyle name="SAPBEXheaderText 2 3 2 9" xfId="47868"/>
    <cellStyle name="SAPBEXheaderText 2 3 3" xfId="47869"/>
    <cellStyle name="SAPBEXheaderText 2 3 3 2" xfId="47870"/>
    <cellStyle name="SAPBEXheaderText 2 3 3 2 2" xfId="47871"/>
    <cellStyle name="SAPBEXheaderText 2 3 3 2 3" xfId="47872"/>
    <cellStyle name="SAPBEXheaderText 2 3 3 3" xfId="47873"/>
    <cellStyle name="SAPBEXheaderText 2 3 3 3 2" xfId="47874"/>
    <cellStyle name="SAPBEXheaderText 2 3 3 3 3" xfId="47875"/>
    <cellStyle name="SAPBEXheaderText 2 3 3 4" xfId="47876"/>
    <cellStyle name="SAPBEXheaderText 2 3 3 4 2" xfId="47877"/>
    <cellStyle name="SAPBEXheaderText 2 3 3 5" xfId="47878"/>
    <cellStyle name="SAPBEXheaderText 2 3 3 5 2" xfId="47879"/>
    <cellStyle name="SAPBEXheaderText 2 3 3 6" xfId="47880"/>
    <cellStyle name="SAPBEXheaderText 2 3 3 7" xfId="47881"/>
    <cellStyle name="SAPBEXheaderText 2 3 3 8" xfId="47882"/>
    <cellStyle name="SAPBEXheaderText 2 3 3 9" xfId="47883"/>
    <cellStyle name="SAPBEXheaderText 2 3 4" xfId="47884"/>
    <cellStyle name="SAPBEXheaderText 2 3 4 2" xfId="47885"/>
    <cellStyle name="SAPBEXheaderText 2 3 4 2 2" xfId="47886"/>
    <cellStyle name="SAPBEXheaderText 2 3 4 2 3" xfId="47887"/>
    <cellStyle name="SAPBEXheaderText 2 3 4 3" xfId="47888"/>
    <cellStyle name="SAPBEXheaderText 2 3 4 4" xfId="47889"/>
    <cellStyle name="SAPBEXheaderText 2 3 4 5" xfId="47890"/>
    <cellStyle name="SAPBEXheaderText 2 3 5" xfId="47891"/>
    <cellStyle name="SAPBEXheaderText 2 3 5 2" xfId="47892"/>
    <cellStyle name="SAPBEXheaderText 2 3 5 2 2" xfId="47893"/>
    <cellStyle name="SAPBEXheaderText 2 3 5 3" xfId="47894"/>
    <cellStyle name="SAPBEXheaderText 2 3 5 4" xfId="47895"/>
    <cellStyle name="SAPBEXheaderText 2 3 5 5" xfId="47896"/>
    <cellStyle name="SAPBEXheaderText 2 3 6" xfId="47897"/>
    <cellStyle name="SAPBEXheaderText 2 3 6 2" xfId="47898"/>
    <cellStyle name="SAPBEXheaderText 2 3 6 3" xfId="47899"/>
    <cellStyle name="SAPBEXheaderText 2 3 6 4" xfId="47900"/>
    <cellStyle name="SAPBEXheaderText 2 3 6 5" xfId="47901"/>
    <cellStyle name="SAPBEXheaderText 2 3 7" xfId="47902"/>
    <cellStyle name="SAPBEXheaderText 2 3 7 2" xfId="47903"/>
    <cellStyle name="SAPBEXheaderText 2 3 7 3" xfId="47904"/>
    <cellStyle name="SAPBEXheaderText 2 3 7 4" xfId="47905"/>
    <cellStyle name="SAPBEXheaderText 2 3 7 5" xfId="47906"/>
    <cellStyle name="SAPBEXheaderText 2 3 8" xfId="47907"/>
    <cellStyle name="SAPBEXheaderText 2 3 8 2" xfId="47908"/>
    <cellStyle name="SAPBEXheaderText 2 3 8 3" xfId="47909"/>
    <cellStyle name="SAPBEXheaderText 2 3 9" xfId="47910"/>
    <cellStyle name="SAPBEXheaderText 2 3 9 2" xfId="47911"/>
    <cellStyle name="SAPBEXheaderText 2 3 9 3" xfId="47912"/>
    <cellStyle name="SAPBEXheaderText 2 4" xfId="47913"/>
    <cellStyle name="SAPBEXheaderText 2 4 10" xfId="47914"/>
    <cellStyle name="SAPBEXheaderText 2 4 11" xfId="47915"/>
    <cellStyle name="SAPBEXheaderText 2 4 12" xfId="47916"/>
    <cellStyle name="SAPBEXheaderText 2 4 2" xfId="47917"/>
    <cellStyle name="SAPBEXheaderText 2 4 2 10" xfId="47918"/>
    <cellStyle name="SAPBEXheaderText 2 4 2 11" xfId="47919"/>
    <cellStyle name="SAPBEXheaderText 2 4 2 2" xfId="47920"/>
    <cellStyle name="SAPBEXheaderText 2 4 2 2 2" xfId="47921"/>
    <cellStyle name="SAPBEXheaderText 2 4 2 2 2 2" xfId="47922"/>
    <cellStyle name="SAPBEXheaderText 2 4 2 2 2 3" xfId="47923"/>
    <cellStyle name="SAPBEXheaderText 2 4 2 2 3" xfId="47924"/>
    <cellStyle name="SAPBEXheaderText 2 4 2 2 3 2" xfId="47925"/>
    <cellStyle name="SAPBEXheaderText 2 4 2 2 4" xfId="47926"/>
    <cellStyle name="SAPBEXheaderText 2 4 2 2 4 2" xfId="47927"/>
    <cellStyle name="SAPBEXheaderText 2 4 2 2 5" xfId="47928"/>
    <cellStyle name="SAPBEXheaderText 2 4 2 2 6" xfId="47929"/>
    <cellStyle name="SAPBEXheaderText 2 4 2 2 7" xfId="47930"/>
    <cellStyle name="SAPBEXheaderText 2 4 2 2 8" xfId="47931"/>
    <cellStyle name="SAPBEXheaderText 2 4 2 3" xfId="47932"/>
    <cellStyle name="SAPBEXheaderText 2 4 2 3 2" xfId="47933"/>
    <cellStyle name="SAPBEXheaderText 2 4 2 3 2 2" xfId="47934"/>
    <cellStyle name="SAPBEXheaderText 2 4 2 3 3" xfId="47935"/>
    <cellStyle name="SAPBEXheaderText 2 4 2 3 4" xfId="47936"/>
    <cellStyle name="SAPBEXheaderText 2 4 2 3 5" xfId="47937"/>
    <cellStyle name="SAPBEXheaderText 2 4 2 3 6" xfId="47938"/>
    <cellStyle name="SAPBEXheaderText 2 4 2 4" xfId="47939"/>
    <cellStyle name="SAPBEXheaderText 2 4 2 4 2" xfId="47940"/>
    <cellStyle name="SAPBEXheaderText 2 4 2 4 3" xfId="47941"/>
    <cellStyle name="SAPBEXheaderText 2 4 2 4 4" xfId="47942"/>
    <cellStyle name="SAPBEXheaderText 2 4 2 4 5" xfId="47943"/>
    <cellStyle name="SAPBEXheaderText 2 4 2 5" xfId="47944"/>
    <cellStyle name="SAPBEXheaderText 2 4 2 5 2" xfId="47945"/>
    <cellStyle name="SAPBEXheaderText 2 4 2 5 3" xfId="47946"/>
    <cellStyle name="SAPBEXheaderText 2 4 2 5 4" xfId="47947"/>
    <cellStyle name="SAPBEXheaderText 2 4 2 5 5" xfId="47948"/>
    <cellStyle name="SAPBEXheaderText 2 4 2 6" xfId="47949"/>
    <cellStyle name="SAPBEXheaderText 2 4 2 6 2" xfId="47950"/>
    <cellStyle name="SAPBEXheaderText 2 4 2 6 3" xfId="47951"/>
    <cellStyle name="SAPBEXheaderText 2 4 2 6 4" xfId="47952"/>
    <cellStyle name="SAPBEXheaderText 2 4 2 6 5" xfId="47953"/>
    <cellStyle name="SAPBEXheaderText 2 4 2 7" xfId="47954"/>
    <cellStyle name="SAPBEXheaderText 2 4 2 7 2" xfId="47955"/>
    <cellStyle name="SAPBEXheaderText 2 4 2 8" xfId="47956"/>
    <cellStyle name="SAPBEXheaderText 2 4 2 9" xfId="47957"/>
    <cellStyle name="SAPBEXheaderText 2 4 3" xfId="47958"/>
    <cellStyle name="SAPBEXheaderText 2 4 3 2" xfId="47959"/>
    <cellStyle name="SAPBEXheaderText 2 4 3 2 2" xfId="47960"/>
    <cellStyle name="SAPBEXheaderText 2 4 3 3" xfId="47961"/>
    <cellStyle name="SAPBEXheaderText 2 4 3 3 2" xfId="47962"/>
    <cellStyle name="SAPBEXheaderText 2 4 3 4" xfId="47963"/>
    <cellStyle name="SAPBEXheaderText 2 4 3 4 2" xfId="47964"/>
    <cellStyle name="SAPBEXheaderText 2 4 3 5" xfId="47965"/>
    <cellStyle name="SAPBEXheaderText 2 4 3 5 2" xfId="47966"/>
    <cellStyle name="SAPBEXheaderText 2 4 3 6" xfId="47967"/>
    <cellStyle name="SAPBEXheaderText 2 4 3 7" xfId="47968"/>
    <cellStyle name="SAPBEXheaderText 2 4 3 8" xfId="47969"/>
    <cellStyle name="SAPBEXheaderText 2 4 3 9" xfId="47970"/>
    <cellStyle name="SAPBEXheaderText 2 4 4" xfId="47971"/>
    <cellStyle name="SAPBEXheaderText 2 4 4 2" xfId="47972"/>
    <cellStyle name="SAPBEXheaderText 2 4 4 2 2" xfId="47973"/>
    <cellStyle name="SAPBEXheaderText 2 4 4 3" xfId="47974"/>
    <cellStyle name="SAPBEXheaderText 2 4 4 4" xfId="47975"/>
    <cellStyle name="SAPBEXheaderText 2 4 4 5" xfId="47976"/>
    <cellStyle name="SAPBEXheaderText 2 4 5" xfId="47977"/>
    <cellStyle name="SAPBEXheaderText 2 4 5 2" xfId="47978"/>
    <cellStyle name="SAPBEXheaderText 2 4 5 2 2" xfId="47979"/>
    <cellStyle name="SAPBEXheaderText 2 4 5 3" xfId="47980"/>
    <cellStyle name="SAPBEXheaderText 2 4 5 4" xfId="47981"/>
    <cellStyle name="SAPBEXheaderText 2 4 5 5" xfId="47982"/>
    <cellStyle name="SAPBEXheaderText 2 4 6" xfId="47983"/>
    <cellStyle name="SAPBEXheaderText 2 4 6 2" xfId="47984"/>
    <cellStyle name="SAPBEXheaderText 2 4 6 3" xfId="47985"/>
    <cellStyle name="SAPBEXheaderText 2 4 6 4" xfId="47986"/>
    <cellStyle name="SAPBEXheaderText 2 4 6 5" xfId="47987"/>
    <cellStyle name="SAPBEXheaderText 2 4 7" xfId="47988"/>
    <cellStyle name="SAPBEXheaderText 2 4 7 2" xfId="47989"/>
    <cellStyle name="SAPBEXheaderText 2 4 7 3" xfId="47990"/>
    <cellStyle name="SAPBEXheaderText 2 4 7 4" xfId="47991"/>
    <cellStyle name="SAPBEXheaderText 2 4 7 5" xfId="47992"/>
    <cellStyle name="SAPBEXheaderText 2 4 8" xfId="47993"/>
    <cellStyle name="SAPBEXheaderText 2 4 8 2" xfId="47994"/>
    <cellStyle name="SAPBEXheaderText 2 4 9" xfId="47995"/>
    <cellStyle name="SAPBEXheaderText 2 4 9 2" xfId="47996"/>
    <cellStyle name="SAPBEXheaderText 2 4 9 3" xfId="47997"/>
    <cellStyle name="SAPBEXheaderText 2 5" xfId="47998"/>
    <cellStyle name="SAPBEXheaderText 2 5 2" xfId="47999"/>
    <cellStyle name="SAPBEXheaderText 2 5 2 2" xfId="48000"/>
    <cellStyle name="SAPBEXheaderText 2 5 2 2 2" xfId="48001"/>
    <cellStyle name="SAPBEXheaderText 2 5 2 2 3" xfId="48002"/>
    <cellStyle name="SAPBEXheaderText 2 5 2 3" xfId="48003"/>
    <cellStyle name="SAPBEXheaderText 2 5 2 4" xfId="48004"/>
    <cellStyle name="SAPBEXheaderText 2 5 2 5" xfId="48005"/>
    <cellStyle name="SAPBEXheaderText 2 5 3" xfId="48006"/>
    <cellStyle name="SAPBEXheaderText 2 5 3 2" xfId="48007"/>
    <cellStyle name="SAPBEXheaderText 2 5 3 3" xfId="48008"/>
    <cellStyle name="SAPBEXheaderText 2 5 4" xfId="48009"/>
    <cellStyle name="SAPBEXheaderText 2 5 4 2" xfId="48010"/>
    <cellStyle name="SAPBEXheaderText 2 5 5" xfId="48011"/>
    <cellStyle name="SAPBEXheaderText 2 5 5 2" xfId="48012"/>
    <cellStyle name="SAPBEXheaderText 2 5 6" xfId="48013"/>
    <cellStyle name="SAPBEXheaderText 2 5 6 2" xfId="48014"/>
    <cellStyle name="SAPBEXheaderText 2 5 7" xfId="48015"/>
    <cellStyle name="SAPBEXheaderText 2 6" xfId="48016"/>
    <cellStyle name="SAPBEXheaderText 2 6 2" xfId="48017"/>
    <cellStyle name="SAPBEXheaderText 2 6 2 2" xfId="48018"/>
    <cellStyle name="SAPBEXheaderText 2 6 2 2 2" xfId="48019"/>
    <cellStyle name="SAPBEXheaderText 2 6 2 3" xfId="48020"/>
    <cellStyle name="SAPBEXheaderText 2 6 2 4" xfId="48021"/>
    <cellStyle name="SAPBEXheaderText 2 6 2 5" xfId="48022"/>
    <cellStyle name="SAPBEXheaderText 2 6 3" xfId="48023"/>
    <cellStyle name="SAPBEXheaderText 2 6 3 2" xfId="48024"/>
    <cellStyle name="SAPBEXheaderText 2 6 3 3" xfId="48025"/>
    <cellStyle name="SAPBEXheaderText 2 6 4" xfId="48026"/>
    <cellStyle name="SAPBEXheaderText 2 6 5" xfId="48027"/>
    <cellStyle name="SAPBEXheaderText 2 6 6" xfId="48028"/>
    <cellStyle name="SAPBEXheaderText 2 7" xfId="48029"/>
    <cellStyle name="SAPBEXheaderText 2 7 2" xfId="48030"/>
    <cellStyle name="SAPBEXheaderText 2 7 2 2" xfId="48031"/>
    <cellStyle name="SAPBEXheaderText 2 7 2 3" xfId="48032"/>
    <cellStyle name="SAPBEXheaderText 2 7 3" xfId="48033"/>
    <cellStyle name="SAPBEXheaderText 2 7 3 2" xfId="48034"/>
    <cellStyle name="SAPBEXheaderText 2 7 4" xfId="48035"/>
    <cellStyle name="SAPBEXheaderText 2 7 5" xfId="48036"/>
    <cellStyle name="SAPBEXheaderText 2 8" xfId="48037"/>
    <cellStyle name="SAPBEXheaderText 2 8 2" xfId="48038"/>
    <cellStyle name="SAPBEXheaderText 2 8 2 2" xfId="48039"/>
    <cellStyle name="SAPBEXheaderText 2 8 2 3" xfId="48040"/>
    <cellStyle name="SAPBEXheaderText 2 8 3" xfId="48041"/>
    <cellStyle name="SAPBEXheaderText 2 8 3 2" xfId="48042"/>
    <cellStyle name="SAPBEXheaderText 2 8 4" xfId="48043"/>
    <cellStyle name="SAPBEXheaderText 2 9" xfId="48044"/>
    <cellStyle name="SAPBEXheaderText 2 9 2" xfId="48045"/>
    <cellStyle name="SAPBEXheaderText 2 9 2 2" xfId="48046"/>
    <cellStyle name="SAPBEXheaderText 2 9 2 3" xfId="48047"/>
    <cellStyle name="SAPBEXheaderText 2 9 3" xfId="48048"/>
    <cellStyle name="SAPBEXheaderText 2 9 3 2" xfId="48049"/>
    <cellStyle name="SAPBEXheaderText 2 9 4" xfId="48050"/>
    <cellStyle name="SAPBEXheaderText 20" xfId="48051"/>
    <cellStyle name="SAPBEXheaderText 20 2" xfId="48052"/>
    <cellStyle name="SAPBEXheaderText 21" xfId="48053"/>
    <cellStyle name="SAPBEXheaderText 21 2" xfId="48054"/>
    <cellStyle name="SAPBEXheaderText 22" xfId="48055"/>
    <cellStyle name="SAPBEXheaderText 22 2" xfId="48056"/>
    <cellStyle name="SAPBEXheaderText 23" xfId="48057"/>
    <cellStyle name="SAPBEXheaderText 23 2" xfId="48058"/>
    <cellStyle name="SAPBEXheaderText 24" xfId="48059"/>
    <cellStyle name="SAPBEXheaderText 25" xfId="48060"/>
    <cellStyle name="SAPBEXheaderText 3" xfId="48061"/>
    <cellStyle name="SAPBEXheaderText 3 10" xfId="48062"/>
    <cellStyle name="SAPBEXheaderText 3 10 2" xfId="48063"/>
    <cellStyle name="SAPBEXheaderText 3 11" xfId="48064"/>
    <cellStyle name="SAPBEXheaderText 3 12" xfId="48065"/>
    <cellStyle name="SAPBEXheaderText 3 12 2" xfId="48066"/>
    <cellStyle name="SAPBEXheaderText 3 13" xfId="48067"/>
    <cellStyle name="SAPBEXheaderText 3 13 2" xfId="48068"/>
    <cellStyle name="SAPBEXheaderText 3 14" xfId="48069"/>
    <cellStyle name="SAPBEXheaderText 3 2" xfId="48070"/>
    <cellStyle name="SAPBEXheaderText 3 2 10" xfId="48071"/>
    <cellStyle name="SAPBEXheaderText 3 2 10 2" xfId="48072"/>
    <cellStyle name="SAPBEXheaderText 3 2 10 3" xfId="48073"/>
    <cellStyle name="SAPBEXheaderText 3 2 11" xfId="48074"/>
    <cellStyle name="SAPBEXheaderText 3 2 11 2" xfId="48075"/>
    <cellStyle name="SAPBEXheaderText 3 2 11 3" xfId="48076"/>
    <cellStyle name="SAPBEXheaderText 3 2 12" xfId="48077"/>
    <cellStyle name="SAPBEXheaderText 3 2 13" xfId="48078"/>
    <cellStyle name="SAPBEXheaderText 3 2 2" xfId="48079"/>
    <cellStyle name="SAPBEXheaderText 3 2 2 10" xfId="48080"/>
    <cellStyle name="SAPBEXheaderText 3 2 2 11" xfId="48081"/>
    <cellStyle name="SAPBEXheaderText 3 2 2 12" xfId="48082"/>
    <cellStyle name="SAPBEXheaderText 3 2 2 2" xfId="48083"/>
    <cellStyle name="SAPBEXheaderText 3 2 2 2 10" xfId="48084"/>
    <cellStyle name="SAPBEXheaderText 3 2 2 2 11" xfId="48085"/>
    <cellStyle name="SAPBEXheaderText 3 2 2 2 2" xfId="48086"/>
    <cellStyle name="SAPBEXheaderText 3 2 2 2 2 2" xfId="48087"/>
    <cellStyle name="SAPBEXheaderText 3 2 2 2 2 2 2" xfId="48088"/>
    <cellStyle name="SAPBEXheaderText 3 2 2 2 2 3" xfId="48089"/>
    <cellStyle name="SAPBEXheaderText 3 2 2 2 2 3 2" xfId="48090"/>
    <cellStyle name="SAPBEXheaderText 3 2 2 2 2 4" xfId="48091"/>
    <cellStyle name="SAPBEXheaderText 3 2 2 2 2 4 2" xfId="48092"/>
    <cellStyle name="SAPBEXheaderText 3 2 2 2 2 5" xfId="48093"/>
    <cellStyle name="SAPBEXheaderText 3 2 2 2 2 6" xfId="48094"/>
    <cellStyle name="SAPBEXheaderText 3 2 2 2 2 7" xfId="48095"/>
    <cellStyle name="SAPBEXheaderText 3 2 2 2 2 8" xfId="48096"/>
    <cellStyle name="SAPBEXheaderText 3 2 2 2 3" xfId="48097"/>
    <cellStyle name="SAPBEXheaderText 3 2 2 2 3 2" xfId="48098"/>
    <cellStyle name="SAPBEXheaderText 3 2 2 2 3 2 2" xfId="48099"/>
    <cellStyle name="SAPBEXheaderText 3 2 2 2 3 3" xfId="48100"/>
    <cellStyle name="SAPBEXheaderText 3 2 2 2 3 4" xfId="48101"/>
    <cellStyle name="SAPBEXheaderText 3 2 2 2 3 5" xfId="48102"/>
    <cellStyle name="SAPBEXheaderText 3 2 2 2 3 6" xfId="48103"/>
    <cellStyle name="SAPBEXheaderText 3 2 2 2 4" xfId="48104"/>
    <cellStyle name="SAPBEXheaderText 3 2 2 2 4 2" xfId="48105"/>
    <cellStyle name="SAPBEXheaderText 3 2 2 2 4 3" xfId="48106"/>
    <cellStyle name="SAPBEXheaderText 3 2 2 2 4 4" xfId="48107"/>
    <cellStyle name="SAPBEXheaderText 3 2 2 2 4 5" xfId="48108"/>
    <cellStyle name="SAPBEXheaderText 3 2 2 2 5" xfId="48109"/>
    <cellStyle name="SAPBEXheaderText 3 2 2 2 5 2" xfId="48110"/>
    <cellStyle name="SAPBEXheaderText 3 2 2 2 5 3" xfId="48111"/>
    <cellStyle name="SAPBEXheaderText 3 2 2 2 5 4" xfId="48112"/>
    <cellStyle name="SAPBEXheaderText 3 2 2 2 5 5" xfId="48113"/>
    <cellStyle name="SAPBEXheaderText 3 2 2 2 6" xfId="48114"/>
    <cellStyle name="SAPBEXheaderText 3 2 2 2 6 2" xfId="48115"/>
    <cellStyle name="SAPBEXheaderText 3 2 2 2 6 3" xfId="48116"/>
    <cellStyle name="SAPBEXheaderText 3 2 2 2 6 4" xfId="48117"/>
    <cellStyle name="SAPBEXheaderText 3 2 2 2 6 5" xfId="48118"/>
    <cellStyle name="SAPBEXheaderText 3 2 2 2 7" xfId="48119"/>
    <cellStyle name="SAPBEXheaderText 3 2 2 2 7 2" xfId="48120"/>
    <cellStyle name="SAPBEXheaderText 3 2 2 2 8" xfId="48121"/>
    <cellStyle name="SAPBEXheaderText 3 2 2 2 9" xfId="48122"/>
    <cellStyle name="SAPBEXheaderText 3 2 2 3" xfId="48123"/>
    <cellStyle name="SAPBEXheaderText 3 2 2 3 2" xfId="48124"/>
    <cellStyle name="SAPBEXheaderText 3 2 2 3 2 2" xfId="48125"/>
    <cellStyle name="SAPBEXheaderText 3 2 2 3 3" xfId="48126"/>
    <cellStyle name="SAPBEXheaderText 3 2 2 3 3 2" xfId="48127"/>
    <cellStyle name="SAPBEXheaderText 3 2 2 3 4" xfId="48128"/>
    <cellStyle name="SAPBEXheaderText 3 2 2 3 4 2" xfId="48129"/>
    <cellStyle name="SAPBEXheaderText 3 2 2 3 5" xfId="48130"/>
    <cellStyle name="SAPBEXheaderText 3 2 2 3 5 2" xfId="48131"/>
    <cellStyle name="SAPBEXheaderText 3 2 2 3 6" xfId="48132"/>
    <cellStyle name="SAPBEXheaderText 3 2 2 3 7" xfId="48133"/>
    <cellStyle name="SAPBEXheaderText 3 2 2 3 8" xfId="48134"/>
    <cellStyle name="SAPBEXheaderText 3 2 2 3 9" xfId="48135"/>
    <cellStyle name="SAPBEXheaderText 3 2 2 4" xfId="48136"/>
    <cellStyle name="SAPBEXheaderText 3 2 2 4 2" xfId="48137"/>
    <cellStyle name="SAPBEXheaderText 3 2 2 4 2 2" xfId="48138"/>
    <cellStyle name="SAPBEXheaderText 3 2 2 4 3" xfId="48139"/>
    <cellStyle name="SAPBEXheaderText 3 2 2 4 4" xfId="48140"/>
    <cellStyle name="SAPBEXheaderText 3 2 2 4 5" xfId="48141"/>
    <cellStyle name="SAPBEXheaderText 3 2 2 5" xfId="48142"/>
    <cellStyle name="SAPBEXheaderText 3 2 2 5 2" xfId="48143"/>
    <cellStyle name="SAPBEXheaderText 3 2 2 5 2 2" xfId="48144"/>
    <cellStyle name="SAPBEXheaderText 3 2 2 5 3" xfId="48145"/>
    <cellStyle name="SAPBEXheaderText 3 2 2 5 4" xfId="48146"/>
    <cellStyle name="SAPBEXheaderText 3 2 2 5 5" xfId="48147"/>
    <cellStyle name="SAPBEXheaderText 3 2 2 6" xfId="48148"/>
    <cellStyle name="SAPBEXheaderText 3 2 2 6 2" xfId="48149"/>
    <cellStyle name="SAPBEXheaderText 3 2 2 6 3" xfId="48150"/>
    <cellStyle name="SAPBEXheaderText 3 2 2 6 4" xfId="48151"/>
    <cellStyle name="SAPBEXheaderText 3 2 2 6 5" xfId="48152"/>
    <cellStyle name="SAPBEXheaderText 3 2 2 7" xfId="48153"/>
    <cellStyle name="SAPBEXheaderText 3 2 2 7 2" xfId="48154"/>
    <cellStyle name="SAPBEXheaderText 3 2 2 7 3" xfId="48155"/>
    <cellStyle name="SAPBEXheaderText 3 2 2 7 4" xfId="48156"/>
    <cellStyle name="SAPBEXheaderText 3 2 2 7 5" xfId="48157"/>
    <cellStyle name="SAPBEXheaderText 3 2 2 8" xfId="48158"/>
    <cellStyle name="SAPBEXheaderText 3 2 2 8 2" xfId="48159"/>
    <cellStyle name="SAPBEXheaderText 3 2 2 9" xfId="48160"/>
    <cellStyle name="SAPBEXheaderText 3 2 3" xfId="48161"/>
    <cellStyle name="SAPBEXheaderText 3 2 3 10" xfId="48162"/>
    <cellStyle name="SAPBEXheaderText 3 2 3 11" xfId="48163"/>
    <cellStyle name="SAPBEXheaderText 3 2 3 2" xfId="48164"/>
    <cellStyle name="SAPBEXheaderText 3 2 3 2 2" xfId="48165"/>
    <cellStyle name="SAPBEXheaderText 3 2 3 2 2 2" xfId="48166"/>
    <cellStyle name="SAPBEXheaderText 3 2 3 2 3" xfId="48167"/>
    <cellStyle name="SAPBEXheaderText 3 2 3 2 3 2" xfId="48168"/>
    <cellStyle name="SAPBEXheaderText 3 2 3 2 4" xfId="48169"/>
    <cellStyle name="SAPBEXheaderText 3 2 3 2 4 2" xfId="48170"/>
    <cellStyle name="SAPBEXheaderText 3 2 3 2 5" xfId="48171"/>
    <cellStyle name="SAPBEXheaderText 3 2 3 2 6" xfId="48172"/>
    <cellStyle name="SAPBEXheaderText 3 2 3 2 7" xfId="48173"/>
    <cellStyle name="SAPBEXheaderText 3 2 3 2 8" xfId="48174"/>
    <cellStyle name="SAPBEXheaderText 3 2 3 3" xfId="48175"/>
    <cellStyle name="SAPBEXheaderText 3 2 3 3 2" xfId="48176"/>
    <cellStyle name="SAPBEXheaderText 3 2 3 3 2 2" xfId="48177"/>
    <cellStyle name="SAPBEXheaderText 3 2 3 3 3" xfId="48178"/>
    <cellStyle name="SAPBEXheaderText 3 2 3 3 4" xfId="48179"/>
    <cellStyle name="SAPBEXheaderText 3 2 3 3 5" xfId="48180"/>
    <cellStyle name="SAPBEXheaderText 3 2 3 3 6" xfId="48181"/>
    <cellStyle name="SAPBEXheaderText 3 2 3 4" xfId="48182"/>
    <cellStyle name="SAPBEXheaderText 3 2 3 4 2" xfId="48183"/>
    <cellStyle name="SAPBEXheaderText 3 2 3 4 3" xfId="48184"/>
    <cellStyle name="SAPBEXheaderText 3 2 3 4 4" xfId="48185"/>
    <cellStyle name="SAPBEXheaderText 3 2 3 4 5" xfId="48186"/>
    <cellStyle name="SAPBEXheaderText 3 2 3 5" xfId="48187"/>
    <cellStyle name="SAPBEXheaderText 3 2 3 5 2" xfId="48188"/>
    <cellStyle name="SAPBEXheaderText 3 2 3 5 3" xfId="48189"/>
    <cellStyle name="SAPBEXheaderText 3 2 3 5 4" xfId="48190"/>
    <cellStyle name="SAPBEXheaderText 3 2 3 5 5" xfId="48191"/>
    <cellStyle name="SAPBEXheaderText 3 2 3 6" xfId="48192"/>
    <cellStyle name="SAPBEXheaderText 3 2 3 6 2" xfId="48193"/>
    <cellStyle name="SAPBEXheaderText 3 2 3 6 3" xfId="48194"/>
    <cellStyle name="SAPBEXheaderText 3 2 3 6 4" xfId="48195"/>
    <cellStyle name="SAPBEXheaderText 3 2 3 6 5" xfId="48196"/>
    <cellStyle name="SAPBEXheaderText 3 2 3 7" xfId="48197"/>
    <cellStyle name="SAPBEXheaderText 3 2 3 7 2" xfId="48198"/>
    <cellStyle name="SAPBEXheaderText 3 2 3 8" xfId="48199"/>
    <cellStyle name="SAPBEXheaderText 3 2 3 9" xfId="48200"/>
    <cellStyle name="SAPBEXheaderText 3 2 4" xfId="48201"/>
    <cellStyle name="SAPBEXheaderText 3 2 4 2" xfId="48202"/>
    <cellStyle name="SAPBEXheaderText 3 2 4 2 2" xfId="48203"/>
    <cellStyle name="SAPBEXheaderText 3 2 4 2 3" xfId="48204"/>
    <cellStyle name="SAPBEXheaderText 3 2 4 3" xfId="48205"/>
    <cellStyle name="SAPBEXheaderText 3 2 4 3 2" xfId="48206"/>
    <cellStyle name="SAPBEXheaderText 3 2 4 4" xfId="48207"/>
    <cellStyle name="SAPBEXheaderText 3 2 4 4 2" xfId="48208"/>
    <cellStyle name="SAPBEXheaderText 3 2 4 5" xfId="48209"/>
    <cellStyle name="SAPBEXheaderText 3 2 4 5 2" xfId="48210"/>
    <cellStyle name="SAPBEXheaderText 3 2 4 6" xfId="48211"/>
    <cellStyle name="SAPBEXheaderText 3 2 4 7" xfId="48212"/>
    <cellStyle name="SAPBEXheaderText 3 2 4 8" xfId="48213"/>
    <cellStyle name="SAPBEXheaderText 3 2 4 9" xfId="48214"/>
    <cellStyle name="SAPBEXheaderText 3 2 5" xfId="48215"/>
    <cellStyle name="SAPBEXheaderText 3 2 5 2" xfId="48216"/>
    <cellStyle name="SAPBEXheaderText 3 2 5 2 2" xfId="48217"/>
    <cellStyle name="SAPBEXheaderText 3 2 5 3" xfId="48218"/>
    <cellStyle name="SAPBEXheaderText 3 2 5 4" xfId="48219"/>
    <cellStyle name="SAPBEXheaderText 3 2 5 5" xfId="48220"/>
    <cellStyle name="SAPBEXheaderText 3 2 6" xfId="48221"/>
    <cellStyle name="SAPBEXheaderText 3 2 6 2" xfId="48222"/>
    <cellStyle name="SAPBEXheaderText 3 2 6 2 2" xfId="48223"/>
    <cellStyle name="SAPBEXheaderText 3 2 6 3" xfId="48224"/>
    <cellStyle name="SAPBEXheaderText 3 2 6 4" xfId="48225"/>
    <cellStyle name="SAPBEXheaderText 3 2 6 5" xfId="48226"/>
    <cellStyle name="SAPBEXheaderText 3 2 7" xfId="48227"/>
    <cellStyle name="SAPBEXheaderText 3 2 7 2" xfId="48228"/>
    <cellStyle name="SAPBEXheaderText 3 2 7 3" xfId="48229"/>
    <cellStyle name="SAPBEXheaderText 3 2 7 4" xfId="48230"/>
    <cellStyle name="SAPBEXheaderText 3 2 7 5" xfId="48231"/>
    <cellStyle name="SAPBEXheaderText 3 2 8" xfId="48232"/>
    <cellStyle name="SAPBEXheaderText 3 2 8 2" xfId="48233"/>
    <cellStyle name="SAPBEXheaderText 3 2 8 3" xfId="48234"/>
    <cellStyle name="SAPBEXheaderText 3 2 9" xfId="48235"/>
    <cellStyle name="SAPBEXheaderText 3 2 9 2" xfId="48236"/>
    <cellStyle name="SAPBEXheaderText 3 3" xfId="48237"/>
    <cellStyle name="SAPBEXheaderText 3 3 10" xfId="48238"/>
    <cellStyle name="SAPBEXheaderText 3 3 10 2" xfId="48239"/>
    <cellStyle name="SAPBEXheaderText 3 3 10 3" xfId="48240"/>
    <cellStyle name="SAPBEXheaderText 3 3 11" xfId="48241"/>
    <cellStyle name="SAPBEXheaderText 3 3 11 2" xfId="48242"/>
    <cellStyle name="SAPBEXheaderText 3 3 12" xfId="48243"/>
    <cellStyle name="SAPBEXheaderText 3 3 2" xfId="48244"/>
    <cellStyle name="SAPBEXheaderText 3 3 2 10" xfId="48245"/>
    <cellStyle name="SAPBEXheaderText 3 3 2 11" xfId="48246"/>
    <cellStyle name="SAPBEXheaderText 3 3 2 2" xfId="48247"/>
    <cellStyle name="SAPBEXheaderText 3 3 2 2 2" xfId="48248"/>
    <cellStyle name="SAPBEXheaderText 3 3 2 2 2 2" xfId="48249"/>
    <cellStyle name="SAPBEXheaderText 3 3 2 2 2 3" xfId="48250"/>
    <cellStyle name="SAPBEXheaderText 3 3 2 2 3" xfId="48251"/>
    <cellStyle name="SAPBEXheaderText 3 3 2 2 3 2" xfId="48252"/>
    <cellStyle name="SAPBEXheaderText 3 3 2 2 3 3" xfId="48253"/>
    <cellStyle name="SAPBEXheaderText 3 3 2 2 4" xfId="48254"/>
    <cellStyle name="SAPBEXheaderText 3 3 2 2 4 2" xfId="48255"/>
    <cellStyle name="SAPBEXheaderText 3 3 2 2 5" xfId="48256"/>
    <cellStyle name="SAPBEXheaderText 3 3 2 2 6" xfId="48257"/>
    <cellStyle name="SAPBEXheaderText 3 3 2 2 7" xfId="48258"/>
    <cellStyle name="SAPBEXheaderText 3 3 2 2 8" xfId="48259"/>
    <cellStyle name="SAPBEXheaderText 3 3 2 3" xfId="48260"/>
    <cellStyle name="SAPBEXheaderText 3 3 2 3 2" xfId="48261"/>
    <cellStyle name="SAPBEXheaderText 3 3 2 3 2 2" xfId="48262"/>
    <cellStyle name="SAPBEXheaderText 3 3 2 3 3" xfId="48263"/>
    <cellStyle name="SAPBEXheaderText 3 3 2 3 4" xfId="48264"/>
    <cellStyle name="SAPBEXheaderText 3 3 2 3 5" xfId="48265"/>
    <cellStyle name="SAPBEXheaderText 3 3 2 3 6" xfId="48266"/>
    <cellStyle name="SAPBEXheaderText 3 3 2 4" xfId="48267"/>
    <cellStyle name="SAPBEXheaderText 3 3 2 4 2" xfId="48268"/>
    <cellStyle name="SAPBEXheaderText 3 3 2 4 3" xfId="48269"/>
    <cellStyle name="SAPBEXheaderText 3 3 2 4 4" xfId="48270"/>
    <cellStyle name="SAPBEXheaderText 3 3 2 4 5" xfId="48271"/>
    <cellStyle name="SAPBEXheaderText 3 3 2 5" xfId="48272"/>
    <cellStyle name="SAPBEXheaderText 3 3 2 5 2" xfId="48273"/>
    <cellStyle name="SAPBEXheaderText 3 3 2 5 3" xfId="48274"/>
    <cellStyle name="SAPBEXheaderText 3 3 2 5 4" xfId="48275"/>
    <cellStyle name="SAPBEXheaderText 3 3 2 5 5" xfId="48276"/>
    <cellStyle name="SAPBEXheaderText 3 3 2 6" xfId="48277"/>
    <cellStyle name="SAPBEXheaderText 3 3 2 6 2" xfId="48278"/>
    <cellStyle name="SAPBEXheaderText 3 3 2 6 3" xfId="48279"/>
    <cellStyle name="SAPBEXheaderText 3 3 2 6 4" xfId="48280"/>
    <cellStyle name="SAPBEXheaderText 3 3 2 6 5" xfId="48281"/>
    <cellStyle name="SAPBEXheaderText 3 3 2 7" xfId="48282"/>
    <cellStyle name="SAPBEXheaderText 3 3 2 7 2" xfId="48283"/>
    <cellStyle name="SAPBEXheaderText 3 3 2 8" xfId="48284"/>
    <cellStyle name="SAPBEXheaderText 3 3 2 9" xfId="48285"/>
    <cellStyle name="SAPBEXheaderText 3 3 3" xfId="48286"/>
    <cellStyle name="SAPBEXheaderText 3 3 3 2" xfId="48287"/>
    <cellStyle name="SAPBEXheaderText 3 3 3 2 2" xfId="48288"/>
    <cellStyle name="SAPBEXheaderText 3 3 3 2 3" xfId="48289"/>
    <cellStyle name="SAPBEXheaderText 3 3 3 3" xfId="48290"/>
    <cellStyle name="SAPBEXheaderText 3 3 3 3 2" xfId="48291"/>
    <cellStyle name="SAPBEXheaderText 3 3 3 3 3" xfId="48292"/>
    <cellStyle name="SAPBEXheaderText 3 3 3 4" xfId="48293"/>
    <cellStyle name="SAPBEXheaderText 3 3 3 4 2" xfId="48294"/>
    <cellStyle name="SAPBEXheaderText 3 3 3 5" xfId="48295"/>
    <cellStyle name="SAPBEXheaderText 3 3 3 5 2" xfId="48296"/>
    <cellStyle name="SAPBEXheaderText 3 3 3 6" xfId="48297"/>
    <cellStyle name="SAPBEXheaderText 3 3 3 7" xfId="48298"/>
    <cellStyle name="SAPBEXheaderText 3 3 3 8" xfId="48299"/>
    <cellStyle name="SAPBEXheaderText 3 3 3 9" xfId="48300"/>
    <cellStyle name="SAPBEXheaderText 3 3 4" xfId="48301"/>
    <cellStyle name="SAPBEXheaderText 3 3 4 2" xfId="48302"/>
    <cellStyle name="SAPBEXheaderText 3 3 4 2 2" xfId="48303"/>
    <cellStyle name="SAPBEXheaderText 3 3 4 2 3" xfId="48304"/>
    <cellStyle name="SAPBEXheaderText 3 3 4 3" xfId="48305"/>
    <cellStyle name="SAPBEXheaderText 3 3 4 4" xfId="48306"/>
    <cellStyle name="SAPBEXheaderText 3 3 4 5" xfId="48307"/>
    <cellStyle name="SAPBEXheaderText 3 3 5" xfId="48308"/>
    <cellStyle name="SAPBEXheaderText 3 3 5 2" xfId="48309"/>
    <cellStyle name="SAPBEXheaderText 3 3 5 2 2" xfId="48310"/>
    <cellStyle name="SAPBEXheaderText 3 3 5 3" xfId="48311"/>
    <cellStyle name="SAPBEXheaderText 3 3 5 4" xfId="48312"/>
    <cellStyle name="SAPBEXheaderText 3 3 5 5" xfId="48313"/>
    <cellStyle name="SAPBEXheaderText 3 3 6" xfId="48314"/>
    <cellStyle name="SAPBEXheaderText 3 3 6 2" xfId="48315"/>
    <cellStyle name="SAPBEXheaderText 3 3 6 3" xfId="48316"/>
    <cellStyle name="SAPBEXheaderText 3 3 6 4" xfId="48317"/>
    <cellStyle name="SAPBEXheaderText 3 3 6 5" xfId="48318"/>
    <cellStyle name="SAPBEXheaderText 3 3 7" xfId="48319"/>
    <cellStyle name="SAPBEXheaderText 3 3 7 2" xfId="48320"/>
    <cellStyle name="SAPBEXheaderText 3 3 7 3" xfId="48321"/>
    <cellStyle name="SAPBEXheaderText 3 3 7 4" xfId="48322"/>
    <cellStyle name="SAPBEXheaderText 3 3 7 5" xfId="48323"/>
    <cellStyle name="SAPBEXheaderText 3 3 8" xfId="48324"/>
    <cellStyle name="SAPBEXheaderText 3 3 8 2" xfId="48325"/>
    <cellStyle name="SAPBEXheaderText 3 3 8 3" xfId="48326"/>
    <cellStyle name="SAPBEXheaderText 3 3 9" xfId="48327"/>
    <cellStyle name="SAPBEXheaderText 3 3 9 2" xfId="48328"/>
    <cellStyle name="SAPBEXheaderText 3 3 9 3" xfId="48329"/>
    <cellStyle name="SAPBEXheaderText 3 4" xfId="48330"/>
    <cellStyle name="SAPBEXheaderText 3 4 10" xfId="48331"/>
    <cellStyle name="SAPBEXheaderText 3 4 10 2" xfId="48332"/>
    <cellStyle name="SAPBEXheaderText 3 4 10 3" xfId="48333"/>
    <cellStyle name="SAPBEXheaderText 3 4 11" xfId="48334"/>
    <cellStyle name="SAPBEXheaderText 3 4 11 2" xfId="48335"/>
    <cellStyle name="SAPBEXheaderText 3 4 12" xfId="48336"/>
    <cellStyle name="SAPBEXheaderText 3 4 2" xfId="48337"/>
    <cellStyle name="SAPBEXheaderText 3 4 2 10" xfId="48338"/>
    <cellStyle name="SAPBEXheaderText 3 4 2 11" xfId="48339"/>
    <cellStyle name="SAPBEXheaderText 3 4 2 2" xfId="48340"/>
    <cellStyle name="SAPBEXheaderText 3 4 2 2 2" xfId="48341"/>
    <cellStyle name="SAPBEXheaderText 3 4 2 2 2 2" xfId="48342"/>
    <cellStyle name="SAPBEXheaderText 3 4 2 2 2 3" xfId="48343"/>
    <cellStyle name="SAPBEXheaderText 3 4 2 2 3" xfId="48344"/>
    <cellStyle name="SAPBEXheaderText 3 4 2 2 3 2" xfId="48345"/>
    <cellStyle name="SAPBEXheaderText 3 4 2 2 3 3" xfId="48346"/>
    <cellStyle name="SAPBEXheaderText 3 4 2 2 4" xfId="48347"/>
    <cellStyle name="SAPBEXheaderText 3 4 2 2 4 2" xfId="48348"/>
    <cellStyle name="SAPBEXheaderText 3 4 2 2 5" xfId="48349"/>
    <cellStyle name="SAPBEXheaderText 3 4 2 2 6" xfId="48350"/>
    <cellStyle name="SAPBEXheaderText 3 4 2 2 7" xfId="48351"/>
    <cellStyle name="SAPBEXheaderText 3 4 2 2 8" xfId="48352"/>
    <cellStyle name="SAPBEXheaderText 3 4 2 3" xfId="48353"/>
    <cellStyle name="SAPBEXheaderText 3 4 2 3 2" xfId="48354"/>
    <cellStyle name="SAPBEXheaderText 3 4 2 3 2 2" xfId="48355"/>
    <cellStyle name="SAPBEXheaderText 3 4 2 3 3" xfId="48356"/>
    <cellStyle name="SAPBEXheaderText 3 4 2 3 4" xfId="48357"/>
    <cellStyle name="SAPBEXheaderText 3 4 2 3 5" xfId="48358"/>
    <cellStyle name="SAPBEXheaderText 3 4 2 3 6" xfId="48359"/>
    <cellStyle name="SAPBEXheaderText 3 4 2 4" xfId="48360"/>
    <cellStyle name="SAPBEXheaderText 3 4 2 4 2" xfId="48361"/>
    <cellStyle name="SAPBEXheaderText 3 4 2 4 3" xfId="48362"/>
    <cellStyle name="SAPBEXheaderText 3 4 2 4 4" xfId="48363"/>
    <cellStyle name="SAPBEXheaderText 3 4 2 4 5" xfId="48364"/>
    <cellStyle name="SAPBEXheaderText 3 4 2 5" xfId="48365"/>
    <cellStyle name="SAPBEXheaderText 3 4 2 5 2" xfId="48366"/>
    <cellStyle name="SAPBEXheaderText 3 4 2 5 3" xfId="48367"/>
    <cellStyle name="SAPBEXheaderText 3 4 2 5 4" xfId="48368"/>
    <cellStyle name="SAPBEXheaderText 3 4 2 5 5" xfId="48369"/>
    <cellStyle name="SAPBEXheaderText 3 4 2 6" xfId="48370"/>
    <cellStyle name="SAPBEXheaderText 3 4 2 6 2" xfId="48371"/>
    <cellStyle name="SAPBEXheaderText 3 4 2 6 3" xfId="48372"/>
    <cellStyle name="SAPBEXheaderText 3 4 2 6 4" xfId="48373"/>
    <cellStyle name="SAPBEXheaderText 3 4 2 6 5" xfId="48374"/>
    <cellStyle name="SAPBEXheaderText 3 4 2 7" xfId="48375"/>
    <cellStyle name="SAPBEXheaderText 3 4 2 7 2" xfId="48376"/>
    <cellStyle name="SAPBEXheaderText 3 4 2 8" xfId="48377"/>
    <cellStyle name="SAPBEXheaderText 3 4 2 9" xfId="48378"/>
    <cellStyle name="SAPBEXheaderText 3 4 3" xfId="48379"/>
    <cellStyle name="SAPBEXheaderText 3 4 3 2" xfId="48380"/>
    <cellStyle name="SAPBEXheaderText 3 4 3 2 2" xfId="48381"/>
    <cellStyle name="SAPBEXheaderText 3 4 3 2 3" xfId="48382"/>
    <cellStyle name="SAPBEXheaderText 3 4 3 3" xfId="48383"/>
    <cellStyle name="SAPBEXheaderText 3 4 3 3 2" xfId="48384"/>
    <cellStyle name="SAPBEXheaderText 3 4 3 3 3" xfId="48385"/>
    <cellStyle name="SAPBEXheaderText 3 4 3 4" xfId="48386"/>
    <cellStyle name="SAPBEXheaderText 3 4 3 4 2" xfId="48387"/>
    <cellStyle name="SAPBEXheaderText 3 4 3 5" xfId="48388"/>
    <cellStyle name="SAPBEXheaderText 3 4 3 5 2" xfId="48389"/>
    <cellStyle name="SAPBEXheaderText 3 4 3 6" xfId="48390"/>
    <cellStyle name="SAPBEXheaderText 3 4 3 7" xfId="48391"/>
    <cellStyle name="SAPBEXheaderText 3 4 3 8" xfId="48392"/>
    <cellStyle name="SAPBEXheaderText 3 4 3 9" xfId="48393"/>
    <cellStyle name="SAPBEXheaderText 3 4 4" xfId="48394"/>
    <cellStyle name="SAPBEXheaderText 3 4 4 2" xfId="48395"/>
    <cellStyle name="SAPBEXheaderText 3 4 4 2 2" xfId="48396"/>
    <cellStyle name="SAPBEXheaderText 3 4 4 2 3" xfId="48397"/>
    <cellStyle name="SAPBEXheaderText 3 4 4 3" xfId="48398"/>
    <cellStyle name="SAPBEXheaderText 3 4 4 4" xfId="48399"/>
    <cellStyle name="SAPBEXheaderText 3 4 4 5" xfId="48400"/>
    <cellStyle name="SAPBEXheaderText 3 4 5" xfId="48401"/>
    <cellStyle name="SAPBEXheaderText 3 4 5 2" xfId="48402"/>
    <cellStyle name="SAPBEXheaderText 3 4 5 2 2" xfId="48403"/>
    <cellStyle name="SAPBEXheaderText 3 4 5 3" xfId="48404"/>
    <cellStyle name="SAPBEXheaderText 3 4 5 4" xfId="48405"/>
    <cellStyle name="SAPBEXheaderText 3 4 5 5" xfId="48406"/>
    <cellStyle name="SAPBEXheaderText 3 4 6" xfId="48407"/>
    <cellStyle name="SAPBEXheaderText 3 4 6 2" xfId="48408"/>
    <cellStyle name="SAPBEXheaderText 3 4 6 3" xfId="48409"/>
    <cellStyle name="SAPBEXheaderText 3 4 6 4" xfId="48410"/>
    <cellStyle name="SAPBEXheaderText 3 4 6 5" xfId="48411"/>
    <cellStyle name="SAPBEXheaderText 3 4 7" xfId="48412"/>
    <cellStyle name="SAPBEXheaderText 3 4 7 2" xfId="48413"/>
    <cellStyle name="SAPBEXheaderText 3 4 7 3" xfId="48414"/>
    <cellStyle name="SAPBEXheaderText 3 4 7 4" xfId="48415"/>
    <cellStyle name="SAPBEXheaderText 3 4 7 5" xfId="48416"/>
    <cellStyle name="SAPBEXheaderText 3 4 8" xfId="48417"/>
    <cellStyle name="SAPBEXheaderText 3 4 8 2" xfId="48418"/>
    <cellStyle name="SAPBEXheaderText 3 4 8 3" xfId="48419"/>
    <cellStyle name="SAPBEXheaderText 3 4 9" xfId="48420"/>
    <cellStyle name="SAPBEXheaderText 3 4 9 2" xfId="48421"/>
    <cellStyle name="SAPBEXheaderText 3 4 9 3" xfId="48422"/>
    <cellStyle name="SAPBEXheaderText 3 5" xfId="48423"/>
    <cellStyle name="SAPBEXheaderText 3 5 2" xfId="48424"/>
    <cellStyle name="SAPBEXheaderText 3 5 2 2" xfId="48425"/>
    <cellStyle name="SAPBEXheaderText 3 5 2 2 2" xfId="48426"/>
    <cellStyle name="SAPBEXheaderText 3 5 2 2 3" xfId="48427"/>
    <cellStyle name="SAPBEXheaderText 3 5 2 3" xfId="48428"/>
    <cellStyle name="SAPBEXheaderText 3 5 2 3 2" xfId="48429"/>
    <cellStyle name="SAPBEXheaderText 3 5 2 4" xfId="48430"/>
    <cellStyle name="SAPBEXheaderText 3 5 2 5" xfId="48431"/>
    <cellStyle name="SAPBEXheaderText 3 5 3" xfId="48432"/>
    <cellStyle name="SAPBEXheaderText 3 5 3 2" xfId="48433"/>
    <cellStyle name="SAPBEXheaderText 3 5 3 3" xfId="48434"/>
    <cellStyle name="SAPBEXheaderText 3 5 4" xfId="48435"/>
    <cellStyle name="SAPBEXheaderText 3 5 4 2" xfId="48436"/>
    <cellStyle name="SAPBEXheaderText 3 5 5" xfId="48437"/>
    <cellStyle name="SAPBEXheaderText 3 5 5 2" xfId="48438"/>
    <cellStyle name="SAPBEXheaderText 3 5 6" xfId="48439"/>
    <cellStyle name="SAPBEXheaderText 3 5 7" xfId="48440"/>
    <cellStyle name="SAPBEXheaderText 3 6" xfId="48441"/>
    <cellStyle name="SAPBEXheaderText 3 6 2" xfId="48442"/>
    <cellStyle name="SAPBEXheaderText 3 6 2 2" xfId="48443"/>
    <cellStyle name="SAPBEXheaderText 3 6 2 2 2" xfId="48444"/>
    <cellStyle name="SAPBEXheaderText 3 6 2 2 3" xfId="48445"/>
    <cellStyle name="SAPBEXheaderText 3 6 2 3" xfId="48446"/>
    <cellStyle name="SAPBEXheaderText 3 6 2 4" xfId="48447"/>
    <cellStyle name="SAPBEXheaderText 3 6 2 5" xfId="48448"/>
    <cellStyle name="SAPBEXheaderText 3 6 3" xfId="48449"/>
    <cellStyle name="SAPBEXheaderText 3 6 3 2" xfId="48450"/>
    <cellStyle name="SAPBEXheaderText 3 6 3 3" xfId="48451"/>
    <cellStyle name="SAPBEXheaderText 3 6 4" xfId="48452"/>
    <cellStyle name="SAPBEXheaderText 3 6 4 2" xfId="48453"/>
    <cellStyle name="SAPBEXheaderText 3 6 5" xfId="48454"/>
    <cellStyle name="SAPBEXheaderText 3 6 5 2" xfId="48455"/>
    <cellStyle name="SAPBEXheaderText 3 6 6" xfId="48456"/>
    <cellStyle name="SAPBEXheaderText 3 7" xfId="48457"/>
    <cellStyle name="SAPBEXheaderText 3 7 2" xfId="48458"/>
    <cellStyle name="SAPBEXheaderText 3 7 2 2" xfId="48459"/>
    <cellStyle name="SAPBEXheaderText 3 7 2 3" xfId="48460"/>
    <cellStyle name="SAPBEXheaderText 3 7 3" xfId="48461"/>
    <cellStyle name="SAPBEXheaderText 3 7 3 2" xfId="48462"/>
    <cellStyle name="SAPBEXheaderText 3 7 4" xfId="48463"/>
    <cellStyle name="SAPBEXheaderText 3 7 5" xfId="48464"/>
    <cellStyle name="SAPBEXheaderText 3 8" xfId="48465"/>
    <cellStyle name="SAPBEXheaderText 3 8 2" xfId="48466"/>
    <cellStyle name="SAPBEXheaderText 3 8 2 2" xfId="48467"/>
    <cellStyle name="SAPBEXheaderText 3 8 2 3" xfId="48468"/>
    <cellStyle name="SAPBEXheaderText 3 8 3" xfId="48469"/>
    <cellStyle name="SAPBEXheaderText 3 8 3 2" xfId="48470"/>
    <cellStyle name="SAPBEXheaderText 3 8 4" xfId="48471"/>
    <cellStyle name="SAPBEXheaderText 3 9" xfId="48472"/>
    <cellStyle name="SAPBEXheaderText 3 9 2" xfId="48473"/>
    <cellStyle name="SAPBEXheaderText 3 9 2 2" xfId="48474"/>
    <cellStyle name="SAPBEXheaderText 3 9 3" xfId="48475"/>
    <cellStyle name="SAPBEXheaderText 3 9 4" xfId="48476"/>
    <cellStyle name="SAPBEXheaderText 4" xfId="48477"/>
    <cellStyle name="SAPBEXheaderText 4 10" xfId="48478"/>
    <cellStyle name="SAPBEXheaderText 4 10 2" xfId="48479"/>
    <cellStyle name="SAPBEXheaderText 4 10 3" xfId="48480"/>
    <cellStyle name="SAPBEXheaderText 4 11" xfId="48481"/>
    <cellStyle name="SAPBEXheaderText 4 11 2" xfId="48482"/>
    <cellStyle name="SAPBEXheaderText 4 11 3" xfId="48483"/>
    <cellStyle name="SAPBEXheaderText 4 12" xfId="48484"/>
    <cellStyle name="SAPBEXheaderText 4 12 2" xfId="48485"/>
    <cellStyle name="SAPBEXheaderText 4 13" xfId="48486"/>
    <cellStyle name="SAPBEXheaderText 4 2" xfId="48487"/>
    <cellStyle name="SAPBEXheaderText 4 2 10" xfId="48488"/>
    <cellStyle name="SAPBEXheaderText 4 2 11" xfId="48489"/>
    <cellStyle name="SAPBEXheaderText 4 2 12" xfId="48490"/>
    <cellStyle name="SAPBEXheaderText 4 2 2" xfId="48491"/>
    <cellStyle name="SAPBEXheaderText 4 2 2 10" xfId="48492"/>
    <cellStyle name="SAPBEXheaderText 4 2 2 11" xfId="48493"/>
    <cellStyle name="SAPBEXheaderText 4 2 2 2" xfId="48494"/>
    <cellStyle name="SAPBEXheaderText 4 2 2 2 2" xfId="48495"/>
    <cellStyle name="SAPBEXheaderText 4 2 2 2 2 2" xfId="48496"/>
    <cellStyle name="SAPBEXheaderText 4 2 2 2 2 3" xfId="48497"/>
    <cellStyle name="SAPBEXheaderText 4 2 2 2 3" xfId="48498"/>
    <cellStyle name="SAPBEXheaderText 4 2 2 2 3 2" xfId="48499"/>
    <cellStyle name="SAPBEXheaderText 4 2 2 2 3 3" xfId="48500"/>
    <cellStyle name="SAPBEXheaderText 4 2 2 2 4" xfId="48501"/>
    <cellStyle name="SAPBEXheaderText 4 2 2 2 4 2" xfId="48502"/>
    <cellStyle name="SAPBEXheaderText 4 2 2 2 5" xfId="48503"/>
    <cellStyle name="SAPBEXheaderText 4 2 2 2 6" xfId="48504"/>
    <cellStyle name="SAPBEXheaderText 4 2 2 2 7" xfId="48505"/>
    <cellStyle name="SAPBEXheaderText 4 2 2 2 8" xfId="48506"/>
    <cellStyle name="SAPBEXheaderText 4 2 2 3" xfId="48507"/>
    <cellStyle name="SAPBEXheaderText 4 2 2 3 2" xfId="48508"/>
    <cellStyle name="SAPBEXheaderText 4 2 2 3 2 2" xfId="48509"/>
    <cellStyle name="SAPBEXheaderText 4 2 2 3 3" xfId="48510"/>
    <cellStyle name="SAPBEXheaderText 4 2 2 3 4" xfId="48511"/>
    <cellStyle name="SAPBEXheaderText 4 2 2 3 5" xfId="48512"/>
    <cellStyle name="SAPBEXheaderText 4 2 2 3 6" xfId="48513"/>
    <cellStyle name="SAPBEXheaderText 4 2 2 4" xfId="48514"/>
    <cellStyle name="SAPBEXheaderText 4 2 2 4 2" xfId="48515"/>
    <cellStyle name="SAPBEXheaderText 4 2 2 4 3" xfId="48516"/>
    <cellStyle name="SAPBEXheaderText 4 2 2 4 4" xfId="48517"/>
    <cellStyle name="SAPBEXheaderText 4 2 2 4 5" xfId="48518"/>
    <cellStyle name="SAPBEXheaderText 4 2 2 5" xfId="48519"/>
    <cellStyle name="SAPBEXheaderText 4 2 2 5 2" xfId="48520"/>
    <cellStyle name="SAPBEXheaderText 4 2 2 5 3" xfId="48521"/>
    <cellStyle name="SAPBEXheaderText 4 2 2 5 4" xfId="48522"/>
    <cellStyle name="SAPBEXheaderText 4 2 2 5 5" xfId="48523"/>
    <cellStyle name="SAPBEXheaderText 4 2 2 6" xfId="48524"/>
    <cellStyle name="SAPBEXheaderText 4 2 2 6 2" xfId="48525"/>
    <cellStyle name="SAPBEXheaderText 4 2 2 6 3" xfId="48526"/>
    <cellStyle name="SAPBEXheaderText 4 2 2 6 4" xfId="48527"/>
    <cellStyle name="SAPBEXheaderText 4 2 2 6 5" xfId="48528"/>
    <cellStyle name="SAPBEXheaderText 4 2 2 7" xfId="48529"/>
    <cellStyle name="SAPBEXheaderText 4 2 2 7 2" xfId="48530"/>
    <cellStyle name="SAPBEXheaderText 4 2 2 8" xfId="48531"/>
    <cellStyle name="SAPBEXheaderText 4 2 2 9" xfId="48532"/>
    <cellStyle name="SAPBEXheaderText 4 2 3" xfId="48533"/>
    <cellStyle name="SAPBEXheaderText 4 2 3 2" xfId="48534"/>
    <cellStyle name="SAPBEXheaderText 4 2 3 2 2" xfId="48535"/>
    <cellStyle name="SAPBEXheaderText 4 2 3 2 3" xfId="48536"/>
    <cellStyle name="SAPBEXheaderText 4 2 3 3" xfId="48537"/>
    <cellStyle name="SAPBEXheaderText 4 2 3 3 2" xfId="48538"/>
    <cellStyle name="SAPBEXheaderText 4 2 3 3 3" xfId="48539"/>
    <cellStyle name="SAPBEXheaderText 4 2 3 4" xfId="48540"/>
    <cellStyle name="SAPBEXheaderText 4 2 3 4 2" xfId="48541"/>
    <cellStyle name="SAPBEXheaderText 4 2 3 5" xfId="48542"/>
    <cellStyle name="SAPBEXheaderText 4 2 3 5 2" xfId="48543"/>
    <cellStyle name="SAPBEXheaderText 4 2 3 6" xfId="48544"/>
    <cellStyle name="SAPBEXheaderText 4 2 3 7" xfId="48545"/>
    <cellStyle name="SAPBEXheaderText 4 2 3 8" xfId="48546"/>
    <cellStyle name="SAPBEXheaderText 4 2 3 9" xfId="48547"/>
    <cellStyle name="SAPBEXheaderText 4 2 4" xfId="48548"/>
    <cellStyle name="SAPBEXheaderText 4 2 4 2" xfId="48549"/>
    <cellStyle name="SAPBEXheaderText 4 2 4 2 2" xfId="48550"/>
    <cellStyle name="SAPBEXheaderText 4 2 4 3" xfId="48551"/>
    <cellStyle name="SAPBEXheaderText 4 2 4 4" xfId="48552"/>
    <cellStyle name="SAPBEXheaderText 4 2 4 5" xfId="48553"/>
    <cellStyle name="SAPBEXheaderText 4 2 5" xfId="48554"/>
    <cellStyle name="SAPBEXheaderText 4 2 5 2" xfId="48555"/>
    <cellStyle name="SAPBEXheaderText 4 2 5 2 2" xfId="48556"/>
    <cellStyle name="SAPBEXheaderText 4 2 5 3" xfId="48557"/>
    <cellStyle name="SAPBEXheaderText 4 2 5 4" xfId="48558"/>
    <cellStyle name="SAPBEXheaderText 4 2 5 5" xfId="48559"/>
    <cellStyle name="SAPBEXheaderText 4 2 6" xfId="48560"/>
    <cellStyle name="SAPBEXheaderText 4 2 6 2" xfId="48561"/>
    <cellStyle name="SAPBEXheaderText 4 2 6 3" xfId="48562"/>
    <cellStyle name="SAPBEXheaderText 4 2 6 4" xfId="48563"/>
    <cellStyle name="SAPBEXheaderText 4 2 6 5" xfId="48564"/>
    <cellStyle name="SAPBEXheaderText 4 2 7" xfId="48565"/>
    <cellStyle name="SAPBEXheaderText 4 2 7 2" xfId="48566"/>
    <cellStyle name="SAPBEXheaderText 4 2 7 3" xfId="48567"/>
    <cellStyle name="SAPBEXheaderText 4 2 7 4" xfId="48568"/>
    <cellStyle name="SAPBEXheaderText 4 2 7 5" xfId="48569"/>
    <cellStyle name="SAPBEXheaderText 4 2 8" xfId="48570"/>
    <cellStyle name="SAPBEXheaderText 4 2 8 2" xfId="48571"/>
    <cellStyle name="SAPBEXheaderText 4 2 9" xfId="48572"/>
    <cellStyle name="SAPBEXheaderText 4 3" xfId="48573"/>
    <cellStyle name="SAPBEXheaderText 4 3 10" xfId="48574"/>
    <cellStyle name="SAPBEXheaderText 4 3 11" xfId="48575"/>
    <cellStyle name="SAPBEXheaderText 4 3 2" xfId="48576"/>
    <cellStyle name="SAPBEXheaderText 4 3 2 2" xfId="48577"/>
    <cellStyle name="SAPBEXheaderText 4 3 2 2 2" xfId="48578"/>
    <cellStyle name="SAPBEXheaderText 4 3 2 2 3" xfId="48579"/>
    <cellStyle name="SAPBEXheaderText 4 3 2 3" xfId="48580"/>
    <cellStyle name="SAPBEXheaderText 4 3 2 3 2" xfId="48581"/>
    <cellStyle name="SAPBEXheaderText 4 3 2 3 3" xfId="48582"/>
    <cellStyle name="SAPBEXheaderText 4 3 2 4" xfId="48583"/>
    <cellStyle name="SAPBEXheaderText 4 3 2 4 2" xfId="48584"/>
    <cellStyle name="SAPBEXheaderText 4 3 2 5" xfId="48585"/>
    <cellStyle name="SAPBEXheaderText 4 3 2 6" xfId="48586"/>
    <cellStyle name="SAPBEXheaderText 4 3 2 7" xfId="48587"/>
    <cellStyle name="SAPBEXheaderText 4 3 2 8" xfId="48588"/>
    <cellStyle name="SAPBEXheaderText 4 3 3" xfId="48589"/>
    <cellStyle name="SAPBEXheaderText 4 3 3 2" xfId="48590"/>
    <cellStyle name="SAPBEXheaderText 4 3 3 2 2" xfId="48591"/>
    <cellStyle name="SAPBEXheaderText 4 3 3 3" xfId="48592"/>
    <cellStyle name="SAPBEXheaderText 4 3 3 4" xfId="48593"/>
    <cellStyle name="SAPBEXheaderText 4 3 3 5" xfId="48594"/>
    <cellStyle name="SAPBEXheaderText 4 3 3 6" xfId="48595"/>
    <cellStyle name="SAPBEXheaderText 4 3 4" xfId="48596"/>
    <cellStyle name="SAPBEXheaderText 4 3 4 2" xfId="48597"/>
    <cellStyle name="SAPBEXheaderText 4 3 4 3" xfId="48598"/>
    <cellStyle name="SAPBEXheaderText 4 3 4 4" xfId="48599"/>
    <cellStyle name="SAPBEXheaderText 4 3 4 5" xfId="48600"/>
    <cellStyle name="SAPBEXheaderText 4 3 5" xfId="48601"/>
    <cellStyle name="SAPBEXheaderText 4 3 5 2" xfId="48602"/>
    <cellStyle name="SAPBEXheaderText 4 3 5 3" xfId="48603"/>
    <cellStyle name="SAPBEXheaderText 4 3 5 4" xfId="48604"/>
    <cellStyle name="SAPBEXheaderText 4 3 5 5" xfId="48605"/>
    <cellStyle name="SAPBEXheaderText 4 3 6" xfId="48606"/>
    <cellStyle name="SAPBEXheaderText 4 3 6 2" xfId="48607"/>
    <cellStyle name="SAPBEXheaderText 4 3 6 3" xfId="48608"/>
    <cellStyle name="SAPBEXheaderText 4 3 6 4" xfId="48609"/>
    <cellStyle name="SAPBEXheaderText 4 3 6 5" xfId="48610"/>
    <cellStyle name="SAPBEXheaderText 4 3 7" xfId="48611"/>
    <cellStyle name="SAPBEXheaderText 4 3 7 2" xfId="48612"/>
    <cellStyle name="SAPBEXheaderText 4 3 8" xfId="48613"/>
    <cellStyle name="SAPBEXheaderText 4 3 9" xfId="48614"/>
    <cellStyle name="SAPBEXheaderText 4 4" xfId="48615"/>
    <cellStyle name="SAPBEXheaderText 4 4 2" xfId="48616"/>
    <cellStyle name="SAPBEXheaderText 4 4 2 2" xfId="48617"/>
    <cellStyle name="SAPBEXheaderText 4 4 2 3" xfId="48618"/>
    <cellStyle name="SAPBEXheaderText 4 4 3" xfId="48619"/>
    <cellStyle name="SAPBEXheaderText 4 4 3 2" xfId="48620"/>
    <cellStyle name="SAPBEXheaderText 4 4 3 3" xfId="48621"/>
    <cellStyle name="SAPBEXheaderText 4 4 4" xfId="48622"/>
    <cellStyle name="SAPBEXheaderText 4 4 4 2" xfId="48623"/>
    <cellStyle name="SAPBEXheaderText 4 4 5" xfId="48624"/>
    <cellStyle name="SAPBEXheaderText 4 4 5 2" xfId="48625"/>
    <cellStyle name="SAPBEXheaderText 4 4 6" xfId="48626"/>
    <cellStyle name="SAPBEXheaderText 4 4 7" xfId="48627"/>
    <cellStyle name="SAPBEXheaderText 4 4 8" xfId="48628"/>
    <cellStyle name="SAPBEXheaderText 4 4 9" xfId="48629"/>
    <cellStyle name="SAPBEXheaderText 4 5" xfId="48630"/>
    <cellStyle name="SAPBEXheaderText 4 5 2" xfId="48631"/>
    <cellStyle name="SAPBEXheaderText 4 5 2 2" xfId="48632"/>
    <cellStyle name="SAPBEXheaderText 4 5 2 3" xfId="48633"/>
    <cellStyle name="SAPBEXheaderText 4 5 3" xfId="48634"/>
    <cellStyle name="SAPBEXheaderText 4 5 4" xfId="48635"/>
    <cellStyle name="SAPBEXheaderText 4 5 5" xfId="48636"/>
    <cellStyle name="SAPBEXheaderText 4 6" xfId="48637"/>
    <cellStyle name="SAPBEXheaderText 4 6 2" xfId="48638"/>
    <cellStyle name="SAPBEXheaderText 4 6 2 2" xfId="48639"/>
    <cellStyle name="SAPBEXheaderText 4 6 3" xfId="48640"/>
    <cellStyle name="SAPBEXheaderText 4 6 4" xfId="48641"/>
    <cellStyle name="SAPBEXheaderText 4 6 5" xfId="48642"/>
    <cellStyle name="SAPBEXheaderText 4 7" xfId="48643"/>
    <cellStyle name="SAPBEXheaderText 4 7 2" xfId="48644"/>
    <cellStyle name="SAPBEXheaderText 4 7 3" xfId="48645"/>
    <cellStyle name="SAPBEXheaderText 4 7 4" xfId="48646"/>
    <cellStyle name="SAPBEXheaderText 4 7 5" xfId="48647"/>
    <cellStyle name="SAPBEXheaderText 4 8" xfId="48648"/>
    <cellStyle name="SAPBEXheaderText 4 8 2" xfId="48649"/>
    <cellStyle name="SAPBEXheaderText 4 8 3" xfId="48650"/>
    <cellStyle name="SAPBEXheaderText 4 9" xfId="48651"/>
    <cellStyle name="SAPBEXheaderText 4 9 2" xfId="48652"/>
    <cellStyle name="SAPBEXheaderText 4 9 3" xfId="48653"/>
    <cellStyle name="SAPBEXheaderText 5" xfId="48654"/>
    <cellStyle name="SAPBEXheaderText 5 10" xfId="48655"/>
    <cellStyle name="SAPBEXheaderText 5 10 2" xfId="48656"/>
    <cellStyle name="SAPBEXheaderText 5 10 3" xfId="48657"/>
    <cellStyle name="SAPBEXheaderText 5 11" xfId="48658"/>
    <cellStyle name="SAPBEXheaderText 5 11 2" xfId="48659"/>
    <cellStyle name="SAPBEXheaderText 5 12" xfId="48660"/>
    <cellStyle name="SAPBEXheaderText 5 2" xfId="48661"/>
    <cellStyle name="SAPBEXheaderText 5 2 10" xfId="48662"/>
    <cellStyle name="SAPBEXheaderText 5 2 11" xfId="48663"/>
    <cellStyle name="SAPBEXheaderText 5 2 2" xfId="48664"/>
    <cellStyle name="SAPBEXheaderText 5 2 2 2" xfId="48665"/>
    <cellStyle name="SAPBEXheaderText 5 2 2 2 2" xfId="48666"/>
    <cellStyle name="SAPBEXheaderText 5 2 2 2 3" xfId="48667"/>
    <cellStyle name="SAPBEXheaderText 5 2 2 3" xfId="48668"/>
    <cellStyle name="SAPBEXheaderText 5 2 2 3 2" xfId="48669"/>
    <cellStyle name="SAPBEXheaderText 5 2 2 3 3" xfId="48670"/>
    <cellStyle name="SAPBEXheaderText 5 2 2 4" xfId="48671"/>
    <cellStyle name="SAPBEXheaderText 5 2 2 4 2" xfId="48672"/>
    <cellStyle name="SAPBEXheaderText 5 2 2 5" xfId="48673"/>
    <cellStyle name="SAPBEXheaderText 5 2 2 6" xfId="48674"/>
    <cellStyle name="SAPBEXheaderText 5 2 2 7" xfId="48675"/>
    <cellStyle name="SAPBEXheaderText 5 2 2 8" xfId="48676"/>
    <cellStyle name="SAPBEXheaderText 5 2 3" xfId="48677"/>
    <cellStyle name="SAPBEXheaderText 5 2 3 2" xfId="48678"/>
    <cellStyle name="SAPBEXheaderText 5 2 3 2 2" xfId="48679"/>
    <cellStyle name="SAPBEXheaderText 5 2 3 3" xfId="48680"/>
    <cellStyle name="SAPBEXheaderText 5 2 3 4" xfId="48681"/>
    <cellStyle name="SAPBEXheaderText 5 2 3 5" xfId="48682"/>
    <cellStyle name="SAPBEXheaderText 5 2 3 6" xfId="48683"/>
    <cellStyle name="SAPBEXheaderText 5 2 4" xfId="48684"/>
    <cellStyle name="SAPBEXheaderText 5 2 4 2" xfId="48685"/>
    <cellStyle name="SAPBEXheaderText 5 2 4 3" xfId="48686"/>
    <cellStyle name="SAPBEXheaderText 5 2 4 4" xfId="48687"/>
    <cellStyle name="SAPBEXheaderText 5 2 4 5" xfId="48688"/>
    <cellStyle name="SAPBEXheaderText 5 2 5" xfId="48689"/>
    <cellStyle name="SAPBEXheaderText 5 2 5 2" xfId="48690"/>
    <cellStyle name="SAPBEXheaderText 5 2 5 3" xfId="48691"/>
    <cellStyle name="SAPBEXheaderText 5 2 5 4" xfId="48692"/>
    <cellStyle name="SAPBEXheaderText 5 2 5 5" xfId="48693"/>
    <cellStyle name="SAPBEXheaderText 5 2 6" xfId="48694"/>
    <cellStyle name="SAPBEXheaderText 5 2 6 2" xfId="48695"/>
    <cellStyle name="SAPBEXheaderText 5 2 6 3" xfId="48696"/>
    <cellStyle name="SAPBEXheaderText 5 2 6 4" xfId="48697"/>
    <cellStyle name="SAPBEXheaderText 5 2 6 5" xfId="48698"/>
    <cellStyle name="SAPBEXheaderText 5 2 7" xfId="48699"/>
    <cellStyle name="SAPBEXheaderText 5 2 7 2" xfId="48700"/>
    <cellStyle name="SAPBEXheaderText 5 2 8" xfId="48701"/>
    <cellStyle name="SAPBEXheaderText 5 2 9" xfId="48702"/>
    <cellStyle name="SAPBEXheaderText 5 3" xfId="48703"/>
    <cellStyle name="SAPBEXheaderText 5 3 2" xfId="48704"/>
    <cellStyle name="SAPBEXheaderText 5 3 2 2" xfId="48705"/>
    <cellStyle name="SAPBEXheaderText 5 3 2 3" xfId="48706"/>
    <cellStyle name="SAPBEXheaderText 5 3 3" xfId="48707"/>
    <cellStyle name="SAPBEXheaderText 5 3 3 2" xfId="48708"/>
    <cellStyle name="SAPBEXheaderText 5 3 3 3" xfId="48709"/>
    <cellStyle name="SAPBEXheaderText 5 3 4" xfId="48710"/>
    <cellStyle name="SAPBEXheaderText 5 3 4 2" xfId="48711"/>
    <cellStyle name="SAPBEXheaderText 5 3 5" xfId="48712"/>
    <cellStyle name="SAPBEXheaderText 5 3 5 2" xfId="48713"/>
    <cellStyle name="SAPBEXheaderText 5 3 6" xfId="48714"/>
    <cellStyle name="SAPBEXheaderText 5 3 7" xfId="48715"/>
    <cellStyle name="SAPBEXheaderText 5 3 8" xfId="48716"/>
    <cellStyle name="SAPBEXheaderText 5 3 9" xfId="48717"/>
    <cellStyle name="SAPBEXheaderText 5 4" xfId="48718"/>
    <cellStyle name="SAPBEXheaderText 5 4 2" xfId="48719"/>
    <cellStyle name="SAPBEXheaderText 5 4 2 2" xfId="48720"/>
    <cellStyle name="SAPBEXheaderText 5 4 2 3" xfId="48721"/>
    <cellStyle name="SAPBEXheaderText 5 4 3" xfId="48722"/>
    <cellStyle name="SAPBEXheaderText 5 4 4" xfId="48723"/>
    <cellStyle name="SAPBEXheaderText 5 4 5" xfId="48724"/>
    <cellStyle name="SAPBEXheaderText 5 5" xfId="48725"/>
    <cellStyle name="SAPBEXheaderText 5 5 2" xfId="48726"/>
    <cellStyle name="SAPBEXheaderText 5 5 2 2" xfId="48727"/>
    <cellStyle name="SAPBEXheaderText 5 5 3" xfId="48728"/>
    <cellStyle name="SAPBEXheaderText 5 5 4" xfId="48729"/>
    <cellStyle name="SAPBEXheaderText 5 5 5" xfId="48730"/>
    <cellStyle name="SAPBEXheaderText 5 6" xfId="48731"/>
    <cellStyle name="SAPBEXheaderText 5 6 2" xfId="48732"/>
    <cellStyle name="SAPBEXheaderText 5 6 3" xfId="48733"/>
    <cellStyle name="SAPBEXheaderText 5 6 4" xfId="48734"/>
    <cellStyle name="SAPBEXheaderText 5 6 5" xfId="48735"/>
    <cellStyle name="SAPBEXheaderText 5 7" xfId="48736"/>
    <cellStyle name="SAPBEXheaderText 5 7 2" xfId="48737"/>
    <cellStyle name="SAPBEXheaderText 5 7 3" xfId="48738"/>
    <cellStyle name="SAPBEXheaderText 5 7 4" xfId="48739"/>
    <cellStyle name="SAPBEXheaderText 5 7 5" xfId="48740"/>
    <cellStyle name="SAPBEXheaderText 5 8" xfId="48741"/>
    <cellStyle name="SAPBEXheaderText 5 8 2" xfId="48742"/>
    <cellStyle name="SAPBEXheaderText 5 8 3" xfId="48743"/>
    <cellStyle name="SAPBEXheaderText 5 9" xfId="48744"/>
    <cellStyle name="SAPBEXheaderText 5 9 2" xfId="48745"/>
    <cellStyle name="SAPBEXheaderText 5 9 3" xfId="48746"/>
    <cellStyle name="SAPBEXheaderText 6" xfId="48747"/>
    <cellStyle name="SAPBEXheaderText 6 10" xfId="48748"/>
    <cellStyle name="SAPBEXheaderText 6 11" xfId="48749"/>
    <cellStyle name="SAPBEXheaderText 6 12" xfId="48750"/>
    <cellStyle name="SAPBEXheaderText 6 2" xfId="48751"/>
    <cellStyle name="SAPBEXheaderText 6 2 10" xfId="48752"/>
    <cellStyle name="SAPBEXheaderText 6 2 11" xfId="48753"/>
    <cellStyle name="SAPBEXheaderText 6 2 2" xfId="48754"/>
    <cellStyle name="SAPBEXheaderText 6 2 2 2" xfId="48755"/>
    <cellStyle name="SAPBEXheaderText 6 2 2 2 2" xfId="48756"/>
    <cellStyle name="SAPBEXheaderText 6 2 2 2 3" xfId="48757"/>
    <cellStyle name="SAPBEXheaderText 6 2 2 3" xfId="48758"/>
    <cellStyle name="SAPBEXheaderText 6 2 2 3 2" xfId="48759"/>
    <cellStyle name="SAPBEXheaderText 6 2 2 4" xfId="48760"/>
    <cellStyle name="SAPBEXheaderText 6 2 2 4 2" xfId="48761"/>
    <cellStyle name="SAPBEXheaderText 6 2 2 5" xfId="48762"/>
    <cellStyle name="SAPBEXheaderText 6 2 2 6" xfId="48763"/>
    <cellStyle name="SAPBEXheaderText 6 2 2 7" xfId="48764"/>
    <cellStyle name="SAPBEXheaderText 6 2 2 8" xfId="48765"/>
    <cellStyle name="SAPBEXheaderText 6 2 3" xfId="48766"/>
    <cellStyle name="SAPBEXheaderText 6 2 3 2" xfId="48767"/>
    <cellStyle name="SAPBEXheaderText 6 2 3 2 2" xfId="48768"/>
    <cellStyle name="SAPBEXheaderText 6 2 3 3" xfId="48769"/>
    <cellStyle name="SAPBEXheaderText 6 2 3 4" xfId="48770"/>
    <cellStyle name="SAPBEXheaderText 6 2 3 5" xfId="48771"/>
    <cellStyle name="SAPBEXheaderText 6 2 3 6" xfId="48772"/>
    <cellStyle name="SAPBEXheaderText 6 2 4" xfId="48773"/>
    <cellStyle name="SAPBEXheaderText 6 2 4 2" xfId="48774"/>
    <cellStyle name="SAPBEXheaderText 6 2 4 3" xfId="48775"/>
    <cellStyle name="SAPBEXheaderText 6 2 4 4" xfId="48776"/>
    <cellStyle name="SAPBEXheaderText 6 2 4 5" xfId="48777"/>
    <cellStyle name="SAPBEXheaderText 6 2 5" xfId="48778"/>
    <cellStyle name="SAPBEXheaderText 6 2 5 2" xfId="48779"/>
    <cellStyle name="SAPBEXheaderText 6 2 5 3" xfId="48780"/>
    <cellStyle name="SAPBEXheaderText 6 2 5 4" xfId="48781"/>
    <cellStyle name="SAPBEXheaderText 6 2 5 5" xfId="48782"/>
    <cellStyle name="SAPBEXheaderText 6 2 6" xfId="48783"/>
    <cellStyle name="SAPBEXheaderText 6 2 6 2" xfId="48784"/>
    <cellStyle name="SAPBEXheaderText 6 2 6 3" xfId="48785"/>
    <cellStyle name="SAPBEXheaderText 6 2 6 4" xfId="48786"/>
    <cellStyle name="SAPBEXheaderText 6 2 6 5" xfId="48787"/>
    <cellStyle name="SAPBEXheaderText 6 2 7" xfId="48788"/>
    <cellStyle name="SAPBEXheaderText 6 2 7 2" xfId="48789"/>
    <cellStyle name="SAPBEXheaderText 6 2 8" xfId="48790"/>
    <cellStyle name="SAPBEXheaderText 6 2 9" xfId="48791"/>
    <cellStyle name="SAPBEXheaderText 6 3" xfId="48792"/>
    <cellStyle name="SAPBEXheaderText 6 3 2" xfId="48793"/>
    <cellStyle name="SAPBEXheaderText 6 3 2 2" xfId="48794"/>
    <cellStyle name="SAPBEXheaderText 6 3 3" xfId="48795"/>
    <cellStyle name="SAPBEXheaderText 6 3 3 2" xfId="48796"/>
    <cellStyle name="SAPBEXheaderText 6 3 4" xfId="48797"/>
    <cellStyle name="SAPBEXheaderText 6 3 4 2" xfId="48798"/>
    <cellStyle name="SAPBEXheaderText 6 3 5" xfId="48799"/>
    <cellStyle name="SAPBEXheaderText 6 3 5 2" xfId="48800"/>
    <cellStyle name="SAPBEXheaderText 6 3 6" xfId="48801"/>
    <cellStyle name="SAPBEXheaderText 6 3 7" xfId="48802"/>
    <cellStyle name="SAPBEXheaderText 6 3 8" xfId="48803"/>
    <cellStyle name="SAPBEXheaderText 6 3 9" xfId="48804"/>
    <cellStyle name="SAPBEXheaderText 6 4" xfId="48805"/>
    <cellStyle name="SAPBEXheaderText 6 4 2" xfId="48806"/>
    <cellStyle name="SAPBEXheaderText 6 4 2 2" xfId="48807"/>
    <cellStyle name="SAPBEXheaderText 6 4 3" xfId="48808"/>
    <cellStyle name="SAPBEXheaderText 6 4 4" xfId="48809"/>
    <cellStyle name="SAPBEXheaderText 6 4 5" xfId="48810"/>
    <cellStyle name="SAPBEXheaderText 6 5" xfId="48811"/>
    <cellStyle name="SAPBEXheaderText 6 5 2" xfId="48812"/>
    <cellStyle name="SAPBEXheaderText 6 5 2 2" xfId="48813"/>
    <cellStyle name="SAPBEXheaderText 6 5 3" xfId="48814"/>
    <cellStyle name="SAPBEXheaderText 6 5 4" xfId="48815"/>
    <cellStyle name="SAPBEXheaderText 6 5 5" xfId="48816"/>
    <cellStyle name="SAPBEXheaderText 6 6" xfId="48817"/>
    <cellStyle name="SAPBEXheaderText 6 6 2" xfId="48818"/>
    <cellStyle name="SAPBEXheaderText 6 6 3" xfId="48819"/>
    <cellStyle name="SAPBEXheaderText 6 6 4" xfId="48820"/>
    <cellStyle name="SAPBEXheaderText 6 6 5" xfId="48821"/>
    <cellStyle name="SAPBEXheaderText 6 7" xfId="48822"/>
    <cellStyle name="SAPBEXheaderText 6 7 2" xfId="48823"/>
    <cellStyle name="SAPBEXheaderText 6 7 3" xfId="48824"/>
    <cellStyle name="SAPBEXheaderText 6 7 4" xfId="48825"/>
    <cellStyle name="SAPBEXheaderText 6 7 5" xfId="48826"/>
    <cellStyle name="SAPBEXheaderText 6 8" xfId="48827"/>
    <cellStyle name="SAPBEXheaderText 6 8 2" xfId="48828"/>
    <cellStyle name="SAPBEXheaderText 6 9" xfId="48829"/>
    <cellStyle name="SAPBEXheaderText 6 9 2" xfId="48830"/>
    <cellStyle name="SAPBEXheaderText 6 9 3" xfId="48831"/>
    <cellStyle name="SAPBEXheaderText 7" xfId="48832"/>
    <cellStyle name="SAPBEXheaderText 7 2" xfId="48833"/>
    <cellStyle name="SAPBEXheaderText 7 2 2" xfId="48834"/>
    <cellStyle name="SAPBEXheaderText 7 2 2 2" xfId="48835"/>
    <cellStyle name="SAPBEXheaderText 7 2 2 3" xfId="48836"/>
    <cellStyle name="SAPBEXheaderText 7 2 3" xfId="48837"/>
    <cellStyle name="SAPBEXheaderText 7 2 4" xfId="48838"/>
    <cellStyle name="SAPBEXheaderText 7 2 5" xfId="48839"/>
    <cellStyle name="SAPBEXheaderText 7 3" xfId="48840"/>
    <cellStyle name="SAPBEXheaderText 7 3 2" xfId="48841"/>
    <cellStyle name="SAPBEXheaderText 7 3 3" xfId="48842"/>
    <cellStyle name="SAPBEXheaderText 7 4" xfId="48843"/>
    <cellStyle name="SAPBEXheaderText 7 4 2" xfId="48844"/>
    <cellStyle name="SAPBEXheaderText 7 5" xfId="48845"/>
    <cellStyle name="SAPBEXheaderText 7 5 2" xfId="48846"/>
    <cellStyle name="SAPBEXheaderText 7 6" xfId="48847"/>
    <cellStyle name="SAPBEXheaderText 7 6 2" xfId="48848"/>
    <cellStyle name="SAPBEXheaderText 7 7" xfId="48849"/>
    <cellStyle name="SAPBEXheaderText 8" xfId="48850"/>
    <cellStyle name="SAPBEXheaderText 8 2" xfId="48851"/>
    <cellStyle name="SAPBEXheaderText 8 2 2" xfId="48852"/>
    <cellStyle name="SAPBEXheaderText 8 2 2 2" xfId="48853"/>
    <cellStyle name="SAPBEXheaderText 8 2 3" xfId="48854"/>
    <cellStyle name="SAPBEXheaderText 8 2 4" xfId="48855"/>
    <cellStyle name="SAPBEXheaderText 8 2 5" xfId="48856"/>
    <cellStyle name="SAPBEXheaderText 8 3" xfId="48857"/>
    <cellStyle name="SAPBEXheaderText 8 3 2" xfId="48858"/>
    <cellStyle name="SAPBEXheaderText 8 3 3" xfId="48859"/>
    <cellStyle name="SAPBEXheaderText 8 4" xfId="48860"/>
    <cellStyle name="SAPBEXheaderText 8 5" xfId="48861"/>
    <cellStyle name="SAPBEXheaderText 9" xfId="48862"/>
    <cellStyle name="SAPBEXheaderText 9 2" xfId="48863"/>
    <cellStyle name="SAPBEXheaderText 9 2 2" xfId="48864"/>
    <cellStyle name="SAPBEXheaderText 9 2 3" xfId="48865"/>
    <cellStyle name="SAPBEXheaderText 9 3" xfId="48866"/>
    <cellStyle name="SAPBEXheaderText 9 3 2" xfId="48867"/>
    <cellStyle name="SAPBEXheaderText 9 4" xfId="48868"/>
    <cellStyle name="SAPBEXheaderText 9 5" xfId="48869"/>
    <cellStyle name="SAPBEXheaderText_Internal FC 3+9 2010_templ v3_CMS_ 6 5 ver vas sms adj " xfId="48870"/>
    <cellStyle name="SAPBEXHLevel0" xfId="48871"/>
    <cellStyle name="SAPBEXHLevel0 10" xfId="48872"/>
    <cellStyle name="SAPBEXHLevel0 10 2" xfId="48873"/>
    <cellStyle name="SAPBEXHLevel0 10 2 2" xfId="48874"/>
    <cellStyle name="SAPBEXHLevel0 10 3" xfId="48875"/>
    <cellStyle name="SAPBEXHLevel0 10 3 2" xfId="48876"/>
    <cellStyle name="SAPBEXHLevel0 10 4" xfId="48877"/>
    <cellStyle name="SAPBEXHLevel0 10 5" xfId="48878"/>
    <cellStyle name="SAPBEXHLevel0 11" xfId="48879"/>
    <cellStyle name="SAPBEXHLevel0 11 2" xfId="48880"/>
    <cellStyle name="SAPBEXHLevel0 11 2 2" xfId="48881"/>
    <cellStyle name="SAPBEXHLevel0 11 3" xfId="48882"/>
    <cellStyle name="SAPBEXHLevel0 11 3 2" xfId="48883"/>
    <cellStyle name="SAPBEXHLevel0 11 4" xfId="48884"/>
    <cellStyle name="SAPBEXHLevel0 11 5" xfId="48885"/>
    <cellStyle name="SAPBEXHLevel0 12" xfId="48886"/>
    <cellStyle name="SAPBEXHLevel0 12 2" xfId="48887"/>
    <cellStyle name="SAPBEXHLevel0 12 2 2" xfId="48888"/>
    <cellStyle name="SAPBEXHLevel0 12 3" xfId="48889"/>
    <cellStyle name="SAPBEXHLevel0 12 3 2" xfId="48890"/>
    <cellStyle name="SAPBEXHLevel0 12 4" xfId="48891"/>
    <cellStyle name="SAPBEXHLevel0 12 5" xfId="48892"/>
    <cellStyle name="SAPBEXHLevel0 13" xfId="48893"/>
    <cellStyle name="SAPBEXHLevel0 13 2" xfId="48894"/>
    <cellStyle name="SAPBEXHLevel0 13 2 2" xfId="48895"/>
    <cellStyle name="SAPBEXHLevel0 13 3" xfId="48896"/>
    <cellStyle name="SAPBEXHLevel0 13 3 2" xfId="48897"/>
    <cellStyle name="SAPBEXHLevel0 13 4" xfId="48898"/>
    <cellStyle name="SAPBEXHLevel0 13 5" xfId="48899"/>
    <cellStyle name="SAPBEXHLevel0 14" xfId="48900"/>
    <cellStyle name="SAPBEXHLevel0 14 2" xfId="48901"/>
    <cellStyle name="SAPBEXHLevel0 14 2 2" xfId="48902"/>
    <cellStyle name="SAPBEXHLevel0 14 3" xfId="48903"/>
    <cellStyle name="SAPBEXHLevel0 14 3 2" xfId="48904"/>
    <cellStyle name="SAPBEXHLevel0 14 4" xfId="48905"/>
    <cellStyle name="SAPBEXHLevel0 14 5" xfId="48906"/>
    <cellStyle name="SAPBEXHLevel0 15" xfId="48907"/>
    <cellStyle name="SAPBEXHLevel0 15 2" xfId="48908"/>
    <cellStyle name="SAPBEXHLevel0 15 2 2" xfId="48909"/>
    <cellStyle name="SAPBEXHLevel0 15 3" xfId="48910"/>
    <cellStyle name="SAPBEXHLevel0 15 3 2" xfId="48911"/>
    <cellStyle name="SAPBEXHLevel0 15 4" xfId="48912"/>
    <cellStyle name="SAPBEXHLevel0 15 5" xfId="48913"/>
    <cellStyle name="SAPBEXHLevel0 16" xfId="48914"/>
    <cellStyle name="SAPBEXHLevel0 16 2" xfId="48915"/>
    <cellStyle name="SAPBEXHLevel0 16 2 2" xfId="48916"/>
    <cellStyle name="SAPBEXHLevel0 16 3" xfId="48917"/>
    <cellStyle name="SAPBEXHLevel0 16 3 2" xfId="48918"/>
    <cellStyle name="SAPBEXHLevel0 16 4" xfId="48919"/>
    <cellStyle name="SAPBEXHLevel0 16 5" xfId="48920"/>
    <cellStyle name="SAPBEXHLevel0 17" xfId="48921"/>
    <cellStyle name="SAPBEXHLevel0 17 2" xfId="48922"/>
    <cellStyle name="SAPBEXHLevel0 17 3" xfId="48923"/>
    <cellStyle name="SAPBEXHLevel0 17 4" xfId="48924"/>
    <cellStyle name="SAPBEXHLevel0 17 5" xfId="48925"/>
    <cellStyle name="SAPBEXHLevel0 18" xfId="48926"/>
    <cellStyle name="SAPBEXHLevel0 18 2" xfId="48927"/>
    <cellStyle name="SAPBEXHLevel0 19" xfId="48928"/>
    <cellStyle name="SAPBEXHLevel0 19 2" xfId="48929"/>
    <cellStyle name="SAPBEXHLevel0 2" xfId="48930"/>
    <cellStyle name="SAPBEXHLevel0 2 10" xfId="48931"/>
    <cellStyle name="SAPBEXHLevel0 2 10 2" xfId="48932"/>
    <cellStyle name="SAPBEXHLevel0 2 11" xfId="48933"/>
    <cellStyle name="SAPBEXHLevel0 2 11 2" xfId="48934"/>
    <cellStyle name="SAPBEXHLevel0 2 11 3" xfId="48935"/>
    <cellStyle name="SAPBEXHLevel0 2 12" xfId="48936"/>
    <cellStyle name="SAPBEXHLevel0 2 12 2" xfId="48937"/>
    <cellStyle name="SAPBEXHLevel0 2 12 3" xfId="48938"/>
    <cellStyle name="SAPBEXHLevel0 2 13" xfId="48939"/>
    <cellStyle name="SAPBEXHLevel0 2 14" xfId="48940"/>
    <cellStyle name="SAPBEXHLevel0 2 2" xfId="48941"/>
    <cellStyle name="SAPBEXHLevel0 2 2 10" xfId="48942"/>
    <cellStyle name="SAPBEXHLevel0 2 2 11" xfId="48943"/>
    <cellStyle name="SAPBEXHLevel0 2 2 12" xfId="48944"/>
    <cellStyle name="SAPBEXHLevel0 2 2 13" xfId="48945"/>
    <cellStyle name="SAPBEXHLevel0 2 2 2" xfId="48946"/>
    <cellStyle name="SAPBEXHLevel0 2 2 2 10" xfId="48947"/>
    <cellStyle name="SAPBEXHLevel0 2 2 2 11" xfId="48948"/>
    <cellStyle name="SAPBEXHLevel0 2 2 2 12" xfId="48949"/>
    <cellStyle name="SAPBEXHLevel0 2 2 2 2" xfId="48950"/>
    <cellStyle name="SAPBEXHLevel0 2 2 2 2 2" xfId="48951"/>
    <cellStyle name="SAPBEXHLevel0 2 2 2 2 2 2" xfId="48952"/>
    <cellStyle name="SAPBEXHLevel0 2 2 2 2 2 2 2" xfId="48953"/>
    <cellStyle name="SAPBEXHLevel0 2 2 2 2 2 3" xfId="48954"/>
    <cellStyle name="SAPBEXHLevel0 2 2 2 2 2 4" xfId="48955"/>
    <cellStyle name="SAPBEXHLevel0 2 2 2 2 3" xfId="48956"/>
    <cellStyle name="SAPBEXHLevel0 2 2 2 2 3 2" xfId="48957"/>
    <cellStyle name="SAPBEXHLevel0 2 2 2 2 3 3" xfId="48958"/>
    <cellStyle name="SAPBEXHLevel0 2 2 2 2 4" xfId="48959"/>
    <cellStyle name="SAPBEXHLevel0 2 2 2 2 4 2" xfId="48960"/>
    <cellStyle name="SAPBEXHLevel0 2 2 2 2 5" xfId="48961"/>
    <cellStyle name="SAPBEXHLevel0 2 2 2 2 5 2" xfId="48962"/>
    <cellStyle name="SAPBEXHLevel0 2 2 2 2 6" xfId="48963"/>
    <cellStyle name="SAPBEXHLevel0 2 2 2 2 7" xfId="48964"/>
    <cellStyle name="SAPBEXHLevel0 2 2 2 2 8" xfId="48965"/>
    <cellStyle name="SAPBEXHLevel0 2 2 2 2 9" xfId="48966"/>
    <cellStyle name="SAPBEXHLevel0 2 2 2 3" xfId="48967"/>
    <cellStyle name="SAPBEXHLevel0 2 2 2 3 2" xfId="48968"/>
    <cellStyle name="SAPBEXHLevel0 2 2 2 3 2 2" xfId="48969"/>
    <cellStyle name="SAPBEXHLevel0 2 2 2 3 2 2 2" xfId="48970"/>
    <cellStyle name="SAPBEXHLevel0 2 2 2 3 2 3" xfId="48971"/>
    <cellStyle name="SAPBEXHLevel0 2 2 2 3 3" xfId="48972"/>
    <cellStyle name="SAPBEXHLevel0 2 2 2 3 3 2" xfId="48973"/>
    <cellStyle name="SAPBEXHLevel0 2 2 2 3 4" xfId="48974"/>
    <cellStyle name="SAPBEXHLevel0 2 2 2 3 5" xfId="48975"/>
    <cellStyle name="SAPBEXHLevel0 2 2 2 3 6" xfId="48976"/>
    <cellStyle name="SAPBEXHLevel0 2 2 2 3 7" xfId="48977"/>
    <cellStyle name="SAPBEXHLevel0 2 2 2 4" xfId="48978"/>
    <cellStyle name="SAPBEXHLevel0 2 2 2 4 2" xfId="48979"/>
    <cellStyle name="SAPBEXHLevel0 2 2 2 4 2 2" xfId="48980"/>
    <cellStyle name="SAPBEXHLevel0 2 2 2 4 3" xfId="48981"/>
    <cellStyle name="SAPBEXHLevel0 2 2 2 4 4" xfId="48982"/>
    <cellStyle name="SAPBEXHLevel0 2 2 2 4 5" xfId="48983"/>
    <cellStyle name="SAPBEXHLevel0 2 2 2 5" xfId="48984"/>
    <cellStyle name="SAPBEXHLevel0 2 2 2 5 2" xfId="48985"/>
    <cellStyle name="SAPBEXHLevel0 2 2 2 5 3" xfId="48986"/>
    <cellStyle name="SAPBEXHLevel0 2 2 2 5 4" xfId="48987"/>
    <cellStyle name="SAPBEXHLevel0 2 2 2 5 5" xfId="48988"/>
    <cellStyle name="SAPBEXHLevel0 2 2 2 6" xfId="48989"/>
    <cellStyle name="SAPBEXHLevel0 2 2 2 6 2" xfId="48990"/>
    <cellStyle name="SAPBEXHLevel0 2 2 2 6 3" xfId="48991"/>
    <cellStyle name="SAPBEXHLevel0 2 2 2 6 4" xfId="48992"/>
    <cellStyle name="SAPBEXHLevel0 2 2 2 6 5" xfId="48993"/>
    <cellStyle name="SAPBEXHLevel0 2 2 2 7" xfId="48994"/>
    <cellStyle name="SAPBEXHLevel0 2 2 2 7 2" xfId="48995"/>
    <cellStyle name="SAPBEXHLevel0 2 2 2 8" xfId="48996"/>
    <cellStyle name="SAPBEXHLevel0 2 2 2 8 2" xfId="48997"/>
    <cellStyle name="SAPBEXHLevel0 2 2 2 9" xfId="48998"/>
    <cellStyle name="SAPBEXHLevel0 2 2 3" xfId="48999"/>
    <cellStyle name="SAPBEXHLevel0 2 2 3 10" xfId="49000"/>
    <cellStyle name="SAPBEXHLevel0 2 2 3 2" xfId="49001"/>
    <cellStyle name="SAPBEXHLevel0 2 2 3 2 2" xfId="49002"/>
    <cellStyle name="SAPBEXHLevel0 2 2 3 2 2 2" xfId="49003"/>
    <cellStyle name="SAPBEXHLevel0 2 2 3 2 3" xfId="49004"/>
    <cellStyle name="SAPBEXHLevel0 2 2 3 2 4" xfId="49005"/>
    <cellStyle name="SAPBEXHLevel0 2 2 3 3" xfId="49006"/>
    <cellStyle name="SAPBEXHLevel0 2 2 3 3 2" xfId="49007"/>
    <cellStyle name="SAPBEXHLevel0 2 2 3 3 3" xfId="49008"/>
    <cellStyle name="SAPBEXHLevel0 2 2 3 4" xfId="49009"/>
    <cellStyle name="SAPBEXHLevel0 2 2 3 4 2" xfId="49010"/>
    <cellStyle name="SAPBEXHLevel0 2 2 3 5" xfId="49011"/>
    <cellStyle name="SAPBEXHLevel0 2 2 3 5 2" xfId="49012"/>
    <cellStyle name="SAPBEXHLevel0 2 2 3 6" xfId="49013"/>
    <cellStyle name="SAPBEXHLevel0 2 2 3 6 2" xfId="49014"/>
    <cellStyle name="SAPBEXHLevel0 2 2 3 7" xfId="49015"/>
    <cellStyle name="SAPBEXHLevel0 2 2 3 8" xfId="49016"/>
    <cellStyle name="SAPBEXHLevel0 2 2 3 9" xfId="49017"/>
    <cellStyle name="SAPBEXHLevel0 2 2 4" xfId="49018"/>
    <cellStyle name="SAPBEXHLevel0 2 2 4 2" xfId="49019"/>
    <cellStyle name="SAPBEXHLevel0 2 2 4 2 2" xfId="49020"/>
    <cellStyle name="SAPBEXHLevel0 2 2 4 2 2 2" xfId="49021"/>
    <cellStyle name="SAPBEXHLevel0 2 2 4 2 3" xfId="49022"/>
    <cellStyle name="SAPBEXHLevel0 2 2 4 3" xfId="49023"/>
    <cellStyle name="SAPBEXHLevel0 2 2 4 3 2" xfId="49024"/>
    <cellStyle name="SAPBEXHLevel0 2 2 4 4" xfId="49025"/>
    <cellStyle name="SAPBEXHLevel0 2 2 4 5" xfId="49026"/>
    <cellStyle name="SAPBEXHLevel0 2 2 5" xfId="49027"/>
    <cellStyle name="SAPBEXHLevel0 2 2 5 2" xfId="49028"/>
    <cellStyle name="SAPBEXHLevel0 2 2 5 2 2" xfId="49029"/>
    <cellStyle name="SAPBEXHLevel0 2 2 5 2 2 2" xfId="49030"/>
    <cellStyle name="SAPBEXHLevel0 2 2 5 2 3" xfId="49031"/>
    <cellStyle name="SAPBEXHLevel0 2 2 5 3" xfId="49032"/>
    <cellStyle name="SAPBEXHLevel0 2 2 5 3 2" xfId="49033"/>
    <cellStyle name="SAPBEXHLevel0 2 2 5 4" xfId="49034"/>
    <cellStyle name="SAPBEXHLevel0 2 2 5 5" xfId="49035"/>
    <cellStyle name="SAPBEXHLevel0 2 2 6" xfId="49036"/>
    <cellStyle name="SAPBEXHLevel0 2 2 6 2" xfId="49037"/>
    <cellStyle name="SAPBEXHLevel0 2 2 6 3" xfId="49038"/>
    <cellStyle name="SAPBEXHLevel0 2 2 6 4" xfId="49039"/>
    <cellStyle name="SAPBEXHLevel0 2 2 6 5" xfId="49040"/>
    <cellStyle name="SAPBEXHLevel0 2 2 7" xfId="49041"/>
    <cellStyle name="SAPBEXHLevel0 2 2 7 2" xfId="49042"/>
    <cellStyle name="SAPBEXHLevel0 2 2 7 3" xfId="49043"/>
    <cellStyle name="SAPBEXHLevel0 2 2 7 4" xfId="49044"/>
    <cellStyle name="SAPBEXHLevel0 2 2 7 5" xfId="49045"/>
    <cellStyle name="SAPBEXHLevel0 2 2 8" xfId="49046"/>
    <cellStyle name="SAPBEXHLevel0 2 2 8 2" xfId="49047"/>
    <cellStyle name="SAPBEXHLevel0 2 2 9" xfId="49048"/>
    <cellStyle name="SAPBEXHLevel0 2 2 9 2" xfId="49049"/>
    <cellStyle name="SAPBEXHLevel0 2 3" xfId="49050"/>
    <cellStyle name="SAPBEXHLevel0 2 3 10" xfId="49051"/>
    <cellStyle name="SAPBEXHLevel0 2 3 11" xfId="49052"/>
    <cellStyle name="SAPBEXHLevel0 2 3 12" xfId="49053"/>
    <cellStyle name="SAPBEXHLevel0 2 3 2" xfId="49054"/>
    <cellStyle name="SAPBEXHLevel0 2 3 2 2" xfId="49055"/>
    <cellStyle name="SAPBEXHLevel0 2 3 2 2 2" xfId="49056"/>
    <cellStyle name="SAPBEXHLevel0 2 3 2 2 2 2" xfId="49057"/>
    <cellStyle name="SAPBEXHLevel0 2 3 2 2 3" xfId="49058"/>
    <cellStyle name="SAPBEXHLevel0 2 3 2 2 4" xfId="49059"/>
    <cellStyle name="SAPBEXHLevel0 2 3 2 3" xfId="49060"/>
    <cellStyle name="SAPBEXHLevel0 2 3 2 3 2" xfId="49061"/>
    <cellStyle name="SAPBEXHLevel0 2 3 2 3 3" xfId="49062"/>
    <cellStyle name="SAPBEXHLevel0 2 3 2 4" xfId="49063"/>
    <cellStyle name="SAPBEXHLevel0 2 3 2 4 2" xfId="49064"/>
    <cellStyle name="SAPBEXHLevel0 2 3 2 5" xfId="49065"/>
    <cellStyle name="SAPBEXHLevel0 2 3 2 5 2" xfId="49066"/>
    <cellStyle name="SAPBEXHLevel0 2 3 2 6" xfId="49067"/>
    <cellStyle name="SAPBEXHLevel0 2 3 2 7" xfId="49068"/>
    <cellStyle name="SAPBEXHLevel0 2 3 2 8" xfId="49069"/>
    <cellStyle name="SAPBEXHLevel0 2 3 2 9" xfId="49070"/>
    <cellStyle name="SAPBEXHLevel0 2 3 3" xfId="49071"/>
    <cellStyle name="SAPBEXHLevel0 2 3 3 2" xfId="49072"/>
    <cellStyle name="SAPBEXHLevel0 2 3 3 2 2" xfId="49073"/>
    <cellStyle name="SAPBEXHLevel0 2 3 3 2 2 2" xfId="49074"/>
    <cellStyle name="SAPBEXHLevel0 2 3 3 2 3" xfId="49075"/>
    <cellStyle name="SAPBEXHLevel0 2 3 3 3" xfId="49076"/>
    <cellStyle name="SAPBEXHLevel0 2 3 3 3 2" xfId="49077"/>
    <cellStyle name="SAPBEXHLevel0 2 3 3 4" xfId="49078"/>
    <cellStyle name="SAPBEXHLevel0 2 3 3 5" xfId="49079"/>
    <cellStyle name="SAPBEXHLevel0 2 3 3 6" xfId="49080"/>
    <cellStyle name="SAPBEXHLevel0 2 3 3 7" xfId="49081"/>
    <cellStyle name="SAPBEXHLevel0 2 3 4" xfId="49082"/>
    <cellStyle name="SAPBEXHLevel0 2 3 4 2" xfId="49083"/>
    <cellStyle name="SAPBEXHLevel0 2 3 4 2 2" xfId="49084"/>
    <cellStyle name="SAPBEXHLevel0 2 3 4 3" xfId="49085"/>
    <cellStyle name="SAPBEXHLevel0 2 3 4 4" xfId="49086"/>
    <cellStyle name="SAPBEXHLevel0 2 3 4 5" xfId="49087"/>
    <cellStyle name="SAPBEXHLevel0 2 3 5" xfId="49088"/>
    <cellStyle name="SAPBEXHLevel0 2 3 5 2" xfId="49089"/>
    <cellStyle name="SAPBEXHLevel0 2 3 5 3" xfId="49090"/>
    <cellStyle name="SAPBEXHLevel0 2 3 5 4" xfId="49091"/>
    <cellStyle name="SAPBEXHLevel0 2 3 5 5" xfId="49092"/>
    <cellStyle name="SAPBEXHLevel0 2 3 6" xfId="49093"/>
    <cellStyle name="SAPBEXHLevel0 2 3 6 2" xfId="49094"/>
    <cellStyle name="SAPBEXHLevel0 2 3 6 3" xfId="49095"/>
    <cellStyle name="SAPBEXHLevel0 2 3 6 4" xfId="49096"/>
    <cellStyle name="SAPBEXHLevel0 2 3 6 5" xfId="49097"/>
    <cellStyle name="SAPBEXHLevel0 2 3 7" xfId="49098"/>
    <cellStyle name="SAPBEXHLevel0 2 3 7 2" xfId="49099"/>
    <cellStyle name="SAPBEXHLevel0 2 3 8" xfId="49100"/>
    <cellStyle name="SAPBEXHLevel0 2 3 8 2" xfId="49101"/>
    <cellStyle name="SAPBEXHLevel0 2 3 9" xfId="49102"/>
    <cellStyle name="SAPBEXHLevel0 2 4" xfId="49103"/>
    <cellStyle name="SAPBEXHLevel0 2 4 10" xfId="49104"/>
    <cellStyle name="SAPBEXHLevel0 2 4 2" xfId="49105"/>
    <cellStyle name="SAPBEXHLevel0 2 4 2 2" xfId="49106"/>
    <cellStyle name="SAPBEXHLevel0 2 4 2 2 2" xfId="49107"/>
    <cellStyle name="SAPBEXHLevel0 2 4 2 3" xfId="49108"/>
    <cellStyle name="SAPBEXHLevel0 2 4 2 4" xfId="49109"/>
    <cellStyle name="SAPBEXHLevel0 2 4 3" xfId="49110"/>
    <cellStyle name="SAPBEXHLevel0 2 4 3 2" xfId="49111"/>
    <cellStyle name="SAPBEXHLevel0 2 4 3 3" xfId="49112"/>
    <cellStyle name="SAPBEXHLevel0 2 4 4" xfId="49113"/>
    <cellStyle name="SAPBEXHLevel0 2 4 4 2" xfId="49114"/>
    <cellStyle name="SAPBEXHLevel0 2 4 5" xfId="49115"/>
    <cellStyle name="SAPBEXHLevel0 2 4 5 2" xfId="49116"/>
    <cellStyle name="SAPBEXHLevel0 2 4 6" xfId="49117"/>
    <cellStyle name="SAPBEXHLevel0 2 4 6 2" xfId="49118"/>
    <cellStyle name="SAPBEXHLevel0 2 4 7" xfId="49119"/>
    <cellStyle name="SAPBEXHLevel0 2 4 8" xfId="49120"/>
    <cellStyle name="SAPBEXHLevel0 2 4 9" xfId="49121"/>
    <cellStyle name="SAPBEXHLevel0 2 5" xfId="49122"/>
    <cellStyle name="SAPBEXHLevel0 2 5 2" xfId="49123"/>
    <cellStyle name="SAPBEXHLevel0 2 5 2 2" xfId="49124"/>
    <cellStyle name="SAPBEXHLevel0 2 5 2 2 2" xfId="49125"/>
    <cellStyle name="SAPBEXHLevel0 2 5 2 3" xfId="49126"/>
    <cellStyle name="SAPBEXHLevel0 2 5 2 4" xfId="49127"/>
    <cellStyle name="SAPBEXHLevel0 2 5 3" xfId="49128"/>
    <cellStyle name="SAPBEXHLevel0 2 5 3 2" xfId="49129"/>
    <cellStyle name="SAPBEXHLevel0 2 5 4" xfId="49130"/>
    <cellStyle name="SAPBEXHLevel0 2 5 5" xfId="49131"/>
    <cellStyle name="SAPBEXHLevel0 2 6" xfId="49132"/>
    <cellStyle name="SAPBEXHLevel0 2 6 2" xfId="49133"/>
    <cellStyle name="SAPBEXHLevel0 2 6 2 2" xfId="49134"/>
    <cellStyle name="SAPBEXHLevel0 2 6 2 2 2" xfId="49135"/>
    <cellStyle name="SAPBEXHLevel0 2 6 2 3" xfId="49136"/>
    <cellStyle name="SAPBEXHLevel0 2 6 3" xfId="49137"/>
    <cellStyle name="SAPBEXHLevel0 2 6 3 2" xfId="49138"/>
    <cellStyle name="SAPBEXHLevel0 2 6 4" xfId="49139"/>
    <cellStyle name="SAPBEXHLevel0 2 6 5" xfId="49140"/>
    <cellStyle name="SAPBEXHLevel0 2 7" xfId="49141"/>
    <cellStyle name="SAPBEXHLevel0 2 7 2" xfId="49142"/>
    <cellStyle name="SAPBEXHLevel0 2 7 3" xfId="49143"/>
    <cellStyle name="SAPBEXHLevel0 2 7 4" xfId="49144"/>
    <cellStyle name="SAPBEXHLevel0 2 7 5" xfId="49145"/>
    <cellStyle name="SAPBEXHLevel0 2 8" xfId="49146"/>
    <cellStyle name="SAPBEXHLevel0 2 8 2" xfId="49147"/>
    <cellStyle name="SAPBEXHLevel0 2 8 3" xfId="49148"/>
    <cellStyle name="SAPBEXHLevel0 2 9" xfId="49149"/>
    <cellStyle name="SAPBEXHLevel0 2 9 2" xfId="49150"/>
    <cellStyle name="SAPBEXHLevel0 2 9 3" xfId="49151"/>
    <cellStyle name="SAPBEXHLevel0 20" xfId="49152"/>
    <cellStyle name="SAPBEXHLevel0 20 2" xfId="49153"/>
    <cellStyle name="SAPBEXHLevel0 21" xfId="49154"/>
    <cellStyle name="SAPBEXHLevel0 21 2" xfId="49155"/>
    <cellStyle name="SAPBEXHLevel0 22" xfId="49156"/>
    <cellStyle name="SAPBEXHLevel0 22 2" xfId="49157"/>
    <cellStyle name="SAPBEXHLevel0 22 3" xfId="49158"/>
    <cellStyle name="SAPBEXHLevel0 23" xfId="49159"/>
    <cellStyle name="SAPBEXHLevel0 3" xfId="49160"/>
    <cellStyle name="SAPBEXHLevel0 3 10" xfId="49161"/>
    <cellStyle name="SAPBEXHLevel0 3 10 2" xfId="49162"/>
    <cellStyle name="SAPBEXHLevel0 3 10 3" xfId="49163"/>
    <cellStyle name="SAPBEXHLevel0 3 11" xfId="49164"/>
    <cellStyle name="SAPBEXHLevel0 3 11 2" xfId="49165"/>
    <cellStyle name="SAPBEXHLevel0 3 11 3" xfId="49166"/>
    <cellStyle name="SAPBEXHLevel0 3 12" xfId="49167"/>
    <cellStyle name="SAPBEXHLevel0 3 13" xfId="49168"/>
    <cellStyle name="SAPBEXHLevel0 3 2" xfId="49169"/>
    <cellStyle name="SAPBEXHLevel0 3 2 10" xfId="49170"/>
    <cellStyle name="SAPBEXHLevel0 3 2 11" xfId="49171"/>
    <cellStyle name="SAPBEXHLevel0 3 2 12" xfId="49172"/>
    <cellStyle name="SAPBEXHLevel0 3 2 2" xfId="49173"/>
    <cellStyle name="SAPBEXHLevel0 3 2 2 2" xfId="49174"/>
    <cellStyle name="SAPBEXHLevel0 3 2 2 2 2" xfId="49175"/>
    <cellStyle name="SAPBEXHLevel0 3 2 2 2 2 2" xfId="49176"/>
    <cellStyle name="SAPBEXHLevel0 3 2 2 2 3" xfId="49177"/>
    <cellStyle name="SAPBEXHLevel0 3 2 2 2 4" xfId="49178"/>
    <cellStyle name="SAPBEXHLevel0 3 2 2 3" xfId="49179"/>
    <cellStyle name="SAPBEXHLevel0 3 2 2 3 2" xfId="49180"/>
    <cellStyle name="SAPBEXHLevel0 3 2 2 3 3" xfId="49181"/>
    <cellStyle name="SAPBEXHLevel0 3 2 2 4" xfId="49182"/>
    <cellStyle name="SAPBEXHLevel0 3 2 2 4 2" xfId="49183"/>
    <cellStyle name="SAPBEXHLevel0 3 2 2 5" xfId="49184"/>
    <cellStyle name="SAPBEXHLevel0 3 2 2 5 2" xfId="49185"/>
    <cellStyle name="SAPBEXHLevel0 3 2 2 6" xfId="49186"/>
    <cellStyle name="SAPBEXHLevel0 3 2 2 7" xfId="49187"/>
    <cellStyle name="SAPBEXHLevel0 3 2 2 8" xfId="49188"/>
    <cellStyle name="SAPBEXHLevel0 3 2 2 9" xfId="49189"/>
    <cellStyle name="SAPBEXHLevel0 3 2 3" xfId="49190"/>
    <cellStyle name="SAPBEXHLevel0 3 2 3 2" xfId="49191"/>
    <cellStyle name="SAPBEXHLevel0 3 2 3 2 2" xfId="49192"/>
    <cellStyle name="SAPBEXHLevel0 3 2 3 2 2 2" xfId="49193"/>
    <cellStyle name="SAPBEXHLevel0 3 2 3 2 3" xfId="49194"/>
    <cellStyle name="SAPBEXHLevel0 3 2 3 3" xfId="49195"/>
    <cellStyle name="SAPBEXHLevel0 3 2 3 3 2" xfId="49196"/>
    <cellStyle name="SAPBEXHLevel0 3 2 3 4" xfId="49197"/>
    <cellStyle name="SAPBEXHLevel0 3 2 3 5" xfId="49198"/>
    <cellStyle name="SAPBEXHLevel0 3 2 3 6" xfId="49199"/>
    <cellStyle name="SAPBEXHLevel0 3 2 3 7" xfId="49200"/>
    <cellStyle name="SAPBEXHLevel0 3 2 4" xfId="49201"/>
    <cellStyle name="SAPBEXHLevel0 3 2 4 2" xfId="49202"/>
    <cellStyle name="SAPBEXHLevel0 3 2 4 2 2" xfId="49203"/>
    <cellStyle name="SAPBEXHLevel0 3 2 4 3" xfId="49204"/>
    <cellStyle name="SAPBEXHLevel0 3 2 4 4" xfId="49205"/>
    <cellStyle name="SAPBEXHLevel0 3 2 4 5" xfId="49206"/>
    <cellStyle name="SAPBEXHLevel0 3 2 5" xfId="49207"/>
    <cellStyle name="SAPBEXHLevel0 3 2 5 2" xfId="49208"/>
    <cellStyle name="SAPBEXHLevel0 3 2 5 3" xfId="49209"/>
    <cellStyle name="SAPBEXHLevel0 3 2 5 4" xfId="49210"/>
    <cellStyle name="SAPBEXHLevel0 3 2 5 5" xfId="49211"/>
    <cellStyle name="SAPBEXHLevel0 3 2 6" xfId="49212"/>
    <cellStyle name="SAPBEXHLevel0 3 2 6 2" xfId="49213"/>
    <cellStyle name="SAPBEXHLevel0 3 2 6 3" xfId="49214"/>
    <cellStyle name="SAPBEXHLevel0 3 2 6 4" xfId="49215"/>
    <cellStyle name="SAPBEXHLevel0 3 2 6 5" xfId="49216"/>
    <cellStyle name="SAPBEXHLevel0 3 2 7" xfId="49217"/>
    <cellStyle name="SAPBEXHLevel0 3 2 7 2" xfId="49218"/>
    <cellStyle name="SAPBEXHLevel0 3 2 8" xfId="49219"/>
    <cellStyle name="SAPBEXHLevel0 3 2 8 2" xfId="49220"/>
    <cellStyle name="SAPBEXHLevel0 3 2 9" xfId="49221"/>
    <cellStyle name="SAPBEXHLevel0 3 3" xfId="49222"/>
    <cellStyle name="SAPBEXHLevel0 3 3 10" xfId="49223"/>
    <cellStyle name="SAPBEXHLevel0 3 3 2" xfId="49224"/>
    <cellStyle name="SAPBEXHLevel0 3 3 2 2" xfId="49225"/>
    <cellStyle name="SAPBEXHLevel0 3 3 2 2 2" xfId="49226"/>
    <cellStyle name="SAPBEXHLevel0 3 3 2 3" xfId="49227"/>
    <cellStyle name="SAPBEXHLevel0 3 3 2 4" xfId="49228"/>
    <cellStyle name="SAPBEXHLevel0 3 3 3" xfId="49229"/>
    <cellStyle name="SAPBEXHLevel0 3 3 3 2" xfId="49230"/>
    <cellStyle name="SAPBEXHLevel0 3 3 3 3" xfId="49231"/>
    <cellStyle name="SAPBEXHLevel0 3 3 4" xfId="49232"/>
    <cellStyle name="SAPBEXHLevel0 3 3 4 2" xfId="49233"/>
    <cellStyle name="SAPBEXHLevel0 3 3 5" xfId="49234"/>
    <cellStyle name="SAPBEXHLevel0 3 3 5 2" xfId="49235"/>
    <cellStyle name="SAPBEXHLevel0 3 3 6" xfId="49236"/>
    <cellStyle name="SAPBEXHLevel0 3 3 6 2" xfId="49237"/>
    <cellStyle name="SAPBEXHLevel0 3 3 7" xfId="49238"/>
    <cellStyle name="SAPBEXHLevel0 3 3 8" xfId="49239"/>
    <cellStyle name="SAPBEXHLevel0 3 3 9" xfId="49240"/>
    <cellStyle name="SAPBEXHLevel0 3 4" xfId="49241"/>
    <cellStyle name="SAPBEXHLevel0 3 4 2" xfId="49242"/>
    <cellStyle name="SAPBEXHLevel0 3 4 2 2" xfId="49243"/>
    <cellStyle name="SAPBEXHLevel0 3 4 2 2 2" xfId="49244"/>
    <cellStyle name="SAPBEXHLevel0 3 4 2 3" xfId="49245"/>
    <cellStyle name="SAPBEXHLevel0 3 4 2 4" xfId="49246"/>
    <cellStyle name="SAPBEXHLevel0 3 4 3" xfId="49247"/>
    <cellStyle name="SAPBEXHLevel0 3 4 3 2" xfId="49248"/>
    <cellStyle name="SAPBEXHLevel0 3 4 4" xfId="49249"/>
    <cellStyle name="SAPBEXHLevel0 3 4 5" xfId="49250"/>
    <cellStyle name="SAPBEXHLevel0 3 5" xfId="49251"/>
    <cellStyle name="SAPBEXHLevel0 3 5 2" xfId="49252"/>
    <cellStyle name="SAPBEXHLevel0 3 5 2 2" xfId="49253"/>
    <cellStyle name="SAPBEXHLevel0 3 5 2 2 2" xfId="49254"/>
    <cellStyle name="SAPBEXHLevel0 3 5 2 3" xfId="49255"/>
    <cellStyle name="SAPBEXHLevel0 3 5 3" xfId="49256"/>
    <cellStyle name="SAPBEXHLevel0 3 5 3 2" xfId="49257"/>
    <cellStyle name="SAPBEXHLevel0 3 5 4" xfId="49258"/>
    <cellStyle name="SAPBEXHLevel0 3 5 5" xfId="49259"/>
    <cellStyle name="SAPBEXHLevel0 3 6" xfId="49260"/>
    <cellStyle name="SAPBEXHLevel0 3 6 2" xfId="49261"/>
    <cellStyle name="SAPBEXHLevel0 3 6 3" xfId="49262"/>
    <cellStyle name="SAPBEXHLevel0 3 6 4" xfId="49263"/>
    <cellStyle name="SAPBEXHLevel0 3 6 5" xfId="49264"/>
    <cellStyle name="SAPBEXHLevel0 3 7" xfId="49265"/>
    <cellStyle name="SAPBEXHLevel0 3 7 2" xfId="49266"/>
    <cellStyle name="SAPBEXHLevel0 3 7 3" xfId="49267"/>
    <cellStyle name="SAPBEXHLevel0 3 7 4" xfId="49268"/>
    <cellStyle name="SAPBEXHLevel0 3 7 5" xfId="49269"/>
    <cellStyle name="SAPBEXHLevel0 3 8" xfId="49270"/>
    <cellStyle name="SAPBEXHLevel0 3 8 2" xfId="49271"/>
    <cellStyle name="SAPBEXHLevel0 3 8 3" xfId="49272"/>
    <cellStyle name="SAPBEXHLevel0 3 9" xfId="49273"/>
    <cellStyle name="SAPBEXHLevel0 3 9 2" xfId="49274"/>
    <cellStyle name="SAPBEXHLevel0 4" xfId="49275"/>
    <cellStyle name="SAPBEXHLevel0 4 10" xfId="49276"/>
    <cellStyle name="SAPBEXHLevel0 4 11" xfId="49277"/>
    <cellStyle name="SAPBEXHLevel0 4 12" xfId="49278"/>
    <cellStyle name="SAPBEXHLevel0 4 13" xfId="49279"/>
    <cellStyle name="SAPBEXHLevel0 4 2" xfId="49280"/>
    <cellStyle name="SAPBEXHLevel0 4 2 10" xfId="49281"/>
    <cellStyle name="SAPBEXHLevel0 4 2 11" xfId="49282"/>
    <cellStyle name="SAPBEXHLevel0 4 2 12" xfId="49283"/>
    <cellStyle name="SAPBEXHLevel0 4 2 2" xfId="49284"/>
    <cellStyle name="SAPBEXHLevel0 4 2 2 2" xfId="49285"/>
    <cellStyle name="SAPBEXHLevel0 4 2 2 2 2" xfId="49286"/>
    <cellStyle name="SAPBEXHLevel0 4 2 2 2 2 2" xfId="49287"/>
    <cellStyle name="SAPBEXHLevel0 4 2 2 2 3" xfId="49288"/>
    <cellStyle name="SAPBEXHLevel0 4 2 2 2 4" xfId="49289"/>
    <cellStyle name="SAPBEXHLevel0 4 2 2 3" xfId="49290"/>
    <cellStyle name="SAPBEXHLevel0 4 2 2 3 2" xfId="49291"/>
    <cellStyle name="SAPBEXHLevel0 4 2 2 4" xfId="49292"/>
    <cellStyle name="SAPBEXHLevel0 4 2 2 4 2" xfId="49293"/>
    <cellStyle name="SAPBEXHLevel0 4 2 2 5" xfId="49294"/>
    <cellStyle name="SAPBEXHLevel0 4 2 2 5 2" xfId="49295"/>
    <cellStyle name="SAPBEXHLevel0 4 2 2 6" xfId="49296"/>
    <cellStyle name="SAPBEXHLevel0 4 2 2 7" xfId="49297"/>
    <cellStyle name="SAPBEXHLevel0 4 2 2 8" xfId="49298"/>
    <cellStyle name="SAPBEXHLevel0 4 2 2 9" xfId="49299"/>
    <cellStyle name="SAPBEXHLevel0 4 2 3" xfId="49300"/>
    <cellStyle name="SAPBEXHLevel0 4 2 3 2" xfId="49301"/>
    <cellStyle name="SAPBEXHLevel0 4 2 3 2 2" xfId="49302"/>
    <cellStyle name="SAPBEXHLevel0 4 2 3 2 2 2" xfId="49303"/>
    <cellStyle name="SAPBEXHLevel0 4 2 3 2 3" xfId="49304"/>
    <cellStyle name="SAPBEXHLevel0 4 2 3 3" xfId="49305"/>
    <cellStyle name="SAPBEXHLevel0 4 2 3 3 2" xfId="49306"/>
    <cellStyle name="SAPBEXHLevel0 4 2 3 4" xfId="49307"/>
    <cellStyle name="SAPBEXHLevel0 4 2 3 5" xfId="49308"/>
    <cellStyle name="SAPBEXHLevel0 4 2 3 6" xfId="49309"/>
    <cellStyle name="SAPBEXHLevel0 4 2 3 7" xfId="49310"/>
    <cellStyle name="SAPBEXHLevel0 4 2 4" xfId="49311"/>
    <cellStyle name="SAPBEXHLevel0 4 2 4 2" xfId="49312"/>
    <cellStyle name="SAPBEXHLevel0 4 2 4 2 2" xfId="49313"/>
    <cellStyle name="SAPBEXHLevel0 4 2 4 3" xfId="49314"/>
    <cellStyle name="SAPBEXHLevel0 4 2 4 4" xfId="49315"/>
    <cellStyle name="SAPBEXHLevel0 4 2 4 5" xfId="49316"/>
    <cellStyle name="SAPBEXHLevel0 4 2 5" xfId="49317"/>
    <cellStyle name="SAPBEXHLevel0 4 2 5 2" xfId="49318"/>
    <cellStyle name="SAPBEXHLevel0 4 2 5 3" xfId="49319"/>
    <cellStyle name="SAPBEXHLevel0 4 2 5 4" xfId="49320"/>
    <cellStyle name="SAPBEXHLevel0 4 2 5 5" xfId="49321"/>
    <cellStyle name="SAPBEXHLevel0 4 2 6" xfId="49322"/>
    <cellStyle name="SAPBEXHLevel0 4 2 6 2" xfId="49323"/>
    <cellStyle name="SAPBEXHLevel0 4 2 6 3" xfId="49324"/>
    <cellStyle name="SAPBEXHLevel0 4 2 6 4" xfId="49325"/>
    <cellStyle name="SAPBEXHLevel0 4 2 6 5" xfId="49326"/>
    <cellStyle name="SAPBEXHLevel0 4 2 7" xfId="49327"/>
    <cellStyle name="SAPBEXHLevel0 4 2 7 2" xfId="49328"/>
    <cellStyle name="SAPBEXHLevel0 4 2 8" xfId="49329"/>
    <cellStyle name="SAPBEXHLevel0 4 2 8 2" xfId="49330"/>
    <cellStyle name="SAPBEXHLevel0 4 2 9" xfId="49331"/>
    <cellStyle name="SAPBEXHLevel0 4 3" xfId="49332"/>
    <cellStyle name="SAPBEXHLevel0 4 3 10" xfId="49333"/>
    <cellStyle name="SAPBEXHLevel0 4 3 2" xfId="49334"/>
    <cellStyle name="SAPBEXHLevel0 4 3 2 2" xfId="49335"/>
    <cellStyle name="SAPBEXHLevel0 4 3 2 2 2" xfId="49336"/>
    <cellStyle name="SAPBEXHLevel0 4 3 2 3" xfId="49337"/>
    <cellStyle name="SAPBEXHLevel0 4 3 3" xfId="49338"/>
    <cellStyle name="SAPBEXHLevel0 4 3 3 2" xfId="49339"/>
    <cellStyle name="SAPBEXHLevel0 4 3 4" xfId="49340"/>
    <cellStyle name="SAPBEXHLevel0 4 3 4 2" xfId="49341"/>
    <cellStyle name="SAPBEXHLevel0 4 3 5" xfId="49342"/>
    <cellStyle name="SAPBEXHLevel0 4 3 5 2" xfId="49343"/>
    <cellStyle name="SAPBEXHLevel0 4 3 6" xfId="49344"/>
    <cellStyle name="SAPBEXHLevel0 4 3 6 2" xfId="49345"/>
    <cellStyle name="SAPBEXHLevel0 4 3 7" xfId="49346"/>
    <cellStyle name="SAPBEXHLevel0 4 3 8" xfId="49347"/>
    <cellStyle name="SAPBEXHLevel0 4 3 9" xfId="49348"/>
    <cellStyle name="SAPBEXHLevel0 4 4" xfId="49349"/>
    <cellStyle name="SAPBEXHLevel0 4 4 2" xfId="49350"/>
    <cellStyle name="SAPBEXHLevel0 4 4 2 2" xfId="49351"/>
    <cellStyle name="SAPBEXHLevel0 4 4 2 2 2" xfId="49352"/>
    <cellStyle name="SAPBEXHLevel0 4 4 2 3" xfId="49353"/>
    <cellStyle name="SAPBEXHLevel0 4 4 3" xfId="49354"/>
    <cellStyle name="SAPBEXHLevel0 4 4 3 2" xfId="49355"/>
    <cellStyle name="SAPBEXHLevel0 4 4 4" xfId="49356"/>
    <cellStyle name="SAPBEXHLevel0 4 4 5" xfId="49357"/>
    <cellStyle name="SAPBEXHLevel0 4 5" xfId="49358"/>
    <cellStyle name="SAPBEXHLevel0 4 5 2" xfId="49359"/>
    <cellStyle name="SAPBEXHLevel0 4 5 2 2" xfId="49360"/>
    <cellStyle name="SAPBEXHLevel0 4 5 2 2 2" xfId="49361"/>
    <cellStyle name="SAPBEXHLevel0 4 5 2 3" xfId="49362"/>
    <cellStyle name="SAPBEXHLevel0 4 5 3" xfId="49363"/>
    <cellStyle name="SAPBEXHLevel0 4 5 3 2" xfId="49364"/>
    <cellStyle name="SAPBEXHLevel0 4 5 4" xfId="49365"/>
    <cellStyle name="SAPBEXHLevel0 4 5 5" xfId="49366"/>
    <cellStyle name="SAPBEXHLevel0 4 6" xfId="49367"/>
    <cellStyle name="SAPBEXHLevel0 4 6 2" xfId="49368"/>
    <cellStyle name="SAPBEXHLevel0 4 6 3" xfId="49369"/>
    <cellStyle name="SAPBEXHLevel0 4 6 4" xfId="49370"/>
    <cellStyle name="SAPBEXHLevel0 4 6 5" xfId="49371"/>
    <cellStyle name="SAPBEXHLevel0 4 7" xfId="49372"/>
    <cellStyle name="SAPBEXHLevel0 4 7 2" xfId="49373"/>
    <cellStyle name="SAPBEXHLevel0 4 7 3" xfId="49374"/>
    <cellStyle name="SAPBEXHLevel0 4 7 4" xfId="49375"/>
    <cellStyle name="SAPBEXHLevel0 4 7 5" xfId="49376"/>
    <cellStyle name="SAPBEXHLevel0 4 8" xfId="49377"/>
    <cellStyle name="SAPBEXHLevel0 4 8 2" xfId="49378"/>
    <cellStyle name="SAPBEXHLevel0 4 9" xfId="49379"/>
    <cellStyle name="SAPBEXHLevel0 4 9 2" xfId="49380"/>
    <cellStyle name="SAPBEXHLevel0 5" xfId="49381"/>
    <cellStyle name="SAPBEXHLevel0 5 2" xfId="49382"/>
    <cellStyle name="SAPBEXHLevel0 5 2 2" xfId="49383"/>
    <cellStyle name="SAPBEXHLevel0 5 2 2 2" xfId="49384"/>
    <cellStyle name="SAPBEXHLevel0 5 2 2 2 2" xfId="49385"/>
    <cellStyle name="SAPBEXHLevel0 5 2 2 3" xfId="49386"/>
    <cellStyle name="SAPBEXHLevel0 5 2 2 4" xfId="49387"/>
    <cellStyle name="SAPBEXHLevel0 5 2 3" xfId="49388"/>
    <cellStyle name="SAPBEXHLevel0 5 2 3 2" xfId="49389"/>
    <cellStyle name="SAPBEXHLevel0 5 2 4" xfId="49390"/>
    <cellStyle name="SAPBEXHLevel0 5 2 5" xfId="49391"/>
    <cellStyle name="SAPBEXHLevel0 5 3" xfId="49392"/>
    <cellStyle name="SAPBEXHLevel0 5 3 2" xfId="49393"/>
    <cellStyle name="SAPBEXHLevel0 5 3 2 2" xfId="49394"/>
    <cellStyle name="SAPBEXHLevel0 5 3 3" xfId="49395"/>
    <cellStyle name="SAPBEXHLevel0 5 3 4" xfId="49396"/>
    <cellStyle name="SAPBEXHLevel0 5 4" xfId="49397"/>
    <cellStyle name="SAPBEXHLevel0 5 4 2" xfId="49398"/>
    <cellStyle name="SAPBEXHLevel0 5 4 3" xfId="49399"/>
    <cellStyle name="SAPBEXHLevel0 5 5" xfId="49400"/>
    <cellStyle name="SAPBEXHLevel0 5 5 2" xfId="49401"/>
    <cellStyle name="SAPBEXHLevel0 5 6" xfId="49402"/>
    <cellStyle name="SAPBEXHLevel0 5 6 2" xfId="49403"/>
    <cellStyle name="SAPBEXHLevel0 5 7" xfId="49404"/>
    <cellStyle name="SAPBEXHLevel0 5 8" xfId="49405"/>
    <cellStyle name="SAPBEXHLevel0 6" xfId="49406"/>
    <cellStyle name="SAPBEXHLevel0 6 2" xfId="49407"/>
    <cellStyle name="SAPBEXHLevel0 6 2 2" xfId="49408"/>
    <cellStyle name="SAPBEXHLevel0 6 2 2 2" xfId="49409"/>
    <cellStyle name="SAPBEXHLevel0 6 2 2 2 2" xfId="49410"/>
    <cellStyle name="SAPBEXHLevel0 6 2 2 3" xfId="49411"/>
    <cellStyle name="SAPBEXHLevel0 6 2 3" xfId="49412"/>
    <cellStyle name="SAPBEXHLevel0 6 2 3 2" xfId="49413"/>
    <cellStyle name="SAPBEXHLevel0 6 2 4" xfId="49414"/>
    <cellStyle name="SAPBEXHLevel0 6 2 5" xfId="49415"/>
    <cellStyle name="SAPBEXHLevel0 6 3" xfId="49416"/>
    <cellStyle name="SAPBEXHLevel0 6 3 2" xfId="49417"/>
    <cellStyle name="SAPBEXHLevel0 6 3 2 2" xfId="49418"/>
    <cellStyle name="SAPBEXHLevel0 6 3 3" xfId="49419"/>
    <cellStyle name="SAPBEXHLevel0 6 3 4" xfId="49420"/>
    <cellStyle name="SAPBEXHLevel0 6 4" xfId="49421"/>
    <cellStyle name="SAPBEXHLevel0 6 4 2" xfId="49422"/>
    <cellStyle name="SAPBEXHLevel0 6 5" xfId="49423"/>
    <cellStyle name="SAPBEXHLevel0 6 6" xfId="49424"/>
    <cellStyle name="SAPBEXHLevel0 7" xfId="49425"/>
    <cellStyle name="SAPBEXHLevel0 7 2" xfId="49426"/>
    <cellStyle name="SAPBEXHLevel0 7 2 2" xfId="49427"/>
    <cellStyle name="SAPBEXHLevel0 7 2 2 2" xfId="49428"/>
    <cellStyle name="SAPBEXHLevel0 7 2 3" xfId="49429"/>
    <cellStyle name="SAPBEXHLevel0 7 2 4" xfId="49430"/>
    <cellStyle name="SAPBEXHLevel0 7 3" xfId="49431"/>
    <cellStyle name="SAPBEXHLevel0 7 3 2" xfId="49432"/>
    <cellStyle name="SAPBEXHLevel0 7 3 3" xfId="49433"/>
    <cellStyle name="SAPBEXHLevel0 7 4" xfId="49434"/>
    <cellStyle name="SAPBEXHLevel0 7 5" xfId="49435"/>
    <cellStyle name="SAPBEXHLevel0 8" xfId="49436"/>
    <cellStyle name="SAPBEXHLevel0 8 2" xfId="49437"/>
    <cellStyle name="SAPBEXHLevel0 8 2 2" xfId="49438"/>
    <cellStyle name="SAPBEXHLevel0 8 2 2 2" xfId="49439"/>
    <cellStyle name="SAPBEXHLevel0 8 2 3" xfId="49440"/>
    <cellStyle name="SAPBEXHLevel0 8 2 4" xfId="49441"/>
    <cellStyle name="SAPBEXHLevel0 8 3" xfId="49442"/>
    <cellStyle name="SAPBEXHLevel0 8 3 2" xfId="49443"/>
    <cellStyle name="SAPBEXHLevel0 8 3 3" xfId="49444"/>
    <cellStyle name="SAPBEXHLevel0 8 4" xfId="49445"/>
    <cellStyle name="SAPBEXHLevel0 8 5" xfId="49446"/>
    <cellStyle name="SAPBEXHLevel0 9" xfId="49447"/>
    <cellStyle name="SAPBEXHLevel0 9 2" xfId="49448"/>
    <cellStyle name="SAPBEXHLevel0 9 2 2" xfId="49449"/>
    <cellStyle name="SAPBEXHLevel0 9 2 2 2" xfId="49450"/>
    <cellStyle name="SAPBEXHLevel0 9 2 3" xfId="49451"/>
    <cellStyle name="SAPBEXHLevel0 9 2 4" xfId="49452"/>
    <cellStyle name="SAPBEXHLevel0 9 3" xfId="49453"/>
    <cellStyle name="SAPBEXHLevel0 9 3 2" xfId="49454"/>
    <cellStyle name="SAPBEXHLevel0 9 3 3" xfId="49455"/>
    <cellStyle name="SAPBEXHLevel0 9 4" xfId="49456"/>
    <cellStyle name="SAPBEXHLevel0 9 5" xfId="49457"/>
    <cellStyle name="SAPBEXHLevel0X" xfId="49458"/>
    <cellStyle name="SAPBEXHLevel0X 10" xfId="49459"/>
    <cellStyle name="SAPBEXHLevel0X 10 2" xfId="49460"/>
    <cellStyle name="SAPBEXHLevel0X 10 2 2" xfId="49461"/>
    <cellStyle name="SAPBEXHLevel0X 10 3" xfId="49462"/>
    <cellStyle name="SAPBEXHLevel0X 10 3 2" xfId="49463"/>
    <cellStyle name="SAPBEXHLevel0X 10 4" xfId="49464"/>
    <cellStyle name="SAPBEXHLevel0X 10 5" xfId="49465"/>
    <cellStyle name="SAPBEXHLevel0X 11" xfId="49466"/>
    <cellStyle name="SAPBEXHLevel0X 11 2" xfId="49467"/>
    <cellStyle name="SAPBEXHLevel0X 11 2 2" xfId="49468"/>
    <cellStyle name="SAPBEXHLevel0X 11 3" xfId="49469"/>
    <cellStyle name="SAPBEXHLevel0X 11 3 2" xfId="49470"/>
    <cellStyle name="SAPBEXHLevel0X 11 4" xfId="49471"/>
    <cellStyle name="SAPBEXHLevel0X 11 5" xfId="49472"/>
    <cellStyle name="SAPBEXHLevel0X 12" xfId="49473"/>
    <cellStyle name="SAPBEXHLevel0X 12 2" xfId="49474"/>
    <cellStyle name="SAPBEXHLevel0X 12 2 2" xfId="49475"/>
    <cellStyle name="SAPBEXHLevel0X 12 3" xfId="49476"/>
    <cellStyle name="SAPBEXHLevel0X 12 3 2" xfId="49477"/>
    <cellStyle name="SAPBEXHLevel0X 12 4" xfId="49478"/>
    <cellStyle name="SAPBEXHLevel0X 12 5" xfId="49479"/>
    <cellStyle name="SAPBEXHLevel0X 13" xfId="49480"/>
    <cellStyle name="SAPBEXHLevel0X 13 2" xfId="49481"/>
    <cellStyle name="SAPBEXHLevel0X 13 2 2" xfId="49482"/>
    <cellStyle name="SAPBEXHLevel0X 13 3" xfId="49483"/>
    <cellStyle name="SAPBEXHLevel0X 13 3 2" xfId="49484"/>
    <cellStyle name="SAPBEXHLevel0X 13 4" xfId="49485"/>
    <cellStyle name="SAPBEXHLevel0X 13 5" xfId="49486"/>
    <cellStyle name="SAPBEXHLevel0X 14" xfId="49487"/>
    <cellStyle name="SAPBEXHLevel0X 14 2" xfId="49488"/>
    <cellStyle name="SAPBEXHLevel0X 14 2 2" xfId="49489"/>
    <cellStyle name="SAPBEXHLevel0X 14 3" xfId="49490"/>
    <cellStyle name="SAPBEXHLevel0X 14 3 2" xfId="49491"/>
    <cellStyle name="SAPBEXHLevel0X 14 4" xfId="49492"/>
    <cellStyle name="SAPBEXHLevel0X 14 5" xfId="49493"/>
    <cellStyle name="SAPBEXHLevel0X 15" xfId="49494"/>
    <cellStyle name="SAPBEXHLevel0X 15 2" xfId="49495"/>
    <cellStyle name="SAPBEXHLevel0X 15 2 2" xfId="49496"/>
    <cellStyle name="SAPBEXHLevel0X 15 3" xfId="49497"/>
    <cellStyle name="SAPBEXHLevel0X 15 3 2" xfId="49498"/>
    <cellStyle name="SAPBEXHLevel0X 15 4" xfId="49499"/>
    <cellStyle name="SAPBEXHLevel0X 15 5" xfId="49500"/>
    <cellStyle name="SAPBEXHLevel0X 16" xfId="49501"/>
    <cellStyle name="SAPBEXHLevel0X 16 2" xfId="49502"/>
    <cellStyle name="SAPBEXHLevel0X 16 2 2" xfId="49503"/>
    <cellStyle name="SAPBEXHLevel0X 16 3" xfId="49504"/>
    <cellStyle name="SAPBEXHLevel0X 16 3 2" xfId="49505"/>
    <cellStyle name="SAPBEXHLevel0X 16 4" xfId="49506"/>
    <cellStyle name="SAPBEXHLevel0X 16 5" xfId="49507"/>
    <cellStyle name="SAPBEXHLevel0X 17" xfId="49508"/>
    <cellStyle name="SAPBEXHLevel0X 17 2" xfId="49509"/>
    <cellStyle name="SAPBEXHLevel0X 17 3" xfId="49510"/>
    <cellStyle name="SAPBEXHLevel0X 17 4" xfId="49511"/>
    <cellStyle name="SAPBEXHLevel0X 17 5" xfId="49512"/>
    <cellStyle name="SAPBEXHLevel0X 18" xfId="49513"/>
    <cellStyle name="SAPBEXHLevel0X 18 2" xfId="49514"/>
    <cellStyle name="SAPBEXHLevel0X 19" xfId="49515"/>
    <cellStyle name="SAPBEXHLevel0X 19 2" xfId="49516"/>
    <cellStyle name="SAPBEXHLevel0X 2" xfId="49517"/>
    <cellStyle name="SAPBEXHLevel0X 2 10" xfId="49518"/>
    <cellStyle name="SAPBEXHLevel0X 2 10 2" xfId="49519"/>
    <cellStyle name="SAPBEXHLevel0X 2 11" xfId="49520"/>
    <cellStyle name="SAPBEXHLevel0X 2 11 2" xfId="49521"/>
    <cellStyle name="SAPBEXHLevel0X 2 11 3" xfId="49522"/>
    <cellStyle name="SAPBEXHLevel0X 2 12" xfId="49523"/>
    <cellStyle name="SAPBEXHLevel0X 2 12 2" xfId="49524"/>
    <cellStyle name="SAPBEXHLevel0X 2 12 3" xfId="49525"/>
    <cellStyle name="SAPBEXHLevel0X 2 13" xfId="49526"/>
    <cellStyle name="SAPBEXHLevel0X 2 14" xfId="49527"/>
    <cellStyle name="SAPBEXHLevel0X 2 2" xfId="49528"/>
    <cellStyle name="SAPBEXHLevel0X 2 2 10" xfId="49529"/>
    <cellStyle name="SAPBEXHLevel0X 2 2 11" xfId="49530"/>
    <cellStyle name="SAPBEXHLevel0X 2 2 12" xfId="49531"/>
    <cellStyle name="SAPBEXHLevel0X 2 2 13" xfId="49532"/>
    <cellStyle name="SAPBEXHLevel0X 2 2 2" xfId="49533"/>
    <cellStyle name="SAPBEXHLevel0X 2 2 2 10" xfId="49534"/>
    <cellStyle name="SAPBEXHLevel0X 2 2 2 11" xfId="49535"/>
    <cellStyle name="SAPBEXHLevel0X 2 2 2 2" xfId="49536"/>
    <cellStyle name="SAPBEXHLevel0X 2 2 2 2 2" xfId="49537"/>
    <cellStyle name="SAPBEXHLevel0X 2 2 2 2 2 2" xfId="49538"/>
    <cellStyle name="SAPBEXHLevel0X 2 2 2 2 2 2 2" xfId="49539"/>
    <cellStyle name="SAPBEXHLevel0X 2 2 2 2 2 3" xfId="49540"/>
    <cellStyle name="SAPBEXHLevel0X 2 2 2 2 2 4" xfId="49541"/>
    <cellStyle name="SAPBEXHLevel0X 2 2 2 2 3" xfId="49542"/>
    <cellStyle name="SAPBEXHLevel0X 2 2 2 2 3 2" xfId="49543"/>
    <cellStyle name="SAPBEXHLevel0X 2 2 2 2 3 3" xfId="49544"/>
    <cellStyle name="SAPBEXHLevel0X 2 2 2 2 4" xfId="49545"/>
    <cellStyle name="SAPBEXHLevel0X 2 2 2 2 4 2" xfId="49546"/>
    <cellStyle name="SAPBEXHLevel0X 2 2 2 2 5" xfId="49547"/>
    <cellStyle name="SAPBEXHLevel0X 2 2 2 2 5 2" xfId="49548"/>
    <cellStyle name="SAPBEXHLevel0X 2 2 2 2 6" xfId="49549"/>
    <cellStyle name="SAPBEXHLevel0X 2 2 2 2 7" xfId="49550"/>
    <cellStyle name="SAPBEXHLevel0X 2 2 2 2 8" xfId="49551"/>
    <cellStyle name="SAPBEXHLevel0X 2 2 2 2 9" xfId="49552"/>
    <cellStyle name="SAPBEXHLevel0X 2 2 2 3" xfId="49553"/>
    <cellStyle name="SAPBEXHLevel0X 2 2 2 3 2" xfId="49554"/>
    <cellStyle name="SAPBEXHLevel0X 2 2 2 3 2 2" xfId="49555"/>
    <cellStyle name="SAPBEXHLevel0X 2 2 2 3 2 2 2" xfId="49556"/>
    <cellStyle name="SAPBEXHLevel0X 2 2 2 3 2 3" xfId="49557"/>
    <cellStyle name="SAPBEXHLevel0X 2 2 2 3 3" xfId="49558"/>
    <cellStyle name="SAPBEXHLevel0X 2 2 2 3 3 2" xfId="49559"/>
    <cellStyle name="SAPBEXHLevel0X 2 2 2 3 4" xfId="49560"/>
    <cellStyle name="SAPBEXHLevel0X 2 2 2 3 5" xfId="49561"/>
    <cellStyle name="SAPBEXHLevel0X 2 2 2 4" xfId="49562"/>
    <cellStyle name="SAPBEXHLevel0X 2 2 2 4 2" xfId="49563"/>
    <cellStyle name="SAPBEXHLevel0X 2 2 2 4 2 2" xfId="49564"/>
    <cellStyle name="SAPBEXHLevel0X 2 2 2 4 3" xfId="49565"/>
    <cellStyle name="SAPBEXHLevel0X 2 2 2 4 4" xfId="49566"/>
    <cellStyle name="SAPBEXHLevel0X 2 2 2 4 5" xfId="49567"/>
    <cellStyle name="SAPBEXHLevel0X 2 2 2 5" xfId="49568"/>
    <cellStyle name="SAPBEXHLevel0X 2 2 2 5 2" xfId="49569"/>
    <cellStyle name="SAPBEXHLevel0X 2 2 2 5 3" xfId="49570"/>
    <cellStyle name="SAPBEXHLevel0X 2 2 2 5 4" xfId="49571"/>
    <cellStyle name="SAPBEXHLevel0X 2 2 2 5 5" xfId="49572"/>
    <cellStyle name="SAPBEXHLevel0X 2 2 2 6" xfId="49573"/>
    <cellStyle name="SAPBEXHLevel0X 2 2 2 6 2" xfId="49574"/>
    <cellStyle name="SAPBEXHLevel0X 2 2 2 6 3" xfId="49575"/>
    <cellStyle name="SAPBEXHLevel0X 2 2 2 6 4" xfId="49576"/>
    <cellStyle name="SAPBEXHLevel0X 2 2 2 6 5" xfId="49577"/>
    <cellStyle name="SAPBEXHLevel0X 2 2 2 7" xfId="49578"/>
    <cellStyle name="SAPBEXHLevel0X 2 2 2 7 2" xfId="49579"/>
    <cellStyle name="SAPBEXHLevel0X 2 2 2 8" xfId="49580"/>
    <cellStyle name="SAPBEXHLevel0X 2 2 2 8 2" xfId="49581"/>
    <cellStyle name="SAPBEXHLevel0X 2 2 2 9" xfId="49582"/>
    <cellStyle name="SAPBEXHLevel0X 2 2 3" xfId="49583"/>
    <cellStyle name="SAPBEXHLevel0X 2 2 3 2" xfId="49584"/>
    <cellStyle name="SAPBEXHLevel0X 2 2 3 2 2" xfId="49585"/>
    <cellStyle name="SAPBEXHLevel0X 2 2 3 2 2 2" xfId="49586"/>
    <cellStyle name="SAPBEXHLevel0X 2 2 3 2 3" xfId="49587"/>
    <cellStyle name="SAPBEXHLevel0X 2 2 3 2 4" xfId="49588"/>
    <cellStyle name="SAPBEXHLevel0X 2 2 3 3" xfId="49589"/>
    <cellStyle name="SAPBEXHLevel0X 2 2 3 3 2" xfId="49590"/>
    <cellStyle name="SAPBEXHLevel0X 2 2 3 3 3" xfId="49591"/>
    <cellStyle name="SAPBEXHLevel0X 2 2 3 4" xfId="49592"/>
    <cellStyle name="SAPBEXHLevel0X 2 2 3 4 2" xfId="49593"/>
    <cellStyle name="SAPBEXHLevel0X 2 2 3 5" xfId="49594"/>
    <cellStyle name="SAPBEXHLevel0X 2 2 3 5 2" xfId="49595"/>
    <cellStyle name="SAPBEXHLevel0X 2 2 3 6" xfId="49596"/>
    <cellStyle name="SAPBEXHLevel0X 2 2 3 6 2" xfId="49597"/>
    <cellStyle name="SAPBEXHLevel0X 2 2 3 7" xfId="49598"/>
    <cellStyle name="SAPBEXHLevel0X 2 2 3 8" xfId="49599"/>
    <cellStyle name="SAPBEXHLevel0X 2 2 4" xfId="49600"/>
    <cellStyle name="SAPBEXHLevel0X 2 2 4 2" xfId="49601"/>
    <cellStyle name="SAPBEXHLevel0X 2 2 4 2 2" xfId="49602"/>
    <cellStyle name="SAPBEXHLevel0X 2 2 4 2 2 2" xfId="49603"/>
    <cellStyle name="SAPBEXHLevel0X 2 2 4 2 3" xfId="49604"/>
    <cellStyle name="SAPBEXHLevel0X 2 2 4 3" xfId="49605"/>
    <cellStyle name="SAPBEXHLevel0X 2 2 4 3 2" xfId="49606"/>
    <cellStyle name="SAPBEXHLevel0X 2 2 4 4" xfId="49607"/>
    <cellStyle name="SAPBEXHLevel0X 2 2 4 5" xfId="49608"/>
    <cellStyle name="SAPBEXHLevel0X 2 2 5" xfId="49609"/>
    <cellStyle name="SAPBEXHLevel0X 2 2 5 2" xfId="49610"/>
    <cellStyle name="SAPBEXHLevel0X 2 2 5 2 2" xfId="49611"/>
    <cellStyle name="SAPBEXHLevel0X 2 2 5 2 2 2" xfId="49612"/>
    <cellStyle name="SAPBEXHLevel0X 2 2 5 2 3" xfId="49613"/>
    <cellStyle name="SAPBEXHLevel0X 2 2 5 3" xfId="49614"/>
    <cellStyle name="SAPBEXHLevel0X 2 2 5 3 2" xfId="49615"/>
    <cellStyle name="SAPBEXHLevel0X 2 2 5 4" xfId="49616"/>
    <cellStyle name="SAPBEXHLevel0X 2 2 5 5" xfId="49617"/>
    <cellStyle name="SAPBEXHLevel0X 2 2 6" xfId="49618"/>
    <cellStyle name="SAPBEXHLevel0X 2 2 6 2" xfId="49619"/>
    <cellStyle name="SAPBEXHLevel0X 2 2 6 3" xfId="49620"/>
    <cellStyle name="SAPBEXHLevel0X 2 2 6 4" xfId="49621"/>
    <cellStyle name="SAPBEXHLevel0X 2 2 6 5" xfId="49622"/>
    <cellStyle name="SAPBEXHLevel0X 2 2 7" xfId="49623"/>
    <cellStyle name="SAPBEXHLevel0X 2 2 7 2" xfId="49624"/>
    <cellStyle name="SAPBEXHLevel0X 2 2 7 3" xfId="49625"/>
    <cellStyle name="SAPBEXHLevel0X 2 2 7 4" xfId="49626"/>
    <cellStyle name="SAPBEXHLevel0X 2 2 7 5" xfId="49627"/>
    <cellStyle name="SAPBEXHLevel0X 2 2 8" xfId="49628"/>
    <cellStyle name="SAPBEXHLevel0X 2 2 8 2" xfId="49629"/>
    <cellStyle name="SAPBEXHLevel0X 2 2 9" xfId="49630"/>
    <cellStyle name="SAPBEXHLevel0X 2 2 9 2" xfId="49631"/>
    <cellStyle name="SAPBEXHLevel0X 2 3" xfId="49632"/>
    <cellStyle name="SAPBEXHLevel0X 2 3 10" xfId="49633"/>
    <cellStyle name="SAPBEXHLevel0X 2 3 11" xfId="49634"/>
    <cellStyle name="SAPBEXHLevel0X 2 3 2" xfId="49635"/>
    <cellStyle name="SAPBEXHLevel0X 2 3 2 2" xfId="49636"/>
    <cellStyle name="SAPBEXHLevel0X 2 3 2 2 2" xfId="49637"/>
    <cellStyle name="SAPBEXHLevel0X 2 3 2 2 2 2" xfId="49638"/>
    <cellStyle name="SAPBEXHLevel0X 2 3 2 2 3" xfId="49639"/>
    <cellStyle name="SAPBEXHLevel0X 2 3 2 2 4" xfId="49640"/>
    <cellStyle name="SAPBEXHLevel0X 2 3 2 3" xfId="49641"/>
    <cellStyle name="SAPBEXHLevel0X 2 3 2 3 2" xfId="49642"/>
    <cellStyle name="SAPBEXHLevel0X 2 3 2 3 3" xfId="49643"/>
    <cellStyle name="SAPBEXHLevel0X 2 3 2 4" xfId="49644"/>
    <cellStyle name="SAPBEXHLevel0X 2 3 2 4 2" xfId="49645"/>
    <cellStyle name="SAPBEXHLevel0X 2 3 2 5" xfId="49646"/>
    <cellStyle name="SAPBEXHLevel0X 2 3 2 5 2" xfId="49647"/>
    <cellStyle name="SAPBEXHLevel0X 2 3 2 6" xfId="49648"/>
    <cellStyle name="SAPBEXHLevel0X 2 3 2 7" xfId="49649"/>
    <cellStyle name="SAPBEXHLevel0X 2 3 2 8" xfId="49650"/>
    <cellStyle name="SAPBEXHLevel0X 2 3 2 9" xfId="49651"/>
    <cellStyle name="SAPBEXHLevel0X 2 3 3" xfId="49652"/>
    <cellStyle name="SAPBEXHLevel0X 2 3 3 2" xfId="49653"/>
    <cellStyle name="SAPBEXHLevel0X 2 3 3 2 2" xfId="49654"/>
    <cellStyle name="SAPBEXHLevel0X 2 3 3 2 2 2" xfId="49655"/>
    <cellStyle name="SAPBEXHLevel0X 2 3 3 2 3" xfId="49656"/>
    <cellStyle name="SAPBEXHLevel0X 2 3 3 3" xfId="49657"/>
    <cellStyle name="SAPBEXHLevel0X 2 3 3 3 2" xfId="49658"/>
    <cellStyle name="SAPBEXHLevel0X 2 3 3 4" xfId="49659"/>
    <cellStyle name="SAPBEXHLevel0X 2 3 3 5" xfId="49660"/>
    <cellStyle name="SAPBEXHLevel0X 2 3 4" xfId="49661"/>
    <cellStyle name="SAPBEXHLevel0X 2 3 4 2" xfId="49662"/>
    <cellStyle name="SAPBEXHLevel0X 2 3 4 2 2" xfId="49663"/>
    <cellStyle name="SAPBEXHLevel0X 2 3 4 3" xfId="49664"/>
    <cellStyle name="SAPBEXHLevel0X 2 3 4 4" xfId="49665"/>
    <cellStyle name="SAPBEXHLevel0X 2 3 4 5" xfId="49666"/>
    <cellStyle name="SAPBEXHLevel0X 2 3 5" xfId="49667"/>
    <cellStyle name="SAPBEXHLevel0X 2 3 5 2" xfId="49668"/>
    <cellStyle name="SAPBEXHLevel0X 2 3 5 3" xfId="49669"/>
    <cellStyle name="SAPBEXHLevel0X 2 3 5 4" xfId="49670"/>
    <cellStyle name="SAPBEXHLevel0X 2 3 5 5" xfId="49671"/>
    <cellStyle name="SAPBEXHLevel0X 2 3 6" xfId="49672"/>
    <cellStyle name="SAPBEXHLevel0X 2 3 6 2" xfId="49673"/>
    <cellStyle name="SAPBEXHLevel0X 2 3 6 3" xfId="49674"/>
    <cellStyle name="SAPBEXHLevel0X 2 3 6 4" xfId="49675"/>
    <cellStyle name="SAPBEXHLevel0X 2 3 6 5" xfId="49676"/>
    <cellStyle name="SAPBEXHLevel0X 2 3 7" xfId="49677"/>
    <cellStyle name="SAPBEXHLevel0X 2 3 7 2" xfId="49678"/>
    <cellStyle name="SAPBEXHLevel0X 2 3 8" xfId="49679"/>
    <cellStyle name="SAPBEXHLevel0X 2 3 8 2" xfId="49680"/>
    <cellStyle name="SAPBEXHLevel0X 2 3 9" xfId="49681"/>
    <cellStyle name="SAPBEXHLevel0X 2 4" xfId="49682"/>
    <cellStyle name="SAPBEXHLevel0X 2 4 2" xfId="49683"/>
    <cellStyle name="SAPBEXHLevel0X 2 4 2 2" xfId="49684"/>
    <cellStyle name="SAPBEXHLevel0X 2 4 2 2 2" xfId="49685"/>
    <cellStyle name="SAPBEXHLevel0X 2 4 2 3" xfId="49686"/>
    <cellStyle name="SAPBEXHLevel0X 2 4 2 4" xfId="49687"/>
    <cellStyle name="SAPBEXHLevel0X 2 4 3" xfId="49688"/>
    <cellStyle name="SAPBEXHLevel0X 2 4 3 2" xfId="49689"/>
    <cellStyle name="SAPBEXHLevel0X 2 4 3 3" xfId="49690"/>
    <cellStyle name="SAPBEXHLevel0X 2 4 4" xfId="49691"/>
    <cellStyle name="SAPBEXHLevel0X 2 4 4 2" xfId="49692"/>
    <cellStyle name="SAPBEXHLevel0X 2 4 5" xfId="49693"/>
    <cellStyle name="SAPBEXHLevel0X 2 4 5 2" xfId="49694"/>
    <cellStyle name="SAPBEXHLevel0X 2 4 6" xfId="49695"/>
    <cellStyle name="SAPBEXHLevel0X 2 4 6 2" xfId="49696"/>
    <cellStyle name="SAPBEXHLevel0X 2 4 7" xfId="49697"/>
    <cellStyle name="SAPBEXHLevel0X 2 4 8" xfId="49698"/>
    <cellStyle name="SAPBEXHLevel0X 2 5" xfId="49699"/>
    <cellStyle name="SAPBEXHLevel0X 2 5 2" xfId="49700"/>
    <cellStyle name="SAPBEXHLevel0X 2 5 2 2" xfId="49701"/>
    <cellStyle name="SAPBEXHLevel0X 2 5 2 2 2" xfId="49702"/>
    <cellStyle name="SAPBEXHLevel0X 2 5 2 3" xfId="49703"/>
    <cellStyle name="SAPBEXHLevel0X 2 5 2 4" xfId="49704"/>
    <cellStyle name="SAPBEXHLevel0X 2 5 3" xfId="49705"/>
    <cellStyle name="SAPBEXHLevel0X 2 5 3 2" xfId="49706"/>
    <cellStyle name="SAPBEXHLevel0X 2 5 4" xfId="49707"/>
    <cellStyle name="SAPBEXHLevel0X 2 5 5" xfId="49708"/>
    <cellStyle name="SAPBEXHLevel0X 2 6" xfId="49709"/>
    <cellStyle name="SAPBEXHLevel0X 2 6 2" xfId="49710"/>
    <cellStyle name="SAPBEXHLevel0X 2 6 2 2" xfId="49711"/>
    <cellStyle name="SAPBEXHLevel0X 2 6 2 2 2" xfId="49712"/>
    <cellStyle name="SAPBEXHLevel0X 2 6 2 3" xfId="49713"/>
    <cellStyle name="SAPBEXHLevel0X 2 6 3" xfId="49714"/>
    <cellStyle name="SAPBEXHLevel0X 2 6 3 2" xfId="49715"/>
    <cellStyle name="SAPBEXHLevel0X 2 6 4" xfId="49716"/>
    <cellStyle name="SAPBEXHLevel0X 2 6 5" xfId="49717"/>
    <cellStyle name="SAPBEXHLevel0X 2 7" xfId="49718"/>
    <cellStyle name="SAPBEXHLevel0X 2 7 2" xfId="49719"/>
    <cellStyle name="SAPBEXHLevel0X 2 7 3" xfId="49720"/>
    <cellStyle name="SAPBEXHLevel0X 2 7 4" xfId="49721"/>
    <cellStyle name="SAPBEXHLevel0X 2 7 5" xfId="49722"/>
    <cellStyle name="SAPBEXHLevel0X 2 8" xfId="49723"/>
    <cellStyle name="SAPBEXHLevel0X 2 8 2" xfId="49724"/>
    <cellStyle name="SAPBEXHLevel0X 2 8 3" xfId="49725"/>
    <cellStyle name="SAPBEXHLevel0X 2 9" xfId="49726"/>
    <cellStyle name="SAPBEXHLevel0X 2 9 2" xfId="49727"/>
    <cellStyle name="SAPBEXHLevel0X 2 9 3" xfId="49728"/>
    <cellStyle name="SAPBEXHLevel0X 20" xfId="49729"/>
    <cellStyle name="SAPBEXHLevel0X 20 2" xfId="49730"/>
    <cellStyle name="SAPBEXHLevel0X 21" xfId="49731"/>
    <cellStyle name="SAPBEXHLevel0X 21 2" xfId="49732"/>
    <cellStyle name="SAPBEXHLevel0X 22" xfId="49733"/>
    <cellStyle name="SAPBEXHLevel0X 22 2" xfId="49734"/>
    <cellStyle name="SAPBEXHLevel0X 22 3" xfId="49735"/>
    <cellStyle name="SAPBEXHLevel0X 23" xfId="49736"/>
    <cellStyle name="SAPBEXHLevel0X 3" xfId="49737"/>
    <cellStyle name="SAPBEXHLevel0X 3 10" xfId="49738"/>
    <cellStyle name="SAPBEXHLevel0X 3 10 2" xfId="49739"/>
    <cellStyle name="SAPBEXHLevel0X 3 10 3" xfId="49740"/>
    <cellStyle name="SAPBEXHLevel0X 3 11" xfId="49741"/>
    <cellStyle name="SAPBEXHLevel0X 3 11 2" xfId="49742"/>
    <cellStyle name="SAPBEXHLevel0X 3 11 3" xfId="49743"/>
    <cellStyle name="SAPBEXHLevel0X 3 12" xfId="49744"/>
    <cellStyle name="SAPBEXHLevel0X 3 13" xfId="49745"/>
    <cellStyle name="SAPBEXHLevel0X 3 2" xfId="49746"/>
    <cellStyle name="SAPBEXHLevel0X 3 2 10" xfId="49747"/>
    <cellStyle name="SAPBEXHLevel0X 3 2 11" xfId="49748"/>
    <cellStyle name="SAPBEXHLevel0X 3 2 2" xfId="49749"/>
    <cellStyle name="SAPBEXHLevel0X 3 2 2 2" xfId="49750"/>
    <cellStyle name="SAPBEXHLevel0X 3 2 2 2 2" xfId="49751"/>
    <cellStyle name="SAPBEXHLevel0X 3 2 2 2 2 2" xfId="49752"/>
    <cellStyle name="SAPBEXHLevel0X 3 2 2 2 3" xfId="49753"/>
    <cellStyle name="SAPBEXHLevel0X 3 2 2 2 4" xfId="49754"/>
    <cellStyle name="SAPBEXHLevel0X 3 2 2 3" xfId="49755"/>
    <cellStyle name="SAPBEXHLevel0X 3 2 2 3 2" xfId="49756"/>
    <cellStyle name="SAPBEXHLevel0X 3 2 2 3 3" xfId="49757"/>
    <cellStyle name="SAPBEXHLevel0X 3 2 2 4" xfId="49758"/>
    <cellStyle name="SAPBEXHLevel0X 3 2 2 4 2" xfId="49759"/>
    <cellStyle name="SAPBEXHLevel0X 3 2 2 5" xfId="49760"/>
    <cellStyle name="SAPBEXHLevel0X 3 2 2 5 2" xfId="49761"/>
    <cellStyle name="SAPBEXHLevel0X 3 2 2 6" xfId="49762"/>
    <cellStyle name="SAPBEXHLevel0X 3 2 2 7" xfId="49763"/>
    <cellStyle name="SAPBEXHLevel0X 3 2 2 8" xfId="49764"/>
    <cellStyle name="SAPBEXHLevel0X 3 2 2 9" xfId="49765"/>
    <cellStyle name="SAPBEXHLevel0X 3 2 3" xfId="49766"/>
    <cellStyle name="SAPBEXHLevel0X 3 2 3 2" xfId="49767"/>
    <cellStyle name="SAPBEXHLevel0X 3 2 3 2 2" xfId="49768"/>
    <cellStyle name="SAPBEXHLevel0X 3 2 3 2 2 2" xfId="49769"/>
    <cellStyle name="SAPBEXHLevel0X 3 2 3 2 3" xfId="49770"/>
    <cellStyle name="SAPBEXHLevel0X 3 2 3 3" xfId="49771"/>
    <cellStyle name="SAPBEXHLevel0X 3 2 3 3 2" xfId="49772"/>
    <cellStyle name="SAPBEXHLevel0X 3 2 3 4" xfId="49773"/>
    <cellStyle name="SAPBEXHLevel0X 3 2 3 5" xfId="49774"/>
    <cellStyle name="SAPBEXHLevel0X 3 2 4" xfId="49775"/>
    <cellStyle name="SAPBEXHLevel0X 3 2 4 2" xfId="49776"/>
    <cellStyle name="SAPBEXHLevel0X 3 2 4 2 2" xfId="49777"/>
    <cellStyle name="SAPBEXHLevel0X 3 2 4 3" xfId="49778"/>
    <cellStyle name="SAPBEXHLevel0X 3 2 4 4" xfId="49779"/>
    <cellStyle name="SAPBEXHLevel0X 3 2 4 5" xfId="49780"/>
    <cellStyle name="SAPBEXHLevel0X 3 2 5" xfId="49781"/>
    <cellStyle name="SAPBEXHLevel0X 3 2 5 2" xfId="49782"/>
    <cellStyle name="SAPBEXHLevel0X 3 2 5 3" xfId="49783"/>
    <cellStyle name="SAPBEXHLevel0X 3 2 5 4" xfId="49784"/>
    <cellStyle name="SAPBEXHLevel0X 3 2 5 5" xfId="49785"/>
    <cellStyle name="SAPBEXHLevel0X 3 2 6" xfId="49786"/>
    <cellStyle name="SAPBEXHLevel0X 3 2 6 2" xfId="49787"/>
    <cellStyle name="SAPBEXHLevel0X 3 2 6 3" xfId="49788"/>
    <cellStyle name="SAPBEXHLevel0X 3 2 6 4" xfId="49789"/>
    <cellStyle name="SAPBEXHLevel0X 3 2 6 5" xfId="49790"/>
    <cellStyle name="SAPBEXHLevel0X 3 2 7" xfId="49791"/>
    <cellStyle name="SAPBEXHLevel0X 3 2 7 2" xfId="49792"/>
    <cellStyle name="SAPBEXHLevel0X 3 2 8" xfId="49793"/>
    <cellStyle name="SAPBEXHLevel0X 3 2 8 2" xfId="49794"/>
    <cellStyle name="SAPBEXHLevel0X 3 2 9" xfId="49795"/>
    <cellStyle name="SAPBEXHLevel0X 3 3" xfId="49796"/>
    <cellStyle name="SAPBEXHLevel0X 3 3 2" xfId="49797"/>
    <cellStyle name="SAPBEXHLevel0X 3 3 2 2" xfId="49798"/>
    <cellStyle name="SAPBEXHLevel0X 3 3 2 2 2" xfId="49799"/>
    <cellStyle name="SAPBEXHLevel0X 3 3 2 3" xfId="49800"/>
    <cellStyle name="SAPBEXHLevel0X 3 3 2 4" xfId="49801"/>
    <cellStyle name="SAPBEXHLevel0X 3 3 3" xfId="49802"/>
    <cellStyle name="SAPBEXHLevel0X 3 3 3 2" xfId="49803"/>
    <cellStyle name="SAPBEXHLevel0X 3 3 3 3" xfId="49804"/>
    <cellStyle name="SAPBEXHLevel0X 3 3 4" xfId="49805"/>
    <cellStyle name="SAPBEXHLevel0X 3 3 4 2" xfId="49806"/>
    <cellStyle name="SAPBEXHLevel0X 3 3 5" xfId="49807"/>
    <cellStyle name="SAPBEXHLevel0X 3 3 5 2" xfId="49808"/>
    <cellStyle name="SAPBEXHLevel0X 3 3 6" xfId="49809"/>
    <cellStyle name="SAPBEXHLevel0X 3 3 6 2" xfId="49810"/>
    <cellStyle name="SAPBEXHLevel0X 3 3 7" xfId="49811"/>
    <cellStyle name="SAPBEXHLevel0X 3 3 8" xfId="49812"/>
    <cellStyle name="SAPBEXHLevel0X 3 4" xfId="49813"/>
    <cellStyle name="SAPBEXHLevel0X 3 4 2" xfId="49814"/>
    <cellStyle name="SAPBEXHLevel0X 3 4 2 2" xfId="49815"/>
    <cellStyle name="SAPBEXHLevel0X 3 4 2 2 2" xfId="49816"/>
    <cellStyle name="SAPBEXHLevel0X 3 4 2 3" xfId="49817"/>
    <cellStyle name="SAPBEXHLevel0X 3 4 2 4" xfId="49818"/>
    <cellStyle name="SAPBEXHLevel0X 3 4 3" xfId="49819"/>
    <cellStyle name="SAPBEXHLevel0X 3 4 3 2" xfId="49820"/>
    <cellStyle name="SAPBEXHLevel0X 3 4 4" xfId="49821"/>
    <cellStyle name="SAPBEXHLevel0X 3 4 5" xfId="49822"/>
    <cellStyle name="SAPBEXHLevel0X 3 5" xfId="49823"/>
    <cellStyle name="SAPBEXHLevel0X 3 5 2" xfId="49824"/>
    <cellStyle name="SAPBEXHLevel0X 3 5 2 2" xfId="49825"/>
    <cellStyle name="SAPBEXHLevel0X 3 5 2 2 2" xfId="49826"/>
    <cellStyle name="SAPBEXHLevel0X 3 5 2 3" xfId="49827"/>
    <cellStyle name="SAPBEXHLevel0X 3 5 3" xfId="49828"/>
    <cellStyle name="SAPBEXHLevel0X 3 5 3 2" xfId="49829"/>
    <cellStyle name="SAPBEXHLevel0X 3 5 4" xfId="49830"/>
    <cellStyle name="SAPBEXHLevel0X 3 5 5" xfId="49831"/>
    <cellStyle name="SAPBEXHLevel0X 3 6" xfId="49832"/>
    <cellStyle name="SAPBEXHLevel0X 3 6 2" xfId="49833"/>
    <cellStyle name="SAPBEXHLevel0X 3 6 3" xfId="49834"/>
    <cellStyle name="SAPBEXHLevel0X 3 6 4" xfId="49835"/>
    <cellStyle name="SAPBEXHLevel0X 3 6 5" xfId="49836"/>
    <cellStyle name="SAPBEXHLevel0X 3 7" xfId="49837"/>
    <cellStyle name="SAPBEXHLevel0X 3 7 2" xfId="49838"/>
    <cellStyle name="SAPBEXHLevel0X 3 7 3" xfId="49839"/>
    <cellStyle name="SAPBEXHLevel0X 3 7 4" xfId="49840"/>
    <cellStyle name="SAPBEXHLevel0X 3 7 5" xfId="49841"/>
    <cellStyle name="SAPBEXHLevel0X 3 8" xfId="49842"/>
    <cellStyle name="SAPBEXHLevel0X 3 8 2" xfId="49843"/>
    <cellStyle name="SAPBEXHLevel0X 3 8 3" xfId="49844"/>
    <cellStyle name="SAPBEXHLevel0X 3 9" xfId="49845"/>
    <cellStyle name="SAPBEXHLevel0X 3 9 2" xfId="49846"/>
    <cellStyle name="SAPBEXHLevel0X 4" xfId="49847"/>
    <cellStyle name="SAPBEXHLevel0X 4 10" xfId="49848"/>
    <cellStyle name="SAPBEXHLevel0X 4 11" xfId="49849"/>
    <cellStyle name="SAPBEXHLevel0X 4 12" xfId="49850"/>
    <cellStyle name="SAPBEXHLevel0X 4 13" xfId="49851"/>
    <cellStyle name="SAPBEXHLevel0X 4 2" xfId="49852"/>
    <cellStyle name="SAPBEXHLevel0X 4 2 10" xfId="49853"/>
    <cellStyle name="SAPBEXHLevel0X 4 2 11" xfId="49854"/>
    <cellStyle name="SAPBEXHLevel0X 4 2 2" xfId="49855"/>
    <cellStyle name="SAPBEXHLevel0X 4 2 2 2" xfId="49856"/>
    <cellStyle name="SAPBEXHLevel0X 4 2 2 2 2" xfId="49857"/>
    <cellStyle name="SAPBEXHLevel0X 4 2 2 2 2 2" xfId="49858"/>
    <cellStyle name="SAPBEXHLevel0X 4 2 2 2 3" xfId="49859"/>
    <cellStyle name="SAPBEXHLevel0X 4 2 2 2 4" xfId="49860"/>
    <cellStyle name="SAPBEXHLevel0X 4 2 2 3" xfId="49861"/>
    <cellStyle name="SAPBEXHLevel0X 4 2 2 3 2" xfId="49862"/>
    <cellStyle name="SAPBEXHLevel0X 4 2 2 4" xfId="49863"/>
    <cellStyle name="SAPBEXHLevel0X 4 2 2 4 2" xfId="49864"/>
    <cellStyle name="SAPBEXHLevel0X 4 2 2 5" xfId="49865"/>
    <cellStyle name="SAPBEXHLevel0X 4 2 2 5 2" xfId="49866"/>
    <cellStyle name="SAPBEXHLevel0X 4 2 2 6" xfId="49867"/>
    <cellStyle name="SAPBEXHLevel0X 4 2 2 7" xfId="49868"/>
    <cellStyle name="SAPBEXHLevel0X 4 2 2 8" xfId="49869"/>
    <cellStyle name="SAPBEXHLevel0X 4 2 2 9" xfId="49870"/>
    <cellStyle name="SAPBEXHLevel0X 4 2 3" xfId="49871"/>
    <cellStyle name="SAPBEXHLevel0X 4 2 3 2" xfId="49872"/>
    <cellStyle name="SAPBEXHLevel0X 4 2 3 2 2" xfId="49873"/>
    <cellStyle name="SAPBEXHLevel0X 4 2 3 2 2 2" xfId="49874"/>
    <cellStyle name="SAPBEXHLevel0X 4 2 3 2 3" xfId="49875"/>
    <cellStyle name="SAPBEXHLevel0X 4 2 3 3" xfId="49876"/>
    <cellStyle name="SAPBEXHLevel0X 4 2 3 3 2" xfId="49877"/>
    <cellStyle name="SAPBEXHLevel0X 4 2 3 4" xfId="49878"/>
    <cellStyle name="SAPBEXHLevel0X 4 2 3 5" xfId="49879"/>
    <cellStyle name="SAPBEXHLevel0X 4 2 4" xfId="49880"/>
    <cellStyle name="SAPBEXHLevel0X 4 2 4 2" xfId="49881"/>
    <cellStyle name="SAPBEXHLevel0X 4 2 4 2 2" xfId="49882"/>
    <cellStyle name="SAPBEXHLevel0X 4 2 4 3" xfId="49883"/>
    <cellStyle name="SAPBEXHLevel0X 4 2 4 4" xfId="49884"/>
    <cellStyle name="SAPBEXHLevel0X 4 2 4 5" xfId="49885"/>
    <cellStyle name="SAPBEXHLevel0X 4 2 5" xfId="49886"/>
    <cellStyle name="SAPBEXHLevel0X 4 2 5 2" xfId="49887"/>
    <cellStyle name="SAPBEXHLevel0X 4 2 5 3" xfId="49888"/>
    <cellStyle name="SAPBEXHLevel0X 4 2 5 4" xfId="49889"/>
    <cellStyle name="SAPBEXHLevel0X 4 2 5 5" xfId="49890"/>
    <cellStyle name="SAPBEXHLevel0X 4 2 6" xfId="49891"/>
    <cellStyle name="SAPBEXHLevel0X 4 2 6 2" xfId="49892"/>
    <cellStyle name="SAPBEXHLevel0X 4 2 6 3" xfId="49893"/>
    <cellStyle name="SAPBEXHLevel0X 4 2 6 4" xfId="49894"/>
    <cellStyle name="SAPBEXHLevel0X 4 2 6 5" xfId="49895"/>
    <cellStyle name="SAPBEXHLevel0X 4 2 7" xfId="49896"/>
    <cellStyle name="SAPBEXHLevel0X 4 2 7 2" xfId="49897"/>
    <cellStyle name="SAPBEXHLevel0X 4 2 8" xfId="49898"/>
    <cellStyle name="SAPBEXHLevel0X 4 2 8 2" xfId="49899"/>
    <cellStyle name="SAPBEXHLevel0X 4 2 9" xfId="49900"/>
    <cellStyle name="SAPBEXHLevel0X 4 3" xfId="49901"/>
    <cellStyle name="SAPBEXHLevel0X 4 3 2" xfId="49902"/>
    <cellStyle name="SAPBEXHLevel0X 4 3 2 2" xfId="49903"/>
    <cellStyle name="SAPBEXHLevel0X 4 3 2 2 2" xfId="49904"/>
    <cellStyle name="SAPBEXHLevel0X 4 3 2 3" xfId="49905"/>
    <cellStyle name="SAPBEXHLevel0X 4 3 3" xfId="49906"/>
    <cellStyle name="SAPBEXHLevel0X 4 3 3 2" xfId="49907"/>
    <cellStyle name="SAPBEXHLevel0X 4 3 4" xfId="49908"/>
    <cellStyle name="SAPBEXHLevel0X 4 3 4 2" xfId="49909"/>
    <cellStyle name="SAPBEXHLevel0X 4 3 5" xfId="49910"/>
    <cellStyle name="SAPBEXHLevel0X 4 3 5 2" xfId="49911"/>
    <cellStyle name="SAPBEXHLevel0X 4 3 6" xfId="49912"/>
    <cellStyle name="SAPBEXHLevel0X 4 3 6 2" xfId="49913"/>
    <cellStyle name="SAPBEXHLevel0X 4 3 7" xfId="49914"/>
    <cellStyle name="SAPBEXHLevel0X 4 3 8" xfId="49915"/>
    <cellStyle name="SAPBEXHLevel0X 4 4" xfId="49916"/>
    <cellStyle name="SAPBEXHLevel0X 4 4 2" xfId="49917"/>
    <cellStyle name="SAPBEXHLevel0X 4 4 2 2" xfId="49918"/>
    <cellStyle name="SAPBEXHLevel0X 4 4 2 2 2" xfId="49919"/>
    <cellStyle name="SAPBEXHLevel0X 4 4 2 3" xfId="49920"/>
    <cellStyle name="SAPBEXHLevel0X 4 4 3" xfId="49921"/>
    <cellStyle name="SAPBEXHLevel0X 4 4 3 2" xfId="49922"/>
    <cellStyle name="SAPBEXHLevel0X 4 4 4" xfId="49923"/>
    <cellStyle name="SAPBEXHLevel0X 4 4 5" xfId="49924"/>
    <cellStyle name="SAPBEXHLevel0X 4 5" xfId="49925"/>
    <cellStyle name="SAPBEXHLevel0X 4 5 2" xfId="49926"/>
    <cellStyle name="SAPBEXHLevel0X 4 5 2 2" xfId="49927"/>
    <cellStyle name="SAPBEXHLevel0X 4 5 2 2 2" xfId="49928"/>
    <cellStyle name="SAPBEXHLevel0X 4 5 2 3" xfId="49929"/>
    <cellStyle name="SAPBEXHLevel0X 4 5 3" xfId="49930"/>
    <cellStyle name="SAPBEXHLevel0X 4 5 3 2" xfId="49931"/>
    <cellStyle name="SAPBEXHLevel0X 4 5 4" xfId="49932"/>
    <cellStyle name="SAPBEXHLevel0X 4 5 5" xfId="49933"/>
    <cellStyle name="SAPBEXHLevel0X 4 6" xfId="49934"/>
    <cellStyle name="SAPBEXHLevel0X 4 6 2" xfId="49935"/>
    <cellStyle name="SAPBEXHLevel0X 4 6 3" xfId="49936"/>
    <cellStyle name="SAPBEXHLevel0X 4 6 4" xfId="49937"/>
    <cellStyle name="SAPBEXHLevel0X 4 6 5" xfId="49938"/>
    <cellStyle name="SAPBEXHLevel0X 4 7" xfId="49939"/>
    <cellStyle name="SAPBEXHLevel0X 4 7 2" xfId="49940"/>
    <cellStyle name="SAPBEXHLevel0X 4 7 3" xfId="49941"/>
    <cellStyle name="SAPBEXHLevel0X 4 7 4" xfId="49942"/>
    <cellStyle name="SAPBEXHLevel0X 4 7 5" xfId="49943"/>
    <cellStyle name="SAPBEXHLevel0X 4 8" xfId="49944"/>
    <cellStyle name="SAPBEXHLevel0X 4 8 2" xfId="49945"/>
    <cellStyle name="SAPBEXHLevel0X 4 9" xfId="49946"/>
    <cellStyle name="SAPBEXHLevel0X 4 9 2" xfId="49947"/>
    <cellStyle name="SAPBEXHLevel0X 5" xfId="49948"/>
    <cellStyle name="SAPBEXHLevel0X 5 2" xfId="49949"/>
    <cellStyle name="SAPBEXHLevel0X 5 2 2" xfId="49950"/>
    <cellStyle name="SAPBEXHLevel0X 5 2 2 2" xfId="49951"/>
    <cellStyle name="SAPBEXHLevel0X 5 2 2 2 2" xfId="49952"/>
    <cellStyle name="SAPBEXHLevel0X 5 2 2 3" xfId="49953"/>
    <cellStyle name="SAPBEXHLevel0X 5 2 2 4" xfId="49954"/>
    <cellStyle name="SAPBEXHLevel0X 5 2 3" xfId="49955"/>
    <cellStyle name="SAPBEXHLevel0X 5 2 3 2" xfId="49956"/>
    <cellStyle name="SAPBEXHLevel0X 5 2 4" xfId="49957"/>
    <cellStyle name="SAPBEXHLevel0X 5 2 5" xfId="49958"/>
    <cellStyle name="SAPBEXHLevel0X 5 3" xfId="49959"/>
    <cellStyle name="SAPBEXHLevel0X 5 3 2" xfId="49960"/>
    <cellStyle name="SAPBEXHLevel0X 5 3 2 2" xfId="49961"/>
    <cellStyle name="SAPBEXHLevel0X 5 3 3" xfId="49962"/>
    <cellStyle name="SAPBEXHLevel0X 5 3 4" xfId="49963"/>
    <cellStyle name="SAPBEXHLevel0X 5 4" xfId="49964"/>
    <cellStyle name="SAPBEXHLevel0X 5 4 2" xfId="49965"/>
    <cellStyle name="SAPBEXHLevel0X 5 4 3" xfId="49966"/>
    <cellStyle name="SAPBEXHLevel0X 5 5" xfId="49967"/>
    <cellStyle name="SAPBEXHLevel0X 5 5 2" xfId="49968"/>
    <cellStyle name="SAPBEXHLevel0X 5 6" xfId="49969"/>
    <cellStyle name="SAPBEXHLevel0X 5 7" xfId="49970"/>
    <cellStyle name="SAPBEXHLevel0X 6" xfId="49971"/>
    <cellStyle name="SAPBEXHLevel0X 6 2" xfId="49972"/>
    <cellStyle name="SAPBEXHLevel0X 6 2 2" xfId="49973"/>
    <cellStyle name="SAPBEXHLevel0X 6 2 2 2" xfId="49974"/>
    <cellStyle name="SAPBEXHLevel0X 6 2 2 2 2" xfId="49975"/>
    <cellStyle name="SAPBEXHLevel0X 6 2 2 3" xfId="49976"/>
    <cellStyle name="SAPBEXHLevel0X 6 2 3" xfId="49977"/>
    <cellStyle name="SAPBEXHLevel0X 6 2 3 2" xfId="49978"/>
    <cellStyle name="SAPBEXHLevel0X 6 2 4" xfId="49979"/>
    <cellStyle name="SAPBEXHLevel0X 6 2 5" xfId="49980"/>
    <cellStyle name="SAPBEXHLevel0X 6 3" xfId="49981"/>
    <cellStyle name="SAPBEXHLevel0X 6 3 2" xfId="49982"/>
    <cellStyle name="SAPBEXHLevel0X 6 3 2 2" xfId="49983"/>
    <cellStyle name="SAPBEXHLevel0X 6 3 3" xfId="49984"/>
    <cellStyle name="SAPBEXHLevel0X 6 3 4" xfId="49985"/>
    <cellStyle name="SAPBEXHLevel0X 6 4" xfId="49986"/>
    <cellStyle name="SAPBEXHLevel0X 6 4 2" xfId="49987"/>
    <cellStyle name="SAPBEXHLevel0X 6 5" xfId="49988"/>
    <cellStyle name="SAPBEXHLevel0X 6 6" xfId="49989"/>
    <cellStyle name="SAPBEXHLevel0X 7" xfId="49990"/>
    <cellStyle name="SAPBEXHLevel0X 7 2" xfId="49991"/>
    <cellStyle name="SAPBEXHLevel0X 7 2 2" xfId="49992"/>
    <cellStyle name="SAPBEXHLevel0X 7 2 2 2" xfId="49993"/>
    <cellStyle name="SAPBEXHLevel0X 7 2 3" xfId="49994"/>
    <cellStyle name="SAPBEXHLevel0X 7 2 4" xfId="49995"/>
    <cellStyle name="SAPBEXHLevel0X 7 3" xfId="49996"/>
    <cellStyle name="SAPBEXHLevel0X 7 3 2" xfId="49997"/>
    <cellStyle name="SAPBEXHLevel0X 7 3 3" xfId="49998"/>
    <cellStyle name="SAPBEXHLevel0X 7 4" xfId="49999"/>
    <cellStyle name="SAPBEXHLevel0X 7 5" xfId="50000"/>
    <cellStyle name="SAPBEXHLevel0X 8" xfId="50001"/>
    <cellStyle name="SAPBEXHLevel0X 8 2" xfId="50002"/>
    <cellStyle name="SAPBEXHLevel0X 8 2 2" xfId="50003"/>
    <cellStyle name="SAPBEXHLevel0X 8 2 2 2" xfId="50004"/>
    <cellStyle name="SAPBEXHLevel0X 8 2 3" xfId="50005"/>
    <cellStyle name="SAPBEXHLevel0X 8 2 4" xfId="50006"/>
    <cellStyle name="SAPBEXHLevel0X 8 3" xfId="50007"/>
    <cellStyle name="SAPBEXHLevel0X 8 3 2" xfId="50008"/>
    <cellStyle name="SAPBEXHLevel0X 8 3 3" xfId="50009"/>
    <cellStyle name="SAPBEXHLevel0X 8 4" xfId="50010"/>
    <cellStyle name="SAPBEXHLevel0X 8 5" xfId="50011"/>
    <cellStyle name="SAPBEXHLevel0X 9" xfId="50012"/>
    <cellStyle name="SAPBEXHLevel0X 9 2" xfId="50013"/>
    <cellStyle name="SAPBEXHLevel0X 9 2 2" xfId="50014"/>
    <cellStyle name="SAPBEXHLevel0X 9 2 2 2" xfId="50015"/>
    <cellStyle name="SAPBEXHLevel0X 9 2 3" xfId="50016"/>
    <cellStyle name="SAPBEXHLevel0X 9 2 4" xfId="50017"/>
    <cellStyle name="SAPBEXHLevel0X 9 3" xfId="50018"/>
    <cellStyle name="SAPBEXHLevel0X 9 3 2" xfId="50019"/>
    <cellStyle name="SAPBEXHLevel0X 9 3 3" xfId="50020"/>
    <cellStyle name="SAPBEXHLevel0X 9 4" xfId="50021"/>
    <cellStyle name="SAPBEXHLevel0X 9 5" xfId="50022"/>
    <cellStyle name="SAPBEXHLevel1" xfId="50023"/>
    <cellStyle name="SAPBEXHLevel1 10" xfId="50024"/>
    <cellStyle name="SAPBEXHLevel1 10 2" xfId="50025"/>
    <cellStyle name="SAPBEXHLevel1 10 2 2" xfId="50026"/>
    <cellStyle name="SAPBEXHLevel1 10 3" xfId="50027"/>
    <cellStyle name="SAPBEXHLevel1 10 3 2" xfId="50028"/>
    <cellStyle name="SAPBEXHLevel1 10 4" xfId="50029"/>
    <cellStyle name="SAPBEXHLevel1 10 5" xfId="50030"/>
    <cellStyle name="SAPBEXHLevel1 11" xfId="50031"/>
    <cellStyle name="SAPBEXHLevel1 11 2" xfId="50032"/>
    <cellStyle name="SAPBEXHLevel1 11 2 2" xfId="50033"/>
    <cellStyle name="SAPBEXHLevel1 11 3" xfId="50034"/>
    <cellStyle name="SAPBEXHLevel1 11 3 2" xfId="50035"/>
    <cellStyle name="SAPBEXHLevel1 11 4" xfId="50036"/>
    <cellStyle name="SAPBEXHLevel1 11 5" xfId="50037"/>
    <cellStyle name="SAPBEXHLevel1 12" xfId="50038"/>
    <cellStyle name="SAPBEXHLevel1 12 2" xfId="50039"/>
    <cellStyle name="SAPBEXHLevel1 12 2 2" xfId="50040"/>
    <cellStyle name="SAPBEXHLevel1 12 3" xfId="50041"/>
    <cellStyle name="SAPBEXHLevel1 12 3 2" xfId="50042"/>
    <cellStyle name="SAPBEXHLevel1 12 4" xfId="50043"/>
    <cellStyle name="SAPBEXHLevel1 12 5" xfId="50044"/>
    <cellStyle name="SAPBEXHLevel1 13" xfId="50045"/>
    <cellStyle name="SAPBEXHLevel1 13 2" xfId="50046"/>
    <cellStyle name="SAPBEXHLevel1 13 2 2" xfId="50047"/>
    <cellStyle name="SAPBEXHLevel1 13 3" xfId="50048"/>
    <cellStyle name="SAPBEXHLevel1 13 3 2" xfId="50049"/>
    <cellStyle name="SAPBEXHLevel1 13 4" xfId="50050"/>
    <cellStyle name="SAPBEXHLevel1 13 5" xfId="50051"/>
    <cellStyle name="SAPBEXHLevel1 14" xfId="50052"/>
    <cellStyle name="SAPBEXHLevel1 14 2" xfId="50053"/>
    <cellStyle name="SAPBEXHLevel1 14 2 2" xfId="50054"/>
    <cellStyle name="SAPBEXHLevel1 14 3" xfId="50055"/>
    <cellStyle name="SAPBEXHLevel1 14 3 2" xfId="50056"/>
    <cellStyle name="SAPBEXHLevel1 14 4" xfId="50057"/>
    <cellStyle name="SAPBEXHLevel1 14 5" xfId="50058"/>
    <cellStyle name="SAPBEXHLevel1 15" xfId="50059"/>
    <cellStyle name="SAPBEXHLevel1 15 2" xfId="50060"/>
    <cellStyle name="SAPBEXHLevel1 15 2 2" xfId="50061"/>
    <cellStyle name="SAPBEXHLevel1 15 3" xfId="50062"/>
    <cellStyle name="SAPBEXHLevel1 15 3 2" xfId="50063"/>
    <cellStyle name="SAPBEXHLevel1 15 4" xfId="50064"/>
    <cellStyle name="SAPBEXHLevel1 15 5" xfId="50065"/>
    <cellStyle name="SAPBEXHLevel1 16" xfId="50066"/>
    <cellStyle name="SAPBEXHLevel1 16 2" xfId="50067"/>
    <cellStyle name="SAPBEXHLevel1 16 2 2" xfId="50068"/>
    <cellStyle name="SAPBEXHLevel1 16 3" xfId="50069"/>
    <cellStyle name="SAPBEXHLevel1 16 3 2" xfId="50070"/>
    <cellStyle name="SAPBEXHLevel1 16 4" xfId="50071"/>
    <cellStyle name="SAPBEXHLevel1 16 5" xfId="50072"/>
    <cellStyle name="SAPBEXHLevel1 17" xfId="50073"/>
    <cellStyle name="SAPBEXHLevel1 17 2" xfId="50074"/>
    <cellStyle name="SAPBEXHLevel1 17 3" xfId="50075"/>
    <cellStyle name="SAPBEXHLevel1 17 4" xfId="50076"/>
    <cellStyle name="SAPBEXHLevel1 17 5" xfId="50077"/>
    <cellStyle name="SAPBEXHLevel1 18" xfId="50078"/>
    <cellStyle name="SAPBEXHLevel1 18 2" xfId="50079"/>
    <cellStyle name="SAPBEXHLevel1 19" xfId="50080"/>
    <cellStyle name="SAPBEXHLevel1 19 2" xfId="50081"/>
    <cellStyle name="SAPBEXHLevel1 2" xfId="50082"/>
    <cellStyle name="SAPBEXHLevel1 2 10" xfId="50083"/>
    <cellStyle name="SAPBEXHLevel1 2 10 2" xfId="50084"/>
    <cellStyle name="SAPBEXHLevel1 2 11" xfId="50085"/>
    <cellStyle name="SAPBEXHLevel1 2 11 2" xfId="50086"/>
    <cellStyle name="SAPBEXHLevel1 2 11 3" xfId="50087"/>
    <cellStyle name="SAPBEXHLevel1 2 12" xfId="50088"/>
    <cellStyle name="SAPBEXHLevel1 2 12 2" xfId="50089"/>
    <cellStyle name="SAPBEXHLevel1 2 12 3" xfId="50090"/>
    <cellStyle name="SAPBEXHLevel1 2 13" xfId="50091"/>
    <cellStyle name="SAPBEXHLevel1 2 14" xfId="50092"/>
    <cellStyle name="SAPBEXHLevel1 2 2" xfId="50093"/>
    <cellStyle name="SAPBEXHLevel1 2 2 10" xfId="50094"/>
    <cellStyle name="SAPBEXHLevel1 2 2 11" xfId="50095"/>
    <cellStyle name="SAPBEXHLevel1 2 2 12" xfId="50096"/>
    <cellStyle name="SAPBEXHLevel1 2 2 13" xfId="50097"/>
    <cellStyle name="SAPBEXHLevel1 2 2 2" xfId="50098"/>
    <cellStyle name="SAPBEXHLevel1 2 2 2 10" xfId="50099"/>
    <cellStyle name="SAPBEXHLevel1 2 2 2 11" xfId="50100"/>
    <cellStyle name="SAPBEXHLevel1 2 2 2 12" xfId="50101"/>
    <cellStyle name="SAPBEXHLevel1 2 2 2 2" xfId="50102"/>
    <cellStyle name="SAPBEXHLevel1 2 2 2 2 2" xfId="50103"/>
    <cellStyle name="SAPBEXHLevel1 2 2 2 2 2 2" xfId="50104"/>
    <cellStyle name="SAPBEXHLevel1 2 2 2 2 2 2 2" xfId="50105"/>
    <cellStyle name="SAPBEXHLevel1 2 2 2 2 2 3" xfId="50106"/>
    <cellStyle name="SAPBEXHLevel1 2 2 2 2 2 4" xfId="50107"/>
    <cellStyle name="SAPBEXHLevel1 2 2 2 2 3" xfId="50108"/>
    <cellStyle name="SAPBEXHLevel1 2 2 2 2 3 2" xfId="50109"/>
    <cellStyle name="SAPBEXHLevel1 2 2 2 2 3 3" xfId="50110"/>
    <cellStyle name="SAPBEXHLevel1 2 2 2 2 4" xfId="50111"/>
    <cellStyle name="SAPBEXHLevel1 2 2 2 2 4 2" xfId="50112"/>
    <cellStyle name="SAPBEXHLevel1 2 2 2 2 5" xfId="50113"/>
    <cellStyle name="SAPBEXHLevel1 2 2 2 2 5 2" xfId="50114"/>
    <cellStyle name="SAPBEXHLevel1 2 2 2 2 6" xfId="50115"/>
    <cellStyle name="SAPBEXHLevel1 2 2 2 2 7" xfId="50116"/>
    <cellStyle name="SAPBEXHLevel1 2 2 2 2 8" xfId="50117"/>
    <cellStyle name="SAPBEXHLevel1 2 2 2 2 9" xfId="50118"/>
    <cellStyle name="SAPBEXHLevel1 2 2 2 3" xfId="50119"/>
    <cellStyle name="SAPBEXHLevel1 2 2 2 3 2" xfId="50120"/>
    <cellStyle name="SAPBEXHLevel1 2 2 2 3 2 2" xfId="50121"/>
    <cellStyle name="SAPBEXHLevel1 2 2 2 3 2 2 2" xfId="50122"/>
    <cellStyle name="SAPBEXHLevel1 2 2 2 3 2 3" xfId="50123"/>
    <cellStyle name="SAPBEXHLevel1 2 2 2 3 3" xfId="50124"/>
    <cellStyle name="SAPBEXHLevel1 2 2 2 3 3 2" xfId="50125"/>
    <cellStyle name="SAPBEXHLevel1 2 2 2 3 4" xfId="50126"/>
    <cellStyle name="SAPBEXHLevel1 2 2 2 3 5" xfId="50127"/>
    <cellStyle name="SAPBEXHLevel1 2 2 2 3 6" xfId="50128"/>
    <cellStyle name="SAPBEXHLevel1 2 2 2 3 7" xfId="50129"/>
    <cellStyle name="SAPBEXHLevel1 2 2 2 4" xfId="50130"/>
    <cellStyle name="SAPBEXHLevel1 2 2 2 4 2" xfId="50131"/>
    <cellStyle name="SAPBEXHLevel1 2 2 2 4 2 2" xfId="50132"/>
    <cellStyle name="SAPBEXHLevel1 2 2 2 4 3" xfId="50133"/>
    <cellStyle name="SAPBEXHLevel1 2 2 2 4 4" xfId="50134"/>
    <cellStyle name="SAPBEXHLevel1 2 2 2 4 5" xfId="50135"/>
    <cellStyle name="SAPBEXHLevel1 2 2 2 5" xfId="50136"/>
    <cellStyle name="SAPBEXHLevel1 2 2 2 5 2" xfId="50137"/>
    <cellStyle name="SAPBEXHLevel1 2 2 2 5 3" xfId="50138"/>
    <cellStyle name="SAPBEXHLevel1 2 2 2 5 4" xfId="50139"/>
    <cellStyle name="SAPBEXHLevel1 2 2 2 5 5" xfId="50140"/>
    <cellStyle name="SAPBEXHLevel1 2 2 2 6" xfId="50141"/>
    <cellStyle name="SAPBEXHLevel1 2 2 2 6 2" xfId="50142"/>
    <cellStyle name="SAPBEXHLevel1 2 2 2 6 3" xfId="50143"/>
    <cellStyle name="SAPBEXHLevel1 2 2 2 6 4" xfId="50144"/>
    <cellStyle name="SAPBEXHLevel1 2 2 2 6 5" xfId="50145"/>
    <cellStyle name="SAPBEXHLevel1 2 2 2 7" xfId="50146"/>
    <cellStyle name="SAPBEXHLevel1 2 2 2 7 2" xfId="50147"/>
    <cellStyle name="SAPBEXHLevel1 2 2 2 8" xfId="50148"/>
    <cellStyle name="SAPBEXHLevel1 2 2 2 8 2" xfId="50149"/>
    <cellStyle name="SAPBEXHLevel1 2 2 2 9" xfId="50150"/>
    <cellStyle name="SAPBEXHLevel1 2 2 3" xfId="50151"/>
    <cellStyle name="SAPBEXHLevel1 2 2 3 10" xfId="50152"/>
    <cellStyle name="SAPBEXHLevel1 2 2 3 2" xfId="50153"/>
    <cellStyle name="SAPBEXHLevel1 2 2 3 2 2" xfId="50154"/>
    <cellStyle name="SAPBEXHLevel1 2 2 3 2 2 2" xfId="50155"/>
    <cellStyle name="SAPBEXHLevel1 2 2 3 2 3" xfId="50156"/>
    <cellStyle name="SAPBEXHLevel1 2 2 3 2 4" xfId="50157"/>
    <cellStyle name="SAPBEXHLevel1 2 2 3 3" xfId="50158"/>
    <cellStyle name="SAPBEXHLevel1 2 2 3 3 2" xfId="50159"/>
    <cellStyle name="SAPBEXHLevel1 2 2 3 3 3" xfId="50160"/>
    <cellStyle name="SAPBEXHLevel1 2 2 3 4" xfId="50161"/>
    <cellStyle name="SAPBEXHLevel1 2 2 3 4 2" xfId="50162"/>
    <cellStyle name="SAPBEXHLevel1 2 2 3 5" xfId="50163"/>
    <cellStyle name="SAPBEXHLevel1 2 2 3 5 2" xfId="50164"/>
    <cellStyle name="SAPBEXHLevel1 2 2 3 6" xfId="50165"/>
    <cellStyle name="SAPBEXHLevel1 2 2 3 6 2" xfId="50166"/>
    <cellStyle name="SAPBEXHLevel1 2 2 3 7" xfId="50167"/>
    <cellStyle name="SAPBEXHLevel1 2 2 3 8" xfId="50168"/>
    <cellStyle name="SAPBEXHLevel1 2 2 3 9" xfId="50169"/>
    <cellStyle name="SAPBEXHLevel1 2 2 4" xfId="50170"/>
    <cellStyle name="SAPBEXHLevel1 2 2 4 2" xfId="50171"/>
    <cellStyle name="SAPBEXHLevel1 2 2 4 2 2" xfId="50172"/>
    <cellStyle name="SAPBEXHLevel1 2 2 4 2 2 2" xfId="50173"/>
    <cellStyle name="SAPBEXHLevel1 2 2 4 2 3" xfId="50174"/>
    <cellStyle name="SAPBEXHLevel1 2 2 4 3" xfId="50175"/>
    <cellStyle name="SAPBEXHLevel1 2 2 4 3 2" xfId="50176"/>
    <cellStyle name="SAPBEXHLevel1 2 2 4 4" xfId="50177"/>
    <cellStyle name="SAPBEXHLevel1 2 2 4 5" xfId="50178"/>
    <cellStyle name="SAPBEXHLevel1 2 2 5" xfId="50179"/>
    <cellStyle name="SAPBEXHLevel1 2 2 5 2" xfId="50180"/>
    <cellStyle name="SAPBEXHLevel1 2 2 5 2 2" xfId="50181"/>
    <cellStyle name="SAPBEXHLevel1 2 2 5 2 2 2" xfId="50182"/>
    <cellStyle name="SAPBEXHLevel1 2 2 5 2 3" xfId="50183"/>
    <cellStyle name="SAPBEXHLevel1 2 2 5 3" xfId="50184"/>
    <cellStyle name="SAPBEXHLevel1 2 2 5 3 2" xfId="50185"/>
    <cellStyle name="SAPBEXHLevel1 2 2 5 4" xfId="50186"/>
    <cellStyle name="SAPBEXHLevel1 2 2 5 5" xfId="50187"/>
    <cellStyle name="SAPBEXHLevel1 2 2 6" xfId="50188"/>
    <cellStyle name="SAPBEXHLevel1 2 2 6 2" xfId="50189"/>
    <cellStyle name="SAPBEXHLevel1 2 2 6 3" xfId="50190"/>
    <cellStyle name="SAPBEXHLevel1 2 2 6 4" xfId="50191"/>
    <cellStyle name="SAPBEXHLevel1 2 2 6 5" xfId="50192"/>
    <cellStyle name="SAPBEXHLevel1 2 2 7" xfId="50193"/>
    <cellStyle name="SAPBEXHLevel1 2 2 7 2" xfId="50194"/>
    <cellStyle name="SAPBEXHLevel1 2 2 7 3" xfId="50195"/>
    <cellStyle name="SAPBEXHLevel1 2 2 7 4" xfId="50196"/>
    <cellStyle name="SAPBEXHLevel1 2 2 7 5" xfId="50197"/>
    <cellStyle name="SAPBEXHLevel1 2 2 8" xfId="50198"/>
    <cellStyle name="SAPBEXHLevel1 2 2 8 2" xfId="50199"/>
    <cellStyle name="SAPBEXHLevel1 2 2 9" xfId="50200"/>
    <cellStyle name="SAPBEXHLevel1 2 2 9 2" xfId="50201"/>
    <cellStyle name="SAPBEXHLevel1 2 3" xfId="50202"/>
    <cellStyle name="SAPBEXHLevel1 2 3 10" xfId="50203"/>
    <cellStyle name="SAPBEXHLevel1 2 3 11" xfId="50204"/>
    <cellStyle name="SAPBEXHLevel1 2 3 12" xfId="50205"/>
    <cellStyle name="SAPBEXHLevel1 2 3 2" xfId="50206"/>
    <cellStyle name="SAPBEXHLevel1 2 3 2 2" xfId="50207"/>
    <cellStyle name="SAPBEXHLevel1 2 3 2 2 2" xfId="50208"/>
    <cellStyle name="SAPBEXHLevel1 2 3 2 2 2 2" xfId="50209"/>
    <cellStyle name="SAPBEXHLevel1 2 3 2 2 3" xfId="50210"/>
    <cellStyle name="SAPBEXHLevel1 2 3 2 2 4" xfId="50211"/>
    <cellStyle name="SAPBEXHLevel1 2 3 2 3" xfId="50212"/>
    <cellStyle name="SAPBEXHLevel1 2 3 2 3 2" xfId="50213"/>
    <cellStyle name="SAPBEXHLevel1 2 3 2 3 3" xfId="50214"/>
    <cellStyle name="SAPBEXHLevel1 2 3 2 4" xfId="50215"/>
    <cellStyle name="SAPBEXHLevel1 2 3 2 4 2" xfId="50216"/>
    <cellStyle name="SAPBEXHLevel1 2 3 2 5" xfId="50217"/>
    <cellStyle name="SAPBEXHLevel1 2 3 2 5 2" xfId="50218"/>
    <cellStyle name="SAPBEXHLevel1 2 3 2 6" xfId="50219"/>
    <cellStyle name="SAPBEXHLevel1 2 3 2 7" xfId="50220"/>
    <cellStyle name="SAPBEXHLevel1 2 3 2 8" xfId="50221"/>
    <cellStyle name="SAPBEXHLevel1 2 3 2 9" xfId="50222"/>
    <cellStyle name="SAPBEXHLevel1 2 3 3" xfId="50223"/>
    <cellStyle name="SAPBEXHLevel1 2 3 3 2" xfId="50224"/>
    <cellStyle name="SAPBEXHLevel1 2 3 3 2 2" xfId="50225"/>
    <cellStyle name="SAPBEXHLevel1 2 3 3 2 2 2" xfId="50226"/>
    <cellStyle name="SAPBEXHLevel1 2 3 3 2 3" xfId="50227"/>
    <cellStyle name="SAPBEXHLevel1 2 3 3 3" xfId="50228"/>
    <cellStyle name="SAPBEXHLevel1 2 3 3 3 2" xfId="50229"/>
    <cellStyle name="SAPBEXHLevel1 2 3 3 4" xfId="50230"/>
    <cellStyle name="SAPBEXHLevel1 2 3 3 5" xfId="50231"/>
    <cellStyle name="SAPBEXHLevel1 2 3 3 6" xfId="50232"/>
    <cellStyle name="SAPBEXHLevel1 2 3 3 7" xfId="50233"/>
    <cellStyle name="SAPBEXHLevel1 2 3 4" xfId="50234"/>
    <cellStyle name="SAPBEXHLevel1 2 3 4 2" xfId="50235"/>
    <cellStyle name="SAPBEXHLevel1 2 3 4 2 2" xfId="50236"/>
    <cellStyle name="SAPBEXHLevel1 2 3 4 3" xfId="50237"/>
    <cellStyle name="SAPBEXHLevel1 2 3 4 4" xfId="50238"/>
    <cellStyle name="SAPBEXHLevel1 2 3 4 5" xfId="50239"/>
    <cellStyle name="SAPBEXHLevel1 2 3 5" xfId="50240"/>
    <cellStyle name="SAPBEXHLevel1 2 3 5 2" xfId="50241"/>
    <cellStyle name="SAPBEXHLevel1 2 3 5 3" xfId="50242"/>
    <cellStyle name="SAPBEXHLevel1 2 3 5 4" xfId="50243"/>
    <cellStyle name="SAPBEXHLevel1 2 3 5 5" xfId="50244"/>
    <cellStyle name="SAPBEXHLevel1 2 3 6" xfId="50245"/>
    <cellStyle name="SAPBEXHLevel1 2 3 6 2" xfId="50246"/>
    <cellStyle name="SAPBEXHLevel1 2 3 6 3" xfId="50247"/>
    <cellStyle name="SAPBEXHLevel1 2 3 6 4" xfId="50248"/>
    <cellStyle name="SAPBEXHLevel1 2 3 6 5" xfId="50249"/>
    <cellStyle name="SAPBEXHLevel1 2 3 7" xfId="50250"/>
    <cellStyle name="SAPBEXHLevel1 2 3 7 2" xfId="50251"/>
    <cellStyle name="SAPBEXHLevel1 2 3 8" xfId="50252"/>
    <cellStyle name="SAPBEXHLevel1 2 3 8 2" xfId="50253"/>
    <cellStyle name="SAPBEXHLevel1 2 3 9" xfId="50254"/>
    <cellStyle name="SAPBEXHLevel1 2 4" xfId="50255"/>
    <cellStyle name="SAPBEXHLevel1 2 4 10" xfId="50256"/>
    <cellStyle name="SAPBEXHLevel1 2 4 2" xfId="50257"/>
    <cellStyle name="SAPBEXHLevel1 2 4 2 2" xfId="50258"/>
    <cellStyle name="SAPBEXHLevel1 2 4 2 2 2" xfId="50259"/>
    <cellStyle name="SAPBEXHLevel1 2 4 2 3" xfId="50260"/>
    <cellStyle name="SAPBEXHLevel1 2 4 2 4" xfId="50261"/>
    <cellStyle name="SAPBEXHLevel1 2 4 3" xfId="50262"/>
    <cellStyle name="SAPBEXHLevel1 2 4 3 2" xfId="50263"/>
    <cellStyle name="SAPBEXHLevel1 2 4 3 3" xfId="50264"/>
    <cellStyle name="SAPBEXHLevel1 2 4 4" xfId="50265"/>
    <cellStyle name="SAPBEXHLevel1 2 4 4 2" xfId="50266"/>
    <cellStyle name="SAPBEXHLevel1 2 4 5" xfId="50267"/>
    <cellStyle name="SAPBEXHLevel1 2 4 5 2" xfId="50268"/>
    <cellStyle name="SAPBEXHLevel1 2 4 6" xfId="50269"/>
    <cellStyle name="SAPBEXHLevel1 2 4 6 2" xfId="50270"/>
    <cellStyle name="SAPBEXHLevel1 2 4 7" xfId="50271"/>
    <cellStyle name="SAPBEXHLevel1 2 4 8" xfId="50272"/>
    <cellStyle name="SAPBEXHLevel1 2 4 9" xfId="50273"/>
    <cellStyle name="SAPBEXHLevel1 2 5" xfId="50274"/>
    <cellStyle name="SAPBEXHLevel1 2 5 2" xfId="50275"/>
    <cellStyle name="SAPBEXHLevel1 2 5 2 2" xfId="50276"/>
    <cellStyle name="SAPBEXHLevel1 2 5 2 2 2" xfId="50277"/>
    <cellStyle name="SAPBEXHLevel1 2 5 2 3" xfId="50278"/>
    <cellStyle name="SAPBEXHLevel1 2 5 2 4" xfId="50279"/>
    <cellStyle name="SAPBEXHLevel1 2 5 3" xfId="50280"/>
    <cellStyle name="SAPBEXHLevel1 2 5 3 2" xfId="50281"/>
    <cellStyle name="SAPBEXHLevel1 2 5 4" xfId="50282"/>
    <cellStyle name="SAPBEXHLevel1 2 5 5" xfId="50283"/>
    <cellStyle name="SAPBEXHLevel1 2 6" xfId="50284"/>
    <cellStyle name="SAPBEXHLevel1 2 6 2" xfId="50285"/>
    <cellStyle name="SAPBEXHLevel1 2 6 2 2" xfId="50286"/>
    <cellStyle name="SAPBEXHLevel1 2 6 2 2 2" xfId="50287"/>
    <cellStyle name="SAPBEXHLevel1 2 6 2 3" xfId="50288"/>
    <cellStyle name="SAPBEXHLevel1 2 6 3" xfId="50289"/>
    <cellStyle name="SAPBEXHLevel1 2 6 3 2" xfId="50290"/>
    <cellStyle name="SAPBEXHLevel1 2 6 4" xfId="50291"/>
    <cellStyle name="SAPBEXHLevel1 2 6 5" xfId="50292"/>
    <cellStyle name="SAPBEXHLevel1 2 7" xfId="50293"/>
    <cellStyle name="SAPBEXHLevel1 2 7 2" xfId="50294"/>
    <cellStyle name="SAPBEXHLevel1 2 7 3" xfId="50295"/>
    <cellStyle name="SAPBEXHLevel1 2 7 4" xfId="50296"/>
    <cellStyle name="SAPBEXHLevel1 2 7 5" xfId="50297"/>
    <cellStyle name="SAPBEXHLevel1 2 8" xfId="50298"/>
    <cellStyle name="SAPBEXHLevel1 2 8 2" xfId="50299"/>
    <cellStyle name="SAPBEXHLevel1 2 8 3" xfId="50300"/>
    <cellStyle name="SAPBEXHLevel1 2 9" xfId="50301"/>
    <cellStyle name="SAPBEXHLevel1 2 9 2" xfId="50302"/>
    <cellStyle name="SAPBEXHLevel1 2 9 3" xfId="50303"/>
    <cellStyle name="SAPBEXHLevel1 20" xfId="50304"/>
    <cellStyle name="SAPBEXHLevel1 20 2" xfId="50305"/>
    <cellStyle name="SAPBEXHLevel1 21" xfId="50306"/>
    <cellStyle name="SAPBEXHLevel1 21 2" xfId="50307"/>
    <cellStyle name="SAPBEXHLevel1 22" xfId="50308"/>
    <cellStyle name="SAPBEXHLevel1 22 2" xfId="50309"/>
    <cellStyle name="SAPBEXHLevel1 22 3" xfId="50310"/>
    <cellStyle name="SAPBEXHLevel1 23" xfId="50311"/>
    <cellStyle name="SAPBEXHLevel1 3" xfId="50312"/>
    <cellStyle name="SAPBEXHLevel1 3 10" xfId="50313"/>
    <cellStyle name="SAPBEXHLevel1 3 10 2" xfId="50314"/>
    <cellStyle name="SAPBEXHLevel1 3 10 3" xfId="50315"/>
    <cellStyle name="SAPBEXHLevel1 3 11" xfId="50316"/>
    <cellStyle name="SAPBEXHLevel1 3 11 2" xfId="50317"/>
    <cellStyle name="SAPBEXHLevel1 3 11 3" xfId="50318"/>
    <cellStyle name="SAPBEXHLevel1 3 12" xfId="50319"/>
    <cellStyle name="SAPBEXHLevel1 3 13" xfId="50320"/>
    <cellStyle name="SAPBEXHLevel1 3 2" xfId="50321"/>
    <cellStyle name="SAPBEXHLevel1 3 2 10" xfId="50322"/>
    <cellStyle name="SAPBEXHLevel1 3 2 11" xfId="50323"/>
    <cellStyle name="SAPBEXHLevel1 3 2 12" xfId="50324"/>
    <cellStyle name="SAPBEXHLevel1 3 2 2" xfId="50325"/>
    <cellStyle name="SAPBEXHLevel1 3 2 2 2" xfId="50326"/>
    <cellStyle name="SAPBEXHLevel1 3 2 2 2 2" xfId="50327"/>
    <cellStyle name="SAPBEXHLevel1 3 2 2 2 2 2" xfId="50328"/>
    <cellStyle name="SAPBEXHLevel1 3 2 2 2 3" xfId="50329"/>
    <cellStyle name="SAPBEXHLevel1 3 2 2 2 4" xfId="50330"/>
    <cellStyle name="SAPBEXHLevel1 3 2 2 3" xfId="50331"/>
    <cellStyle name="SAPBEXHLevel1 3 2 2 3 2" xfId="50332"/>
    <cellStyle name="SAPBEXHLevel1 3 2 2 3 3" xfId="50333"/>
    <cellStyle name="SAPBEXHLevel1 3 2 2 4" xfId="50334"/>
    <cellStyle name="SAPBEXHLevel1 3 2 2 4 2" xfId="50335"/>
    <cellStyle name="SAPBEXHLevel1 3 2 2 5" xfId="50336"/>
    <cellStyle name="SAPBEXHLevel1 3 2 2 5 2" xfId="50337"/>
    <cellStyle name="SAPBEXHLevel1 3 2 2 6" xfId="50338"/>
    <cellStyle name="SAPBEXHLevel1 3 2 2 7" xfId="50339"/>
    <cellStyle name="SAPBEXHLevel1 3 2 2 8" xfId="50340"/>
    <cellStyle name="SAPBEXHLevel1 3 2 2 9" xfId="50341"/>
    <cellStyle name="SAPBEXHLevel1 3 2 3" xfId="50342"/>
    <cellStyle name="SAPBEXHLevel1 3 2 3 2" xfId="50343"/>
    <cellStyle name="SAPBEXHLevel1 3 2 3 2 2" xfId="50344"/>
    <cellStyle name="SAPBEXHLevel1 3 2 3 2 2 2" xfId="50345"/>
    <cellStyle name="SAPBEXHLevel1 3 2 3 2 3" xfId="50346"/>
    <cellStyle name="SAPBEXHLevel1 3 2 3 3" xfId="50347"/>
    <cellStyle name="SAPBEXHLevel1 3 2 3 3 2" xfId="50348"/>
    <cellStyle name="SAPBEXHLevel1 3 2 3 4" xfId="50349"/>
    <cellStyle name="SAPBEXHLevel1 3 2 3 5" xfId="50350"/>
    <cellStyle name="SAPBEXHLevel1 3 2 3 6" xfId="50351"/>
    <cellStyle name="SAPBEXHLevel1 3 2 3 7" xfId="50352"/>
    <cellStyle name="SAPBEXHLevel1 3 2 4" xfId="50353"/>
    <cellStyle name="SAPBEXHLevel1 3 2 4 2" xfId="50354"/>
    <cellStyle name="SAPBEXHLevel1 3 2 4 2 2" xfId="50355"/>
    <cellStyle name="SAPBEXHLevel1 3 2 4 3" xfId="50356"/>
    <cellStyle name="SAPBEXHLevel1 3 2 4 4" xfId="50357"/>
    <cellStyle name="SAPBEXHLevel1 3 2 4 5" xfId="50358"/>
    <cellStyle name="SAPBEXHLevel1 3 2 5" xfId="50359"/>
    <cellStyle name="SAPBEXHLevel1 3 2 5 2" xfId="50360"/>
    <cellStyle name="SAPBEXHLevel1 3 2 5 3" xfId="50361"/>
    <cellStyle name="SAPBEXHLevel1 3 2 5 4" xfId="50362"/>
    <cellStyle name="SAPBEXHLevel1 3 2 5 5" xfId="50363"/>
    <cellStyle name="SAPBEXHLevel1 3 2 6" xfId="50364"/>
    <cellStyle name="SAPBEXHLevel1 3 2 6 2" xfId="50365"/>
    <cellStyle name="SAPBEXHLevel1 3 2 6 3" xfId="50366"/>
    <cellStyle name="SAPBEXHLevel1 3 2 6 4" xfId="50367"/>
    <cellStyle name="SAPBEXHLevel1 3 2 6 5" xfId="50368"/>
    <cellStyle name="SAPBEXHLevel1 3 2 7" xfId="50369"/>
    <cellStyle name="SAPBEXHLevel1 3 2 7 2" xfId="50370"/>
    <cellStyle name="SAPBEXHLevel1 3 2 8" xfId="50371"/>
    <cellStyle name="SAPBEXHLevel1 3 2 8 2" xfId="50372"/>
    <cellStyle name="SAPBEXHLevel1 3 2 9" xfId="50373"/>
    <cellStyle name="SAPBEXHLevel1 3 3" xfId="50374"/>
    <cellStyle name="SAPBEXHLevel1 3 3 10" xfId="50375"/>
    <cellStyle name="SAPBEXHLevel1 3 3 2" xfId="50376"/>
    <cellStyle name="SAPBEXHLevel1 3 3 2 2" xfId="50377"/>
    <cellStyle name="SAPBEXHLevel1 3 3 2 2 2" xfId="50378"/>
    <cellStyle name="SAPBEXHLevel1 3 3 2 3" xfId="50379"/>
    <cellStyle name="SAPBEXHLevel1 3 3 2 4" xfId="50380"/>
    <cellStyle name="SAPBEXHLevel1 3 3 3" xfId="50381"/>
    <cellStyle name="SAPBEXHLevel1 3 3 3 2" xfId="50382"/>
    <cellStyle name="SAPBEXHLevel1 3 3 3 3" xfId="50383"/>
    <cellStyle name="SAPBEXHLevel1 3 3 4" xfId="50384"/>
    <cellStyle name="SAPBEXHLevel1 3 3 4 2" xfId="50385"/>
    <cellStyle name="SAPBEXHLevel1 3 3 5" xfId="50386"/>
    <cellStyle name="SAPBEXHLevel1 3 3 5 2" xfId="50387"/>
    <cellStyle name="SAPBEXHLevel1 3 3 6" xfId="50388"/>
    <cellStyle name="SAPBEXHLevel1 3 3 6 2" xfId="50389"/>
    <cellStyle name="SAPBEXHLevel1 3 3 7" xfId="50390"/>
    <cellStyle name="SAPBEXHLevel1 3 3 8" xfId="50391"/>
    <cellStyle name="SAPBEXHLevel1 3 3 9" xfId="50392"/>
    <cellStyle name="SAPBEXHLevel1 3 4" xfId="50393"/>
    <cellStyle name="SAPBEXHLevel1 3 4 2" xfId="50394"/>
    <cellStyle name="SAPBEXHLevel1 3 4 2 2" xfId="50395"/>
    <cellStyle name="SAPBEXHLevel1 3 4 2 2 2" xfId="50396"/>
    <cellStyle name="SAPBEXHLevel1 3 4 2 3" xfId="50397"/>
    <cellStyle name="SAPBEXHLevel1 3 4 2 4" xfId="50398"/>
    <cellStyle name="SAPBEXHLevel1 3 4 3" xfId="50399"/>
    <cellStyle name="SAPBEXHLevel1 3 4 3 2" xfId="50400"/>
    <cellStyle name="SAPBEXHLevel1 3 4 4" xfId="50401"/>
    <cellStyle name="SAPBEXHLevel1 3 4 5" xfId="50402"/>
    <cellStyle name="SAPBEXHLevel1 3 5" xfId="50403"/>
    <cellStyle name="SAPBEXHLevel1 3 5 2" xfId="50404"/>
    <cellStyle name="SAPBEXHLevel1 3 5 2 2" xfId="50405"/>
    <cellStyle name="SAPBEXHLevel1 3 5 2 2 2" xfId="50406"/>
    <cellStyle name="SAPBEXHLevel1 3 5 2 3" xfId="50407"/>
    <cellStyle name="SAPBEXHLevel1 3 5 3" xfId="50408"/>
    <cellStyle name="SAPBEXHLevel1 3 5 3 2" xfId="50409"/>
    <cellStyle name="SAPBEXHLevel1 3 5 4" xfId="50410"/>
    <cellStyle name="SAPBEXHLevel1 3 5 5" xfId="50411"/>
    <cellStyle name="SAPBEXHLevel1 3 6" xfId="50412"/>
    <cellStyle name="SAPBEXHLevel1 3 6 2" xfId="50413"/>
    <cellStyle name="SAPBEXHLevel1 3 6 3" xfId="50414"/>
    <cellStyle name="SAPBEXHLevel1 3 6 4" xfId="50415"/>
    <cellStyle name="SAPBEXHLevel1 3 6 5" xfId="50416"/>
    <cellStyle name="SAPBEXHLevel1 3 7" xfId="50417"/>
    <cellStyle name="SAPBEXHLevel1 3 7 2" xfId="50418"/>
    <cellStyle name="SAPBEXHLevel1 3 7 3" xfId="50419"/>
    <cellStyle name="SAPBEXHLevel1 3 7 4" xfId="50420"/>
    <cellStyle name="SAPBEXHLevel1 3 7 5" xfId="50421"/>
    <cellStyle name="SAPBEXHLevel1 3 8" xfId="50422"/>
    <cellStyle name="SAPBEXHLevel1 3 8 2" xfId="50423"/>
    <cellStyle name="SAPBEXHLevel1 3 8 3" xfId="50424"/>
    <cellStyle name="SAPBEXHLevel1 3 9" xfId="50425"/>
    <cellStyle name="SAPBEXHLevel1 3 9 2" xfId="50426"/>
    <cellStyle name="SAPBEXHLevel1 4" xfId="50427"/>
    <cellStyle name="SAPBEXHLevel1 4 10" xfId="50428"/>
    <cellStyle name="SAPBEXHLevel1 4 11" xfId="50429"/>
    <cellStyle name="SAPBEXHLevel1 4 12" xfId="50430"/>
    <cellStyle name="SAPBEXHLevel1 4 13" xfId="50431"/>
    <cellStyle name="SAPBEXHLevel1 4 2" xfId="50432"/>
    <cellStyle name="SAPBEXHLevel1 4 2 10" xfId="50433"/>
    <cellStyle name="SAPBEXHLevel1 4 2 11" xfId="50434"/>
    <cellStyle name="SAPBEXHLevel1 4 2 12" xfId="50435"/>
    <cellStyle name="SAPBEXHLevel1 4 2 2" xfId="50436"/>
    <cellStyle name="SAPBEXHLevel1 4 2 2 2" xfId="50437"/>
    <cellStyle name="SAPBEXHLevel1 4 2 2 2 2" xfId="50438"/>
    <cellStyle name="SAPBEXHLevel1 4 2 2 2 2 2" xfId="50439"/>
    <cellStyle name="SAPBEXHLevel1 4 2 2 2 3" xfId="50440"/>
    <cellStyle name="SAPBEXHLevel1 4 2 2 2 4" xfId="50441"/>
    <cellStyle name="SAPBEXHLevel1 4 2 2 3" xfId="50442"/>
    <cellStyle name="SAPBEXHLevel1 4 2 2 3 2" xfId="50443"/>
    <cellStyle name="SAPBEXHLevel1 4 2 2 4" xfId="50444"/>
    <cellStyle name="SAPBEXHLevel1 4 2 2 4 2" xfId="50445"/>
    <cellStyle name="SAPBEXHLevel1 4 2 2 5" xfId="50446"/>
    <cellStyle name="SAPBEXHLevel1 4 2 2 5 2" xfId="50447"/>
    <cellStyle name="SAPBEXHLevel1 4 2 2 6" xfId="50448"/>
    <cellStyle name="SAPBEXHLevel1 4 2 2 7" xfId="50449"/>
    <cellStyle name="SAPBEXHLevel1 4 2 2 8" xfId="50450"/>
    <cellStyle name="SAPBEXHLevel1 4 2 2 9" xfId="50451"/>
    <cellStyle name="SAPBEXHLevel1 4 2 3" xfId="50452"/>
    <cellStyle name="SAPBEXHLevel1 4 2 3 2" xfId="50453"/>
    <cellStyle name="SAPBEXHLevel1 4 2 3 2 2" xfId="50454"/>
    <cellStyle name="SAPBEXHLevel1 4 2 3 2 2 2" xfId="50455"/>
    <cellStyle name="SAPBEXHLevel1 4 2 3 2 3" xfId="50456"/>
    <cellStyle name="SAPBEXHLevel1 4 2 3 3" xfId="50457"/>
    <cellStyle name="SAPBEXHLevel1 4 2 3 3 2" xfId="50458"/>
    <cellStyle name="SAPBEXHLevel1 4 2 3 4" xfId="50459"/>
    <cellStyle name="SAPBEXHLevel1 4 2 3 5" xfId="50460"/>
    <cellStyle name="SAPBEXHLevel1 4 2 3 6" xfId="50461"/>
    <cellStyle name="SAPBEXHLevel1 4 2 3 7" xfId="50462"/>
    <cellStyle name="SAPBEXHLevel1 4 2 4" xfId="50463"/>
    <cellStyle name="SAPBEXHLevel1 4 2 4 2" xfId="50464"/>
    <cellStyle name="SAPBEXHLevel1 4 2 4 2 2" xfId="50465"/>
    <cellStyle name="SAPBEXHLevel1 4 2 4 3" xfId="50466"/>
    <cellStyle name="SAPBEXHLevel1 4 2 4 4" xfId="50467"/>
    <cellStyle name="SAPBEXHLevel1 4 2 4 5" xfId="50468"/>
    <cellStyle name="SAPBEXHLevel1 4 2 5" xfId="50469"/>
    <cellStyle name="SAPBEXHLevel1 4 2 5 2" xfId="50470"/>
    <cellStyle name="SAPBEXHLevel1 4 2 5 3" xfId="50471"/>
    <cellStyle name="SAPBEXHLevel1 4 2 5 4" xfId="50472"/>
    <cellStyle name="SAPBEXHLevel1 4 2 5 5" xfId="50473"/>
    <cellStyle name="SAPBEXHLevel1 4 2 6" xfId="50474"/>
    <cellStyle name="SAPBEXHLevel1 4 2 6 2" xfId="50475"/>
    <cellStyle name="SAPBEXHLevel1 4 2 6 3" xfId="50476"/>
    <cellStyle name="SAPBEXHLevel1 4 2 6 4" xfId="50477"/>
    <cellStyle name="SAPBEXHLevel1 4 2 6 5" xfId="50478"/>
    <cellStyle name="SAPBEXHLevel1 4 2 7" xfId="50479"/>
    <cellStyle name="SAPBEXHLevel1 4 2 7 2" xfId="50480"/>
    <cellStyle name="SAPBEXHLevel1 4 2 8" xfId="50481"/>
    <cellStyle name="SAPBEXHLevel1 4 2 8 2" xfId="50482"/>
    <cellStyle name="SAPBEXHLevel1 4 2 9" xfId="50483"/>
    <cellStyle name="SAPBEXHLevel1 4 3" xfId="50484"/>
    <cellStyle name="SAPBEXHLevel1 4 3 10" xfId="50485"/>
    <cellStyle name="SAPBEXHLevel1 4 3 2" xfId="50486"/>
    <cellStyle name="SAPBEXHLevel1 4 3 2 2" xfId="50487"/>
    <cellStyle name="SAPBEXHLevel1 4 3 2 2 2" xfId="50488"/>
    <cellStyle name="SAPBEXHLevel1 4 3 2 3" xfId="50489"/>
    <cellStyle name="SAPBEXHLevel1 4 3 3" xfId="50490"/>
    <cellStyle name="SAPBEXHLevel1 4 3 3 2" xfId="50491"/>
    <cellStyle name="SAPBEXHLevel1 4 3 4" xfId="50492"/>
    <cellStyle name="SAPBEXHLevel1 4 3 4 2" xfId="50493"/>
    <cellStyle name="SAPBEXHLevel1 4 3 5" xfId="50494"/>
    <cellStyle name="SAPBEXHLevel1 4 3 5 2" xfId="50495"/>
    <cellStyle name="SAPBEXHLevel1 4 3 6" xfId="50496"/>
    <cellStyle name="SAPBEXHLevel1 4 3 6 2" xfId="50497"/>
    <cellStyle name="SAPBEXHLevel1 4 3 7" xfId="50498"/>
    <cellStyle name="SAPBEXHLevel1 4 3 8" xfId="50499"/>
    <cellStyle name="SAPBEXHLevel1 4 3 9" xfId="50500"/>
    <cellStyle name="SAPBEXHLevel1 4 4" xfId="50501"/>
    <cellStyle name="SAPBEXHLevel1 4 4 2" xfId="50502"/>
    <cellStyle name="SAPBEXHLevel1 4 4 2 2" xfId="50503"/>
    <cellStyle name="SAPBEXHLevel1 4 4 2 2 2" xfId="50504"/>
    <cellStyle name="SAPBEXHLevel1 4 4 2 3" xfId="50505"/>
    <cellStyle name="SAPBEXHLevel1 4 4 3" xfId="50506"/>
    <cellStyle name="SAPBEXHLevel1 4 4 3 2" xfId="50507"/>
    <cellStyle name="SAPBEXHLevel1 4 4 4" xfId="50508"/>
    <cellStyle name="SAPBEXHLevel1 4 4 5" xfId="50509"/>
    <cellStyle name="SAPBEXHLevel1 4 5" xfId="50510"/>
    <cellStyle name="SAPBEXHLevel1 4 5 2" xfId="50511"/>
    <cellStyle name="SAPBEXHLevel1 4 5 2 2" xfId="50512"/>
    <cellStyle name="SAPBEXHLevel1 4 5 2 2 2" xfId="50513"/>
    <cellStyle name="SAPBEXHLevel1 4 5 2 3" xfId="50514"/>
    <cellStyle name="SAPBEXHLevel1 4 5 3" xfId="50515"/>
    <cellStyle name="SAPBEXHLevel1 4 5 3 2" xfId="50516"/>
    <cellStyle name="SAPBEXHLevel1 4 5 4" xfId="50517"/>
    <cellStyle name="SAPBEXHLevel1 4 5 5" xfId="50518"/>
    <cellStyle name="SAPBEXHLevel1 4 6" xfId="50519"/>
    <cellStyle name="SAPBEXHLevel1 4 6 2" xfId="50520"/>
    <cellStyle name="SAPBEXHLevel1 4 6 3" xfId="50521"/>
    <cellStyle name="SAPBEXHLevel1 4 6 4" xfId="50522"/>
    <cellStyle name="SAPBEXHLevel1 4 6 5" xfId="50523"/>
    <cellStyle name="SAPBEXHLevel1 4 7" xfId="50524"/>
    <cellStyle name="SAPBEXHLevel1 4 7 2" xfId="50525"/>
    <cellStyle name="SAPBEXHLevel1 4 7 3" xfId="50526"/>
    <cellStyle name="SAPBEXHLevel1 4 7 4" xfId="50527"/>
    <cellStyle name="SAPBEXHLevel1 4 7 5" xfId="50528"/>
    <cellStyle name="SAPBEXHLevel1 4 8" xfId="50529"/>
    <cellStyle name="SAPBEXHLevel1 4 8 2" xfId="50530"/>
    <cellStyle name="SAPBEXHLevel1 4 9" xfId="50531"/>
    <cellStyle name="SAPBEXHLevel1 4 9 2" xfId="50532"/>
    <cellStyle name="SAPBEXHLevel1 5" xfId="50533"/>
    <cellStyle name="SAPBEXHLevel1 5 2" xfId="50534"/>
    <cellStyle name="SAPBEXHLevel1 5 2 2" xfId="50535"/>
    <cellStyle name="SAPBEXHLevel1 5 2 2 2" xfId="50536"/>
    <cellStyle name="SAPBEXHLevel1 5 2 2 2 2" xfId="50537"/>
    <cellStyle name="SAPBEXHLevel1 5 2 2 3" xfId="50538"/>
    <cellStyle name="SAPBEXHLevel1 5 2 2 4" xfId="50539"/>
    <cellStyle name="SAPBEXHLevel1 5 2 3" xfId="50540"/>
    <cellStyle name="SAPBEXHLevel1 5 2 3 2" xfId="50541"/>
    <cellStyle name="SAPBEXHLevel1 5 2 4" xfId="50542"/>
    <cellStyle name="SAPBEXHLevel1 5 2 5" xfId="50543"/>
    <cellStyle name="SAPBEXHLevel1 5 3" xfId="50544"/>
    <cellStyle name="SAPBEXHLevel1 5 3 2" xfId="50545"/>
    <cellStyle name="SAPBEXHLevel1 5 3 2 2" xfId="50546"/>
    <cellStyle name="SAPBEXHLevel1 5 3 3" xfId="50547"/>
    <cellStyle name="SAPBEXHLevel1 5 3 4" xfId="50548"/>
    <cellStyle name="SAPBEXHLevel1 5 4" xfId="50549"/>
    <cellStyle name="SAPBEXHLevel1 5 4 2" xfId="50550"/>
    <cellStyle name="SAPBEXHLevel1 5 4 3" xfId="50551"/>
    <cellStyle name="SAPBEXHLevel1 5 5" xfId="50552"/>
    <cellStyle name="SAPBEXHLevel1 5 5 2" xfId="50553"/>
    <cellStyle name="SAPBEXHLevel1 5 6" xfId="50554"/>
    <cellStyle name="SAPBEXHLevel1 5 6 2" xfId="50555"/>
    <cellStyle name="SAPBEXHLevel1 5 7" xfId="50556"/>
    <cellStyle name="SAPBEXHLevel1 5 8" xfId="50557"/>
    <cellStyle name="SAPBEXHLevel1 6" xfId="50558"/>
    <cellStyle name="SAPBEXHLevel1 6 2" xfId="50559"/>
    <cellStyle name="SAPBEXHLevel1 6 2 2" xfId="50560"/>
    <cellStyle name="SAPBEXHLevel1 6 2 2 2" xfId="50561"/>
    <cellStyle name="SAPBEXHLevel1 6 2 2 2 2" xfId="50562"/>
    <cellStyle name="SAPBEXHLevel1 6 2 2 3" xfId="50563"/>
    <cellStyle name="SAPBEXHLevel1 6 2 3" xfId="50564"/>
    <cellStyle name="SAPBEXHLevel1 6 2 3 2" xfId="50565"/>
    <cellStyle name="SAPBEXHLevel1 6 2 4" xfId="50566"/>
    <cellStyle name="SAPBEXHLevel1 6 2 5" xfId="50567"/>
    <cellStyle name="SAPBEXHLevel1 6 3" xfId="50568"/>
    <cellStyle name="SAPBEXHLevel1 6 3 2" xfId="50569"/>
    <cellStyle name="SAPBEXHLevel1 6 3 2 2" xfId="50570"/>
    <cellStyle name="SAPBEXHLevel1 6 3 3" xfId="50571"/>
    <cellStyle name="SAPBEXHLevel1 6 3 4" xfId="50572"/>
    <cellStyle name="SAPBEXHLevel1 6 4" xfId="50573"/>
    <cellStyle name="SAPBEXHLevel1 6 4 2" xfId="50574"/>
    <cellStyle name="SAPBEXHLevel1 6 5" xfId="50575"/>
    <cellStyle name="SAPBEXHLevel1 6 6" xfId="50576"/>
    <cellStyle name="SAPBEXHLevel1 7" xfId="50577"/>
    <cellStyle name="SAPBEXHLevel1 7 2" xfId="50578"/>
    <cellStyle name="SAPBEXHLevel1 7 2 2" xfId="50579"/>
    <cellStyle name="SAPBEXHLevel1 7 2 2 2" xfId="50580"/>
    <cellStyle name="SAPBEXHLevel1 7 2 3" xfId="50581"/>
    <cellStyle name="SAPBEXHLevel1 7 2 4" xfId="50582"/>
    <cellStyle name="SAPBEXHLevel1 7 3" xfId="50583"/>
    <cellStyle name="SAPBEXHLevel1 7 3 2" xfId="50584"/>
    <cellStyle name="SAPBEXHLevel1 7 3 3" xfId="50585"/>
    <cellStyle name="SAPBEXHLevel1 7 4" xfId="50586"/>
    <cellStyle name="SAPBEXHLevel1 7 5" xfId="50587"/>
    <cellStyle name="SAPBEXHLevel1 8" xfId="50588"/>
    <cellStyle name="SAPBEXHLevel1 8 2" xfId="50589"/>
    <cellStyle name="SAPBEXHLevel1 8 2 2" xfId="50590"/>
    <cellStyle name="SAPBEXHLevel1 8 2 2 2" xfId="50591"/>
    <cellStyle name="SAPBEXHLevel1 8 2 3" xfId="50592"/>
    <cellStyle name="SAPBEXHLevel1 8 2 4" xfId="50593"/>
    <cellStyle name="SAPBEXHLevel1 8 3" xfId="50594"/>
    <cellStyle name="SAPBEXHLevel1 8 3 2" xfId="50595"/>
    <cellStyle name="SAPBEXHLevel1 8 3 3" xfId="50596"/>
    <cellStyle name="SAPBEXHLevel1 8 4" xfId="50597"/>
    <cellStyle name="SAPBEXHLevel1 8 5" xfId="50598"/>
    <cellStyle name="SAPBEXHLevel1 9" xfId="50599"/>
    <cellStyle name="SAPBEXHLevel1 9 2" xfId="50600"/>
    <cellStyle name="SAPBEXHLevel1 9 2 2" xfId="50601"/>
    <cellStyle name="SAPBEXHLevel1 9 2 2 2" xfId="50602"/>
    <cellStyle name="SAPBEXHLevel1 9 2 3" xfId="50603"/>
    <cellStyle name="SAPBEXHLevel1 9 2 4" xfId="50604"/>
    <cellStyle name="SAPBEXHLevel1 9 3" xfId="50605"/>
    <cellStyle name="SAPBEXHLevel1 9 3 2" xfId="50606"/>
    <cellStyle name="SAPBEXHLevel1 9 3 3" xfId="50607"/>
    <cellStyle name="SAPBEXHLevel1 9 4" xfId="50608"/>
    <cellStyle name="SAPBEXHLevel1 9 5" xfId="50609"/>
    <cellStyle name="SAPBEXHLevel1X" xfId="50610"/>
    <cellStyle name="SAPBEXHLevel1X 10" xfId="50611"/>
    <cellStyle name="SAPBEXHLevel1X 10 2" xfId="50612"/>
    <cellStyle name="SAPBEXHLevel1X 10 2 2" xfId="50613"/>
    <cellStyle name="SAPBEXHLevel1X 10 3" xfId="50614"/>
    <cellStyle name="SAPBEXHLevel1X 10 3 2" xfId="50615"/>
    <cellStyle name="SAPBEXHLevel1X 10 4" xfId="50616"/>
    <cellStyle name="SAPBEXHLevel1X 10 5" xfId="50617"/>
    <cellStyle name="SAPBEXHLevel1X 11" xfId="50618"/>
    <cellStyle name="SAPBEXHLevel1X 11 2" xfId="50619"/>
    <cellStyle name="SAPBEXHLevel1X 11 2 2" xfId="50620"/>
    <cellStyle name="SAPBEXHLevel1X 11 3" xfId="50621"/>
    <cellStyle name="SAPBEXHLevel1X 11 3 2" xfId="50622"/>
    <cellStyle name="SAPBEXHLevel1X 11 4" xfId="50623"/>
    <cellStyle name="SAPBEXHLevel1X 11 5" xfId="50624"/>
    <cellStyle name="SAPBEXHLevel1X 12" xfId="50625"/>
    <cellStyle name="SAPBEXHLevel1X 12 2" xfId="50626"/>
    <cellStyle name="SAPBEXHLevel1X 12 2 2" xfId="50627"/>
    <cellStyle name="SAPBEXHLevel1X 12 3" xfId="50628"/>
    <cellStyle name="SAPBEXHLevel1X 12 3 2" xfId="50629"/>
    <cellStyle name="SAPBEXHLevel1X 12 4" xfId="50630"/>
    <cellStyle name="SAPBEXHLevel1X 12 5" xfId="50631"/>
    <cellStyle name="SAPBEXHLevel1X 13" xfId="50632"/>
    <cellStyle name="SAPBEXHLevel1X 13 2" xfId="50633"/>
    <cellStyle name="SAPBEXHLevel1X 13 2 2" xfId="50634"/>
    <cellStyle name="SAPBEXHLevel1X 13 3" xfId="50635"/>
    <cellStyle name="SAPBEXHLevel1X 13 3 2" xfId="50636"/>
    <cellStyle name="SAPBEXHLevel1X 13 4" xfId="50637"/>
    <cellStyle name="SAPBEXHLevel1X 13 5" xfId="50638"/>
    <cellStyle name="SAPBEXHLevel1X 14" xfId="50639"/>
    <cellStyle name="SAPBEXHLevel1X 14 2" xfId="50640"/>
    <cellStyle name="SAPBEXHLevel1X 14 2 2" xfId="50641"/>
    <cellStyle name="SAPBEXHLevel1X 14 3" xfId="50642"/>
    <cellStyle name="SAPBEXHLevel1X 14 3 2" xfId="50643"/>
    <cellStyle name="SAPBEXHLevel1X 14 4" xfId="50644"/>
    <cellStyle name="SAPBEXHLevel1X 14 5" xfId="50645"/>
    <cellStyle name="SAPBEXHLevel1X 15" xfId="50646"/>
    <cellStyle name="SAPBEXHLevel1X 15 2" xfId="50647"/>
    <cellStyle name="SAPBEXHLevel1X 15 2 2" xfId="50648"/>
    <cellStyle name="SAPBEXHLevel1X 15 3" xfId="50649"/>
    <cellStyle name="SAPBEXHLevel1X 15 3 2" xfId="50650"/>
    <cellStyle name="SAPBEXHLevel1X 15 4" xfId="50651"/>
    <cellStyle name="SAPBEXHLevel1X 15 5" xfId="50652"/>
    <cellStyle name="SAPBEXHLevel1X 16" xfId="50653"/>
    <cellStyle name="SAPBEXHLevel1X 16 2" xfId="50654"/>
    <cellStyle name="SAPBEXHLevel1X 16 2 2" xfId="50655"/>
    <cellStyle name="SAPBEXHLevel1X 16 3" xfId="50656"/>
    <cellStyle name="SAPBEXHLevel1X 16 3 2" xfId="50657"/>
    <cellStyle name="SAPBEXHLevel1X 16 4" xfId="50658"/>
    <cellStyle name="SAPBEXHLevel1X 16 5" xfId="50659"/>
    <cellStyle name="SAPBEXHLevel1X 17" xfId="50660"/>
    <cellStyle name="SAPBEXHLevel1X 17 2" xfId="50661"/>
    <cellStyle name="SAPBEXHLevel1X 17 3" xfId="50662"/>
    <cellStyle name="SAPBEXHLevel1X 17 4" xfId="50663"/>
    <cellStyle name="SAPBEXHLevel1X 17 5" xfId="50664"/>
    <cellStyle name="SAPBEXHLevel1X 18" xfId="50665"/>
    <cellStyle name="SAPBEXHLevel1X 18 2" xfId="50666"/>
    <cellStyle name="SAPBEXHLevel1X 19" xfId="50667"/>
    <cellStyle name="SAPBEXHLevel1X 19 2" xfId="50668"/>
    <cellStyle name="SAPBEXHLevel1X 2" xfId="50669"/>
    <cellStyle name="SAPBEXHLevel1X 2 10" xfId="50670"/>
    <cellStyle name="SAPBEXHLevel1X 2 10 2" xfId="50671"/>
    <cellStyle name="SAPBEXHLevel1X 2 11" xfId="50672"/>
    <cellStyle name="SAPBEXHLevel1X 2 11 2" xfId="50673"/>
    <cellStyle name="SAPBEXHLevel1X 2 11 3" xfId="50674"/>
    <cellStyle name="SAPBEXHLevel1X 2 12" xfId="50675"/>
    <cellStyle name="SAPBEXHLevel1X 2 12 2" xfId="50676"/>
    <cellStyle name="SAPBEXHLevel1X 2 12 3" xfId="50677"/>
    <cellStyle name="SAPBEXHLevel1X 2 13" xfId="50678"/>
    <cellStyle name="SAPBEXHLevel1X 2 14" xfId="50679"/>
    <cellStyle name="SAPBEXHLevel1X 2 2" xfId="50680"/>
    <cellStyle name="SAPBEXHLevel1X 2 2 10" xfId="50681"/>
    <cellStyle name="SAPBEXHLevel1X 2 2 11" xfId="50682"/>
    <cellStyle name="SAPBEXHLevel1X 2 2 12" xfId="50683"/>
    <cellStyle name="SAPBEXHLevel1X 2 2 13" xfId="50684"/>
    <cellStyle name="SAPBEXHLevel1X 2 2 2" xfId="50685"/>
    <cellStyle name="SAPBEXHLevel1X 2 2 2 10" xfId="50686"/>
    <cellStyle name="SAPBEXHLevel1X 2 2 2 11" xfId="50687"/>
    <cellStyle name="SAPBEXHLevel1X 2 2 2 2" xfId="50688"/>
    <cellStyle name="SAPBEXHLevel1X 2 2 2 2 2" xfId="50689"/>
    <cellStyle name="SAPBEXHLevel1X 2 2 2 2 2 2" xfId="50690"/>
    <cellStyle name="SAPBEXHLevel1X 2 2 2 2 2 2 2" xfId="50691"/>
    <cellStyle name="SAPBEXHLevel1X 2 2 2 2 2 3" xfId="50692"/>
    <cellStyle name="SAPBEXHLevel1X 2 2 2 2 2 4" xfId="50693"/>
    <cellStyle name="SAPBEXHLevel1X 2 2 2 2 3" xfId="50694"/>
    <cellStyle name="SAPBEXHLevel1X 2 2 2 2 3 2" xfId="50695"/>
    <cellStyle name="SAPBEXHLevel1X 2 2 2 2 3 3" xfId="50696"/>
    <cellStyle name="SAPBEXHLevel1X 2 2 2 2 4" xfId="50697"/>
    <cellStyle name="SAPBEXHLevel1X 2 2 2 2 4 2" xfId="50698"/>
    <cellStyle name="SAPBEXHLevel1X 2 2 2 2 5" xfId="50699"/>
    <cellStyle name="SAPBEXHLevel1X 2 2 2 2 5 2" xfId="50700"/>
    <cellStyle name="SAPBEXHLevel1X 2 2 2 2 6" xfId="50701"/>
    <cellStyle name="SAPBEXHLevel1X 2 2 2 2 7" xfId="50702"/>
    <cellStyle name="SAPBEXHLevel1X 2 2 2 2 8" xfId="50703"/>
    <cellStyle name="SAPBEXHLevel1X 2 2 2 2 9" xfId="50704"/>
    <cellStyle name="SAPBEXHLevel1X 2 2 2 3" xfId="50705"/>
    <cellStyle name="SAPBEXHLevel1X 2 2 2 3 2" xfId="50706"/>
    <cellStyle name="SAPBEXHLevel1X 2 2 2 3 2 2" xfId="50707"/>
    <cellStyle name="SAPBEXHLevel1X 2 2 2 3 2 2 2" xfId="50708"/>
    <cellStyle name="SAPBEXHLevel1X 2 2 2 3 2 3" xfId="50709"/>
    <cellStyle name="SAPBEXHLevel1X 2 2 2 3 3" xfId="50710"/>
    <cellStyle name="SAPBEXHLevel1X 2 2 2 3 3 2" xfId="50711"/>
    <cellStyle name="SAPBEXHLevel1X 2 2 2 3 4" xfId="50712"/>
    <cellStyle name="SAPBEXHLevel1X 2 2 2 3 5" xfId="50713"/>
    <cellStyle name="SAPBEXHLevel1X 2 2 2 4" xfId="50714"/>
    <cellStyle name="SAPBEXHLevel1X 2 2 2 4 2" xfId="50715"/>
    <cellStyle name="SAPBEXHLevel1X 2 2 2 4 2 2" xfId="50716"/>
    <cellStyle name="SAPBEXHLevel1X 2 2 2 4 3" xfId="50717"/>
    <cellStyle name="SAPBEXHLevel1X 2 2 2 4 4" xfId="50718"/>
    <cellStyle name="SAPBEXHLevel1X 2 2 2 4 5" xfId="50719"/>
    <cellStyle name="SAPBEXHLevel1X 2 2 2 5" xfId="50720"/>
    <cellStyle name="SAPBEXHLevel1X 2 2 2 5 2" xfId="50721"/>
    <cellStyle name="SAPBEXHLevel1X 2 2 2 5 3" xfId="50722"/>
    <cellStyle name="SAPBEXHLevel1X 2 2 2 5 4" xfId="50723"/>
    <cellStyle name="SAPBEXHLevel1X 2 2 2 5 5" xfId="50724"/>
    <cellStyle name="SAPBEXHLevel1X 2 2 2 6" xfId="50725"/>
    <cellStyle name="SAPBEXHLevel1X 2 2 2 6 2" xfId="50726"/>
    <cellStyle name="SAPBEXHLevel1X 2 2 2 6 3" xfId="50727"/>
    <cellStyle name="SAPBEXHLevel1X 2 2 2 6 4" xfId="50728"/>
    <cellStyle name="SAPBEXHLevel1X 2 2 2 6 5" xfId="50729"/>
    <cellStyle name="SAPBEXHLevel1X 2 2 2 7" xfId="50730"/>
    <cellStyle name="SAPBEXHLevel1X 2 2 2 7 2" xfId="50731"/>
    <cellStyle name="SAPBEXHLevel1X 2 2 2 8" xfId="50732"/>
    <cellStyle name="SAPBEXHLevel1X 2 2 2 8 2" xfId="50733"/>
    <cellStyle name="SAPBEXHLevel1X 2 2 2 9" xfId="50734"/>
    <cellStyle name="SAPBEXHLevel1X 2 2 3" xfId="50735"/>
    <cellStyle name="SAPBEXHLevel1X 2 2 3 2" xfId="50736"/>
    <cellStyle name="SAPBEXHLevel1X 2 2 3 2 2" xfId="50737"/>
    <cellStyle name="SAPBEXHLevel1X 2 2 3 2 2 2" xfId="50738"/>
    <cellStyle name="SAPBEXHLevel1X 2 2 3 2 3" xfId="50739"/>
    <cellStyle name="SAPBEXHLevel1X 2 2 3 2 4" xfId="50740"/>
    <cellStyle name="SAPBEXHLevel1X 2 2 3 3" xfId="50741"/>
    <cellStyle name="SAPBEXHLevel1X 2 2 3 3 2" xfId="50742"/>
    <cellStyle name="SAPBEXHLevel1X 2 2 3 3 3" xfId="50743"/>
    <cellStyle name="SAPBEXHLevel1X 2 2 3 4" xfId="50744"/>
    <cellStyle name="SAPBEXHLevel1X 2 2 3 4 2" xfId="50745"/>
    <cellStyle name="SAPBEXHLevel1X 2 2 3 5" xfId="50746"/>
    <cellStyle name="SAPBEXHLevel1X 2 2 3 5 2" xfId="50747"/>
    <cellStyle name="SAPBEXHLevel1X 2 2 3 6" xfId="50748"/>
    <cellStyle name="SAPBEXHLevel1X 2 2 3 6 2" xfId="50749"/>
    <cellStyle name="SAPBEXHLevel1X 2 2 3 7" xfId="50750"/>
    <cellStyle name="SAPBEXHLevel1X 2 2 3 8" xfId="50751"/>
    <cellStyle name="SAPBEXHLevel1X 2 2 4" xfId="50752"/>
    <cellStyle name="SAPBEXHLevel1X 2 2 4 2" xfId="50753"/>
    <cellStyle name="SAPBEXHLevel1X 2 2 4 2 2" xfId="50754"/>
    <cellStyle name="SAPBEXHLevel1X 2 2 4 2 2 2" xfId="50755"/>
    <cellStyle name="SAPBEXHLevel1X 2 2 4 2 3" xfId="50756"/>
    <cellStyle name="SAPBEXHLevel1X 2 2 4 3" xfId="50757"/>
    <cellStyle name="SAPBEXHLevel1X 2 2 4 3 2" xfId="50758"/>
    <cellStyle name="SAPBEXHLevel1X 2 2 4 4" xfId="50759"/>
    <cellStyle name="SAPBEXHLevel1X 2 2 4 5" xfId="50760"/>
    <cellStyle name="SAPBEXHLevel1X 2 2 5" xfId="50761"/>
    <cellStyle name="SAPBEXHLevel1X 2 2 5 2" xfId="50762"/>
    <cellStyle name="SAPBEXHLevel1X 2 2 5 2 2" xfId="50763"/>
    <cellStyle name="SAPBEXHLevel1X 2 2 5 2 2 2" xfId="50764"/>
    <cellStyle name="SAPBEXHLevel1X 2 2 5 2 3" xfId="50765"/>
    <cellStyle name="SAPBEXHLevel1X 2 2 5 3" xfId="50766"/>
    <cellStyle name="SAPBEXHLevel1X 2 2 5 3 2" xfId="50767"/>
    <cellStyle name="SAPBEXHLevel1X 2 2 5 4" xfId="50768"/>
    <cellStyle name="SAPBEXHLevel1X 2 2 5 5" xfId="50769"/>
    <cellStyle name="SAPBEXHLevel1X 2 2 6" xfId="50770"/>
    <cellStyle name="SAPBEXHLevel1X 2 2 6 2" xfId="50771"/>
    <cellStyle name="SAPBEXHLevel1X 2 2 6 3" xfId="50772"/>
    <cellStyle name="SAPBEXHLevel1X 2 2 6 4" xfId="50773"/>
    <cellStyle name="SAPBEXHLevel1X 2 2 6 5" xfId="50774"/>
    <cellStyle name="SAPBEXHLevel1X 2 2 7" xfId="50775"/>
    <cellStyle name="SAPBEXHLevel1X 2 2 7 2" xfId="50776"/>
    <cellStyle name="SAPBEXHLevel1X 2 2 7 3" xfId="50777"/>
    <cellStyle name="SAPBEXHLevel1X 2 2 7 4" xfId="50778"/>
    <cellStyle name="SAPBEXHLevel1X 2 2 7 5" xfId="50779"/>
    <cellStyle name="SAPBEXHLevel1X 2 2 8" xfId="50780"/>
    <cellStyle name="SAPBEXHLevel1X 2 2 8 2" xfId="50781"/>
    <cellStyle name="SAPBEXHLevel1X 2 2 9" xfId="50782"/>
    <cellStyle name="SAPBEXHLevel1X 2 2 9 2" xfId="50783"/>
    <cellStyle name="SAPBEXHLevel1X 2 3" xfId="50784"/>
    <cellStyle name="SAPBEXHLevel1X 2 3 10" xfId="50785"/>
    <cellStyle name="SAPBEXHLevel1X 2 3 11" xfId="50786"/>
    <cellStyle name="SAPBEXHLevel1X 2 3 2" xfId="50787"/>
    <cellStyle name="SAPBEXHLevel1X 2 3 2 2" xfId="50788"/>
    <cellStyle name="SAPBEXHLevel1X 2 3 2 2 2" xfId="50789"/>
    <cellStyle name="SAPBEXHLevel1X 2 3 2 2 2 2" xfId="50790"/>
    <cellStyle name="SAPBEXHLevel1X 2 3 2 2 3" xfId="50791"/>
    <cellStyle name="SAPBEXHLevel1X 2 3 2 2 4" xfId="50792"/>
    <cellStyle name="SAPBEXHLevel1X 2 3 2 3" xfId="50793"/>
    <cellStyle name="SAPBEXHLevel1X 2 3 2 3 2" xfId="50794"/>
    <cellStyle name="SAPBEXHLevel1X 2 3 2 3 3" xfId="50795"/>
    <cellStyle name="SAPBEXHLevel1X 2 3 2 4" xfId="50796"/>
    <cellStyle name="SAPBEXHLevel1X 2 3 2 4 2" xfId="50797"/>
    <cellStyle name="SAPBEXHLevel1X 2 3 2 5" xfId="50798"/>
    <cellStyle name="SAPBEXHLevel1X 2 3 2 5 2" xfId="50799"/>
    <cellStyle name="SAPBEXHLevel1X 2 3 2 6" xfId="50800"/>
    <cellStyle name="SAPBEXHLevel1X 2 3 2 7" xfId="50801"/>
    <cellStyle name="SAPBEXHLevel1X 2 3 2 8" xfId="50802"/>
    <cellStyle name="SAPBEXHLevel1X 2 3 2 9" xfId="50803"/>
    <cellStyle name="SAPBEXHLevel1X 2 3 3" xfId="50804"/>
    <cellStyle name="SAPBEXHLevel1X 2 3 3 2" xfId="50805"/>
    <cellStyle name="SAPBEXHLevel1X 2 3 3 2 2" xfId="50806"/>
    <cellStyle name="SAPBEXHLevel1X 2 3 3 2 2 2" xfId="50807"/>
    <cellStyle name="SAPBEXHLevel1X 2 3 3 2 3" xfId="50808"/>
    <cellStyle name="SAPBEXHLevel1X 2 3 3 3" xfId="50809"/>
    <cellStyle name="SAPBEXHLevel1X 2 3 3 3 2" xfId="50810"/>
    <cellStyle name="SAPBEXHLevel1X 2 3 3 4" xfId="50811"/>
    <cellStyle name="SAPBEXHLevel1X 2 3 3 5" xfId="50812"/>
    <cellStyle name="SAPBEXHLevel1X 2 3 4" xfId="50813"/>
    <cellStyle name="SAPBEXHLevel1X 2 3 4 2" xfId="50814"/>
    <cellStyle name="SAPBEXHLevel1X 2 3 4 2 2" xfId="50815"/>
    <cellStyle name="SAPBEXHLevel1X 2 3 4 3" xfId="50816"/>
    <cellStyle name="SAPBEXHLevel1X 2 3 4 4" xfId="50817"/>
    <cellStyle name="SAPBEXHLevel1X 2 3 4 5" xfId="50818"/>
    <cellStyle name="SAPBEXHLevel1X 2 3 5" xfId="50819"/>
    <cellStyle name="SAPBEXHLevel1X 2 3 5 2" xfId="50820"/>
    <cellStyle name="SAPBEXHLevel1X 2 3 5 3" xfId="50821"/>
    <cellStyle name="SAPBEXHLevel1X 2 3 5 4" xfId="50822"/>
    <cellStyle name="SAPBEXHLevel1X 2 3 5 5" xfId="50823"/>
    <cellStyle name="SAPBEXHLevel1X 2 3 6" xfId="50824"/>
    <cellStyle name="SAPBEXHLevel1X 2 3 6 2" xfId="50825"/>
    <cellStyle name="SAPBEXHLevel1X 2 3 6 3" xfId="50826"/>
    <cellStyle name="SAPBEXHLevel1X 2 3 6 4" xfId="50827"/>
    <cellStyle name="SAPBEXHLevel1X 2 3 6 5" xfId="50828"/>
    <cellStyle name="SAPBEXHLevel1X 2 3 7" xfId="50829"/>
    <cellStyle name="SAPBEXHLevel1X 2 3 7 2" xfId="50830"/>
    <cellStyle name="SAPBEXHLevel1X 2 3 8" xfId="50831"/>
    <cellStyle name="SAPBEXHLevel1X 2 3 8 2" xfId="50832"/>
    <cellStyle name="SAPBEXHLevel1X 2 3 9" xfId="50833"/>
    <cellStyle name="SAPBEXHLevel1X 2 4" xfId="50834"/>
    <cellStyle name="SAPBEXHLevel1X 2 4 2" xfId="50835"/>
    <cellStyle name="SAPBEXHLevel1X 2 4 2 2" xfId="50836"/>
    <cellStyle name="SAPBEXHLevel1X 2 4 2 2 2" xfId="50837"/>
    <cellStyle name="SAPBEXHLevel1X 2 4 2 3" xfId="50838"/>
    <cellStyle name="SAPBEXHLevel1X 2 4 2 4" xfId="50839"/>
    <cellStyle name="SAPBEXHLevel1X 2 4 3" xfId="50840"/>
    <cellStyle name="SAPBEXHLevel1X 2 4 3 2" xfId="50841"/>
    <cellStyle name="SAPBEXHLevel1X 2 4 3 3" xfId="50842"/>
    <cellStyle name="SAPBEXHLevel1X 2 4 4" xfId="50843"/>
    <cellStyle name="SAPBEXHLevel1X 2 4 4 2" xfId="50844"/>
    <cellStyle name="SAPBEXHLevel1X 2 4 5" xfId="50845"/>
    <cellStyle name="SAPBEXHLevel1X 2 4 5 2" xfId="50846"/>
    <cellStyle name="SAPBEXHLevel1X 2 4 6" xfId="50847"/>
    <cellStyle name="SAPBEXHLevel1X 2 4 6 2" xfId="50848"/>
    <cellStyle name="SAPBEXHLevel1X 2 4 7" xfId="50849"/>
    <cellStyle name="SAPBEXHLevel1X 2 4 8" xfId="50850"/>
    <cellStyle name="SAPBEXHLevel1X 2 5" xfId="50851"/>
    <cellStyle name="SAPBEXHLevel1X 2 5 2" xfId="50852"/>
    <cellStyle name="SAPBEXHLevel1X 2 5 2 2" xfId="50853"/>
    <cellStyle name="SAPBEXHLevel1X 2 5 2 2 2" xfId="50854"/>
    <cellStyle name="SAPBEXHLevel1X 2 5 2 3" xfId="50855"/>
    <cellStyle name="SAPBEXHLevel1X 2 5 2 4" xfId="50856"/>
    <cellStyle name="SAPBEXHLevel1X 2 5 3" xfId="50857"/>
    <cellStyle name="SAPBEXHLevel1X 2 5 3 2" xfId="50858"/>
    <cellStyle name="SAPBEXHLevel1X 2 5 4" xfId="50859"/>
    <cellStyle name="SAPBEXHLevel1X 2 5 5" xfId="50860"/>
    <cellStyle name="SAPBEXHLevel1X 2 6" xfId="50861"/>
    <cellStyle name="SAPBEXHLevel1X 2 6 2" xfId="50862"/>
    <cellStyle name="SAPBEXHLevel1X 2 6 2 2" xfId="50863"/>
    <cellStyle name="SAPBEXHLevel1X 2 6 2 2 2" xfId="50864"/>
    <cellStyle name="SAPBEXHLevel1X 2 6 2 3" xfId="50865"/>
    <cellStyle name="SAPBEXHLevel1X 2 6 3" xfId="50866"/>
    <cellStyle name="SAPBEXHLevel1X 2 6 3 2" xfId="50867"/>
    <cellStyle name="SAPBEXHLevel1X 2 6 4" xfId="50868"/>
    <cellStyle name="SAPBEXHLevel1X 2 6 5" xfId="50869"/>
    <cellStyle name="SAPBEXHLevel1X 2 7" xfId="50870"/>
    <cellStyle name="SAPBEXHLevel1X 2 7 2" xfId="50871"/>
    <cellStyle name="SAPBEXHLevel1X 2 7 3" xfId="50872"/>
    <cellStyle name="SAPBEXHLevel1X 2 7 4" xfId="50873"/>
    <cellStyle name="SAPBEXHLevel1X 2 7 5" xfId="50874"/>
    <cellStyle name="SAPBEXHLevel1X 2 8" xfId="50875"/>
    <cellStyle name="SAPBEXHLevel1X 2 8 2" xfId="50876"/>
    <cellStyle name="SAPBEXHLevel1X 2 8 3" xfId="50877"/>
    <cellStyle name="SAPBEXHLevel1X 2 9" xfId="50878"/>
    <cellStyle name="SAPBEXHLevel1X 2 9 2" xfId="50879"/>
    <cellStyle name="SAPBEXHLevel1X 2 9 3" xfId="50880"/>
    <cellStyle name="SAPBEXHLevel1X 20" xfId="50881"/>
    <cellStyle name="SAPBEXHLevel1X 20 2" xfId="50882"/>
    <cellStyle name="SAPBEXHLevel1X 21" xfId="50883"/>
    <cellStyle name="SAPBEXHLevel1X 21 2" xfId="50884"/>
    <cellStyle name="SAPBEXHLevel1X 22" xfId="50885"/>
    <cellStyle name="SAPBEXHLevel1X 22 2" xfId="50886"/>
    <cellStyle name="SAPBEXHLevel1X 22 3" xfId="50887"/>
    <cellStyle name="SAPBEXHLevel1X 23" xfId="50888"/>
    <cellStyle name="SAPBEXHLevel1X 3" xfId="50889"/>
    <cellStyle name="SAPBEXHLevel1X 3 10" xfId="50890"/>
    <cellStyle name="SAPBEXHLevel1X 3 10 2" xfId="50891"/>
    <cellStyle name="SAPBEXHLevel1X 3 10 3" xfId="50892"/>
    <cellStyle name="SAPBEXHLevel1X 3 11" xfId="50893"/>
    <cellStyle name="SAPBEXHLevel1X 3 11 2" xfId="50894"/>
    <cellStyle name="SAPBEXHLevel1X 3 11 3" xfId="50895"/>
    <cellStyle name="SAPBEXHLevel1X 3 12" xfId="50896"/>
    <cellStyle name="SAPBEXHLevel1X 3 13" xfId="50897"/>
    <cellStyle name="SAPBEXHLevel1X 3 2" xfId="50898"/>
    <cellStyle name="SAPBEXHLevel1X 3 2 10" xfId="50899"/>
    <cellStyle name="SAPBEXHLevel1X 3 2 11" xfId="50900"/>
    <cellStyle name="SAPBEXHLevel1X 3 2 2" xfId="50901"/>
    <cellStyle name="SAPBEXHLevel1X 3 2 2 2" xfId="50902"/>
    <cellStyle name="SAPBEXHLevel1X 3 2 2 2 2" xfId="50903"/>
    <cellStyle name="SAPBEXHLevel1X 3 2 2 2 2 2" xfId="50904"/>
    <cellStyle name="SAPBEXHLevel1X 3 2 2 2 3" xfId="50905"/>
    <cellStyle name="SAPBEXHLevel1X 3 2 2 2 4" xfId="50906"/>
    <cellStyle name="SAPBEXHLevel1X 3 2 2 3" xfId="50907"/>
    <cellStyle name="SAPBEXHLevel1X 3 2 2 3 2" xfId="50908"/>
    <cellStyle name="SAPBEXHLevel1X 3 2 2 3 3" xfId="50909"/>
    <cellStyle name="SAPBEXHLevel1X 3 2 2 4" xfId="50910"/>
    <cellStyle name="SAPBEXHLevel1X 3 2 2 4 2" xfId="50911"/>
    <cellStyle name="SAPBEXHLevel1X 3 2 2 5" xfId="50912"/>
    <cellStyle name="SAPBEXHLevel1X 3 2 2 5 2" xfId="50913"/>
    <cellStyle name="SAPBEXHLevel1X 3 2 2 6" xfId="50914"/>
    <cellStyle name="SAPBEXHLevel1X 3 2 2 7" xfId="50915"/>
    <cellStyle name="SAPBEXHLevel1X 3 2 2 8" xfId="50916"/>
    <cellStyle name="SAPBEXHLevel1X 3 2 2 9" xfId="50917"/>
    <cellStyle name="SAPBEXHLevel1X 3 2 3" xfId="50918"/>
    <cellStyle name="SAPBEXHLevel1X 3 2 3 2" xfId="50919"/>
    <cellStyle name="SAPBEXHLevel1X 3 2 3 2 2" xfId="50920"/>
    <cellStyle name="SAPBEXHLevel1X 3 2 3 2 2 2" xfId="50921"/>
    <cellStyle name="SAPBEXHLevel1X 3 2 3 2 3" xfId="50922"/>
    <cellStyle name="SAPBEXHLevel1X 3 2 3 3" xfId="50923"/>
    <cellStyle name="SAPBEXHLevel1X 3 2 3 3 2" xfId="50924"/>
    <cellStyle name="SAPBEXHLevel1X 3 2 3 4" xfId="50925"/>
    <cellStyle name="SAPBEXHLevel1X 3 2 3 5" xfId="50926"/>
    <cellStyle name="SAPBEXHLevel1X 3 2 4" xfId="50927"/>
    <cellStyle name="SAPBEXHLevel1X 3 2 4 2" xfId="50928"/>
    <cellStyle name="SAPBEXHLevel1X 3 2 4 2 2" xfId="50929"/>
    <cellStyle name="SAPBEXHLevel1X 3 2 4 3" xfId="50930"/>
    <cellStyle name="SAPBEXHLevel1X 3 2 4 4" xfId="50931"/>
    <cellStyle name="SAPBEXHLevel1X 3 2 4 5" xfId="50932"/>
    <cellStyle name="SAPBEXHLevel1X 3 2 5" xfId="50933"/>
    <cellStyle name="SAPBEXHLevel1X 3 2 5 2" xfId="50934"/>
    <cellStyle name="SAPBEXHLevel1X 3 2 5 3" xfId="50935"/>
    <cellStyle name="SAPBEXHLevel1X 3 2 5 4" xfId="50936"/>
    <cellStyle name="SAPBEXHLevel1X 3 2 5 5" xfId="50937"/>
    <cellStyle name="SAPBEXHLevel1X 3 2 6" xfId="50938"/>
    <cellStyle name="SAPBEXHLevel1X 3 2 6 2" xfId="50939"/>
    <cellStyle name="SAPBEXHLevel1X 3 2 6 3" xfId="50940"/>
    <cellStyle name="SAPBEXHLevel1X 3 2 6 4" xfId="50941"/>
    <cellStyle name="SAPBEXHLevel1X 3 2 6 5" xfId="50942"/>
    <cellStyle name="SAPBEXHLevel1X 3 2 7" xfId="50943"/>
    <cellStyle name="SAPBEXHLevel1X 3 2 7 2" xfId="50944"/>
    <cellStyle name="SAPBEXHLevel1X 3 2 8" xfId="50945"/>
    <cellStyle name="SAPBEXHLevel1X 3 2 8 2" xfId="50946"/>
    <cellStyle name="SAPBEXHLevel1X 3 2 9" xfId="50947"/>
    <cellStyle name="SAPBEXHLevel1X 3 3" xfId="50948"/>
    <cellStyle name="SAPBEXHLevel1X 3 3 2" xfId="50949"/>
    <cellStyle name="SAPBEXHLevel1X 3 3 2 2" xfId="50950"/>
    <cellStyle name="SAPBEXHLevel1X 3 3 2 2 2" xfId="50951"/>
    <cellStyle name="SAPBEXHLevel1X 3 3 2 3" xfId="50952"/>
    <cellStyle name="SAPBEXHLevel1X 3 3 2 4" xfId="50953"/>
    <cellStyle name="SAPBEXHLevel1X 3 3 3" xfId="50954"/>
    <cellStyle name="SAPBEXHLevel1X 3 3 3 2" xfId="50955"/>
    <cellStyle name="SAPBEXHLevel1X 3 3 3 3" xfId="50956"/>
    <cellStyle name="SAPBEXHLevel1X 3 3 4" xfId="50957"/>
    <cellStyle name="SAPBEXHLevel1X 3 3 4 2" xfId="50958"/>
    <cellStyle name="SAPBEXHLevel1X 3 3 5" xfId="50959"/>
    <cellStyle name="SAPBEXHLevel1X 3 3 5 2" xfId="50960"/>
    <cellStyle name="SAPBEXHLevel1X 3 3 6" xfId="50961"/>
    <cellStyle name="SAPBEXHLevel1X 3 3 6 2" xfId="50962"/>
    <cellStyle name="SAPBEXHLevel1X 3 3 7" xfId="50963"/>
    <cellStyle name="SAPBEXHLevel1X 3 3 8" xfId="50964"/>
    <cellStyle name="SAPBEXHLevel1X 3 4" xfId="50965"/>
    <cellStyle name="SAPBEXHLevel1X 3 4 2" xfId="50966"/>
    <cellStyle name="SAPBEXHLevel1X 3 4 2 2" xfId="50967"/>
    <cellStyle name="SAPBEXHLevel1X 3 4 2 2 2" xfId="50968"/>
    <cellStyle name="SAPBEXHLevel1X 3 4 2 3" xfId="50969"/>
    <cellStyle name="SAPBEXHLevel1X 3 4 2 4" xfId="50970"/>
    <cellStyle name="SAPBEXHLevel1X 3 4 3" xfId="50971"/>
    <cellStyle name="SAPBEXHLevel1X 3 4 3 2" xfId="50972"/>
    <cellStyle name="SAPBEXHLevel1X 3 4 4" xfId="50973"/>
    <cellStyle name="SAPBEXHLevel1X 3 4 5" xfId="50974"/>
    <cellStyle name="SAPBEXHLevel1X 3 5" xfId="50975"/>
    <cellStyle name="SAPBEXHLevel1X 3 5 2" xfId="50976"/>
    <cellStyle name="SAPBEXHLevel1X 3 5 2 2" xfId="50977"/>
    <cellStyle name="SAPBEXHLevel1X 3 5 2 2 2" xfId="50978"/>
    <cellStyle name="SAPBEXHLevel1X 3 5 2 3" xfId="50979"/>
    <cellStyle name="SAPBEXHLevel1X 3 5 3" xfId="50980"/>
    <cellStyle name="SAPBEXHLevel1X 3 5 3 2" xfId="50981"/>
    <cellStyle name="SAPBEXHLevel1X 3 5 4" xfId="50982"/>
    <cellStyle name="SAPBEXHLevel1X 3 5 5" xfId="50983"/>
    <cellStyle name="SAPBEXHLevel1X 3 6" xfId="50984"/>
    <cellStyle name="SAPBEXHLevel1X 3 6 2" xfId="50985"/>
    <cellStyle name="SAPBEXHLevel1X 3 6 3" xfId="50986"/>
    <cellStyle name="SAPBEXHLevel1X 3 6 4" xfId="50987"/>
    <cellStyle name="SAPBEXHLevel1X 3 6 5" xfId="50988"/>
    <cellStyle name="SAPBEXHLevel1X 3 7" xfId="50989"/>
    <cellStyle name="SAPBEXHLevel1X 3 7 2" xfId="50990"/>
    <cellStyle name="SAPBEXHLevel1X 3 7 3" xfId="50991"/>
    <cellStyle name="SAPBEXHLevel1X 3 7 4" xfId="50992"/>
    <cellStyle name="SAPBEXHLevel1X 3 7 5" xfId="50993"/>
    <cellStyle name="SAPBEXHLevel1X 3 8" xfId="50994"/>
    <cellStyle name="SAPBEXHLevel1X 3 8 2" xfId="50995"/>
    <cellStyle name="SAPBEXHLevel1X 3 8 3" xfId="50996"/>
    <cellStyle name="SAPBEXHLevel1X 3 9" xfId="50997"/>
    <cellStyle name="SAPBEXHLevel1X 3 9 2" xfId="50998"/>
    <cellStyle name="SAPBEXHLevel1X 4" xfId="50999"/>
    <cellStyle name="SAPBEXHLevel1X 4 10" xfId="51000"/>
    <cellStyle name="SAPBEXHLevel1X 4 11" xfId="51001"/>
    <cellStyle name="SAPBEXHLevel1X 4 12" xfId="51002"/>
    <cellStyle name="SAPBEXHLevel1X 4 13" xfId="51003"/>
    <cellStyle name="SAPBEXHLevel1X 4 2" xfId="51004"/>
    <cellStyle name="SAPBEXHLevel1X 4 2 10" xfId="51005"/>
    <cellStyle name="SAPBEXHLevel1X 4 2 11" xfId="51006"/>
    <cellStyle name="SAPBEXHLevel1X 4 2 2" xfId="51007"/>
    <cellStyle name="SAPBEXHLevel1X 4 2 2 2" xfId="51008"/>
    <cellStyle name="SAPBEXHLevel1X 4 2 2 2 2" xfId="51009"/>
    <cellStyle name="SAPBEXHLevel1X 4 2 2 2 2 2" xfId="51010"/>
    <cellStyle name="SAPBEXHLevel1X 4 2 2 2 3" xfId="51011"/>
    <cellStyle name="SAPBEXHLevel1X 4 2 2 2 4" xfId="51012"/>
    <cellStyle name="SAPBEXHLevel1X 4 2 2 3" xfId="51013"/>
    <cellStyle name="SAPBEXHLevel1X 4 2 2 3 2" xfId="51014"/>
    <cellStyle name="SAPBEXHLevel1X 4 2 2 4" xfId="51015"/>
    <cellStyle name="SAPBEXHLevel1X 4 2 2 4 2" xfId="51016"/>
    <cellStyle name="SAPBEXHLevel1X 4 2 2 5" xfId="51017"/>
    <cellStyle name="SAPBEXHLevel1X 4 2 2 5 2" xfId="51018"/>
    <cellStyle name="SAPBEXHLevel1X 4 2 2 6" xfId="51019"/>
    <cellStyle name="SAPBEXHLevel1X 4 2 2 7" xfId="51020"/>
    <cellStyle name="SAPBEXHLevel1X 4 2 2 8" xfId="51021"/>
    <cellStyle name="SAPBEXHLevel1X 4 2 2 9" xfId="51022"/>
    <cellStyle name="SAPBEXHLevel1X 4 2 3" xfId="51023"/>
    <cellStyle name="SAPBEXHLevel1X 4 2 3 2" xfId="51024"/>
    <cellStyle name="SAPBEXHLevel1X 4 2 3 2 2" xfId="51025"/>
    <cellStyle name="SAPBEXHLevel1X 4 2 3 2 2 2" xfId="51026"/>
    <cellStyle name="SAPBEXHLevel1X 4 2 3 2 3" xfId="51027"/>
    <cellStyle name="SAPBEXHLevel1X 4 2 3 3" xfId="51028"/>
    <cellStyle name="SAPBEXHLevel1X 4 2 3 3 2" xfId="51029"/>
    <cellStyle name="SAPBEXHLevel1X 4 2 3 4" xfId="51030"/>
    <cellStyle name="SAPBEXHLevel1X 4 2 3 5" xfId="51031"/>
    <cellStyle name="SAPBEXHLevel1X 4 2 4" xfId="51032"/>
    <cellStyle name="SAPBEXHLevel1X 4 2 4 2" xfId="51033"/>
    <cellStyle name="SAPBEXHLevel1X 4 2 4 2 2" xfId="51034"/>
    <cellStyle name="SAPBEXHLevel1X 4 2 4 3" xfId="51035"/>
    <cellStyle name="SAPBEXHLevel1X 4 2 4 4" xfId="51036"/>
    <cellStyle name="SAPBEXHLevel1X 4 2 4 5" xfId="51037"/>
    <cellStyle name="SAPBEXHLevel1X 4 2 5" xfId="51038"/>
    <cellStyle name="SAPBEXHLevel1X 4 2 5 2" xfId="51039"/>
    <cellStyle name="SAPBEXHLevel1X 4 2 5 3" xfId="51040"/>
    <cellStyle name="SAPBEXHLevel1X 4 2 5 4" xfId="51041"/>
    <cellStyle name="SAPBEXHLevel1X 4 2 5 5" xfId="51042"/>
    <cellStyle name="SAPBEXHLevel1X 4 2 6" xfId="51043"/>
    <cellStyle name="SAPBEXHLevel1X 4 2 6 2" xfId="51044"/>
    <cellStyle name="SAPBEXHLevel1X 4 2 6 3" xfId="51045"/>
    <cellStyle name="SAPBEXHLevel1X 4 2 6 4" xfId="51046"/>
    <cellStyle name="SAPBEXHLevel1X 4 2 6 5" xfId="51047"/>
    <cellStyle name="SAPBEXHLevel1X 4 2 7" xfId="51048"/>
    <cellStyle name="SAPBEXHLevel1X 4 2 7 2" xfId="51049"/>
    <cellStyle name="SAPBEXHLevel1X 4 2 8" xfId="51050"/>
    <cellStyle name="SAPBEXHLevel1X 4 2 8 2" xfId="51051"/>
    <cellStyle name="SAPBEXHLevel1X 4 2 9" xfId="51052"/>
    <cellStyle name="SAPBEXHLevel1X 4 3" xfId="51053"/>
    <cellStyle name="SAPBEXHLevel1X 4 3 2" xfId="51054"/>
    <cellStyle name="SAPBEXHLevel1X 4 3 2 2" xfId="51055"/>
    <cellStyle name="SAPBEXHLevel1X 4 3 2 2 2" xfId="51056"/>
    <cellStyle name="SAPBEXHLevel1X 4 3 2 3" xfId="51057"/>
    <cellStyle name="SAPBEXHLevel1X 4 3 3" xfId="51058"/>
    <cellStyle name="SAPBEXHLevel1X 4 3 3 2" xfId="51059"/>
    <cellStyle name="SAPBEXHLevel1X 4 3 4" xfId="51060"/>
    <cellStyle name="SAPBEXHLevel1X 4 3 4 2" xfId="51061"/>
    <cellStyle name="SAPBEXHLevel1X 4 3 5" xfId="51062"/>
    <cellStyle name="SAPBEXHLevel1X 4 3 5 2" xfId="51063"/>
    <cellStyle name="SAPBEXHLevel1X 4 3 6" xfId="51064"/>
    <cellStyle name="SAPBEXHLevel1X 4 3 6 2" xfId="51065"/>
    <cellStyle name="SAPBEXHLevel1X 4 3 7" xfId="51066"/>
    <cellStyle name="SAPBEXHLevel1X 4 3 8" xfId="51067"/>
    <cellStyle name="SAPBEXHLevel1X 4 4" xfId="51068"/>
    <cellStyle name="SAPBEXHLevel1X 4 4 2" xfId="51069"/>
    <cellStyle name="SAPBEXHLevel1X 4 4 2 2" xfId="51070"/>
    <cellStyle name="SAPBEXHLevel1X 4 4 2 2 2" xfId="51071"/>
    <cellStyle name="SAPBEXHLevel1X 4 4 2 3" xfId="51072"/>
    <cellStyle name="SAPBEXHLevel1X 4 4 3" xfId="51073"/>
    <cellStyle name="SAPBEXHLevel1X 4 4 3 2" xfId="51074"/>
    <cellStyle name="SAPBEXHLevel1X 4 4 4" xfId="51075"/>
    <cellStyle name="SAPBEXHLevel1X 4 4 5" xfId="51076"/>
    <cellStyle name="SAPBEXHLevel1X 4 5" xfId="51077"/>
    <cellStyle name="SAPBEXHLevel1X 4 5 2" xfId="51078"/>
    <cellStyle name="SAPBEXHLevel1X 4 5 2 2" xfId="51079"/>
    <cellStyle name="SAPBEXHLevel1X 4 5 2 2 2" xfId="51080"/>
    <cellStyle name="SAPBEXHLevel1X 4 5 2 3" xfId="51081"/>
    <cellStyle name="SAPBEXHLevel1X 4 5 3" xfId="51082"/>
    <cellStyle name="SAPBEXHLevel1X 4 5 3 2" xfId="51083"/>
    <cellStyle name="SAPBEXHLevel1X 4 5 4" xfId="51084"/>
    <cellStyle name="SAPBEXHLevel1X 4 5 5" xfId="51085"/>
    <cellStyle name="SAPBEXHLevel1X 4 6" xfId="51086"/>
    <cellStyle name="SAPBEXHLevel1X 4 6 2" xfId="51087"/>
    <cellStyle name="SAPBEXHLevel1X 4 6 3" xfId="51088"/>
    <cellStyle name="SAPBEXHLevel1X 4 6 4" xfId="51089"/>
    <cellStyle name="SAPBEXHLevel1X 4 6 5" xfId="51090"/>
    <cellStyle name="SAPBEXHLevel1X 4 7" xfId="51091"/>
    <cellStyle name="SAPBEXHLevel1X 4 7 2" xfId="51092"/>
    <cellStyle name="SAPBEXHLevel1X 4 7 3" xfId="51093"/>
    <cellStyle name="SAPBEXHLevel1X 4 7 4" xfId="51094"/>
    <cellStyle name="SAPBEXHLevel1X 4 7 5" xfId="51095"/>
    <cellStyle name="SAPBEXHLevel1X 4 8" xfId="51096"/>
    <cellStyle name="SAPBEXHLevel1X 4 8 2" xfId="51097"/>
    <cellStyle name="SAPBEXHLevel1X 4 9" xfId="51098"/>
    <cellStyle name="SAPBEXHLevel1X 4 9 2" xfId="51099"/>
    <cellStyle name="SAPBEXHLevel1X 5" xfId="51100"/>
    <cellStyle name="SAPBEXHLevel1X 5 2" xfId="51101"/>
    <cellStyle name="SAPBEXHLevel1X 5 2 2" xfId="51102"/>
    <cellStyle name="SAPBEXHLevel1X 5 2 2 2" xfId="51103"/>
    <cellStyle name="SAPBEXHLevel1X 5 2 2 2 2" xfId="51104"/>
    <cellStyle name="SAPBEXHLevel1X 5 2 2 3" xfId="51105"/>
    <cellStyle name="SAPBEXHLevel1X 5 2 2 4" xfId="51106"/>
    <cellStyle name="SAPBEXHLevel1X 5 2 3" xfId="51107"/>
    <cellStyle name="SAPBEXHLevel1X 5 2 3 2" xfId="51108"/>
    <cellStyle name="SAPBEXHLevel1X 5 2 4" xfId="51109"/>
    <cellStyle name="SAPBEXHLevel1X 5 2 5" xfId="51110"/>
    <cellStyle name="SAPBEXHLevel1X 5 3" xfId="51111"/>
    <cellStyle name="SAPBEXHLevel1X 5 3 2" xfId="51112"/>
    <cellStyle name="SAPBEXHLevel1X 5 3 2 2" xfId="51113"/>
    <cellStyle name="SAPBEXHLevel1X 5 3 3" xfId="51114"/>
    <cellStyle name="SAPBEXHLevel1X 5 3 4" xfId="51115"/>
    <cellStyle name="SAPBEXHLevel1X 5 4" xfId="51116"/>
    <cellStyle name="SAPBEXHLevel1X 5 4 2" xfId="51117"/>
    <cellStyle name="SAPBEXHLevel1X 5 4 3" xfId="51118"/>
    <cellStyle name="SAPBEXHLevel1X 5 5" xfId="51119"/>
    <cellStyle name="SAPBEXHLevel1X 5 5 2" xfId="51120"/>
    <cellStyle name="SAPBEXHLevel1X 5 6" xfId="51121"/>
    <cellStyle name="SAPBEXHLevel1X 5 7" xfId="51122"/>
    <cellStyle name="SAPBEXHLevel1X 6" xfId="51123"/>
    <cellStyle name="SAPBEXHLevel1X 6 2" xfId="51124"/>
    <cellStyle name="SAPBEXHLevel1X 6 2 2" xfId="51125"/>
    <cellStyle name="SAPBEXHLevel1X 6 2 2 2" xfId="51126"/>
    <cellStyle name="SAPBEXHLevel1X 6 2 2 2 2" xfId="51127"/>
    <cellStyle name="SAPBEXHLevel1X 6 2 2 3" xfId="51128"/>
    <cellStyle name="SAPBEXHLevel1X 6 2 3" xfId="51129"/>
    <cellStyle name="SAPBEXHLevel1X 6 2 3 2" xfId="51130"/>
    <cellStyle name="SAPBEXHLevel1X 6 2 4" xfId="51131"/>
    <cellStyle name="SAPBEXHLevel1X 6 2 5" xfId="51132"/>
    <cellStyle name="SAPBEXHLevel1X 6 3" xfId="51133"/>
    <cellStyle name="SAPBEXHLevel1X 6 3 2" xfId="51134"/>
    <cellStyle name="SAPBEXHLevel1X 6 3 2 2" xfId="51135"/>
    <cellStyle name="SAPBEXHLevel1X 6 3 3" xfId="51136"/>
    <cellStyle name="SAPBEXHLevel1X 6 3 4" xfId="51137"/>
    <cellStyle name="SAPBEXHLevel1X 6 4" xfId="51138"/>
    <cellStyle name="SAPBEXHLevel1X 6 4 2" xfId="51139"/>
    <cellStyle name="SAPBEXHLevel1X 6 5" xfId="51140"/>
    <cellStyle name="SAPBEXHLevel1X 6 6" xfId="51141"/>
    <cellStyle name="SAPBEXHLevel1X 7" xfId="51142"/>
    <cellStyle name="SAPBEXHLevel1X 7 2" xfId="51143"/>
    <cellStyle name="SAPBEXHLevel1X 7 2 2" xfId="51144"/>
    <cellStyle name="SAPBEXHLevel1X 7 2 2 2" xfId="51145"/>
    <cellStyle name="SAPBEXHLevel1X 7 2 3" xfId="51146"/>
    <cellStyle name="SAPBEXHLevel1X 7 2 4" xfId="51147"/>
    <cellStyle name="SAPBEXHLevel1X 7 3" xfId="51148"/>
    <cellStyle name="SAPBEXHLevel1X 7 3 2" xfId="51149"/>
    <cellStyle name="SAPBEXHLevel1X 7 3 3" xfId="51150"/>
    <cellStyle name="SAPBEXHLevel1X 7 4" xfId="51151"/>
    <cellStyle name="SAPBEXHLevel1X 7 5" xfId="51152"/>
    <cellStyle name="SAPBEXHLevel1X 8" xfId="51153"/>
    <cellStyle name="SAPBEXHLevel1X 8 2" xfId="51154"/>
    <cellStyle name="SAPBEXHLevel1X 8 2 2" xfId="51155"/>
    <cellStyle name="SAPBEXHLevel1X 8 2 2 2" xfId="51156"/>
    <cellStyle name="SAPBEXHLevel1X 8 2 3" xfId="51157"/>
    <cellStyle name="SAPBEXHLevel1X 8 2 4" xfId="51158"/>
    <cellStyle name="SAPBEXHLevel1X 8 3" xfId="51159"/>
    <cellStyle name="SAPBEXHLevel1X 8 3 2" xfId="51160"/>
    <cellStyle name="SAPBEXHLevel1X 8 3 3" xfId="51161"/>
    <cellStyle name="SAPBEXHLevel1X 8 4" xfId="51162"/>
    <cellStyle name="SAPBEXHLevel1X 8 5" xfId="51163"/>
    <cellStyle name="SAPBEXHLevel1X 9" xfId="51164"/>
    <cellStyle name="SAPBEXHLevel1X 9 2" xfId="51165"/>
    <cellStyle name="SAPBEXHLevel1X 9 2 2" xfId="51166"/>
    <cellStyle name="SAPBEXHLevel1X 9 2 2 2" xfId="51167"/>
    <cellStyle name="SAPBEXHLevel1X 9 2 3" xfId="51168"/>
    <cellStyle name="SAPBEXHLevel1X 9 2 4" xfId="51169"/>
    <cellStyle name="SAPBEXHLevel1X 9 3" xfId="51170"/>
    <cellStyle name="SAPBEXHLevel1X 9 3 2" xfId="51171"/>
    <cellStyle name="SAPBEXHLevel1X 9 3 3" xfId="51172"/>
    <cellStyle name="SAPBEXHLevel1X 9 4" xfId="51173"/>
    <cellStyle name="SAPBEXHLevel1X 9 5" xfId="51174"/>
    <cellStyle name="SAPBEXHLevel2" xfId="51175"/>
    <cellStyle name="SAPBEXHLevel2 10" xfId="51176"/>
    <cellStyle name="SAPBEXHLevel2 10 2" xfId="51177"/>
    <cellStyle name="SAPBEXHLevel2 10 2 2" xfId="51178"/>
    <cellStyle name="SAPBEXHLevel2 10 3" xfId="51179"/>
    <cellStyle name="SAPBEXHLevel2 10 3 2" xfId="51180"/>
    <cellStyle name="SAPBEXHLevel2 10 4" xfId="51181"/>
    <cellStyle name="SAPBEXHLevel2 10 5" xfId="51182"/>
    <cellStyle name="SAPBEXHLevel2 11" xfId="51183"/>
    <cellStyle name="SAPBEXHLevel2 11 2" xfId="51184"/>
    <cellStyle name="SAPBEXHLevel2 11 2 2" xfId="51185"/>
    <cellStyle name="SAPBEXHLevel2 11 3" xfId="51186"/>
    <cellStyle name="SAPBEXHLevel2 11 3 2" xfId="51187"/>
    <cellStyle name="SAPBEXHLevel2 11 4" xfId="51188"/>
    <cellStyle name="SAPBEXHLevel2 11 5" xfId="51189"/>
    <cellStyle name="SAPBEXHLevel2 12" xfId="51190"/>
    <cellStyle name="SAPBEXHLevel2 12 2" xfId="51191"/>
    <cellStyle name="SAPBEXHLevel2 12 2 2" xfId="51192"/>
    <cellStyle name="SAPBEXHLevel2 12 3" xfId="51193"/>
    <cellStyle name="SAPBEXHLevel2 12 3 2" xfId="51194"/>
    <cellStyle name="SAPBEXHLevel2 12 4" xfId="51195"/>
    <cellStyle name="SAPBEXHLevel2 12 5" xfId="51196"/>
    <cellStyle name="SAPBEXHLevel2 13" xfId="51197"/>
    <cellStyle name="SAPBEXHLevel2 13 2" xfId="51198"/>
    <cellStyle name="SAPBEXHLevel2 13 2 2" xfId="51199"/>
    <cellStyle name="SAPBEXHLevel2 13 3" xfId="51200"/>
    <cellStyle name="SAPBEXHLevel2 13 3 2" xfId="51201"/>
    <cellStyle name="SAPBEXHLevel2 13 4" xfId="51202"/>
    <cellStyle name="SAPBEXHLevel2 13 5" xfId="51203"/>
    <cellStyle name="SAPBEXHLevel2 14" xfId="51204"/>
    <cellStyle name="SAPBEXHLevel2 14 2" xfId="51205"/>
    <cellStyle name="SAPBEXHLevel2 14 2 2" xfId="51206"/>
    <cellStyle name="SAPBEXHLevel2 14 3" xfId="51207"/>
    <cellStyle name="SAPBEXHLevel2 14 3 2" xfId="51208"/>
    <cellStyle name="SAPBEXHLevel2 14 4" xfId="51209"/>
    <cellStyle name="SAPBEXHLevel2 14 5" xfId="51210"/>
    <cellStyle name="SAPBEXHLevel2 15" xfId="51211"/>
    <cellStyle name="SAPBEXHLevel2 15 2" xfId="51212"/>
    <cellStyle name="SAPBEXHLevel2 15 2 2" xfId="51213"/>
    <cellStyle name="SAPBEXHLevel2 15 3" xfId="51214"/>
    <cellStyle name="SAPBEXHLevel2 15 3 2" xfId="51215"/>
    <cellStyle name="SAPBEXHLevel2 15 4" xfId="51216"/>
    <cellStyle name="SAPBEXHLevel2 15 5" xfId="51217"/>
    <cellStyle name="SAPBEXHLevel2 16" xfId="51218"/>
    <cellStyle name="SAPBEXHLevel2 16 2" xfId="51219"/>
    <cellStyle name="SAPBEXHLevel2 16 2 2" xfId="51220"/>
    <cellStyle name="SAPBEXHLevel2 16 3" xfId="51221"/>
    <cellStyle name="SAPBEXHLevel2 16 3 2" xfId="51222"/>
    <cellStyle name="SAPBEXHLevel2 16 4" xfId="51223"/>
    <cellStyle name="SAPBEXHLevel2 16 5" xfId="51224"/>
    <cellStyle name="SAPBEXHLevel2 17" xfId="51225"/>
    <cellStyle name="SAPBEXHLevel2 17 2" xfId="51226"/>
    <cellStyle name="SAPBEXHLevel2 17 3" xfId="51227"/>
    <cellStyle name="SAPBEXHLevel2 17 4" xfId="51228"/>
    <cellStyle name="SAPBEXHLevel2 17 5" xfId="51229"/>
    <cellStyle name="SAPBEXHLevel2 18" xfId="51230"/>
    <cellStyle name="SAPBEXHLevel2 18 2" xfId="51231"/>
    <cellStyle name="SAPBEXHLevel2 19" xfId="51232"/>
    <cellStyle name="SAPBEXHLevel2 19 2" xfId="51233"/>
    <cellStyle name="SAPBEXHLevel2 2" xfId="51234"/>
    <cellStyle name="SAPBEXHLevel2 2 10" xfId="51235"/>
    <cellStyle name="SAPBEXHLevel2 2 10 2" xfId="51236"/>
    <cellStyle name="SAPBEXHLevel2 2 11" xfId="51237"/>
    <cellStyle name="SAPBEXHLevel2 2 11 2" xfId="51238"/>
    <cellStyle name="SAPBEXHLevel2 2 11 3" xfId="51239"/>
    <cellStyle name="SAPBEXHLevel2 2 12" xfId="51240"/>
    <cellStyle name="SAPBEXHLevel2 2 12 2" xfId="51241"/>
    <cellStyle name="SAPBEXHLevel2 2 12 3" xfId="51242"/>
    <cellStyle name="SAPBEXHLevel2 2 13" xfId="51243"/>
    <cellStyle name="SAPBEXHLevel2 2 14" xfId="51244"/>
    <cellStyle name="SAPBEXHLevel2 2 2" xfId="51245"/>
    <cellStyle name="SAPBEXHLevel2 2 2 10" xfId="51246"/>
    <cellStyle name="SAPBEXHLevel2 2 2 11" xfId="51247"/>
    <cellStyle name="SAPBEXHLevel2 2 2 12" xfId="51248"/>
    <cellStyle name="SAPBEXHLevel2 2 2 13" xfId="51249"/>
    <cellStyle name="SAPBEXHLevel2 2 2 2" xfId="51250"/>
    <cellStyle name="SAPBEXHLevel2 2 2 2 10" xfId="51251"/>
    <cellStyle name="SAPBEXHLevel2 2 2 2 11" xfId="51252"/>
    <cellStyle name="SAPBEXHLevel2 2 2 2 2" xfId="51253"/>
    <cellStyle name="SAPBEXHLevel2 2 2 2 2 2" xfId="51254"/>
    <cellStyle name="SAPBEXHLevel2 2 2 2 2 2 2" xfId="51255"/>
    <cellStyle name="SAPBEXHLevel2 2 2 2 2 2 2 2" xfId="51256"/>
    <cellStyle name="SAPBEXHLevel2 2 2 2 2 2 3" xfId="51257"/>
    <cellStyle name="SAPBEXHLevel2 2 2 2 2 2 4" xfId="51258"/>
    <cellStyle name="SAPBEXHLevel2 2 2 2 2 3" xfId="51259"/>
    <cellStyle name="SAPBEXHLevel2 2 2 2 2 3 2" xfId="51260"/>
    <cellStyle name="SAPBEXHLevel2 2 2 2 2 3 3" xfId="51261"/>
    <cellStyle name="SAPBEXHLevel2 2 2 2 2 4" xfId="51262"/>
    <cellStyle name="SAPBEXHLevel2 2 2 2 2 4 2" xfId="51263"/>
    <cellStyle name="SAPBEXHLevel2 2 2 2 2 5" xfId="51264"/>
    <cellStyle name="SAPBEXHLevel2 2 2 2 2 5 2" xfId="51265"/>
    <cellStyle name="SAPBEXHLevel2 2 2 2 2 6" xfId="51266"/>
    <cellStyle name="SAPBEXHLevel2 2 2 2 2 7" xfId="51267"/>
    <cellStyle name="SAPBEXHLevel2 2 2 2 2 8" xfId="51268"/>
    <cellStyle name="SAPBEXHLevel2 2 2 2 2 9" xfId="51269"/>
    <cellStyle name="SAPBEXHLevel2 2 2 2 3" xfId="51270"/>
    <cellStyle name="SAPBEXHLevel2 2 2 2 3 2" xfId="51271"/>
    <cellStyle name="SAPBEXHLevel2 2 2 2 3 2 2" xfId="51272"/>
    <cellStyle name="SAPBEXHLevel2 2 2 2 3 2 2 2" xfId="51273"/>
    <cellStyle name="SAPBEXHLevel2 2 2 2 3 2 3" xfId="51274"/>
    <cellStyle name="SAPBEXHLevel2 2 2 2 3 3" xfId="51275"/>
    <cellStyle name="SAPBEXHLevel2 2 2 2 3 3 2" xfId="51276"/>
    <cellStyle name="SAPBEXHLevel2 2 2 2 3 4" xfId="51277"/>
    <cellStyle name="SAPBEXHLevel2 2 2 2 3 5" xfId="51278"/>
    <cellStyle name="SAPBEXHLevel2 2 2 2 4" xfId="51279"/>
    <cellStyle name="SAPBEXHLevel2 2 2 2 4 2" xfId="51280"/>
    <cellStyle name="SAPBEXHLevel2 2 2 2 4 2 2" xfId="51281"/>
    <cellStyle name="SAPBEXHLevel2 2 2 2 4 3" xfId="51282"/>
    <cellStyle name="SAPBEXHLevel2 2 2 2 4 4" xfId="51283"/>
    <cellStyle name="SAPBEXHLevel2 2 2 2 4 5" xfId="51284"/>
    <cellStyle name="SAPBEXHLevel2 2 2 2 5" xfId="51285"/>
    <cellStyle name="SAPBEXHLevel2 2 2 2 5 2" xfId="51286"/>
    <cellStyle name="SAPBEXHLevel2 2 2 2 5 3" xfId="51287"/>
    <cellStyle name="SAPBEXHLevel2 2 2 2 5 4" xfId="51288"/>
    <cellStyle name="SAPBEXHLevel2 2 2 2 5 5" xfId="51289"/>
    <cellStyle name="SAPBEXHLevel2 2 2 2 6" xfId="51290"/>
    <cellStyle name="SAPBEXHLevel2 2 2 2 6 2" xfId="51291"/>
    <cellStyle name="SAPBEXHLevel2 2 2 2 6 3" xfId="51292"/>
    <cellStyle name="SAPBEXHLevel2 2 2 2 6 4" xfId="51293"/>
    <cellStyle name="SAPBEXHLevel2 2 2 2 6 5" xfId="51294"/>
    <cellStyle name="SAPBEXHLevel2 2 2 2 7" xfId="51295"/>
    <cellStyle name="SAPBEXHLevel2 2 2 2 7 2" xfId="51296"/>
    <cellStyle name="SAPBEXHLevel2 2 2 2 8" xfId="51297"/>
    <cellStyle name="SAPBEXHLevel2 2 2 2 8 2" xfId="51298"/>
    <cellStyle name="SAPBEXHLevel2 2 2 2 9" xfId="51299"/>
    <cellStyle name="SAPBEXHLevel2 2 2 3" xfId="51300"/>
    <cellStyle name="SAPBEXHLevel2 2 2 3 2" xfId="51301"/>
    <cellStyle name="SAPBEXHLevel2 2 2 3 2 2" xfId="51302"/>
    <cellStyle name="SAPBEXHLevel2 2 2 3 2 2 2" xfId="51303"/>
    <cellStyle name="SAPBEXHLevel2 2 2 3 2 3" xfId="51304"/>
    <cellStyle name="SAPBEXHLevel2 2 2 3 2 4" xfId="51305"/>
    <cellStyle name="SAPBEXHLevel2 2 2 3 3" xfId="51306"/>
    <cellStyle name="SAPBEXHLevel2 2 2 3 3 2" xfId="51307"/>
    <cellStyle name="SAPBEXHLevel2 2 2 3 3 3" xfId="51308"/>
    <cellStyle name="SAPBEXHLevel2 2 2 3 4" xfId="51309"/>
    <cellStyle name="SAPBEXHLevel2 2 2 3 4 2" xfId="51310"/>
    <cellStyle name="SAPBEXHLevel2 2 2 3 5" xfId="51311"/>
    <cellStyle name="SAPBEXHLevel2 2 2 3 5 2" xfId="51312"/>
    <cellStyle name="SAPBEXHLevel2 2 2 3 6" xfId="51313"/>
    <cellStyle name="SAPBEXHLevel2 2 2 3 6 2" xfId="51314"/>
    <cellStyle name="SAPBEXHLevel2 2 2 3 7" xfId="51315"/>
    <cellStyle name="SAPBEXHLevel2 2 2 3 8" xfId="51316"/>
    <cellStyle name="SAPBEXHLevel2 2 2 4" xfId="51317"/>
    <cellStyle name="SAPBEXHLevel2 2 2 4 2" xfId="51318"/>
    <cellStyle name="SAPBEXHLevel2 2 2 4 2 2" xfId="51319"/>
    <cellStyle name="SAPBEXHLevel2 2 2 4 2 2 2" xfId="51320"/>
    <cellStyle name="SAPBEXHLevel2 2 2 4 2 3" xfId="51321"/>
    <cellStyle name="SAPBEXHLevel2 2 2 4 3" xfId="51322"/>
    <cellStyle name="SAPBEXHLevel2 2 2 4 3 2" xfId="51323"/>
    <cellStyle name="SAPBEXHLevel2 2 2 4 4" xfId="51324"/>
    <cellStyle name="SAPBEXHLevel2 2 2 4 5" xfId="51325"/>
    <cellStyle name="SAPBEXHLevel2 2 2 5" xfId="51326"/>
    <cellStyle name="SAPBEXHLevel2 2 2 5 2" xfId="51327"/>
    <cellStyle name="SAPBEXHLevel2 2 2 5 2 2" xfId="51328"/>
    <cellStyle name="SAPBEXHLevel2 2 2 5 2 2 2" xfId="51329"/>
    <cellStyle name="SAPBEXHLevel2 2 2 5 2 3" xfId="51330"/>
    <cellStyle name="SAPBEXHLevel2 2 2 5 3" xfId="51331"/>
    <cellStyle name="SAPBEXHLevel2 2 2 5 3 2" xfId="51332"/>
    <cellStyle name="SAPBEXHLevel2 2 2 5 4" xfId="51333"/>
    <cellStyle name="SAPBEXHLevel2 2 2 5 5" xfId="51334"/>
    <cellStyle name="SAPBEXHLevel2 2 2 6" xfId="51335"/>
    <cellStyle name="SAPBEXHLevel2 2 2 6 2" xfId="51336"/>
    <cellStyle name="SAPBEXHLevel2 2 2 6 3" xfId="51337"/>
    <cellStyle name="SAPBEXHLevel2 2 2 6 4" xfId="51338"/>
    <cellStyle name="SAPBEXHLevel2 2 2 6 5" xfId="51339"/>
    <cellStyle name="SAPBEXHLevel2 2 2 7" xfId="51340"/>
    <cellStyle name="SAPBEXHLevel2 2 2 7 2" xfId="51341"/>
    <cellStyle name="SAPBEXHLevel2 2 2 7 3" xfId="51342"/>
    <cellStyle name="SAPBEXHLevel2 2 2 7 4" xfId="51343"/>
    <cellStyle name="SAPBEXHLevel2 2 2 7 5" xfId="51344"/>
    <cellStyle name="SAPBEXHLevel2 2 2 8" xfId="51345"/>
    <cellStyle name="SAPBEXHLevel2 2 2 8 2" xfId="51346"/>
    <cellStyle name="SAPBEXHLevel2 2 2 9" xfId="51347"/>
    <cellStyle name="SAPBEXHLevel2 2 2 9 2" xfId="51348"/>
    <cellStyle name="SAPBEXHLevel2 2 3" xfId="51349"/>
    <cellStyle name="SAPBEXHLevel2 2 3 10" xfId="51350"/>
    <cellStyle name="SAPBEXHLevel2 2 3 11" xfId="51351"/>
    <cellStyle name="SAPBEXHLevel2 2 3 2" xfId="51352"/>
    <cellStyle name="SAPBEXHLevel2 2 3 2 2" xfId="51353"/>
    <cellStyle name="SAPBEXHLevel2 2 3 2 2 2" xfId="51354"/>
    <cellStyle name="SAPBEXHLevel2 2 3 2 2 2 2" xfId="51355"/>
    <cellStyle name="SAPBEXHLevel2 2 3 2 2 3" xfId="51356"/>
    <cellStyle name="SAPBEXHLevel2 2 3 2 2 4" xfId="51357"/>
    <cellStyle name="SAPBEXHLevel2 2 3 2 3" xfId="51358"/>
    <cellStyle name="SAPBEXHLevel2 2 3 2 3 2" xfId="51359"/>
    <cellStyle name="SAPBEXHLevel2 2 3 2 3 3" xfId="51360"/>
    <cellStyle name="SAPBEXHLevel2 2 3 2 4" xfId="51361"/>
    <cellStyle name="SAPBEXHLevel2 2 3 2 4 2" xfId="51362"/>
    <cellStyle name="SAPBEXHLevel2 2 3 2 5" xfId="51363"/>
    <cellStyle name="SAPBEXHLevel2 2 3 2 5 2" xfId="51364"/>
    <cellStyle name="SAPBEXHLevel2 2 3 2 6" xfId="51365"/>
    <cellStyle name="SAPBEXHLevel2 2 3 2 7" xfId="51366"/>
    <cellStyle name="SAPBEXHLevel2 2 3 2 8" xfId="51367"/>
    <cellStyle name="SAPBEXHLevel2 2 3 2 9" xfId="51368"/>
    <cellStyle name="SAPBEXHLevel2 2 3 3" xfId="51369"/>
    <cellStyle name="SAPBEXHLevel2 2 3 3 2" xfId="51370"/>
    <cellStyle name="SAPBEXHLevel2 2 3 3 2 2" xfId="51371"/>
    <cellStyle name="SAPBEXHLevel2 2 3 3 2 2 2" xfId="51372"/>
    <cellStyle name="SAPBEXHLevel2 2 3 3 2 3" xfId="51373"/>
    <cellStyle name="SAPBEXHLevel2 2 3 3 3" xfId="51374"/>
    <cellStyle name="SAPBEXHLevel2 2 3 3 3 2" xfId="51375"/>
    <cellStyle name="SAPBEXHLevel2 2 3 3 4" xfId="51376"/>
    <cellStyle name="SAPBEXHLevel2 2 3 3 5" xfId="51377"/>
    <cellStyle name="SAPBEXHLevel2 2 3 4" xfId="51378"/>
    <cellStyle name="SAPBEXHLevel2 2 3 4 2" xfId="51379"/>
    <cellStyle name="SAPBEXHLevel2 2 3 4 2 2" xfId="51380"/>
    <cellStyle name="SAPBEXHLevel2 2 3 4 3" xfId="51381"/>
    <cellStyle name="SAPBEXHLevel2 2 3 4 4" xfId="51382"/>
    <cellStyle name="SAPBEXHLevel2 2 3 4 5" xfId="51383"/>
    <cellStyle name="SAPBEXHLevel2 2 3 5" xfId="51384"/>
    <cellStyle name="SAPBEXHLevel2 2 3 5 2" xfId="51385"/>
    <cellStyle name="SAPBEXHLevel2 2 3 5 3" xfId="51386"/>
    <cellStyle name="SAPBEXHLevel2 2 3 5 4" xfId="51387"/>
    <cellStyle name="SAPBEXHLevel2 2 3 5 5" xfId="51388"/>
    <cellStyle name="SAPBEXHLevel2 2 3 6" xfId="51389"/>
    <cellStyle name="SAPBEXHLevel2 2 3 6 2" xfId="51390"/>
    <cellStyle name="SAPBEXHLevel2 2 3 6 3" xfId="51391"/>
    <cellStyle name="SAPBEXHLevel2 2 3 6 4" xfId="51392"/>
    <cellStyle name="SAPBEXHLevel2 2 3 6 5" xfId="51393"/>
    <cellStyle name="SAPBEXHLevel2 2 3 7" xfId="51394"/>
    <cellStyle name="SAPBEXHLevel2 2 3 7 2" xfId="51395"/>
    <cellStyle name="SAPBEXHLevel2 2 3 8" xfId="51396"/>
    <cellStyle name="SAPBEXHLevel2 2 3 8 2" xfId="51397"/>
    <cellStyle name="SAPBEXHLevel2 2 3 9" xfId="51398"/>
    <cellStyle name="SAPBEXHLevel2 2 4" xfId="51399"/>
    <cellStyle name="SAPBEXHLevel2 2 4 2" xfId="51400"/>
    <cellStyle name="SAPBEXHLevel2 2 4 2 2" xfId="51401"/>
    <cellStyle name="SAPBEXHLevel2 2 4 2 2 2" xfId="51402"/>
    <cellStyle name="SAPBEXHLevel2 2 4 2 3" xfId="51403"/>
    <cellStyle name="SAPBEXHLevel2 2 4 2 4" xfId="51404"/>
    <cellStyle name="SAPBEXHLevel2 2 4 3" xfId="51405"/>
    <cellStyle name="SAPBEXHLevel2 2 4 3 2" xfId="51406"/>
    <cellStyle name="SAPBEXHLevel2 2 4 3 3" xfId="51407"/>
    <cellStyle name="SAPBEXHLevel2 2 4 4" xfId="51408"/>
    <cellStyle name="SAPBEXHLevel2 2 4 4 2" xfId="51409"/>
    <cellStyle name="SAPBEXHLevel2 2 4 5" xfId="51410"/>
    <cellStyle name="SAPBEXHLevel2 2 4 5 2" xfId="51411"/>
    <cellStyle name="SAPBEXHLevel2 2 4 6" xfId="51412"/>
    <cellStyle name="SAPBEXHLevel2 2 4 6 2" xfId="51413"/>
    <cellStyle name="SAPBEXHLevel2 2 4 7" xfId="51414"/>
    <cellStyle name="SAPBEXHLevel2 2 4 8" xfId="51415"/>
    <cellStyle name="SAPBEXHLevel2 2 5" xfId="51416"/>
    <cellStyle name="SAPBEXHLevel2 2 5 2" xfId="51417"/>
    <cellStyle name="SAPBEXHLevel2 2 5 2 2" xfId="51418"/>
    <cellStyle name="SAPBEXHLevel2 2 5 2 2 2" xfId="51419"/>
    <cellStyle name="SAPBEXHLevel2 2 5 2 3" xfId="51420"/>
    <cellStyle name="SAPBEXHLevel2 2 5 2 4" xfId="51421"/>
    <cellStyle name="SAPBEXHLevel2 2 5 3" xfId="51422"/>
    <cellStyle name="SAPBEXHLevel2 2 5 3 2" xfId="51423"/>
    <cellStyle name="SAPBEXHLevel2 2 5 4" xfId="51424"/>
    <cellStyle name="SAPBEXHLevel2 2 5 5" xfId="51425"/>
    <cellStyle name="SAPBEXHLevel2 2 6" xfId="51426"/>
    <cellStyle name="SAPBEXHLevel2 2 6 2" xfId="51427"/>
    <cellStyle name="SAPBEXHLevel2 2 6 2 2" xfId="51428"/>
    <cellStyle name="SAPBEXHLevel2 2 6 2 2 2" xfId="51429"/>
    <cellStyle name="SAPBEXHLevel2 2 6 2 3" xfId="51430"/>
    <cellStyle name="SAPBEXHLevel2 2 6 3" xfId="51431"/>
    <cellStyle name="SAPBEXHLevel2 2 6 3 2" xfId="51432"/>
    <cellStyle name="SAPBEXHLevel2 2 6 4" xfId="51433"/>
    <cellStyle name="SAPBEXHLevel2 2 6 5" xfId="51434"/>
    <cellStyle name="SAPBEXHLevel2 2 7" xfId="51435"/>
    <cellStyle name="SAPBEXHLevel2 2 7 2" xfId="51436"/>
    <cellStyle name="SAPBEXHLevel2 2 7 3" xfId="51437"/>
    <cellStyle name="SAPBEXHLevel2 2 7 4" xfId="51438"/>
    <cellStyle name="SAPBEXHLevel2 2 7 5" xfId="51439"/>
    <cellStyle name="SAPBEXHLevel2 2 8" xfId="51440"/>
    <cellStyle name="SAPBEXHLevel2 2 8 2" xfId="51441"/>
    <cellStyle name="SAPBEXHLevel2 2 8 3" xfId="51442"/>
    <cellStyle name="SAPBEXHLevel2 2 9" xfId="51443"/>
    <cellStyle name="SAPBEXHLevel2 2 9 2" xfId="51444"/>
    <cellStyle name="SAPBEXHLevel2 2 9 3" xfId="51445"/>
    <cellStyle name="SAPBEXHLevel2 20" xfId="51446"/>
    <cellStyle name="SAPBEXHLevel2 20 2" xfId="51447"/>
    <cellStyle name="SAPBEXHLevel2 21" xfId="51448"/>
    <cellStyle name="SAPBEXHLevel2 21 2" xfId="51449"/>
    <cellStyle name="SAPBEXHLevel2 22" xfId="51450"/>
    <cellStyle name="SAPBEXHLevel2 22 2" xfId="51451"/>
    <cellStyle name="SAPBEXHLevel2 22 3" xfId="51452"/>
    <cellStyle name="SAPBEXHLevel2 23" xfId="51453"/>
    <cellStyle name="SAPBEXHLevel2 3" xfId="51454"/>
    <cellStyle name="SAPBEXHLevel2 3 10" xfId="51455"/>
    <cellStyle name="SAPBEXHLevel2 3 10 2" xfId="51456"/>
    <cellStyle name="SAPBEXHLevel2 3 10 3" xfId="51457"/>
    <cellStyle name="SAPBEXHLevel2 3 11" xfId="51458"/>
    <cellStyle name="SAPBEXHLevel2 3 11 2" xfId="51459"/>
    <cellStyle name="SAPBEXHLevel2 3 11 3" xfId="51460"/>
    <cellStyle name="SAPBEXHLevel2 3 12" xfId="51461"/>
    <cellStyle name="SAPBEXHLevel2 3 13" xfId="51462"/>
    <cellStyle name="SAPBEXHLevel2 3 2" xfId="51463"/>
    <cellStyle name="SAPBEXHLevel2 3 2 10" xfId="51464"/>
    <cellStyle name="SAPBEXHLevel2 3 2 11" xfId="51465"/>
    <cellStyle name="SAPBEXHLevel2 3 2 2" xfId="51466"/>
    <cellStyle name="SAPBEXHLevel2 3 2 2 2" xfId="51467"/>
    <cellStyle name="SAPBEXHLevel2 3 2 2 2 2" xfId="51468"/>
    <cellStyle name="SAPBEXHLevel2 3 2 2 2 2 2" xfId="51469"/>
    <cellStyle name="SAPBEXHLevel2 3 2 2 2 3" xfId="51470"/>
    <cellStyle name="SAPBEXHLevel2 3 2 2 2 4" xfId="51471"/>
    <cellStyle name="SAPBEXHLevel2 3 2 2 3" xfId="51472"/>
    <cellStyle name="SAPBEXHLevel2 3 2 2 3 2" xfId="51473"/>
    <cellStyle name="SAPBEXHLevel2 3 2 2 3 3" xfId="51474"/>
    <cellStyle name="SAPBEXHLevel2 3 2 2 4" xfId="51475"/>
    <cellStyle name="SAPBEXHLevel2 3 2 2 4 2" xfId="51476"/>
    <cellStyle name="SAPBEXHLevel2 3 2 2 5" xfId="51477"/>
    <cellStyle name="SAPBEXHLevel2 3 2 2 5 2" xfId="51478"/>
    <cellStyle name="SAPBEXHLevel2 3 2 2 6" xfId="51479"/>
    <cellStyle name="SAPBEXHLevel2 3 2 2 7" xfId="51480"/>
    <cellStyle name="SAPBEXHLevel2 3 2 2 8" xfId="51481"/>
    <cellStyle name="SAPBEXHLevel2 3 2 2 9" xfId="51482"/>
    <cellStyle name="SAPBEXHLevel2 3 2 3" xfId="51483"/>
    <cellStyle name="SAPBEXHLevel2 3 2 3 2" xfId="51484"/>
    <cellStyle name="SAPBEXHLevel2 3 2 3 2 2" xfId="51485"/>
    <cellStyle name="SAPBEXHLevel2 3 2 3 2 2 2" xfId="51486"/>
    <cellStyle name="SAPBEXHLevel2 3 2 3 2 3" xfId="51487"/>
    <cellStyle name="SAPBEXHLevel2 3 2 3 3" xfId="51488"/>
    <cellStyle name="SAPBEXHLevel2 3 2 3 3 2" xfId="51489"/>
    <cellStyle name="SAPBEXHLevel2 3 2 3 4" xfId="51490"/>
    <cellStyle name="SAPBEXHLevel2 3 2 3 5" xfId="51491"/>
    <cellStyle name="SAPBEXHLevel2 3 2 4" xfId="51492"/>
    <cellStyle name="SAPBEXHLevel2 3 2 4 2" xfId="51493"/>
    <cellStyle name="SAPBEXHLevel2 3 2 4 2 2" xfId="51494"/>
    <cellStyle name="SAPBEXHLevel2 3 2 4 3" xfId="51495"/>
    <cellStyle name="SAPBEXHLevel2 3 2 4 4" xfId="51496"/>
    <cellStyle name="SAPBEXHLevel2 3 2 4 5" xfId="51497"/>
    <cellStyle name="SAPBEXHLevel2 3 2 5" xfId="51498"/>
    <cellStyle name="SAPBEXHLevel2 3 2 5 2" xfId="51499"/>
    <cellStyle name="SAPBEXHLevel2 3 2 5 3" xfId="51500"/>
    <cellStyle name="SAPBEXHLevel2 3 2 5 4" xfId="51501"/>
    <cellStyle name="SAPBEXHLevel2 3 2 5 5" xfId="51502"/>
    <cellStyle name="SAPBEXHLevel2 3 2 6" xfId="51503"/>
    <cellStyle name="SAPBEXHLevel2 3 2 6 2" xfId="51504"/>
    <cellStyle name="SAPBEXHLevel2 3 2 6 3" xfId="51505"/>
    <cellStyle name="SAPBEXHLevel2 3 2 6 4" xfId="51506"/>
    <cellStyle name="SAPBEXHLevel2 3 2 6 5" xfId="51507"/>
    <cellStyle name="SAPBEXHLevel2 3 2 7" xfId="51508"/>
    <cellStyle name="SAPBEXHLevel2 3 2 7 2" xfId="51509"/>
    <cellStyle name="SAPBEXHLevel2 3 2 8" xfId="51510"/>
    <cellStyle name="SAPBEXHLevel2 3 2 8 2" xfId="51511"/>
    <cellStyle name="SAPBEXHLevel2 3 2 9" xfId="51512"/>
    <cellStyle name="SAPBEXHLevel2 3 3" xfId="51513"/>
    <cellStyle name="SAPBEXHLevel2 3 3 2" xfId="51514"/>
    <cellStyle name="SAPBEXHLevel2 3 3 2 2" xfId="51515"/>
    <cellStyle name="SAPBEXHLevel2 3 3 2 2 2" xfId="51516"/>
    <cellStyle name="SAPBEXHLevel2 3 3 2 3" xfId="51517"/>
    <cellStyle name="SAPBEXHLevel2 3 3 2 4" xfId="51518"/>
    <cellStyle name="SAPBEXHLevel2 3 3 3" xfId="51519"/>
    <cellStyle name="SAPBEXHLevel2 3 3 3 2" xfId="51520"/>
    <cellStyle name="SAPBEXHLevel2 3 3 3 3" xfId="51521"/>
    <cellStyle name="SAPBEXHLevel2 3 3 4" xfId="51522"/>
    <cellStyle name="SAPBEXHLevel2 3 3 4 2" xfId="51523"/>
    <cellStyle name="SAPBEXHLevel2 3 3 5" xfId="51524"/>
    <cellStyle name="SAPBEXHLevel2 3 3 5 2" xfId="51525"/>
    <cellStyle name="SAPBEXHLevel2 3 3 6" xfId="51526"/>
    <cellStyle name="SAPBEXHLevel2 3 3 6 2" xfId="51527"/>
    <cellStyle name="SAPBEXHLevel2 3 3 7" xfId="51528"/>
    <cellStyle name="SAPBEXHLevel2 3 3 8" xfId="51529"/>
    <cellStyle name="SAPBEXHLevel2 3 4" xfId="51530"/>
    <cellStyle name="SAPBEXHLevel2 3 4 2" xfId="51531"/>
    <cellStyle name="SAPBEXHLevel2 3 4 2 2" xfId="51532"/>
    <cellStyle name="SAPBEXHLevel2 3 4 2 2 2" xfId="51533"/>
    <cellStyle name="SAPBEXHLevel2 3 4 2 3" xfId="51534"/>
    <cellStyle name="SAPBEXHLevel2 3 4 2 4" xfId="51535"/>
    <cellStyle name="SAPBEXHLevel2 3 4 3" xfId="51536"/>
    <cellStyle name="SAPBEXHLevel2 3 4 3 2" xfId="51537"/>
    <cellStyle name="SAPBEXHLevel2 3 4 4" xfId="51538"/>
    <cellStyle name="SAPBEXHLevel2 3 4 5" xfId="51539"/>
    <cellStyle name="SAPBEXHLevel2 3 5" xfId="51540"/>
    <cellStyle name="SAPBEXHLevel2 3 5 2" xfId="51541"/>
    <cellStyle name="SAPBEXHLevel2 3 5 2 2" xfId="51542"/>
    <cellStyle name="SAPBEXHLevel2 3 5 2 2 2" xfId="51543"/>
    <cellStyle name="SAPBEXHLevel2 3 5 2 3" xfId="51544"/>
    <cellStyle name="SAPBEXHLevel2 3 5 3" xfId="51545"/>
    <cellStyle name="SAPBEXHLevel2 3 5 3 2" xfId="51546"/>
    <cellStyle name="SAPBEXHLevel2 3 5 4" xfId="51547"/>
    <cellStyle name="SAPBEXHLevel2 3 5 5" xfId="51548"/>
    <cellStyle name="SAPBEXHLevel2 3 6" xfId="51549"/>
    <cellStyle name="SAPBEXHLevel2 3 6 2" xfId="51550"/>
    <cellStyle name="SAPBEXHLevel2 3 6 3" xfId="51551"/>
    <cellStyle name="SAPBEXHLevel2 3 6 4" xfId="51552"/>
    <cellStyle name="SAPBEXHLevel2 3 6 5" xfId="51553"/>
    <cellStyle name="SAPBEXHLevel2 3 7" xfId="51554"/>
    <cellStyle name="SAPBEXHLevel2 3 7 2" xfId="51555"/>
    <cellStyle name="SAPBEXHLevel2 3 7 3" xfId="51556"/>
    <cellStyle name="SAPBEXHLevel2 3 7 4" xfId="51557"/>
    <cellStyle name="SAPBEXHLevel2 3 7 5" xfId="51558"/>
    <cellStyle name="SAPBEXHLevel2 3 8" xfId="51559"/>
    <cellStyle name="SAPBEXHLevel2 3 8 2" xfId="51560"/>
    <cellStyle name="SAPBEXHLevel2 3 8 3" xfId="51561"/>
    <cellStyle name="SAPBEXHLevel2 3 9" xfId="51562"/>
    <cellStyle name="SAPBEXHLevel2 3 9 2" xfId="51563"/>
    <cellStyle name="SAPBEXHLevel2 4" xfId="51564"/>
    <cellStyle name="SAPBEXHLevel2 4 10" xfId="51565"/>
    <cellStyle name="SAPBEXHLevel2 4 11" xfId="51566"/>
    <cellStyle name="SAPBEXHLevel2 4 12" xfId="51567"/>
    <cellStyle name="SAPBEXHLevel2 4 13" xfId="51568"/>
    <cellStyle name="SAPBEXHLevel2 4 2" xfId="51569"/>
    <cellStyle name="SAPBEXHLevel2 4 2 10" xfId="51570"/>
    <cellStyle name="SAPBEXHLevel2 4 2 11" xfId="51571"/>
    <cellStyle name="SAPBEXHLevel2 4 2 2" xfId="51572"/>
    <cellStyle name="SAPBEXHLevel2 4 2 2 2" xfId="51573"/>
    <cellStyle name="SAPBEXHLevel2 4 2 2 2 2" xfId="51574"/>
    <cellStyle name="SAPBEXHLevel2 4 2 2 2 2 2" xfId="51575"/>
    <cellStyle name="SAPBEXHLevel2 4 2 2 2 3" xfId="51576"/>
    <cellStyle name="SAPBEXHLevel2 4 2 2 2 4" xfId="51577"/>
    <cellStyle name="SAPBEXHLevel2 4 2 2 3" xfId="51578"/>
    <cellStyle name="SAPBEXHLevel2 4 2 2 3 2" xfId="51579"/>
    <cellStyle name="SAPBEXHLevel2 4 2 2 4" xfId="51580"/>
    <cellStyle name="SAPBEXHLevel2 4 2 2 4 2" xfId="51581"/>
    <cellStyle name="SAPBEXHLevel2 4 2 2 5" xfId="51582"/>
    <cellStyle name="SAPBEXHLevel2 4 2 2 5 2" xfId="51583"/>
    <cellStyle name="SAPBEXHLevel2 4 2 2 6" xfId="51584"/>
    <cellStyle name="SAPBEXHLevel2 4 2 2 7" xfId="51585"/>
    <cellStyle name="SAPBEXHLevel2 4 2 2 8" xfId="51586"/>
    <cellStyle name="SAPBEXHLevel2 4 2 2 9" xfId="51587"/>
    <cellStyle name="SAPBEXHLevel2 4 2 3" xfId="51588"/>
    <cellStyle name="SAPBEXHLevel2 4 2 3 2" xfId="51589"/>
    <cellStyle name="SAPBEXHLevel2 4 2 3 2 2" xfId="51590"/>
    <cellStyle name="SAPBEXHLevel2 4 2 3 2 2 2" xfId="51591"/>
    <cellStyle name="SAPBEXHLevel2 4 2 3 2 3" xfId="51592"/>
    <cellStyle name="SAPBEXHLevel2 4 2 3 3" xfId="51593"/>
    <cellStyle name="SAPBEXHLevel2 4 2 3 3 2" xfId="51594"/>
    <cellStyle name="SAPBEXHLevel2 4 2 3 4" xfId="51595"/>
    <cellStyle name="SAPBEXHLevel2 4 2 3 5" xfId="51596"/>
    <cellStyle name="SAPBEXHLevel2 4 2 4" xfId="51597"/>
    <cellStyle name="SAPBEXHLevel2 4 2 4 2" xfId="51598"/>
    <cellStyle name="SAPBEXHLevel2 4 2 4 2 2" xfId="51599"/>
    <cellStyle name="SAPBEXHLevel2 4 2 4 3" xfId="51600"/>
    <cellStyle name="SAPBEXHLevel2 4 2 4 4" xfId="51601"/>
    <cellStyle name="SAPBEXHLevel2 4 2 4 5" xfId="51602"/>
    <cellStyle name="SAPBEXHLevel2 4 2 5" xfId="51603"/>
    <cellStyle name="SAPBEXHLevel2 4 2 5 2" xfId="51604"/>
    <cellStyle name="SAPBEXHLevel2 4 2 5 3" xfId="51605"/>
    <cellStyle name="SAPBEXHLevel2 4 2 5 4" xfId="51606"/>
    <cellStyle name="SAPBEXHLevel2 4 2 5 5" xfId="51607"/>
    <cellStyle name="SAPBEXHLevel2 4 2 6" xfId="51608"/>
    <cellStyle name="SAPBEXHLevel2 4 2 6 2" xfId="51609"/>
    <cellStyle name="SAPBEXHLevel2 4 2 6 3" xfId="51610"/>
    <cellStyle name="SAPBEXHLevel2 4 2 6 4" xfId="51611"/>
    <cellStyle name="SAPBEXHLevel2 4 2 6 5" xfId="51612"/>
    <cellStyle name="SAPBEXHLevel2 4 2 7" xfId="51613"/>
    <cellStyle name="SAPBEXHLevel2 4 2 7 2" xfId="51614"/>
    <cellStyle name="SAPBEXHLevel2 4 2 8" xfId="51615"/>
    <cellStyle name="SAPBEXHLevel2 4 2 8 2" xfId="51616"/>
    <cellStyle name="SAPBEXHLevel2 4 2 9" xfId="51617"/>
    <cellStyle name="SAPBEXHLevel2 4 3" xfId="51618"/>
    <cellStyle name="SAPBEXHLevel2 4 3 2" xfId="51619"/>
    <cellStyle name="SAPBEXHLevel2 4 3 2 2" xfId="51620"/>
    <cellStyle name="SAPBEXHLevel2 4 3 2 2 2" xfId="51621"/>
    <cellStyle name="SAPBEXHLevel2 4 3 2 3" xfId="51622"/>
    <cellStyle name="SAPBEXHLevel2 4 3 3" xfId="51623"/>
    <cellStyle name="SAPBEXHLevel2 4 3 3 2" xfId="51624"/>
    <cellStyle name="SAPBEXHLevel2 4 3 4" xfId="51625"/>
    <cellStyle name="SAPBEXHLevel2 4 3 4 2" xfId="51626"/>
    <cellStyle name="SAPBEXHLevel2 4 3 5" xfId="51627"/>
    <cellStyle name="SAPBEXHLevel2 4 3 5 2" xfId="51628"/>
    <cellStyle name="SAPBEXHLevel2 4 3 6" xfId="51629"/>
    <cellStyle name="SAPBEXHLevel2 4 3 6 2" xfId="51630"/>
    <cellStyle name="SAPBEXHLevel2 4 3 7" xfId="51631"/>
    <cellStyle name="SAPBEXHLevel2 4 3 8" xfId="51632"/>
    <cellStyle name="SAPBEXHLevel2 4 4" xfId="51633"/>
    <cellStyle name="SAPBEXHLevel2 4 4 2" xfId="51634"/>
    <cellStyle name="SAPBEXHLevel2 4 4 2 2" xfId="51635"/>
    <cellStyle name="SAPBEXHLevel2 4 4 2 2 2" xfId="51636"/>
    <cellStyle name="SAPBEXHLevel2 4 4 2 3" xfId="51637"/>
    <cellStyle name="SAPBEXHLevel2 4 4 3" xfId="51638"/>
    <cellStyle name="SAPBEXHLevel2 4 4 3 2" xfId="51639"/>
    <cellStyle name="SAPBEXHLevel2 4 4 4" xfId="51640"/>
    <cellStyle name="SAPBEXHLevel2 4 4 5" xfId="51641"/>
    <cellStyle name="SAPBEXHLevel2 4 5" xfId="51642"/>
    <cellStyle name="SAPBEXHLevel2 4 5 2" xfId="51643"/>
    <cellStyle name="SAPBEXHLevel2 4 5 2 2" xfId="51644"/>
    <cellStyle name="SAPBEXHLevel2 4 5 2 2 2" xfId="51645"/>
    <cellStyle name="SAPBEXHLevel2 4 5 2 3" xfId="51646"/>
    <cellStyle name="SAPBEXHLevel2 4 5 3" xfId="51647"/>
    <cellStyle name="SAPBEXHLevel2 4 5 3 2" xfId="51648"/>
    <cellStyle name="SAPBEXHLevel2 4 5 4" xfId="51649"/>
    <cellStyle name="SAPBEXHLevel2 4 5 5" xfId="51650"/>
    <cellStyle name="SAPBEXHLevel2 4 6" xfId="51651"/>
    <cellStyle name="SAPBEXHLevel2 4 6 2" xfId="51652"/>
    <cellStyle name="SAPBEXHLevel2 4 6 3" xfId="51653"/>
    <cellStyle name="SAPBEXHLevel2 4 6 4" xfId="51654"/>
    <cellStyle name="SAPBEXHLevel2 4 6 5" xfId="51655"/>
    <cellStyle name="SAPBEXHLevel2 4 7" xfId="51656"/>
    <cellStyle name="SAPBEXHLevel2 4 7 2" xfId="51657"/>
    <cellStyle name="SAPBEXHLevel2 4 7 3" xfId="51658"/>
    <cellStyle name="SAPBEXHLevel2 4 7 4" xfId="51659"/>
    <cellStyle name="SAPBEXHLevel2 4 7 5" xfId="51660"/>
    <cellStyle name="SAPBEXHLevel2 4 8" xfId="51661"/>
    <cellStyle name="SAPBEXHLevel2 4 8 2" xfId="51662"/>
    <cellStyle name="SAPBEXHLevel2 4 9" xfId="51663"/>
    <cellStyle name="SAPBEXHLevel2 4 9 2" xfId="51664"/>
    <cellStyle name="SAPBEXHLevel2 5" xfId="51665"/>
    <cellStyle name="SAPBEXHLevel2 5 2" xfId="51666"/>
    <cellStyle name="SAPBEXHLevel2 5 2 2" xfId="51667"/>
    <cellStyle name="SAPBEXHLevel2 5 2 2 2" xfId="51668"/>
    <cellStyle name="SAPBEXHLevel2 5 2 2 2 2" xfId="51669"/>
    <cellStyle name="SAPBEXHLevel2 5 2 2 3" xfId="51670"/>
    <cellStyle name="SAPBEXHLevel2 5 2 2 4" xfId="51671"/>
    <cellStyle name="SAPBEXHLevel2 5 2 3" xfId="51672"/>
    <cellStyle name="SAPBEXHLevel2 5 2 3 2" xfId="51673"/>
    <cellStyle name="SAPBEXHLevel2 5 2 4" xfId="51674"/>
    <cellStyle name="SAPBEXHLevel2 5 2 5" xfId="51675"/>
    <cellStyle name="SAPBEXHLevel2 5 3" xfId="51676"/>
    <cellStyle name="SAPBEXHLevel2 5 3 2" xfId="51677"/>
    <cellStyle name="SAPBEXHLevel2 5 3 2 2" xfId="51678"/>
    <cellStyle name="SAPBEXHLevel2 5 3 3" xfId="51679"/>
    <cellStyle name="SAPBEXHLevel2 5 3 4" xfId="51680"/>
    <cellStyle name="SAPBEXHLevel2 5 4" xfId="51681"/>
    <cellStyle name="SAPBEXHLevel2 5 4 2" xfId="51682"/>
    <cellStyle name="SAPBEXHLevel2 5 4 3" xfId="51683"/>
    <cellStyle name="SAPBEXHLevel2 5 5" xfId="51684"/>
    <cellStyle name="SAPBEXHLevel2 5 5 2" xfId="51685"/>
    <cellStyle name="SAPBEXHLevel2 5 6" xfId="51686"/>
    <cellStyle name="SAPBEXHLevel2 5 7" xfId="51687"/>
    <cellStyle name="SAPBEXHLevel2 6" xfId="51688"/>
    <cellStyle name="SAPBEXHLevel2 6 2" xfId="51689"/>
    <cellStyle name="SAPBEXHLevel2 6 2 2" xfId="51690"/>
    <cellStyle name="SAPBEXHLevel2 6 2 2 2" xfId="51691"/>
    <cellStyle name="SAPBEXHLevel2 6 2 2 2 2" xfId="51692"/>
    <cellStyle name="SAPBEXHLevel2 6 2 2 3" xfId="51693"/>
    <cellStyle name="SAPBEXHLevel2 6 2 3" xfId="51694"/>
    <cellStyle name="SAPBEXHLevel2 6 2 3 2" xfId="51695"/>
    <cellStyle name="SAPBEXHLevel2 6 2 4" xfId="51696"/>
    <cellStyle name="SAPBEXHLevel2 6 2 5" xfId="51697"/>
    <cellStyle name="SAPBEXHLevel2 6 3" xfId="51698"/>
    <cellStyle name="SAPBEXHLevel2 6 3 2" xfId="51699"/>
    <cellStyle name="SAPBEXHLevel2 6 3 2 2" xfId="51700"/>
    <cellStyle name="SAPBEXHLevel2 6 3 3" xfId="51701"/>
    <cellStyle name="SAPBEXHLevel2 6 3 4" xfId="51702"/>
    <cellStyle name="SAPBEXHLevel2 6 4" xfId="51703"/>
    <cellStyle name="SAPBEXHLevel2 6 4 2" xfId="51704"/>
    <cellStyle name="SAPBEXHLevel2 6 5" xfId="51705"/>
    <cellStyle name="SAPBEXHLevel2 6 6" xfId="51706"/>
    <cellStyle name="SAPBEXHLevel2 7" xfId="51707"/>
    <cellStyle name="SAPBEXHLevel2 7 2" xfId="51708"/>
    <cellStyle name="SAPBEXHLevel2 7 2 2" xfId="51709"/>
    <cellStyle name="SAPBEXHLevel2 7 2 2 2" xfId="51710"/>
    <cellStyle name="SAPBEXHLevel2 7 2 3" xfId="51711"/>
    <cellStyle name="SAPBEXHLevel2 7 2 4" xfId="51712"/>
    <cellStyle name="SAPBEXHLevel2 7 3" xfId="51713"/>
    <cellStyle name="SAPBEXHLevel2 7 3 2" xfId="51714"/>
    <cellStyle name="SAPBEXHLevel2 7 3 3" xfId="51715"/>
    <cellStyle name="SAPBEXHLevel2 7 4" xfId="51716"/>
    <cellStyle name="SAPBEXHLevel2 7 5" xfId="51717"/>
    <cellStyle name="SAPBEXHLevel2 8" xfId="51718"/>
    <cellStyle name="SAPBEXHLevel2 8 2" xfId="51719"/>
    <cellStyle name="SAPBEXHLevel2 8 2 2" xfId="51720"/>
    <cellStyle name="SAPBEXHLevel2 8 2 2 2" xfId="51721"/>
    <cellStyle name="SAPBEXHLevel2 8 2 3" xfId="51722"/>
    <cellStyle name="SAPBEXHLevel2 8 2 4" xfId="51723"/>
    <cellStyle name="SAPBEXHLevel2 8 3" xfId="51724"/>
    <cellStyle name="SAPBEXHLevel2 8 3 2" xfId="51725"/>
    <cellStyle name="SAPBEXHLevel2 8 3 3" xfId="51726"/>
    <cellStyle name="SAPBEXHLevel2 8 4" xfId="51727"/>
    <cellStyle name="SAPBEXHLevel2 8 5" xfId="51728"/>
    <cellStyle name="SAPBEXHLevel2 9" xfId="51729"/>
    <cellStyle name="SAPBEXHLevel2 9 2" xfId="51730"/>
    <cellStyle name="SAPBEXHLevel2 9 2 2" xfId="51731"/>
    <cellStyle name="SAPBEXHLevel2 9 2 2 2" xfId="51732"/>
    <cellStyle name="SAPBEXHLevel2 9 2 3" xfId="51733"/>
    <cellStyle name="SAPBEXHLevel2 9 2 4" xfId="51734"/>
    <cellStyle name="SAPBEXHLevel2 9 3" xfId="51735"/>
    <cellStyle name="SAPBEXHLevel2 9 3 2" xfId="51736"/>
    <cellStyle name="SAPBEXHLevel2 9 3 3" xfId="51737"/>
    <cellStyle name="SAPBEXHLevel2 9 4" xfId="51738"/>
    <cellStyle name="SAPBEXHLevel2 9 5" xfId="51739"/>
    <cellStyle name="SAPBEXHLevel2X" xfId="51740"/>
    <cellStyle name="SAPBEXHLevel2X 10" xfId="51741"/>
    <cellStyle name="SAPBEXHLevel2X 10 2" xfId="51742"/>
    <cellStyle name="SAPBEXHLevel2X 10 2 2" xfId="51743"/>
    <cellStyle name="SAPBEXHLevel2X 10 3" xfId="51744"/>
    <cellStyle name="SAPBEXHLevel2X 10 3 2" xfId="51745"/>
    <cellStyle name="SAPBEXHLevel2X 10 4" xfId="51746"/>
    <cellStyle name="SAPBEXHLevel2X 10 5" xfId="51747"/>
    <cellStyle name="SAPBEXHLevel2X 11" xfId="51748"/>
    <cellStyle name="SAPBEXHLevel2X 11 2" xfId="51749"/>
    <cellStyle name="SAPBEXHLevel2X 11 2 2" xfId="51750"/>
    <cellStyle name="SAPBEXHLevel2X 11 3" xfId="51751"/>
    <cellStyle name="SAPBEXHLevel2X 11 3 2" xfId="51752"/>
    <cellStyle name="SAPBEXHLevel2X 11 4" xfId="51753"/>
    <cellStyle name="SAPBEXHLevel2X 11 5" xfId="51754"/>
    <cellStyle name="SAPBEXHLevel2X 12" xfId="51755"/>
    <cellStyle name="SAPBEXHLevel2X 12 2" xfId="51756"/>
    <cellStyle name="SAPBEXHLevel2X 12 2 2" xfId="51757"/>
    <cellStyle name="SAPBEXHLevel2X 12 3" xfId="51758"/>
    <cellStyle name="SAPBEXHLevel2X 12 3 2" xfId="51759"/>
    <cellStyle name="SAPBEXHLevel2X 12 4" xfId="51760"/>
    <cellStyle name="SAPBEXHLevel2X 12 5" xfId="51761"/>
    <cellStyle name="SAPBEXHLevel2X 13" xfId="51762"/>
    <cellStyle name="SAPBEXHLevel2X 13 2" xfId="51763"/>
    <cellStyle name="SAPBEXHLevel2X 13 2 2" xfId="51764"/>
    <cellStyle name="SAPBEXHLevel2X 13 3" xfId="51765"/>
    <cellStyle name="SAPBEXHLevel2X 13 3 2" xfId="51766"/>
    <cellStyle name="SAPBEXHLevel2X 13 4" xfId="51767"/>
    <cellStyle name="SAPBEXHLevel2X 13 5" xfId="51768"/>
    <cellStyle name="SAPBEXHLevel2X 14" xfId="51769"/>
    <cellStyle name="SAPBEXHLevel2X 14 2" xfId="51770"/>
    <cellStyle name="SAPBEXHLevel2X 14 2 2" xfId="51771"/>
    <cellStyle name="SAPBEXHLevel2X 14 3" xfId="51772"/>
    <cellStyle name="SAPBEXHLevel2X 14 3 2" xfId="51773"/>
    <cellStyle name="SAPBEXHLevel2X 14 4" xfId="51774"/>
    <cellStyle name="SAPBEXHLevel2X 14 5" xfId="51775"/>
    <cellStyle name="SAPBEXHLevel2X 15" xfId="51776"/>
    <cellStyle name="SAPBEXHLevel2X 15 2" xfId="51777"/>
    <cellStyle name="SAPBEXHLevel2X 15 2 2" xfId="51778"/>
    <cellStyle name="SAPBEXHLevel2X 15 3" xfId="51779"/>
    <cellStyle name="SAPBEXHLevel2X 15 3 2" xfId="51780"/>
    <cellStyle name="SAPBEXHLevel2X 15 4" xfId="51781"/>
    <cellStyle name="SAPBEXHLevel2X 15 5" xfId="51782"/>
    <cellStyle name="SAPBEXHLevel2X 16" xfId="51783"/>
    <cellStyle name="SAPBEXHLevel2X 16 2" xfId="51784"/>
    <cellStyle name="SAPBEXHLevel2X 16 2 2" xfId="51785"/>
    <cellStyle name="SAPBEXHLevel2X 16 3" xfId="51786"/>
    <cellStyle name="SAPBEXHLevel2X 16 3 2" xfId="51787"/>
    <cellStyle name="SAPBEXHLevel2X 16 4" xfId="51788"/>
    <cellStyle name="SAPBEXHLevel2X 16 5" xfId="51789"/>
    <cellStyle name="SAPBEXHLevel2X 17" xfId="51790"/>
    <cellStyle name="SAPBEXHLevel2X 17 2" xfId="51791"/>
    <cellStyle name="SAPBEXHLevel2X 17 3" xfId="51792"/>
    <cellStyle name="SAPBEXHLevel2X 17 4" xfId="51793"/>
    <cellStyle name="SAPBEXHLevel2X 17 5" xfId="51794"/>
    <cellStyle name="SAPBEXHLevel2X 18" xfId="51795"/>
    <cellStyle name="SAPBEXHLevel2X 18 2" xfId="51796"/>
    <cellStyle name="SAPBEXHLevel2X 19" xfId="51797"/>
    <cellStyle name="SAPBEXHLevel2X 19 2" xfId="51798"/>
    <cellStyle name="SAPBEXHLevel2X 2" xfId="51799"/>
    <cellStyle name="SAPBEXHLevel2X 2 10" xfId="51800"/>
    <cellStyle name="SAPBEXHLevel2X 2 10 2" xfId="51801"/>
    <cellStyle name="SAPBEXHLevel2X 2 11" xfId="51802"/>
    <cellStyle name="SAPBEXHLevel2X 2 11 2" xfId="51803"/>
    <cellStyle name="SAPBEXHLevel2X 2 11 3" xfId="51804"/>
    <cellStyle name="SAPBEXHLevel2X 2 12" xfId="51805"/>
    <cellStyle name="SAPBEXHLevel2X 2 12 2" xfId="51806"/>
    <cellStyle name="SAPBEXHLevel2X 2 12 3" xfId="51807"/>
    <cellStyle name="SAPBEXHLevel2X 2 13" xfId="51808"/>
    <cellStyle name="SAPBEXHLevel2X 2 14" xfId="51809"/>
    <cellStyle name="SAPBEXHLevel2X 2 2" xfId="51810"/>
    <cellStyle name="SAPBEXHLevel2X 2 2 10" xfId="51811"/>
    <cellStyle name="SAPBEXHLevel2X 2 2 11" xfId="51812"/>
    <cellStyle name="SAPBEXHLevel2X 2 2 12" xfId="51813"/>
    <cellStyle name="SAPBEXHLevel2X 2 2 13" xfId="51814"/>
    <cellStyle name="SAPBEXHLevel2X 2 2 2" xfId="51815"/>
    <cellStyle name="SAPBEXHLevel2X 2 2 2 10" xfId="51816"/>
    <cellStyle name="SAPBEXHLevel2X 2 2 2 11" xfId="51817"/>
    <cellStyle name="SAPBEXHLevel2X 2 2 2 2" xfId="51818"/>
    <cellStyle name="SAPBEXHLevel2X 2 2 2 2 2" xfId="51819"/>
    <cellStyle name="SAPBEXHLevel2X 2 2 2 2 2 2" xfId="51820"/>
    <cellStyle name="SAPBEXHLevel2X 2 2 2 2 2 2 2" xfId="51821"/>
    <cellStyle name="SAPBEXHLevel2X 2 2 2 2 2 3" xfId="51822"/>
    <cellStyle name="SAPBEXHLevel2X 2 2 2 2 2 4" xfId="51823"/>
    <cellStyle name="SAPBEXHLevel2X 2 2 2 2 3" xfId="51824"/>
    <cellStyle name="SAPBEXHLevel2X 2 2 2 2 3 2" xfId="51825"/>
    <cellStyle name="SAPBEXHLevel2X 2 2 2 2 3 3" xfId="51826"/>
    <cellStyle name="SAPBEXHLevel2X 2 2 2 2 4" xfId="51827"/>
    <cellStyle name="SAPBEXHLevel2X 2 2 2 2 4 2" xfId="51828"/>
    <cellStyle name="SAPBEXHLevel2X 2 2 2 2 5" xfId="51829"/>
    <cellStyle name="SAPBEXHLevel2X 2 2 2 2 5 2" xfId="51830"/>
    <cellStyle name="SAPBEXHLevel2X 2 2 2 2 6" xfId="51831"/>
    <cellStyle name="SAPBEXHLevel2X 2 2 2 2 7" xfId="51832"/>
    <cellStyle name="SAPBEXHLevel2X 2 2 2 2 8" xfId="51833"/>
    <cellStyle name="SAPBEXHLevel2X 2 2 2 2 9" xfId="51834"/>
    <cellStyle name="SAPBEXHLevel2X 2 2 2 3" xfId="51835"/>
    <cellStyle name="SAPBEXHLevel2X 2 2 2 3 2" xfId="51836"/>
    <cellStyle name="SAPBEXHLevel2X 2 2 2 3 2 2" xfId="51837"/>
    <cellStyle name="SAPBEXHLevel2X 2 2 2 3 2 2 2" xfId="51838"/>
    <cellStyle name="SAPBEXHLevel2X 2 2 2 3 2 3" xfId="51839"/>
    <cellStyle name="SAPBEXHLevel2X 2 2 2 3 3" xfId="51840"/>
    <cellStyle name="SAPBEXHLevel2X 2 2 2 3 3 2" xfId="51841"/>
    <cellStyle name="SAPBEXHLevel2X 2 2 2 3 4" xfId="51842"/>
    <cellStyle name="SAPBEXHLevel2X 2 2 2 3 5" xfId="51843"/>
    <cellStyle name="SAPBEXHLevel2X 2 2 2 4" xfId="51844"/>
    <cellStyle name="SAPBEXHLevel2X 2 2 2 4 2" xfId="51845"/>
    <cellStyle name="SAPBEXHLevel2X 2 2 2 4 2 2" xfId="51846"/>
    <cellStyle name="SAPBEXHLevel2X 2 2 2 4 3" xfId="51847"/>
    <cellStyle name="SAPBEXHLevel2X 2 2 2 4 4" xfId="51848"/>
    <cellStyle name="SAPBEXHLevel2X 2 2 2 4 5" xfId="51849"/>
    <cellStyle name="SAPBEXHLevel2X 2 2 2 5" xfId="51850"/>
    <cellStyle name="SAPBEXHLevel2X 2 2 2 5 2" xfId="51851"/>
    <cellStyle name="SAPBEXHLevel2X 2 2 2 5 3" xfId="51852"/>
    <cellStyle name="SAPBEXHLevel2X 2 2 2 5 4" xfId="51853"/>
    <cellStyle name="SAPBEXHLevel2X 2 2 2 5 5" xfId="51854"/>
    <cellStyle name="SAPBEXHLevel2X 2 2 2 6" xfId="51855"/>
    <cellStyle name="SAPBEXHLevel2X 2 2 2 6 2" xfId="51856"/>
    <cellStyle name="SAPBEXHLevel2X 2 2 2 6 3" xfId="51857"/>
    <cellStyle name="SAPBEXHLevel2X 2 2 2 6 4" xfId="51858"/>
    <cellStyle name="SAPBEXHLevel2X 2 2 2 6 5" xfId="51859"/>
    <cellStyle name="SAPBEXHLevel2X 2 2 2 7" xfId="51860"/>
    <cellStyle name="SAPBEXHLevel2X 2 2 2 7 2" xfId="51861"/>
    <cellStyle name="SAPBEXHLevel2X 2 2 2 8" xfId="51862"/>
    <cellStyle name="SAPBEXHLevel2X 2 2 2 8 2" xfId="51863"/>
    <cellStyle name="SAPBEXHLevel2X 2 2 2 9" xfId="51864"/>
    <cellStyle name="SAPBEXHLevel2X 2 2 3" xfId="51865"/>
    <cellStyle name="SAPBEXHLevel2X 2 2 3 2" xfId="51866"/>
    <cellStyle name="SAPBEXHLevel2X 2 2 3 2 2" xfId="51867"/>
    <cellStyle name="SAPBEXHLevel2X 2 2 3 2 2 2" xfId="51868"/>
    <cellStyle name="SAPBEXHLevel2X 2 2 3 2 3" xfId="51869"/>
    <cellStyle name="SAPBEXHLevel2X 2 2 3 2 4" xfId="51870"/>
    <cellStyle name="SAPBEXHLevel2X 2 2 3 3" xfId="51871"/>
    <cellStyle name="SAPBEXHLevel2X 2 2 3 3 2" xfId="51872"/>
    <cellStyle name="SAPBEXHLevel2X 2 2 3 3 3" xfId="51873"/>
    <cellStyle name="SAPBEXHLevel2X 2 2 3 4" xfId="51874"/>
    <cellStyle name="SAPBEXHLevel2X 2 2 3 4 2" xfId="51875"/>
    <cellStyle name="SAPBEXHLevel2X 2 2 3 5" xfId="51876"/>
    <cellStyle name="SAPBEXHLevel2X 2 2 3 5 2" xfId="51877"/>
    <cellStyle name="SAPBEXHLevel2X 2 2 3 6" xfId="51878"/>
    <cellStyle name="SAPBEXHLevel2X 2 2 3 6 2" xfId="51879"/>
    <cellStyle name="SAPBEXHLevel2X 2 2 3 7" xfId="51880"/>
    <cellStyle name="SAPBEXHLevel2X 2 2 3 8" xfId="51881"/>
    <cellStyle name="SAPBEXHLevel2X 2 2 4" xfId="51882"/>
    <cellStyle name="SAPBEXHLevel2X 2 2 4 2" xfId="51883"/>
    <cellStyle name="SAPBEXHLevel2X 2 2 4 2 2" xfId="51884"/>
    <cellStyle name="SAPBEXHLevel2X 2 2 4 2 2 2" xfId="51885"/>
    <cellStyle name="SAPBEXHLevel2X 2 2 4 2 3" xfId="51886"/>
    <cellStyle name="SAPBEXHLevel2X 2 2 4 3" xfId="51887"/>
    <cellStyle name="SAPBEXHLevel2X 2 2 4 3 2" xfId="51888"/>
    <cellStyle name="SAPBEXHLevel2X 2 2 4 4" xfId="51889"/>
    <cellStyle name="SAPBEXHLevel2X 2 2 4 5" xfId="51890"/>
    <cellStyle name="SAPBEXHLevel2X 2 2 5" xfId="51891"/>
    <cellStyle name="SAPBEXHLevel2X 2 2 5 2" xfId="51892"/>
    <cellStyle name="SAPBEXHLevel2X 2 2 5 2 2" xfId="51893"/>
    <cellStyle name="SAPBEXHLevel2X 2 2 5 2 2 2" xfId="51894"/>
    <cellStyle name="SAPBEXHLevel2X 2 2 5 2 3" xfId="51895"/>
    <cellStyle name="SAPBEXHLevel2X 2 2 5 3" xfId="51896"/>
    <cellStyle name="SAPBEXHLevel2X 2 2 5 3 2" xfId="51897"/>
    <cellStyle name="SAPBEXHLevel2X 2 2 5 4" xfId="51898"/>
    <cellStyle name="SAPBEXHLevel2X 2 2 5 5" xfId="51899"/>
    <cellStyle name="SAPBEXHLevel2X 2 2 6" xfId="51900"/>
    <cellStyle name="SAPBEXHLevel2X 2 2 6 2" xfId="51901"/>
    <cellStyle name="SAPBEXHLevel2X 2 2 6 3" xfId="51902"/>
    <cellStyle name="SAPBEXHLevel2X 2 2 6 4" xfId="51903"/>
    <cellStyle name="SAPBEXHLevel2X 2 2 6 5" xfId="51904"/>
    <cellStyle name="SAPBEXHLevel2X 2 2 7" xfId="51905"/>
    <cellStyle name="SAPBEXHLevel2X 2 2 7 2" xfId="51906"/>
    <cellStyle name="SAPBEXHLevel2X 2 2 7 3" xfId="51907"/>
    <cellStyle name="SAPBEXHLevel2X 2 2 7 4" xfId="51908"/>
    <cellStyle name="SAPBEXHLevel2X 2 2 7 5" xfId="51909"/>
    <cellStyle name="SAPBEXHLevel2X 2 2 8" xfId="51910"/>
    <cellStyle name="SAPBEXHLevel2X 2 2 8 2" xfId="51911"/>
    <cellStyle name="SAPBEXHLevel2X 2 2 9" xfId="51912"/>
    <cellStyle name="SAPBEXHLevel2X 2 2 9 2" xfId="51913"/>
    <cellStyle name="SAPBEXHLevel2X 2 3" xfId="51914"/>
    <cellStyle name="SAPBEXHLevel2X 2 3 10" xfId="51915"/>
    <cellStyle name="SAPBEXHLevel2X 2 3 11" xfId="51916"/>
    <cellStyle name="SAPBEXHLevel2X 2 3 2" xfId="51917"/>
    <cellStyle name="SAPBEXHLevel2X 2 3 2 2" xfId="51918"/>
    <cellStyle name="SAPBEXHLevel2X 2 3 2 2 2" xfId="51919"/>
    <cellStyle name="SAPBEXHLevel2X 2 3 2 2 2 2" xfId="51920"/>
    <cellStyle name="SAPBEXHLevel2X 2 3 2 2 3" xfId="51921"/>
    <cellStyle name="SAPBEXHLevel2X 2 3 2 2 4" xfId="51922"/>
    <cellStyle name="SAPBEXHLevel2X 2 3 2 3" xfId="51923"/>
    <cellStyle name="SAPBEXHLevel2X 2 3 2 3 2" xfId="51924"/>
    <cellStyle name="SAPBEXHLevel2X 2 3 2 3 3" xfId="51925"/>
    <cellStyle name="SAPBEXHLevel2X 2 3 2 4" xfId="51926"/>
    <cellStyle name="SAPBEXHLevel2X 2 3 2 4 2" xfId="51927"/>
    <cellStyle name="SAPBEXHLevel2X 2 3 2 5" xfId="51928"/>
    <cellStyle name="SAPBEXHLevel2X 2 3 2 5 2" xfId="51929"/>
    <cellStyle name="SAPBEXHLevel2X 2 3 2 6" xfId="51930"/>
    <cellStyle name="SAPBEXHLevel2X 2 3 2 7" xfId="51931"/>
    <cellStyle name="SAPBEXHLevel2X 2 3 2 8" xfId="51932"/>
    <cellStyle name="SAPBEXHLevel2X 2 3 2 9" xfId="51933"/>
    <cellStyle name="SAPBEXHLevel2X 2 3 3" xfId="51934"/>
    <cellStyle name="SAPBEXHLevel2X 2 3 3 2" xfId="51935"/>
    <cellStyle name="SAPBEXHLevel2X 2 3 3 2 2" xfId="51936"/>
    <cellStyle name="SAPBEXHLevel2X 2 3 3 2 2 2" xfId="51937"/>
    <cellStyle name="SAPBEXHLevel2X 2 3 3 2 3" xfId="51938"/>
    <cellStyle name="SAPBEXHLevel2X 2 3 3 3" xfId="51939"/>
    <cellStyle name="SAPBEXHLevel2X 2 3 3 3 2" xfId="51940"/>
    <cellStyle name="SAPBEXHLevel2X 2 3 3 4" xfId="51941"/>
    <cellStyle name="SAPBEXHLevel2X 2 3 3 5" xfId="51942"/>
    <cellStyle name="SAPBEXHLevel2X 2 3 4" xfId="51943"/>
    <cellStyle name="SAPBEXHLevel2X 2 3 4 2" xfId="51944"/>
    <cellStyle name="SAPBEXHLevel2X 2 3 4 2 2" xfId="51945"/>
    <cellStyle name="SAPBEXHLevel2X 2 3 4 3" xfId="51946"/>
    <cellStyle name="SAPBEXHLevel2X 2 3 4 4" xfId="51947"/>
    <cellStyle name="SAPBEXHLevel2X 2 3 4 5" xfId="51948"/>
    <cellStyle name="SAPBEXHLevel2X 2 3 5" xfId="51949"/>
    <cellStyle name="SAPBEXHLevel2X 2 3 5 2" xfId="51950"/>
    <cellStyle name="SAPBEXHLevel2X 2 3 5 3" xfId="51951"/>
    <cellStyle name="SAPBEXHLevel2X 2 3 5 4" xfId="51952"/>
    <cellStyle name="SAPBEXHLevel2X 2 3 5 5" xfId="51953"/>
    <cellStyle name="SAPBEXHLevel2X 2 3 6" xfId="51954"/>
    <cellStyle name="SAPBEXHLevel2X 2 3 6 2" xfId="51955"/>
    <cellStyle name="SAPBEXHLevel2X 2 3 6 3" xfId="51956"/>
    <cellStyle name="SAPBEXHLevel2X 2 3 6 4" xfId="51957"/>
    <cellStyle name="SAPBEXHLevel2X 2 3 6 5" xfId="51958"/>
    <cellStyle name="SAPBEXHLevel2X 2 3 7" xfId="51959"/>
    <cellStyle name="SAPBEXHLevel2X 2 3 7 2" xfId="51960"/>
    <cellStyle name="SAPBEXHLevel2X 2 3 8" xfId="51961"/>
    <cellStyle name="SAPBEXHLevel2X 2 3 8 2" xfId="51962"/>
    <cellStyle name="SAPBEXHLevel2X 2 3 9" xfId="51963"/>
    <cellStyle name="SAPBEXHLevel2X 2 4" xfId="51964"/>
    <cellStyle name="SAPBEXHLevel2X 2 4 2" xfId="51965"/>
    <cellStyle name="SAPBEXHLevel2X 2 4 2 2" xfId="51966"/>
    <cellStyle name="SAPBEXHLevel2X 2 4 2 2 2" xfId="51967"/>
    <cellStyle name="SAPBEXHLevel2X 2 4 2 3" xfId="51968"/>
    <cellStyle name="SAPBEXHLevel2X 2 4 2 4" xfId="51969"/>
    <cellStyle name="SAPBEXHLevel2X 2 4 3" xfId="51970"/>
    <cellStyle name="SAPBEXHLevel2X 2 4 3 2" xfId="51971"/>
    <cellStyle name="SAPBEXHLevel2X 2 4 3 3" xfId="51972"/>
    <cellStyle name="SAPBEXHLevel2X 2 4 4" xfId="51973"/>
    <cellStyle name="SAPBEXHLevel2X 2 4 4 2" xfId="51974"/>
    <cellStyle name="SAPBEXHLevel2X 2 4 5" xfId="51975"/>
    <cellStyle name="SAPBEXHLevel2X 2 4 5 2" xfId="51976"/>
    <cellStyle name="SAPBEXHLevel2X 2 4 6" xfId="51977"/>
    <cellStyle name="SAPBEXHLevel2X 2 4 6 2" xfId="51978"/>
    <cellStyle name="SAPBEXHLevel2X 2 4 7" xfId="51979"/>
    <cellStyle name="SAPBEXHLevel2X 2 4 8" xfId="51980"/>
    <cellStyle name="SAPBEXHLevel2X 2 5" xfId="51981"/>
    <cellStyle name="SAPBEXHLevel2X 2 5 2" xfId="51982"/>
    <cellStyle name="SAPBEXHLevel2X 2 5 2 2" xfId="51983"/>
    <cellStyle name="SAPBEXHLevel2X 2 5 2 2 2" xfId="51984"/>
    <cellStyle name="SAPBEXHLevel2X 2 5 2 3" xfId="51985"/>
    <cellStyle name="SAPBEXHLevel2X 2 5 2 4" xfId="51986"/>
    <cellStyle name="SAPBEXHLevel2X 2 5 3" xfId="51987"/>
    <cellStyle name="SAPBEXHLevel2X 2 5 3 2" xfId="51988"/>
    <cellStyle name="SAPBEXHLevel2X 2 5 4" xfId="51989"/>
    <cellStyle name="SAPBEXHLevel2X 2 5 5" xfId="51990"/>
    <cellStyle name="SAPBEXHLevel2X 2 6" xfId="51991"/>
    <cellStyle name="SAPBEXHLevel2X 2 6 2" xfId="51992"/>
    <cellStyle name="SAPBEXHLevel2X 2 6 2 2" xfId="51993"/>
    <cellStyle name="SAPBEXHLevel2X 2 6 2 2 2" xfId="51994"/>
    <cellStyle name="SAPBEXHLevel2X 2 6 2 3" xfId="51995"/>
    <cellStyle name="SAPBEXHLevel2X 2 6 3" xfId="51996"/>
    <cellStyle name="SAPBEXHLevel2X 2 6 3 2" xfId="51997"/>
    <cellStyle name="SAPBEXHLevel2X 2 6 4" xfId="51998"/>
    <cellStyle name="SAPBEXHLevel2X 2 6 5" xfId="51999"/>
    <cellStyle name="SAPBEXHLevel2X 2 7" xfId="52000"/>
    <cellStyle name="SAPBEXHLevel2X 2 7 2" xfId="52001"/>
    <cellStyle name="SAPBEXHLevel2X 2 7 3" xfId="52002"/>
    <cellStyle name="SAPBEXHLevel2X 2 7 4" xfId="52003"/>
    <cellStyle name="SAPBEXHLevel2X 2 7 5" xfId="52004"/>
    <cellStyle name="SAPBEXHLevel2X 2 8" xfId="52005"/>
    <cellStyle name="SAPBEXHLevel2X 2 8 2" xfId="52006"/>
    <cellStyle name="SAPBEXHLevel2X 2 8 3" xfId="52007"/>
    <cellStyle name="SAPBEXHLevel2X 2 9" xfId="52008"/>
    <cellStyle name="SAPBEXHLevel2X 2 9 2" xfId="52009"/>
    <cellStyle name="SAPBEXHLevel2X 2 9 3" xfId="52010"/>
    <cellStyle name="SAPBEXHLevel2X 20" xfId="52011"/>
    <cellStyle name="SAPBEXHLevel2X 20 2" xfId="52012"/>
    <cellStyle name="SAPBEXHLevel2X 21" xfId="52013"/>
    <cellStyle name="SAPBEXHLevel2X 21 2" xfId="52014"/>
    <cellStyle name="SAPBEXHLevel2X 22" xfId="52015"/>
    <cellStyle name="SAPBEXHLevel2X 22 2" xfId="52016"/>
    <cellStyle name="SAPBEXHLevel2X 22 3" xfId="52017"/>
    <cellStyle name="SAPBEXHLevel2X 23" xfId="52018"/>
    <cellStyle name="SAPBEXHLevel2X 3" xfId="52019"/>
    <cellStyle name="SAPBEXHLevel2X 3 10" xfId="52020"/>
    <cellStyle name="SAPBEXHLevel2X 3 10 2" xfId="52021"/>
    <cellStyle name="SAPBEXHLevel2X 3 10 3" xfId="52022"/>
    <cellStyle name="SAPBEXHLevel2X 3 11" xfId="52023"/>
    <cellStyle name="SAPBEXHLevel2X 3 11 2" xfId="52024"/>
    <cellStyle name="SAPBEXHLevel2X 3 11 3" xfId="52025"/>
    <cellStyle name="SAPBEXHLevel2X 3 12" xfId="52026"/>
    <cellStyle name="SAPBEXHLevel2X 3 13" xfId="52027"/>
    <cellStyle name="SAPBEXHLevel2X 3 2" xfId="52028"/>
    <cellStyle name="SAPBEXHLevel2X 3 2 10" xfId="52029"/>
    <cellStyle name="SAPBEXHLevel2X 3 2 11" xfId="52030"/>
    <cellStyle name="SAPBEXHLevel2X 3 2 2" xfId="52031"/>
    <cellStyle name="SAPBEXHLevel2X 3 2 2 2" xfId="52032"/>
    <cellStyle name="SAPBEXHLevel2X 3 2 2 2 2" xfId="52033"/>
    <cellStyle name="SAPBEXHLevel2X 3 2 2 2 2 2" xfId="52034"/>
    <cellStyle name="SAPBEXHLevel2X 3 2 2 2 3" xfId="52035"/>
    <cellStyle name="SAPBEXHLevel2X 3 2 2 2 4" xfId="52036"/>
    <cellStyle name="SAPBEXHLevel2X 3 2 2 3" xfId="52037"/>
    <cellStyle name="SAPBEXHLevel2X 3 2 2 3 2" xfId="52038"/>
    <cellStyle name="SAPBEXHLevel2X 3 2 2 3 3" xfId="52039"/>
    <cellStyle name="SAPBEXHLevel2X 3 2 2 4" xfId="52040"/>
    <cellStyle name="SAPBEXHLevel2X 3 2 2 4 2" xfId="52041"/>
    <cellStyle name="SAPBEXHLevel2X 3 2 2 5" xfId="52042"/>
    <cellStyle name="SAPBEXHLevel2X 3 2 2 5 2" xfId="52043"/>
    <cellStyle name="SAPBEXHLevel2X 3 2 2 6" xfId="52044"/>
    <cellStyle name="SAPBEXHLevel2X 3 2 2 7" xfId="52045"/>
    <cellStyle name="SAPBEXHLevel2X 3 2 2 8" xfId="52046"/>
    <cellStyle name="SAPBEXHLevel2X 3 2 2 9" xfId="52047"/>
    <cellStyle name="SAPBEXHLevel2X 3 2 3" xfId="52048"/>
    <cellStyle name="SAPBEXHLevel2X 3 2 3 2" xfId="52049"/>
    <cellStyle name="SAPBEXHLevel2X 3 2 3 2 2" xfId="52050"/>
    <cellStyle name="SAPBEXHLevel2X 3 2 3 2 2 2" xfId="52051"/>
    <cellStyle name="SAPBEXHLevel2X 3 2 3 2 3" xfId="52052"/>
    <cellStyle name="SAPBEXHLevel2X 3 2 3 3" xfId="52053"/>
    <cellStyle name="SAPBEXHLevel2X 3 2 3 3 2" xfId="52054"/>
    <cellStyle name="SAPBEXHLevel2X 3 2 3 4" xfId="52055"/>
    <cellStyle name="SAPBEXHLevel2X 3 2 3 5" xfId="52056"/>
    <cellStyle name="SAPBEXHLevel2X 3 2 4" xfId="52057"/>
    <cellStyle name="SAPBEXHLevel2X 3 2 4 2" xfId="52058"/>
    <cellStyle name="SAPBEXHLevel2X 3 2 4 2 2" xfId="52059"/>
    <cellStyle name="SAPBEXHLevel2X 3 2 4 3" xfId="52060"/>
    <cellStyle name="SAPBEXHLevel2X 3 2 4 4" xfId="52061"/>
    <cellStyle name="SAPBEXHLevel2X 3 2 4 5" xfId="52062"/>
    <cellStyle name="SAPBEXHLevel2X 3 2 5" xfId="52063"/>
    <cellStyle name="SAPBEXHLevel2X 3 2 5 2" xfId="52064"/>
    <cellStyle name="SAPBEXHLevel2X 3 2 5 3" xfId="52065"/>
    <cellStyle name="SAPBEXHLevel2X 3 2 5 4" xfId="52066"/>
    <cellStyle name="SAPBEXHLevel2X 3 2 5 5" xfId="52067"/>
    <cellStyle name="SAPBEXHLevel2X 3 2 6" xfId="52068"/>
    <cellStyle name="SAPBEXHLevel2X 3 2 6 2" xfId="52069"/>
    <cellStyle name="SAPBEXHLevel2X 3 2 6 3" xfId="52070"/>
    <cellStyle name="SAPBEXHLevel2X 3 2 6 4" xfId="52071"/>
    <cellStyle name="SAPBEXHLevel2X 3 2 6 5" xfId="52072"/>
    <cellStyle name="SAPBEXHLevel2X 3 2 7" xfId="52073"/>
    <cellStyle name="SAPBEXHLevel2X 3 2 7 2" xfId="52074"/>
    <cellStyle name="SAPBEXHLevel2X 3 2 8" xfId="52075"/>
    <cellStyle name="SAPBEXHLevel2X 3 2 8 2" xfId="52076"/>
    <cellStyle name="SAPBEXHLevel2X 3 2 9" xfId="52077"/>
    <cellStyle name="SAPBEXHLevel2X 3 3" xfId="52078"/>
    <cellStyle name="SAPBEXHLevel2X 3 3 2" xfId="52079"/>
    <cellStyle name="SAPBEXHLevel2X 3 3 2 2" xfId="52080"/>
    <cellStyle name="SAPBEXHLevel2X 3 3 2 2 2" xfId="52081"/>
    <cellStyle name="SAPBEXHLevel2X 3 3 2 3" xfId="52082"/>
    <cellStyle name="SAPBEXHLevel2X 3 3 2 4" xfId="52083"/>
    <cellStyle name="SAPBEXHLevel2X 3 3 3" xfId="52084"/>
    <cellStyle name="SAPBEXHLevel2X 3 3 3 2" xfId="52085"/>
    <cellStyle name="SAPBEXHLevel2X 3 3 3 3" xfId="52086"/>
    <cellStyle name="SAPBEXHLevel2X 3 3 4" xfId="52087"/>
    <cellStyle name="SAPBEXHLevel2X 3 3 4 2" xfId="52088"/>
    <cellStyle name="SAPBEXHLevel2X 3 3 5" xfId="52089"/>
    <cellStyle name="SAPBEXHLevel2X 3 3 5 2" xfId="52090"/>
    <cellStyle name="SAPBEXHLevel2X 3 3 6" xfId="52091"/>
    <cellStyle name="SAPBEXHLevel2X 3 3 6 2" xfId="52092"/>
    <cellStyle name="SAPBEXHLevel2X 3 3 7" xfId="52093"/>
    <cellStyle name="SAPBEXHLevel2X 3 3 8" xfId="52094"/>
    <cellStyle name="SAPBEXHLevel2X 3 4" xfId="52095"/>
    <cellStyle name="SAPBEXHLevel2X 3 4 2" xfId="52096"/>
    <cellStyle name="SAPBEXHLevel2X 3 4 2 2" xfId="52097"/>
    <cellStyle name="SAPBEXHLevel2X 3 4 2 2 2" xfId="52098"/>
    <cellStyle name="SAPBEXHLevel2X 3 4 2 3" xfId="52099"/>
    <cellStyle name="SAPBEXHLevel2X 3 4 2 4" xfId="52100"/>
    <cellStyle name="SAPBEXHLevel2X 3 4 3" xfId="52101"/>
    <cellStyle name="SAPBEXHLevel2X 3 4 3 2" xfId="52102"/>
    <cellStyle name="SAPBEXHLevel2X 3 4 4" xfId="52103"/>
    <cellStyle name="SAPBEXHLevel2X 3 4 5" xfId="52104"/>
    <cellStyle name="SAPBEXHLevel2X 3 5" xfId="52105"/>
    <cellStyle name="SAPBEXHLevel2X 3 5 2" xfId="52106"/>
    <cellStyle name="SAPBEXHLevel2X 3 5 2 2" xfId="52107"/>
    <cellStyle name="SAPBEXHLevel2X 3 5 2 2 2" xfId="52108"/>
    <cellStyle name="SAPBEXHLevel2X 3 5 2 3" xfId="52109"/>
    <cellStyle name="SAPBEXHLevel2X 3 5 3" xfId="52110"/>
    <cellStyle name="SAPBEXHLevel2X 3 5 3 2" xfId="52111"/>
    <cellStyle name="SAPBEXHLevel2X 3 5 4" xfId="52112"/>
    <cellStyle name="SAPBEXHLevel2X 3 5 5" xfId="52113"/>
    <cellStyle name="SAPBEXHLevel2X 3 6" xfId="52114"/>
    <cellStyle name="SAPBEXHLevel2X 3 6 2" xfId="52115"/>
    <cellStyle name="SAPBEXHLevel2X 3 6 3" xfId="52116"/>
    <cellStyle name="SAPBEXHLevel2X 3 6 4" xfId="52117"/>
    <cellStyle name="SAPBEXHLevel2X 3 6 5" xfId="52118"/>
    <cellStyle name="SAPBEXHLevel2X 3 7" xfId="52119"/>
    <cellStyle name="SAPBEXHLevel2X 3 7 2" xfId="52120"/>
    <cellStyle name="SAPBEXHLevel2X 3 7 3" xfId="52121"/>
    <cellStyle name="SAPBEXHLevel2X 3 7 4" xfId="52122"/>
    <cellStyle name="SAPBEXHLevel2X 3 7 5" xfId="52123"/>
    <cellStyle name="SAPBEXHLevel2X 3 8" xfId="52124"/>
    <cellStyle name="SAPBEXHLevel2X 3 8 2" xfId="52125"/>
    <cellStyle name="SAPBEXHLevel2X 3 8 3" xfId="52126"/>
    <cellStyle name="SAPBEXHLevel2X 3 9" xfId="52127"/>
    <cellStyle name="SAPBEXHLevel2X 3 9 2" xfId="52128"/>
    <cellStyle name="SAPBEXHLevel2X 4" xfId="52129"/>
    <cellStyle name="SAPBEXHLevel2X 4 10" xfId="52130"/>
    <cellStyle name="SAPBEXHLevel2X 4 11" xfId="52131"/>
    <cellStyle name="SAPBEXHLevel2X 4 12" xfId="52132"/>
    <cellStyle name="SAPBEXHLevel2X 4 13" xfId="52133"/>
    <cellStyle name="SAPBEXHLevel2X 4 2" xfId="52134"/>
    <cellStyle name="SAPBEXHLevel2X 4 2 10" xfId="52135"/>
    <cellStyle name="SAPBEXHLevel2X 4 2 11" xfId="52136"/>
    <cellStyle name="SAPBEXHLevel2X 4 2 2" xfId="52137"/>
    <cellStyle name="SAPBEXHLevel2X 4 2 2 2" xfId="52138"/>
    <cellStyle name="SAPBEXHLevel2X 4 2 2 2 2" xfId="52139"/>
    <cellStyle name="SAPBEXHLevel2X 4 2 2 2 2 2" xfId="52140"/>
    <cellStyle name="SAPBEXHLevel2X 4 2 2 2 3" xfId="52141"/>
    <cellStyle name="SAPBEXHLevel2X 4 2 2 2 4" xfId="52142"/>
    <cellStyle name="SAPBEXHLevel2X 4 2 2 3" xfId="52143"/>
    <cellStyle name="SAPBEXHLevel2X 4 2 2 3 2" xfId="52144"/>
    <cellStyle name="SAPBEXHLevel2X 4 2 2 4" xfId="52145"/>
    <cellStyle name="SAPBEXHLevel2X 4 2 2 4 2" xfId="52146"/>
    <cellStyle name="SAPBEXHLevel2X 4 2 2 5" xfId="52147"/>
    <cellStyle name="SAPBEXHLevel2X 4 2 2 5 2" xfId="52148"/>
    <cellStyle name="SAPBEXHLevel2X 4 2 2 6" xfId="52149"/>
    <cellStyle name="SAPBEXHLevel2X 4 2 2 7" xfId="52150"/>
    <cellStyle name="SAPBEXHLevel2X 4 2 2 8" xfId="52151"/>
    <cellStyle name="SAPBEXHLevel2X 4 2 2 9" xfId="52152"/>
    <cellStyle name="SAPBEXHLevel2X 4 2 3" xfId="52153"/>
    <cellStyle name="SAPBEXHLevel2X 4 2 3 2" xfId="52154"/>
    <cellStyle name="SAPBEXHLevel2X 4 2 3 2 2" xfId="52155"/>
    <cellStyle name="SAPBEXHLevel2X 4 2 3 2 2 2" xfId="52156"/>
    <cellStyle name="SAPBEXHLevel2X 4 2 3 2 3" xfId="52157"/>
    <cellStyle name="SAPBEXHLevel2X 4 2 3 3" xfId="52158"/>
    <cellStyle name="SAPBEXHLevel2X 4 2 3 3 2" xfId="52159"/>
    <cellStyle name="SAPBEXHLevel2X 4 2 3 4" xfId="52160"/>
    <cellStyle name="SAPBEXHLevel2X 4 2 3 5" xfId="52161"/>
    <cellStyle name="SAPBEXHLevel2X 4 2 4" xfId="52162"/>
    <cellStyle name="SAPBEXHLevel2X 4 2 4 2" xfId="52163"/>
    <cellStyle name="SAPBEXHLevel2X 4 2 4 2 2" xfId="52164"/>
    <cellStyle name="SAPBEXHLevel2X 4 2 4 3" xfId="52165"/>
    <cellStyle name="SAPBEXHLevel2X 4 2 4 4" xfId="52166"/>
    <cellStyle name="SAPBEXHLevel2X 4 2 4 5" xfId="52167"/>
    <cellStyle name="SAPBEXHLevel2X 4 2 5" xfId="52168"/>
    <cellStyle name="SAPBEXHLevel2X 4 2 5 2" xfId="52169"/>
    <cellStyle name="SAPBEXHLevel2X 4 2 5 3" xfId="52170"/>
    <cellStyle name="SAPBEXHLevel2X 4 2 5 4" xfId="52171"/>
    <cellStyle name="SAPBEXHLevel2X 4 2 5 5" xfId="52172"/>
    <cellStyle name="SAPBEXHLevel2X 4 2 6" xfId="52173"/>
    <cellStyle name="SAPBEXHLevel2X 4 2 6 2" xfId="52174"/>
    <cellStyle name="SAPBEXHLevel2X 4 2 6 3" xfId="52175"/>
    <cellStyle name="SAPBEXHLevel2X 4 2 6 4" xfId="52176"/>
    <cellStyle name="SAPBEXHLevel2X 4 2 6 5" xfId="52177"/>
    <cellStyle name="SAPBEXHLevel2X 4 2 7" xfId="52178"/>
    <cellStyle name="SAPBEXHLevel2X 4 2 7 2" xfId="52179"/>
    <cellStyle name="SAPBEXHLevel2X 4 2 8" xfId="52180"/>
    <cellStyle name="SAPBEXHLevel2X 4 2 8 2" xfId="52181"/>
    <cellStyle name="SAPBEXHLevel2X 4 2 9" xfId="52182"/>
    <cellStyle name="SAPBEXHLevel2X 4 3" xfId="52183"/>
    <cellStyle name="SAPBEXHLevel2X 4 3 2" xfId="52184"/>
    <cellStyle name="SAPBEXHLevel2X 4 3 2 2" xfId="52185"/>
    <cellStyle name="SAPBEXHLevel2X 4 3 2 2 2" xfId="52186"/>
    <cellStyle name="SAPBEXHLevel2X 4 3 2 3" xfId="52187"/>
    <cellStyle name="SAPBEXHLevel2X 4 3 3" xfId="52188"/>
    <cellStyle name="SAPBEXHLevel2X 4 3 3 2" xfId="52189"/>
    <cellStyle name="SAPBEXHLevel2X 4 3 4" xfId="52190"/>
    <cellStyle name="SAPBEXHLevel2X 4 3 4 2" xfId="52191"/>
    <cellStyle name="SAPBEXHLevel2X 4 3 5" xfId="52192"/>
    <cellStyle name="SAPBEXHLevel2X 4 3 5 2" xfId="52193"/>
    <cellStyle name="SAPBEXHLevel2X 4 3 6" xfId="52194"/>
    <cellStyle name="SAPBEXHLevel2X 4 3 6 2" xfId="52195"/>
    <cellStyle name="SAPBEXHLevel2X 4 3 7" xfId="52196"/>
    <cellStyle name="SAPBEXHLevel2X 4 3 8" xfId="52197"/>
    <cellStyle name="SAPBEXHLevel2X 4 4" xfId="52198"/>
    <cellStyle name="SAPBEXHLevel2X 4 4 2" xfId="52199"/>
    <cellStyle name="SAPBEXHLevel2X 4 4 2 2" xfId="52200"/>
    <cellStyle name="SAPBEXHLevel2X 4 4 2 2 2" xfId="52201"/>
    <cellStyle name="SAPBEXHLevel2X 4 4 2 3" xfId="52202"/>
    <cellStyle name="SAPBEXHLevel2X 4 4 3" xfId="52203"/>
    <cellStyle name="SAPBEXHLevel2X 4 4 3 2" xfId="52204"/>
    <cellStyle name="SAPBEXHLevel2X 4 4 4" xfId="52205"/>
    <cellStyle name="SAPBEXHLevel2X 4 4 5" xfId="52206"/>
    <cellStyle name="SAPBEXHLevel2X 4 5" xfId="52207"/>
    <cellStyle name="SAPBEXHLevel2X 4 5 2" xfId="52208"/>
    <cellStyle name="SAPBEXHLevel2X 4 5 2 2" xfId="52209"/>
    <cellStyle name="SAPBEXHLevel2X 4 5 2 2 2" xfId="52210"/>
    <cellStyle name="SAPBEXHLevel2X 4 5 2 3" xfId="52211"/>
    <cellStyle name="SAPBEXHLevel2X 4 5 3" xfId="52212"/>
    <cellStyle name="SAPBEXHLevel2X 4 5 3 2" xfId="52213"/>
    <cellStyle name="SAPBEXHLevel2X 4 5 4" xfId="52214"/>
    <cellStyle name="SAPBEXHLevel2X 4 5 5" xfId="52215"/>
    <cellStyle name="SAPBEXHLevel2X 4 6" xfId="52216"/>
    <cellStyle name="SAPBEXHLevel2X 4 6 2" xfId="52217"/>
    <cellStyle name="SAPBEXHLevel2X 4 6 3" xfId="52218"/>
    <cellStyle name="SAPBEXHLevel2X 4 6 4" xfId="52219"/>
    <cellStyle name="SAPBEXHLevel2X 4 6 5" xfId="52220"/>
    <cellStyle name="SAPBEXHLevel2X 4 7" xfId="52221"/>
    <cellStyle name="SAPBEXHLevel2X 4 7 2" xfId="52222"/>
    <cellStyle name="SAPBEXHLevel2X 4 7 3" xfId="52223"/>
    <cellStyle name="SAPBEXHLevel2X 4 7 4" xfId="52224"/>
    <cellStyle name="SAPBEXHLevel2X 4 7 5" xfId="52225"/>
    <cellStyle name="SAPBEXHLevel2X 4 8" xfId="52226"/>
    <cellStyle name="SAPBEXHLevel2X 4 8 2" xfId="52227"/>
    <cellStyle name="SAPBEXHLevel2X 4 9" xfId="52228"/>
    <cellStyle name="SAPBEXHLevel2X 4 9 2" xfId="52229"/>
    <cellStyle name="SAPBEXHLevel2X 5" xfId="52230"/>
    <cellStyle name="SAPBEXHLevel2X 5 2" xfId="52231"/>
    <cellStyle name="SAPBEXHLevel2X 5 2 2" xfId="52232"/>
    <cellStyle name="SAPBEXHLevel2X 5 2 2 2" xfId="52233"/>
    <cellStyle name="SAPBEXHLevel2X 5 2 2 2 2" xfId="52234"/>
    <cellStyle name="SAPBEXHLevel2X 5 2 2 3" xfId="52235"/>
    <cellStyle name="SAPBEXHLevel2X 5 2 2 4" xfId="52236"/>
    <cellStyle name="SAPBEXHLevel2X 5 2 3" xfId="52237"/>
    <cellStyle name="SAPBEXHLevel2X 5 2 3 2" xfId="52238"/>
    <cellStyle name="SAPBEXHLevel2X 5 2 4" xfId="52239"/>
    <cellStyle name="SAPBEXHLevel2X 5 2 5" xfId="52240"/>
    <cellStyle name="SAPBEXHLevel2X 5 3" xfId="52241"/>
    <cellStyle name="SAPBEXHLevel2X 5 3 2" xfId="52242"/>
    <cellStyle name="SAPBEXHLevel2X 5 3 2 2" xfId="52243"/>
    <cellStyle name="SAPBEXHLevel2X 5 3 3" xfId="52244"/>
    <cellStyle name="SAPBEXHLevel2X 5 3 4" xfId="52245"/>
    <cellStyle name="SAPBEXHLevel2X 5 4" xfId="52246"/>
    <cellStyle name="SAPBEXHLevel2X 5 4 2" xfId="52247"/>
    <cellStyle name="SAPBEXHLevel2X 5 4 3" xfId="52248"/>
    <cellStyle name="SAPBEXHLevel2X 5 5" xfId="52249"/>
    <cellStyle name="SAPBEXHLevel2X 5 5 2" xfId="52250"/>
    <cellStyle name="SAPBEXHLevel2X 5 6" xfId="52251"/>
    <cellStyle name="SAPBEXHLevel2X 5 7" xfId="52252"/>
    <cellStyle name="SAPBEXHLevel2X 6" xfId="52253"/>
    <cellStyle name="SAPBEXHLevel2X 6 2" xfId="52254"/>
    <cellStyle name="SAPBEXHLevel2X 6 2 2" xfId="52255"/>
    <cellStyle name="SAPBEXHLevel2X 6 2 2 2" xfId="52256"/>
    <cellStyle name="SAPBEXHLevel2X 6 2 2 2 2" xfId="52257"/>
    <cellStyle name="SAPBEXHLevel2X 6 2 2 3" xfId="52258"/>
    <cellStyle name="SAPBEXHLevel2X 6 2 3" xfId="52259"/>
    <cellStyle name="SAPBEXHLevel2X 6 2 3 2" xfId="52260"/>
    <cellStyle name="SAPBEXHLevel2X 6 2 4" xfId="52261"/>
    <cellStyle name="SAPBEXHLevel2X 6 2 5" xfId="52262"/>
    <cellStyle name="SAPBEXHLevel2X 6 3" xfId="52263"/>
    <cellStyle name="SAPBEXHLevel2X 6 3 2" xfId="52264"/>
    <cellStyle name="SAPBEXHLevel2X 6 3 2 2" xfId="52265"/>
    <cellStyle name="SAPBEXHLevel2X 6 3 3" xfId="52266"/>
    <cellStyle name="SAPBEXHLevel2X 6 3 4" xfId="52267"/>
    <cellStyle name="SAPBEXHLevel2X 6 4" xfId="52268"/>
    <cellStyle name="SAPBEXHLevel2X 6 4 2" xfId="52269"/>
    <cellStyle name="SAPBEXHLevel2X 6 5" xfId="52270"/>
    <cellStyle name="SAPBEXHLevel2X 6 6" xfId="52271"/>
    <cellStyle name="SAPBEXHLevel2X 7" xfId="52272"/>
    <cellStyle name="SAPBEXHLevel2X 7 2" xfId="52273"/>
    <cellStyle name="SAPBEXHLevel2X 7 2 2" xfId="52274"/>
    <cellStyle name="SAPBEXHLevel2X 7 2 2 2" xfId="52275"/>
    <cellStyle name="SAPBEXHLevel2X 7 2 3" xfId="52276"/>
    <cellStyle name="SAPBEXHLevel2X 7 2 4" xfId="52277"/>
    <cellStyle name="SAPBEXHLevel2X 7 3" xfId="52278"/>
    <cellStyle name="SAPBEXHLevel2X 7 3 2" xfId="52279"/>
    <cellStyle name="SAPBEXHLevel2X 7 3 3" xfId="52280"/>
    <cellStyle name="SAPBEXHLevel2X 7 4" xfId="52281"/>
    <cellStyle name="SAPBEXHLevel2X 7 5" xfId="52282"/>
    <cellStyle name="SAPBEXHLevel2X 8" xfId="52283"/>
    <cellStyle name="SAPBEXHLevel2X 8 2" xfId="52284"/>
    <cellStyle name="SAPBEXHLevel2X 8 2 2" xfId="52285"/>
    <cellStyle name="SAPBEXHLevel2X 8 2 2 2" xfId="52286"/>
    <cellStyle name="SAPBEXHLevel2X 8 2 3" xfId="52287"/>
    <cellStyle name="SAPBEXHLevel2X 8 2 4" xfId="52288"/>
    <cellStyle name="SAPBEXHLevel2X 8 3" xfId="52289"/>
    <cellStyle name="SAPBEXHLevel2X 8 3 2" xfId="52290"/>
    <cellStyle name="SAPBEXHLevel2X 8 3 3" xfId="52291"/>
    <cellStyle name="SAPBEXHLevel2X 8 4" xfId="52292"/>
    <cellStyle name="SAPBEXHLevel2X 8 5" xfId="52293"/>
    <cellStyle name="SAPBEXHLevel2X 9" xfId="52294"/>
    <cellStyle name="SAPBEXHLevel2X 9 2" xfId="52295"/>
    <cellStyle name="SAPBEXHLevel2X 9 2 2" xfId="52296"/>
    <cellStyle name="SAPBEXHLevel2X 9 2 2 2" xfId="52297"/>
    <cellStyle name="SAPBEXHLevel2X 9 2 3" xfId="52298"/>
    <cellStyle name="SAPBEXHLevel2X 9 2 4" xfId="52299"/>
    <cellStyle name="SAPBEXHLevel2X 9 3" xfId="52300"/>
    <cellStyle name="SAPBEXHLevel2X 9 3 2" xfId="52301"/>
    <cellStyle name="SAPBEXHLevel2X 9 3 3" xfId="52302"/>
    <cellStyle name="SAPBEXHLevel2X 9 4" xfId="52303"/>
    <cellStyle name="SAPBEXHLevel2X 9 5" xfId="52304"/>
    <cellStyle name="SAPBEXHLevel3" xfId="52305"/>
    <cellStyle name="SAPBEXHLevel3 10" xfId="52306"/>
    <cellStyle name="SAPBEXHLevel3 10 2" xfId="52307"/>
    <cellStyle name="SAPBEXHLevel3 10 2 2" xfId="52308"/>
    <cellStyle name="SAPBEXHLevel3 10 3" xfId="52309"/>
    <cellStyle name="SAPBEXHLevel3 10 3 2" xfId="52310"/>
    <cellStyle name="SAPBEXHLevel3 10 4" xfId="52311"/>
    <cellStyle name="SAPBEXHLevel3 10 5" xfId="52312"/>
    <cellStyle name="SAPBEXHLevel3 11" xfId="52313"/>
    <cellStyle name="SAPBEXHLevel3 11 2" xfId="52314"/>
    <cellStyle name="SAPBEXHLevel3 11 2 2" xfId="52315"/>
    <cellStyle name="SAPBEXHLevel3 11 3" xfId="52316"/>
    <cellStyle name="SAPBEXHLevel3 11 3 2" xfId="52317"/>
    <cellStyle name="SAPBEXHLevel3 11 4" xfId="52318"/>
    <cellStyle name="SAPBEXHLevel3 11 5" xfId="52319"/>
    <cellStyle name="SAPBEXHLevel3 12" xfId="52320"/>
    <cellStyle name="SAPBEXHLevel3 12 2" xfId="52321"/>
    <cellStyle name="SAPBEXHLevel3 12 2 2" xfId="52322"/>
    <cellStyle name="SAPBEXHLevel3 12 3" xfId="52323"/>
    <cellStyle name="SAPBEXHLevel3 12 3 2" xfId="52324"/>
    <cellStyle name="SAPBEXHLevel3 12 4" xfId="52325"/>
    <cellStyle name="SAPBEXHLevel3 12 5" xfId="52326"/>
    <cellStyle name="SAPBEXHLevel3 13" xfId="52327"/>
    <cellStyle name="SAPBEXHLevel3 13 2" xfId="52328"/>
    <cellStyle name="SAPBEXHLevel3 13 2 2" xfId="52329"/>
    <cellStyle name="SAPBEXHLevel3 13 3" xfId="52330"/>
    <cellStyle name="SAPBEXHLevel3 13 3 2" xfId="52331"/>
    <cellStyle name="SAPBEXHLevel3 13 4" xfId="52332"/>
    <cellStyle name="SAPBEXHLevel3 13 5" xfId="52333"/>
    <cellStyle name="SAPBEXHLevel3 14" xfId="52334"/>
    <cellStyle name="SAPBEXHLevel3 14 2" xfId="52335"/>
    <cellStyle name="SAPBEXHLevel3 14 2 2" xfId="52336"/>
    <cellStyle name="SAPBEXHLevel3 14 3" xfId="52337"/>
    <cellStyle name="SAPBEXHLevel3 14 3 2" xfId="52338"/>
    <cellStyle name="SAPBEXHLevel3 14 4" xfId="52339"/>
    <cellStyle name="SAPBEXHLevel3 14 5" xfId="52340"/>
    <cellStyle name="SAPBEXHLevel3 15" xfId="52341"/>
    <cellStyle name="SAPBEXHLevel3 15 2" xfId="52342"/>
    <cellStyle name="SAPBEXHLevel3 15 2 2" xfId="52343"/>
    <cellStyle name="SAPBEXHLevel3 15 3" xfId="52344"/>
    <cellStyle name="SAPBEXHLevel3 15 3 2" xfId="52345"/>
    <cellStyle name="SAPBEXHLevel3 15 4" xfId="52346"/>
    <cellStyle name="SAPBEXHLevel3 15 5" xfId="52347"/>
    <cellStyle name="SAPBEXHLevel3 16" xfId="52348"/>
    <cellStyle name="SAPBEXHLevel3 16 2" xfId="52349"/>
    <cellStyle name="SAPBEXHLevel3 16 2 2" xfId="52350"/>
    <cellStyle name="SAPBEXHLevel3 16 3" xfId="52351"/>
    <cellStyle name="SAPBEXHLevel3 16 3 2" xfId="52352"/>
    <cellStyle name="SAPBEXHLevel3 16 4" xfId="52353"/>
    <cellStyle name="SAPBEXHLevel3 16 5" xfId="52354"/>
    <cellStyle name="SAPBEXHLevel3 17" xfId="52355"/>
    <cellStyle name="SAPBEXHLevel3 17 2" xfId="52356"/>
    <cellStyle name="SAPBEXHLevel3 17 3" xfId="52357"/>
    <cellStyle name="SAPBEXHLevel3 17 4" xfId="52358"/>
    <cellStyle name="SAPBEXHLevel3 17 5" xfId="52359"/>
    <cellStyle name="SAPBEXHLevel3 18" xfId="52360"/>
    <cellStyle name="SAPBEXHLevel3 18 2" xfId="52361"/>
    <cellStyle name="SAPBEXHLevel3 19" xfId="52362"/>
    <cellStyle name="SAPBEXHLevel3 19 2" xfId="52363"/>
    <cellStyle name="SAPBEXHLevel3 2" xfId="52364"/>
    <cellStyle name="SAPBEXHLevel3 2 10" xfId="52365"/>
    <cellStyle name="SAPBEXHLevel3 2 10 2" xfId="52366"/>
    <cellStyle name="SAPBEXHLevel3 2 11" xfId="52367"/>
    <cellStyle name="SAPBEXHLevel3 2 11 2" xfId="52368"/>
    <cellStyle name="SAPBEXHLevel3 2 11 3" xfId="52369"/>
    <cellStyle name="SAPBEXHLevel3 2 12" xfId="52370"/>
    <cellStyle name="SAPBEXHLevel3 2 12 2" xfId="52371"/>
    <cellStyle name="SAPBEXHLevel3 2 12 3" xfId="52372"/>
    <cellStyle name="SAPBEXHLevel3 2 13" xfId="52373"/>
    <cellStyle name="SAPBEXHLevel3 2 14" xfId="52374"/>
    <cellStyle name="SAPBEXHLevel3 2 2" xfId="52375"/>
    <cellStyle name="SAPBEXHLevel3 2 2 10" xfId="52376"/>
    <cellStyle name="SAPBEXHLevel3 2 2 11" xfId="52377"/>
    <cellStyle name="SAPBEXHLevel3 2 2 12" xfId="52378"/>
    <cellStyle name="SAPBEXHLevel3 2 2 13" xfId="52379"/>
    <cellStyle name="SAPBEXHLevel3 2 2 2" xfId="52380"/>
    <cellStyle name="SAPBEXHLevel3 2 2 2 10" xfId="52381"/>
    <cellStyle name="SAPBEXHLevel3 2 2 2 11" xfId="52382"/>
    <cellStyle name="SAPBEXHLevel3 2 2 2 2" xfId="52383"/>
    <cellStyle name="SAPBEXHLevel3 2 2 2 2 2" xfId="52384"/>
    <cellStyle name="SAPBEXHLevel3 2 2 2 2 2 2" xfId="52385"/>
    <cellStyle name="SAPBEXHLevel3 2 2 2 2 2 2 2" xfId="52386"/>
    <cellStyle name="SAPBEXHLevel3 2 2 2 2 2 3" xfId="52387"/>
    <cellStyle name="SAPBEXHLevel3 2 2 2 2 2 4" xfId="52388"/>
    <cellStyle name="SAPBEXHLevel3 2 2 2 2 3" xfId="52389"/>
    <cellStyle name="SAPBEXHLevel3 2 2 2 2 3 2" xfId="52390"/>
    <cellStyle name="SAPBEXHLevel3 2 2 2 2 3 3" xfId="52391"/>
    <cellStyle name="SAPBEXHLevel3 2 2 2 2 4" xfId="52392"/>
    <cellStyle name="SAPBEXHLevel3 2 2 2 2 4 2" xfId="52393"/>
    <cellStyle name="SAPBEXHLevel3 2 2 2 2 5" xfId="52394"/>
    <cellStyle name="SAPBEXHLevel3 2 2 2 2 5 2" xfId="52395"/>
    <cellStyle name="SAPBEXHLevel3 2 2 2 2 6" xfId="52396"/>
    <cellStyle name="SAPBEXHLevel3 2 2 2 2 7" xfId="52397"/>
    <cellStyle name="SAPBEXHLevel3 2 2 2 2 8" xfId="52398"/>
    <cellStyle name="SAPBEXHLevel3 2 2 2 2 9" xfId="52399"/>
    <cellStyle name="SAPBEXHLevel3 2 2 2 3" xfId="52400"/>
    <cellStyle name="SAPBEXHLevel3 2 2 2 3 2" xfId="52401"/>
    <cellStyle name="SAPBEXHLevel3 2 2 2 3 2 2" xfId="52402"/>
    <cellStyle name="SAPBEXHLevel3 2 2 2 3 2 2 2" xfId="52403"/>
    <cellStyle name="SAPBEXHLevel3 2 2 2 3 2 3" xfId="52404"/>
    <cellStyle name="SAPBEXHLevel3 2 2 2 3 3" xfId="52405"/>
    <cellStyle name="SAPBEXHLevel3 2 2 2 3 3 2" xfId="52406"/>
    <cellStyle name="SAPBEXHLevel3 2 2 2 3 4" xfId="52407"/>
    <cellStyle name="SAPBEXHLevel3 2 2 2 3 5" xfId="52408"/>
    <cellStyle name="SAPBEXHLevel3 2 2 2 4" xfId="52409"/>
    <cellStyle name="SAPBEXHLevel3 2 2 2 4 2" xfId="52410"/>
    <cellStyle name="SAPBEXHLevel3 2 2 2 4 2 2" xfId="52411"/>
    <cellStyle name="SAPBEXHLevel3 2 2 2 4 3" xfId="52412"/>
    <cellStyle name="SAPBEXHLevel3 2 2 2 4 4" xfId="52413"/>
    <cellStyle name="SAPBEXHLevel3 2 2 2 4 5" xfId="52414"/>
    <cellStyle name="SAPBEXHLevel3 2 2 2 5" xfId="52415"/>
    <cellStyle name="SAPBEXHLevel3 2 2 2 5 2" xfId="52416"/>
    <cellStyle name="SAPBEXHLevel3 2 2 2 5 3" xfId="52417"/>
    <cellStyle name="SAPBEXHLevel3 2 2 2 5 4" xfId="52418"/>
    <cellStyle name="SAPBEXHLevel3 2 2 2 5 5" xfId="52419"/>
    <cellStyle name="SAPBEXHLevel3 2 2 2 6" xfId="52420"/>
    <cellStyle name="SAPBEXHLevel3 2 2 2 6 2" xfId="52421"/>
    <cellStyle name="SAPBEXHLevel3 2 2 2 6 3" xfId="52422"/>
    <cellStyle name="SAPBEXHLevel3 2 2 2 6 4" xfId="52423"/>
    <cellStyle name="SAPBEXHLevel3 2 2 2 6 5" xfId="52424"/>
    <cellStyle name="SAPBEXHLevel3 2 2 2 7" xfId="52425"/>
    <cellStyle name="SAPBEXHLevel3 2 2 2 7 2" xfId="52426"/>
    <cellStyle name="SAPBEXHLevel3 2 2 2 8" xfId="52427"/>
    <cellStyle name="SAPBEXHLevel3 2 2 2 8 2" xfId="52428"/>
    <cellStyle name="SAPBEXHLevel3 2 2 2 9" xfId="52429"/>
    <cellStyle name="SAPBEXHLevel3 2 2 3" xfId="52430"/>
    <cellStyle name="SAPBEXHLevel3 2 2 3 2" xfId="52431"/>
    <cellStyle name="SAPBEXHLevel3 2 2 3 2 2" xfId="52432"/>
    <cellStyle name="SAPBEXHLevel3 2 2 3 2 2 2" xfId="52433"/>
    <cellStyle name="SAPBEXHLevel3 2 2 3 2 3" xfId="52434"/>
    <cellStyle name="SAPBEXHLevel3 2 2 3 2 4" xfId="52435"/>
    <cellStyle name="SAPBEXHLevel3 2 2 3 3" xfId="52436"/>
    <cellStyle name="SAPBEXHLevel3 2 2 3 3 2" xfId="52437"/>
    <cellStyle name="SAPBEXHLevel3 2 2 3 3 3" xfId="52438"/>
    <cellStyle name="SAPBEXHLevel3 2 2 3 4" xfId="52439"/>
    <cellStyle name="SAPBEXHLevel3 2 2 3 4 2" xfId="52440"/>
    <cellStyle name="SAPBEXHLevel3 2 2 3 5" xfId="52441"/>
    <cellStyle name="SAPBEXHLevel3 2 2 3 5 2" xfId="52442"/>
    <cellStyle name="SAPBEXHLevel3 2 2 3 6" xfId="52443"/>
    <cellStyle name="SAPBEXHLevel3 2 2 3 6 2" xfId="52444"/>
    <cellStyle name="SAPBEXHLevel3 2 2 3 7" xfId="52445"/>
    <cellStyle name="SAPBEXHLevel3 2 2 3 8" xfId="52446"/>
    <cellStyle name="SAPBEXHLevel3 2 2 4" xfId="52447"/>
    <cellStyle name="SAPBEXHLevel3 2 2 4 2" xfId="52448"/>
    <cellStyle name="SAPBEXHLevel3 2 2 4 2 2" xfId="52449"/>
    <cellStyle name="SAPBEXHLevel3 2 2 4 2 2 2" xfId="52450"/>
    <cellStyle name="SAPBEXHLevel3 2 2 4 2 3" xfId="52451"/>
    <cellStyle name="SAPBEXHLevel3 2 2 4 3" xfId="52452"/>
    <cellStyle name="SAPBEXHLevel3 2 2 4 3 2" xfId="52453"/>
    <cellStyle name="SAPBEXHLevel3 2 2 4 4" xfId="52454"/>
    <cellStyle name="SAPBEXHLevel3 2 2 4 5" xfId="52455"/>
    <cellStyle name="SAPBEXHLevel3 2 2 5" xfId="52456"/>
    <cellStyle name="SAPBEXHLevel3 2 2 5 2" xfId="52457"/>
    <cellStyle name="SAPBEXHLevel3 2 2 5 2 2" xfId="52458"/>
    <cellStyle name="SAPBEXHLevel3 2 2 5 2 2 2" xfId="52459"/>
    <cellStyle name="SAPBEXHLevel3 2 2 5 2 3" xfId="52460"/>
    <cellStyle name="SAPBEXHLevel3 2 2 5 3" xfId="52461"/>
    <cellStyle name="SAPBEXHLevel3 2 2 5 3 2" xfId="52462"/>
    <cellStyle name="SAPBEXHLevel3 2 2 5 4" xfId="52463"/>
    <cellStyle name="SAPBEXHLevel3 2 2 5 5" xfId="52464"/>
    <cellStyle name="SAPBEXHLevel3 2 2 6" xfId="52465"/>
    <cellStyle name="SAPBEXHLevel3 2 2 6 2" xfId="52466"/>
    <cellStyle name="SAPBEXHLevel3 2 2 6 3" xfId="52467"/>
    <cellStyle name="SAPBEXHLevel3 2 2 6 4" xfId="52468"/>
    <cellStyle name="SAPBEXHLevel3 2 2 6 5" xfId="52469"/>
    <cellStyle name="SAPBEXHLevel3 2 2 7" xfId="52470"/>
    <cellStyle name="SAPBEXHLevel3 2 2 7 2" xfId="52471"/>
    <cellStyle name="SAPBEXHLevel3 2 2 7 3" xfId="52472"/>
    <cellStyle name="SAPBEXHLevel3 2 2 7 4" xfId="52473"/>
    <cellStyle name="SAPBEXHLevel3 2 2 7 5" xfId="52474"/>
    <cellStyle name="SAPBEXHLevel3 2 2 8" xfId="52475"/>
    <cellStyle name="SAPBEXHLevel3 2 2 8 2" xfId="52476"/>
    <cellStyle name="SAPBEXHLevel3 2 2 9" xfId="52477"/>
    <cellStyle name="SAPBEXHLevel3 2 2 9 2" xfId="52478"/>
    <cellStyle name="SAPBEXHLevel3 2 3" xfId="52479"/>
    <cellStyle name="SAPBEXHLevel3 2 3 10" xfId="52480"/>
    <cellStyle name="SAPBEXHLevel3 2 3 11" xfId="52481"/>
    <cellStyle name="SAPBEXHLevel3 2 3 2" xfId="52482"/>
    <cellStyle name="SAPBEXHLevel3 2 3 2 2" xfId="52483"/>
    <cellStyle name="SAPBEXHLevel3 2 3 2 2 2" xfId="52484"/>
    <cellStyle name="SAPBEXHLevel3 2 3 2 2 2 2" xfId="52485"/>
    <cellStyle name="SAPBEXHLevel3 2 3 2 2 3" xfId="52486"/>
    <cellStyle name="SAPBEXHLevel3 2 3 2 2 4" xfId="52487"/>
    <cellStyle name="SAPBEXHLevel3 2 3 2 3" xfId="52488"/>
    <cellStyle name="SAPBEXHLevel3 2 3 2 3 2" xfId="52489"/>
    <cellStyle name="SAPBEXHLevel3 2 3 2 3 3" xfId="52490"/>
    <cellStyle name="SAPBEXHLevel3 2 3 2 4" xfId="52491"/>
    <cellStyle name="SAPBEXHLevel3 2 3 2 4 2" xfId="52492"/>
    <cellStyle name="SAPBEXHLevel3 2 3 2 5" xfId="52493"/>
    <cellStyle name="SAPBEXHLevel3 2 3 2 5 2" xfId="52494"/>
    <cellStyle name="SAPBEXHLevel3 2 3 2 6" xfId="52495"/>
    <cellStyle name="SAPBEXHLevel3 2 3 2 7" xfId="52496"/>
    <cellStyle name="SAPBEXHLevel3 2 3 2 8" xfId="52497"/>
    <cellStyle name="SAPBEXHLevel3 2 3 2 9" xfId="52498"/>
    <cellStyle name="SAPBEXHLevel3 2 3 3" xfId="52499"/>
    <cellStyle name="SAPBEXHLevel3 2 3 3 2" xfId="52500"/>
    <cellStyle name="SAPBEXHLevel3 2 3 3 2 2" xfId="52501"/>
    <cellStyle name="SAPBEXHLevel3 2 3 3 2 2 2" xfId="52502"/>
    <cellStyle name="SAPBEXHLevel3 2 3 3 2 3" xfId="52503"/>
    <cellStyle name="SAPBEXHLevel3 2 3 3 3" xfId="52504"/>
    <cellStyle name="SAPBEXHLevel3 2 3 3 3 2" xfId="52505"/>
    <cellStyle name="SAPBEXHLevel3 2 3 3 4" xfId="52506"/>
    <cellStyle name="SAPBEXHLevel3 2 3 3 5" xfId="52507"/>
    <cellStyle name="SAPBEXHLevel3 2 3 4" xfId="52508"/>
    <cellStyle name="SAPBEXHLevel3 2 3 4 2" xfId="52509"/>
    <cellStyle name="SAPBEXHLevel3 2 3 4 2 2" xfId="52510"/>
    <cellStyle name="SAPBEXHLevel3 2 3 4 3" xfId="52511"/>
    <cellStyle name="SAPBEXHLevel3 2 3 4 4" xfId="52512"/>
    <cellStyle name="SAPBEXHLevel3 2 3 4 5" xfId="52513"/>
    <cellStyle name="SAPBEXHLevel3 2 3 5" xfId="52514"/>
    <cellStyle name="SAPBEXHLevel3 2 3 5 2" xfId="52515"/>
    <cellStyle name="SAPBEXHLevel3 2 3 5 3" xfId="52516"/>
    <cellStyle name="SAPBEXHLevel3 2 3 5 4" xfId="52517"/>
    <cellStyle name="SAPBEXHLevel3 2 3 5 5" xfId="52518"/>
    <cellStyle name="SAPBEXHLevel3 2 3 6" xfId="52519"/>
    <cellStyle name="SAPBEXHLevel3 2 3 6 2" xfId="52520"/>
    <cellStyle name="SAPBEXHLevel3 2 3 6 3" xfId="52521"/>
    <cellStyle name="SAPBEXHLevel3 2 3 6 4" xfId="52522"/>
    <cellStyle name="SAPBEXHLevel3 2 3 6 5" xfId="52523"/>
    <cellStyle name="SAPBEXHLevel3 2 3 7" xfId="52524"/>
    <cellStyle name="SAPBEXHLevel3 2 3 7 2" xfId="52525"/>
    <cellStyle name="SAPBEXHLevel3 2 3 8" xfId="52526"/>
    <cellStyle name="SAPBEXHLevel3 2 3 8 2" xfId="52527"/>
    <cellStyle name="SAPBEXHLevel3 2 3 9" xfId="52528"/>
    <cellStyle name="SAPBEXHLevel3 2 4" xfId="52529"/>
    <cellStyle name="SAPBEXHLevel3 2 4 2" xfId="52530"/>
    <cellStyle name="SAPBEXHLevel3 2 4 2 2" xfId="52531"/>
    <cellStyle name="SAPBEXHLevel3 2 4 2 2 2" xfId="52532"/>
    <cellStyle name="SAPBEXHLevel3 2 4 2 3" xfId="52533"/>
    <cellStyle name="SAPBEXHLevel3 2 4 2 4" xfId="52534"/>
    <cellStyle name="SAPBEXHLevel3 2 4 3" xfId="52535"/>
    <cellStyle name="SAPBEXHLevel3 2 4 3 2" xfId="52536"/>
    <cellStyle name="SAPBEXHLevel3 2 4 3 3" xfId="52537"/>
    <cellStyle name="SAPBEXHLevel3 2 4 4" xfId="52538"/>
    <cellStyle name="SAPBEXHLevel3 2 4 4 2" xfId="52539"/>
    <cellStyle name="SAPBEXHLevel3 2 4 5" xfId="52540"/>
    <cellStyle name="SAPBEXHLevel3 2 4 5 2" xfId="52541"/>
    <cellStyle name="SAPBEXHLevel3 2 4 6" xfId="52542"/>
    <cellStyle name="SAPBEXHLevel3 2 4 6 2" xfId="52543"/>
    <cellStyle name="SAPBEXHLevel3 2 4 7" xfId="52544"/>
    <cellStyle name="SAPBEXHLevel3 2 4 8" xfId="52545"/>
    <cellStyle name="SAPBEXHLevel3 2 5" xfId="52546"/>
    <cellStyle name="SAPBEXHLevel3 2 5 2" xfId="52547"/>
    <cellStyle name="SAPBEXHLevel3 2 5 2 2" xfId="52548"/>
    <cellStyle name="SAPBEXHLevel3 2 5 2 2 2" xfId="52549"/>
    <cellStyle name="SAPBEXHLevel3 2 5 2 3" xfId="52550"/>
    <cellStyle name="SAPBEXHLevel3 2 5 2 4" xfId="52551"/>
    <cellStyle name="SAPBEXHLevel3 2 5 3" xfId="52552"/>
    <cellStyle name="SAPBEXHLevel3 2 5 3 2" xfId="52553"/>
    <cellStyle name="SAPBEXHLevel3 2 5 4" xfId="52554"/>
    <cellStyle name="SAPBEXHLevel3 2 5 5" xfId="52555"/>
    <cellStyle name="SAPBEXHLevel3 2 6" xfId="52556"/>
    <cellStyle name="SAPBEXHLevel3 2 6 2" xfId="52557"/>
    <cellStyle name="SAPBEXHLevel3 2 6 2 2" xfId="52558"/>
    <cellStyle name="SAPBEXHLevel3 2 6 2 2 2" xfId="52559"/>
    <cellStyle name="SAPBEXHLevel3 2 6 2 3" xfId="52560"/>
    <cellStyle name="SAPBEXHLevel3 2 6 3" xfId="52561"/>
    <cellStyle name="SAPBEXHLevel3 2 6 3 2" xfId="52562"/>
    <cellStyle name="SAPBEXHLevel3 2 6 4" xfId="52563"/>
    <cellStyle name="SAPBEXHLevel3 2 6 5" xfId="52564"/>
    <cellStyle name="SAPBEXHLevel3 2 7" xfId="52565"/>
    <cellStyle name="SAPBEXHLevel3 2 7 2" xfId="52566"/>
    <cellStyle name="SAPBEXHLevel3 2 7 3" xfId="52567"/>
    <cellStyle name="SAPBEXHLevel3 2 7 4" xfId="52568"/>
    <cellStyle name="SAPBEXHLevel3 2 7 5" xfId="52569"/>
    <cellStyle name="SAPBEXHLevel3 2 8" xfId="52570"/>
    <cellStyle name="SAPBEXHLevel3 2 8 2" xfId="52571"/>
    <cellStyle name="SAPBEXHLevel3 2 8 3" xfId="52572"/>
    <cellStyle name="SAPBEXHLevel3 2 9" xfId="52573"/>
    <cellStyle name="SAPBEXHLevel3 2 9 2" xfId="52574"/>
    <cellStyle name="SAPBEXHLevel3 2 9 3" xfId="52575"/>
    <cellStyle name="SAPBEXHLevel3 20" xfId="52576"/>
    <cellStyle name="SAPBEXHLevel3 20 2" xfId="52577"/>
    <cellStyle name="SAPBEXHLevel3 21" xfId="52578"/>
    <cellStyle name="SAPBEXHLevel3 21 2" xfId="52579"/>
    <cellStyle name="SAPBEXHLevel3 22" xfId="52580"/>
    <cellStyle name="SAPBEXHLevel3 22 2" xfId="52581"/>
    <cellStyle name="SAPBEXHLevel3 22 3" xfId="52582"/>
    <cellStyle name="SAPBEXHLevel3 23" xfId="52583"/>
    <cellStyle name="SAPBEXHLevel3 3" xfId="52584"/>
    <cellStyle name="SAPBEXHLevel3 3 10" xfId="52585"/>
    <cellStyle name="SAPBEXHLevel3 3 10 2" xfId="52586"/>
    <cellStyle name="SAPBEXHLevel3 3 10 3" xfId="52587"/>
    <cellStyle name="SAPBEXHLevel3 3 11" xfId="52588"/>
    <cellStyle name="SAPBEXHLevel3 3 11 2" xfId="52589"/>
    <cellStyle name="SAPBEXHLevel3 3 11 3" xfId="52590"/>
    <cellStyle name="SAPBEXHLevel3 3 12" xfId="52591"/>
    <cellStyle name="SAPBEXHLevel3 3 13" xfId="52592"/>
    <cellStyle name="SAPBEXHLevel3 3 2" xfId="52593"/>
    <cellStyle name="SAPBEXHLevel3 3 2 10" xfId="52594"/>
    <cellStyle name="SAPBEXHLevel3 3 2 11" xfId="52595"/>
    <cellStyle name="SAPBEXHLevel3 3 2 2" xfId="52596"/>
    <cellStyle name="SAPBEXHLevel3 3 2 2 2" xfId="52597"/>
    <cellStyle name="SAPBEXHLevel3 3 2 2 2 2" xfId="52598"/>
    <cellStyle name="SAPBEXHLevel3 3 2 2 2 2 2" xfId="52599"/>
    <cellStyle name="SAPBEXHLevel3 3 2 2 2 3" xfId="52600"/>
    <cellStyle name="SAPBEXHLevel3 3 2 2 2 4" xfId="52601"/>
    <cellStyle name="SAPBEXHLevel3 3 2 2 3" xfId="52602"/>
    <cellStyle name="SAPBEXHLevel3 3 2 2 3 2" xfId="52603"/>
    <cellStyle name="SAPBEXHLevel3 3 2 2 3 3" xfId="52604"/>
    <cellStyle name="SAPBEXHLevel3 3 2 2 4" xfId="52605"/>
    <cellStyle name="SAPBEXHLevel3 3 2 2 4 2" xfId="52606"/>
    <cellStyle name="SAPBEXHLevel3 3 2 2 5" xfId="52607"/>
    <cellStyle name="SAPBEXHLevel3 3 2 2 5 2" xfId="52608"/>
    <cellStyle name="SAPBEXHLevel3 3 2 2 6" xfId="52609"/>
    <cellStyle name="SAPBEXHLevel3 3 2 2 7" xfId="52610"/>
    <cellStyle name="SAPBEXHLevel3 3 2 2 8" xfId="52611"/>
    <cellStyle name="SAPBEXHLevel3 3 2 2 9" xfId="52612"/>
    <cellStyle name="SAPBEXHLevel3 3 2 3" xfId="52613"/>
    <cellStyle name="SAPBEXHLevel3 3 2 3 2" xfId="52614"/>
    <cellStyle name="SAPBEXHLevel3 3 2 3 2 2" xfId="52615"/>
    <cellStyle name="SAPBEXHLevel3 3 2 3 2 2 2" xfId="52616"/>
    <cellStyle name="SAPBEXHLevel3 3 2 3 2 3" xfId="52617"/>
    <cellStyle name="SAPBEXHLevel3 3 2 3 3" xfId="52618"/>
    <cellStyle name="SAPBEXHLevel3 3 2 3 3 2" xfId="52619"/>
    <cellStyle name="SAPBEXHLevel3 3 2 3 4" xfId="52620"/>
    <cellStyle name="SAPBEXHLevel3 3 2 3 5" xfId="52621"/>
    <cellStyle name="SAPBEXHLevel3 3 2 4" xfId="52622"/>
    <cellStyle name="SAPBEXHLevel3 3 2 4 2" xfId="52623"/>
    <cellStyle name="SAPBEXHLevel3 3 2 4 2 2" xfId="52624"/>
    <cellStyle name="SAPBEXHLevel3 3 2 4 3" xfId="52625"/>
    <cellStyle name="SAPBEXHLevel3 3 2 4 4" xfId="52626"/>
    <cellStyle name="SAPBEXHLevel3 3 2 4 5" xfId="52627"/>
    <cellStyle name="SAPBEXHLevel3 3 2 5" xfId="52628"/>
    <cellStyle name="SAPBEXHLevel3 3 2 5 2" xfId="52629"/>
    <cellStyle name="SAPBEXHLevel3 3 2 5 3" xfId="52630"/>
    <cellStyle name="SAPBEXHLevel3 3 2 5 4" xfId="52631"/>
    <cellStyle name="SAPBEXHLevel3 3 2 5 5" xfId="52632"/>
    <cellStyle name="SAPBEXHLevel3 3 2 6" xfId="52633"/>
    <cellStyle name="SAPBEXHLevel3 3 2 6 2" xfId="52634"/>
    <cellStyle name="SAPBEXHLevel3 3 2 6 3" xfId="52635"/>
    <cellStyle name="SAPBEXHLevel3 3 2 6 4" xfId="52636"/>
    <cellStyle name="SAPBEXHLevel3 3 2 6 5" xfId="52637"/>
    <cellStyle name="SAPBEXHLevel3 3 2 7" xfId="52638"/>
    <cellStyle name="SAPBEXHLevel3 3 2 7 2" xfId="52639"/>
    <cellStyle name="SAPBEXHLevel3 3 2 8" xfId="52640"/>
    <cellStyle name="SAPBEXHLevel3 3 2 8 2" xfId="52641"/>
    <cellStyle name="SAPBEXHLevel3 3 2 9" xfId="52642"/>
    <cellStyle name="SAPBEXHLevel3 3 3" xfId="52643"/>
    <cellStyle name="SAPBEXHLevel3 3 3 2" xfId="52644"/>
    <cellStyle name="SAPBEXHLevel3 3 3 2 2" xfId="52645"/>
    <cellStyle name="SAPBEXHLevel3 3 3 2 2 2" xfId="52646"/>
    <cellStyle name="SAPBEXHLevel3 3 3 2 3" xfId="52647"/>
    <cellStyle name="SAPBEXHLevel3 3 3 2 4" xfId="52648"/>
    <cellStyle name="SAPBEXHLevel3 3 3 3" xfId="52649"/>
    <cellStyle name="SAPBEXHLevel3 3 3 3 2" xfId="52650"/>
    <cellStyle name="SAPBEXHLevel3 3 3 3 3" xfId="52651"/>
    <cellStyle name="SAPBEXHLevel3 3 3 4" xfId="52652"/>
    <cellStyle name="SAPBEXHLevel3 3 3 4 2" xfId="52653"/>
    <cellStyle name="SAPBEXHLevel3 3 3 5" xfId="52654"/>
    <cellStyle name="SAPBEXHLevel3 3 3 5 2" xfId="52655"/>
    <cellStyle name="SAPBEXHLevel3 3 3 6" xfId="52656"/>
    <cellStyle name="SAPBEXHLevel3 3 3 6 2" xfId="52657"/>
    <cellStyle name="SAPBEXHLevel3 3 3 7" xfId="52658"/>
    <cellStyle name="SAPBEXHLevel3 3 3 8" xfId="52659"/>
    <cellStyle name="SAPBEXHLevel3 3 4" xfId="52660"/>
    <cellStyle name="SAPBEXHLevel3 3 4 2" xfId="52661"/>
    <cellStyle name="SAPBEXHLevel3 3 4 2 2" xfId="52662"/>
    <cellStyle name="SAPBEXHLevel3 3 4 2 2 2" xfId="52663"/>
    <cellStyle name="SAPBEXHLevel3 3 4 2 3" xfId="52664"/>
    <cellStyle name="SAPBEXHLevel3 3 4 2 4" xfId="52665"/>
    <cellStyle name="SAPBEXHLevel3 3 4 3" xfId="52666"/>
    <cellStyle name="SAPBEXHLevel3 3 4 3 2" xfId="52667"/>
    <cellStyle name="SAPBEXHLevel3 3 4 4" xfId="52668"/>
    <cellStyle name="SAPBEXHLevel3 3 4 5" xfId="52669"/>
    <cellStyle name="SAPBEXHLevel3 3 5" xfId="52670"/>
    <cellStyle name="SAPBEXHLevel3 3 5 2" xfId="52671"/>
    <cellStyle name="SAPBEXHLevel3 3 5 2 2" xfId="52672"/>
    <cellStyle name="SAPBEXHLevel3 3 5 2 2 2" xfId="52673"/>
    <cellStyle name="SAPBEXHLevel3 3 5 2 3" xfId="52674"/>
    <cellStyle name="SAPBEXHLevel3 3 5 3" xfId="52675"/>
    <cellStyle name="SAPBEXHLevel3 3 5 3 2" xfId="52676"/>
    <cellStyle name="SAPBEXHLevel3 3 5 4" xfId="52677"/>
    <cellStyle name="SAPBEXHLevel3 3 5 5" xfId="52678"/>
    <cellStyle name="SAPBEXHLevel3 3 6" xfId="52679"/>
    <cellStyle name="SAPBEXHLevel3 3 6 2" xfId="52680"/>
    <cellStyle name="SAPBEXHLevel3 3 6 3" xfId="52681"/>
    <cellStyle name="SAPBEXHLevel3 3 6 4" xfId="52682"/>
    <cellStyle name="SAPBEXHLevel3 3 6 5" xfId="52683"/>
    <cellStyle name="SAPBEXHLevel3 3 7" xfId="52684"/>
    <cellStyle name="SAPBEXHLevel3 3 7 2" xfId="52685"/>
    <cellStyle name="SAPBEXHLevel3 3 7 3" xfId="52686"/>
    <cellStyle name="SAPBEXHLevel3 3 7 4" xfId="52687"/>
    <cellStyle name="SAPBEXHLevel3 3 7 5" xfId="52688"/>
    <cellStyle name="SAPBEXHLevel3 3 8" xfId="52689"/>
    <cellStyle name="SAPBEXHLevel3 3 8 2" xfId="52690"/>
    <cellStyle name="SAPBEXHLevel3 3 8 3" xfId="52691"/>
    <cellStyle name="SAPBEXHLevel3 3 9" xfId="52692"/>
    <cellStyle name="SAPBEXHLevel3 3 9 2" xfId="52693"/>
    <cellStyle name="SAPBEXHLevel3 4" xfId="52694"/>
    <cellStyle name="SAPBEXHLevel3 4 10" xfId="52695"/>
    <cellStyle name="SAPBEXHLevel3 4 11" xfId="52696"/>
    <cellStyle name="SAPBEXHLevel3 4 12" xfId="52697"/>
    <cellStyle name="SAPBEXHLevel3 4 13" xfId="52698"/>
    <cellStyle name="SAPBEXHLevel3 4 2" xfId="52699"/>
    <cellStyle name="SAPBEXHLevel3 4 2 10" xfId="52700"/>
    <cellStyle name="SAPBEXHLevel3 4 2 11" xfId="52701"/>
    <cellStyle name="SAPBEXHLevel3 4 2 2" xfId="52702"/>
    <cellStyle name="SAPBEXHLevel3 4 2 2 2" xfId="52703"/>
    <cellStyle name="SAPBEXHLevel3 4 2 2 2 2" xfId="52704"/>
    <cellStyle name="SAPBEXHLevel3 4 2 2 2 2 2" xfId="52705"/>
    <cellStyle name="SAPBEXHLevel3 4 2 2 2 3" xfId="52706"/>
    <cellStyle name="SAPBEXHLevel3 4 2 2 2 4" xfId="52707"/>
    <cellStyle name="SAPBEXHLevel3 4 2 2 3" xfId="52708"/>
    <cellStyle name="SAPBEXHLevel3 4 2 2 3 2" xfId="52709"/>
    <cellStyle name="SAPBEXHLevel3 4 2 2 4" xfId="52710"/>
    <cellStyle name="SAPBEXHLevel3 4 2 2 4 2" xfId="52711"/>
    <cellStyle name="SAPBEXHLevel3 4 2 2 5" xfId="52712"/>
    <cellStyle name="SAPBEXHLevel3 4 2 2 5 2" xfId="52713"/>
    <cellStyle name="SAPBEXHLevel3 4 2 2 6" xfId="52714"/>
    <cellStyle name="SAPBEXHLevel3 4 2 2 7" xfId="52715"/>
    <cellStyle name="SAPBEXHLevel3 4 2 2 8" xfId="52716"/>
    <cellStyle name="SAPBEXHLevel3 4 2 2 9" xfId="52717"/>
    <cellStyle name="SAPBEXHLevel3 4 2 3" xfId="52718"/>
    <cellStyle name="SAPBEXHLevel3 4 2 3 2" xfId="52719"/>
    <cellStyle name="SAPBEXHLevel3 4 2 3 2 2" xfId="52720"/>
    <cellStyle name="SAPBEXHLevel3 4 2 3 2 2 2" xfId="52721"/>
    <cellStyle name="SAPBEXHLevel3 4 2 3 2 3" xfId="52722"/>
    <cellStyle name="SAPBEXHLevel3 4 2 3 3" xfId="52723"/>
    <cellStyle name="SAPBEXHLevel3 4 2 3 3 2" xfId="52724"/>
    <cellStyle name="SAPBEXHLevel3 4 2 3 4" xfId="52725"/>
    <cellStyle name="SAPBEXHLevel3 4 2 3 5" xfId="52726"/>
    <cellStyle name="SAPBEXHLevel3 4 2 4" xfId="52727"/>
    <cellStyle name="SAPBEXHLevel3 4 2 4 2" xfId="52728"/>
    <cellStyle name="SAPBEXHLevel3 4 2 4 2 2" xfId="52729"/>
    <cellStyle name="SAPBEXHLevel3 4 2 4 3" xfId="52730"/>
    <cellStyle name="SAPBEXHLevel3 4 2 4 4" xfId="52731"/>
    <cellStyle name="SAPBEXHLevel3 4 2 4 5" xfId="52732"/>
    <cellStyle name="SAPBEXHLevel3 4 2 5" xfId="52733"/>
    <cellStyle name="SAPBEXHLevel3 4 2 5 2" xfId="52734"/>
    <cellStyle name="SAPBEXHLevel3 4 2 5 3" xfId="52735"/>
    <cellStyle name="SAPBEXHLevel3 4 2 5 4" xfId="52736"/>
    <cellStyle name="SAPBEXHLevel3 4 2 5 5" xfId="52737"/>
    <cellStyle name="SAPBEXHLevel3 4 2 6" xfId="52738"/>
    <cellStyle name="SAPBEXHLevel3 4 2 6 2" xfId="52739"/>
    <cellStyle name="SAPBEXHLevel3 4 2 6 3" xfId="52740"/>
    <cellStyle name="SAPBEXHLevel3 4 2 6 4" xfId="52741"/>
    <cellStyle name="SAPBEXHLevel3 4 2 6 5" xfId="52742"/>
    <cellStyle name="SAPBEXHLevel3 4 2 7" xfId="52743"/>
    <cellStyle name="SAPBEXHLevel3 4 2 7 2" xfId="52744"/>
    <cellStyle name="SAPBEXHLevel3 4 2 8" xfId="52745"/>
    <cellStyle name="SAPBEXHLevel3 4 2 8 2" xfId="52746"/>
    <cellStyle name="SAPBEXHLevel3 4 2 9" xfId="52747"/>
    <cellStyle name="SAPBEXHLevel3 4 3" xfId="52748"/>
    <cellStyle name="SAPBEXHLevel3 4 3 2" xfId="52749"/>
    <cellStyle name="SAPBEXHLevel3 4 3 2 2" xfId="52750"/>
    <cellStyle name="SAPBEXHLevel3 4 3 2 2 2" xfId="52751"/>
    <cellStyle name="SAPBEXHLevel3 4 3 2 3" xfId="52752"/>
    <cellStyle name="SAPBEXHLevel3 4 3 3" xfId="52753"/>
    <cellStyle name="SAPBEXHLevel3 4 3 3 2" xfId="52754"/>
    <cellStyle name="SAPBEXHLevel3 4 3 4" xfId="52755"/>
    <cellStyle name="SAPBEXHLevel3 4 3 4 2" xfId="52756"/>
    <cellStyle name="SAPBEXHLevel3 4 3 5" xfId="52757"/>
    <cellStyle name="SAPBEXHLevel3 4 3 5 2" xfId="52758"/>
    <cellStyle name="SAPBEXHLevel3 4 3 6" xfId="52759"/>
    <cellStyle name="SAPBEXHLevel3 4 3 6 2" xfId="52760"/>
    <cellStyle name="SAPBEXHLevel3 4 3 7" xfId="52761"/>
    <cellStyle name="SAPBEXHLevel3 4 3 8" xfId="52762"/>
    <cellStyle name="SAPBEXHLevel3 4 4" xfId="52763"/>
    <cellStyle name="SAPBEXHLevel3 4 4 2" xfId="52764"/>
    <cellStyle name="SAPBEXHLevel3 4 4 2 2" xfId="52765"/>
    <cellStyle name="SAPBEXHLevel3 4 4 2 2 2" xfId="52766"/>
    <cellStyle name="SAPBEXHLevel3 4 4 2 3" xfId="52767"/>
    <cellStyle name="SAPBEXHLevel3 4 4 3" xfId="52768"/>
    <cellStyle name="SAPBEXHLevel3 4 4 3 2" xfId="52769"/>
    <cellStyle name="SAPBEXHLevel3 4 4 4" xfId="52770"/>
    <cellStyle name="SAPBEXHLevel3 4 4 5" xfId="52771"/>
    <cellStyle name="SAPBEXHLevel3 4 5" xfId="52772"/>
    <cellStyle name="SAPBEXHLevel3 4 5 2" xfId="52773"/>
    <cellStyle name="SAPBEXHLevel3 4 5 2 2" xfId="52774"/>
    <cellStyle name="SAPBEXHLevel3 4 5 2 2 2" xfId="52775"/>
    <cellStyle name="SAPBEXHLevel3 4 5 2 3" xfId="52776"/>
    <cellStyle name="SAPBEXHLevel3 4 5 3" xfId="52777"/>
    <cellStyle name="SAPBEXHLevel3 4 5 3 2" xfId="52778"/>
    <cellStyle name="SAPBEXHLevel3 4 5 4" xfId="52779"/>
    <cellStyle name="SAPBEXHLevel3 4 5 5" xfId="52780"/>
    <cellStyle name="SAPBEXHLevel3 4 6" xfId="52781"/>
    <cellStyle name="SAPBEXHLevel3 4 6 2" xfId="52782"/>
    <cellStyle name="SAPBEXHLevel3 4 6 3" xfId="52783"/>
    <cellStyle name="SAPBEXHLevel3 4 6 4" xfId="52784"/>
    <cellStyle name="SAPBEXHLevel3 4 6 5" xfId="52785"/>
    <cellStyle name="SAPBEXHLevel3 4 7" xfId="52786"/>
    <cellStyle name="SAPBEXHLevel3 4 7 2" xfId="52787"/>
    <cellStyle name="SAPBEXHLevel3 4 7 3" xfId="52788"/>
    <cellStyle name="SAPBEXHLevel3 4 7 4" xfId="52789"/>
    <cellStyle name="SAPBEXHLevel3 4 7 5" xfId="52790"/>
    <cellStyle name="SAPBEXHLevel3 4 8" xfId="52791"/>
    <cellStyle name="SAPBEXHLevel3 4 8 2" xfId="52792"/>
    <cellStyle name="SAPBEXHLevel3 4 9" xfId="52793"/>
    <cellStyle name="SAPBEXHLevel3 4 9 2" xfId="52794"/>
    <cellStyle name="SAPBEXHLevel3 5" xfId="52795"/>
    <cellStyle name="SAPBEXHLevel3 5 2" xfId="52796"/>
    <cellStyle name="SAPBEXHLevel3 5 2 2" xfId="52797"/>
    <cellStyle name="SAPBEXHLevel3 5 2 2 2" xfId="52798"/>
    <cellStyle name="SAPBEXHLevel3 5 2 2 2 2" xfId="52799"/>
    <cellStyle name="SAPBEXHLevel3 5 2 2 3" xfId="52800"/>
    <cellStyle name="SAPBEXHLevel3 5 2 2 4" xfId="52801"/>
    <cellStyle name="SAPBEXHLevel3 5 2 3" xfId="52802"/>
    <cellStyle name="SAPBEXHLevel3 5 2 3 2" xfId="52803"/>
    <cellStyle name="SAPBEXHLevel3 5 2 4" xfId="52804"/>
    <cellStyle name="SAPBEXHLevel3 5 2 5" xfId="52805"/>
    <cellStyle name="SAPBEXHLevel3 5 3" xfId="52806"/>
    <cellStyle name="SAPBEXHLevel3 5 3 2" xfId="52807"/>
    <cellStyle name="SAPBEXHLevel3 5 3 2 2" xfId="52808"/>
    <cellStyle name="SAPBEXHLevel3 5 3 3" xfId="52809"/>
    <cellStyle name="SAPBEXHLevel3 5 3 4" xfId="52810"/>
    <cellStyle name="SAPBEXHLevel3 5 4" xfId="52811"/>
    <cellStyle name="SAPBEXHLevel3 5 4 2" xfId="52812"/>
    <cellStyle name="SAPBEXHLevel3 5 4 3" xfId="52813"/>
    <cellStyle name="SAPBEXHLevel3 5 5" xfId="52814"/>
    <cellStyle name="SAPBEXHLevel3 5 5 2" xfId="52815"/>
    <cellStyle name="SAPBEXHLevel3 5 6" xfId="52816"/>
    <cellStyle name="SAPBEXHLevel3 5 7" xfId="52817"/>
    <cellStyle name="SAPBEXHLevel3 6" xfId="52818"/>
    <cellStyle name="SAPBEXHLevel3 6 2" xfId="52819"/>
    <cellStyle name="SAPBEXHLevel3 6 2 2" xfId="52820"/>
    <cellStyle name="SAPBEXHLevel3 6 2 2 2" xfId="52821"/>
    <cellStyle name="SAPBEXHLevel3 6 2 2 2 2" xfId="52822"/>
    <cellStyle name="SAPBEXHLevel3 6 2 2 3" xfId="52823"/>
    <cellStyle name="SAPBEXHLevel3 6 2 3" xfId="52824"/>
    <cellStyle name="SAPBEXHLevel3 6 2 3 2" xfId="52825"/>
    <cellStyle name="SAPBEXHLevel3 6 2 4" xfId="52826"/>
    <cellStyle name="SAPBEXHLevel3 6 2 5" xfId="52827"/>
    <cellStyle name="SAPBEXHLevel3 6 3" xfId="52828"/>
    <cellStyle name="SAPBEXHLevel3 6 3 2" xfId="52829"/>
    <cellStyle name="SAPBEXHLevel3 6 3 2 2" xfId="52830"/>
    <cellStyle name="SAPBEXHLevel3 6 3 3" xfId="52831"/>
    <cellStyle name="SAPBEXHLevel3 6 3 4" xfId="52832"/>
    <cellStyle name="SAPBEXHLevel3 6 4" xfId="52833"/>
    <cellStyle name="SAPBEXHLevel3 6 4 2" xfId="52834"/>
    <cellStyle name="SAPBEXHLevel3 6 5" xfId="52835"/>
    <cellStyle name="SAPBEXHLevel3 6 6" xfId="52836"/>
    <cellStyle name="SAPBEXHLevel3 7" xfId="52837"/>
    <cellStyle name="SAPBEXHLevel3 7 2" xfId="52838"/>
    <cellStyle name="SAPBEXHLevel3 7 2 2" xfId="52839"/>
    <cellStyle name="SAPBEXHLevel3 7 2 2 2" xfId="52840"/>
    <cellStyle name="SAPBEXHLevel3 7 2 3" xfId="52841"/>
    <cellStyle name="SAPBEXHLevel3 7 2 4" xfId="52842"/>
    <cellStyle name="SAPBEXHLevel3 7 3" xfId="52843"/>
    <cellStyle name="SAPBEXHLevel3 7 3 2" xfId="52844"/>
    <cellStyle name="SAPBEXHLevel3 7 3 3" xfId="52845"/>
    <cellStyle name="SAPBEXHLevel3 7 4" xfId="52846"/>
    <cellStyle name="SAPBEXHLevel3 7 5" xfId="52847"/>
    <cellStyle name="SAPBEXHLevel3 8" xfId="52848"/>
    <cellStyle name="SAPBEXHLevel3 8 2" xfId="52849"/>
    <cellStyle name="SAPBEXHLevel3 8 2 2" xfId="52850"/>
    <cellStyle name="SAPBEXHLevel3 8 2 2 2" xfId="52851"/>
    <cellStyle name="SAPBEXHLevel3 8 2 3" xfId="52852"/>
    <cellStyle name="SAPBEXHLevel3 8 2 4" xfId="52853"/>
    <cellStyle name="SAPBEXHLevel3 8 3" xfId="52854"/>
    <cellStyle name="SAPBEXHLevel3 8 3 2" xfId="52855"/>
    <cellStyle name="SAPBEXHLevel3 8 3 3" xfId="52856"/>
    <cellStyle name="SAPBEXHLevel3 8 4" xfId="52857"/>
    <cellStyle name="SAPBEXHLevel3 8 5" xfId="52858"/>
    <cellStyle name="SAPBEXHLevel3 9" xfId="52859"/>
    <cellStyle name="SAPBEXHLevel3 9 2" xfId="52860"/>
    <cellStyle name="SAPBEXHLevel3 9 2 2" xfId="52861"/>
    <cellStyle name="SAPBEXHLevel3 9 2 2 2" xfId="52862"/>
    <cellStyle name="SAPBEXHLevel3 9 2 3" xfId="52863"/>
    <cellStyle name="SAPBEXHLevel3 9 2 4" xfId="52864"/>
    <cellStyle name="SAPBEXHLevel3 9 3" xfId="52865"/>
    <cellStyle name="SAPBEXHLevel3 9 3 2" xfId="52866"/>
    <cellStyle name="SAPBEXHLevel3 9 3 3" xfId="52867"/>
    <cellStyle name="SAPBEXHLevel3 9 4" xfId="52868"/>
    <cellStyle name="SAPBEXHLevel3 9 5" xfId="52869"/>
    <cellStyle name="SAPBEXHLevel3X" xfId="52870"/>
    <cellStyle name="SAPBEXHLevel3X 10" xfId="52871"/>
    <cellStyle name="SAPBEXHLevel3X 10 2" xfId="52872"/>
    <cellStyle name="SAPBEXHLevel3X 10 2 2" xfId="52873"/>
    <cellStyle name="SAPBEXHLevel3X 10 3" xfId="52874"/>
    <cellStyle name="SAPBEXHLevel3X 10 3 2" xfId="52875"/>
    <cellStyle name="SAPBEXHLevel3X 10 4" xfId="52876"/>
    <cellStyle name="SAPBEXHLevel3X 10 5" xfId="52877"/>
    <cellStyle name="SAPBEXHLevel3X 11" xfId="52878"/>
    <cellStyle name="SAPBEXHLevel3X 11 2" xfId="52879"/>
    <cellStyle name="SAPBEXHLevel3X 11 2 2" xfId="52880"/>
    <cellStyle name="SAPBEXHLevel3X 11 3" xfId="52881"/>
    <cellStyle name="SAPBEXHLevel3X 11 3 2" xfId="52882"/>
    <cellStyle name="SAPBEXHLevel3X 11 4" xfId="52883"/>
    <cellStyle name="SAPBEXHLevel3X 11 5" xfId="52884"/>
    <cellStyle name="SAPBEXHLevel3X 12" xfId="52885"/>
    <cellStyle name="SAPBEXHLevel3X 12 2" xfId="52886"/>
    <cellStyle name="SAPBEXHLevel3X 12 2 2" xfId="52887"/>
    <cellStyle name="SAPBEXHLevel3X 12 3" xfId="52888"/>
    <cellStyle name="SAPBEXHLevel3X 12 3 2" xfId="52889"/>
    <cellStyle name="SAPBEXHLevel3X 12 4" xfId="52890"/>
    <cellStyle name="SAPBEXHLevel3X 12 5" xfId="52891"/>
    <cellStyle name="SAPBEXHLevel3X 13" xfId="52892"/>
    <cellStyle name="SAPBEXHLevel3X 13 2" xfId="52893"/>
    <cellStyle name="SAPBEXHLevel3X 13 2 2" xfId="52894"/>
    <cellStyle name="SAPBEXHLevel3X 13 3" xfId="52895"/>
    <cellStyle name="SAPBEXHLevel3X 13 3 2" xfId="52896"/>
    <cellStyle name="SAPBEXHLevel3X 13 4" xfId="52897"/>
    <cellStyle name="SAPBEXHLevel3X 13 5" xfId="52898"/>
    <cellStyle name="SAPBEXHLevel3X 14" xfId="52899"/>
    <cellStyle name="SAPBEXHLevel3X 14 2" xfId="52900"/>
    <cellStyle name="SAPBEXHLevel3X 14 2 2" xfId="52901"/>
    <cellStyle name="SAPBEXHLevel3X 14 3" xfId="52902"/>
    <cellStyle name="SAPBEXHLevel3X 14 3 2" xfId="52903"/>
    <cellStyle name="SAPBEXHLevel3X 14 4" xfId="52904"/>
    <cellStyle name="SAPBEXHLevel3X 14 5" xfId="52905"/>
    <cellStyle name="SAPBEXHLevel3X 15" xfId="52906"/>
    <cellStyle name="SAPBEXHLevel3X 15 2" xfId="52907"/>
    <cellStyle name="SAPBEXHLevel3X 15 2 2" xfId="52908"/>
    <cellStyle name="SAPBEXHLevel3X 15 3" xfId="52909"/>
    <cellStyle name="SAPBEXHLevel3X 15 3 2" xfId="52910"/>
    <cellStyle name="SAPBEXHLevel3X 15 4" xfId="52911"/>
    <cellStyle name="SAPBEXHLevel3X 15 5" xfId="52912"/>
    <cellStyle name="SAPBEXHLevel3X 16" xfId="52913"/>
    <cellStyle name="SAPBEXHLevel3X 16 2" xfId="52914"/>
    <cellStyle name="SAPBEXHLevel3X 16 2 2" xfId="52915"/>
    <cellStyle name="SAPBEXHLevel3X 16 3" xfId="52916"/>
    <cellStyle name="SAPBEXHLevel3X 16 3 2" xfId="52917"/>
    <cellStyle name="SAPBEXHLevel3X 16 4" xfId="52918"/>
    <cellStyle name="SAPBEXHLevel3X 16 5" xfId="52919"/>
    <cellStyle name="SAPBEXHLevel3X 17" xfId="52920"/>
    <cellStyle name="SAPBEXHLevel3X 17 2" xfId="52921"/>
    <cellStyle name="SAPBEXHLevel3X 17 3" xfId="52922"/>
    <cellStyle name="SAPBEXHLevel3X 17 4" xfId="52923"/>
    <cellStyle name="SAPBEXHLevel3X 17 5" xfId="52924"/>
    <cellStyle name="SAPBEXHLevel3X 18" xfId="52925"/>
    <cellStyle name="SAPBEXHLevel3X 18 2" xfId="52926"/>
    <cellStyle name="SAPBEXHLevel3X 19" xfId="52927"/>
    <cellStyle name="SAPBEXHLevel3X 19 2" xfId="52928"/>
    <cellStyle name="SAPBEXHLevel3X 2" xfId="52929"/>
    <cellStyle name="SAPBEXHLevel3X 2 10" xfId="52930"/>
    <cellStyle name="SAPBEXHLevel3X 2 10 2" xfId="52931"/>
    <cellStyle name="SAPBEXHLevel3X 2 11" xfId="52932"/>
    <cellStyle name="SAPBEXHLevel3X 2 11 2" xfId="52933"/>
    <cellStyle name="SAPBEXHLevel3X 2 11 3" xfId="52934"/>
    <cellStyle name="SAPBEXHLevel3X 2 12" xfId="52935"/>
    <cellStyle name="SAPBEXHLevel3X 2 12 2" xfId="52936"/>
    <cellStyle name="SAPBEXHLevel3X 2 12 3" xfId="52937"/>
    <cellStyle name="SAPBEXHLevel3X 2 13" xfId="52938"/>
    <cellStyle name="SAPBEXHLevel3X 2 14" xfId="52939"/>
    <cellStyle name="SAPBEXHLevel3X 2 2" xfId="52940"/>
    <cellStyle name="SAPBEXHLevel3X 2 2 10" xfId="52941"/>
    <cellStyle name="SAPBEXHLevel3X 2 2 11" xfId="52942"/>
    <cellStyle name="SAPBEXHLevel3X 2 2 12" xfId="52943"/>
    <cellStyle name="SAPBEXHLevel3X 2 2 13" xfId="52944"/>
    <cellStyle name="SAPBEXHLevel3X 2 2 2" xfId="52945"/>
    <cellStyle name="SAPBEXHLevel3X 2 2 2 10" xfId="52946"/>
    <cellStyle name="SAPBEXHLevel3X 2 2 2 11" xfId="52947"/>
    <cellStyle name="SAPBEXHLevel3X 2 2 2 2" xfId="52948"/>
    <cellStyle name="SAPBEXHLevel3X 2 2 2 2 2" xfId="52949"/>
    <cellStyle name="SAPBEXHLevel3X 2 2 2 2 2 2" xfId="52950"/>
    <cellStyle name="SAPBEXHLevel3X 2 2 2 2 2 2 2" xfId="52951"/>
    <cellStyle name="SAPBEXHLevel3X 2 2 2 2 2 3" xfId="52952"/>
    <cellStyle name="SAPBEXHLevel3X 2 2 2 2 2 4" xfId="52953"/>
    <cellStyle name="SAPBEXHLevel3X 2 2 2 2 3" xfId="52954"/>
    <cellStyle name="SAPBEXHLevel3X 2 2 2 2 3 2" xfId="52955"/>
    <cellStyle name="SAPBEXHLevel3X 2 2 2 2 3 3" xfId="52956"/>
    <cellStyle name="SAPBEXHLevel3X 2 2 2 2 4" xfId="52957"/>
    <cellStyle name="SAPBEXHLevel3X 2 2 2 2 4 2" xfId="52958"/>
    <cellStyle name="SAPBEXHLevel3X 2 2 2 2 5" xfId="52959"/>
    <cellStyle name="SAPBEXHLevel3X 2 2 2 2 5 2" xfId="52960"/>
    <cellStyle name="SAPBEXHLevel3X 2 2 2 2 6" xfId="52961"/>
    <cellStyle name="SAPBEXHLevel3X 2 2 2 2 7" xfId="52962"/>
    <cellStyle name="SAPBEXHLevel3X 2 2 2 2 8" xfId="52963"/>
    <cellStyle name="SAPBEXHLevel3X 2 2 2 2 9" xfId="52964"/>
    <cellStyle name="SAPBEXHLevel3X 2 2 2 3" xfId="52965"/>
    <cellStyle name="SAPBEXHLevel3X 2 2 2 3 2" xfId="52966"/>
    <cellStyle name="SAPBEXHLevel3X 2 2 2 3 2 2" xfId="52967"/>
    <cellStyle name="SAPBEXHLevel3X 2 2 2 3 2 2 2" xfId="52968"/>
    <cellStyle name="SAPBEXHLevel3X 2 2 2 3 2 3" xfId="52969"/>
    <cellStyle name="SAPBEXHLevel3X 2 2 2 3 3" xfId="52970"/>
    <cellStyle name="SAPBEXHLevel3X 2 2 2 3 3 2" xfId="52971"/>
    <cellStyle name="SAPBEXHLevel3X 2 2 2 3 4" xfId="52972"/>
    <cellStyle name="SAPBEXHLevel3X 2 2 2 3 5" xfId="52973"/>
    <cellStyle name="SAPBEXHLevel3X 2 2 2 4" xfId="52974"/>
    <cellStyle name="SAPBEXHLevel3X 2 2 2 4 2" xfId="52975"/>
    <cellStyle name="SAPBEXHLevel3X 2 2 2 4 2 2" xfId="52976"/>
    <cellStyle name="SAPBEXHLevel3X 2 2 2 4 3" xfId="52977"/>
    <cellStyle name="SAPBEXHLevel3X 2 2 2 4 4" xfId="52978"/>
    <cellStyle name="SAPBEXHLevel3X 2 2 2 4 5" xfId="52979"/>
    <cellStyle name="SAPBEXHLevel3X 2 2 2 5" xfId="52980"/>
    <cellStyle name="SAPBEXHLevel3X 2 2 2 5 2" xfId="52981"/>
    <cellStyle name="SAPBEXHLevel3X 2 2 2 5 3" xfId="52982"/>
    <cellStyle name="SAPBEXHLevel3X 2 2 2 5 4" xfId="52983"/>
    <cellStyle name="SAPBEXHLevel3X 2 2 2 5 5" xfId="52984"/>
    <cellStyle name="SAPBEXHLevel3X 2 2 2 6" xfId="52985"/>
    <cellStyle name="SAPBEXHLevel3X 2 2 2 6 2" xfId="52986"/>
    <cellStyle name="SAPBEXHLevel3X 2 2 2 6 3" xfId="52987"/>
    <cellStyle name="SAPBEXHLevel3X 2 2 2 6 4" xfId="52988"/>
    <cellStyle name="SAPBEXHLevel3X 2 2 2 6 5" xfId="52989"/>
    <cellStyle name="SAPBEXHLevel3X 2 2 2 7" xfId="52990"/>
    <cellStyle name="SAPBEXHLevel3X 2 2 2 7 2" xfId="52991"/>
    <cellStyle name="SAPBEXHLevel3X 2 2 2 8" xfId="52992"/>
    <cellStyle name="SAPBEXHLevel3X 2 2 2 8 2" xfId="52993"/>
    <cellStyle name="SAPBEXHLevel3X 2 2 2 9" xfId="52994"/>
    <cellStyle name="SAPBEXHLevel3X 2 2 3" xfId="52995"/>
    <cellStyle name="SAPBEXHLevel3X 2 2 3 2" xfId="52996"/>
    <cellStyle name="SAPBEXHLevel3X 2 2 3 2 2" xfId="52997"/>
    <cellStyle name="SAPBEXHLevel3X 2 2 3 2 2 2" xfId="52998"/>
    <cellStyle name="SAPBEXHLevel3X 2 2 3 2 3" xfId="52999"/>
    <cellStyle name="SAPBEXHLevel3X 2 2 3 2 4" xfId="53000"/>
    <cellStyle name="SAPBEXHLevel3X 2 2 3 3" xfId="53001"/>
    <cellStyle name="SAPBEXHLevel3X 2 2 3 3 2" xfId="53002"/>
    <cellStyle name="SAPBEXHLevel3X 2 2 3 3 3" xfId="53003"/>
    <cellStyle name="SAPBEXHLevel3X 2 2 3 4" xfId="53004"/>
    <cellStyle name="SAPBEXHLevel3X 2 2 3 4 2" xfId="53005"/>
    <cellStyle name="SAPBEXHLevel3X 2 2 3 5" xfId="53006"/>
    <cellStyle name="SAPBEXHLevel3X 2 2 3 5 2" xfId="53007"/>
    <cellStyle name="SAPBEXHLevel3X 2 2 3 6" xfId="53008"/>
    <cellStyle name="SAPBEXHLevel3X 2 2 3 6 2" xfId="53009"/>
    <cellStyle name="SAPBEXHLevel3X 2 2 3 7" xfId="53010"/>
    <cellStyle name="SAPBEXHLevel3X 2 2 3 8" xfId="53011"/>
    <cellStyle name="SAPBEXHLevel3X 2 2 4" xfId="53012"/>
    <cellStyle name="SAPBEXHLevel3X 2 2 4 2" xfId="53013"/>
    <cellStyle name="SAPBEXHLevel3X 2 2 4 2 2" xfId="53014"/>
    <cellStyle name="SAPBEXHLevel3X 2 2 4 2 2 2" xfId="53015"/>
    <cellStyle name="SAPBEXHLevel3X 2 2 4 2 3" xfId="53016"/>
    <cellStyle name="SAPBEXHLevel3X 2 2 4 3" xfId="53017"/>
    <cellStyle name="SAPBEXHLevel3X 2 2 4 3 2" xfId="53018"/>
    <cellStyle name="SAPBEXHLevel3X 2 2 4 4" xfId="53019"/>
    <cellStyle name="SAPBEXHLevel3X 2 2 4 5" xfId="53020"/>
    <cellStyle name="SAPBEXHLevel3X 2 2 5" xfId="53021"/>
    <cellStyle name="SAPBEXHLevel3X 2 2 5 2" xfId="53022"/>
    <cellStyle name="SAPBEXHLevel3X 2 2 5 2 2" xfId="53023"/>
    <cellStyle name="SAPBEXHLevel3X 2 2 5 2 2 2" xfId="53024"/>
    <cellStyle name="SAPBEXHLevel3X 2 2 5 2 3" xfId="53025"/>
    <cellStyle name="SAPBEXHLevel3X 2 2 5 3" xfId="53026"/>
    <cellStyle name="SAPBEXHLevel3X 2 2 5 3 2" xfId="53027"/>
    <cellStyle name="SAPBEXHLevel3X 2 2 5 4" xfId="53028"/>
    <cellStyle name="SAPBEXHLevel3X 2 2 5 5" xfId="53029"/>
    <cellStyle name="SAPBEXHLevel3X 2 2 6" xfId="53030"/>
    <cellStyle name="SAPBEXHLevel3X 2 2 6 2" xfId="53031"/>
    <cellStyle name="SAPBEXHLevel3X 2 2 6 3" xfId="53032"/>
    <cellStyle name="SAPBEXHLevel3X 2 2 6 4" xfId="53033"/>
    <cellStyle name="SAPBEXHLevel3X 2 2 6 5" xfId="53034"/>
    <cellStyle name="SAPBEXHLevel3X 2 2 7" xfId="53035"/>
    <cellStyle name="SAPBEXHLevel3X 2 2 7 2" xfId="53036"/>
    <cellStyle name="SAPBEXHLevel3X 2 2 7 3" xfId="53037"/>
    <cellStyle name="SAPBEXHLevel3X 2 2 7 4" xfId="53038"/>
    <cellStyle name="SAPBEXHLevel3X 2 2 7 5" xfId="53039"/>
    <cellStyle name="SAPBEXHLevel3X 2 2 8" xfId="53040"/>
    <cellStyle name="SAPBEXHLevel3X 2 2 8 2" xfId="53041"/>
    <cellStyle name="SAPBEXHLevel3X 2 2 9" xfId="53042"/>
    <cellStyle name="SAPBEXHLevel3X 2 2 9 2" xfId="53043"/>
    <cellStyle name="SAPBEXHLevel3X 2 3" xfId="53044"/>
    <cellStyle name="SAPBEXHLevel3X 2 3 10" xfId="53045"/>
    <cellStyle name="SAPBEXHLevel3X 2 3 11" xfId="53046"/>
    <cellStyle name="SAPBEXHLevel3X 2 3 2" xfId="53047"/>
    <cellStyle name="SAPBEXHLevel3X 2 3 2 2" xfId="53048"/>
    <cellStyle name="SAPBEXHLevel3X 2 3 2 2 2" xfId="53049"/>
    <cellStyle name="SAPBEXHLevel3X 2 3 2 2 2 2" xfId="53050"/>
    <cellStyle name="SAPBEXHLevel3X 2 3 2 2 3" xfId="53051"/>
    <cellStyle name="SAPBEXHLevel3X 2 3 2 2 4" xfId="53052"/>
    <cellStyle name="SAPBEXHLevel3X 2 3 2 3" xfId="53053"/>
    <cellStyle name="SAPBEXHLevel3X 2 3 2 3 2" xfId="53054"/>
    <cellStyle name="SAPBEXHLevel3X 2 3 2 3 3" xfId="53055"/>
    <cellStyle name="SAPBEXHLevel3X 2 3 2 4" xfId="53056"/>
    <cellStyle name="SAPBEXHLevel3X 2 3 2 4 2" xfId="53057"/>
    <cellStyle name="SAPBEXHLevel3X 2 3 2 5" xfId="53058"/>
    <cellStyle name="SAPBEXHLevel3X 2 3 2 5 2" xfId="53059"/>
    <cellStyle name="SAPBEXHLevel3X 2 3 2 6" xfId="53060"/>
    <cellStyle name="SAPBEXHLevel3X 2 3 2 7" xfId="53061"/>
    <cellStyle name="SAPBEXHLevel3X 2 3 2 8" xfId="53062"/>
    <cellStyle name="SAPBEXHLevel3X 2 3 2 9" xfId="53063"/>
    <cellStyle name="SAPBEXHLevel3X 2 3 3" xfId="53064"/>
    <cellStyle name="SAPBEXHLevel3X 2 3 3 2" xfId="53065"/>
    <cellStyle name="SAPBEXHLevel3X 2 3 3 2 2" xfId="53066"/>
    <cellStyle name="SAPBEXHLevel3X 2 3 3 2 2 2" xfId="53067"/>
    <cellStyle name="SAPBEXHLevel3X 2 3 3 2 3" xfId="53068"/>
    <cellStyle name="SAPBEXHLevel3X 2 3 3 3" xfId="53069"/>
    <cellStyle name="SAPBEXHLevel3X 2 3 3 3 2" xfId="53070"/>
    <cellStyle name="SAPBEXHLevel3X 2 3 3 4" xfId="53071"/>
    <cellStyle name="SAPBEXHLevel3X 2 3 3 5" xfId="53072"/>
    <cellStyle name="SAPBEXHLevel3X 2 3 4" xfId="53073"/>
    <cellStyle name="SAPBEXHLevel3X 2 3 4 2" xfId="53074"/>
    <cellStyle name="SAPBEXHLevel3X 2 3 4 2 2" xfId="53075"/>
    <cellStyle name="SAPBEXHLevel3X 2 3 4 3" xfId="53076"/>
    <cellStyle name="SAPBEXHLevel3X 2 3 4 4" xfId="53077"/>
    <cellStyle name="SAPBEXHLevel3X 2 3 4 5" xfId="53078"/>
    <cellStyle name="SAPBEXHLevel3X 2 3 5" xfId="53079"/>
    <cellStyle name="SAPBEXHLevel3X 2 3 5 2" xfId="53080"/>
    <cellStyle name="SAPBEXHLevel3X 2 3 5 3" xfId="53081"/>
    <cellStyle name="SAPBEXHLevel3X 2 3 5 4" xfId="53082"/>
    <cellStyle name="SAPBEXHLevel3X 2 3 5 5" xfId="53083"/>
    <cellStyle name="SAPBEXHLevel3X 2 3 6" xfId="53084"/>
    <cellStyle name="SAPBEXHLevel3X 2 3 6 2" xfId="53085"/>
    <cellStyle name="SAPBEXHLevel3X 2 3 6 3" xfId="53086"/>
    <cellStyle name="SAPBEXHLevel3X 2 3 6 4" xfId="53087"/>
    <cellStyle name="SAPBEXHLevel3X 2 3 6 5" xfId="53088"/>
    <cellStyle name="SAPBEXHLevel3X 2 3 7" xfId="53089"/>
    <cellStyle name="SAPBEXHLevel3X 2 3 7 2" xfId="53090"/>
    <cellStyle name="SAPBEXHLevel3X 2 3 8" xfId="53091"/>
    <cellStyle name="SAPBEXHLevel3X 2 3 8 2" xfId="53092"/>
    <cellStyle name="SAPBEXHLevel3X 2 3 9" xfId="53093"/>
    <cellStyle name="SAPBEXHLevel3X 2 4" xfId="53094"/>
    <cellStyle name="SAPBEXHLevel3X 2 4 2" xfId="53095"/>
    <cellStyle name="SAPBEXHLevel3X 2 4 2 2" xfId="53096"/>
    <cellStyle name="SAPBEXHLevel3X 2 4 2 2 2" xfId="53097"/>
    <cellStyle name="SAPBEXHLevel3X 2 4 2 3" xfId="53098"/>
    <cellStyle name="SAPBEXHLevel3X 2 4 2 4" xfId="53099"/>
    <cellStyle name="SAPBEXHLevel3X 2 4 3" xfId="53100"/>
    <cellStyle name="SAPBEXHLevel3X 2 4 3 2" xfId="53101"/>
    <cellStyle name="SAPBEXHLevel3X 2 4 3 3" xfId="53102"/>
    <cellStyle name="SAPBEXHLevel3X 2 4 4" xfId="53103"/>
    <cellStyle name="SAPBEXHLevel3X 2 4 4 2" xfId="53104"/>
    <cellStyle name="SAPBEXHLevel3X 2 4 5" xfId="53105"/>
    <cellStyle name="SAPBEXHLevel3X 2 4 5 2" xfId="53106"/>
    <cellStyle name="SAPBEXHLevel3X 2 4 6" xfId="53107"/>
    <cellStyle name="SAPBEXHLevel3X 2 4 6 2" xfId="53108"/>
    <cellStyle name="SAPBEXHLevel3X 2 4 7" xfId="53109"/>
    <cellStyle name="SAPBEXHLevel3X 2 4 8" xfId="53110"/>
    <cellStyle name="SAPBEXHLevel3X 2 5" xfId="53111"/>
    <cellStyle name="SAPBEXHLevel3X 2 5 2" xfId="53112"/>
    <cellStyle name="SAPBEXHLevel3X 2 5 2 2" xfId="53113"/>
    <cellStyle name="SAPBEXHLevel3X 2 5 2 2 2" xfId="53114"/>
    <cellStyle name="SAPBEXHLevel3X 2 5 2 3" xfId="53115"/>
    <cellStyle name="SAPBEXHLevel3X 2 5 2 4" xfId="53116"/>
    <cellStyle name="SAPBEXHLevel3X 2 5 3" xfId="53117"/>
    <cellStyle name="SAPBEXHLevel3X 2 5 3 2" xfId="53118"/>
    <cellStyle name="SAPBEXHLevel3X 2 5 4" xfId="53119"/>
    <cellStyle name="SAPBEXHLevel3X 2 5 5" xfId="53120"/>
    <cellStyle name="SAPBEXHLevel3X 2 6" xfId="53121"/>
    <cellStyle name="SAPBEXHLevel3X 2 6 2" xfId="53122"/>
    <cellStyle name="SAPBEXHLevel3X 2 6 2 2" xfId="53123"/>
    <cellStyle name="SAPBEXHLevel3X 2 6 2 2 2" xfId="53124"/>
    <cellStyle name="SAPBEXHLevel3X 2 6 2 3" xfId="53125"/>
    <cellStyle name="SAPBEXHLevel3X 2 6 3" xfId="53126"/>
    <cellStyle name="SAPBEXHLevel3X 2 6 3 2" xfId="53127"/>
    <cellStyle name="SAPBEXHLevel3X 2 6 4" xfId="53128"/>
    <cellStyle name="SAPBEXHLevel3X 2 6 5" xfId="53129"/>
    <cellStyle name="SAPBEXHLevel3X 2 7" xfId="53130"/>
    <cellStyle name="SAPBEXHLevel3X 2 7 2" xfId="53131"/>
    <cellStyle name="SAPBEXHLevel3X 2 7 3" xfId="53132"/>
    <cellStyle name="SAPBEXHLevel3X 2 7 4" xfId="53133"/>
    <cellStyle name="SAPBEXHLevel3X 2 7 5" xfId="53134"/>
    <cellStyle name="SAPBEXHLevel3X 2 8" xfId="53135"/>
    <cellStyle name="SAPBEXHLevel3X 2 8 2" xfId="53136"/>
    <cellStyle name="SAPBEXHLevel3X 2 8 3" xfId="53137"/>
    <cellStyle name="SAPBEXHLevel3X 2 9" xfId="53138"/>
    <cellStyle name="SAPBEXHLevel3X 2 9 2" xfId="53139"/>
    <cellStyle name="SAPBEXHLevel3X 2 9 3" xfId="53140"/>
    <cellStyle name="SAPBEXHLevel3X 20" xfId="53141"/>
    <cellStyle name="SAPBEXHLevel3X 20 2" xfId="53142"/>
    <cellStyle name="SAPBEXHLevel3X 21" xfId="53143"/>
    <cellStyle name="SAPBEXHLevel3X 21 2" xfId="53144"/>
    <cellStyle name="SAPBEXHLevel3X 22" xfId="53145"/>
    <cellStyle name="SAPBEXHLevel3X 22 2" xfId="53146"/>
    <cellStyle name="SAPBEXHLevel3X 22 3" xfId="53147"/>
    <cellStyle name="SAPBEXHLevel3X 23" xfId="53148"/>
    <cellStyle name="SAPBEXHLevel3X 3" xfId="53149"/>
    <cellStyle name="SAPBEXHLevel3X 3 10" xfId="53150"/>
    <cellStyle name="SAPBEXHLevel3X 3 10 2" xfId="53151"/>
    <cellStyle name="SAPBEXHLevel3X 3 10 3" xfId="53152"/>
    <cellStyle name="SAPBEXHLevel3X 3 11" xfId="53153"/>
    <cellStyle name="SAPBEXHLevel3X 3 11 2" xfId="53154"/>
    <cellStyle name="SAPBEXHLevel3X 3 11 3" xfId="53155"/>
    <cellStyle name="SAPBEXHLevel3X 3 12" xfId="53156"/>
    <cellStyle name="SAPBEXHLevel3X 3 13" xfId="53157"/>
    <cellStyle name="SAPBEXHLevel3X 3 2" xfId="53158"/>
    <cellStyle name="SAPBEXHLevel3X 3 2 10" xfId="53159"/>
    <cellStyle name="SAPBEXHLevel3X 3 2 11" xfId="53160"/>
    <cellStyle name="SAPBEXHLevel3X 3 2 2" xfId="53161"/>
    <cellStyle name="SAPBEXHLevel3X 3 2 2 2" xfId="53162"/>
    <cellStyle name="SAPBEXHLevel3X 3 2 2 2 2" xfId="53163"/>
    <cellStyle name="SAPBEXHLevel3X 3 2 2 2 2 2" xfId="53164"/>
    <cellStyle name="SAPBEXHLevel3X 3 2 2 2 3" xfId="53165"/>
    <cellStyle name="SAPBEXHLevel3X 3 2 2 2 4" xfId="53166"/>
    <cellStyle name="SAPBEXHLevel3X 3 2 2 3" xfId="53167"/>
    <cellStyle name="SAPBEXHLevel3X 3 2 2 3 2" xfId="53168"/>
    <cellStyle name="SAPBEXHLevel3X 3 2 2 3 3" xfId="53169"/>
    <cellStyle name="SAPBEXHLevel3X 3 2 2 4" xfId="53170"/>
    <cellStyle name="SAPBEXHLevel3X 3 2 2 4 2" xfId="53171"/>
    <cellStyle name="SAPBEXHLevel3X 3 2 2 5" xfId="53172"/>
    <cellStyle name="SAPBEXHLevel3X 3 2 2 5 2" xfId="53173"/>
    <cellStyle name="SAPBEXHLevel3X 3 2 2 6" xfId="53174"/>
    <cellStyle name="SAPBEXHLevel3X 3 2 2 7" xfId="53175"/>
    <cellStyle name="SAPBEXHLevel3X 3 2 2 8" xfId="53176"/>
    <cellStyle name="SAPBEXHLevel3X 3 2 2 9" xfId="53177"/>
    <cellStyle name="SAPBEXHLevel3X 3 2 3" xfId="53178"/>
    <cellStyle name="SAPBEXHLevel3X 3 2 3 2" xfId="53179"/>
    <cellStyle name="SAPBEXHLevel3X 3 2 3 2 2" xfId="53180"/>
    <cellStyle name="SAPBEXHLevel3X 3 2 3 2 2 2" xfId="53181"/>
    <cellStyle name="SAPBEXHLevel3X 3 2 3 2 3" xfId="53182"/>
    <cellStyle name="SAPBEXHLevel3X 3 2 3 3" xfId="53183"/>
    <cellStyle name="SAPBEXHLevel3X 3 2 3 3 2" xfId="53184"/>
    <cellStyle name="SAPBEXHLevel3X 3 2 3 4" xfId="53185"/>
    <cellStyle name="SAPBEXHLevel3X 3 2 3 5" xfId="53186"/>
    <cellStyle name="SAPBEXHLevel3X 3 2 4" xfId="53187"/>
    <cellStyle name="SAPBEXHLevel3X 3 2 4 2" xfId="53188"/>
    <cellStyle name="SAPBEXHLevel3X 3 2 4 2 2" xfId="53189"/>
    <cellStyle name="SAPBEXHLevel3X 3 2 4 3" xfId="53190"/>
    <cellStyle name="SAPBEXHLevel3X 3 2 4 4" xfId="53191"/>
    <cellStyle name="SAPBEXHLevel3X 3 2 4 5" xfId="53192"/>
    <cellStyle name="SAPBEXHLevel3X 3 2 5" xfId="53193"/>
    <cellStyle name="SAPBEXHLevel3X 3 2 5 2" xfId="53194"/>
    <cellStyle name="SAPBEXHLevel3X 3 2 5 3" xfId="53195"/>
    <cellStyle name="SAPBEXHLevel3X 3 2 5 4" xfId="53196"/>
    <cellStyle name="SAPBEXHLevel3X 3 2 5 5" xfId="53197"/>
    <cellStyle name="SAPBEXHLevel3X 3 2 6" xfId="53198"/>
    <cellStyle name="SAPBEXHLevel3X 3 2 6 2" xfId="53199"/>
    <cellStyle name="SAPBEXHLevel3X 3 2 6 3" xfId="53200"/>
    <cellStyle name="SAPBEXHLevel3X 3 2 6 4" xfId="53201"/>
    <cellStyle name="SAPBEXHLevel3X 3 2 6 5" xfId="53202"/>
    <cellStyle name="SAPBEXHLevel3X 3 2 7" xfId="53203"/>
    <cellStyle name="SAPBEXHLevel3X 3 2 7 2" xfId="53204"/>
    <cellStyle name="SAPBEXHLevel3X 3 2 8" xfId="53205"/>
    <cellStyle name="SAPBEXHLevel3X 3 2 8 2" xfId="53206"/>
    <cellStyle name="SAPBEXHLevel3X 3 2 9" xfId="53207"/>
    <cellStyle name="SAPBEXHLevel3X 3 3" xfId="53208"/>
    <cellStyle name="SAPBEXHLevel3X 3 3 2" xfId="53209"/>
    <cellStyle name="SAPBEXHLevel3X 3 3 2 2" xfId="53210"/>
    <cellStyle name="SAPBEXHLevel3X 3 3 2 2 2" xfId="53211"/>
    <cellStyle name="SAPBEXHLevel3X 3 3 2 3" xfId="53212"/>
    <cellStyle name="SAPBEXHLevel3X 3 3 2 4" xfId="53213"/>
    <cellStyle name="SAPBEXHLevel3X 3 3 3" xfId="53214"/>
    <cellStyle name="SAPBEXHLevel3X 3 3 3 2" xfId="53215"/>
    <cellStyle name="SAPBEXHLevel3X 3 3 3 3" xfId="53216"/>
    <cellStyle name="SAPBEXHLevel3X 3 3 4" xfId="53217"/>
    <cellStyle name="SAPBEXHLevel3X 3 3 4 2" xfId="53218"/>
    <cellStyle name="SAPBEXHLevel3X 3 3 5" xfId="53219"/>
    <cellStyle name="SAPBEXHLevel3X 3 3 5 2" xfId="53220"/>
    <cellStyle name="SAPBEXHLevel3X 3 3 6" xfId="53221"/>
    <cellStyle name="SAPBEXHLevel3X 3 3 6 2" xfId="53222"/>
    <cellStyle name="SAPBEXHLevel3X 3 3 7" xfId="53223"/>
    <cellStyle name="SAPBEXHLevel3X 3 3 8" xfId="53224"/>
    <cellStyle name="SAPBEXHLevel3X 3 4" xfId="53225"/>
    <cellStyle name="SAPBEXHLevel3X 3 4 2" xfId="53226"/>
    <cellStyle name="SAPBEXHLevel3X 3 4 2 2" xfId="53227"/>
    <cellStyle name="SAPBEXHLevel3X 3 4 2 2 2" xfId="53228"/>
    <cellStyle name="SAPBEXHLevel3X 3 4 2 3" xfId="53229"/>
    <cellStyle name="SAPBEXHLevel3X 3 4 2 4" xfId="53230"/>
    <cellStyle name="SAPBEXHLevel3X 3 4 3" xfId="53231"/>
    <cellStyle name="SAPBEXHLevel3X 3 4 3 2" xfId="53232"/>
    <cellStyle name="SAPBEXHLevel3X 3 4 4" xfId="53233"/>
    <cellStyle name="SAPBEXHLevel3X 3 4 5" xfId="53234"/>
    <cellStyle name="SAPBEXHLevel3X 3 5" xfId="53235"/>
    <cellStyle name="SAPBEXHLevel3X 3 5 2" xfId="53236"/>
    <cellStyle name="SAPBEXHLevel3X 3 5 2 2" xfId="53237"/>
    <cellStyle name="SAPBEXHLevel3X 3 5 2 2 2" xfId="53238"/>
    <cellStyle name="SAPBEXHLevel3X 3 5 2 3" xfId="53239"/>
    <cellStyle name="SAPBEXHLevel3X 3 5 3" xfId="53240"/>
    <cellStyle name="SAPBEXHLevel3X 3 5 3 2" xfId="53241"/>
    <cellStyle name="SAPBEXHLevel3X 3 5 4" xfId="53242"/>
    <cellStyle name="SAPBEXHLevel3X 3 5 5" xfId="53243"/>
    <cellStyle name="SAPBEXHLevel3X 3 6" xfId="53244"/>
    <cellStyle name="SAPBEXHLevel3X 3 6 2" xfId="53245"/>
    <cellStyle name="SAPBEXHLevel3X 3 6 3" xfId="53246"/>
    <cellStyle name="SAPBEXHLevel3X 3 6 4" xfId="53247"/>
    <cellStyle name="SAPBEXHLevel3X 3 6 5" xfId="53248"/>
    <cellStyle name="SAPBEXHLevel3X 3 7" xfId="53249"/>
    <cellStyle name="SAPBEXHLevel3X 3 7 2" xfId="53250"/>
    <cellStyle name="SAPBEXHLevel3X 3 7 3" xfId="53251"/>
    <cellStyle name="SAPBEXHLevel3X 3 7 4" xfId="53252"/>
    <cellStyle name="SAPBEXHLevel3X 3 7 5" xfId="53253"/>
    <cellStyle name="SAPBEXHLevel3X 3 8" xfId="53254"/>
    <cellStyle name="SAPBEXHLevel3X 3 8 2" xfId="53255"/>
    <cellStyle name="SAPBEXHLevel3X 3 8 3" xfId="53256"/>
    <cellStyle name="SAPBEXHLevel3X 3 9" xfId="53257"/>
    <cellStyle name="SAPBEXHLevel3X 3 9 2" xfId="53258"/>
    <cellStyle name="SAPBEXHLevel3X 4" xfId="53259"/>
    <cellStyle name="SAPBEXHLevel3X 4 10" xfId="53260"/>
    <cellStyle name="SAPBEXHLevel3X 4 11" xfId="53261"/>
    <cellStyle name="SAPBEXHLevel3X 4 12" xfId="53262"/>
    <cellStyle name="SAPBEXHLevel3X 4 13" xfId="53263"/>
    <cellStyle name="SAPBEXHLevel3X 4 2" xfId="53264"/>
    <cellStyle name="SAPBEXHLevel3X 4 2 10" xfId="53265"/>
    <cellStyle name="SAPBEXHLevel3X 4 2 11" xfId="53266"/>
    <cellStyle name="SAPBEXHLevel3X 4 2 2" xfId="53267"/>
    <cellStyle name="SAPBEXHLevel3X 4 2 2 2" xfId="53268"/>
    <cellStyle name="SAPBEXHLevel3X 4 2 2 2 2" xfId="53269"/>
    <cellStyle name="SAPBEXHLevel3X 4 2 2 2 2 2" xfId="53270"/>
    <cellStyle name="SAPBEXHLevel3X 4 2 2 2 3" xfId="53271"/>
    <cellStyle name="SAPBEXHLevel3X 4 2 2 2 4" xfId="53272"/>
    <cellStyle name="SAPBEXHLevel3X 4 2 2 3" xfId="53273"/>
    <cellStyle name="SAPBEXHLevel3X 4 2 2 3 2" xfId="53274"/>
    <cellStyle name="SAPBEXHLevel3X 4 2 2 4" xfId="53275"/>
    <cellStyle name="SAPBEXHLevel3X 4 2 2 4 2" xfId="53276"/>
    <cellStyle name="SAPBEXHLevel3X 4 2 2 5" xfId="53277"/>
    <cellStyle name="SAPBEXHLevel3X 4 2 2 5 2" xfId="53278"/>
    <cellStyle name="SAPBEXHLevel3X 4 2 2 6" xfId="53279"/>
    <cellStyle name="SAPBEXHLevel3X 4 2 2 7" xfId="53280"/>
    <cellStyle name="SAPBEXHLevel3X 4 2 2 8" xfId="53281"/>
    <cellStyle name="SAPBEXHLevel3X 4 2 2 9" xfId="53282"/>
    <cellStyle name="SAPBEXHLevel3X 4 2 3" xfId="53283"/>
    <cellStyle name="SAPBEXHLevel3X 4 2 3 2" xfId="53284"/>
    <cellStyle name="SAPBEXHLevel3X 4 2 3 2 2" xfId="53285"/>
    <cellStyle name="SAPBEXHLevel3X 4 2 3 2 2 2" xfId="53286"/>
    <cellStyle name="SAPBEXHLevel3X 4 2 3 2 3" xfId="53287"/>
    <cellStyle name="SAPBEXHLevel3X 4 2 3 3" xfId="53288"/>
    <cellStyle name="SAPBEXHLevel3X 4 2 3 3 2" xfId="53289"/>
    <cellStyle name="SAPBEXHLevel3X 4 2 3 4" xfId="53290"/>
    <cellStyle name="SAPBEXHLevel3X 4 2 3 5" xfId="53291"/>
    <cellStyle name="SAPBEXHLevel3X 4 2 4" xfId="53292"/>
    <cellStyle name="SAPBEXHLevel3X 4 2 4 2" xfId="53293"/>
    <cellStyle name="SAPBEXHLevel3X 4 2 4 2 2" xfId="53294"/>
    <cellStyle name="SAPBEXHLevel3X 4 2 4 3" xfId="53295"/>
    <cellStyle name="SAPBEXHLevel3X 4 2 4 4" xfId="53296"/>
    <cellStyle name="SAPBEXHLevel3X 4 2 4 5" xfId="53297"/>
    <cellStyle name="SAPBEXHLevel3X 4 2 5" xfId="53298"/>
    <cellStyle name="SAPBEXHLevel3X 4 2 5 2" xfId="53299"/>
    <cellStyle name="SAPBEXHLevel3X 4 2 5 3" xfId="53300"/>
    <cellStyle name="SAPBEXHLevel3X 4 2 5 4" xfId="53301"/>
    <cellStyle name="SAPBEXHLevel3X 4 2 5 5" xfId="53302"/>
    <cellStyle name="SAPBEXHLevel3X 4 2 6" xfId="53303"/>
    <cellStyle name="SAPBEXHLevel3X 4 2 6 2" xfId="53304"/>
    <cellStyle name="SAPBEXHLevel3X 4 2 6 3" xfId="53305"/>
    <cellStyle name="SAPBEXHLevel3X 4 2 6 4" xfId="53306"/>
    <cellStyle name="SAPBEXHLevel3X 4 2 6 5" xfId="53307"/>
    <cellStyle name="SAPBEXHLevel3X 4 2 7" xfId="53308"/>
    <cellStyle name="SAPBEXHLevel3X 4 2 7 2" xfId="53309"/>
    <cellStyle name="SAPBEXHLevel3X 4 2 8" xfId="53310"/>
    <cellStyle name="SAPBEXHLevel3X 4 2 8 2" xfId="53311"/>
    <cellStyle name="SAPBEXHLevel3X 4 2 9" xfId="53312"/>
    <cellStyle name="SAPBEXHLevel3X 4 3" xfId="53313"/>
    <cellStyle name="SAPBEXHLevel3X 4 3 2" xfId="53314"/>
    <cellStyle name="SAPBEXHLevel3X 4 3 2 2" xfId="53315"/>
    <cellStyle name="SAPBEXHLevel3X 4 3 2 2 2" xfId="53316"/>
    <cellStyle name="SAPBEXHLevel3X 4 3 2 3" xfId="53317"/>
    <cellStyle name="SAPBEXHLevel3X 4 3 3" xfId="53318"/>
    <cellStyle name="SAPBEXHLevel3X 4 3 3 2" xfId="53319"/>
    <cellStyle name="SAPBEXHLevel3X 4 3 4" xfId="53320"/>
    <cellStyle name="SAPBEXHLevel3X 4 3 4 2" xfId="53321"/>
    <cellStyle name="SAPBEXHLevel3X 4 3 5" xfId="53322"/>
    <cellStyle name="SAPBEXHLevel3X 4 3 5 2" xfId="53323"/>
    <cellStyle name="SAPBEXHLevel3X 4 3 6" xfId="53324"/>
    <cellStyle name="SAPBEXHLevel3X 4 3 6 2" xfId="53325"/>
    <cellStyle name="SAPBEXHLevel3X 4 3 7" xfId="53326"/>
    <cellStyle name="SAPBEXHLevel3X 4 3 8" xfId="53327"/>
    <cellStyle name="SAPBEXHLevel3X 4 4" xfId="53328"/>
    <cellStyle name="SAPBEXHLevel3X 4 4 2" xfId="53329"/>
    <cellStyle name="SAPBEXHLevel3X 4 4 2 2" xfId="53330"/>
    <cellStyle name="SAPBEXHLevel3X 4 4 2 2 2" xfId="53331"/>
    <cellStyle name="SAPBEXHLevel3X 4 4 2 3" xfId="53332"/>
    <cellStyle name="SAPBEXHLevel3X 4 4 3" xfId="53333"/>
    <cellStyle name="SAPBEXHLevel3X 4 4 3 2" xfId="53334"/>
    <cellStyle name="SAPBEXHLevel3X 4 4 4" xfId="53335"/>
    <cellStyle name="SAPBEXHLevel3X 4 4 5" xfId="53336"/>
    <cellStyle name="SAPBEXHLevel3X 4 5" xfId="53337"/>
    <cellStyle name="SAPBEXHLevel3X 4 5 2" xfId="53338"/>
    <cellStyle name="SAPBEXHLevel3X 4 5 2 2" xfId="53339"/>
    <cellStyle name="SAPBEXHLevel3X 4 5 2 2 2" xfId="53340"/>
    <cellStyle name="SAPBEXHLevel3X 4 5 2 3" xfId="53341"/>
    <cellStyle name="SAPBEXHLevel3X 4 5 3" xfId="53342"/>
    <cellStyle name="SAPBEXHLevel3X 4 5 3 2" xfId="53343"/>
    <cellStyle name="SAPBEXHLevel3X 4 5 4" xfId="53344"/>
    <cellStyle name="SAPBEXHLevel3X 4 5 5" xfId="53345"/>
    <cellStyle name="SAPBEXHLevel3X 4 6" xfId="53346"/>
    <cellStyle name="SAPBEXHLevel3X 4 6 2" xfId="53347"/>
    <cellStyle name="SAPBEXHLevel3X 4 6 3" xfId="53348"/>
    <cellStyle name="SAPBEXHLevel3X 4 6 4" xfId="53349"/>
    <cellStyle name="SAPBEXHLevel3X 4 6 5" xfId="53350"/>
    <cellStyle name="SAPBEXHLevel3X 4 7" xfId="53351"/>
    <cellStyle name="SAPBEXHLevel3X 4 7 2" xfId="53352"/>
    <cellStyle name="SAPBEXHLevel3X 4 7 3" xfId="53353"/>
    <cellStyle name="SAPBEXHLevel3X 4 7 4" xfId="53354"/>
    <cellStyle name="SAPBEXHLevel3X 4 7 5" xfId="53355"/>
    <cellStyle name="SAPBEXHLevel3X 4 8" xfId="53356"/>
    <cellStyle name="SAPBEXHLevel3X 4 8 2" xfId="53357"/>
    <cellStyle name="SAPBEXHLevel3X 4 9" xfId="53358"/>
    <cellStyle name="SAPBEXHLevel3X 4 9 2" xfId="53359"/>
    <cellStyle name="SAPBEXHLevel3X 5" xfId="53360"/>
    <cellStyle name="SAPBEXHLevel3X 5 2" xfId="53361"/>
    <cellStyle name="SAPBEXHLevel3X 5 2 2" xfId="53362"/>
    <cellStyle name="SAPBEXHLevel3X 5 2 2 2" xfId="53363"/>
    <cellStyle name="SAPBEXHLevel3X 5 2 2 2 2" xfId="53364"/>
    <cellStyle name="SAPBEXHLevel3X 5 2 2 3" xfId="53365"/>
    <cellStyle name="SAPBEXHLevel3X 5 2 2 4" xfId="53366"/>
    <cellStyle name="SAPBEXHLevel3X 5 2 3" xfId="53367"/>
    <cellStyle name="SAPBEXHLevel3X 5 2 3 2" xfId="53368"/>
    <cellStyle name="SAPBEXHLevel3X 5 2 4" xfId="53369"/>
    <cellStyle name="SAPBEXHLevel3X 5 2 5" xfId="53370"/>
    <cellStyle name="SAPBEXHLevel3X 5 3" xfId="53371"/>
    <cellStyle name="SAPBEXHLevel3X 5 3 2" xfId="53372"/>
    <cellStyle name="SAPBEXHLevel3X 5 3 2 2" xfId="53373"/>
    <cellStyle name="SAPBEXHLevel3X 5 3 3" xfId="53374"/>
    <cellStyle name="SAPBEXHLevel3X 5 3 4" xfId="53375"/>
    <cellStyle name="SAPBEXHLevel3X 5 4" xfId="53376"/>
    <cellStyle name="SAPBEXHLevel3X 5 4 2" xfId="53377"/>
    <cellStyle name="SAPBEXHLevel3X 5 4 3" xfId="53378"/>
    <cellStyle name="SAPBEXHLevel3X 5 5" xfId="53379"/>
    <cellStyle name="SAPBEXHLevel3X 5 5 2" xfId="53380"/>
    <cellStyle name="SAPBEXHLevel3X 5 6" xfId="53381"/>
    <cellStyle name="SAPBEXHLevel3X 5 7" xfId="53382"/>
    <cellStyle name="SAPBEXHLevel3X 6" xfId="53383"/>
    <cellStyle name="SAPBEXHLevel3X 6 2" xfId="53384"/>
    <cellStyle name="SAPBEXHLevel3X 6 2 2" xfId="53385"/>
    <cellStyle name="SAPBEXHLevel3X 6 2 2 2" xfId="53386"/>
    <cellStyle name="SAPBEXHLevel3X 6 2 2 2 2" xfId="53387"/>
    <cellStyle name="SAPBEXHLevel3X 6 2 2 3" xfId="53388"/>
    <cellStyle name="SAPBEXHLevel3X 6 2 3" xfId="53389"/>
    <cellStyle name="SAPBEXHLevel3X 6 2 3 2" xfId="53390"/>
    <cellStyle name="SAPBEXHLevel3X 6 2 4" xfId="53391"/>
    <cellStyle name="SAPBEXHLevel3X 6 2 5" xfId="53392"/>
    <cellStyle name="SAPBEXHLevel3X 6 3" xfId="53393"/>
    <cellStyle name="SAPBEXHLevel3X 6 3 2" xfId="53394"/>
    <cellStyle name="SAPBEXHLevel3X 6 3 2 2" xfId="53395"/>
    <cellStyle name="SAPBEXHLevel3X 6 3 3" xfId="53396"/>
    <cellStyle name="SAPBEXHLevel3X 6 3 4" xfId="53397"/>
    <cellStyle name="SAPBEXHLevel3X 6 4" xfId="53398"/>
    <cellStyle name="SAPBEXHLevel3X 6 4 2" xfId="53399"/>
    <cellStyle name="SAPBEXHLevel3X 6 5" xfId="53400"/>
    <cellStyle name="SAPBEXHLevel3X 6 6" xfId="53401"/>
    <cellStyle name="SAPBEXHLevel3X 7" xfId="53402"/>
    <cellStyle name="SAPBEXHLevel3X 7 2" xfId="53403"/>
    <cellStyle name="SAPBEXHLevel3X 7 2 2" xfId="53404"/>
    <cellStyle name="SAPBEXHLevel3X 7 2 2 2" xfId="53405"/>
    <cellStyle name="SAPBEXHLevel3X 7 2 3" xfId="53406"/>
    <cellStyle name="SAPBEXHLevel3X 7 2 4" xfId="53407"/>
    <cellStyle name="SAPBEXHLevel3X 7 3" xfId="53408"/>
    <cellStyle name="SAPBEXHLevel3X 7 3 2" xfId="53409"/>
    <cellStyle name="SAPBEXHLevel3X 7 3 3" xfId="53410"/>
    <cellStyle name="SAPBEXHLevel3X 7 4" xfId="53411"/>
    <cellStyle name="SAPBEXHLevel3X 7 5" xfId="53412"/>
    <cellStyle name="SAPBEXHLevel3X 8" xfId="53413"/>
    <cellStyle name="SAPBEXHLevel3X 8 2" xfId="53414"/>
    <cellStyle name="SAPBEXHLevel3X 8 2 2" xfId="53415"/>
    <cellStyle name="SAPBEXHLevel3X 8 2 2 2" xfId="53416"/>
    <cellStyle name="SAPBEXHLevel3X 8 2 3" xfId="53417"/>
    <cellStyle name="SAPBEXHLevel3X 8 2 4" xfId="53418"/>
    <cellStyle name="SAPBEXHLevel3X 8 3" xfId="53419"/>
    <cellStyle name="SAPBEXHLevel3X 8 3 2" xfId="53420"/>
    <cellStyle name="SAPBEXHLevel3X 8 3 3" xfId="53421"/>
    <cellStyle name="SAPBEXHLevel3X 8 4" xfId="53422"/>
    <cellStyle name="SAPBEXHLevel3X 8 5" xfId="53423"/>
    <cellStyle name="SAPBEXHLevel3X 9" xfId="53424"/>
    <cellStyle name="SAPBEXHLevel3X 9 2" xfId="53425"/>
    <cellStyle name="SAPBEXHLevel3X 9 2 2" xfId="53426"/>
    <cellStyle name="SAPBEXHLevel3X 9 2 2 2" xfId="53427"/>
    <cellStyle name="SAPBEXHLevel3X 9 2 3" xfId="53428"/>
    <cellStyle name="SAPBEXHLevel3X 9 2 4" xfId="53429"/>
    <cellStyle name="SAPBEXHLevel3X 9 3" xfId="53430"/>
    <cellStyle name="SAPBEXHLevel3X 9 3 2" xfId="53431"/>
    <cellStyle name="SAPBEXHLevel3X 9 3 3" xfId="53432"/>
    <cellStyle name="SAPBEXHLevel3X 9 4" xfId="53433"/>
    <cellStyle name="SAPBEXHLevel3X 9 5" xfId="53434"/>
    <cellStyle name="SAPBEXresData" xfId="53435"/>
    <cellStyle name="SAPBEXresData 10" xfId="53436"/>
    <cellStyle name="SAPBEXresData 10 2" xfId="53437"/>
    <cellStyle name="SAPBEXresData 10 2 2" xfId="53438"/>
    <cellStyle name="SAPBEXresData 10 3" xfId="53439"/>
    <cellStyle name="SAPBEXresData 10 3 2" xfId="53440"/>
    <cellStyle name="SAPBEXresData 10 4" xfId="53441"/>
    <cellStyle name="SAPBEXresData 10 5" xfId="53442"/>
    <cellStyle name="SAPBEXresData 11" xfId="53443"/>
    <cellStyle name="SAPBEXresData 11 2" xfId="53444"/>
    <cellStyle name="SAPBEXresData 11 2 2" xfId="53445"/>
    <cellStyle name="SAPBEXresData 11 3" xfId="53446"/>
    <cellStyle name="SAPBEXresData 11 3 2" xfId="53447"/>
    <cellStyle name="SAPBEXresData 11 4" xfId="53448"/>
    <cellStyle name="SAPBEXresData 11 5" xfId="53449"/>
    <cellStyle name="SAPBEXresData 12" xfId="53450"/>
    <cellStyle name="SAPBEXresData 12 2" xfId="53451"/>
    <cellStyle name="SAPBEXresData 12 2 2" xfId="53452"/>
    <cellStyle name="SAPBEXresData 12 3" xfId="53453"/>
    <cellStyle name="SAPBEXresData 12 3 2" xfId="53454"/>
    <cellStyle name="SAPBEXresData 12 4" xfId="53455"/>
    <cellStyle name="SAPBEXresData 12 5" xfId="53456"/>
    <cellStyle name="SAPBEXresData 13" xfId="53457"/>
    <cellStyle name="SAPBEXresData 13 2" xfId="53458"/>
    <cellStyle name="SAPBEXresData 13 2 2" xfId="53459"/>
    <cellStyle name="SAPBEXresData 13 3" xfId="53460"/>
    <cellStyle name="SAPBEXresData 13 3 2" xfId="53461"/>
    <cellStyle name="SAPBEXresData 13 4" xfId="53462"/>
    <cellStyle name="SAPBEXresData 13 5" xfId="53463"/>
    <cellStyle name="SAPBEXresData 14" xfId="53464"/>
    <cellStyle name="SAPBEXresData 14 2" xfId="53465"/>
    <cellStyle name="SAPBEXresData 14 2 2" xfId="53466"/>
    <cellStyle name="SAPBEXresData 14 3" xfId="53467"/>
    <cellStyle name="SAPBEXresData 14 3 2" xfId="53468"/>
    <cellStyle name="SAPBEXresData 14 4" xfId="53469"/>
    <cellStyle name="SAPBEXresData 14 5" xfId="53470"/>
    <cellStyle name="SAPBEXresData 15" xfId="53471"/>
    <cellStyle name="SAPBEXresData 15 2" xfId="53472"/>
    <cellStyle name="SAPBEXresData 15 2 2" xfId="53473"/>
    <cellStyle name="SAPBEXresData 15 3" xfId="53474"/>
    <cellStyle name="SAPBEXresData 15 3 2" xfId="53475"/>
    <cellStyle name="SAPBEXresData 15 4" xfId="53476"/>
    <cellStyle name="SAPBEXresData 15 5" xfId="53477"/>
    <cellStyle name="SAPBEXresData 16" xfId="53478"/>
    <cellStyle name="SAPBEXresData 16 2" xfId="53479"/>
    <cellStyle name="SAPBEXresData 16 2 2" xfId="53480"/>
    <cellStyle name="SAPBEXresData 16 3" xfId="53481"/>
    <cellStyle name="SAPBEXresData 16 3 2" xfId="53482"/>
    <cellStyle name="SAPBEXresData 16 4" xfId="53483"/>
    <cellStyle name="SAPBEXresData 16 5" xfId="53484"/>
    <cellStyle name="SAPBEXresData 17" xfId="53485"/>
    <cellStyle name="SAPBEXresData 17 2" xfId="53486"/>
    <cellStyle name="SAPBEXresData 17 3" xfId="53487"/>
    <cellStyle name="SAPBEXresData 17 4" xfId="53488"/>
    <cellStyle name="SAPBEXresData 17 5" xfId="53489"/>
    <cellStyle name="SAPBEXresData 18" xfId="53490"/>
    <cellStyle name="SAPBEXresData 18 2" xfId="53491"/>
    <cellStyle name="SAPBEXresData 19" xfId="53492"/>
    <cellStyle name="SAPBEXresData 19 2" xfId="53493"/>
    <cellStyle name="SAPBEXresData 2" xfId="53494"/>
    <cellStyle name="SAPBEXresData 2 10" xfId="53495"/>
    <cellStyle name="SAPBEXresData 2 10 2" xfId="53496"/>
    <cellStyle name="SAPBEXresData 2 10 3" xfId="53497"/>
    <cellStyle name="SAPBEXresData 2 11" xfId="53498"/>
    <cellStyle name="SAPBEXresData 2 11 2" xfId="53499"/>
    <cellStyle name="SAPBEXresData 2 11 3" xfId="53500"/>
    <cellStyle name="SAPBEXresData 2 12" xfId="53501"/>
    <cellStyle name="SAPBEXresData 2 12 2" xfId="53502"/>
    <cellStyle name="SAPBEXresData 2 13" xfId="53503"/>
    <cellStyle name="SAPBEXresData 2 2" xfId="53504"/>
    <cellStyle name="SAPBEXresData 2 2 10" xfId="53505"/>
    <cellStyle name="SAPBEXresData 2 2 11" xfId="53506"/>
    <cellStyle name="SAPBEXresData 2 2 12" xfId="53507"/>
    <cellStyle name="SAPBEXresData 2 2 2" xfId="53508"/>
    <cellStyle name="SAPBEXresData 2 2 2 10" xfId="53509"/>
    <cellStyle name="SAPBEXresData 2 2 2 2" xfId="53510"/>
    <cellStyle name="SAPBEXresData 2 2 2 2 2" xfId="53511"/>
    <cellStyle name="SAPBEXresData 2 2 2 2 2 2" xfId="53512"/>
    <cellStyle name="SAPBEXresData 2 2 2 2 2 3" xfId="53513"/>
    <cellStyle name="SAPBEXresData 2 2 2 2 3" xfId="53514"/>
    <cellStyle name="SAPBEXresData 2 2 2 2 3 2" xfId="53515"/>
    <cellStyle name="SAPBEXresData 2 2 2 2 3 3" xfId="53516"/>
    <cellStyle name="SAPBEXresData 2 2 2 2 4" xfId="53517"/>
    <cellStyle name="SAPBEXresData 2 2 2 2 4 2" xfId="53518"/>
    <cellStyle name="SAPBEXresData 2 2 2 2 5" xfId="53519"/>
    <cellStyle name="SAPBEXresData 2 2 2 2 6" xfId="53520"/>
    <cellStyle name="SAPBEXresData 2 2 2 2 7" xfId="53521"/>
    <cellStyle name="SAPBEXresData 2 2 2 2 8" xfId="53522"/>
    <cellStyle name="SAPBEXresData 2 2 2 3" xfId="53523"/>
    <cellStyle name="SAPBEXresData 2 2 2 3 2" xfId="53524"/>
    <cellStyle name="SAPBEXresData 2 2 2 3 2 2" xfId="53525"/>
    <cellStyle name="SAPBEXresData 2 2 2 3 3" xfId="53526"/>
    <cellStyle name="SAPBEXresData 2 2 2 3 4" xfId="53527"/>
    <cellStyle name="SAPBEXresData 2 2 2 3 5" xfId="53528"/>
    <cellStyle name="SAPBEXresData 2 2 2 4" xfId="53529"/>
    <cellStyle name="SAPBEXresData 2 2 2 4 2" xfId="53530"/>
    <cellStyle name="SAPBEXresData 2 2 2 4 3" xfId="53531"/>
    <cellStyle name="SAPBEXresData 2 2 2 4 4" xfId="53532"/>
    <cellStyle name="SAPBEXresData 2 2 2 4 5" xfId="53533"/>
    <cellStyle name="SAPBEXresData 2 2 2 5" xfId="53534"/>
    <cellStyle name="SAPBEXresData 2 2 2 5 2" xfId="53535"/>
    <cellStyle name="SAPBEXresData 2 2 2 5 3" xfId="53536"/>
    <cellStyle name="SAPBEXresData 2 2 2 5 4" xfId="53537"/>
    <cellStyle name="SAPBEXresData 2 2 2 5 5" xfId="53538"/>
    <cellStyle name="SAPBEXresData 2 2 2 6" xfId="53539"/>
    <cellStyle name="SAPBEXresData 2 2 2 6 2" xfId="53540"/>
    <cellStyle name="SAPBEXresData 2 2 2 6 3" xfId="53541"/>
    <cellStyle name="SAPBEXresData 2 2 2 6 4" xfId="53542"/>
    <cellStyle name="SAPBEXresData 2 2 2 6 5" xfId="53543"/>
    <cellStyle name="SAPBEXresData 2 2 2 7" xfId="53544"/>
    <cellStyle name="SAPBEXresData 2 2 2 7 2" xfId="53545"/>
    <cellStyle name="SAPBEXresData 2 2 2 8" xfId="53546"/>
    <cellStyle name="SAPBEXresData 2 2 2 9" xfId="53547"/>
    <cellStyle name="SAPBEXresData 2 2 3" xfId="53548"/>
    <cellStyle name="SAPBEXresData 2 2 3 2" xfId="53549"/>
    <cellStyle name="SAPBEXresData 2 2 3 2 2" xfId="53550"/>
    <cellStyle name="SAPBEXresData 2 2 3 2 3" xfId="53551"/>
    <cellStyle name="SAPBEXresData 2 2 3 3" xfId="53552"/>
    <cellStyle name="SAPBEXresData 2 2 3 3 2" xfId="53553"/>
    <cellStyle name="SAPBEXresData 2 2 3 3 3" xfId="53554"/>
    <cellStyle name="SAPBEXresData 2 2 3 4" xfId="53555"/>
    <cellStyle name="SAPBEXresData 2 2 3 4 2" xfId="53556"/>
    <cellStyle name="SAPBEXresData 2 2 3 5" xfId="53557"/>
    <cellStyle name="SAPBEXresData 2 2 3 5 2" xfId="53558"/>
    <cellStyle name="SAPBEXresData 2 2 3 6" xfId="53559"/>
    <cellStyle name="SAPBEXresData 2 2 3 7" xfId="53560"/>
    <cellStyle name="SAPBEXresData 2 2 4" xfId="53561"/>
    <cellStyle name="SAPBEXresData 2 2 4 2" xfId="53562"/>
    <cellStyle name="SAPBEXresData 2 2 4 2 2" xfId="53563"/>
    <cellStyle name="SAPBEXresData 2 2 4 3" xfId="53564"/>
    <cellStyle name="SAPBEXresData 2 2 4 4" xfId="53565"/>
    <cellStyle name="SAPBEXresData 2 2 4 5" xfId="53566"/>
    <cellStyle name="SAPBEXresData 2 2 5" xfId="53567"/>
    <cellStyle name="SAPBEXresData 2 2 5 2" xfId="53568"/>
    <cellStyle name="SAPBEXresData 2 2 5 2 2" xfId="53569"/>
    <cellStyle name="SAPBEXresData 2 2 5 3" xfId="53570"/>
    <cellStyle name="SAPBEXresData 2 2 5 4" xfId="53571"/>
    <cellStyle name="SAPBEXresData 2 2 5 5" xfId="53572"/>
    <cellStyle name="SAPBEXresData 2 2 6" xfId="53573"/>
    <cellStyle name="SAPBEXresData 2 2 6 2" xfId="53574"/>
    <cellStyle name="SAPBEXresData 2 2 6 3" xfId="53575"/>
    <cellStyle name="SAPBEXresData 2 2 6 4" xfId="53576"/>
    <cellStyle name="SAPBEXresData 2 2 6 5" xfId="53577"/>
    <cellStyle name="SAPBEXresData 2 2 7" xfId="53578"/>
    <cellStyle name="SAPBEXresData 2 2 7 2" xfId="53579"/>
    <cellStyle name="SAPBEXresData 2 2 7 3" xfId="53580"/>
    <cellStyle name="SAPBEXresData 2 2 7 4" xfId="53581"/>
    <cellStyle name="SAPBEXresData 2 2 7 5" xfId="53582"/>
    <cellStyle name="SAPBEXresData 2 2 8" xfId="53583"/>
    <cellStyle name="SAPBEXresData 2 2 8 2" xfId="53584"/>
    <cellStyle name="SAPBEXresData 2 2 9" xfId="53585"/>
    <cellStyle name="SAPBEXresData 2 3" xfId="53586"/>
    <cellStyle name="SAPBEXresData 2 3 10" xfId="53587"/>
    <cellStyle name="SAPBEXresData 2 3 2" xfId="53588"/>
    <cellStyle name="SAPBEXresData 2 3 2 2" xfId="53589"/>
    <cellStyle name="SAPBEXresData 2 3 2 2 2" xfId="53590"/>
    <cellStyle name="SAPBEXresData 2 3 2 2 3" xfId="53591"/>
    <cellStyle name="SAPBEXresData 2 3 2 3" xfId="53592"/>
    <cellStyle name="SAPBEXresData 2 3 2 3 2" xfId="53593"/>
    <cellStyle name="SAPBEXresData 2 3 2 3 3" xfId="53594"/>
    <cellStyle name="SAPBEXresData 2 3 2 4" xfId="53595"/>
    <cellStyle name="SAPBEXresData 2 3 2 4 2" xfId="53596"/>
    <cellStyle name="SAPBEXresData 2 3 2 5" xfId="53597"/>
    <cellStyle name="SAPBEXresData 2 3 2 6" xfId="53598"/>
    <cellStyle name="SAPBEXresData 2 3 2 7" xfId="53599"/>
    <cellStyle name="SAPBEXresData 2 3 2 8" xfId="53600"/>
    <cellStyle name="SAPBEXresData 2 3 3" xfId="53601"/>
    <cellStyle name="SAPBEXresData 2 3 3 2" xfId="53602"/>
    <cellStyle name="SAPBEXresData 2 3 3 2 2" xfId="53603"/>
    <cellStyle name="SAPBEXresData 2 3 3 3" xfId="53604"/>
    <cellStyle name="SAPBEXresData 2 3 3 4" xfId="53605"/>
    <cellStyle name="SAPBEXresData 2 3 3 5" xfId="53606"/>
    <cellStyle name="SAPBEXresData 2 3 4" xfId="53607"/>
    <cellStyle name="SAPBEXresData 2 3 4 2" xfId="53608"/>
    <cellStyle name="SAPBEXresData 2 3 4 3" xfId="53609"/>
    <cellStyle name="SAPBEXresData 2 3 4 4" xfId="53610"/>
    <cellStyle name="SAPBEXresData 2 3 4 5" xfId="53611"/>
    <cellStyle name="SAPBEXresData 2 3 5" xfId="53612"/>
    <cellStyle name="SAPBEXresData 2 3 5 2" xfId="53613"/>
    <cellStyle name="SAPBEXresData 2 3 5 3" xfId="53614"/>
    <cellStyle name="SAPBEXresData 2 3 5 4" xfId="53615"/>
    <cellStyle name="SAPBEXresData 2 3 5 5" xfId="53616"/>
    <cellStyle name="SAPBEXresData 2 3 6" xfId="53617"/>
    <cellStyle name="SAPBEXresData 2 3 6 2" xfId="53618"/>
    <cellStyle name="SAPBEXresData 2 3 6 3" xfId="53619"/>
    <cellStyle name="SAPBEXresData 2 3 6 4" xfId="53620"/>
    <cellStyle name="SAPBEXresData 2 3 6 5" xfId="53621"/>
    <cellStyle name="SAPBEXresData 2 3 7" xfId="53622"/>
    <cellStyle name="SAPBEXresData 2 3 7 2" xfId="53623"/>
    <cellStyle name="SAPBEXresData 2 3 8" xfId="53624"/>
    <cellStyle name="SAPBEXresData 2 3 9" xfId="53625"/>
    <cellStyle name="SAPBEXresData 2 4" xfId="53626"/>
    <cellStyle name="SAPBEXresData 2 4 2" xfId="53627"/>
    <cellStyle name="SAPBEXresData 2 4 2 2" xfId="53628"/>
    <cellStyle name="SAPBEXresData 2 4 2 3" xfId="53629"/>
    <cellStyle name="SAPBEXresData 2 4 3" xfId="53630"/>
    <cellStyle name="SAPBEXresData 2 4 3 2" xfId="53631"/>
    <cellStyle name="SAPBEXresData 2 4 3 3" xfId="53632"/>
    <cellStyle name="SAPBEXresData 2 4 4" xfId="53633"/>
    <cellStyle name="SAPBEXresData 2 4 4 2" xfId="53634"/>
    <cellStyle name="SAPBEXresData 2 4 5" xfId="53635"/>
    <cellStyle name="SAPBEXresData 2 4 5 2" xfId="53636"/>
    <cellStyle name="SAPBEXresData 2 4 6" xfId="53637"/>
    <cellStyle name="SAPBEXresData 2 4 7" xfId="53638"/>
    <cellStyle name="SAPBEXresData 2 5" xfId="53639"/>
    <cellStyle name="SAPBEXresData 2 5 2" xfId="53640"/>
    <cellStyle name="SAPBEXresData 2 5 2 2" xfId="53641"/>
    <cellStyle name="SAPBEXresData 2 5 2 3" xfId="53642"/>
    <cellStyle name="SAPBEXresData 2 5 3" xfId="53643"/>
    <cellStyle name="SAPBEXresData 2 5 4" xfId="53644"/>
    <cellStyle name="SAPBEXresData 2 5 5" xfId="53645"/>
    <cellStyle name="SAPBEXresData 2 6" xfId="53646"/>
    <cellStyle name="SAPBEXresData 2 6 2" xfId="53647"/>
    <cellStyle name="SAPBEXresData 2 6 2 2" xfId="53648"/>
    <cellStyle name="SAPBEXresData 2 6 3" xfId="53649"/>
    <cellStyle name="SAPBEXresData 2 6 4" xfId="53650"/>
    <cellStyle name="SAPBEXresData 2 6 5" xfId="53651"/>
    <cellStyle name="SAPBEXresData 2 7" xfId="53652"/>
    <cellStyle name="SAPBEXresData 2 7 2" xfId="53653"/>
    <cellStyle name="SAPBEXresData 2 7 3" xfId="53654"/>
    <cellStyle name="SAPBEXresData 2 7 4" xfId="53655"/>
    <cellStyle name="SAPBEXresData 2 7 5" xfId="53656"/>
    <cellStyle name="SAPBEXresData 2 8" xfId="53657"/>
    <cellStyle name="SAPBEXresData 2 8 2" xfId="53658"/>
    <cellStyle name="SAPBEXresData 2 8 3" xfId="53659"/>
    <cellStyle name="SAPBEXresData 2 9" xfId="53660"/>
    <cellStyle name="SAPBEXresData 2 9 2" xfId="53661"/>
    <cellStyle name="SAPBEXresData 2 9 3" xfId="53662"/>
    <cellStyle name="SAPBEXresData 20" xfId="53663"/>
    <cellStyle name="SAPBEXresData 20 2" xfId="53664"/>
    <cellStyle name="SAPBEXresData 21" xfId="53665"/>
    <cellStyle name="SAPBEXresData 21 2" xfId="53666"/>
    <cellStyle name="SAPBEXresData 22" xfId="53667"/>
    <cellStyle name="SAPBEXresData 23" xfId="53668"/>
    <cellStyle name="SAPBEXresData 3" xfId="53669"/>
    <cellStyle name="SAPBEXresData 3 10" xfId="53670"/>
    <cellStyle name="SAPBEXresData 3 10 2" xfId="53671"/>
    <cellStyle name="SAPBEXresData 3 10 3" xfId="53672"/>
    <cellStyle name="SAPBEXresData 3 11" xfId="53673"/>
    <cellStyle name="SAPBEXresData 3 11 2" xfId="53674"/>
    <cellStyle name="SAPBEXresData 3 12" xfId="53675"/>
    <cellStyle name="SAPBEXresData 3 2" xfId="53676"/>
    <cellStyle name="SAPBEXresData 3 2 10" xfId="53677"/>
    <cellStyle name="SAPBEXresData 3 2 2" xfId="53678"/>
    <cellStyle name="SAPBEXresData 3 2 2 2" xfId="53679"/>
    <cellStyle name="SAPBEXresData 3 2 2 2 2" xfId="53680"/>
    <cellStyle name="SAPBEXresData 3 2 2 2 3" xfId="53681"/>
    <cellStyle name="SAPBEXresData 3 2 2 3" xfId="53682"/>
    <cellStyle name="SAPBEXresData 3 2 2 3 2" xfId="53683"/>
    <cellStyle name="SAPBEXresData 3 2 2 3 3" xfId="53684"/>
    <cellStyle name="SAPBEXresData 3 2 2 4" xfId="53685"/>
    <cellStyle name="SAPBEXresData 3 2 2 4 2" xfId="53686"/>
    <cellStyle name="SAPBEXresData 3 2 2 5" xfId="53687"/>
    <cellStyle name="SAPBEXresData 3 2 2 6" xfId="53688"/>
    <cellStyle name="SAPBEXresData 3 2 2 7" xfId="53689"/>
    <cellStyle name="SAPBEXresData 3 2 2 8" xfId="53690"/>
    <cellStyle name="SAPBEXresData 3 2 3" xfId="53691"/>
    <cellStyle name="SAPBEXresData 3 2 3 2" xfId="53692"/>
    <cellStyle name="SAPBEXresData 3 2 3 2 2" xfId="53693"/>
    <cellStyle name="SAPBEXresData 3 2 3 3" xfId="53694"/>
    <cellStyle name="SAPBEXresData 3 2 3 4" xfId="53695"/>
    <cellStyle name="SAPBEXresData 3 2 3 5" xfId="53696"/>
    <cellStyle name="SAPBEXresData 3 2 4" xfId="53697"/>
    <cellStyle name="SAPBEXresData 3 2 4 2" xfId="53698"/>
    <cellStyle name="SAPBEXresData 3 2 4 3" xfId="53699"/>
    <cellStyle name="SAPBEXresData 3 2 4 4" xfId="53700"/>
    <cellStyle name="SAPBEXresData 3 2 4 5" xfId="53701"/>
    <cellStyle name="SAPBEXresData 3 2 5" xfId="53702"/>
    <cellStyle name="SAPBEXresData 3 2 5 2" xfId="53703"/>
    <cellStyle name="SAPBEXresData 3 2 5 3" xfId="53704"/>
    <cellStyle name="SAPBEXresData 3 2 5 4" xfId="53705"/>
    <cellStyle name="SAPBEXresData 3 2 5 5" xfId="53706"/>
    <cellStyle name="SAPBEXresData 3 2 6" xfId="53707"/>
    <cellStyle name="SAPBEXresData 3 2 6 2" xfId="53708"/>
    <cellStyle name="SAPBEXresData 3 2 6 3" xfId="53709"/>
    <cellStyle name="SAPBEXresData 3 2 6 4" xfId="53710"/>
    <cellStyle name="SAPBEXresData 3 2 6 5" xfId="53711"/>
    <cellStyle name="SAPBEXresData 3 2 7" xfId="53712"/>
    <cellStyle name="SAPBEXresData 3 2 7 2" xfId="53713"/>
    <cellStyle name="SAPBEXresData 3 2 8" xfId="53714"/>
    <cellStyle name="SAPBEXresData 3 2 9" xfId="53715"/>
    <cellStyle name="SAPBEXresData 3 3" xfId="53716"/>
    <cellStyle name="SAPBEXresData 3 3 2" xfId="53717"/>
    <cellStyle name="SAPBEXresData 3 3 2 2" xfId="53718"/>
    <cellStyle name="SAPBEXresData 3 3 2 3" xfId="53719"/>
    <cellStyle name="SAPBEXresData 3 3 3" xfId="53720"/>
    <cellStyle name="SAPBEXresData 3 3 3 2" xfId="53721"/>
    <cellStyle name="SAPBEXresData 3 3 3 3" xfId="53722"/>
    <cellStyle name="SAPBEXresData 3 3 4" xfId="53723"/>
    <cellStyle name="SAPBEXresData 3 3 4 2" xfId="53724"/>
    <cellStyle name="SAPBEXresData 3 3 5" xfId="53725"/>
    <cellStyle name="SAPBEXresData 3 3 5 2" xfId="53726"/>
    <cellStyle name="SAPBEXresData 3 3 6" xfId="53727"/>
    <cellStyle name="SAPBEXresData 3 3 7" xfId="53728"/>
    <cellStyle name="SAPBEXresData 3 4" xfId="53729"/>
    <cellStyle name="SAPBEXresData 3 4 2" xfId="53730"/>
    <cellStyle name="SAPBEXresData 3 4 2 2" xfId="53731"/>
    <cellStyle name="SAPBEXresData 3 4 2 3" xfId="53732"/>
    <cellStyle name="SAPBEXresData 3 4 3" xfId="53733"/>
    <cellStyle name="SAPBEXresData 3 4 4" xfId="53734"/>
    <cellStyle name="SAPBEXresData 3 4 5" xfId="53735"/>
    <cellStyle name="SAPBEXresData 3 5" xfId="53736"/>
    <cellStyle name="SAPBEXresData 3 5 2" xfId="53737"/>
    <cellStyle name="SAPBEXresData 3 5 2 2" xfId="53738"/>
    <cellStyle name="SAPBEXresData 3 5 3" xfId="53739"/>
    <cellStyle name="SAPBEXresData 3 5 4" xfId="53740"/>
    <cellStyle name="SAPBEXresData 3 5 5" xfId="53741"/>
    <cellStyle name="SAPBEXresData 3 6" xfId="53742"/>
    <cellStyle name="SAPBEXresData 3 6 2" xfId="53743"/>
    <cellStyle name="SAPBEXresData 3 6 3" xfId="53744"/>
    <cellStyle name="SAPBEXresData 3 6 4" xfId="53745"/>
    <cellStyle name="SAPBEXresData 3 6 5" xfId="53746"/>
    <cellStyle name="SAPBEXresData 3 7" xfId="53747"/>
    <cellStyle name="SAPBEXresData 3 7 2" xfId="53748"/>
    <cellStyle name="SAPBEXresData 3 7 3" xfId="53749"/>
    <cellStyle name="SAPBEXresData 3 7 4" xfId="53750"/>
    <cellStyle name="SAPBEXresData 3 7 5" xfId="53751"/>
    <cellStyle name="SAPBEXresData 3 8" xfId="53752"/>
    <cellStyle name="SAPBEXresData 3 8 2" xfId="53753"/>
    <cellStyle name="SAPBEXresData 3 8 3" xfId="53754"/>
    <cellStyle name="SAPBEXresData 3 9" xfId="53755"/>
    <cellStyle name="SAPBEXresData 3 9 2" xfId="53756"/>
    <cellStyle name="SAPBEXresData 3 9 3" xfId="53757"/>
    <cellStyle name="SAPBEXresData 4" xfId="53758"/>
    <cellStyle name="SAPBEXresData 4 10" xfId="53759"/>
    <cellStyle name="SAPBEXresData 4 11" xfId="53760"/>
    <cellStyle name="SAPBEXresData 4 12" xfId="53761"/>
    <cellStyle name="SAPBEXresData 4 2" xfId="53762"/>
    <cellStyle name="SAPBEXresData 4 2 10" xfId="53763"/>
    <cellStyle name="SAPBEXresData 4 2 2" xfId="53764"/>
    <cellStyle name="SAPBEXresData 4 2 2 2" xfId="53765"/>
    <cellStyle name="SAPBEXresData 4 2 2 2 2" xfId="53766"/>
    <cellStyle name="SAPBEXresData 4 2 2 2 3" xfId="53767"/>
    <cellStyle name="SAPBEXresData 4 2 2 3" xfId="53768"/>
    <cellStyle name="SAPBEXresData 4 2 2 3 2" xfId="53769"/>
    <cellStyle name="SAPBEXresData 4 2 2 4" xfId="53770"/>
    <cellStyle name="SAPBEXresData 4 2 2 4 2" xfId="53771"/>
    <cellStyle name="SAPBEXresData 4 2 2 5" xfId="53772"/>
    <cellStyle name="SAPBEXresData 4 2 2 6" xfId="53773"/>
    <cellStyle name="SAPBEXresData 4 2 2 7" xfId="53774"/>
    <cellStyle name="SAPBEXresData 4 2 2 8" xfId="53775"/>
    <cellStyle name="SAPBEXresData 4 2 3" xfId="53776"/>
    <cellStyle name="SAPBEXresData 4 2 3 2" xfId="53777"/>
    <cellStyle name="SAPBEXresData 4 2 3 2 2" xfId="53778"/>
    <cellStyle name="SAPBEXresData 4 2 3 3" xfId="53779"/>
    <cellStyle name="SAPBEXresData 4 2 3 4" xfId="53780"/>
    <cellStyle name="SAPBEXresData 4 2 3 5" xfId="53781"/>
    <cellStyle name="SAPBEXresData 4 2 4" xfId="53782"/>
    <cellStyle name="SAPBEXresData 4 2 4 2" xfId="53783"/>
    <cellStyle name="SAPBEXresData 4 2 4 3" xfId="53784"/>
    <cellStyle name="SAPBEXresData 4 2 4 4" xfId="53785"/>
    <cellStyle name="SAPBEXresData 4 2 4 5" xfId="53786"/>
    <cellStyle name="SAPBEXresData 4 2 5" xfId="53787"/>
    <cellStyle name="SAPBEXresData 4 2 5 2" xfId="53788"/>
    <cellStyle name="SAPBEXresData 4 2 5 3" xfId="53789"/>
    <cellStyle name="SAPBEXresData 4 2 5 4" xfId="53790"/>
    <cellStyle name="SAPBEXresData 4 2 5 5" xfId="53791"/>
    <cellStyle name="SAPBEXresData 4 2 6" xfId="53792"/>
    <cellStyle name="SAPBEXresData 4 2 6 2" xfId="53793"/>
    <cellStyle name="SAPBEXresData 4 2 6 3" xfId="53794"/>
    <cellStyle name="SAPBEXresData 4 2 6 4" xfId="53795"/>
    <cellStyle name="SAPBEXresData 4 2 6 5" xfId="53796"/>
    <cellStyle name="SAPBEXresData 4 2 7" xfId="53797"/>
    <cellStyle name="SAPBEXresData 4 2 7 2" xfId="53798"/>
    <cellStyle name="SAPBEXresData 4 2 8" xfId="53799"/>
    <cellStyle name="SAPBEXresData 4 2 9" xfId="53800"/>
    <cellStyle name="SAPBEXresData 4 3" xfId="53801"/>
    <cellStyle name="SAPBEXresData 4 3 2" xfId="53802"/>
    <cellStyle name="SAPBEXresData 4 3 2 2" xfId="53803"/>
    <cellStyle name="SAPBEXresData 4 3 3" xfId="53804"/>
    <cellStyle name="SAPBEXresData 4 3 3 2" xfId="53805"/>
    <cellStyle name="SAPBEXresData 4 3 4" xfId="53806"/>
    <cellStyle name="SAPBEXresData 4 3 4 2" xfId="53807"/>
    <cellStyle name="SAPBEXresData 4 3 5" xfId="53808"/>
    <cellStyle name="SAPBEXresData 4 3 5 2" xfId="53809"/>
    <cellStyle name="SAPBEXresData 4 3 6" xfId="53810"/>
    <cellStyle name="SAPBEXresData 4 3 7" xfId="53811"/>
    <cellStyle name="SAPBEXresData 4 4" xfId="53812"/>
    <cellStyle name="SAPBEXresData 4 4 2" xfId="53813"/>
    <cellStyle name="SAPBEXresData 4 4 2 2" xfId="53814"/>
    <cellStyle name="SAPBEXresData 4 4 3" xfId="53815"/>
    <cellStyle name="SAPBEXresData 4 4 4" xfId="53816"/>
    <cellStyle name="SAPBEXresData 4 4 5" xfId="53817"/>
    <cellStyle name="SAPBEXresData 4 5" xfId="53818"/>
    <cellStyle name="SAPBEXresData 4 5 2" xfId="53819"/>
    <cellStyle name="SAPBEXresData 4 5 2 2" xfId="53820"/>
    <cellStyle name="SAPBEXresData 4 5 3" xfId="53821"/>
    <cellStyle name="SAPBEXresData 4 5 4" xfId="53822"/>
    <cellStyle name="SAPBEXresData 4 5 5" xfId="53823"/>
    <cellStyle name="SAPBEXresData 4 6" xfId="53824"/>
    <cellStyle name="SAPBEXresData 4 6 2" xfId="53825"/>
    <cellStyle name="SAPBEXresData 4 6 3" xfId="53826"/>
    <cellStyle name="SAPBEXresData 4 6 4" xfId="53827"/>
    <cellStyle name="SAPBEXresData 4 6 5" xfId="53828"/>
    <cellStyle name="SAPBEXresData 4 7" xfId="53829"/>
    <cellStyle name="SAPBEXresData 4 7 2" xfId="53830"/>
    <cellStyle name="SAPBEXresData 4 7 3" xfId="53831"/>
    <cellStyle name="SAPBEXresData 4 7 4" xfId="53832"/>
    <cellStyle name="SAPBEXresData 4 7 5" xfId="53833"/>
    <cellStyle name="SAPBEXresData 4 8" xfId="53834"/>
    <cellStyle name="SAPBEXresData 4 8 2" xfId="53835"/>
    <cellStyle name="SAPBEXresData 4 9" xfId="53836"/>
    <cellStyle name="SAPBEXresData 4 9 2" xfId="53837"/>
    <cellStyle name="SAPBEXresData 4 9 3" xfId="53838"/>
    <cellStyle name="SAPBEXresData 5" xfId="53839"/>
    <cellStyle name="SAPBEXresData 5 2" xfId="53840"/>
    <cellStyle name="SAPBEXresData 5 2 2" xfId="53841"/>
    <cellStyle name="SAPBEXresData 5 2 2 2" xfId="53842"/>
    <cellStyle name="SAPBEXresData 5 2 2 3" xfId="53843"/>
    <cellStyle name="SAPBEXresData 5 2 3" xfId="53844"/>
    <cellStyle name="SAPBEXresData 5 2 4" xfId="53845"/>
    <cellStyle name="SAPBEXresData 5 2 5" xfId="53846"/>
    <cellStyle name="SAPBEXresData 5 3" xfId="53847"/>
    <cellStyle name="SAPBEXresData 5 3 2" xfId="53848"/>
    <cellStyle name="SAPBEXresData 5 3 3" xfId="53849"/>
    <cellStyle name="SAPBEXresData 5 4" xfId="53850"/>
    <cellStyle name="SAPBEXresData 5 4 2" xfId="53851"/>
    <cellStyle name="SAPBEXresData 5 5" xfId="53852"/>
    <cellStyle name="SAPBEXresData 5 5 2" xfId="53853"/>
    <cellStyle name="SAPBEXresData 5 6" xfId="53854"/>
    <cellStyle name="SAPBEXresData 5 7" xfId="53855"/>
    <cellStyle name="SAPBEXresData 6" xfId="53856"/>
    <cellStyle name="SAPBEXresData 6 2" xfId="53857"/>
    <cellStyle name="SAPBEXresData 6 2 2" xfId="53858"/>
    <cellStyle name="SAPBEXresData 6 2 2 2" xfId="53859"/>
    <cellStyle name="SAPBEXresData 6 2 3" xfId="53860"/>
    <cellStyle name="SAPBEXresData 6 2 4" xfId="53861"/>
    <cellStyle name="SAPBEXresData 6 2 5" xfId="53862"/>
    <cellStyle name="SAPBEXresData 6 3" xfId="53863"/>
    <cellStyle name="SAPBEXresData 6 3 2" xfId="53864"/>
    <cellStyle name="SAPBEXresData 6 3 3" xfId="53865"/>
    <cellStyle name="SAPBEXresData 6 4" xfId="53866"/>
    <cellStyle name="SAPBEXresData 6 5" xfId="53867"/>
    <cellStyle name="SAPBEXresData 6 6" xfId="53868"/>
    <cellStyle name="SAPBEXresData 7" xfId="53869"/>
    <cellStyle name="SAPBEXresData 7 2" xfId="53870"/>
    <cellStyle name="SAPBEXresData 7 2 2" xfId="53871"/>
    <cellStyle name="SAPBEXresData 7 2 3" xfId="53872"/>
    <cellStyle name="SAPBEXresData 7 3" xfId="53873"/>
    <cellStyle name="SAPBEXresData 7 3 2" xfId="53874"/>
    <cellStyle name="SAPBEXresData 7 4" xfId="53875"/>
    <cellStyle name="SAPBEXresData 7 5" xfId="53876"/>
    <cellStyle name="SAPBEXresData 7 6" xfId="53877"/>
    <cellStyle name="SAPBEXresData 8" xfId="53878"/>
    <cellStyle name="SAPBEXresData 8 2" xfId="53879"/>
    <cellStyle name="SAPBEXresData 8 2 2" xfId="53880"/>
    <cellStyle name="SAPBEXresData 8 2 3" xfId="53881"/>
    <cellStyle name="SAPBEXresData 8 3" xfId="53882"/>
    <cellStyle name="SAPBEXresData 8 3 2" xfId="53883"/>
    <cellStyle name="SAPBEXresData 8 4" xfId="53884"/>
    <cellStyle name="SAPBEXresData 8 5" xfId="53885"/>
    <cellStyle name="SAPBEXresData 9" xfId="53886"/>
    <cellStyle name="SAPBEXresData 9 2" xfId="53887"/>
    <cellStyle name="SAPBEXresData 9 2 2" xfId="53888"/>
    <cellStyle name="SAPBEXresData 9 2 3" xfId="53889"/>
    <cellStyle name="SAPBEXresData 9 3" xfId="53890"/>
    <cellStyle name="SAPBEXresData 9 3 2" xfId="53891"/>
    <cellStyle name="SAPBEXresData 9 4" xfId="53892"/>
    <cellStyle name="SAPBEXresData 9 5" xfId="53893"/>
    <cellStyle name="SAPBEXresDataEmph" xfId="53894"/>
    <cellStyle name="SAPBEXresDataEmph 10" xfId="53895"/>
    <cellStyle name="SAPBEXresDataEmph 10 2" xfId="53896"/>
    <cellStyle name="SAPBEXresDataEmph 10 2 2" xfId="53897"/>
    <cellStyle name="SAPBEXresDataEmph 10 3" xfId="53898"/>
    <cellStyle name="SAPBEXresDataEmph 10 3 2" xfId="53899"/>
    <cellStyle name="SAPBEXresDataEmph 10 4" xfId="53900"/>
    <cellStyle name="SAPBEXresDataEmph 10 5" xfId="53901"/>
    <cellStyle name="SAPBEXresDataEmph 11" xfId="53902"/>
    <cellStyle name="SAPBEXresDataEmph 11 2" xfId="53903"/>
    <cellStyle name="SAPBEXresDataEmph 11 2 2" xfId="53904"/>
    <cellStyle name="SAPBEXresDataEmph 11 3" xfId="53905"/>
    <cellStyle name="SAPBEXresDataEmph 11 3 2" xfId="53906"/>
    <cellStyle name="SAPBEXresDataEmph 11 4" xfId="53907"/>
    <cellStyle name="SAPBEXresDataEmph 11 5" xfId="53908"/>
    <cellStyle name="SAPBEXresDataEmph 12" xfId="53909"/>
    <cellStyle name="SAPBEXresDataEmph 12 2" xfId="53910"/>
    <cellStyle name="SAPBEXresDataEmph 12 2 2" xfId="53911"/>
    <cellStyle name="SAPBEXresDataEmph 12 3" xfId="53912"/>
    <cellStyle name="SAPBEXresDataEmph 12 3 2" xfId="53913"/>
    <cellStyle name="SAPBEXresDataEmph 12 4" xfId="53914"/>
    <cellStyle name="SAPBEXresDataEmph 12 5" xfId="53915"/>
    <cellStyle name="SAPBEXresDataEmph 13" xfId="53916"/>
    <cellStyle name="SAPBEXresDataEmph 13 2" xfId="53917"/>
    <cellStyle name="SAPBEXresDataEmph 13 2 2" xfId="53918"/>
    <cellStyle name="SAPBEXresDataEmph 13 3" xfId="53919"/>
    <cellStyle name="SAPBEXresDataEmph 13 3 2" xfId="53920"/>
    <cellStyle name="SAPBEXresDataEmph 13 4" xfId="53921"/>
    <cellStyle name="SAPBEXresDataEmph 13 5" xfId="53922"/>
    <cellStyle name="SAPBEXresDataEmph 14" xfId="53923"/>
    <cellStyle name="SAPBEXresDataEmph 14 2" xfId="53924"/>
    <cellStyle name="SAPBEXresDataEmph 14 2 2" xfId="53925"/>
    <cellStyle name="SAPBEXresDataEmph 14 3" xfId="53926"/>
    <cellStyle name="SAPBEXresDataEmph 14 3 2" xfId="53927"/>
    <cellStyle name="SAPBEXresDataEmph 14 4" xfId="53928"/>
    <cellStyle name="SAPBEXresDataEmph 14 5" xfId="53929"/>
    <cellStyle name="SAPBEXresDataEmph 15" xfId="53930"/>
    <cellStyle name="SAPBEXresDataEmph 15 2" xfId="53931"/>
    <cellStyle name="SAPBEXresDataEmph 15 2 2" xfId="53932"/>
    <cellStyle name="SAPBEXresDataEmph 15 3" xfId="53933"/>
    <cellStyle name="SAPBEXresDataEmph 15 3 2" xfId="53934"/>
    <cellStyle name="SAPBEXresDataEmph 15 4" xfId="53935"/>
    <cellStyle name="SAPBEXresDataEmph 15 5" xfId="53936"/>
    <cellStyle name="SAPBEXresDataEmph 16" xfId="53937"/>
    <cellStyle name="SAPBEXresDataEmph 16 2" xfId="53938"/>
    <cellStyle name="SAPBEXresDataEmph 16 2 2" xfId="53939"/>
    <cellStyle name="SAPBEXresDataEmph 16 3" xfId="53940"/>
    <cellStyle name="SAPBEXresDataEmph 16 3 2" xfId="53941"/>
    <cellStyle name="SAPBEXresDataEmph 16 4" xfId="53942"/>
    <cellStyle name="SAPBEXresDataEmph 16 5" xfId="53943"/>
    <cellStyle name="SAPBEXresDataEmph 17" xfId="53944"/>
    <cellStyle name="SAPBEXresDataEmph 17 2" xfId="53945"/>
    <cellStyle name="SAPBEXresDataEmph 17 3" xfId="53946"/>
    <cellStyle name="SAPBEXresDataEmph 17 4" xfId="53947"/>
    <cellStyle name="SAPBEXresDataEmph 17 5" xfId="53948"/>
    <cellStyle name="SAPBEXresDataEmph 18" xfId="53949"/>
    <cellStyle name="SAPBEXresDataEmph 18 2" xfId="53950"/>
    <cellStyle name="SAPBEXresDataEmph 19" xfId="53951"/>
    <cellStyle name="SAPBEXresDataEmph 19 2" xfId="53952"/>
    <cellStyle name="SAPBEXresDataEmph 2" xfId="53953"/>
    <cellStyle name="SAPBEXresDataEmph 2 10" xfId="53954"/>
    <cellStyle name="SAPBEXresDataEmph 2 10 2" xfId="53955"/>
    <cellStyle name="SAPBEXresDataEmph 2 10 3" xfId="53956"/>
    <cellStyle name="SAPBEXresDataEmph 2 11" xfId="53957"/>
    <cellStyle name="SAPBEXresDataEmph 2 11 2" xfId="53958"/>
    <cellStyle name="SAPBEXresDataEmph 2 11 3" xfId="53959"/>
    <cellStyle name="SAPBEXresDataEmph 2 12" xfId="53960"/>
    <cellStyle name="SAPBEXresDataEmph 2 12 2" xfId="53961"/>
    <cellStyle name="SAPBEXresDataEmph 2 13" xfId="53962"/>
    <cellStyle name="SAPBEXresDataEmph 2 2" xfId="53963"/>
    <cellStyle name="SAPBEXresDataEmph 2 2 10" xfId="53964"/>
    <cellStyle name="SAPBEXresDataEmph 2 2 11" xfId="53965"/>
    <cellStyle name="SAPBEXresDataEmph 2 2 12" xfId="53966"/>
    <cellStyle name="SAPBEXresDataEmph 2 2 2" xfId="53967"/>
    <cellStyle name="SAPBEXresDataEmph 2 2 2 10" xfId="53968"/>
    <cellStyle name="SAPBEXresDataEmph 2 2 2 2" xfId="53969"/>
    <cellStyle name="SAPBEXresDataEmph 2 2 2 2 2" xfId="53970"/>
    <cellStyle name="SAPBEXresDataEmph 2 2 2 2 2 2" xfId="53971"/>
    <cellStyle name="SAPBEXresDataEmph 2 2 2 2 2 3" xfId="53972"/>
    <cellStyle name="SAPBEXresDataEmph 2 2 2 2 3" xfId="53973"/>
    <cellStyle name="SAPBEXresDataEmph 2 2 2 2 3 2" xfId="53974"/>
    <cellStyle name="SAPBEXresDataEmph 2 2 2 2 3 3" xfId="53975"/>
    <cellStyle name="SAPBEXresDataEmph 2 2 2 2 4" xfId="53976"/>
    <cellStyle name="SAPBEXresDataEmph 2 2 2 2 4 2" xfId="53977"/>
    <cellStyle name="SAPBEXresDataEmph 2 2 2 2 5" xfId="53978"/>
    <cellStyle name="SAPBEXresDataEmph 2 2 2 2 6" xfId="53979"/>
    <cellStyle name="SAPBEXresDataEmph 2 2 2 2 7" xfId="53980"/>
    <cellStyle name="SAPBEXresDataEmph 2 2 2 2 8" xfId="53981"/>
    <cellStyle name="SAPBEXresDataEmph 2 2 2 3" xfId="53982"/>
    <cellStyle name="SAPBEXresDataEmph 2 2 2 3 2" xfId="53983"/>
    <cellStyle name="SAPBEXresDataEmph 2 2 2 3 2 2" xfId="53984"/>
    <cellStyle name="SAPBEXresDataEmph 2 2 2 3 3" xfId="53985"/>
    <cellStyle name="SAPBEXresDataEmph 2 2 2 3 4" xfId="53986"/>
    <cellStyle name="SAPBEXresDataEmph 2 2 2 3 5" xfId="53987"/>
    <cellStyle name="SAPBEXresDataEmph 2 2 2 4" xfId="53988"/>
    <cellStyle name="SAPBEXresDataEmph 2 2 2 4 2" xfId="53989"/>
    <cellStyle name="SAPBEXresDataEmph 2 2 2 4 3" xfId="53990"/>
    <cellStyle name="SAPBEXresDataEmph 2 2 2 4 4" xfId="53991"/>
    <cellStyle name="SAPBEXresDataEmph 2 2 2 4 5" xfId="53992"/>
    <cellStyle name="SAPBEXresDataEmph 2 2 2 5" xfId="53993"/>
    <cellStyle name="SAPBEXresDataEmph 2 2 2 5 2" xfId="53994"/>
    <cellStyle name="SAPBEXresDataEmph 2 2 2 5 3" xfId="53995"/>
    <cellStyle name="SAPBEXresDataEmph 2 2 2 5 4" xfId="53996"/>
    <cellStyle name="SAPBEXresDataEmph 2 2 2 5 5" xfId="53997"/>
    <cellStyle name="SAPBEXresDataEmph 2 2 2 6" xfId="53998"/>
    <cellStyle name="SAPBEXresDataEmph 2 2 2 6 2" xfId="53999"/>
    <cellStyle name="SAPBEXresDataEmph 2 2 2 6 3" xfId="54000"/>
    <cellStyle name="SAPBEXresDataEmph 2 2 2 6 4" xfId="54001"/>
    <cellStyle name="SAPBEXresDataEmph 2 2 2 6 5" xfId="54002"/>
    <cellStyle name="SAPBEXresDataEmph 2 2 2 7" xfId="54003"/>
    <cellStyle name="SAPBEXresDataEmph 2 2 2 7 2" xfId="54004"/>
    <cellStyle name="SAPBEXresDataEmph 2 2 2 8" xfId="54005"/>
    <cellStyle name="SAPBEXresDataEmph 2 2 2 9" xfId="54006"/>
    <cellStyle name="SAPBEXresDataEmph 2 2 3" xfId="54007"/>
    <cellStyle name="SAPBEXresDataEmph 2 2 3 2" xfId="54008"/>
    <cellStyle name="SAPBEXresDataEmph 2 2 3 2 2" xfId="54009"/>
    <cellStyle name="SAPBEXresDataEmph 2 2 3 2 3" xfId="54010"/>
    <cellStyle name="SAPBEXresDataEmph 2 2 3 3" xfId="54011"/>
    <cellStyle name="SAPBEXresDataEmph 2 2 3 3 2" xfId="54012"/>
    <cellStyle name="SAPBEXresDataEmph 2 2 3 3 3" xfId="54013"/>
    <cellStyle name="SAPBEXresDataEmph 2 2 3 4" xfId="54014"/>
    <cellStyle name="SAPBEXresDataEmph 2 2 3 4 2" xfId="54015"/>
    <cellStyle name="SAPBEXresDataEmph 2 2 3 5" xfId="54016"/>
    <cellStyle name="SAPBEXresDataEmph 2 2 3 5 2" xfId="54017"/>
    <cellStyle name="SAPBEXresDataEmph 2 2 3 6" xfId="54018"/>
    <cellStyle name="SAPBEXresDataEmph 2 2 3 7" xfId="54019"/>
    <cellStyle name="SAPBEXresDataEmph 2 2 4" xfId="54020"/>
    <cellStyle name="SAPBEXresDataEmph 2 2 4 2" xfId="54021"/>
    <cellStyle name="SAPBEXresDataEmph 2 2 4 2 2" xfId="54022"/>
    <cellStyle name="SAPBEXresDataEmph 2 2 4 3" xfId="54023"/>
    <cellStyle name="SAPBEXresDataEmph 2 2 4 4" xfId="54024"/>
    <cellStyle name="SAPBEXresDataEmph 2 2 4 5" xfId="54025"/>
    <cellStyle name="SAPBEXresDataEmph 2 2 5" xfId="54026"/>
    <cellStyle name="SAPBEXresDataEmph 2 2 5 2" xfId="54027"/>
    <cellStyle name="SAPBEXresDataEmph 2 2 5 2 2" xfId="54028"/>
    <cellStyle name="SAPBEXresDataEmph 2 2 5 3" xfId="54029"/>
    <cellStyle name="SAPBEXresDataEmph 2 2 5 4" xfId="54030"/>
    <cellStyle name="SAPBEXresDataEmph 2 2 5 5" xfId="54031"/>
    <cellStyle name="SAPBEXresDataEmph 2 2 6" xfId="54032"/>
    <cellStyle name="SAPBEXresDataEmph 2 2 6 2" xfId="54033"/>
    <cellStyle name="SAPBEXresDataEmph 2 2 6 3" xfId="54034"/>
    <cellStyle name="SAPBEXresDataEmph 2 2 6 4" xfId="54035"/>
    <cellStyle name="SAPBEXresDataEmph 2 2 6 5" xfId="54036"/>
    <cellStyle name="SAPBEXresDataEmph 2 2 7" xfId="54037"/>
    <cellStyle name="SAPBEXresDataEmph 2 2 7 2" xfId="54038"/>
    <cellStyle name="SAPBEXresDataEmph 2 2 7 3" xfId="54039"/>
    <cellStyle name="SAPBEXresDataEmph 2 2 7 4" xfId="54040"/>
    <cellStyle name="SAPBEXresDataEmph 2 2 7 5" xfId="54041"/>
    <cellStyle name="SAPBEXresDataEmph 2 2 8" xfId="54042"/>
    <cellStyle name="SAPBEXresDataEmph 2 2 8 2" xfId="54043"/>
    <cellStyle name="SAPBEXresDataEmph 2 2 9" xfId="54044"/>
    <cellStyle name="SAPBEXresDataEmph 2 3" xfId="54045"/>
    <cellStyle name="SAPBEXresDataEmph 2 3 10" xfId="54046"/>
    <cellStyle name="SAPBEXresDataEmph 2 3 2" xfId="54047"/>
    <cellStyle name="SAPBEXresDataEmph 2 3 2 2" xfId="54048"/>
    <cellStyle name="SAPBEXresDataEmph 2 3 2 2 2" xfId="54049"/>
    <cellStyle name="SAPBEXresDataEmph 2 3 2 2 3" xfId="54050"/>
    <cellStyle name="SAPBEXresDataEmph 2 3 2 3" xfId="54051"/>
    <cellStyle name="SAPBEXresDataEmph 2 3 2 3 2" xfId="54052"/>
    <cellStyle name="SAPBEXresDataEmph 2 3 2 3 3" xfId="54053"/>
    <cellStyle name="SAPBEXresDataEmph 2 3 2 4" xfId="54054"/>
    <cellStyle name="SAPBEXresDataEmph 2 3 2 4 2" xfId="54055"/>
    <cellStyle name="SAPBEXresDataEmph 2 3 2 5" xfId="54056"/>
    <cellStyle name="SAPBEXresDataEmph 2 3 2 6" xfId="54057"/>
    <cellStyle name="SAPBEXresDataEmph 2 3 2 7" xfId="54058"/>
    <cellStyle name="SAPBEXresDataEmph 2 3 2 8" xfId="54059"/>
    <cellStyle name="SAPBEXresDataEmph 2 3 3" xfId="54060"/>
    <cellStyle name="SAPBEXresDataEmph 2 3 3 2" xfId="54061"/>
    <cellStyle name="SAPBEXresDataEmph 2 3 3 2 2" xfId="54062"/>
    <cellStyle name="SAPBEXresDataEmph 2 3 3 3" xfId="54063"/>
    <cellStyle name="SAPBEXresDataEmph 2 3 3 4" xfId="54064"/>
    <cellStyle name="SAPBEXresDataEmph 2 3 3 5" xfId="54065"/>
    <cellStyle name="SAPBEXresDataEmph 2 3 4" xfId="54066"/>
    <cellStyle name="SAPBEXresDataEmph 2 3 4 2" xfId="54067"/>
    <cellStyle name="SAPBEXresDataEmph 2 3 4 3" xfId="54068"/>
    <cellStyle name="SAPBEXresDataEmph 2 3 4 4" xfId="54069"/>
    <cellStyle name="SAPBEXresDataEmph 2 3 4 5" xfId="54070"/>
    <cellStyle name="SAPBEXresDataEmph 2 3 5" xfId="54071"/>
    <cellStyle name="SAPBEXresDataEmph 2 3 5 2" xfId="54072"/>
    <cellStyle name="SAPBEXresDataEmph 2 3 5 3" xfId="54073"/>
    <cellStyle name="SAPBEXresDataEmph 2 3 5 4" xfId="54074"/>
    <cellStyle name="SAPBEXresDataEmph 2 3 5 5" xfId="54075"/>
    <cellStyle name="SAPBEXresDataEmph 2 3 6" xfId="54076"/>
    <cellStyle name="SAPBEXresDataEmph 2 3 6 2" xfId="54077"/>
    <cellStyle name="SAPBEXresDataEmph 2 3 6 3" xfId="54078"/>
    <cellStyle name="SAPBEXresDataEmph 2 3 6 4" xfId="54079"/>
    <cellStyle name="SAPBEXresDataEmph 2 3 6 5" xfId="54080"/>
    <cellStyle name="SAPBEXresDataEmph 2 3 7" xfId="54081"/>
    <cellStyle name="SAPBEXresDataEmph 2 3 7 2" xfId="54082"/>
    <cellStyle name="SAPBEXresDataEmph 2 3 8" xfId="54083"/>
    <cellStyle name="SAPBEXresDataEmph 2 3 9" xfId="54084"/>
    <cellStyle name="SAPBEXresDataEmph 2 4" xfId="54085"/>
    <cellStyle name="SAPBEXresDataEmph 2 4 2" xfId="54086"/>
    <cellStyle name="SAPBEXresDataEmph 2 4 2 2" xfId="54087"/>
    <cellStyle name="SAPBEXresDataEmph 2 4 2 3" xfId="54088"/>
    <cellStyle name="SAPBEXresDataEmph 2 4 3" xfId="54089"/>
    <cellStyle name="SAPBEXresDataEmph 2 4 3 2" xfId="54090"/>
    <cellStyle name="SAPBEXresDataEmph 2 4 3 3" xfId="54091"/>
    <cellStyle name="SAPBEXresDataEmph 2 4 4" xfId="54092"/>
    <cellStyle name="SAPBEXresDataEmph 2 4 4 2" xfId="54093"/>
    <cellStyle name="SAPBEXresDataEmph 2 4 5" xfId="54094"/>
    <cellStyle name="SAPBEXresDataEmph 2 4 5 2" xfId="54095"/>
    <cellStyle name="SAPBEXresDataEmph 2 4 6" xfId="54096"/>
    <cellStyle name="SAPBEXresDataEmph 2 4 7" xfId="54097"/>
    <cellStyle name="SAPBEXresDataEmph 2 5" xfId="54098"/>
    <cellStyle name="SAPBEXresDataEmph 2 5 2" xfId="54099"/>
    <cellStyle name="SAPBEXresDataEmph 2 5 2 2" xfId="54100"/>
    <cellStyle name="SAPBEXresDataEmph 2 5 2 3" xfId="54101"/>
    <cellStyle name="SAPBEXresDataEmph 2 5 3" xfId="54102"/>
    <cellStyle name="SAPBEXresDataEmph 2 5 4" xfId="54103"/>
    <cellStyle name="SAPBEXresDataEmph 2 5 5" xfId="54104"/>
    <cellStyle name="SAPBEXresDataEmph 2 6" xfId="54105"/>
    <cellStyle name="SAPBEXresDataEmph 2 6 2" xfId="54106"/>
    <cellStyle name="SAPBEXresDataEmph 2 6 2 2" xfId="54107"/>
    <cellStyle name="SAPBEXresDataEmph 2 6 3" xfId="54108"/>
    <cellStyle name="SAPBEXresDataEmph 2 6 4" xfId="54109"/>
    <cellStyle name="SAPBEXresDataEmph 2 6 5" xfId="54110"/>
    <cellStyle name="SAPBEXresDataEmph 2 7" xfId="54111"/>
    <cellStyle name="SAPBEXresDataEmph 2 7 2" xfId="54112"/>
    <cellStyle name="SAPBEXresDataEmph 2 7 3" xfId="54113"/>
    <cellStyle name="SAPBEXresDataEmph 2 7 4" xfId="54114"/>
    <cellStyle name="SAPBEXresDataEmph 2 7 5" xfId="54115"/>
    <cellStyle name="SAPBEXresDataEmph 2 8" xfId="54116"/>
    <cellStyle name="SAPBEXresDataEmph 2 8 2" xfId="54117"/>
    <cellStyle name="SAPBEXresDataEmph 2 8 3" xfId="54118"/>
    <cellStyle name="SAPBEXresDataEmph 2 9" xfId="54119"/>
    <cellStyle name="SAPBEXresDataEmph 2 9 2" xfId="54120"/>
    <cellStyle name="SAPBEXresDataEmph 2 9 3" xfId="54121"/>
    <cellStyle name="SAPBEXresDataEmph 20" xfId="54122"/>
    <cellStyle name="SAPBEXresDataEmph 20 2" xfId="54123"/>
    <cellStyle name="SAPBEXresDataEmph 21" xfId="54124"/>
    <cellStyle name="SAPBEXresDataEmph 21 2" xfId="54125"/>
    <cellStyle name="SAPBEXresDataEmph 22" xfId="54126"/>
    <cellStyle name="SAPBEXresDataEmph 23" xfId="54127"/>
    <cellStyle name="SAPBEXresDataEmph 3" xfId="54128"/>
    <cellStyle name="SAPBEXresDataEmph 3 10" xfId="54129"/>
    <cellStyle name="SAPBEXresDataEmph 3 10 2" xfId="54130"/>
    <cellStyle name="SAPBEXresDataEmph 3 10 3" xfId="54131"/>
    <cellStyle name="SAPBEXresDataEmph 3 11" xfId="54132"/>
    <cellStyle name="SAPBEXresDataEmph 3 11 2" xfId="54133"/>
    <cellStyle name="SAPBEXresDataEmph 3 12" xfId="54134"/>
    <cellStyle name="SAPBEXresDataEmph 3 2" xfId="54135"/>
    <cellStyle name="SAPBEXresDataEmph 3 2 10" xfId="54136"/>
    <cellStyle name="SAPBEXresDataEmph 3 2 2" xfId="54137"/>
    <cellStyle name="SAPBEXresDataEmph 3 2 2 2" xfId="54138"/>
    <cellStyle name="SAPBEXresDataEmph 3 2 2 2 2" xfId="54139"/>
    <cellStyle name="SAPBEXresDataEmph 3 2 2 2 3" xfId="54140"/>
    <cellStyle name="SAPBEXresDataEmph 3 2 2 3" xfId="54141"/>
    <cellStyle name="SAPBEXresDataEmph 3 2 2 3 2" xfId="54142"/>
    <cellStyle name="SAPBEXresDataEmph 3 2 2 3 3" xfId="54143"/>
    <cellStyle name="SAPBEXresDataEmph 3 2 2 4" xfId="54144"/>
    <cellStyle name="SAPBEXresDataEmph 3 2 2 4 2" xfId="54145"/>
    <cellStyle name="SAPBEXresDataEmph 3 2 2 5" xfId="54146"/>
    <cellStyle name="SAPBEXresDataEmph 3 2 2 6" xfId="54147"/>
    <cellStyle name="SAPBEXresDataEmph 3 2 2 7" xfId="54148"/>
    <cellStyle name="SAPBEXresDataEmph 3 2 2 8" xfId="54149"/>
    <cellStyle name="SAPBEXresDataEmph 3 2 3" xfId="54150"/>
    <cellStyle name="SAPBEXresDataEmph 3 2 3 2" xfId="54151"/>
    <cellStyle name="SAPBEXresDataEmph 3 2 3 2 2" xfId="54152"/>
    <cellStyle name="SAPBEXresDataEmph 3 2 3 3" xfId="54153"/>
    <cellStyle name="SAPBEXresDataEmph 3 2 3 4" xfId="54154"/>
    <cellStyle name="SAPBEXresDataEmph 3 2 3 5" xfId="54155"/>
    <cellStyle name="SAPBEXresDataEmph 3 2 4" xfId="54156"/>
    <cellStyle name="SAPBEXresDataEmph 3 2 4 2" xfId="54157"/>
    <cellStyle name="SAPBEXresDataEmph 3 2 4 3" xfId="54158"/>
    <cellStyle name="SAPBEXresDataEmph 3 2 4 4" xfId="54159"/>
    <cellStyle name="SAPBEXresDataEmph 3 2 4 5" xfId="54160"/>
    <cellStyle name="SAPBEXresDataEmph 3 2 5" xfId="54161"/>
    <cellStyle name="SAPBEXresDataEmph 3 2 5 2" xfId="54162"/>
    <cellStyle name="SAPBEXresDataEmph 3 2 5 3" xfId="54163"/>
    <cellStyle name="SAPBEXresDataEmph 3 2 5 4" xfId="54164"/>
    <cellStyle name="SAPBEXresDataEmph 3 2 5 5" xfId="54165"/>
    <cellStyle name="SAPBEXresDataEmph 3 2 6" xfId="54166"/>
    <cellStyle name="SAPBEXresDataEmph 3 2 6 2" xfId="54167"/>
    <cellStyle name="SAPBEXresDataEmph 3 2 6 3" xfId="54168"/>
    <cellStyle name="SAPBEXresDataEmph 3 2 6 4" xfId="54169"/>
    <cellStyle name="SAPBEXresDataEmph 3 2 6 5" xfId="54170"/>
    <cellStyle name="SAPBEXresDataEmph 3 2 7" xfId="54171"/>
    <cellStyle name="SAPBEXresDataEmph 3 2 7 2" xfId="54172"/>
    <cellStyle name="SAPBEXresDataEmph 3 2 8" xfId="54173"/>
    <cellStyle name="SAPBEXresDataEmph 3 2 9" xfId="54174"/>
    <cellStyle name="SAPBEXresDataEmph 3 3" xfId="54175"/>
    <cellStyle name="SAPBEXresDataEmph 3 3 2" xfId="54176"/>
    <cellStyle name="SAPBEXresDataEmph 3 3 2 2" xfId="54177"/>
    <cellStyle name="SAPBEXresDataEmph 3 3 2 3" xfId="54178"/>
    <cellStyle name="SAPBEXresDataEmph 3 3 3" xfId="54179"/>
    <cellStyle name="SAPBEXresDataEmph 3 3 3 2" xfId="54180"/>
    <cellStyle name="SAPBEXresDataEmph 3 3 3 3" xfId="54181"/>
    <cellStyle name="SAPBEXresDataEmph 3 3 4" xfId="54182"/>
    <cellStyle name="SAPBEXresDataEmph 3 3 4 2" xfId="54183"/>
    <cellStyle name="SAPBEXresDataEmph 3 3 5" xfId="54184"/>
    <cellStyle name="SAPBEXresDataEmph 3 3 5 2" xfId="54185"/>
    <cellStyle name="SAPBEXresDataEmph 3 3 6" xfId="54186"/>
    <cellStyle name="SAPBEXresDataEmph 3 3 7" xfId="54187"/>
    <cellStyle name="SAPBEXresDataEmph 3 4" xfId="54188"/>
    <cellStyle name="SAPBEXresDataEmph 3 4 2" xfId="54189"/>
    <cellStyle name="SAPBEXresDataEmph 3 4 2 2" xfId="54190"/>
    <cellStyle name="SAPBEXresDataEmph 3 4 2 3" xfId="54191"/>
    <cellStyle name="SAPBEXresDataEmph 3 4 3" xfId="54192"/>
    <cellStyle name="SAPBEXresDataEmph 3 4 4" xfId="54193"/>
    <cellStyle name="SAPBEXresDataEmph 3 4 5" xfId="54194"/>
    <cellStyle name="SAPBEXresDataEmph 3 5" xfId="54195"/>
    <cellStyle name="SAPBEXresDataEmph 3 5 2" xfId="54196"/>
    <cellStyle name="SAPBEXresDataEmph 3 5 2 2" xfId="54197"/>
    <cellStyle name="SAPBEXresDataEmph 3 5 3" xfId="54198"/>
    <cellStyle name="SAPBEXresDataEmph 3 5 4" xfId="54199"/>
    <cellStyle name="SAPBEXresDataEmph 3 5 5" xfId="54200"/>
    <cellStyle name="SAPBEXresDataEmph 3 6" xfId="54201"/>
    <cellStyle name="SAPBEXresDataEmph 3 6 2" xfId="54202"/>
    <cellStyle name="SAPBEXresDataEmph 3 6 3" xfId="54203"/>
    <cellStyle name="SAPBEXresDataEmph 3 6 4" xfId="54204"/>
    <cellStyle name="SAPBEXresDataEmph 3 6 5" xfId="54205"/>
    <cellStyle name="SAPBEXresDataEmph 3 7" xfId="54206"/>
    <cellStyle name="SAPBEXresDataEmph 3 7 2" xfId="54207"/>
    <cellStyle name="SAPBEXresDataEmph 3 7 3" xfId="54208"/>
    <cellStyle name="SAPBEXresDataEmph 3 7 4" xfId="54209"/>
    <cellStyle name="SAPBEXresDataEmph 3 7 5" xfId="54210"/>
    <cellStyle name="SAPBEXresDataEmph 3 8" xfId="54211"/>
    <cellStyle name="SAPBEXresDataEmph 3 8 2" xfId="54212"/>
    <cellStyle name="SAPBEXresDataEmph 3 8 3" xfId="54213"/>
    <cellStyle name="SAPBEXresDataEmph 3 9" xfId="54214"/>
    <cellStyle name="SAPBEXresDataEmph 3 9 2" xfId="54215"/>
    <cellStyle name="SAPBEXresDataEmph 3 9 3" xfId="54216"/>
    <cellStyle name="SAPBEXresDataEmph 4" xfId="54217"/>
    <cellStyle name="SAPBEXresDataEmph 4 10" xfId="54218"/>
    <cellStyle name="SAPBEXresDataEmph 4 11" xfId="54219"/>
    <cellStyle name="SAPBEXresDataEmph 4 12" xfId="54220"/>
    <cellStyle name="SAPBEXresDataEmph 4 2" xfId="54221"/>
    <cellStyle name="SAPBEXresDataEmph 4 2 10" xfId="54222"/>
    <cellStyle name="SAPBEXresDataEmph 4 2 2" xfId="54223"/>
    <cellStyle name="SAPBEXresDataEmph 4 2 2 2" xfId="54224"/>
    <cellStyle name="SAPBEXresDataEmph 4 2 2 2 2" xfId="54225"/>
    <cellStyle name="SAPBEXresDataEmph 4 2 2 2 3" xfId="54226"/>
    <cellStyle name="SAPBEXresDataEmph 4 2 2 3" xfId="54227"/>
    <cellStyle name="SAPBEXresDataEmph 4 2 2 3 2" xfId="54228"/>
    <cellStyle name="SAPBEXresDataEmph 4 2 2 4" xfId="54229"/>
    <cellStyle name="SAPBEXresDataEmph 4 2 2 4 2" xfId="54230"/>
    <cellStyle name="SAPBEXresDataEmph 4 2 2 5" xfId="54231"/>
    <cellStyle name="SAPBEXresDataEmph 4 2 2 6" xfId="54232"/>
    <cellStyle name="SAPBEXresDataEmph 4 2 2 7" xfId="54233"/>
    <cellStyle name="SAPBEXresDataEmph 4 2 2 8" xfId="54234"/>
    <cellStyle name="SAPBEXresDataEmph 4 2 3" xfId="54235"/>
    <cellStyle name="SAPBEXresDataEmph 4 2 3 2" xfId="54236"/>
    <cellStyle name="SAPBEXresDataEmph 4 2 3 2 2" xfId="54237"/>
    <cellStyle name="SAPBEXresDataEmph 4 2 3 3" xfId="54238"/>
    <cellStyle name="SAPBEXresDataEmph 4 2 3 4" xfId="54239"/>
    <cellStyle name="SAPBEXresDataEmph 4 2 3 5" xfId="54240"/>
    <cellStyle name="SAPBEXresDataEmph 4 2 4" xfId="54241"/>
    <cellStyle name="SAPBEXresDataEmph 4 2 4 2" xfId="54242"/>
    <cellStyle name="SAPBEXresDataEmph 4 2 4 3" xfId="54243"/>
    <cellStyle name="SAPBEXresDataEmph 4 2 4 4" xfId="54244"/>
    <cellStyle name="SAPBEXresDataEmph 4 2 4 5" xfId="54245"/>
    <cellStyle name="SAPBEXresDataEmph 4 2 5" xfId="54246"/>
    <cellStyle name="SAPBEXresDataEmph 4 2 5 2" xfId="54247"/>
    <cellStyle name="SAPBEXresDataEmph 4 2 5 3" xfId="54248"/>
    <cellStyle name="SAPBEXresDataEmph 4 2 5 4" xfId="54249"/>
    <cellStyle name="SAPBEXresDataEmph 4 2 5 5" xfId="54250"/>
    <cellStyle name="SAPBEXresDataEmph 4 2 6" xfId="54251"/>
    <cellStyle name="SAPBEXresDataEmph 4 2 6 2" xfId="54252"/>
    <cellStyle name="SAPBEXresDataEmph 4 2 6 3" xfId="54253"/>
    <cellStyle name="SAPBEXresDataEmph 4 2 6 4" xfId="54254"/>
    <cellStyle name="SAPBEXresDataEmph 4 2 6 5" xfId="54255"/>
    <cellStyle name="SAPBEXresDataEmph 4 2 7" xfId="54256"/>
    <cellStyle name="SAPBEXresDataEmph 4 2 7 2" xfId="54257"/>
    <cellStyle name="SAPBEXresDataEmph 4 2 8" xfId="54258"/>
    <cellStyle name="SAPBEXresDataEmph 4 2 9" xfId="54259"/>
    <cellStyle name="SAPBEXresDataEmph 4 3" xfId="54260"/>
    <cellStyle name="SAPBEXresDataEmph 4 3 2" xfId="54261"/>
    <cellStyle name="SAPBEXresDataEmph 4 3 2 2" xfId="54262"/>
    <cellStyle name="SAPBEXresDataEmph 4 3 3" xfId="54263"/>
    <cellStyle name="SAPBEXresDataEmph 4 3 3 2" xfId="54264"/>
    <cellStyle name="SAPBEXresDataEmph 4 3 4" xfId="54265"/>
    <cellStyle name="SAPBEXresDataEmph 4 3 4 2" xfId="54266"/>
    <cellStyle name="SAPBEXresDataEmph 4 3 5" xfId="54267"/>
    <cellStyle name="SAPBEXresDataEmph 4 3 5 2" xfId="54268"/>
    <cellStyle name="SAPBEXresDataEmph 4 3 6" xfId="54269"/>
    <cellStyle name="SAPBEXresDataEmph 4 3 7" xfId="54270"/>
    <cellStyle name="SAPBEXresDataEmph 4 4" xfId="54271"/>
    <cellStyle name="SAPBEXresDataEmph 4 4 2" xfId="54272"/>
    <cellStyle name="SAPBEXresDataEmph 4 4 2 2" xfId="54273"/>
    <cellStyle name="SAPBEXresDataEmph 4 4 3" xfId="54274"/>
    <cellStyle name="SAPBEXresDataEmph 4 4 4" xfId="54275"/>
    <cellStyle name="SAPBEXresDataEmph 4 4 5" xfId="54276"/>
    <cellStyle name="SAPBEXresDataEmph 4 5" xfId="54277"/>
    <cellStyle name="SAPBEXresDataEmph 4 5 2" xfId="54278"/>
    <cellStyle name="SAPBEXresDataEmph 4 5 2 2" xfId="54279"/>
    <cellStyle name="SAPBEXresDataEmph 4 5 3" xfId="54280"/>
    <cellStyle name="SAPBEXresDataEmph 4 5 4" xfId="54281"/>
    <cellStyle name="SAPBEXresDataEmph 4 5 5" xfId="54282"/>
    <cellStyle name="SAPBEXresDataEmph 4 6" xfId="54283"/>
    <cellStyle name="SAPBEXresDataEmph 4 6 2" xfId="54284"/>
    <cellStyle name="SAPBEXresDataEmph 4 6 3" xfId="54285"/>
    <cellStyle name="SAPBEXresDataEmph 4 6 4" xfId="54286"/>
    <cellStyle name="SAPBEXresDataEmph 4 6 5" xfId="54287"/>
    <cellStyle name="SAPBEXresDataEmph 4 7" xfId="54288"/>
    <cellStyle name="SAPBEXresDataEmph 4 7 2" xfId="54289"/>
    <cellStyle name="SAPBEXresDataEmph 4 7 3" xfId="54290"/>
    <cellStyle name="SAPBEXresDataEmph 4 7 4" xfId="54291"/>
    <cellStyle name="SAPBEXresDataEmph 4 7 5" xfId="54292"/>
    <cellStyle name="SAPBEXresDataEmph 4 8" xfId="54293"/>
    <cellStyle name="SAPBEXresDataEmph 4 8 2" xfId="54294"/>
    <cellStyle name="SAPBEXresDataEmph 4 9" xfId="54295"/>
    <cellStyle name="SAPBEXresDataEmph 4 9 2" xfId="54296"/>
    <cellStyle name="SAPBEXresDataEmph 4 9 3" xfId="54297"/>
    <cellStyle name="SAPBEXresDataEmph 5" xfId="54298"/>
    <cellStyle name="SAPBEXresDataEmph 5 2" xfId="54299"/>
    <cellStyle name="SAPBEXresDataEmph 5 2 2" xfId="54300"/>
    <cellStyle name="SAPBEXresDataEmph 5 2 2 2" xfId="54301"/>
    <cellStyle name="SAPBEXresDataEmph 5 2 2 3" xfId="54302"/>
    <cellStyle name="SAPBEXresDataEmph 5 2 3" xfId="54303"/>
    <cellStyle name="SAPBEXresDataEmph 5 2 4" xfId="54304"/>
    <cellStyle name="SAPBEXresDataEmph 5 2 5" xfId="54305"/>
    <cellStyle name="SAPBEXresDataEmph 5 3" xfId="54306"/>
    <cellStyle name="SAPBEXresDataEmph 5 3 2" xfId="54307"/>
    <cellStyle name="SAPBEXresDataEmph 5 3 3" xfId="54308"/>
    <cellStyle name="SAPBEXresDataEmph 5 4" xfId="54309"/>
    <cellStyle name="SAPBEXresDataEmph 5 4 2" xfId="54310"/>
    <cellStyle name="SAPBEXresDataEmph 5 5" xfId="54311"/>
    <cellStyle name="SAPBEXresDataEmph 5 5 2" xfId="54312"/>
    <cellStyle name="SAPBEXresDataEmph 5 6" xfId="54313"/>
    <cellStyle name="SAPBEXresDataEmph 5 7" xfId="54314"/>
    <cellStyle name="SAPBEXresDataEmph 6" xfId="54315"/>
    <cellStyle name="SAPBEXresDataEmph 6 2" xfId="54316"/>
    <cellStyle name="SAPBEXresDataEmph 6 2 2" xfId="54317"/>
    <cellStyle name="SAPBEXresDataEmph 6 2 2 2" xfId="54318"/>
    <cellStyle name="SAPBEXresDataEmph 6 2 3" xfId="54319"/>
    <cellStyle name="SAPBEXresDataEmph 6 2 4" xfId="54320"/>
    <cellStyle name="SAPBEXresDataEmph 6 2 5" xfId="54321"/>
    <cellStyle name="SAPBEXresDataEmph 6 3" xfId="54322"/>
    <cellStyle name="SAPBEXresDataEmph 6 3 2" xfId="54323"/>
    <cellStyle name="SAPBEXresDataEmph 6 3 3" xfId="54324"/>
    <cellStyle name="SAPBEXresDataEmph 6 4" xfId="54325"/>
    <cellStyle name="SAPBEXresDataEmph 6 5" xfId="54326"/>
    <cellStyle name="SAPBEXresDataEmph 6 6" xfId="54327"/>
    <cellStyle name="SAPBEXresDataEmph 7" xfId="54328"/>
    <cellStyle name="SAPBEXresDataEmph 7 2" xfId="54329"/>
    <cellStyle name="SAPBEXresDataEmph 7 2 2" xfId="54330"/>
    <cellStyle name="SAPBEXresDataEmph 7 2 3" xfId="54331"/>
    <cellStyle name="SAPBEXresDataEmph 7 3" xfId="54332"/>
    <cellStyle name="SAPBEXresDataEmph 7 3 2" xfId="54333"/>
    <cellStyle name="SAPBEXresDataEmph 7 4" xfId="54334"/>
    <cellStyle name="SAPBEXresDataEmph 7 5" xfId="54335"/>
    <cellStyle name="SAPBEXresDataEmph 7 6" xfId="54336"/>
    <cellStyle name="SAPBEXresDataEmph 8" xfId="54337"/>
    <cellStyle name="SAPBEXresDataEmph 8 2" xfId="54338"/>
    <cellStyle name="SAPBEXresDataEmph 8 2 2" xfId="54339"/>
    <cellStyle name="SAPBEXresDataEmph 8 2 3" xfId="54340"/>
    <cellStyle name="SAPBEXresDataEmph 8 3" xfId="54341"/>
    <cellStyle name="SAPBEXresDataEmph 8 3 2" xfId="54342"/>
    <cellStyle name="SAPBEXresDataEmph 8 4" xfId="54343"/>
    <cellStyle name="SAPBEXresDataEmph 8 5" xfId="54344"/>
    <cellStyle name="SAPBEXresDataEmph 9" xfId="54345"/>
    <cellStyle name="SAPBEXresDataEmph 9 2" xfId="54346"/>
    <cellStyle name="SAPBEXresDataEmph 9 2 2" xfId="54347"/>
    <cellStyle name="SAPBEXresDataEmph 9 2 3" xfId="54348"/>
    <cellStyle name="SAPBEXresDataEmph 9 3" xfId="54349"/>
    <cellStyle name="SAPBEXresDataEmph 9 3 2" xfId="54350"/>
    <cellStyle name="SAPBEXresDataEmph 9 4" xfId="54351"/>
    <cellStyle name="SAPBEXresDataEmph 9 5" xfId="54352"/>
    <cellStyle name="SAPBEXresItem" xfId="54353"/>
    <cellStyle name="SAPBEXresItem 10" xfId="54354"/>
    <cellStyle name="SAPBEXresItem 10 2" xfId="54355"/>
    <cellStyle name="SAPBEXresItem 10 2 2" xfId="54356"/>
    <cellStyle name="SAPBEXresItem 10 3" xfId="54357"/>
    <cellStyle name="SAPBEXresItem 10 3 2" xfId="54358"/>
    <cellStyle name="SAPBEXresItem 10 4" xfId="54359"/>
    <cellStyle name="SAPBEXresItem 10 5" xfId="54360"/>
    <cellStyle name="SAPBEXresItem 10 6" xfId="54361"/>
    <cellStyle name="SAPBEXresItem 11" xfId="54362"/>
    <cellStyle name="SAPBEXresItem 11 2" xfId="54363"/>
    <cellStyle name="SAPBEXresItem 11 2 2" xfId="54364"/>
    <cellStyle name="SAPBEXresItem 11 3" xfId="54365"/>
    <cellStyle name="SAPBEXresItem 11 3 2" xfId="54366"/>
    <cellStyle name="SAPBEXresItem 11 4" xfId="54367"/>
    <cellStyle name="SAPBEXresItem 11 5" xfId="54368"/>
    <cellStyle name="SAPBEXresItem 12" xfId="54369"/>
    <cellStyle name="SAPBEXresItem 12 2" xfId="54370"/>
    <cellStyle name="SAPBEXresItem 12 2 2" xfId="54371"/>
    <cellStyle name="SAPBEXresItem 12 3" xfId="54372"/>
    <cellStyle name="SAPBEXresItem 12 3 2" xfId="54373"/>
    <cellStyle name="SAPBEXresItem 12 4" xfId="54374"/>
    <cellStyle name="SAPBEXresItem 12 5" xfId="54375"/>
    <cellStyle name="SAPBEXresItem 13" xfId="54376"/>
    <cellStyle name="SAPBEXresItem 13 2" xfId="54377"/>
    <cellStyle name="SAPBEXresItem 13 2 2" xfId="54378"/>
    <cellStyle name="SAPBEXresItem 13 3" xfId="54379"/>
    <cellStyle name="SAPBEXresItem 13 3 2" xfId="54380"/>
    <cellStyle name="SAPBEXresItem 13 4" xfId="54381"/>
    <cellStyle name="SAPBEXresItem 13 5" xfId="54382"/>
    <cellStyle name="SAPBEXresItem 14" xfId="54383"/>
    <cellStyle name="SAPBEXresItem 14 2" xfId="54384"/>
    <cellStyle name="SAPBEXresItem 14 2 2" xfId="54385"/>
    <cellStyle name="SAPBEXresItem 14 3" xfId="54386"/>
    <cellStyle name="SAPBEXresItem 14 3 2" xfId="54387"/>
    <cellStyle name="SAPBEXresItem 14 4" xfId="54388"/>
    <cellStyle name="SAPBEXresItem 14 5" xfId="54389"/>
    <cellStyle name="SAPBEXresItem 15" xfId="54390"/>
    <cellStyle name="SAPBEXresItem 15 2" xfId="54391"/>
    <cellStyle name="SAPBEXresItem 15 2 2" xfId="54392"/>
    <cellStyle name="SAPBEXresItem 15 3" xfId="54393"/>
    <cellStyle name="SAPBEXresItem 15 3 2" xfId="54394"/>
    <cellStyle name="SAPBEXresItem 15 4" xfId="54395"/>
    <cellStyle name="SAPBEXresItem 15 5" xfId="54396"/>
    <cellStyle name="SAPBEXresItem 16" xfId="54397"/>
    <cellStyle name="SAPBEXresItem 16 2" xfId="54398"/>
    <cellStyle name="SAPBEXresItem 16 2 2" xfId="54399"/>
    <cellStyle name="SAPBEXresItem 16 3" xfId="54400"/>
    <cellStyle name="SAPBEXresItem 16 3 2" xfId="54401"/>
    <cellStyle name="SAPBEXresItem 16 4" xfId="54402"/>
    <cellStyle name="SAPBEXresItem 16 5" xfId="54403"/>
    <cellStyle name="SAPBEXresItem 16 6" xfId="54404"/>
    <cellStyle name="SAPBEXresItem 17" xfId="54405"/>
    <cellStyle name="SAPBEXresItem 17 2" xfId="54406"/>
    <cellStyle name="SAPBEXresItem 17 3" xfId="54407"/>
    <cellStyle name="SAPBEXresItem 17 4" xfId="54408"/>
    <cellStyle name="SAPBEXresItem 17 5" xfId="54409"/>
    <cellStyle name="SAPBEXresItem 18" xfId="54410"/>
    <cellStyle name="SAPBEXresItem 18 2" xfId="54411"/>
    <cellStyle name="SAPBEXresItem 19" xfId="54412"/>
    <cellStyle name="SAPBEXresItem 19 2" xfId="54413"/>
    <cellStyle name="SAPBEXresItem 2" xfId="54414"/>
    <cellStyle name="SAPBEXresItem 2 10" xfId="54415"/>
    <cellStyle name="SAPBEXresItem 2 10 2" xfId="54416"/>
    <cellStyle name="SAPBEXresItem 2 10 3" xfId="54417"/>
    <cellStyle name="SAPBEXresItem 2 11" xfId="54418"/>
    <cellStyle name="SAPBEXresItem 2 11 2" xfId="54419"/>
    <cellStyle name="SAPBEXresItem 2 11 3" xfId="54420"/>
    <cellStyle name="SAPBEXresItem 2 12" xfId="54421"/>
    <cellStyle name="SAPBEXresItem 2 12 2" xfId="54422"/>
    <cellStyle name="SAPBEXresItem 2 13" xfId="54423"/>
    <cellStyle name="SAPBEXresItem 2 2" xfId="54424"/>
    <cellStyle name="SAPBEXresItem 2 2 10" xfId="54425"/>
    <cellStyle name="SAPBEXresItem 2 2 11" xfId="54426"/>
    <cellStyle name="SAPBEXresItem 2 2 12" xfId="54427"/>
    <cellStyle name="SAPBEXresItem 2 2 2" xfId="54428"/>
    <cellStyle name="SAPBEXresItem 2 2 2 10" xfId="54429"/>
    <cellStyle name="SAPBEXresItem 2 2 2 2" xfId="54430"/>
    <cellStyle name="SAPBEXresItem 2 2 2 2 2" xfId="54431"/>
    <cellStyle name="SAPBEXresItem 2 2 2 2 2 2" xfId="54432"/>
    <cellStyle name="SAPBEXresItem 2 2 2 2 2 3" xfId="54433"/>
    <cellStyle name="SAPBEXresItem 2 2 2 2 3" xfId="54434"/>
    <cellStyle name="SAPBEXresItem 2 2 2 2 3 2" xfId="54435"/>
    <cellStyle name="SAPBEXresItem 2 2 2 2 3 3" xfId="54436"/>
    <cellStyle name="SAPBEXresItem 2 2 2 2 4" xfId="54437"/>
    <cellStyle name="SAPBEXresItem 2 2 2 2 4 2" xfId="54438"/>
    <cellStyle name="SAPBEXresItem 2 2 2 2 5" xfId="54439"/>
    <cellStyle name="SAPBEXresItem 2 2 2 2 6" xfId="54440"/>
    <cellStyle name="SAPBEXresItem 2 2 2 2 7" xfId="54441"/>
    <cellStyle name="SAPBEXresItem 2 2 2 2 8" xfId="54442"/>
    <cellStyle name="SAPBEXresItem 2 2 2 3" xfId="54443"/>
    <cellStyle name="SAPBEXresItem 2 2 2 3 2" xfId="54444"/>
    <cellStyle name="SAPBEXresItem 2 2 2 3 2 2" xfId="54445"/>
    <cellStyle name="SAPBEXresItem 2 2 2 3 3" xfId="54446"/>
    <cellStyle name="SAPBEXresItem 2 2 2 3 4" xfId="54447"/>
    <cellStyle name="SAPBEXresItem 2 2 2 3 5" xfId="54448"/>
    <cellStyle name="SAPBEXresItem 2 2 2 4" xfId="54449"/>
    <cellStyle name="SAPBEXresItem 2 2 2 4 2" xfId="54450"/>
    <cellStyle name="SAPBEXresItem 2 2 2 4 3" xfId="54451"/>
    <cellStyle name="SAPBEXresItem 2 2 2 4 4" xfId="54452"/>
    <cellStyle name="SAPBEXresItem 2 2 2 4 5" xfId="54453"/>
    <cellStyle name="SAPBEXresItem 2 2 2 5" xfId="54454"/>
    <cellStyle name="SAPBEXresItem 2 2 2 5 2" xfId="54455"/>
    <cellStyle name="SAPBEXresItem 2 2 2 5 3" xfId="54456"/>
    <cellStyle name="SAPBEXresItem 2 2 2 5 4" xfId="54457"/>
    <cellStyle name="SAPBEXresItem 2 2 2 5 5" xfId="54458"/>
    <cellStyle name="SAPBEXresItem 2 2 2 6" xfId="54459"/>
    <cellStyle name="SAPBEXresItem 2 2 2 6 2" xfId="54460"/>
    <cellStyle name="SAPBEXresItem 2 2 2 6 3" xfId="54461"/>
    <cellStyle name="SAPBEXresItem 2 2 2 6 4" xfId="54462"/>
    <cellStyle name="SAPBEXresItem 2 2 2 6 5" xfId="54463"/>
    <cellStyle name="SAPBEXresItem 2 2 2 7" xfId="54464"/>
    <cellStyle name="SAPBEXresItem 2 2 2 7 2" xfId="54465"/>
    <cellStyle name="SAPBEXresItem 2 2 2 8" xfId="54466"/>
    <cellStyle name="SAPBEXresItem 2 2 2 9" xfId="54467"/>
    <cellStyle name="SAPBEXresItem 2 2 3" xfId="54468"/>
    <cellStyle name="SAPBEXresItem 2 2 3 2" xfId="54469"/>
    <cellStyle name="SAPBEXresItem 2 2 3 2 2" xfId="54470"/>
    <cellStyle name="SAPBEXresItem 2 2 3 2 3" xfId="54471"/>
    <cellStyle name="SAPBEXresItem 2 2 3 3" xfId="54472"/>
    <cellStyle name="SAPBEXresItem 2 2 3 3 2" xfId="54473"/>
    <cellStyle name="SAPBEXresItem 2 2 3 3 3" xfId="54474"/>
    <cellStyle name="SAPBEXresItem 2 2 3 4" xfId="54475"/>
    <cellStyle name="SAPBEXresItem 2 2 3 4 2" xfId="54476"/>
    <cellStyle name="SAPBEXresItem 2 2 3 5" xfId="54477"/>
    <cellStyle name="SAPBEXresItem 2 2 3 5 2" xfId="54478"/>
    <cellStyle name="SAPBEXresItem 2 2 3 6" xfId="54479"/>
    <cellStyle name="SAPBEXresItem 2 2 3 7" xfId="54480"/>
    <cellStyle name="SAPBEXresItem 2 2 4" xfId="54481"/>
    <cellStyle name="SAPBEXresItem 2 2 4 2" xfId="54482"/>
    <cellStyle name="SAPBEXresItem 2 2 4 2 2" xfId="54483"/>
    <cellStyle name="SAPBEXresItem 2 2 4 3" xfId="54484"/>
    <cellStyle name="SAPBEXresItem 2 2 4 4" xfId="54485"/>
    <cellStyle name="SAPBEXresItem 2 2 4 5" xfId="54486"/>
    <cellStyle name="SAPBEXresItem 2 2 5" xfId="54487"/>
    <cellStyle name="SAPBEXresItem 2 2 5 2" xfId="54488"/>
    <cellStyle name="SAPBEXresItem 2 2 5 2 2" xfId="54489"/>
    <cellStyle name="SAPBEXresItem 2 2 5 3" xfId="54490"/>
    <cellStyle name="SAPBEXresItem 2 2 5 4" xfId="54491"/>
    <cellStyle name="SAPBEXresItem 2 2 5 5" xfId="54492"/>
    <cellStyle name="SAPBEXresItem 2 2 6" xfId="54493"/>
    <cellStyle name="SAPBEXresItem 2 2 6 2" xfId="54494"/>
    <cellStyle name="SAPBEXresItem 2 2 6 3" xfId="54495"/>
    <cellStyle name="SAPBEXresItem 2 2 6 4" xfId="54496"/>
    <cellStyle name="SAPBEXresItem 2 2 6 5" xfId="54497"/>
    <cellStyle name="SAPBEXresItem 2 2 7" xfId="54498"/>
    <cellStyle name="SAPBEXresItem 2 2 7 2" xfId="54499"/>
    <cellStyle name="SAPBEXresItem 2 2 7 3" xfId="54500"/>
    <cellStyle name="SAPBEXresItem 2 2 7 4" xfId="54501"/>
    <cellStyle name="SAPBEXresItem 2 2 7 5" xfId="54502"/>
    <cellStyle name="SAPBEXresItem 2 2 8" xfId="54503"/>
    <cellStyle name="SAPBEXresItem 2 2 8 2" xfId="54504"/>
    <cellStyle name="SAPBEXresItem 2 2 9" xfId="54505"/>
    <cellStyle name="SAPBEXresItem 2 3" xfId="54506"/>
    <cellStyle name="SAPBEXresItem 2 3 10" xfId="54507"/>
    <cellStyle name="SAPBEXresItem 2 3 2" xfId="54508"/>
    <cellStyle name="SAPBEXresItem 2 3 2 2" xfId="54509"/>
    <cellStyle name="SAPBEXresItem 2 3 2 2 2" xfId="54510"/>
    <cellStyle name="SAPBEXresItem 2 3 2 2 3" xfId="54511"/>
    <cellStyle name="SAPBEXresItem 2 3 2 3" xfId="54512"/>
    <cellStyle name="SAPBEXresItem 2 3 2 3 2" xfId="54513"/>
    <cellStyle name="SAPBEXresItem 2 3 2 3 3" xfId="54514"/>
    <cellStyle name="SAPBEXresItem 2 3 2 4" xfId="54515"/>
    <cellStyle name="SAPBEXresItem 2 3 2 4 2" xfId="54516"/>
    <cellStyle name="SAPBEXresItem 2 3 2 5" xfId="54517"/>
    <cellStyle name="SAPBEXresItem 2 3 2 6" xfId="54518"/>
    <cellStyle name="SAPBEXresItem 2 3 2 7" xfId="54519"/>
    <cellStyle name="SAPBEXresItem 2 3 2 8" xfId="54520"/>
    <cellStyle name="SAPBEXresItem 2 3 3" xfId="54521"/>
    <cellStyle name="SAPBEXresItem 2 3 3 2" xfId="54522"/>
    <cellStyle name="SAPBEXresItem 2 3 3 2 2" xfId="54523"/>
    <cellStyle name="SAPBEXresItem 2 3 3 3" xfId="54524"/>
    <cellStyle name="SAPBEXresItem 2 3 3 4" xfId="54525"/>
    <cellStyle name="SAPBEXresItem 2 3 3 5" xfId="54526"/>
    <cellStyle name="SAPBEXresItem 2 3 4" xfId="54527"/>
    <cellStyle name="SAPBEXresItem 2 3 4 2" xfId="54528"/>
    <cellStyle name="SAPBEXresItem 2 3 4 3" xfId="54529"/>
    <cellStyle name="SAPBEXresItem 2 3 4 4" xfId="54530"/>
    <cellStyle name="SAPBEXresItem 2 3 4 5" xfId="54531"/>
    <cellStyle name="SAPBEXresItem 2 3 5" xfId="54532"/>
    <cellStyle name="SAPBEXresItem 2 3 5 2" xfId="54533"/>
    <cellStyle name="SAPBEXresItem 2 3 5 3" xfId="54534"/>
    <cellStyle name="SAPBEXresItem 2 3 5 4" xfId="54535"/>
    <cellStyle name="SAPBEXresItem 2 3 5 5" xfId="54536"/>
    <cellStyle name="SAPBEXresItem 2 3 6" xfId="54537"/>
    <cellStyle name="SAPBEXresItem 2 3 6 2" xfId="54538"/>
    <cellStyle name="SAPBEXresItem 2 3 6 3" xfId="54539"/>
    <cellStyle name="SAPBEXresItem 2 3 6 4" xfId="54540"/>
    <cellStyle name="SAPBEXresItem 2 3 6 5" xfId="54541"/>
    <cellStyle name="SAPBEXresItem 2 3 7" xfId="54542"/>
    <cellStyle name="SAPBEXresItem 2 3 7 2" xfId="54543"/>
    <cellStyle name="SAPBEXresItem 2 3 8" xfId="54544"/>
    <cellStyle name="SAPBEXresItem 2 3 9" xfId="54545"/>
    <cellStyle name="SAPBEXresItem 2 4" xfId="54546"/>
    <cellStyle name="SAPBEXresItem 2 4 2" xfId="54547"/>
    <cellStyle name="SAPBEXresItem 2 4 2 2" xfId="54548"/>
    <cellStyle name="SAPBEXresItem 2 4 2 3" xfId="54549"/>
    <cellStyle name="SAPBEXresItem 2 4 3" xfId="54550"/>
    <cellStyle name="SAPBEXresItem 2 4 3 2" xfId="54551"/>
    <cellStyle name="SAPBEXresItem 2 4 3 3" xfId="54552"/>
    <cellStyle name="SAPBEXresItem 2 4 4" xfId="54553"/>
    <cellStyle name="SAPBEXresItem 2 4 4 2" xfId="54554"/>
    <cellStyle name="SAPBEXresItem 2 4 5" xfId="54555"/>
    <cellStyle name="SAPBEXresItem 2 4 5 2" xfId="54556"/>
    <cellStyle name="SAPBEXresItem 2 4 6" xfId="54557"/>
    <cellStyle name="SAPBEXresItem 2 4 7" xfId="54558"/>
    <cellStyle name="SAPBEXresItem 2 5" xfId="54559"/>
    <cellStyle name="SAPBEXresItem 2 5 2" xfId="54560"/>
    <cellStyle name="SAPBEXresItem 2 5 2 2" xfId="54561"/>
    <cellStyle name="SAPBEXresItem 2 5 2 3" xfId="54562"/>
    <cellStyle name="SAPBEXresItem 2 5 3" xfId="54563"/>
    <cellStyle name="SAPBEXresItem 2 5 4" xfId="54564"/>
    <cellStyle name="SAPBEXresItem 2 5 5" xfId="54565"/>
    <cellStyle name="SAPBEXresItem 2 6" xfId="54566"/>
    <cellStyle name="SAPBEXresItem 2 6 2" xfId="54567"/>
    <cellStyle name="SAPBEXresItem 2 6 2 2" xfId="54568"/>
    <cellStyle name="SAPBEXresItem 2 6 3" xfId="54569"/>
    <cellStyle name="SAPBEXresItem 2 6 4" xfId="54570"/>
    <cellStyle name="SAPBEXresItem 2 6 5" xfId="54571"/>
    <cellStyle name="SAPBEXresItem 2 7" xfId="54572"/>
    <cellStyle name="SAPBEXresItem 2 7 2" xfId="54573"/>
    <cellStyle name="SAPBEXresItem 2 7 3" xfId="54574"/>
    <cellStyle name="SAPBEXresItem 2 7 4" xfId="54575"/>
    <cellStyle name="SAPBEXresItem 2 7 5" xfId="54576"/>
    <cellStyle name="SAPBEXresItem 2 8" xfId="54577"/>
    <cellStyle name="SAPBEXresItem 2 8 2" xfId="54578"/>
    <cellStyle name="SAPBEXresItem 2 8 3" xfId="54579"/>
    <cellStyle name="SAPBEXresItem 2 9" xfId="54580"/>
    <cellStyle name="SAPBEXresItem 2 9 2" xfId="54581"/>
    <cellStyle name="SAPBEXresItem 2 9 3" xfId="54582"/>
    <cellStyle name="SAPBEXresItem 20" xfId="54583"/>
    <cellStyle name="SAPBEXresItem 20 2" xfId="54584"/>
    <cellStyle name="SAPBEXresItem 21" xfId="54585"/>
    <cellStyle name="SAPBEXresItem 21 2" xfId="54586"/>
    <cellStyle name="SAPBEXresItem 22" xfId="54587"/>
    <cellStyle name="SAPBEXresItem 23" xfId="54588"/>
    <cellStyle name="SAPBEXresItem 3" xfId="54589"/>
    <cellStyle name="SAPBEXresItem 3 10" xfId="54590"/>
    <cellStyle name="SAPBEXresItem 3 10 2" xfId="54591"/>
    <cellStyle name="SAPBEXresItem 3 10 3" xfId="54592"/>
    <cellStyle name="SAPBEXresItem 3 11" xfId="54593"/>
    <cellStyle name="SAPBEXresItem 3 11 2" xfId="54594"/>
    <cellStyle name="SAPBEXresItem 3 12" xfId="54595"/>
    <cellStyle name="SAPBEXresItem 3 2" xfId="54596"/>
    <cellStyle name="SAPBEXresItem 3 2 10" xfId="54597"/>
    <cellStyle name="SAPBEXresItem 3 2 2" xfId="54598"/>
    <cellStyle name="SAPBEXresItem 3 2 2 2" xfId="54599"/>
    <cellStyle name="SAPBEXresItem 3 2 2 2 2" xfId="54600"/>
    <cellStyle name="SAPBEXresItem 3 2 2 2 3" xfId="54601"/>
    <cellStyle name="SAPBEXresItem 3 2 2 3" xfId="54602"/>
    <cellStyle name="SAPBEXresItem 3 2 2 3 2" xfId="54603"/>
    <cellStyle name="SAPBEXresItem 3 2 2 3 3" xfId="54604"/>
    <cellStyle name="SAPBEXresItem 3 2 2 4" xfId="54605"/>
    <cellStyle name="SAPBEXresItem 3 2 2 4 2" xfId="54606"/>
    <cellStyle name="SAPBEXresItem 3 2 2 5" xfId="54607"/>
    <cellStyle name="SAPBEXresItem 3 2 2 6" xfId="54608"/>
    <cellStyle name="SAPBEXresItem 3 2 2 7" xfId="54609"/>
    <cellStyle name="SAPBEXresItem 3 2 2 8" xfId="54610"/>
    <cellStyle name="SAPBEXresItem 3 2 3" xfId="54611"/>
    <cellStyle name="SAPBEXresItem 3 2 3 2" xfId="54612"/>
    <cellStyle name="SAPBEXresItem 3 2 3 2 2" xfId="54613"/>
    <cellStyle name="SAPBEXresItem 3 2 3 3" xfId="54614"/>
    <cellStyle name="SAPBEXresItem 3 2 3 4" xfId="54615"/>
    <cellStyle name="SAPBEXresItem 3 2 3 5" xfId="54616"/>
    <cellStyle name="SAPBEXresItem 3 2 4" xfId="54617"/>
    <cellStyle name="SAPBEXresItem 3 2 4 2" xfId="54618"/>
    <cellStyle name="SAPBEXresItem 3 2 4 3" xfId="54619"/>
    <cellStyle name="SAPBEXresItem 3 2 4 4" xfId="54620"/>
    <cellStyle name="SAPBEXresItem 3 2 4 5" xfId="54621"/>
    <cellStyle name="SAPBEXresItem 3 2 5" xfId="54622"/>
    <cellStyle name="SAPBEXresItem 3 2 5 2" xfId="54623"/>
    <cellStyle name="SAPBEXresItem 3 2 5 3" xfId="54624"/>
    <cellStyle name="SAPBEXresItem 3 2 5 4" xfId="54625"/>
    <cellStyle name="SAPBEXresItem 3 2 5 5" xfId="54626"/>
    <cellStyle name="SAPBEXresItem 3 2 6" xfId="54627"/>
    <cellStyle name="SAPBEXresItem 3 2 6 2" xfId="54628"/>
    <cellStyle name="SAPBEXresItem 3 2 6 3" xfId="54629"/>
    <cellStyle name="SAPBEXresItem 3 2 6 4" xfId="54630"/>
    <cellStyle name="SAPBEXresItem 3 2 6 5" xfId="54631"/>
    <cellStyle name="SAPBEXresItem 3 2 7" xfId="54632"/>
    <cellStyle name="SAPBEXresItem 3 2 7 2" xfId="54633"/>
    <cellStyle name="SAPBEXresItem 3 2 8" xfId="54634"/>
    <cellStyle name="SAPBEXresItem 3 2 9" xfId="54635"/>
    <cellStyle name="SAPBEXresItem 3 3" xfId="54636"/>
    <cellStyle name="SAPBEXresItem 3 3 2" xfId="54637"/>
    <cellStyle name="SAPBEXresItem 3 3 2 2" xfId="54638"/>
    <cellStyle name="SAPBEXresItem 3 3 2 3" xfId="54639"/>
    <cellStyle name="SAPBEXresItem 3 3 3" xfId="54640"/>
    <cellStyle name="SAPBEXresItem 3 3 3 2" xfId="54641"/>
    <cellStyle name="SAPBEXresItem 3 3 3 3" xfId="54642"/>
    <cellStyle name="SAPBEXresItem 3 3 4" xfId="54643"/>
    <cellStyle name="SAPBEXresItem 3 3 4 2" xfId="54644"/>
    <cellStyle name="SAPBEXresItem 3 3 5" xfId="54645"/>
    <cellStyle name="SAPBEXresItem 3 3 5 2" xfId="54646"/>
    <cellStyle name="SAPBEXresItem 3 3 6" xfId="54647"/>
    <cellStyle name="SAPBEXresItem 3 3 7" xfId="54648"/>
    <cellStyle name="SAPBEXresItem 3 4" xfId="54649"/>
    <cellStyle name="SAPBEXresItem 3 4 2" xfId="54650"/>
    <cellStyle name="SAPBEXresItem 3 4 2 2" xfId="54651"/>
    <cellStyle name="SAPBEXresItem 3 4 2 3" xfId="54652"/>
    <cellStyle name="SAPBEXresItem 3 4 3" xfId="54653"/>
    <cellStyle name="SAPBEXresItem 3 4 4" xfId="54654"/>
    <cellStyle name="SAPBEXresItem 3 4 5" xfId="54655"/>
    <cellStyle name="SAPBEXresItem 3 5" xfId="54656"/>
    <cellStyle name="SAPBEXresItem 3 5 2" xfId="54657"/>
    <cellStyle name="SAPBEXresItem 3 5 2 2" xfId="54658"/>
    <cellStyle name="SAPBEXresItem 3 5 3" xfId="54659"/>
    <cellStyle name="SAPBEXresItem 3 5 4" xfId="54660"/>
    <cellStyle name="SAPBEXresItem 3 5 5" xfId="54661"/>
    <cellStyle name="SAPBEXresItem 3 6" xfId="54662"/>
    <cellStyle name="SAPBEXresItem 3 6 2" xfId="54663"/>
    <cellStyle name="SAPBEXresItem 3 6 3" xfId="54664"/>
    <cellStyle name="SAPBEXresItem 3 6 4" xfId="54665"/>
    <cellStyle name="SAPBEXresItem 3 6 5" xfId="54666"/>
    <cellStyle name="SAPBEXresItem 3 7" xfId="54667"/>
    <cellStyle name="SAPBEXresItem 3 7 2" xfId="54668"/>
    <cellStyle name="SAPBEXresItem 3 7 3" xfId="54669"/>
    <cellStyle name="SAPBEXresItem 3 7 4" xfId="54670"/>
    <cellStyle name="SAPBEXresItem 3 7 5" xfId="54671"/>
    <cellStyle name="SAPBEXresItem 3 8" xfId="54672"/>
    <cellStyle name="SAPBEXresItem 3 8 2" xfId="54673"/>
    <cellStyle name="SAPBEXresItem 3 8 3" xfId="54674"/>
    <cellStyle name="SAPBEXresItem 3 9" xfId="54675"/>
    <cellStyle name="SAPBEXresItem 3 9 2" xfId="54676"/>
    <cellStyle name="SAPBEXresItem 3 9 3" xfId="54677"/>
    <cellStyle name="SAPBEXresItem 4" xfId="54678"/>
    <cellStyle name="SAPBEXresItem 4 10" xfId="54679"/>
    <cellStyle name="SAPBEXresItem 4 11" xfId="54680"/>
    <cellStyle name="SAPBEXresItem 4 12" xfId="54681"/>
    <cellStyle name="SAPBEXresItem 4 2" xfId="54682"/>
    <cellStyle name="SAPBEXresItem 4 2 10" xfId="54683"/>
    <cellStyle name="SAPBEXresItem 4 2 2" xfId="54684"/>
    <cellStyle name="SAPBEXresItem 4 2 2 2" xfId="54685"/>
    <cellStyle name="SAPBEXresItem 4 2 2 2 2" xfId="54686"/>
    <cellStyle name="SAPBEXresItem 4 2 2 2 3" xfId="54687"/>
    <cellStyle name="SAPBEXresItem 4 2 2 3" xfId="54688"/>
    <cellStyle name="SAPBEXresItem 4 2 2 3 2" xfId="54689"/>
    <cellStyle name="SAPBEXresItem 4 2 2 4" xfId="54690"/>
    <cellStyle name="SAPBEXresItem 4 2 2 4 2" xfId="54691"/>
    <cellStyle name="SAPBEXresItem 4 2 2 5" xfId="54692"/>
    <cellStyle name="SAPBEXresItem 4 2 2 6" xfId="54693"/>
    <cellStyle name="SAPBEXresItem 4 2 2 7" xfId="54694"/>
    <cellStyle name="SAPBEXresItem 4 2 2 8" xfId="54695"/>
    <cellStyle name="SAPBEXresItem 4 2 3" xfId="54696"/>
    <cellStyle name="SAPBEXresItem 4 2 3 2" xfId="54697"/>
    <cellStyle name="SAPBEXresItem 4 2 3 2 2" xfId="54698"/>
    <cellStyle name="SAPBEXresItem 4 2 3 3" xfId="54699"/>
    <cellStyle name="SAPBEXresItem 4 2 3 4" xfId="54700"/>
    <cellStyle name="SAPBEXresItem 4 2 3 5" xfId="54701"/>
    <cellStyle name="SAPBEXresItem 4 2 4" xfId="54702"/>
    <cellStyle name="SAPBEXresItem 4 2 4 2" xfId="54703"/>
    <cellStyle name="SAPBEXresItem 4 2 4 3" xfId="54704"/>
    <cellStyle name="SAPBEXresItem 4 2 4 4" xfId="54705"/>
    <cellStyle name="SAPBEXresItem 4 2 4 5" xfId="54706"/>
    <cellStyle name="SAPBEXresItem 4 2 5" xfId="54707"/>
    <cellStyle name="SAPBEXresItem 4 2 5 2" xfId="54708"/>
    <cellStyle name="SAPBEXresItem 4 2 5 3" xfId="54709"/>
    <cellStyle name="SAPBEXresItem 4 2 5 4" xfId="54710"/>
    <cellStyle name="SAPBEXresItem 4 2 5 5" xfId="54711"/>
    <cellStyle name="SAPBEXresItem 4 2 6" xfId="54712"/>
    <cellStyle name="SAPBEXresItem 4 2 6 2" xfId="54713"/>
    <cellStyle name="SAPBEXresItem 4 2 6 3" xfId="54714"/>
    <cellStyle name="SAPBEXresItem 4 2 6 4" xfId="54715"/>
    <cellStyle name="SAPBEXresItem 4 2 6 5" xfId="54716"/>
    <cellStyle name="SAPBEXresItem 4 2 7" xfId="54717"/>
    <cellStyle name="SAPBEXresItem 4 2 7 2" xfId="54718"/>
    <cellStyle name="SAPBEXresItem 4 2 8" xfId="54719"/>
    <cellStyle name="SAPBEXresItem 4 2 9" xfId="54720"/>
    <cellStyle name="SAPBEXresItem 4 3" xfId="54721"/>
    <cellStyle name="SAPBEXresItem 4 3 2" xfId="54722"/>
    <cellStyle name="SAPBEXresItem 4 3 2 2" xfId="54723"/>
    <cellStyle name="SAPBEXresItem 4 3 3" xfId="54724"/>
    <cellStyle name="SAPBEXresItem 4 3 3 2" xfId="54725"/>
    <cellStyle name="SAPBEXresItem 4 3 4" xfId="54726"/>
    <cellStyle name="SAPBEXresItem 4 3 4 2" xfId="54727"/>
    <cellStyle name="SAPBEXresItem 4 3 5" xfId="54728"/>
    <cellStyle name="SAPBEXresItem 4 3 5 2" xfId="54729"/>
    <cellStyle name="SAPBEXresItem 4 3 6" xfId="54730"/>
    <cellStyle name="SAPBEXresItem 4 3 7" xfId="54731"/>
    <cellStyle name="SAPBEXresItem 4 4" xfId="54732"/>
    <cellStyle name="SAPBEXresItem 4 4 2" xfId="54733"/>
    <cellStyle name="SAPBEXresItem 4 4 2 2" xfId="54734"/>
    <cellStyle name="SAPBEXresItem 4 4 3" xfId="54735"/>
    <cellStyle name="SAPBEXresItem 4 4 4" xfId="54736"/>
    <cellStyle name="SAPBEXresItem 4 4 5" xfId="54737"/>
    <cellStyle name="SAPBEXresItem 4 5" xfId="54738"/>
    <cellStyle name="SAPBEXresItem 4 5 2" xfId="54739"/>
    <cellStyle name="SAPBEXresItem 4 5 2 2" xfId="54740"/>
    <cellStyle name="SAPBEXresItem 4 5 3" xfId="54741"/>
    <cellStyle name="SAPBEXresItem 4 5 4" xfId="54742"/>
    <cellStyle name="SAPBEXresItem 4 5 5" xfId="54743"/>
    <cellStyle name="SAPBEXresItem 4 6" xfId="54744"/>
    <cellStyle name="SAPBEXresItem 4 6 2" xfId="54745"/>
    <cellStyle name="SAPBEXresItem 4 6 3" xfId="54746"/>
    <cellStyle name="SAPBEXresItem 4 6 4" xfId="54747"/>
    <cellStyle name="SAPBEXresItem 4 6 5" xfId="54748"/>
    <cellStyle name="SAPBEXresItem 4 7" xfId="54749"/>
    <cellStyle name="SAPBEXresItem 4 7 2" xfId="54750"/>
    <cellStyle name="SAPBEXresItem 4 7 3" xfId="54751"/>
    <cellStyle name="SAPBEXresItem 4 7 4" xfId="54752"/>
    <cellStyle name="SAPBEXresItem 4 7 5" xfId="54753"/>
    <cellStyle name="SAPBEXresItem 4 8" xfId="54754"/>
    <cellStyle name="SAPBEXresItem 4 8 2" xfId="54755"/>
    <cellStyle name="SAPBEXresItem 4 9" xfId="54756"/>
    <cellStyle name="SAPBEXresItem 4 9 2" xfId="54757"/>
    <cellStyle name="SAPBEXresItem 4 9 3" xfId="54758"/>
    <cellStyle name="SAPBEXresItem 5" xfId="54759"/>
    <cellStyle name="SAPBEXresItem 5 2" xfId="54760"/>
    <cellStyle name="SAPBEXresItem 5 2 2" xfId="54761"/>
    <cellStyle name="SAPBEXresItem 5 2 2 2" xfId="54762"/>
    <cellStyle name="SAPBEXresItem 5 2 2 3" xfId="54763"/>
    <cellStyle name="SAPBEXresItem 5 2 3" xfId="54764"/>
    <cellStyle name="SAPBEXresItem 5 2 4" xfId="54765"/>
    <cellStyle name="SAPBEXresItem 5 2 5" xfId="54766"/>
    <cellStyle name="SAPBEXresItem 5 3" xfId="54767"/>
    <cellStyle name="SAPBEXresItem 5 3 2" xfId="54768"/>
    <cellStyle name="SAPBEXresItem 5 3 3" xfId="54769"/>
    <cellStyle name="SAPBEXresItem 5 4" xfId="54770"/>
    <cellStyle name="SAPBEXresItem 5 4 2" xfId="54771"/>
    <cellStyle name="SAPBEXresItem 5 5" xfId="54772"/>
    <cellStyle name="SAPBEXresItem 5 5 2" xfId="54773"/>
    <cellStyle name="SAPBEXresItem 5 6" xfId="54774"/>
    <cellStyle name="SAPBEXresItem 5 6 2" xfId="54775"/>
    <cellStyle name="SAPBEXresItem 5 7" xfId="54776"/>
    <cellStyle name="SAPBEXresItem 6" xfId="54777"/>
    <cellStyle name="SAPBEXresItem 6 2" xfId="54778"/>
    <cellStyle name="SAPBEXresItem 6 2 2" xfId="54779"/>
    <cellStyle name="SAPBEXresItem 6 2 2 2" xfId="54780"/>
    <cellStyle name="SAPBEXresItem 6 2 3" xfId="54781"/>
    <cellStyle name="SAPBEXresItem 6 2 4" xfId="54782"/>
    <cellStyle name="SAPBEXresItem 6 2 5" xfId="54783"/>
    <cellStyle name="SAPBEXresItem 6 3" xfId="54784"/>
    <cellStyle name="SAPBEXresItem 6 3 2" xfId="54785"/>
    <cellStyle name="SAPBEXresItem 6 3 3" xfId="54786"/>
    <cellStyle name="SAPBEXresItem 6 4" xfId="54787"/>
    <cellStyle name="SAPBEXresItem 6 5" xfId="54788"/>
    <cellStyle name="SAPBEXresItem 6 6" xfId="54789"/>
    <cellStyle name="SAPBEXresItem 6 7" xfId="54790"/>
    <cellStyle name="SAPBEXresItem 7" xfId="54791"/>
    <cellStyle name="SAPBEXresItem 7 2" xfId="54792"/>
    <cellStyle name="SAPBEXresItem 7 2 2" xfId="54793"/>
    <cellStyle name="SAPBEXresItem 7 2 3" xfId="54794"/>
    <cellStyle name="SAPBEXresItem 7 3" xfId="54795"/>
    <cellStyle name="SAPBEXresItem 7 3 2" xfId="54796"/>
    <cellStyle name="SAPBEXresItem 7 4" xfId="54797"/>
    <cellStyle name="SAPBEXresItem 7 5" xfId="54798"/>
    <cellStyle name="SAPBEXresItem 7 6" xfId="54799"/>
    <cellStyle name="SAPBEXresItem 7 7" xfId="54800"/>
    <cellStyle name="SAPBEXresItem 8" xfId="54801"/>
    <cellStyle name="SAPBEXresItem 8 2" xfId="54802"/>
    <cellStyle name="SAPBEXresItem 8 2 2" xfId="54803"/>
    <cellStyle name="SAPBEXresItem 8 2 3" xfId="54804"/>
    <cellStyle name="SAPBEXresItem 8 3" xfId="54805"/>
    <cellStyle name="SAPBEXresItem 8 3 2" xfId="54806"/>
    <cellStyle name="SAPBEXresItem 8 4" xfId="54807"/>
    <cellStyle name="SAPBEXresItem 8 5" xfId="54808"/>
    <cellStyle name="SAPBEXresItem 8 6" xfId="54809"/>
    <cellStyle name="SAPBEXresItem 9" xfId="54810"/>
    <cellStyle name="SAPBEXresItem 9 2" xfId="54811"/>
    <cellStyle name="SAPBEXresItem 9 2 2" xfId="54812"/>
    <cellStyle name="SAPBEXresItem 9 2 3" xfId="54813"/>
    <cellStyle name="SAPBEXresItem 9 3" xfId="54814"/>
    <cellStyle name="SAPBEXresItem 9 3 2" xfId="54815"/>
    <cellStyle name="SAPBEXresItem 9 4" xfId="54816"/>
    <cellStyle name="SAPBEXresItem 9 5" xfId="54817"/>
    <cellStyle name="SAPBEXresItem 9 6" xfId="54818"/>
    <cellStyle name="SAPBEXresItemX" xfId="54819"/>
    <cellStyle name="SAPBEXresItemX 10" xfId="54820"/>
    <cellStyle name="SAPBEXresItemX 10 2" xfId="54821"/>
    <cellStyle name="SAPBEXresItemX 10 2 2" xfId="54822"/>
    <cellStyle name="SAPBEXresItemX 10 3" xfId="54823"/>
    <cellStyle name="SAPBEXresItemX 10 3 2" xfId="54824"/>
    <cellStyle name="SAPBEXresItemX 10 4" xfId="54825"/>
    <cellStyle name="SAPBEXresItemX 10 5" xfId="54826"/>
    <cellStyle name="SAPBEXresItemX 11" xfId="54827"/>
    <cellStyle name="SAPBEXresItemX 11 2" xfId="54828"/>
    <cellStyle name="SAPBEXresItemX 11 2 2" xfId="54829"/>
    <cellStyle name="SAPBEXresItemX 11 3" xfId="54830"/>
    <cellStyle name="SAPBEXresItemX 11 3 2" xfId="54831"/>
    <cellStyle name="SAPBEXresItemX 11 4" xfId="54832"/>
    <cellStyle name="SAPBEXresItemX 11 5" xfId="54833"/>
    <cellStyle name="SAPBEXresItemX 12" xfId="54834"/>
    <cellStyle name="SAPBEXresItemX 12 2" xfId="54835"/>
    <cellStyle name="SAPBEXresItemX 12 2 2" xfId="54836"/>
    <cellStyle name="SAPBEXresItemX 12 3" xfId="54837"/>
    <cellStyle name="SAPBEXresItemX 12 3 2" xfId="54838"/>
    <cellStyle name="SAPBEXresItemX 12 4" xfId="54839"/>
    <cellStyle name="SAPBEXresItemX 12 5" xfId="54840"/>
    <cellStyle name="SAPBEXresItemX 13" xfId="54841"/>
    <cellStyle name="SAPBEXresItemX 13 2" xfId="54842"/>
    <cellStyle name="SAPBEXresItemX 13 2 2" xfId="54843"/>
    <cellStyle name="SAPBEXresItemX 13 3" xfId="54844"/>
    <cellStyle name="SAPBEXresItemX 13 3 2" xfId="54845"/>
    <cellStyle name="SAPBEXresItemX 13 4" xfId="54846"/>
    <cellStyle name="SAPBEXresItemX 13 5" xfId="54847"/>
    <cellStyle name="SAPBEXresItemX 14" xfId="54848"/>
    <cellStyle name="SAPBEXresItemX 14 2" xfId="54849"/>
    <cellStyle name="SAPBEXresItemX 14 2 2" xfId="54850"/>
    <cellStyle name="SAPBEXresItemX 14 3" xfId="54851"/>
    <cellStyle name="SAPBEXresItemX 14 3 2" xfId="54852"/>
    <cellStyle name="SAPBEXresItemX 14 4" xfId="54853"/>
    <cellStyle name="SAPBEXresItemX 14 5" xfId="54854"/>
    <cellStyle name="SAPBEXresItemX 15" xfId="54855"/>
    <cellStyle name="SAPBEXresItemX 15 2" xfId="54856"/>
    <cellStyle name="SAPBEXresItemX 15 2 2" xfId="54857"/>
    <cellStyle name="SAPBEXresItemX 15 3" xfId="54858"/>
    <cellStyle name="SAPBEXresItemX 15 3 2" xfId="54859"/>
    <cellStyle name="SAPBEXresItemX 15 4" xfId="54860"/>
    <cellStyle name="SAPBEXresItemX 15 5" xfId="54861"/>
    <cellStyle name="SAPBEXresItemX 16" xfId="54862"/>
    <cellStyle name="SAPBEXresItemX 16 2" xfId="54863"/>
    <cellStyle name="SAPBEXresItemX 16 2 2" xfId="54864"/>
    <cellStyle name="SAPBEXresItemX 16 3" xfId="54865"/>
    <cellStyle name="SAPBEXresItemX 16 3 2" xfId="54866"/>
    <cellStyle name="SAPBEXresItemX 16 4" xfId="54867"/>
    <cellStyle name="SAPBEXresItemX 16 5" xfId="54868"/>
    <cellStyle name="SAPBEXresItemX 17" xfId="54869"/>
    <cellStyle name="SAPBEXresItemX 17 2" xfId="54870"/>
    <cellStyle name="SAPBEXresItemX 17 3" xfId="54871"/>
    <cellStyle name="SAPBEXresItemX 17 4" xfId="54872"/>
    <cellStyle name="SAPBEXresItemX 17 5" xfId="54873"/>
    <cellStyle name="SAPBEXresItemX 18" xfId="54874"/>
    <cellStyle name="SAPBEXresItemX 18 2" xfId="54875"/>
    <cellStyle name="SAPBEXresItemX 19" xfId="54876"/>
    <cellStyle name="SAPBEXresItemX 19 2" xfId="54877"/>
    <cellStyle name="SAPBEXresItemX 2" xfId="54878"/>
    <cellStyle name="SAPBEXresItemX 2 10" xfId="54879"/>
    <cellStyle name="SAPBEXresItemX 2 10 2" xfId="54880"/>
    <cellStyle name="SAPBEXresItemX 2 10 3" xfId="54881"/>
    <cellStyle name="SAPBEXresItemX 2 11" xfId="54882"/>
    <cellStyle name="SAPBEXresItemX 2 11 2" xfId="54883"/>
    <cellStyle name="SAPBEXresItemX 2 11 3" xfId="54884"/>
    <cellStyle name="SAPBEXresItemX 2 12" xfId="54885"/>
    <cellStyle name="SAPBEXresItemX 2 12 2" xfId="54886"/>
    <cellStyle name="SAPBEXresItemX 2 13" xfId="54887"/>
    <cellStyle name="SAPBEXresItemX 2 2" xfId="54888"/>
    <cellStyle name="SAPBEXresItemX 2 2 10" xfId="54889"/>
    <cellStyle name="SAPBEXresItemX 2 2 11" xfId="54890"/>
    <cellStyle name="SAPBEXresItemX 2 2 12" xfId="54891"/>
    <cellStyle name="SAPBEXresItemX 2 2 2" xfId="54892"/>
    <cellStyle name="SAPBEXresItemX 2 2 2 10" xfId="54893"/>
    <cellStyle name="SAPBEXresItemX 2 2 2 2" xfId="54894"/>
    <cellStyle name="SAPBEXresItemX 2 2 2 2 2" xfId="54895"/>
    <cellStyle name="SAPBEXresItemX 2 2 2 2 2 2" xfId="54896"/>
    <cellStyle name="SAPBEXresItemX 2 2 2 2 2 3" xfId="54897"/>
    <cellStyle name="SAPBEXresItemX 2 2 2 2 3" xfId="54898"/>
    <cellStyle name="SAPBEXresItemX 2 2 2 2 3 2" xfId="54899"/>
    <cellStyle name="SAPBEXresItemX 2 2 2 2 3 3" xfId="54900"/>
    <cellStyle name="SAPBEXresItemX 2 2 2 2 4" xfId="54901"/>
    <cellStyle name="SAPBEXresItemX 2 2 2 2 4 2" xfId="54902"/>
    <cellStyle name="SAPBEXresItemX 2 2 2 2 5" xfId="54903"/>
    <cellStyle name="SAPBEXresItemX 2 2 2 2 6" xfId="54904"/>
    <cellStyle name="SAPBEXresItemX 2 2 2 2 7" xfId="54905"/>
    <cellStyle name="SAPBEXresItemX 2 2 2 2 8" xfId="54906"/>
    <cellStyle name="SAPBEXresItemX 2 2 2 3" xfId="54907"/>
    <cellStyle name="SAPBEXresItemX 2 2 2 3 2" xfId="54908"/>
    <cellStyle name="SAPBEXresItemX 2 2 2 3 2 2" xfId="54909"/>
    <cellStyle name="SAPBEXresItemX 2 2 2 3 3" xfId="54910"/>
    <cellStyle name="SAPBEXresItemX 2 2 2 3 4" xfId="54911"/>
    <cellStyle name="SAPBEXresItemX 2 2 2 3 5" xfId="54912"/>
    <cellStyle name="SAPBEXresItemX 2 2 2 4" xfId="54913"/>
    <cellStyle name="SAPBEXresItemX 2 2 2 4 2" xfId="54914"/>
    <cellStyle name="SAPBEXresItemX 2 2 2 4 3" xfId="54915"/>
    <cellStyle name="SAPBEXresItemX 2 2 2 4 4" xfId="54916"/>
    <cellStyle name="SAPBEXresItemX 2 2 2 4 5" xfId="54917"/>
    <cellStyle name="SAPBEXresItemX 2 2 2 5" xfId="54918"/>
    <cellStyle name="SAPBEXresItemX 2 2 2 5 2" xfId="54919"/>
    <cellStyle name="SAPBEXresItemX 2 2 2 5 3" xfId="54920"/>
    <cellStyle name="SAPBEXresItemX 2 2 2 5 4" xfId="54921"/>
    <cellStyle name="SAPBEXresItemX 2 2 2 5 5" xfId="54922"/>
    <cellStyle name="SAPBEXresItemX 2 2 2 6" xfId="54923"/>
    <cellStyle name="SAPBEXresItemX 2 2 2 6 2" xfId="54924"/>
    <cellStyle name="SAPBEXresItemX 2 2 2 6 3" xfId="54925"/>
    <cellStyle name="SAPBEXresItemX 2 2 2 6 4" xfId="54926"/>
    <cellStyle name="SAPBEXresItemX 2 2 2 6 5" xfId="54927"/>
    <cellStyle name="SAPBEXresItemX 2 2 2 7" xfId="54928"/>
    <cellStyle name="SAPBEXresItemX 2 2 2 7 2" xfId="54929"/>
    <cellStyle name="SAPBEXresItemX 2 2 2 8" xfId="54930"/>
    <cellStyle name="SAPBEXresItemX 2 2 2 9" xfId="54931"/>
    <cellStyle name="SAPBEXresItemX 2 2 3" xfId="54932"/>
    <cellStyle name="SAPBEXresItemX 2 2 3 2" xfId="54933"/>
    <cellStyle name="SAPBEXresItemX 2 2 3 2 2" xfId="54934"/>
    <cellStyle name="SAPBEXresItemX 2 2 3 2 3" xfId="54935"/>
    <cellStyle name="SAPBEXresItemX 2 2 3 3" xfId="54936"/>
    <cellStyle name="SAPBEXresItemX 2 2 3 3 2" xfId="54937"/>
    <cellStyle name="SAPBEXresItemX 2 2 3 3 3" xfId="54938"/>
    <cellStyle name="SAPBEXresItemX 2 2 3 4" xfId="54939"/>
    <cellStyle name="SAPBEXresItemX 2 2 3 4 2" xfId="54940"/>
    <cellStyle name="SAPBEXresItemX 2 2 3 5" xfId="54941"/>
    <cellStyle name="SAPBEXresItemX 2 2 3 5 2" xfId="54942"/>
    <cellStyle name="SAPBEXresItemX 2 2 3 6" xfId="54943"/>
    <cellStyle name="SAPBEXresItemX 2 2 3 7" xfId="54944"/>
    <cellStyle name="SAPBEXresItemX 2 2 4" xfId="54945"/>
    <cellStyle name="SAPBEXresItemX 2 2 4 2" xfId="54946"/>
    <cellStyle name="SAPBEXresItemX 2 2 4 2 2" xfId="54947"/>
    <cellStyle name="SAPBEXresItemX 2 2 4 3" xfId="54948"/>
    <cellStyle name="SAPBEXresItemX 2 2 4 4" xfId="54949"/>
    <cellStyle name="SAPBEXresItemX 2 2 4 5" xfId="54950"/>
    <cellStyle name="SAPBEXresItemX 2 2 5" xfId="54951"/>
    <cellStyle name="SAPBEXresItemX 2 2 5 2" xfId="54952"/>
    <cellStyle name="SAPBEXresItemX 2 2 5 2 2" xfId="54953"/>
    <cellStyle name="SAPBEXresItemX 2 2 5 3" xfId="54954"/>
    <cellStyle name="SAPBEXresItemX 2 2 5 4" xfId="54955"/>
    <cellStyle name="SAPBEXresItemX 2 2 5 5" xfId="54956"/>
    <cellStyle name="SAPBEXresItemX 2 2 6" xfId="54957"/>
    <cellStyle name="SAPBEXresItemX 2 2 6 2" xfId="54958"/>
    <cellStyle name="SAPBEXresItemX 2 2 6 3" xfId="54959"/>
    <cellStyle name="SAPBEXresItemX 2 2 6 4" xfId="54960"/>
    <cellStyle name="SAPBEXresItemX 2 2 6 5" xfId="54961"/>
    <cellStyle name="SAPBEXresItemX 2 2 7" xfId="54962"/>
    <cellStyle name="SAPBEXresItemX 2 2 7 2" xfId="54963"/>
    <cellStyle name="SAPBEXresItemX 2 2 7 3" xfId="54964"/>
    <cellStyle name="SAPBEXresItemX 2 2 7 4" xfId="54965"/>
    <cellStyle name="SAPBEXresItemX 2 2 7 5" xfId="54966"/>
    <cellStyle name="SAPBEXresItemX 2 2 8" xfId="54967"/>
    <cellStyle name="SAPBEXresItemX 2 2 8 2" xfId="54968"/>
    <cellStyle name="SAPBEXresItemX 2 2 9" xfId="54969"/>
    <cellStyle name="SAPBEXresItemX 2 3" xfId="54970"/>
    <cellStyle name="SAPBEXresItemX 2 3 10" xfId="54971"/>
    <cellStyle name="SAPBEXresItemX 2 3 2" xfId="54972"/>
    <cellStyle name="SAPBEXresItemX 2 3 2 2" xfId="54973"/>
    <cellStyle name="SAPBEXresItemX 2 3 2 2 2" xfId="54974"/>
    <cellStyle name="SAPBEXresItemX 2 3 2 2 3" xfId="54975"/>
    <cellStyle name="SAPBEXresItemX 2 3 2 3" xfId="54976"/>
    <cellStyle name="SAPBEXresItemX 2 3 2 3 2" xfId="54977"/>
    <cellStyle name="SAPBEXresItemX 2 3 2 3 3" xfId="54978"/>
    <cellStyle name="SAPBEXresItemX 2 3 2 4" xfId="54979"/>
    <cellStyle name="SAPBEXresItemX 2 3 2 4 2" xfId="54980"/>
    <cellStyle name="SAPBEXresItemX 2 3 2 5" xfId="54981"/>
    <cellStyle name="SAPBEXresItemX 2 3 2 6" xfId="54982"/>
    <cellStyle name="SAPBEXresItemX 2 3 2 7" xfId="54983"/>
    <cellStyle name="SAPBEXresItemX 2 3 2 8" xfId="54984"/>
    <cellStyle name="SAPBEXresItemX 2 3 3" xfId="54985"/>
    <cellStyle name="SAPBEXresItemX 2 3 3 2" xfId="54986"/>
    <cellStyle name="SAPBEXresItemX 2 3 3 2 2" xfId="54987"/>
    <cellStyle name="SAPBEXresItemX 2 3 3 3" xfId="54988"/>
    <cellStyle name="SAPBEXresItemX 2 3 3 4" xfId="54989"/>
    <cellStyle name="SAPBEXresItemX 2 3 3 5" xfId="54990"/>
    <cellStyle name="SAPBEXresItemX 2 3 4" xfId="54991"/>
    <cellStyle name="SAPBEXresItemX 2 3 4 2" xfId="54992"/>
    <cellStyle name="SAPBEXresItemX 2 3 4 3" xfId="54993"/>
    <cellStyle name="SAPBEXresItemX 2 3 4 4" xfId="54994"/>
    <cellStyle name="SAPBEXresItemX 2 3 4 5" xfId="54995"/>
    <cellStyle name="SAPBEXresItemX 2 3 5" xfId="54996"/>
    <cellStyle name="SAPBEXresItemX 2 3 5 2" xfId="54997"/>
    <cellStyle name="SAPBEXresItemX 2 3 5 3" xfId="54998"/>
    <cellStyle name="SAPBEXresItemX 2 3 5 4" xfId="54999"/>
    <cellStyle name="SAPBEXresItemX 2 3 5 5" xfId="55000"/>
    <cellStyle name="SAPBEXresItemX 2 3 6" xfId="55001"/>
    <cellStyle name="SAPBEXresItemX 2 3 6 2" xfId="55002"/>
    <cellStyle name="SAPBEXresItemX 2 3 6 3" xfId="55003"/>
    <cellStyle name="SAPBEXresItemX 2 3 6 4" xfId="55004"/>
    <cellStyle name="SAPBEXresItemX 2 3 6 5" xfId="55005"/>
    <cellStyle name="SAPBEXresItemX 2 3 7" xfId="55006"/>
    <cellStyle name="SAPBEXresItemX 2 3 7 2" xfId="55007"/>
    <cellStyle name="SAPBEXresItemX 2 3 8" xfId="55008"/>
    <cellStyle name="SAPBEXresItemX 2 3 9" xfId="55009"/>
    <cellStyle name="SAPBEXresItemX 2 4" xfId="55010"/>
    <cellStyle name="SAPBEXresItemX 2 4 2" xfId="55011"/>
    <cellStyle name="SAPBEXresItemX 2 4 2 2" xfId="55012"/>
    <cellStyle name="SAPBEXresItemX 2 4 2 3" xfId="55013"/>
    <cellStyle name="SAPBEXresItemX 2 4 3" xfId="55014"/>
    <cellStyle name="SAPBEXresItemX 2 4 3 2" xfId="55015"/>
    <cellStyle name="SAPBEXresItemX 2 4 3 3" xfId="55016"/>
    <cellStyle name="SAPBEXresItemX 2 4 4" xfId="55017"/>
    <cellStyle name="SAPBEXresItemX 2 4 4 2" xfId="55018"/>
    <cellStyle name="SAPBEXresItemX 2 4 5" xfId="55019"/>
    <cellStyle name="SAPBEXresItemX 2 4 5 2" xfId="55020"/>
    <cellStyle name="SAPBEXresItemX 2 4 6" xfId="55021"/>
    <cellStyle name="SAPBEXresItemX 2 4 7" xfId="55022"/>
    <cellStyle name="SAPBEXresItemX 2 5" xfId="55023"/>
    <cellStyle name="SAPBEXresItemX 2 5 2" xfId="55024"/>
    <cellStyle name="SAPBEXresItemX 2 5 2 2" xfId="55025"/>
    <cellStyle name="SAPBEXresItemX 2 5 2 3" xfId="55026"/>
    <cellStyle name="SAPBEXresItemX 2 5 3" xfId="55027"/>
    <cellStyle name="SAPBEXresItemX 2 5 4" xfId="55028"/>
    <cellStyle name="SAPBEXresItemX 2 5 5" xfId="55029"/>
    <cellStyle name="SAPBEXresItemX 2 6" xfId="55030"/>
    <cellStyle name="SAPBEXresItemX 2 6 2" xfId="55031"/>
    <cellStyle name="SAPBEXresItemX 2 6 2 2" xfId="55032"/>
    <cellStyle name="SAPBEXresItemX 2 6 3" xfId="55033"/>
    <cellStyle name="SAPBEXresItemX 2 6 4" xfId="55034"/>
    <cellStyle name="SAPBEXresItemX 2 6 5" xfId="55035"/>
    <cellStyle name="SAPBEXresItemX 2 7" xfId="55036"/>
    <cellStyle name="SAPBEXresItemX 2 7 2" xfId="55037"/>
    <cellStyle name="SAPBEXresItemX 2 7 3" xfId="55038"/>
    <cellStyle name="SAPBEXresItemX 2 7 4" xfId="55039"/>
    <cellStyle name="SAPBEXresItemX 2 7 5" xfId="55040"/>
    <cellStyle name="SAPBEXresItemX 2 8" xfId="55041"/>
    <cellStyle name="SAPBEXresItemX 2 8 2" xfId="55042"/>
    <cellStyle name="SAPBEXresItemX 2 8 3" xfId="55043"/>
    <cellStyle name="SAPBEXresItemX 2 9" xfId="55044"/>
    <cellStyle name="SAPBEXresItemX 2 9 2" xfId="55045"/>
    <cellStyle name="SAPBEXresItemX 2 9 3" xfId="55046"/>
    <cellStyle name="SAPBEXresItemX 20" xfId="55047"/>
    <cellStyle name="SAPBEXresItemX 20 2" xfId="55048"/>
    <cellStyle name="SAPBEXresItemX 21" xfId="55049"/>
    <cellStyle name="SAPBEXresItemX 21 2" xfId="55050"/>
    <cellStyle name="SAPBEXresItemX 22" xfId="55051"/>
    <cellStyle name="SAPBEXresItemX 23" xfId="55052"/>
    <cellStyle name="SAPBEXresItemX 3" xfId="55053"/>
    <cellStyle name="SAPBEXresItemX 3 10" xfId="55054"/>
    <cellStyle name="SAPBEXresItemX 3 10 2" xfId="55055"/>
    <cellStyle name="SAPBEXresItemX 3 10 3" xfId="55056"/>
    <cellStyle name="SAPBEXresItemX 3 11" xfId="55057"/>
    <cellStyle name="SAPBEXresItemX 3 11 2" xfId="55058"/>
    <cellStyle name="SAPBEXresItemX 3 12" xfId="55059"/>
    <cellStyle name="SAPBEXresItemX 3 2" xfId="55060"/>
    <cellStyle name="SAPBEXresItemX 3 2 10" xfId="55061"/>
    <cellStyle name="SAPBEXresItemX 3 2 2" xfId="55062"/>
    <cellStyle name="SAPBEXresItemX 3 2 2 2" xfId="55063"/>
    <cellStyle name="SAPBEXresItemX 3 2 2 2 2" xfId="55064"/>
    <cellStyle name="SAPBEXresItemX 3 2 2 2 3" xfId="55065"/>
    <cellStyle name="SAPBEXresItemX 3 2 2 3" xfId="55066"/>
    <cellStyle name="SAPBEXresItemX 3 2 2 3 2" xfId="55067"/>
    <cellStyle name="SAPBEXresItemX 3 2 2 3 3" xfId="55068"/>
    <cellStyle name="SAPBEXresItemX 3 2 2 4" xfId="55069"/>
    <cellStyle name="SAPBEXresItemX 3 2 2 4 2" xfId="55070"/>
    <cellStyle name="SAPBEXresItemX 3 2 2 5" xfId="55071"/>
    <cellStyle name="SAPBEXresItemX 3 2 2 6" xfId="55072"/>
    <cellStyle name="SAPBEXresItemX 3 2 2 7" xfId="55073"/>
    <cellStyle name="SAPBEXresItemX 3 2 2 8" xfId="55074"/>
    <cellStyle name="SAPBEXresItemX 3 2 3" xfId="55075"/>
    <cellStyle name="SAPBEXresItemX 3 2 3 2" xfId="55076"/>
    <cellStyle name="SAPBEXresItemX 3 2 3 2 2" xfId="55077"/>
    <cellStyle name="SAPBEXresItemX 3 2 3 3" xfId="55078"/>
    <cellStyle name="SAPBEXresItemX 3 2 3 4" xfId="55079"/>
    <cellStyle name="SAPBEXresItemX 3 2 3 5" xfId="55080"/>
    <cellStyle name="SAPBEXresItemX 3 2 4" xfId="55081"/>
    <cellStyle name="SAPBEXresItemX 3 2 4 2" xfId="55082"/>
    <cellStyle name="SAPBEXresItemX 3 2 4 3" xfId="55083"/>
    <cellStyle name="SAPBEXresItemX 3 2 4 4" xfId="55084"/>
    <cellStyle name="SAPBEXresItemX 3 2 4 5" xfId="55085"/>
    <cellStyle name="SAPBEXresItemX 3 2 5" xfId="55086"/>
    <cellStyle name="SAPBEXresItemX 3 2 5 2" xfId="55087"/>
    <cellStyle name="SAPBEXresItemX 3 2 5 3" xfId="55088"/>
    <cellStyle name="SAPBEXresItemX 3 2 5 4" xfId="55089"/>
    <cellStyle name="SAPBEXresItemX 3 2 5 5" xfId="55090"/>
    <cellStyle name="SAPBEXresItemX 3 2 6" xfId="55091"/>
    <cellStyle name="SAPBEXresItemX 3 2 6 2" xfId="55092"/>
    <cellStyle name="SAPBEXresItemX 3 2 6 3" xfId="55093"/>
    <cellStyle name="SAPBEXresItemX 3 2 6 4" xfId="55094"/>
    <cellStyle name="SAPBEXresItemX 3 2 6 5" xfId="55095"/>
    <cellStyle name="SAPBEXresItemX 3 2 7" xfId="55096"/>
    <cellStyle name="SAPBEXresItemX 3 2 7 2" xfId="55097"/>
    <cellStyle name="SAPBEXresItemX 3 2 8" xfId="55098"/>
    <cellStyle name="SAPBEXresItemX 3 2 9" xfId="55099"/>
    <cellStyle name="SAPBEXresItemX 3 3" xfId="55100"/>
    <cellStyle name="SAPBEXresItemX 3 3 2" xfId="55101"/>
    <cellStyle name="SAPBEXresItemX 3 3 2 2" xfId="55102"/>
    <cellStyle name="SAPBEXresItemX 3 3 2 3" xfId="55103"/>
    <cellStyle name="SAPBEXresItemX 3 3 3" xfId="55104"/>
    <cellStyle name="SAPBEXresItemX 3 3 3 2" xfId="55105"/>
    <cellStyle name="SAPBEXresItemX 3 3 3 3" xfId="55106"/>
    <cellStyle name="SAPBEXresItemX 3 3 4" xfId="55107"/>
    <cellStyle name="SAPBEXresItemX 3 3 4 2" xfId="55108"/>
    <cellStyle name="SAPBEXresItemX 3 3 5" xfId="55109"/>
    <cellStyle name="SAPBEXresItemX 3 3 5 2" xfId="55110"/>
    <cellStyle name="SAPBEXresItemX 3 3 6" xfId="55111"/>
    <cellStyle name="SAPBEXresItemX 3 3 7" xfId="55112"/>
    <cellStyle name="SAPBEXresItemX 3 4" xfId="55113"/>
    <cellStyle name="SAPBEXresItemX 3 4 2" xfId="55114"/>
    <cellStyle name="SAPBEXresItemX 3 4 2 2" xfId="55115"/>
    <cellStyle name="SAPBEXresItemX 3 4 2 3" xfId="55116"/>
    <cellStyle name="SAPBEXresItemX 3 4 3" xfId="55117"/>
    <cellStyle name="SAPBEXresItemX 3 4 4" xfId="55118"/>
    <cellStyle name="SAPBEXresItemX 3 4 5" xfId="55119"/>
    <cellStyle name="SAPBEXresItemX 3 5" xfId="55120"/>
    <cellStyle name="SAPBEXresItemX 3 5 2" xfId="55121"/>
    <cellStyle name="SAPBEXresItemX 3 5 2 2" xfId="55122"/>
    <cellStyle name="SAPBEXresItemX 3 5 3" xfId="55123"/>
    <cellStyle name="SAPBEXresItemX 3 5 4" xfId="55124"/>
    <cellStyle name="SAPBEXresItemX 3 5 5" xfId="55125"/>
    <cellStyle name="SAPBEXresItemX 3 6" xfId="55126"/>
    <cellStyle name="SAPBEXresItemX 3 6 2" xfId="55127"/>
    <cellStyle name="SAPBEXresItemX 3 6 3" xfId="55128"/>
    <cellStyle name="SAPBEXresItemX 3 6 4" xfId="55129"/>
    <cellStyle name="SAPBEXresItemX 3 6 5" xfId="55130"/>
    <cellStyle name="SAPBEXresItemX 3 7" xfId="55131"/>
    <cellStyle name="SAPBEXresItemX 3 7 2" xfId="55132"/>
    <cellStyle name="SAPBEXresItemX 3 7 3" xfId="55133"/>
    <cellStyle name="SAPBEXresItemX 3 7 4" xfId="55134"/>
    <cellStyle name="SAPBEXresItemX 3 7 5" xfId="55135"/>
    <cellStyle name="SAPBEXresItemX 3 8" xfId="55136"/>
    <cellStyle name="SAPBEXresItemX 3 8 2" xfId="55137"/>
    <cellStyle name="SAPBEXresItemX 3 8 3" xfId="55138"/>
    <cellStyle name="SAPBEXresItemX 3 9" xfId="55139"/>
    <cellStyle name="SAPBEXresItemX 3 9 2" xfId="55140"/>
    <cellStyle name="SAPBEXresItemX 3 9 3" xfId="55141"/>
    <cellStyle name="SAPBEXresItemX 4" xfId="55142"/>
    <cellStyle name="SAPBEXresItemX 4 10" xfId="55143"/>
    <cellStyle name="SAPBEXresItemX 4 11" xfId="55144"/>
    <cellStyle name="SAPBEXresItemX 4 12" xfId="55145"/>
    <cellStyle name="SAPBEXresItemX 4 2" xfId="55146"/>
    <cellStyle name="SAPBEXresItemX 4 2 10" xfId="55147"/>
    <cellStyle name="SAPBEXresItemX 4 2 2" xfId="55148"/>
    <cellStyle name="SAPBEXresItemX 4 2 2 2" xfId="55149"/>
    <cellStyle name="SAPBEXresItemX 4 2 2 2 2" xfId="55150"/>
    <cellStyle name="SAPBEXresItemX 4 2 2 2 3" xfId="55151"/>
    <cellStyle name="SAPBEXresItemX 4 2 2 3" xfId="55152"/>
    <cellStyle name="SAPBEXresItemX 4 2 2 3 2" xfId="55153"/>
    <cellStyle name="SAPBEXresItemX 4 2 2 4" xfId="55154"/>
    <cellStyle name="SAPBEXresItemX 4 2 2 4 2" xfId="55155"/>
    <cellStyle name="SAPBEXresItemX 4 2 2 5" xfId="55156"/>
    <cellStyle name="SAPBEXresItemX 4 2 2 6" xfId="55157"/>
    <cellStyle name="SAPBEXresItemX 4 2 2 7" xfId="55158"/>
    <cellStyle name="SAPBEXresItemX 4 2 2 8" xfId="55159"/>
    <cellStyle name="SAPBEXresItemX 4 2 3" xfId="55160"/>
    <cellStyle name="SAPBEXresItemX 4 2 3 2" xfId="55161"/>
    <cellStyle name="SAPBEXresItemX 4 2 3 2 2" xfId="55162"/>
    <cellStyle name="SAPBEXresItemX 4 2 3 3" xfId="55163"/>
    <cellStyle name="SAPBEXresItemX 4 2 3 4" xfId="55164"/>
    <cellStyle name="SAPBEXresItemX 4 2 3 5" xfId="55165"/>
    <cellStyle name="SAPBEXresItemX 4 2 4" xfId="55166"/>
    <cellStyle name="SAPBEXresItemX 4 2 4 2" xfId="55167"/>
    <cellStyle name="SAPBEXresItemX 4 2 4 3" xfId="55168"/>
    <cellStyle name="SAPBEXresItemX 4 2 4 4" xfId="55169"/>
    <cellStyle name="SAPBEXresItemX 4 2 4 5" xfId="55170"/>
    <cellStyle name="SAPBEXresItemX 4 2 5" xfId="55171"/>
    <cellStyle name="SAPBEXresItemX 4 2 5 2" xfId="55172"/>
    <cellStyle name="SAPBEXresItemX 4 2 5 3" xfId="55173"/>
    <cellStyle name="SAPBEXresItemX 4 2 5 4" xfId="55174"/>
    <cellStyle name="SAPBEXresItemX 4 2 5 5" xfId="55175"/>
    <cellStyle name="SAPBEXresItemX 4 2 6" xfId="55176"/>
    <cellStyle name="SAPBEXresItemX 4 2 6 2" xfId="55177"/>
    <cellStyle name="SAPBEXresItemX 4 2 6 3" xfId="55178"/>
    <cellStyle name="SAPBEXresItemX 4 2 6 4" xfId="55179"/>
    <cellStyle name="SAPBEXresItemX 4 2 6 5" xfId="55180"/>
    <cellStyle name="SAPBEXresItemX 4 2 7" xfId="55181"/>
    <cellStyle name="SAPBEXresItemX 4 2 7 2" xfId="55182"/>
    <cellStyle name="SAPBEXresItemX 4 2 8" xfId="55183"/>
    <cellStyle name="SAPBEXresItemX 4 2 9" xfId="55184"/>
    <cellStyle name="SAPBEXresItemX 4 3" xfId="55185"/>
    <cellStyle name="SAPBEXresItemX 4 3 2" xfId="55186"/>
    <cellStyle name="SAPBEXresItemX 4 3 2 2" xfId="55187"/>
    <cellStyle name="SAPBEXresItemX 4 3 3" xfId="55188"/>
    <cellStyle name="SAPBEXresItemX 4 3 3 2" xfId="55189"/>
    <cellStyle name="SAPBEXresItemX 4 3 4" xfId="55190"/>
    <cellStyle name="SAPBEXresItemX 4 3 4 2" xfId="55191"/>
    <cellStyle name="SAPBEXresItemX 4 3 5" xfId="55192"/>
    <cellStyle name="SAPBEXresItemX 4 3 5 2" xfId="55193"/>
    <cellStyle name="SAPBEXresItemX 4 3 6" xfId="55194"/>
    <cellStyle name="SAPBEXresItemX 4 3 7" xfId="55195"/>
    <cellStyle name="SAPBEXresItemX 4 4" xfId="55196"/>
    <cellStyle name="SAPBEXresItemX 4 4 2" xfId="55197"/>
    <cellStyle name="SAPBEXresItemX 4 4 2 2" xfId="55198"/>
    <cellStyle name="SAPBEXresItemX 4 4 3" xfId="55199"/>
    <cellStyle name="SAPBEXresItemX 4 4 4" xfId="55200"/>
    <cellStyle name="SAPBEXresItemX 4 4 5" xfId="55201"/>
    <cellStyle name="SAPBEXresItemX 4 5" xfId="55202"/>
    <cellStyle name="SAPBEXresItemX 4 5 2" xfId="55203"/>
    <cellStyle name="SAPBEXresItemX 4 5 2 2" xfId="55204"/>
    <cellStyle name="SAPBEXresItemX 4 5 3" xfId="55205"/>
    <cellStyle name="SAPBEXresItemX 4 5 4" xfId="55206"/>
    <cellStyle name="SAPBEXresItemX 4 5 5" xfId="55207"/>
    <cellStyle name="SAPBEXresItemX 4 6" xfId="55208"/>
    <cellStyle name="SAPBEXresItemX 4 6 2" xfId="55209"/>
    <cellStyle name="SAPBEXresItemX 4 6 3" xfId="55210"/>
    <cellStyle name="SAPBEXresItemX 4 6 4" xfId="55211"/>
    <cellStyle name="SAPBEXresItemX 4 6 5" xfId="55212"/>
    <cellStyle name="SAPBEXresItemX 4 7" xfId="55213"/>
    <cellStyle name="SAPBEXresItemX 4 7 2" xfId="55214"/>
    <cellStyle name="SAPBEXresItemX 4 7 3" xfId="55215"/>
    <cellStyle name="SAPBEXresItemX 4 7 4" xfId="55216"/>
    <cellStyle name="SAPBEXresItemX 4 7 5" xfId="55217"/>
    <cellStyle name="SAPBEXresItemX 4 8" xfId="55218"/>
    <cellStyle name="SAPBEXresItemX 4 8 2" xfId="55219"/>
    <cellStyle name="SAPBEXresItemX 4 9" xfId="55220"/>
    <cellStyle name="SAPBEXresItemX 4 9 2" xfId="55221"/>
    <cellStyle name="SAPBEXresItemX 4 9 3" xfId="55222"/>
    <cellStyle name="SAPBEXresItemX 5" xfId="55223"/>
    <cellStyle name="SAPBEXresItemX 5 2" xfId="55224"/>
    <cellStyle name="SAPBEXresItemX 5 2 2" xfId="55225"/>
    <cellStyle name="SAPBEXresItemX 5 2 2 2" xfId="55226"/>
    <cellStyle name="SAPBEXresItemX 5 2 2 3" xfId="55227"/>
    <cellStyle name="SAPBEXresItemX 5 2 3" xfId="55228"/>
    <cellStyle name="SAPBEXresItemX 5 2 4" xfId="55229"/>
    <cellStyle name="SAPBEXresItemX 5 2 5" xfId="55230"/>
    <cellStyle name="SAPBEXresItemX 5 3" xfId="55231"/>
    <cellStyle name="SAPBEXresItemX 5 3 2" xfId="55232"/>
    <cellStyle name="SAPBEXresItemX 5 3 3" xfId="55233"/>
    <cellStyle name="SAPBEXresItemX 5 4" xfId="55234"/>
    <cellStyle name="SAPBEXresItemX 5 4 2" xfId="55235"/>
    <cellStyle name="SAPBEXresItemX 5 5" xfId="55236"/>
    <cellStyle name="SAPBEXresItemX 5 5 2" xfId="55237"/>
    <cellStyle name="SAPBEXresItemX 5 6" xfId="55238"/>
    <cellStyle name="SAPBEXresItemX 5 7" xfId="55239"/>
    <cellStyle name="SAPBEXresItemX 6" xfId="55240"/>
    <cellStyle name="SAPBEXresItemX 6 2" xfId="55241"/>
    <cellStyle name="SAPBEXresItemX 6 2 2" xfId="55242"/>
    <cellStyle name="SAPBEXresItemX 6 2 2 2" xfId="55243"/>
    <cellStyle name="SAPBEXresItemX 6 2 3" xfId="55244"/>
    <cellStyle name="SAPBEXresItemX 6 2 4" xfId="55245"/>
    <cellStyle name="SAPBEXresItemX 6 2 5" xfId="55246"/>
    <cellStyle name="SAPBEXresItemX 6 3" xfId="55247"/>
    <cellStyle name="SAPBEXresItemX 6 3 2" xfId="55248"/>
    <cellStyle name="SAPBEXresItemX 6 3 3" xfId="55249"/>
    <cellStyle name="SAPBEXresItemX 6 4" xfId="55250"/>
    <cellStyle name="SAPBEXresItemX 6 5" xfId="55251"/>
    <cellStyle name="SAPBEXresItemX 6 6" xfId="55252"/>
    <cellStyle name="SAPBEXresItemX 7" xfId="55253"/>
    <cellStyle name="SAPBEXresItemX 7 2" xfId="55254"/>
    <cellStyle name="SAPBEXresItemX 7 2 2" xfId="55255"/>
    <cellStyle name="SAPBEXresItemX 7 2 3" xfId="55256"/>
    <cellStyle name="SAPBEXresItemX 7 3" xfId="55257"/>
    <cellStyle name="SAPBEXresItemX 7 3 2" xfId="55258"/>
    <cellStyle name="SAPBEXresItemX 7 4" xfId="55259"/>
    <cellStyle name="SAPBEXresItemX 7 5" xfId="55260"/>
    <cellStyle name="SAPBEXresItemX 8" xfId="55261"/>
    <cellStyle name="SAPBEXresItemX 8 2" xfId="55262"/>
    <cellStyle name="SAPBEXresItemX 8 2 2" xfId="55263"/>
    <cellStyle name="SAPBEXresItemX 8 2 3" xfId="55264"/>
    <cellStyle name="SAPBEXresItemX 8 3" xfId="55265"/>
    <cellStyle name="SAPBEXresItemX 8 3 2" xfId="55266"/>
    <cellStyle name="SAPBEXresItemX 8 4" xfId="55267"/>
    <cellStyle name="SAPBEXresItemX 8 5" xfId="55268"/>
    <cellStyle name="SAPBEXresItemX 9" xfId="55269"/>
    <cellStyle name="SAPBEXresItemX 9 2" xfId="55270"/>
    <cellStyle name="SAPBEXresItemX 9 2 2" xfId="55271"/>
    <cellStyle name="SAPBEXresItemX 9 2 3" xfId="55272"/>
    <cellStyle name="SAPBEXresItemX 9 3" xfId="55273"/>
    <cellStyle name="SAPBEXresItemX 9 3 2" xfId="55274"/>
    <cellStyle name="SAPBEXresItemX 9 4" xfId="55275"/>
    <cellStyle name="SAPBEXresItemX 9 5" xfId="55276"/>
    <cellStyle name="SAPBEXstdData" xfId="55277"/>
    <cellStyle name="SAPBEXstdData 10" xfId="55278"/>
    <cellStyle name="SAPBEXstdData 10 2" xfId="55279"/>
    <cellStyle name="SAPBEXstdData 10 2 2" xfId="55280"/>
    <cellStyle name="SAPBEXstdData 10 3" xfId="55281"/>
    <cellStyle name="SAPBEXstdData 10 3 2" xfId="55282"/>
    <cellStyle name="SAPBEXstdData 10 4" xfId="55283"/>
    <cellStyle name="SAPBEXstdData 10 5" xfId="55284"/>
    <cellStyle name="SAPBEXstdData 11" xfId="55285"/>
    <cellStyle name="SAPBEXstdData 11 2" xfId="55286"/>
    <cellStyle name="SAPBEXstdData 11 2 2" xfId="55287"/>
    <cellStyle name="SAPBEXstdData 11 3" xfId="55288"/>
    <cellStyle name="SAPBEXstdData 11 3 2" xfId="55289"/>
    <cellStyle name="SAPBEXstdData 11 4" xfId="55290"/>
    <cellStyle name="SAPBEXstdData 11 5" xfId="55291"/>
    <cellStyle name="SAPBEXstdData 12" xfId="55292"/>
    <cellStyle name="SAPBEXstdData 12 2" xfId="55293"/>
    <cellStyle name="SAPBEXstdData 12 2 2" xfId="55294"/>
    <cellStyle name="SAPBEXstdData 12 3" xfId="55295"/>
    <cellStyle name="SAPBEXstdData 12 3 2" xfId="55296"/>
    <cellStyle name="SAPBEXstdData 12 4" xfId="55297"/>
    <cellStyle name="SAPBEXstdData 12 5" xfId="55298"/>
    <cellStyle name="SAPBEXstdData 13" xfId="55299"/>
    <cellStyle name="SAPBEXstdData 13 2" xfId="55300"/>
    <cellStyle name="SAPBEXstdData 13 2 2" xfId="55301"/>
    <cellStyle name="SAPBEXstdData 13 3" xfId="55302"/>
    <cellStyle name="SAPBEXstdData 13 3 2" xfId="55303"/>
    <cellStyle name="SAPBEXstdData 13 4" xfId="55304"/>
    <cellStyle name="SAPBEXstdData 13 5" xfId="55305"/>
    <cellStyle name="SAPBEXstdData 14" xfId="55306"/>
    <cellStyle name="SAPBEXstdData 14 2" xfId="55307"/>
    <cellStyle name="SAPBEXstdData 14 2 2" xfId="55308"/>
    <cellStyle name="SAPBEXstdData 14 3" xfId="55309"/>
    <cellStyle name="SAPBEXstdData 14 3 2" xfId="55310"/>
    <cellStyle name="SAPBEXstdData 14 4" xfId="55311"/>
    <cellStyle name="SAPBEXstdData 14 5" xfId="55312"/>
    <cellStyle name="SAPBEXstdData 15" xfId="55313"/>
    <cellStyle name="SAPBEXstdData 15 2" xfId="55314"/>
    <cellStyle name="SAPBEXstdData 15 2 2" xfId="55315"/>
    <cellStyle name="SAPBEXstdData 15 3" xfId="55316"/>
    <cellStyle name="SAPBEXstdData 15 3 2" xfId="55317"/>
    <cellStyle name="SAPBEXstdData 15 4" xfId="55318"/>
    <cellStyle name="SAPBEXstdData 15 5" xfId="55319"/>
    <cellStyle name="SAPBEXstdData 16" xfId="55320"/>
    <cellStyle name="SAPBEXstdData 16 2" xfId="55321"/>
    <cellStyle name="SAPBEXstdData 16 2 2" xfId="55322"/>
    <cellStyle name="SAPBEXstdData 16 3" xfId="55323"/>
    <cellStyle name="SAPBEXstdData 16 3 2" xfId="55324"/>
    <cellStyle name="SAPBEXstdData 16 4" xfId="55325"/>
    <cellStyle name="SAPBEXstdData 16 5" xfId="55326"/>
    <cellStyle name="SAPBEXstdData 17" xfId="55327"/>
    <cellStyle name="SAPBEXstdData 17 2" xfId="55328"/>
    <cellStyle name="SAPBEXstdData 17 3" xfId="55329"/>
    <cellStyle name="SAPBEXstdData 17 4" xfId="55330"/>
    <cellStyle name="SAPBEXstdData 17 5" xfId="55331"/>
    <cellStyle name="SAPBEXstdData 18" xfId="55332"/>
    <cellStyle name="SAPBEXstdData 18 2" xfId="55333"/>
    <cellStyle name="SAPBEXstdData 18 3" xfId="55334"/>
    <cellStyle name="SAPBEXstdData 18 4" xfId="55335"/>
    <cellStyle name="SAPBEXstdData 18 5" xfId="55336"/>
    <cellStyle name="SAPBEXstdData 19" xfId="55337"/>
    <cellStyle name="SAPBEXstdData 19 2" xfId="55338"/>
    <cellStyle name="SAPBEXstdData 2" xfId="55339"/>
    <cellStyle name="SAPBEXstdData 2 10" xfId="55340"/>
    <cellStyle name="SAPBEXstdData 2 10 2" xfId="55341"/>
    <cellStyle name="SAPBEXstdData 2 10 3" xfId="55342"/>
    <cellStyle name="SAPBEXstdData 2 11" xfId="55343"/>
    <cellStyle name="SAPBEXstdData 2 11 2" xfId="55344"/>
    <cellStyle name="SAPBEXstdData 2 11 3" xfId="55345"/>
    <cellStyle name="SAPBEXstdData 2 12" xfId="55346"/>
    <cellStyle name="SAPBEXstdData 2 12 2" xfId="55347"/>
    <cellStyle name="SAPBEXstdData 2 13" xfId="55348"/>
    <cellStyle name="SAPBEXstdData 2 2" xfId="55349"/>
    <cellStyle name="SAPBEXstdData 2 2 10" xfId="55350"/>
    <cellStyle name="SAPBEXstdData 2 2 11" xfId="55351"/>
    <cellStyle name="SAPBEXstdData 2 2 12" xfId="55352"/>
    <cellStyle name="SAPBEXstdData 2 2 2" xfId="55353"/>
    <cellStyle name="SAPBEXstdData 2 2 2 10" xfId="55354"/>
    <cellStyle name="SAPBEXstdData 2 2 2 2" xfId="55355"/>
    <cellStyle name="SAPBEXstdData 2 2 2 2 2" xfId="55356"/>
    <cellStyle name="SAPBEXstdData 2 2 2 2 2 2" xfId="55357"/>
    <cellStyle name="SAPBEXstdData 2 2 2 2 2 3" xfId="55358"/>
    <cellStyle name="SAPBEXstdData 2 2 2 2 3" xfId="55359"/>
    <cellStyle name="SAPBEXstdData 2 2 2 2 3 2" xfId="55360"/>
    <cellStyle name="SAPBEXstdData 2 2 2 2 3 3" xfId="55361"/>
    <cellStyle name="SAPBEXstdData 2 2 2 2 4" xfId="55362"/>
    <cellStyle name="SAPBEXstdData 2 2 2 2 4 2" xfId="55363"/>
    <cellStyle name="SAPBEXstdData 2 2 2 2 5" xfId="55364"/>
    <cellStyle name="SAPBEXstdData 2 2 2 2 6" xfId="55365"/>
    <cellStyle name="SAPBEXstdData 2 2 2 2 7" xfId="55366"/>
    <cellStyle name="SAPBEXstdData 2 2 2 2 8" xfId="55367"/>
    <cellStyle name="SAPBEXstdData 2 2 2 3" xfId="55368"/>
    <cellStyle name="SAPBEXstdData 2 2 2 3 2" xfId="55369"/>
    <cellStyle name="SAPBEXstdData 2 2 2 3 2 2" xfId="55370"/>
    <cellStyle name="SAPBEXstdData 2 2 2 3 3" xfId="55371"/>
    <cellStyle name="SAPBEXstdData 2 2 2 3 4" xfId="55372"/>
    <cellStyle name="SAPBEXstdData 2 2 2 3 5" xfId="55373"/>
    <cellStyle name="SAPBEXstdData 2 2 2 4" xfId="55374"/>
    <cellStyle name="SAPBEXstdData 2 2 2 4 2" xfId="55375"/>
    <cellStyle name="SAPBEXstdData 2 2 2 4 3" xfId="55376"/>
    <cellStyle name="SAPBEXstdData 2 2 2 4 4" xfId="55377"/>
    <cellStyle name="SAPBEXstdData 2 2 2 4 5" xfId="55378"/>
    <cellStyle name="SAPBEXstdData 2 2 2 5" xfId="55379"/>
    <cellStyle name="SAPBEXstdData 2 2 2 5 2" xfId="55380"/>
    <cellStyle name="SAPBEXstdData 2 2 2 5 3" xfId="55381"/>
    <cellStyle name="SAPBEXstdData 2 2 2 5 4" xfId="55382"/>
    <cellStyle name="SAPBEXstdData 2 2 2 5 5" xfId="55383"/>
    <cellStyle name="SAPBEXstdData 2 2 2 6" xfId="55384"/>
    <cellStyle name="SAPBEXstdData 2 2 2 6 2" xfId="55385"/>
    <cellStyle name="SAPBEXstdData 2 2 2 6 3" xfId="55386"/>
    <cellStyle name="SAPBEXstdData 2 2 2 6 4" xfId="55387"/>
    <cellStyle name="SAPBEXstdData 2 2 2 6 5" xfId="55388"/>
    <cellStyle name="SAPBEXstdData 2 2 2 7" xfId="55389"/>
    <cellStyle name="SAPBEXstdData 2 2 2 7 2" xfId="55390"/>
    <cellStyle name="SAPBEXstdData 2 2 2 8" xfId="55391"/>
    <cellStyle name="SAPBEXstdData 2 2 2 9" xfId="55392"/>
    <cellStyle name="SAPBEXstdData 2 2 3" xfId="55393"/>
    <cellStyle name="SAPBEXstdData 2 2 3 2" xfId="55394"/>
    <cellStyle name="SAPBEXstdData 2 2 3 2 2" xfId="55395"/>
    <cellStyle name="SAPBEXstdData 2 2 3 2 3" xfId="55396"/>
    <cellStyle name="SAPBEXstdData 2 2 3 3" xfId="55397"/>
    <cellStyle name="SAPBEXstdData 2 2 3 3 2" xfId="55398"/>
    <cellStyle name="SAPBEXstdData 2 2 3 3 3" xfId="55399"/>
    <cellStyle name="SAPBEXstdData 2 2 3 4" xfId="55400"/>
    <cellStyle name="SAPBEXstdData 2 2 3 4 2" xfId="55401"/>
    <cellStyle name="SAPBEXstdData 2 2 3 5" xfId="55402"/>
    <cellStyle name="SAPBEXstdData 2 2 3 5 2" xfId="55403"/>
    <cellStyle name="SAPBEXstdData 2 2 3 6" xfId="55404"/>
    <cellStyle name="SAPBEXstdData 2 2 3 7" xfId="55405"/>
    <cellStyle name="SAPBEXstdData 2 2 4" xfId="55406"/>
    <cellStyle name="SAPBEXstdData 2 2 4 2" xfId="55407"/>
    <cellStyle name="SAPBEXstdData 2 2 4 2 2" xfId="55408"/>
    <cellStyle name="SAPBEXstdData 2 2 4 3" xfId="55409"/>
    <cellStyle name="SAPBEXstdData 2 2 4 4" xfId="55410"/>
    <cellStyle name="SAPBEXstdData 2 2 4 5" xfId="55411"/>
    <cellStyle name="SAPBEXstdData 2 2 5" xfId="55412"/>
    <cellStyle name="SAPBEXstdData 2 2 5 2" xfId="55413"/>
    <cellStyle name="SAPBEXstdData 2 2 5 2 2" xfId="55414"/>
    <cellStyle name="SAPBEXstdData 2 2 5 3" xfId="55415"/>
    <cellStyle name="SAPBEXstdData 2 2 5 4" xfId="55416"/>
    <cellStyle name="SAPBEXstdData 2 2 5 5" xfId="55417"/>
    <cellStyle name="SAPBEXstdData 2 2 6" xfId="55418"/>
    <cellStyle name="SAPBEXstdData 2 2 6 2" xfId="55419"/>
    <cellStyle name="SAPBEXstdData 2 2 6 3" xfId="55420"/>
    <cellStyle name="SAPBEXstdData 2 2 6 4" xfId="55421"/>
    <cellStyle name="SAPBEXstdData 2 2 6 5" xfId="55422"/>
    <cellStyle name="SAPBEXstdData 2 2 7" xfId="55423"/>
    <cellStyle name="SAPBEXstdData 2 2 7 2" xfId="55424"/>
    <cellStyle name="SAPBEXstdData 2 2 7 3" xfId="55425"/>
    <cellStyle name="SAPBEXstdData 2 2 7 4" xfId="55426"/>
    <cellStyle name="SAPBEXstdData 2 2 7 5" xfId="55427"/>
    <cellStyle name="SAPBEXstdData 2 2 8" xfId="55428"/>
    <cellStyle name="SAPBEXstdData 2 2 8 2" xfId="55429"/>
    <cellStyle name="SAPBEXstdData 2 2 9" xfId="55430"/>
    <cellStyle name="SAPBEXstdData 2 3" xfId="55431"/>
    <cellStyle name="SAPBEXstdData 2 3 10" xfId="55432"/>
    <cellStyle name="SAPBEXstdData 2 3 2" xfId="55433"/>
    <cellStyle name="SAPBEXstdData 2 3 2 2" xfId="55434"/>
    <cellStyle name="SAPBEXstdData 2 3 2 2 2" xfId="55435"/>
    <cellStyle name="SAPBEXstdData 2 3 2 2 3" xfId="55436"/>
    <cellStyle name="SAPBEXstdData 2 3 2 3" xfId="55437"/>
    <cellStyle name="SAPBEXstdData 2 3 2 3 2" xfId="55438"/>
    <cellStyle name="SAPBEXstdData 2 3 2 3 3" xfId="55439"/>
    <cellStyle name="SAPBEXstdData 2 3 2 4" xfId="55440"/>
    <cellStyle name="SAPBEXstdData 2 3 2 4 2" xfId="55441"/>
    <cellStyle name="SAPBEXstdData 2 3 2 5" xfId="55442"/>
    <cellStyle name="SAPBEXstdData 2 3 2 6" xfId="55443"/>
    <cellStyle name="SAPBEXstdData 2 3 2 7" xfId="55444"/>
    <cellStyle name="SAPBEXstdData 2 3 2 8" xfId="55445"/>
    <cellStyle name="SAPBEXstdData 2 3 3" xfId="55446"/>
    <cellStyle name="SAPBEXstdData 2 3 3 2" xfId="55447"/>
    <cellStyle name="SAPBEXstdData 2 3 3 2 2" xfId="55448"/>
    <cellStyle name="SAPBEXstdData 2 3 3 3" xfId="55449"/>
    <cellStyle name="SAPBEXstdData 2 3 3 4" xfId="55450"/>
    <cellStyle name="SAPBEXstdData 2 3 3 5" xfId="55451"/>
    <cellStyle name="SAPBEXstdData 2 3 4" xfId="55452"/>
    <cellStyle name="SAPBEXstdData 2 3 4 2" xfId="55453"/>
    <cellStyle name="SAPBEXstdData 2 3 4 3" xfId="55454"/>
    <cellStyle name="SAPBEXstdData 2 3 4 4" xfId="55455"/>
    <cellStyle name="SAPBEXstdData 2 3 4 5" xfId="55456"/>
    <cellStyle name="SAPBEXstdData 2 3 5" xfId="55457"/>
    <cellStyle name="SAPBEXstdData 2 3 5 2" xfId="55458"/>
    <cellStyle name="SAPBEXstdData 2 3 5 3" xfId="55459"/>
    <cellStyle name="SAPBEXstdData 2 3 5 4" xfId="55460"/>
    <cellStyle name="SAPBEXstdData 2 3 5 5" xfId="55461"/>
    <cellStyle name="SAPBEXstdData 2 3 6" xfId="55462"/>
    <cellStyle name="SAPBEXstdData 2 3 6 2" xfId="55463"/>
    <cellStyle name="SAPBEXstdData 2 3 6 3" xfId="55464"/>
    <cellStyle name="SAPBEXstdData 2 3 6 4" xfId="55465"/>
    <cellStyle name="SAPBEXstdData 2 3 6 5" xfId="55466"/>
    <cellStyle name="SAPBEXstdData 2 3 7" xfId="55467"/>
    <cellStyle name="SAPBEXstdData 2 3 7 2" xfId="55468"/>
    <cellStyle name="SAPBEXstdData 2 3 8" xfId="55469"/>
    <cellStyle name="SAPBEXstdData 2 3 9" xfId="55470"/>
    <cellStyle name="SAPBEXstdData 2 4" xfId="55471"/>
    <cellStyle name="SAPBEXstdData 2 4 2" xfId="55472"/>
    <cellStyle name="SAPBEXstdData 2 4 2 2" xfId="55473"/>
    <cellStyle name="SAPBEXstdData 2 4 2 3" xfId="55474"/>
    <cellStyle name="SAPBEXstdData 2 4 3" xfId="55475"/>
    <cellStyle name="SAPBEXstdData 2 4 3 2" xfId="55476"/>
    <cellStyle name="SAPBEXstdData 2 4 3 3" xfId="55477"/>
    <cellStyle name="SAPBEXstdData 2 4 4" xfId="55478"/>
    <cellStyle name="SAPBEXstdData 2 4 4 2" xfId="55479"/>
    <cellStyle name="SAPBEXstdData 2 4 5" xfId="55480"/>
    <cellStyle name="SAPBEXstdData 2 4 5 2" xfId="55481"/>
    <cellStyle name="SAPBEXstdData 2 4 6" xfId="55482"/>
    <cellStyle name="SAPBEXstdData 2 4 7" xfId="55483"/>
    <cellStyle name="SAPBEXstdData 2 5" xfId="55484"/>
    <cellStyle name="SAPBEXstdData 2 5 2" xfId="55485"/>
    <cellStyle name="SAPBEXstdData 2 5 2 2" xfId="55486"/>
    <cellStyle name="SAPBEXstdData 2 5 2 3" xfId="55487"/>
    <cellStyle name="SAPBEXstdData 2 5 3" xfId="55488"/>
    <cellStyle name="SAPBEXstdData 2 5 4" xfId="55489"/>
    <cellStyle name="SAPBEXstdData 2 5 5" xfId="55490"/>
    <cellStyle name="SAPBEXstdData 2 6" xfId="55491"/>
    <cellStyle name="SAPBEXstdData 2 6 2" xfId="55492"/>
    <cellStyle name="SAPBEXstdData 2 6 2 2" xfId="55493"/>
    <cellStyle name="SAPBEXstdData 2 6 3" xfId="55494"/>
    <cellStyle name="SAPBEXstdData 2 6 4" xfId="55495"/>
    <cellStyle name="SAPBEXstdData 2 6 5" xfId="55496"/>
    <cellStyle name="SAPBEXstdData 2 7" xfId="55497"/>
    <cellStyle name="SAPBEXstdData 2 7 2" xfId="55498"/>
    <cellStyle name="SAPBEXstdData 2 7 3" xfId="55499"/>
    <cellStyle name="SAPBEXstdData 2 7 4" xfId="55500"/>
    <cellStyle name="SAPBEXstdData 2 7 5" xfId="55501"/>
    <cellStyle name="SAPBEXstdData 2 8" xfId="55502"/>
    <cellStyle name="SAPBEXstdData 2 8 2" xfId="55503"/>
    <cellStyle name="SAPBEXstdData 2 8 3" xfId="55504"/>
    <cellStyle name="SAPBEXstdData 2 9" xfId="55505"/>
    <cellStyle name="SAPBEXstdData 2 9 2" xfId="55506"/>
    <cellStyle name="SAPBEXstdData 2 9 3" xfId="55507"/>
    <cellStyle name="SAPBEXstdData 20" xfId="55508"/>
    <cellStyle name="SAPBEXstdData 20 2" xfId="55509"/>
    <cellStyle name="SAPBEXstdData 21" xfId="55510"/>
    <cellStyle name="SAPBEXstdData 21 2" xfId="55511"/>
    <cellStyle name="SAPBEXstdData 22" xfId="55512"/>
    <cellStyle name="SAPBEXstdData 23" xfId="55513"/>
    <cellStyle name="SAPBEXstdData 3" xfId="55514"/>
    <cellStyle name="SAPBEXstdData 3 10" xfId="55515"/>
    <cellStyle name="SAPBEXstdData 3 10 2" xfId="55516"/>
    <cellStyle name="SAPBEXstdData 3 10 3" xfId="55517"/>
    <cellStyle name="SAPBEXstdData 3 11" xfId="55518"/>
    <cellStyle name="SAPBEXstdData 3 11 2" xfId="55519"/>
    <cellStyle name="SAPBEXstdData 3 12" xfId="55520"/>
    <cellStyle name="SAPBEXstdData 3 2" xfId="55521"/>
    <cellStyle name="SAPBEXstdData 3 2 10" xfId="55522"/>
    <cellStyle name="SAPBEXstdData 3 2 2" xfId="55523"/>
    <cellStyle name="SAPBEXstdData 3 2 2 2" xfId="55524"/>
    <cellStyle name="SAPBEXstdData 3 2 2 2 2" xfId="55525"/>
    <cellStyle name="SAPBEXstdData 3 2 2 2 3" xfId="55526"/>
    <cellStyle name="SAPBEXstdData 3 2 2 3" xfId="55527"/>
    <cellStyle name="SAPBEXstdData 3 2 2 3 2" xfId="55528"/>
    <cellStyle name="SAPBEXstdData 3 2 2 3 3" xfId="55529"/>
    <cellStyle name="SAPBEXstdData 3 2 2 4" xfId="55530"/>
    <cellStyle name="SAPBEXstdData 3 2 2 4 2" xfId="55531"/>
    <cellStyle name="SAPBEXstdData 3 2 2 5" xfId="55532"/>
    <cellStyle name="SAPBEXstdData 3 2 2 6" xfId="55533"/>
    <cellStyle name="SAPBEXstdData 3 2 2 7" xfId="55534"/>
    <cellStyle name="SAPBEXstdData 3 2 2 8" xfId="55535"/>
    <cellStyle name="SAPBEXstdData 3 2 3" xfId="55536"/>
    <cellStyle name="SAPBEXstdData 3 2 3 2" xfId="55537"/>
    <cellStyle name="SAPBEXstdData 3 2 3 2 2" xfId="55538"/>
    <cellStyle name="SAPBEXstdData 3 2 3 3" xfId="55539"/>
    <cellStyle name="SAPBEXstdData 3 2 3 4" xfId="55540"/>
    <cellStyle name="SAPBEXstdData 3 2 3 5" xfId="55541"/>
    <cellStyle name="SAPBEXstdData 3 2 4" xfId="55542"/>
    <cellStyle name="SAPBEXstdData 3 2 4 2" xfId="55543"/>
    <cellStyle name="SAPBEXstdData 3 2 4 3" xfId="55544"/>
    <cellStyle name="SAPBEXstdData 3 2 4 4" xfId="55545"/>
    <cellStyle name="SAPBEXstdData 3 2 4 5" xfId="55546"/>
    <cellStyle name="SAPBEXstdData 3 2 5" xfId="55547"/>
    <cellStyle name="SAPBEXstdData 3 2 5 2" xfId="55548"/>
    <cellStyle name="SAPBEXstdData 3 2 5 3" xfId="55549"/>
    <cellStyle name="SAPBEXstdData 3 2 5 4" xfId="55550"/>
    <cellStyle name="SAPBEXstdData 3 2 5 5" xfId="55551"/>
    <cellStyle name="SAPBEXstdData 3 2 6" xfId="55552"/>
    <cellStyle name="SAPBEXstdData 3 2 6 2" xfId="55553"/>
    <cellStyle name="SAPBEXstdData 3 2 6 3" xfId="55554"/>
    <cellStyle name="SAPBEXstdData 3 2 6 4" xfId="55555"/>
    <cellStyle name="SAPBEXstdData 3 2 6 5" xfId="55556"/>
    <cellStyle name="SAPBEXstdData 3 2 7" xfId="55557"/>
    <cellStyle name="SAPBEXstdData 3 2 7 2" xfId="55558"/>
    <cellStyle name="SAPBEXstdData 3 2 8" xfId="55559"/>
    <cellStyle name="SAPBEXstdData 3 2 9" xfId="55560"/>
    <cellStyle name="SAPBEXstdData 3 3" xfId="55561"/>
    <cellStyle name="SAPBEXstdData 3 3 2" xfId="55562"/>
    <cellStyle name="SAPBEXstdData 3 3 2 2" xfId="55563"/>
    <cellStyle name="SAPBEXstdData 3 3 2 3" xfId="55564"/>
    <cellStyle name="SAPBEXstdData 3 3 3" xfId="55565"/>
    <cellStyle name="SAPBEXstdData 3 3 3 2" xfId="55566"/>
    <cellStyle name="SAPBEXstdData 3 3 3 3" xfId="55567"/>
    <cellStyle name="SAPBEXstdData 3 3 4" xfId="55568"/>
    <cellStyle name="SAPBEXstdData 3 3 4 2" xfId="55569"/>
    <cellStyle name="SAPBEXstdData 3 3 5" xfId="55570"/>
    <cellStyle name="SAPBEXstdData 3 3 5 2" xfId="55571"/>
    <cellStyle name="SAPBEXstdData 3 3 6" xfId="55572"/>
    <cellStyle name="SAPBEXstdData 3 3 7" xfId="55573"/>
    <cellStyle name="SAPBEXstdData 3 4" xfId="55574"/>
    <cellStyle name="SAPBEXstdData 3 4 2" xfId="55575"/>
    <cellStyle name="SAPBEXstdData 3 4 2 2" xfId="55576"/>
    <cellStyle name="SAPBEXstdData 3 4 2 3" xfId="55577"/>
    <cellStyle name="SAPBEXstdData 3 4 3" xfId="55578"/>
    <cellStyle name="SAPBEXstdData 3 4 4" xfId="55579"/>
    <cellStyle name="SAPBEXstdData 3 4 5" xfId="55580"/>
    <cellStyle name="SAPBEXstdData 3 5" xfId="55581"/>
    <cellStyle name="SAPBEXstdData 3 5 2" xfId="55582"/>
    <cellStyle name="SAPBEXstdData 3 5 2 2" xfId="55583"/>
    <cellStyle name="SAPBEXstdData 3 5 3" xfId="55584"/>
    <cellStyle name="SAPBEXstdData 3 5 4" xfId="55585"/>
    <cellStyle name="SAPBEXstdData 3 5 5" xfId="55586"/>
    <cellStyle name="SAPBEXstdData 3 6" xfId="55587"/>
    <cellStyle name="SAPBEXstdData 3 6 2" xfId="55588"/>
    <cellStyle name="SAPBEXstdData 3 6 3" xfId="55589"/>
    <cellStyle name="SAPBEXstdData 3 6 4" xfId="55590"/>
    <cellStyle name="SAPBEXstdData 3 6 5" xfId="55591"/>
    <cellStyle name="SAPBEXstdData 3 7" xfId="55592"/>
    <cellStyle name="SAPBEXstdData 3 7 2" xfId="55593"/>
    <cellStyle name="SAPBEXstdData 3 7 3" xfId="55594"/>
    <cellStyle name="SAPBEXstdData 3 7 4" xfId="55595"/>
    <cellStyle name="SAPBEXstdData 3 7 5" xfId="55596"/>
    <cellStyle name="SAPBEXstdData 3 8" xfId="55597"/>
    <cellStyle name="SAPBEXstdData 3 8 2" xfId="55598"/>
    <cellStyle name="SAPBEXstdData 3 8 3" xfId="55599"/>
    <cellStyle name="SAPBEXstdData 3 9" xfId="55600"/>
    <cellStyle name="SAPBEXstdData 3 9 2" xfId="55601"/>
    <cellStyle name="SAPBEXstdData 3 9 3" xfId="55602"/>
    <cellStyle name="SAPBEXstdData 4" xfId="55603"/>
    <cellStyle name="SAPBEXstdData 4 10" xfId="55604"/>
    <cellStyle name="SAPBEXstdData 4 11" xfId="55605"/>
    <cellStyle name="SAPBEXstdData 4 12" xfId="55606"/>
    <cellStyle name="SAPBEXstdData 4 2" xfId="55607"/>
    <cellStyle name="SAPBEXstdData 4 2 10" xfId="55608"/>
    <cellStyle name="SAPBEXstdData 4 2 2" xfId="55609"/>
    <cellStyle name="SAPBEXstdData 4 2 2 2" xfId="55610"/>
    <cellStyle name="SAPBEXstdData 4 2 2 2 2" xfId="55611"/>
    <cellStyle name="SAPBEXstdData 4 2 2 2 3" xfId="55612"/>
    <cellStyle name="SAPBEXstdData 4 2 2 3" xfId="55613"/>
    <cellStyle name="SAPBEXstdData 4 2 2 3 2" xfId="55614"/>
    <cellStyle name="SAPBEXstdData 4 2 2 4" xfId="55615"/>
    <cellStyle name="SAPBEXstdData 4 2 2 4 2" xfId="55616"/>
    <cellStyle name="SAPBEXstdData 4 2 2 5" xfId="55617"/>
    <cellStyle name="SAPBEXstdData 4 2 2 6" xfId="55618"/>
    <cellStyle name="SAPBEXstdData 4 2 2 7" xfId="55619"/>
    <cellStyle name="SAPBEXstdData 4 2 2 8" xfId="55620"/>
    <cellStyle name="SAPBEXstdData 4 2 3" xfId="55621"/>
    <cellStyle name="SAPBEXstdData 4 2 3 2" xfId="55622"/>
    <cellStyle name="SAPBEXstdData 4 2 3 2 2" xfId="55623"/>
    <cellStyle name="SAPBEXstdData 4 2 3 3" xfId="55624"/>
    <cellStyle name="SAPBEXstdData 4 2 3 4" xfId="55625"/>
    <cellStyle name="SAPBEXstdData 4 2 3 5" xfId="55626"/>
    <cellStyle name="SAPBEXstdData 4 2 4" xfId="55627"/>
    <cellStyle name="SAPBEXstdData 4 2 4 2" xfId="55628"/>
    <cellStyle name="SAPBEXstdData 4 2 4 3" xfId="55629"/>
    <cellStyle name="SAPBEXstdData 4 2 4 4" xfId="55630"/>
    <cellStyle name="SAPBEXstdData 4 2 4 5" xfId="55631"/>
    <cellStyle name="SAPBEXstdData 4 2 5" xfId="55632"/>
    <cellStyle name="SAPBEXstdData 4 2 5 2" xfId="55633"/>
    <cellStyle name="SAPBEXstdData 4 2 5 3" xfId="55634"/>
    <cellStyle name="SAPBEXstdData 4 2 5 4" xfId="55635"/>
    <cellStyle name="SAPBEXstdData 4 2 5 5" xfId="55636"/>
    <cellStyle name="SAPBEXstdData 4 2 6" xfId="55637"/>
    <cellStyle name="SAPBEXstdData 4 2 6 2" xfId="55638"/>
    <cellStyle name="SAPBEXstdData 4 2 6 3" xfId="55639"/>
    <cellStyle name="SAPBEXstdData 4 2 6 4" xfId="55640"/>
    <cellStyle name="SAPBEXstdData 4 2 6 5" xfId="55641"/>
    <cellStyle name="SAPBEXstdData 4 2 7" xfId="55642"/>
    <cellStyle name="SAPBEXstdData 4 2 7 2" xfId="55643"/>
    <cellStyle name="SAPBEXstdData 4 2 8" xfId="55644"/>
    <cellStyle name="SAPBEXstdData 4 2 9" xfId="55645"/>
    <cellStyle name="SAPBEXstdData 4 3" xfId="55646"/>
    <cellStyle name="SAPBEXstdData 4 3 2" xfId="55647"/>
    <cellStyle name="SAPBEXstdData 4 3 2 2" xfId="55648"/>
    <cellStyle name="SAPBEXstdData 4 3 3" xfId="55649"/>
    <cellStyle name="SAPBEXstdData 4 3 3 2" xfId="55650"/>
    <cellStyle name="SAPBEXstdData 4 3 4" xfId="55651"/>
    <cellStyle name="SAPBEXstdData 4 3 4 2" xfId="55652"/>
    <cellStyle name="SAPBEXstdData 4 3 5" xfId="55653"/>
    <cellStyle name="SAPBEXstdData 4 3 5 2" xfId="55654"/>
    <cellStyle name="SAPBEXstdData 4 3 6" xfId="55655"/>
    <cellStyle name="SAPBEXstdData 4 3 7" xfId="55656"/>
    <cellStyle name="SAPBEXstdData 4 4" xfId="55657"/>
    <cellStyle name="SAPBEXstdData 4 4 2" xfId="55658"/>
    <cellStyle name="SAPBEXstdData 4 4 2 2" xfId="55659"/>
    <cellStyle name="SAPBEXstdData 4 4 3" xfId="55660"/>
    <cellStyle name="SAPBEXstdData 4 4 4" xfId="55661"/>
    <cellStyle name="SAPBEXstdData 4 4 5" xfId="55662"/>
    <cellStyle name="SAPBEXstdData 4 5" xfId="55663"/>
    <cellStyle name="SAPBEXstdData 4 5 2" xfId="55664"/>
    <cellStyle name="SAPBEXstdData 4 5 2 2" xfId="55665"/>
    <cellStyle name="SAPBEXstdData 4 5 3" xfId="55666"/>
    <cellStyle name="SAPBEXstdData 4 5 4" xfId="55667"/>
    <cellStyle name="SAPBEXstdData 4 5 5" xfId="55668"/>
    <cellStyle name="SAPBEXstdData 4 6" xfId="55669"/>
    <cellStyle name="SAPBEXstdData 4 6 2" xfId="55670"/>
    <cellStyle name="SAPBEXstdData 4 6 3" xfId="55671"/>
    <cellStyle name="SAPBEXstdData 4 6 4" xfId="55672"/>
    <cellStyle name="SAPBEXstdData 4 6 5" xfId="55673"/>
    <cellStyle name="SAPBEXstdData 4 7" xfId="55674"/>
    <cellStyle name="SAPBEXstdData 4 7 2" xfId="55675"/>
    <cellStyle name="SAPBEXstdData 4 7 3" xfId="55676"/>
    <cellStyle name="SAPBEXstdData 4 7 4" xfId="55677"/>
    <cellStyle name="SAPBEXstdData 4 7 5" xfId="55678"/>
    <cellStyle name="SAPBEXstdData 4 8" xfId="55679"/>
    <cellStyle name="SAPBEXstdData 4 8 2" xfId="55680"/>
    <cellStyle name="SAPBEXstdData 4 9" xfId="55681"/>
    <cellStyle name="SAPBEXstdData 4 9 2" xfId="55682"/>
    <cellStyle name="SAPBEXstdData 4 9 3" xfId="55683"/>
    <cellStyle name="SAPBEXstdData 5" xfId="55684"/>
    <cellStyle name="SAPBEXstdData 5 2" xfId="55685"/>
    <cellStyle name="SAPBEXstdData 5 2 2" xfId="55686"/>
    <cellStyle name="SAPBEXstdData 5 2 2 2" xfId="55687"/>
    <cellStyle name="SAPBEXstdData 5 2 2 3" xfId="55688"/>
    <cellStyle name="SAPBEXstdData 5 2 3" xfId="55689"/>
    <cellStyle name="SAPBEXstdData 5 2 4" xfId="55690"/>
    <cellStyle name="SAPBEXstdData 5 2 5" xfId="55691"/>
    <cellStyle name="SAPBEXstdData 5 3" xfId="55692"/>
    <cellStyle name="SAPBEXstdData 5 3 2" xfId="55693"/>
    <cellStyle name="SAPBEXstdData 5 3 3" xfId="55694"/>
    <cellStyle name="SAPBEXstdData 5 4" xfId="55695"/>
    <cellStyle name="SAPBEXstdData 5 4 2" xfId="55696"/>
    <cellStyle name="SAPBEXstdData 5 5" xfId="55697"/>
    <cellStyle name="SAPBEXstdData 5 5 2" xfId="55698"/>
    <cellStyle name="SAPBEXstdData 5 6" xfId="55699"/>
    <cellStyle name="SAPBEXstdData 5 7" xfId="55700"/>
    <cellStyle name="SAPBEXstdData 6" xfId="55701"/>
    <cellStyle name="SAPBEXstdData 6 2" xfId="55702"/>
    <cellStyle name="SAPBEXstdData 6 2 2" xfId="55703"/>
    <cellStyle name="SAPBEXstdData 6 2 2 2" xfId="55704"/>
    <cellStyle name="SAPBEXstdData 6 2 3" xfId="55705"/>
    <cellStyle name="SAPBEXstdData 6 2 4" xfId="55706"/>
    <cellStyle name="SAPBEXstdData 6 2 5" xfId="55707"/>
    <cellStyle name="SAPBEXstdData 6 3" xfId="55708"/>
    <cellStyle name="SAPBEXstdData 6 3 2" xfId="55709"/>
    <cellStyle name="SAPBEXstdData 6 3 3" xfId="55710"/>
    <cellStyle name="SAPBEXstdData 6 4" xfId="55711"/>
    <cellStyle name="SAPBEXstdData 6 5" xfId="55712"/>
    <cellStyle name="SAPBEXstdData 6 6" xfId="55713"/>
    <cellStyle name="SAPBEXstdData 7" xfId="55714"/>
    <cellStyle name="SAPBEXstdData 7 2" xfId="55715"/>
    <cellStyle name="SAPBEXstdData 7 2 2" xfId="55716"/>
    <cellStyle name="SAPBEXstdData 7 2 3" xfId="55717"/>
    <cellStyle name="SAPBEXstdData 7 3" xfId="55718"/>
    <cellStyle name="SAPBEXstdData 7 3 2" xfId="55719"/>
    <cellStyle name="SAPBEXstdData 7 4" xfId="55720"/>
    <cellStyle name="SAPBEXstdData 7 5" xfId="55721"/>
    <cellStyle name="SAPBEXstdData 7 6" xfId="55722"/>
    <cellStyle name="SAPBEXstdData 8" xfId="55723"/>
    <cellStyle name="SAPBEXstdData 8 2" xfId="55724"/>
    <cellStyle name="SAPBEXstdData 8 2 2" xfId="55725"/>
    <cellStyle name="SAPBEXstdData 8 2 3" xfId="55726"/>
    <cellStyle name="SAPBEXstdData 8 3" xfId="55727"/>
    <cellStyle name="SAPBEXstdData 8 3 2" xfId="55728"/>
    <cellStyle name="SAPBEXstdData 8 4" xfId="55729"/>
    <cellStyle name="SAPBEXstdData 8 5" xfId="55730"/>
    <cellStyle name="SAPBEXstdData 9" xfId="55731"/>
    <cellStyle name="SAPBEXstdData 9 2" xfId="55732"/>
    <cellStyle name="SAPBEXstdData 9 2 2" xfId="55733"/>
    <cellStyle name="SAPBEXstdData 9 2 3" xfId="55734"/>
    <cellStyle name="SAPBEXstdData 9 3" xfId="55735"/>
    <cellStyle name="SAPBEXstdData 9 3 2" xfId="55736"/>
    <cellStyle name="SAPBEXstdData 9 4" xfId="55737"/>
    <cellStyle name="SAPBEXstdData 9 5" xfId="55738"/>
    <cellStyle name="SAPBEXstdDataEmph" xfId="55739"/>
    <cellStyle name="SAPBEXstdDataEmph 10" xfId="55740"/>
    <cellStyle name="SAPBEXstdDataEmph 10 2" xfId="55741"/>
    <cellStyle name="SAPBEXstdDataEmph 10 2 2" xfId="55742"/>
    <cellStyle name="SAPBEXstdDataEmph 10 3" xfId="55743"/>
    <cellStyle name="SAPBEXstdDataEmph 10 3 2" xfId="55744"/>
    <cellStyle name="SAPBEXstdDataEmph 10 4" xfId="55745"/>
    <cellStyle name="SAPBEXstdDataEmph 10 5" xfId="55746"/>
    <cellStyle name="SAPBEXstdDataEmph 11" xfId="55747"/>
    <cellStyle name="SAPBEXstdDataEmph 11 2" xfId="55748"/>
    <cellStyle name="SAPBEXstdDataEmph 11 2 2" xfId="55749"/>
    <cellStyle name="SAPBEXstdDataEmph 11 3" xfId="55750"/>
    <cellStyle name="SAPBEXstdDataEmph 11 3 2" xfId="55751"/>
    <cellStyle name="SAPBEXstdDataEmph 11 4" xfId="55752"/>
    <cellStyle name="SAPBEXstdDataEmph 11 5" xfId="55753"/>
    <cellStyle name="SAPBEXstdDataEmph 12" xfId="55754"/>
    <cellStyle name="SAPBEXstdDataEmph 12 2" xfId="55755"/>
    <cellStyle name="SAPBEXstdDataEmph 12 2 2" xfId="55756"/>
    <cellStyle name="SAPBEXstdDataEmph 12 3" xfId="55757"/>
    <cellStyle name="SAPBEXstdDataEmph 12 3 2" xfId="55758"/>
    <cellStyle name="SAPBEXstdDataEmph 12 4" xfId="55759"/>
    <cellStyle name="SAPBEXstdDataEmph 12 5" xfId="55760"/>
    <cellStyle name="SAPBEXstdDataEmph 13" xfId="55761"/>
    <cellStyle name="SAPBEXstdDataEmph 13 2" xfId="55762"/>
    <cellStyle name="SAPBEXstdDataEmph 13 2 2" xfId="55763"/>
    <cellStyle name="SAPBEXstdDataEmph 13 3" xfId="55764"/>
    <cellStyle name="SAPBEXstdDataEmph 13 3 2" xfId="55765"/>
    <cellStyle name="SAPBEXstdDataEmph 13 4" xfId="55766"/>
    <cellStyle name="SAPBEXstdDataEmph 13 5" xfId="55767"/>
    <cellStyle name="SAPBEXstdDataEmph 14" xfId="55768"/>
    <cellStyle name="SAPBEXstdDataEmph 14 2" xfId="55769"/>
    <cellStyle name="SAPBEXstdDataEmph 14 2 2" xfId="55770"/>
    <cellStyle name="SAPBEXstdDataEmph 14 3" xfId="55771"/>
    <cellStyle name="SAPBEXstdDataEmph 14 3 2" xfId="55772"/>
    <cellStyle name="SAPBEXstdDataEmph 14 4" xfId="55773"/>
    <cellStyle name="SAPBEXstdDataEmph 14 5" xfId="55774"/>
    <cellStyle name="SAPBEXstdDataEmph 15" xfId="55775"/>
    <cellStyle name="SAPBEXstdDataEmph 15 2" xfId="55776"/>
    <cellStyle name="SAPBEXstdDataEmph 15 2 2" xfId="55777"/>
    <cellStyle name="SAPBEXstdDataEmph 15 3" xfId="55778"/>
    <cellStyle name="SAPBEXstdDataEmph 15 3 2" xfId="55779"/>
    <cellStyle name="SAPBEXstdDataEmph 15 4" xfId="55780"/>
    <cellStyle name="SAPBEXstdDataEmph 15 5" xfId="55781"/>
    <cellStyle name="SAPBEXstdDataEmph 16" xfId="55782"/>
    <cellStyle name="SAPBEXstdDataEmph 16 2" xfId="55783"/>
    <cellStyle name="SAPBEXstdDataEmph 16 2 2" xfId="55784"/>
    <cellStyle name="SAPBEXstdDataEmph 16 3" xfId="55785"/>
    <cellStyle name="SAPBEXstdDataEmph 16 3 2" xfId="55786"/>
    <cellStyle name="SAPBEXstdDataEmph 16 4" xfId="55787"/>
    <cellStyle name="SAPBEXstdDataEmph 16 5" xfId="55788"/>
    <cellStyle name="SAPBEXstdDataEmph 17" xfId="55789"/>
    <cellStyle name="SAPBEXstdDataEmph 17 2" xfId="55790"/>
    <cellStyle name="SAPBEXstdDataEmph 17 3" xfId="55791"/>
    <cellStyle name="SAPBEXstdDataEmph 17 4" xfId="55792"/>
    <cellStyle name="SAPBEXstdDataEmph 17 5" xfId="55793"/>
    <cellStyle name="SAPBEXstdDataEmph 18" xfId="55794"/>
    <cellStyle name="SAPBEXstdDataEmph 18 2" xfId="55795"/>
    <cellStyle name="SAPBEXstdDataEmph 19" xfId="55796"/>
    <cellStyle name="SAPBEXstdDataEmph 19 2" xfId="55797"/>
    <cellStyle name="SAPBEXstdDataEmph 2" xfId="55798"/>
    <cellStyle name="SAPBEXstdDataEmph 2 10" xfId="55799"/>
    <cellStyle name="SAPBEXstdDataEmph 2 10 2" xfId="55800"/>
    <cellStyle name="SAPBEXstdDataEmph 2 10 3" xfId="55801"/>
    <cellStyle name="SAPBEXstdDataEmph 2 11" xfId="55802"/>
    <cellStyle name="SAPBEXstdDataEmph 2 11 2" xfId="55803"/>
    <cellStyle name="SAPBEXstdDataEmph 2 11 3" xfId="55804"/>
    <cellStyle name="SAPBEXstdDataEmph 2 12" xfId="55805"/>
    <cellStyle name="SAPBEXstdDataEmph 2 12 2" xfId="55806"/>
    <cellStyle name="SAPBEXstdDataEmph 2 13" xfId="55807"/>
    <cellStyle name="SAPBEXstdDataEmph 2 2" xfId="55808"/>
    <cellStyle name="SAPBEXstdDataEmph 2 2 10" xfId="55809"/>
    <cellStyle name="SAPBEXstdDataEmph 2 2 11" xfId="55810"/>
    <cellStyle name="SAPBEXstdDataEmph 2 2 12" xfId="55811"/>
    <cellStyle name="SAPBEXstdDataEmph 2 2 2" xfId="55812"/>
    <cellStyle name="SAPBEXstdDataEmph 2 2 2 10" xfId="55813"/>
    <cellStyle name="SAPBEXstdDataEmph 2 2 2 11" xfId="55814"/>
    <cellStyle name="SAPBEXstdDataEmph 2 2 2 2" xfId="55815"/>
    <cellStyle name="SAPBEXstdDataEmph 2 2 2 2 2" xfId="55816"/>
    <cellStyle name="SAPBEXstdDataEmph 2 2 2 2 2 2" xfId="55817"/>
    <cellStyle name="SAPBEXstdDataEmph 2 2 2 2 2 3" xfId="55818"/>
    <cellStyle name="SAPBEXstdDataEmph 2 2 2 2 3" xfId="55819"/>
    <cellStyle name="SAPBEXstdDataEmph 2 2 2 2 3 2" xfId="55820"/>
    <cellStyle name="SAPBEXstdDataEmph 2 2 2 2 3 3" xfId="55821"/>
    <cellStyle name="SAPBEXstdDataEmph 2 2 2 2 4" xfId="55822"/>
    <cellStyle name="SAPBEXstdDataEmph 2 2 2 2 4 2" xfId="55823"/>
    <cellStyle name="SAPBEXstdDataEmph 2 2 2 2 5" xfId="55824"/>
    <cellStyle name="SAPBEXstdDataEmph 2 2 2 2 6" xfId="55825"/>
    <cellStyle name="SAPBEXstdDataEmph 2 2 2 2 7" xfId="55826"/>
    <cellStyle name="SAPBEXstdDataEmph 2 2 2 2 8" xfId="55827"/>
    <cellStyle name="SAPBEXstdDataEmph 2 2 2 3" xfId="55828"/>
    <cellStyle name="SAPBEXstdDataEmph 2 2 2 3 2" xfId="55829"/>
    <cellStyle name="SAPBEXstdDataEmph 2 2 2 3 2 2" xfId="55830"/>
    <cellStyle name="SAPBEXstdDataEmph 2 2 2 3 3" xfId="55831"/>
    <cellStyle name="SAPBEXstdDataEmph 2 2 2 3 4" xfId="55832"/>
    <cellStyle name="SAPBEXstdDataEmph 2 2 2 3 5" xfId="55833"/>
    <cellStyle name="SAPBEXstdDataEmph 2 2 2 3 6" xfId="55834"/>
    <cellStyle name="SAPBEXstdDataEmph 2 2 2 4" xfId="55835"/>
    <cellStyle name="SAPBEXstdDataEmph 2 2 2 4 2" xfId="55836"/>
    <cellStyle name="SAPBEXstdDataEmph 2 2 2 4 3" xfId="55837"/>
    <cellStyle name="SAPBEXstdDataEmph 2 2 2 4 4" xfId="55838"/>
    <cellStyle name="SAPBEXstdDataEmph 2 2 2 4 5" xfId="55839"/>
    <cellStyle name="SAPBEXstdDataEmph 2 2 2 5" xfId="55840"/>
    <cellStyle name="SAPBEXstdDataEmph 2 2 2 5 2" xfId="55841"/>
    <cellStyle name="SAPBEXstdDataEmph 2 2 2 5 3" xfId="55842"/>
    <cellStyle name="SAPBEXstdDataEmph 2 2 2 5 4" xfId="55843"/>
    <cellStyle name="SAPBEXstdDataEmph 2 2 2 5 5" xfId="55844"/>
    <cellStyle name="SAPBEXstdDataEmph 2 2 2 6" xfId="55845"/>
    <cellStyle name="SAPBEXstdDataEmph 2 2 2 6 2" xfId="55846"/>
    <cellStyle name="SAPBEXstdDataEmph 2 2 2 6 3" xfId="55847"/>
    <cellStyle name="SAPBEXstdDataEmph 2 2 2 6 4" xfId="55848"/>
    <cellStyle name="SAPBEXstdDataEmph 2 2 2 6 5" xfId="55849"/>
    <cellStyle name="SAPBEXstdDataEmph 2 2 2 7" xfId="55850"/>
    <cellStyle name="SAPBEXstdDataEmph 2 2 2 7 2" xfId="55851"/>
    <cellStyle name="SAPBEXstdDataEmph 2 2 2 8" xfId="55852"/>
    <cellStyle name="SAPBEXstdDataEmph 2 2 2 9" xfId="55853"/>
    <cellStyle name="SAPBEXstdDataEmph 2 2 3" xfId="55854"/>
    <cellStyle name="SAPBEXstdDataEmph 2 2 3 2" xfId="55855"/>
    <cellStyle name="SAPBEXstdDataEmph 2 2 3 2 2" xfId="55856"/>
    <cellStyle name="SAPBEXstdDataEmph 2 2 3 2 3" xfId="55857"/>
    <cellStyle name="SAPBEXstdDataEmph 2 2 3 3" xfId="55858"/>
    <cellStyle name="SAPBEXstdDataEmph 2 2 3 3 2" xfId="55859"/>
    <cellStyle name="SAPBEXstdDataEmph 2 2 3 3 3" xfId="55860"/>
    <cellStyle name="SAPBEXstdDataEmph 2 2 3 4" xfId="55861"/>
    <cellStyle name="SAPBEXstdDataEmph 2 2 3 4 2" xfId="55862"/>
    <cellStyle name="SAPBEXstdDataEmph 2 2 3 5" xfId="55863"/>
    <cellStyle name="SAPBEXstdDataEmph 2 2 3 5 2" xfId="55864"/>
    <cellStyle name="SAPBEXstdDataEmph 2 2 3 6" xfId="55865"/>
    <cellStyle name="SAPBEXstdDataEmph 2 2 3 7" xfId="55866"/>
    <cellStyle name="SAPBEXstdDataEmph 2 2 3 8" xfId="55867"/>
    <cellStyle name="SAPBEXstdDataEmph 2 2 3 9" xfId="55868"/>
    <cellStyle name="SAPBEXstdDataEmph 2 2 4" xfId="55869"/>
    <cellStyle name="SAPBEXstdDataEmph 2 2 4 2" xfId="55870"/>
    <cellStyle name="SAPBEXstdDataEmph 2 2 4 2 2" xfId="55871"/>
    <cellStyle name="SAPBEXstdDataEmph 2 2 4 3" xfId="55872"/>
    <cellStyle name="SAPBEXstdDataEmph 2 2 4 4" xfId="55873"/>
    <cellStyle name="SAPBEXstdDataEmph 2 2 4 5" xfId="55874"/>
    <cellStyle name="SAPBEXstdDataEmph 2 2 5" xfId="55875"/>
    <cellStyle name="SAPBEXstdDataEmph 2 2 5 2" xfId="55876"/>
    <cellStyle name="SAPBEXstdDataEmph 2 2 5 2 2" xfId="55877"/>
    <cellStyle name="SAPBEXstdDataEmph 2 2 5 3" xfId="55878"/>
    <cellStyle name="SAPBEXstdDataEmph 2 2 5 4" xfId="55879"/>
    <cellStyle name="SAPBEXstdDataEmph 2 2 5 5" xfId="55880"/>
    <cellStyle name="SAPBEXstdDataEmph 2 2 6" xfId="55881"/>
    <cellStyle name="SAPBEXstdDataEmph 2 2 6 2" xfId="55882"/>
    <cellStyle name="SAPBEXstdDataEmph 2 2 6 3" xfId="55883"/>
    <cellStyle name="SAPBEXstdDataEmph 2 2 6 4" xfId="55884"/>
    <cellStyle name="SAPBEXstdDataEmph 2 2 6 5" xfId="55885"/>
    <cellStyle name="SAPBEXstdDataEmph 2 2 7" xfId="55886"/>
    <cellStyle name="SAPBEXstdDataEmph 2 2 7 2" xfId="55887"/>
    <cellStyle name="SAPBEXstdDataEmph 2 2 7 3" xfId="55888"/>
    <cellStyle name="SAPBEXstdDataEmph 2 2 7 4" xfId="55889"/>
    <cellStyle name="SAPBEXstdDataEmph 2 2 7 5" xfId="55890"/>
    <cellStyle name="SAPBEXstdDataEmph 2 2 8" xfId="55891"/>
    <cellStyle name="SAPBEXstdDataEmph 2 2 8 2" xfId="55892"/>
    <cellStyle name="SAPBEXstdDataEmph 2 2 9" xfId="55893"/>
    <cellStyle name="SAPBEXstdDataEmph 2 3" xfId="55894"/>
    <cellStyle name="SAPBEXstdDataEmph 2 3 10" xfId="55895"/>
    <cellStyle name="SAPBEXstdDataEmph 2 3 11" xfId="55896"/>
    <cellStyle name="SAPBEXstdDataEmph 2 3 2" xfId="55897"/>
    <cellStyle name="SAPBEXstdDataEmph 2 3 2 2" xfId="55898"/>
    <cellStyle name="SAPBEXstdDataEmph 2 3 2 2 2" xfId="55899"/>
    <cellStyle name="SAPBEXstdDataEmph 2 3 2 2 3" xfId="55900"/>
    <cellStyle name="SAPBEXstdDataEmph 2 3 2 3" xfId="55901"/>
    <cellStyle name="SAPBEXstdDataEmph 2 3 2 3 2" xfId="55902"/>
    <cellStyle name="SAPBEXstdDataEmph 2 3 2 3 3" xfId="55903"/>
    <cellStyle name="SAPBEXstdDataEmph 2 3 2 4" xfId="55904"/>
    <cellStyle name="SAPBEXstdDataEmph 2 3 2 4 2" xfId="55905"/>
    <cellStyle name="SAPBEXstdDataEmph 2 3 2 5" xfId="55906"/>
    <cellStyle name="SAPBEXstdDataEmph 2 3 2 6" xfId="55907"/>
    <cellStyle name="SAPBEXstdDataEmph 2 3 2 7" xfId="55908"/>
    <cellStyle name="SAPBEXstdDataEmph 2 3 2 8" xfId="55909"/>
    <cellStyle name="SAPBEXstdDataEmph 2 3 3" xfId="55910"/>
    <cellStyle name="SAPBEXstdDataEmph 2 3 3 2" xfId="55911"/>
    <cellStyle name="SAPBEXstdDataEmph 2 3 3 2 2" xfId="55912"/>
    <cellStyle name="SAPBEXstdDataEmph 2 3 3 3" xfId="55913"/>
    <cellStyle name="SAPBEXstdDataEmph 2 3 3 4" xfId="55914"/>
    <cellStyle name="SAPBEXstdDataEmph 2 3 3 5" xfId="55915"/>
    <cellStyle name="SAPBEXstdDataEmph 2 3 3 6" xfId="55916"/>
    <cellStyle name="SAPBEXstdDataEmph 2 3 4" xfId="55917"/>
    <cellStyle name="SAPBEXstdDataEmph 2 3 4 2" xfId="55918"/>
    <cellStyle name="SAPBEXstdDataEmph 2 3 4 3" xfId="55919"/>
    <cellStyle name="SAPBEXstdDataEmph 2 3 4 4" xfId="55920"/>
    <cellStyle name="SAPBEXstdDataEmph 2 3 4 5" xfId="55921"/>
    <cellStyle name="SAPBEXstdDataEmph 2 3 5" xfId="55922"/>
    <cellStyle name="SAPBEXstdDataEmph 2 3 5 2" xfId="55923"/>
    <cellStyle name="SAPBEXstdDataEmph 2 3 5 3" xfId="55924"/>
    <cellStyle name="SAPBEXstdDataEmph 2 3 5 4" xfId="55925"/>
    <cellStyle name="SAPBEXstdDataEmph 2 3 5 5" xfId="55926"/>
    <cellStyle name="SAPBEXstdDataEmph 2 3 6" xfId="55927"/>
    <cellStyle name="SAPBEXstdDataEmph 2 3 6 2" xfId="55928"/>
    <cellStyle name="SAPBEXstdDataEmph 2 3 6 3" xfId="55929"/>
    <cellStyle name="SAPBEXstdDataEmph 2 3 6 4" xfId="55930"/>
    <cellStyle name="SAPBEXstdDataEmph 2 3 6 5" xfId="55931"/>
    <cellStyle name="SAPBEXstdDataEmph 2 3 7" xfId="55932"/>
    <cellStyle name="SAPBEXstdDataEmph 2 3 7 2" xfId="55933"/>
    <cellStyle name="SAPBEXstdDataEmph 2 3 8" xfId="55934"/>
    <cellStyle name="SAPBEXstdDataEmph 2 3 9" xfId="55935"/>
    <cellStyle name="SAPBEXstdDataEmph 2 4" xfId="55936"/>
    <cellStyle name="SAPBEXstdDataEmph 2 4 2" xfId="55937"/>
    <cellStyle name="SAPBEXstdDataEmph 2 4 2 2" xfId="55938"/>
    <cellStyle name="SAPBEXstdDataEmph 2 4 2 3" xfId="55939"/>
    <cellStyle name="SAPBEXstdDataEmph 2 4 3" xfId="55940"/>
    <cellStyle name="SAPBEXstdDataEmph 2 4 3 2" xfId="55941"/>
    <cellStyle name="SAPBEXstdDataEmph 2 4 3 3" xfId="55942"/>
    <cellStyle name="SAPBEXstdDataEmph 2 4 4" xfId="55943"/>
    <cellStyle name="SAPBEXstdDataEmph 2 4 4 2" xfId="55944"/>
    <cellStyle name="SAPBEXstdDataEmph 2 4 5" xfId="55945"/>
    <cellStyle name="SAPBEXstdDataEmph 2 4 5 2" xfId="55946"/>
    <cellStyle name="SAPBEXstdDataEmph 2 4 6" xfId="55947"/>
    <cellStyle name="SAPBEXstdDataEmph 2 4 7" xfId="55948"/>
    <cellStyle name="SAPBEXstdDataEmph 2 4 8" xfId="55949"/>
    <cellStyle name="SAPBEXstdDataEmph 2 4 9" xfId="55950"/>
    <cellStyle name="SAPBEXstdDataEmph 2 5" xfId="55951"/>
    <cellStyle name="SAPBEXstdDataEmph 2 5 2" xfId="55952"/>
    <cellStyle name="SAPBEXstdDataEmph 2 5 2 2" xfId="55953"/>
    <cellStyle name="SAPBEXstdDataEmph 2 5 2 3" xfId="55954"/>
    <cellStyle name="SAPBEXstdDataEmph 2 5 3" xfId="55955"/>
    <cellStyle name="SAPBEXstdDataEmph 2 5 4" xfId="55956"/>
    <cellStyle name="SAPBEXstdDataEmph 2 5 5" xfId="55957"/>
    <cellStyle name="SAPBEXstdDataEmph 2 6" xfId="55958"/>
    <cellStyle name="SAPBEXstdDataEmph 2 6 2" xfId="55959"/>
    <cellStyle name="SAPBEXstdDataEmph 2 6 2 2" xfId="55960"/>
    <cellStyle name="SAPBEXstdDataEmph 2 6 3" xfId="55961"/>
    <cellStyle name="SAPBEXstdDataEmph 2 6 4" xfId="55962"/>
    <cellStyle name="SAPBEXstdDataEmph 2 6 5" xfId="55963"/>
    <cellStyle name="SAPBEXstdDataEmph 2 7" xfId="55964"/>
    <cellStyle name="SAPBEXstdDataEmph 2 7 2" xfId="55965"/>
    <cellStyle name="SAPBEXstdDataEmph 2 7 3" xfId="55966"/>
    <cellStyle name="SAPBEXstdDataEmph 2 7 4" xfId="55967"/>
    <cellStyle name="SAPBEXstdDataEmph 2 7 5" xfId="55968"/>
    <cellStyle name="SAPBEXstdDataEmph 2 8" xfId="55969"/>
    <cellStyle name="SAPBEXstdDataEmph 2 8 2" xfId="55970"/>
    <cellStyle name="SAPBEXstdDataEmph 2 8 3" xfId="55971"/>
    <cellStyle name="SAPBEXstdDataEmph 2 9" xfId="55972"/>
    <cellStyle name="SAPBEXstdDataEmph 2 9 2" xfId="55973"/>
    <cellStyle name="SAPBEXstdDataEmph 2 9 3" xfId="55974"/>
    <cellStyle name="SAPBEXstdDataEmph 20" xfId="55975"/>
    <cellStyle name="SAPBEXstdDataEmph 20 2" xfId="55976"/>
    <cellStyle name="SAPBEXstdDataEmph 21" xfId="55977"/>
    <cellStyle name="SAPBEXstdDataEmph 21 2" xfId="55978"/>
    <cellStyle name="SAPBEXstdDataEmph 22" xfId="55979"/>
    <cellStyle name="SAPBEXstdDataEmph 23" xfId="55980"/>
    <cellStyle name="SAPBEXstdDataEmph 3" xfId="55981"/>
    <cellStyle name="SAPBEXstdDataEmph 3 10" xfId="55982"/>
    <cellStyle name="SAPBEXstdDataEmph 3 10 2" xfId="55983"/>
    <cellStyle name="SAPBEXstdDataEmph 3 10 3" xfId="55984"/>
    <cellStyle name="SAPBEXstdDataEmph 3 11" xfId="55985"/>
    <cellStyle name="SAPBEXstdDataEmph 3 11 2" xfId="55986"/>
    <cellStyle name="SAPBEXstdDataEmph 3 12" xfId="55987"/>
    <cellStyle name="SAPBEXstdDataEmph 3 2" xfId="55988"/>
    <cellStyle name="SAPBEXstdDataEmph 3 2 10" xfId="55989"/>
    <cellStyle name="SAPBEXstdDataEmph 3 2 11" xfId="55990"/>
    <cellStyle name="SAPBEXstdDataEmph 3 2 2" xfId="55991"/>
    <cellStyle name="SAPBEXstdDataEmph 3 2 2 2" xfId="55992"/>
    <cellStyle name="SAPBEXstdDataEmph 3 2 2 2 2" xfId="55993"/>
    <cellStyle name="SAPBEXstdDataEmph 3 2 2 2 3" xfId="55994"/>
    <cellStyle name="SAPBEXstdDataEmph 3 2 2 3" xfId="55995"/>
    <cellStyle name="SAPBEXstdDataEmph 3 2 2 3 2" xfId="55996"/>
    <cellStyle name="SAPBEXstdDataEmph 3 2 2 3 3" xfId="55997"/>
    <cellStyle name="SAPBEXstdDataEmph 3 2 2 4" xfId="55998"/>
    <cellStyle name="SAPBEXstdDataEmph 3 2 2 4 2" xfId="55999"/>
    <cellStyle name="SAPBEXstdDataEmph 3 2 2 5" xfId="56000"/>
    <cellStyle name="SAPBEXstdDataEmph 3 2 2 6" xfId="56001"/>
    <cellStyle name="SAPBEXstdDataEmph 3 2 2 7" xfId="56002"/>
    <cellStyle name="SAPBEXstdDataEmph 3 2 2 8" xfId="56003"/>
    <cellStyle name="SAPBEXstdDataEmph 3 2 3" xfId="56004"/>
    <cellStyle name="SAPBEXstdDataEmph 3 2 3 2" xfId="56005"/>
    <cellStyle name="SAPBEXstdDataEmph 3 2 3 2 2" xfId="56006"/>
    <cellStyle name="SAPBEXstdDataEmph 3 2 3 3" xfId="56007"/>
    <cellStyle name="SAPBEXstdDataEmph 3 2 3 4" xfId="56008"/>
    <cellStyle name="SAPBEXstdDataEmph 3 2 3 5" xfId="56009"/>
    <cellStyle name="SAPBEXstdDataEmph 3 2 3 6" xfId="56010"/>
    <cellStyle name="SAPBEXstdDataEmph 3 2 4" xfId="56011"/>
    <cellStyle name="SAPBEXstdDataEmph 3 2 4 2" xfId="56012"/>
    <cellStyle name="SAPBEXstdDataEmph 3 2 4 3" xfId="56013"/>
    <cellStyle name="SAPBEXstdDataEmph 3 2 4 4" xfId="56014"/>
    <cellStyle name="SAPBEXstdDataEmph 3 2 4 5" xfId="56015"/>
    <cellStyle name="SAPBEXstdDataEmph 3 2 5" xfId="56016"/>
    <cellStyle name="SAPBEXstdDataEmph 3 2 5 2" xfId="56017"/>
    <cellStyle name="SAPBEXstdDataEmph 3 2 5 3" xfId="56018"/>
    <cellStyle name="SAPBEXstdDataEmph 3 2 5 4" xfId="56019"/>
    <cellStyle name="SAPBEXstdDataEmph 3 2 5 5" xfId="56020"/>
    <cellStyle name="SAPBEXstdDataEmph 3 2 6" xfId="56021"/>
    <cellStyle name="SAPBEXstdDataEmph 3 2 6 2" xfId="56022"/>
    <cellStyle name="SAPBEXstdDataEmph 3 2 6 3" xfId="56023"/>
    <cellStyle name="SAPBEXstdDataEmph 3 2 6 4" xfId="56024"/>
    <cellStyle name="SAPBEXstdDataEmph 3 2 6 5" xfId="56025"/>
    <cellStyle name="SAPBEXstdDataEmph 3 2 7" xfId="56026"/>
    <cellStyle name="SAPBEXstdDataEmph 3 2 7 2" xfId="56027"/>
    <cellStyle name="SAPBEXstdDataEmph 3 2 8" xfId="56028"/>
    <cellStyle name="SAPBEXstdDataEmph 3 2 9" xfId="56029"/>
    <cellStyle name="SAPBEXstdDataEmph 3 3" xfId="56030"/>
    <cellStyle name="SAPBEXstdDataEmph 3 3 2" xfId="56031"/>
    <cellStyle name="SAPBEXstdDataEmph 3 3 2 2" xfId="56032"/>
    <cellStyle name="SAPBEXstdDataEmph 3 3 2 3" xfId="56033"/>
    <cellStyle name="SAPBEXstdDataEmph 3 3 3" xfId="56034"/>
    <cellStyle name="SAPBEXstdDataEmph 3 3 3 2" xfId="56035"/>
    <cellStyle name="SAPBEXstdDataEmph 3 3 3 3" xfId="56036"/>
    <cellStyle name="SAPBEXstdDataEmph 3 3 4" xfId="56037"/>
    <cellStyle name="SAPBEXstdDataEmph 3 3 4 2" xfId="56038"/>
    <cellStyle name="SAPBEXstdDataEmph 3 3 5" xfId="56039"/>
    <cellStyle name="SAPBEXstdDataEmph 3 3 5 2" xfId="56040"/>
    <cellStyle name="SAPBEXstdDataEmph 3 3 6" xfId="56041"/>
    <cellStyle name="SAPBEXstdDataEmph 3 3 7" xfId="56042"/>
    <cellStyle name="SAPBEXstdDataEmph 3 3 8" xfId="56043"/>
    <cellStyle name="SAPBEXstdDataEmph 3 3 9" xfId="56044"/>
    <cellStyle name="SAPBEXstdDataEmph 3 4" xfId="56045"/>
    <cellStyle name="SAPBEXstdDataEmph 3 4 2" xfId="56046"/>
    <cellStyle name="SAPBEXstdDataEmph 3 4 2 2" xfId="56047"/>
    <cellStyle name="SAPBEXstdDataEmph 3 4 2 3" xfId="56048"/>
    <cellStyle name="SAPBEXstdDataEmph 3 4 3" xfId="56049"/>
    <cellStyle name="SAPBEXstdDataEmph 3 4 4" xfId="56050"/>
    <cellStyle name="SAPBEXstdDataEmph 3 4 5" xfId="56051"/>
    <cellStyle name="SAPBEXstdDataEmph 3 5" xfId="56052"/>
    <cellStyle name="SAPBEXstdDataEmph 3 5 2" xfId="56053"/>
    <cellStyle name="SAPBEXstdDataEmph 3 5 2 2" xfId="56054"/>
    <cellStyle name="SAPBEXstdDataEmph 3 5 3" xfId="56055"/>
    <cellStyle name="SAPBEXstdDataEmph 3 5 4" xfId="56056"/>
    <cellStyle name="SAPBEXstdDataEmph 3 5 5" xfId="56057"/>
    <cellStyle name="SAPBEXstdDataEmph 3 6" xfId="56058"/>
    <cellStyle name="SAPBEXstdDataEmph 3 6 2" xfId="56059"/>
    <cellStyle name="SAPBEXstdDataEmph 3 6 3" xfId="56060"/>
    <cellStyle name="SAPBEXstdDataEmph 3 6 4" xfId="56061"/>
    <cellStyle name="SAPBEXstdDataEmph 3 6 5" xfId="56062"/>
    <cellStyle name="SAPBEXstdDataEmph 3 7" xfId="56063"/>
    <cellStyle name="SAPBEXstdDataEmph 3 7 2" xfId="56064"/>
    <cellStyle name="SAPBEXstdDataEmph 3 7 3" xfId="56065"/>
    <cellStyle name="SAPBEXstdDataEmph 3 7 4" xfId="56066"/>
    <cellStyle name="SAPBEXstdDataEmph 3 7 5" xfId="56067"/>
    <cellStyle name="SAPBEXstdDataEmph 3 8" xfId="56068"/>
    <cellStyle name="SAPBEXstdDataEmph 3 8 2" xfId="56069"/>
    <cellStyle name="SAPBEXstdDataEmph 3 8 3" xfId="56070"/>
    <cellStyle name="SAPBEXstdDataEmph 3 9" xfId="56071"/>
    <cellStyle name="SAPBEXstdDataEmph 3 9 2" xfId="56072"/>
    <cellStyle name="SAPBEXstdDataEmph 3 9 3" xfId="56073"/>
    <cellStyle name="SAPBEXstdDataEmph 4" xfId="56074"/>
    <cellStyle name="SAPBEXstdDataEmph 4 10" xfId="56075"/>
    <cellStyle name="SAPBEXstdDataEmph 4 11" xfId="56076"/>
    <cellStyle name="SAPBEXstdDataEmph 4 12" xfId="56077"/>
    <cellStyle name="SAPBEXstdDataEmph 4 2" xfId="56078"/>
    <cellStyle name="SAPBEXstdDataEmph 4 2 10" xfId="56079"/>
    <cellStyle name="SAPBEXstdDataEmph 4 2 11" xfId="56080"/>
    <cellStyle name="SAPBEXstdDataEmph 4 2 2" xfId="56081"/>
    <cellStyle name="SAPBEXstdDataEmph 4 2 2 2" xfId="56082"/>
    <cellStyle name="SAPBEXstdDataEmph 4 2 2 2 2" xfId="56083"/>
    <cellStyle name="SAPBEXstdDataEmph 4 2 2 2 3" xfId="56084"/>
    <cellStyle name="SAPBEXstdDataEmph 4 2 2 3" xfId="56085"/>
    <cellStyle name="SAPBEXstdDataEmph 4 2 2 3 2" xfId="56086"/>
    <cellStyle name="SAPBEXstdDataEmph 4 2 2 4" xfId="56087"/>
    <cellStyle name="SAPBEXstdDataEmph 4 2 2 4 2" xfId="56088"/>
    <cellStyle name="SAPBEXstdDataEmph 4 2 2 5" xfId="56089"/>
    <cellStyle name="SAPBEXstdDataEmph 4 2 2 6" xfId="56090"/>
    <cellStyle name="SAPBEXstdDataEmph 4 2 2 7" xfId="56091"/>
    <cellStyle name="SAPBEXstdDataEmph 4 2 2 8" xfId="56092"/>
    <cellStyle name="SAPBEXstdDataEmph 4 2 3" xfId="56093"/>
    <cellStyle name="SAPBEXstdDataEmph 4 2 3 2" xfId="56094"/>
    <cellStyle name="SAPBEXstdDataEmph 4 2 3 2 2" xfId="56095"/>
    <cellStyle name="SAPBEXstdDataEmph 4 2 3 3" xfId="56096"/>
    <cellStyle name="SAPBEXstdDataEmph 4 2 3 4" xfId="56097"/>
    <cellStyle name="SAPBEXstdDataEmph 4 2 3 5" xfId="56098"/>
    <cellStyle name="SAPBEXstdDataEmph 4 2 3 6" xfId="56099"/>
    <cellStyle name="SAPBEXstdDataEmph 4 2 4" xfId="56100"/>
    <cellStyle name="SAPBEXstdDataEmph 4 2 4 2" xfId="56101"/>
    <cellStyle name="SAPBEXstdDataEmph 4 2 4 3" xfId="56102"/>
    <cellStyle name="SAPBEXstdDataEmph 4 2 4 4" xfId="56103"/>
    <cellStyle name="SAPBEXstdDataEmph 4 2 4 5" xfId="56104"/>
    <cellStyle name="SAPBEXstdDataEmph 4 2 5" xfId="56105"/>
    <cellStyle name="SAPBEXstdDataEmph 4 2 5 2" xfId="56106"/>
    <cellStyle name="SAPBEXstdDataEmph 4 2 5 3" xfId="56107"/>
    <cellStyle name="SAPBEXstdDataEmph 4 2 5 4" xfId="56108"/>
    <cellStyle name="SAPBEXstdDataEmph 4 2 5 5" xfId="56109"/>
    <cellStyle name="SAPBEXstdDataEmph 4 2 6" xfId="56110"/>
    <cellStyle name="SAPBEXstdDataEmph 4 2 6 2" xfId="56111"/>
    <cellStyle name="SAPBEXstdDataEmph 4 2 6 3" xfId="56112"/>
    <cellStyle name="SAPBEXstdDataEmph 4 2 6 4" xfId="56113"/>
    <cellStyle name="SAPBEXstdDataEmph 4 2 6 5" xfId="56114"/>
    <cellStyle name="SAPBEXstdDataEmph 4 2 7" xfId="56115"/>
    <cellStyle name="SAPBEXstdDataEmph 4 2 7 2" xfId="56116"/>
    <cellStyle name="SAPBEXstdDataEmph 4 2 8" xfId="56117"/>
    <cellStyle name="SAPBEXstdDataEmph 4 2 9" xfId="56118"/>
    <cellStyle name="SAPBEXstdDataEmph 4 3" xfId="56119"/>
    <cellStyle name="SAPBEXstdDataEmph 4 3 2" xfId="56120"/>
    <cellStyle name="SAPBEXstdDataEmph 4 3 2 2" xfId="56121"/>
    <cellStyle name="SAPBEXstdDataEmph 4 3 3" xfId="56122"/>
    <cellStyle name="SAPBEXstdDataEmph 4 3 3 2" xfId="56123"/>
    <cellStyle name="SAPBEXstdDataEmph 4 3 4" xfId="56124"/>
    <cellStyle name="SAPBEXstdDataEmph 4 3 4 2" xfId="56125"/>
    <cellStyle name="SAPBEXstdDataEmph 4 3 5" xfId="56126"/>
    <cellStyle name="SAPBEXstdDataEmph 4 3 5 2" xfId="56127"/>
    <cellStyle name="SAPBEXstdDataEmph 4 3 6" xfId="56128"/>
    <cellStyle name="SAPBEXstdDataEmph 4 3 7" xfId="56129"/>
    <cellStyle name="SAPBEXstdDataEmph 4 3 8" xfId="56130"/>
    <cellStyle name="SAPBEXstdDataEmph 4 3 9" xfId="56131"/>
    <cellStyle name="SAPBEXstdDataEmph 4 4" xfId="56132"/>
    <cellStyle name="SAPBEXstdDataEmph 4 4 2" xfId="56133"/>
    <cellStyle name="SAPBEXstdDataEmph 4 4 2 2" xfId="56134"/>
    <cellStyle name="SAPBEXstdDataEmph 4 4 3" xfId="56135"/>
    <cellStyle name="SAPBEXstdDataEmph 4 4 4" xfId="56136"/>
    <cellStyle name="SAPBEXstdDataEmph 4 4 5" xfId="56137"/>
    <cellStyle name="SAPBEXstdDataEmph 4 5" xfId="56138"/>
    <cellStyle name="SAPBEXstdDataEmph 4 5 2" xfId="56139"/>
    <cellStyle name="SAPBEXstdDataEmph 4 5 2 2" xfId="56140"/>
    <cellStyle name="SAPBEXstdDataEmph 4 5 3" xfId="56141"/>
    <cellStyle name="SAPBEXstdDataEmph 4 5 4" xfId="56142"/>
    <cellStyle name="SAPBEXstdDataEmph 4 5 5" xfId="56143"/>
    <cellStyle name="SAPBEXstdDataEmph 4 6" xfId="56144"/>
    <cellStyle name="SAPBEXstdDataEmph 4 6 2" xfId="56145"/>
    <cellStyle name="SAPBEXstdDataEmph 4 6 3" xfId="56146"/>
    <cellStyle name="SAPBEXstdDataEmph 4 6 4" xfId="56147"/>
    <cellStyle name="SAPBEXstdDataEmph 4 6 5" xfId="56148"/>
    <cellStyle name="SAPBEXstdDataEmph 4 7" xfId="56149"/>
    <cellStyle name="SAPBEXstdDataEmph 4 7 2" xfId="56150"/>
    <cellStyle name="SAPBEXstdDataEmph 4 7 3" xfId="56151"/>
    <cellStyle name="SAPBEXstdDataEmph 4 7 4" xfId="56152"/>
    <cellStyle name="SAPBEXstdDataEmph 4 7 5" xfId="56153"/>
    <cellStyle name="SAPBEXstdDataEmph 4 8" xfId="56154"/>
    <cellStyle name="SAPBEXstdDataEmph 4 8 2" xfId="56155"/>
    <cellStyle name="SAPBEXstdDataEmph 4 9" xfId="56156"/>
    <cellStyle name="SAPBEXstdDataEmph 4 9 2" xfId="56157"/>
    <cellStyle name="SAPBEXstdDataEmph 4 9 3" xfId="56158"/>
    <cellStyle name="SAPBEXstdDataEmph 5" xfId="56159"/>
    <cellStyle name="SAPBEXstdDataEmph 5 2" xfId="56160"/>
    <cellStyle name="SAPBEXstdDataEmph 5 2 2" xfId="56161"/>
    <cellStyle name="SAPBEXstdDataEmph 5 2 2 2" xfId="56162"/>
    <cellStyle name="SAPBEXstdDataEmph 5 2 2 3" xfId="56163"/>
    <cellStyle name="SAPBEXstdDataEmph 5 2 3" xfId="56164"/>
    <cellStyle name="SAPBEXstdDataEmph 5 2 4" xfId="56165"/>
    <cellStyle name="SAPBEXstdDataEmph 5 2 5" xfId="56166"/>
    <cellStyle name="SAPBEXstdDataEmph 5 3" xfId="56167"/>
    <cellStyle name="SAPBEXstdDataEmph 5 3 2" xfId="56168"/>
    <cellStyle name="SAPBEXstdDataEmph 5 3 3" xfId="56169"/>
    <cellStyle name="SAPBEXstdDataEmph 5 4" xfId="56170"/>
    <cellStyle name="SAPBEXstdDataEmph 5 4 2" xfId="56171"/>
    <cellStyle name="SAPBEXstdDataEmph 5 5" xfId="56172"/>
    <cellStyle name="SAPBEXstdDataEmph 5 5 2" xfId="56173"/>
    <cellStyle name="SAPBEXstdDataEmph 5 6" xfId="56174"/>
    <cellStyle name="SAPBEXstdDataEmph 5 6 2" xfId="56175"/>
    <cellStyle name="SAPBEXstdDataEmph 5 7" xfId="56176"/>
    <cellStyle name="SAPBEXstdDataEmph 6" xfId="56177"/>
    <cellStyle name="SAPBEXstdDataEmph 6 2" xfId="56178"/>
    <cellStyle name="SAPBEXstdDataEmph 6 2 2" xfId="56179"/>
    <cellStyle name="SAPBEXstdDataEmph 6 2 2 2" xfId="56180"/>
    <cellStyle name="SAPBEXstdDataEmph 6 2 3" xfId="56181"/>
    <cellStyle name="SAPBEXstdDataEmph 6 2 4" xfId="56182"/>
    <cellStyle name="SAPBEXstdDataEmph 6 2 5" xfId="56183"/>
    <cellStyle name="SAPBEXstdDataEmph 6 3" xfId="56184"/>
    <cellStyle name="SAPBEXstdDataEmph 6 3 2" xfId="56185"/>
    <cellStyle name="SAPBEXstdDataEmph 6 3 3" xfId="56186"/>
    <cellStyle name="SAPBEXstdDataEmph 6 4" xfId="56187"/>
    <cellStyle name="SAPBEXstdDataEmph 6 5" xfId="56188"/>
    <cellStyle name="SAPBEXstdDataEmph 6 6" xfId="56189"/>
    <cellStyle name="SAPBEXstdDataEmph 7" xfId="56190"/>
    <cellStyle name="SAPBEXstdDataEmph 7 2" xfId="56191"/>
    <cellStyle name="SAPBEXstdDataEmph 7 2 2" xfId="56192"/>
    <cellStyle name="SAPBEXstdDataEmph 7 2 3" xfId="56193"/>
    <cellStyle name="SAPBEXstdDataEmph 7 3" xfId="56194"/>
    <cellStyle name="SAPBEXstdDataEmph 7 3 2" xfId="56195"/>
    <cellStyle name="SAPBEXstdDataEmph 7 4" xfId="56196"/>
    <cellStyle name="SAPBEXstdDataEmph 7 5" xfId="56197"/>
    <cellStyle name="SAPBEXstdDataEmph 7 6" xfId="56198"/>
    <cellStyle name="SAPBEXstdDataEmph 8" xfId="56199"/>
    <cellStyle name="SAPBEXstdDataEmph 8 2" xfId="56200"/>
    <cellStyle name="SAPBEXstdDataEmph 8 2 2" xfId="56201"/>
    <cellStyle name="SAPBEXstdDataEmph 8 2 3" xfId="56202"/>
    <cellStyle name="SAPBEXstdDataEmph 8 3" xfId="56203"/>
    <cellStyle name="SAPBEXstdDataEmph 8 3 2" xfId="56204"/>
    <cellStyle name="SAPBEXstdDataEmph 8 4" xfId="56205"/>
    <cellStyle name="SAPBEXstdDataEmph 8 5" xfId="56206"/>
    <cellStyle name="SAPBEXstdDataEmph 9" xfId="56207"/>
    <cellStyle name="SAPBEXstdDataEmph 9 2" xfId="56208"/>
    <cellStyle name="SAPBEXstdDataEmph 9 2 2" xfId="56209"/>
    <cellStyle name="SAPBEXstdDataEmph 9 2 3" xfId="56210"/>
    <cellStyle name="SAPBEXstdDataEmph 9 3" xfId="56211"/>
    <cellStyle name="SAPBEXstdDataEmph 9 3 2" xfId="56212"/>
    <cellStyle name="SAPBEXstdDataEmph 9 4" xfId="56213"/>
    <cellStyle name="SAPBEXstdDataEmph 9 5" xfId="56214"/>
    <cellStyle name="SAPBEXstdItem" xfId="56215"/>
    <cellStyle name="SAPBEXstdItem 10" xfId="56216"/>
    <cellStyle name="SAPBEXstdItem 10 2" xfId="56217"/>
    <cellStyle name="SAPBEXstdItem 10 2 2" xfId="56218"/>
    <cellStyle name="SAPBEXstdItem 10 3" xfId="56219"/>
    <cellStyle name="SAPBEXstdItem 10 3 2" xfId="56220"/>
    <cellStyle name="SAPBEXstdItem 10 4" xfId="56221"/>
    <cellStyle name="SAPBEXstdItem 10 5" xfId="56222"/>
    <cellStyle name="SAPBEXstdItem 11" xfId="56223"/>
    <cellStyle name="SAPBEXstdItem 11 2" xfId="56224"/>
    <cellStyle name="SAPBEXstdItem 11 2 2" xfId="56225"/>
    <cellStyle name="SAPBEXstdItem 11 3" xfId="56226"/>
    <cellStyle name="SAPBEXstdItem 11 3 2" xfId="56227"/>
    <cellStyle name="SAPBEXstdItem 11 4" xfId="56228"/>
    <cellStyle name="SAPBEXstdItem 11 5" xfId="56229"/>
    <cellStyle name="SAPBEXstdItem 12" xfId="56230"/>
    <cellStyle name="SAPBEXstdItem 12 2" xfId="56231"/>
    <cellStyle name="SAPBEXstdItem 12 2 2" xfId="56232"/>
    <cellStyle name="SAPBEXstdItem 12 3" xfId="56233"/>
    <cellStyle name="SAPBEXstdItem 12 3 2" xfId="56234"/>
    <cellStyle name="SAPBEXstdItem 12 4" xfId="56235"/>
    <cellStyle name="SAPBEXstdItem 12 5" xfId="56236"/>
    <cellStyle name="SAPBEXstdItem 13" xfId="56237"/>
    <cellStyle name="SAPBEXstdItem 13 2" xfId="56238"/>
    <cellStyle name="SAPBEXstdItem 13 2 2" xfId="56239"/>
    <cellStyle name="SAPBEXstdItem 13 3" xfId="56240"/>
    <cellStyle name="SAPBEXstdItem 13 3 2" xfId="56241"/>
    <cellStyle name="SAPBEXstdItem 13 4" xfId="56242"/>
    <cellStyle name="SAPBEXstdItem 13 5" xfId="56243"/>
    <cellStyle name="SAPBEXstdItem 14" xfId="56244"/>
    <cellStyle name="SAPBEXstdItem 14 2" xfId="56245"/>
    <cellStyle name="SAPBEXstdItem 14 2 2" xfId="56246"/>
    <cellStyle name="SAPBEXstdItem 14 3" xfId="56247"/>
    <cellStyle name="SAPBEXstdItem 14 3 2" xfId="56248"/>
    <cellStyle name="SAPBEXstdItem 14 4" xfId="56249"/>
    <cellStyle name="SAPBEXstdItem 14 5" xfId="56250"/>
    <cellStyle name="SAPBEXstdItem 15" xfId="56251"/>
    <cellStyle name="SAPBEXstdItem 15 2" xfId="56252"/>
    <cellStyle name="SAPBEXstdItem 15 2 2" xfId="56253"/>
    <cellStyle name="SAPBEXstdItem 15 3" xfId="56254"/>
    <cellStyle name="SAPBEXstdItem 15 3 2" xfId="56255"/>
    <cellStyle name="SAPBEXstdItem 15 4" xfId="56256"/>
    <cellStyle name="SAPBEXstdItem 15 5" xfId="56257"/>
    <cellStyle name="SAPBEXstdItem 16" xfId="56258"/>
    <cellStyle name="SAPBEXstdItem 16 2" xfId="56259"/>
    <cellStyle name="SAPBEXstdItem 16 2 2" xfId="56260"/>
    <cellStyle name="SAPBEXstdItem 16 3" xfId="56261"/>
    <cellStyle name="SAPBEXstdItem 16 3 2" xfId="56262"/>
    <cellStyle name="SAPBEXstdItem 16 4" xfId="56263"/>
    <cellStyle name="SAPBEXstdItem 16 5" xfId="56264"/>
    <cellStyle name="SAPBEXstdItem 17" xfId="56265"/>
    <cellStyle name="SAPBEXstdItem 17 2" xfId="56266"/>
    <cellStyle name="SAPBEXstdItem 17 3" xfId="56267"/>
    <cellStyle name="SAPBEXstdItem 17 4" xfId="56268"/>
    <cellStyle name="SAPBEXstdItem 17 5" xfId="56269"/>
    <cellStyle name="SAPBEXstdItem 18" xfId="56270"/>
    <cellStyle name="SAPBEXstdItem 18 2" xfId="56271"/>
    <cellStyle name="SAPBEXstdItem 18 3" xfId="56272"/>
    <cellStyle name="SAPBEXstdItem 18 4" xfId="56273"/>
    <cellStyle name="SAPBEXstdItem 18 5" xfId="56274"/>
    <cellStyle name="SAPBEXstdItem 19" xfId="56275"/>
    <cellStyle name="SAPBEXstdItem 19 2" xfId="56276"/>
    <cellStyle name="SAPBEXstdItem 2" xfId="56277"/>
    <cellStyle name="SAPBEXstdItem 2 10" xfId="56278"/>
    <cellStyle name="SAPBEXstdItem 2 10 2" xfId="56279"/>
    <cellStyle name="SAPBEXstdItem 2 10 3" xfId="56280"/>
    <cellStyle name="SAPBEXstdItem 2 11" xfId="56281"/>
    <cellStyle name="SAPBEXstdItem 2 11 2" xfId="56282"/>
    <cellStyle name="SAPBEXstdItem 2 11 3" xfId="56283"/>
    <cellStyle name="SAPBEXstdItem 2 12" xfId="56284"/>
    <cellStyle name="SAPBEXstdItem 2 12 2" xfId="56285"/>
    <cellStyle name="SAPBEXstdItem 2 13" xfId="56286"/>
    <cellStyle name="SAPBEXstdItem 2 2" xfId="56287"/>
    <cellStyle name="SAPBEXstdItem 2 2 10" xfId="56288"/>
    <cellStyle name="SAPBEXstdItem 2 2 11" xfId="56289"/>
    <cellStyle name="SAPBEXstdItem 2 2 12" xfId="56290"/>
    <cellStyle name="SAPBEXstdItem 2 2 2" xfId="56291"/>
    <cellStyle name="SAPBEXstdItem 2 2 2 10" xfId="56292"/>
    <cellStyle name="SAPBEXstdItem 2 2 2 2" xfId="56293"/>
    <cellStyle name="SAPBEXstdItem 2 2 2 2 2" xfId="56294"/>
    <cellStyle name="SAPBEXstdItem 2 2 2 2 2 2" xfId="56295"/>
    <cellStyle name="SAPBEXstdItem 2 2 2 2 2 3" xfId="56296"/>
    <cellStyle name="SAPBEXstdItem 2 2 2 2 3" xfId="56297"/>
    <cellStyle name="SAPBEXstdItem 2 2 2 2 3 2" xfId="56298"/>
    <cellStyle name="SAPBEXstdItem 2 2 2 2 3 3" xfId="56299"/>
    <cellStyle name="SAPBEXstdItem 2 2 2 2 4" xfId="56300"/>
    <cellStyle name="SAPBEXstdItem 2 2 2 2 4 2" xfId="56301"/>
    <cellStyle name="SAPBEXstdItem 2 2 2 2 5" xfId="56302"/>
    <cellStyle name="SAPBEXstdItem 2 2 2 2 6" xfId="56303"/>
    <cellStyle name="SAPBEXstdItem 2 2 2 2 7" xfId="56304"/>
    <cellStyle name="SAPBEXstdItem 2 2 2 2 8" xfId="56305"/>
    <cellStyle name="SAPBEXstdItem 2 2 2 3" xfId="56306"/>
    <cellStyle name="SAPBEXstdItem 2 2 2 3 2" xfId="56307"/>
    <cellStyle name="SAPBEXstdItem 2 2 2 3 2 2" xfId="56308"/>
    <cellStyle name="SAPBEXstdItem 2 2 2 3 3" xfId="56309"/>
    <cellStyle name="SAPBEXstdItem 2 2 2 3 4" xfId="56310"/>
    <cellStyle name="SAPBEXstdItem 2 2 2 3 5" xfId="56311"/>
    <cellStyle name="SAPBEXstdItem 2 2 2 4" xfId="56312"/>
    <cellStyle name="SAPBEXstdItem 2 2 2 4 2" xfId="56313"/>
    <cellStyle name="SAPBEXstdItem 2 2 2 4 3" xfId="56314"/>
    <cellStyle name="SAPBEXstdItem 2 2 2 4 4" xfId="56315"/>
    <cellStyle name="SAPBEXstdItem 2 2 2 4 5" xfId="56316"/>
    <cellStyle name="SAPBEXstdItem 2 2 2 5" xfId="56317"/>
    <cellStyle name="SAPBEXstdItem 2 2 2 5 2" xfId="56318"/>
    <cellStyle name="SAPBEXstdItem 2 2 2 5 3" xfId="56319"/>
    <cellStyle name="SAPBEXstdItem 2 2 2 5 4" xfId="56320"/>
    <cellStyle name="SAPBEXstdItem 2 2 2 5 5" xfId="56321"/>
    <cellStyle name="SAPBEXstdItem 2 2 2 6" xfId="56322"/>
    <cellStyle name="SAPBEXstdItem 2 2 2 6 2" xfId="56323"/>
    <cellStyle name="SAPBEXstdItem 2 2 2 6 3" xfId="56324"/>
    <cellStyle name="SAPBEXstdItem 2 2 2 6 4" xfId="56325"/>
    <cellStyle name="SAPBEXstdItem 2 2 2 6 5" xfId="56326"/>
    <cellStyle name="SAPBEXstdItem 2 2 2 7" xfId="56327"/>
    <cellStyle name="SAPBEXstdItem 2 2 2 7 2" xfId="56328"/>
    <cellStyle name="SAPBEXstdItem 2 2 2 8" xfId="56329"/>
    <cellStyle name="SAPBEXstdItem 2 2 2 9" xfId="56330"/>
    <cellStyle name="SAPBEXstdItem 2 2 3" xfId="56331"/>
    <cellStyle name="SAPBEXstdItem 2 2 3 2" xfId="56332"/>
    <cellStyle name="SAPBEXstdItem 2 2 3 2 2" xfId="56333"/>
    <cellStyle name="SAPBEXstdItem 2 2 3 2 3" xfId="56334"/>
    <cellStyle name="SAPBEXstdItem 2 2 3 3" xfId="56335"/>
    <cellStyle name="SAPBEXstdItem 2 2 3 3 2" xfId="56336"/>
    <cellStyle name="SAPBEXstdItem 2 2 3 3 3" xfId="56337"/>
    <cellStyle name="SAPBEXstdItem 2 2 3 4" xfId="56338"/>
    <cellStyle name="SAPBEXstdItem 2 2 3 4 2" xfId="56339"/>
    <cellStyle name="SAPBEXstdItem 2 2 3 5" xfId="56340"/>
    <cellStyle name="SAPBEXstdItem 2 2 3 5 2" xfId="56341"/>
    <cellStyle name="SAPBEXstdItem 2 2 3 6" xfId="56342"/>
    <cellStyle name="SAPBEXstdItem 2 2 3 7" xfId="56343"/>
    <cellStyle name="SAPBEXstdItem 2 2 4" xfId="56344"/>
    <cellStyle name="SAPBEXstdItem 2 2 4 2" xfId="56345"/>
    <cellStyle name="SAPBEXstdItem 2 2 4 2 2" xfId="56346"/>
    <cellStyle name="SAPBEXstdItem 2 2 4 3" xfId="56347"/>
    <cellStyle name="SAPBEXstdItem 2 2 4 4" xfId="56348"/>
    <cellStyle name="SAPBEXstdItem 2 2 4 5" xfId="56349"/>
    <cellStyle name="SAPBEXstdItem 2 2 5" xfId="56350"/>
    <cellStyle name="SAPBEXstdItem 2 2 5 2" xfId="56351"/>
    <cellStyle name="SAPBEXstdItem 2 2 5 2 2" xfId="56352"/>
    <cellStyle name="SAPBEXstdItem 2 2 5 3" xfId="56353"/>
    <cellStyle name="SAPBEXstdItem 2 2 5 4" xfId="56354"/>
    <cellStyle name="SAPBEXstdItem 2 2 5 5" xfId="56355"/>
    <cellStyle name="SAPBEXstdItem 2 2 6" xfId="56356"/>
    <cellStyle name="SAPBEXstdItem 2 2 6 2" xfId="56357"/>
    <cellStyle name="SAPBEXstdItem 2 2 6 3" xfId="56358"/>
    <cellStyle name="SAPBEXstdItem 2 2 6 4" xfId="56359"/>
    <cellStyle name="SAPBEXstdItem 2 2 6 5" xfId="56360"/>
    <cellStyle name="SAPBEXstdItem 2 2 7" xfId="56361"/>
    <cellStyle name="SAPBEXstdItem 2 2 7 2" xfId="56362"/>
    <cellStyle name="SAPBEXstdItem 2 2 7 3" xfId="56363"/>
    <cellStyle name="SAPBEXstdItem 2 2 7 4" xfId="56364"/>
    <cellStyle name="SAPBEXstdItem 2 2 7 5" xfId="56365"/>
    <cellStyle name="SAPBEXstdItem 2 2 8" xfId="56366"/>
    <cellStyle name="SAPBEXstdItem 2 2 8 2" xfId="56367"/>
    <cellStyle name="SAPBEXstdItem 2 2 9" xfId="56368"/>
    <cellStyle name="SAPBEXstdItem 2 3" xfId="56369"/>
    <cellStyle name="SAPBEXstdItem 2 3 10" xfId="56370"/>
    <cellStyle name="SAPBEXstdItem 2 3 2" xfId="56371"/>
    <cellStyle name="SAPBEXstdItem 2 3 2 2" xfId="56372"/>
    <cellStyle name="SAPBEXstdItem 2 3 2 2 2" xfId="56373"/>
    <cellStyle name="SAPBEXstdItem 2 3 2 2 3" xfId="56374"/>
    <cellStyle name="SAPBEXstdItem 2 3 2 3" xfId="56375"/>
    <cellStyle name="SAPBEXstdItem 2 3 2 3 2" xfId="56376"/>
    <cellStyle name="SAPBEXstdItem 2 3 2 3 3" xfId="56377"/>
    <cellStyle name="SAPBEXstdItem 2 3 2 4" xfId="56378"/>
    <cellStyle name="SAPBEXstdItem 2 3 2 4 2" xfId="56379"/>
    <cellStyle name="SAPBEXstdItem 2 3 2 5" xfId="56380"/>
    <cellStyle name="SAPBEXstdItem 2 3 2 6" xfId="56381"/>
    <cellStyle name="SAPBEXstdItem 2 3 2 7" xfId="56382"/>
    <cellStyle name="SAPBEXstdItem 2 3 2 8" xfId="56383"/>
    <cellStyle name="SAPBEXstdItem 2 3 3" xfId="56384"/>
    <cellStyle name="SAPBEXstdItem 2 3 3 2" xfId="56385"/>
    <cellStyle name="SAPBEXstdItem 2 3 3 2 2" xfId="56386"/>
    <cellStyle name="SAPBEXstdItem 2 3 3 3" xfId="56387"/>
    <cellStyle name="SAPBEXstdItem 2 3 3 4" xfId="56388"/>
    <cellStyle name="SAPBEXstdItem 2 3 3 5" xfId="56389"/>
    <cellStyle name="SAPBEXstdItem 2 3 4" xfId="56390"/>
    <cellStyle name="SAPBEXstdItem 2 3 4 2" xfId="56391"/>
    <cellStyle name="SAPBEXstdItem 2 3 4 3" xfId="56392"/>
    <cellStyle name="SAPBEXstdItem 2 3 4 4" xfId="56393"/>
    <cellStyle name="SAPBEXstdItem 2 3 4 5" xfId="56394"/>
    <cellStyle name="SAPBEXstdItem 2 3 5" xfId="56395"/>
    <cellStyle name="SAPBEXstdItem 2 3 5 2" xfId="56396"/>
    <cellStyle name="SAPBEXstdItem 2 3 5 3" xfId="56397"/>
    <cellStyle name="SAPBEXstdItem 2 3 5 4" xfId="56398"/>
    <cellStyle name="SAPBEXstdItem 2 3 5 5" xfId="56399"/>
    <cellStyle name="SAPBEXstdItem 2 3 6" xfId="56400"/>
    <cellStyle name="SAPBEXstdItem 2 3 6 2" xfId="56401"/>
    <cellStyle name="SAPBEXstdItem 2 3 6 3" xfId="56402"/>
    <cellStyle name="SAPBEXstdItem 2 3 6 4" xfId="56403"/>
    <cellStyle name="SAPBEXstdItem 2 3 6 5" xfId="56404"/>
    <cellStyle name="SAPBEXstdItem 2 3 7" xfId="56405"/>
    <cellStyle name="SAPBEXstdItem 2 3 7 2" xfId="56406"/>
    <cellStyle name="SAPBEXstdItem 2 3 8" xfId="56407"/>
    <cellStyle name="SAPBEXstdItem 2 3 9" xfId="56408"/>
    <cellStyle name="SAPBEXstdItem 2 4" xfId="56409"/>
    <cellStyle name="SAPBEXstdItem 2 4 2" xfId="56410"/>
    <cellStyle name="SAPBEXstdItem 2 4 2 2" xfId="56411"/>
    <cellStyle name="SAPBEXstdItem 2 4 2 3" xfId="56412"/>
    <cellStyle name="SAPBEXstdItem 2 4 3" xfId="56413"/>
    <cellStyle name="SAPBEXstdItem 2 4 3 2" xfId="56414"/>
    <cellStyle name="SAPBEXstdItem 2 4 3 3" xfId="56415"/>
    <cellStyle name="SAPBEXstdItem 2 4 4" xfId="56416"/>
    <cellStyle name="SAPBEXstdItem 2 4 4 2" xfId="56417"/>
    <cellStyle name="SAPBEXstdItem 2 4 5" xfId="56418"/>
    <cellStyle name="SAPBEXstdItem 2 4 5 2" xfId="56419"/>
    <cellStyle name="SAPBEXstdItem 2 4 6" xfId="56420"/>
    <cellStyle name="SAPBEXstdItem 2 4 7" xfId="56421"/>
    <cellStyle name="SAPBEXstdItem 2 5" xfId="56422"/>
    <cellStyle name="SAPBEXstdItem 2 5 2" xfId="56423"/>
    <cellStyle name="SAPBEXstdItem 2 5 2 2" xfId="56424"/>
    <cellStyle name="SAPBEXstdItem 2 5 2 3" xfId="56425"/>
    <cellStyle name="SAPBEXstdItem 2 5 3" xfId="56426"/>
    <cellStyle name="SAPBEXstdItem 2 5 4" xfId="56427"/>
    <cellStyle name="SAPBEXstdItem 2 5 5" xfId="56428"/>
    <cellStyle name="SAPBEXstdItem 2 6" xfId="56429"/>
    <cellStyle name="SAPBEXstdItem 2 6 2" xfId="56430"/>
    <cellStyle name="SAPBEXstdItem 2 6 2 2" xfId="56431"/>
    <cellStyle name="SAPBEXstdItem 2 6 3" xfId="56432"/>
    <cellStyle name="SAPBEXstdItem 2 6 4" xfId="56433"/>
    <cellStyle name="SAPBEXstdItem 2 6 5" xfId="56434"/>
    <cellStyle name="SAPBEXstdItem 2 7" xfId="56435"/>
    <cellStyle name="SAPBEXstdItem 2 7 2" xfId="56436"/>
    <cellStyle name="SAPBEXstdItem 2 7 3" xfId="56437"/>
    <cellStyle name="SAPBEXstdItem 2 7 4" xfId="56438"/>
    <cellStyle name="SAPBEXstdItem 2 7 5" xfId="56439"/>
    <cellStyle name="SAPBEXstdItem 2 8" xfId="56440"/>
    <cellStyle name="SAPBEXstdItem 2 8 2" xfId="56441"/>
    <cellStyle name="SAPBEXstdItem 2 8 3" xfId="56442"/>
    <cellStyle name="SAPBEXstdItem 2 9" xfId="56443"/>
    <cellStyle name="SAPBEXstdItem 2 9 2" xfId="56444"/>
    <cellStyle name="SAPBEXstdItem 2 9 3" xfId="56445"/>
    <cellStyle name="SAPBEXstdItem 20" xfId="56446"/>
    <cellStyle name="SAPBEXstdItem 20 2" xfId="56447"/>
    <cellStyle name="SAPBEXstdItem 21" xfId="56448"/>
    <cellStyle name="SAPBEXstdItem 21 2" xfId="56449"/>
    <cellStyle name="SAPBEXstdItem 22" xfId="56450"/>
    <cellStyle name="SAPBEXstdItem 23" xfId="56451"/>
    <cellStyle name="SAPBEXstdItem 3" xfId="56452"/>
    <cellStyle name="SAPBEXstdItem 3 10" xfId="56453"/>
    <cellStyle name="SAPBEXstdItem 3 10 2" xfId="56454"/>
    <cellStyle name="SAPBEXstdItem 3 10 3" xfId="56455"/>
    <cellStyle name="SAPBEXstdItem 3 11" xfId="56456"/>
    <cellStyle name="SAPBEXstdItem 3 11 2" xfId="56457"/>
    <cellStyle name="SAPBEXstdItem 3 12" xfId="56458"/>
    <cellStyle name="SAPBEXstdItem 3 2" xfId="56459"/>
    <cellStyle name="SAPBEXstdItem 3 2 10" xfId="56460"/>
    <cellStyle name="SAPBEXstdItem 3 2 2" xfId="56461"/>
    <cellStyle name="SAPBEXstdItem 3 2 2 2" xfId="56462"/>
    <cellStyle name="SAPBEXstdItem 3 2 2 2 2" xfId="56463"/>
    <cellStyle name="SAPBEXstdItem 3 2 2 2 3" xfId="56464"/>
    <cellStyle name="SAPBEXstdItem 3 2 2 3" xfId="56465"/>
    <cellStyle name="SAPBEXstdItem 3 2 2 3 2" xfId="56466"/>
    <cellStyle name="SAPBEXstdItem 3 2 2 3 3" xfId="56467"/>
    <cellStyle name="SAPBEXstdItem 3 2 2 4" xfId="56468"/>
    <cellStyle name="SAPBEXstdItem 3 2 2 4 2" xfId="56469"/>
    <cellStyle name="SAPBEXstdItem 3 2 2 5" xfId="56470"/>
    <cellStyle name="SAPBEXstdItem 3 2 2 6" xfId="56471"/>
    <cellStyle name="SAPBEXstdItem 3 2 2 7" xfId="56472"/>
    <cellStyle name="SAPBEXstdItem 3 2 2 8" xfId="56473"/>
    <cellStyle name="SAPBEXstdItem 3 2 3" xfId="56474"/>
    <cellStyle name="SAPBEXstdItem 3 2 3 2" xfId="56475"/>
    <cellStyle name="SAPBEXstdItem 3 2 3 2 2" xfId="56476"/>
    <cellStyle name="SAPBEXstdItem 3 2 3 3" xfId="56477"/>
    <cellStyle name="SAPBEXstdItem 3 2 3 4" xfId="56478"/>
    <cellStyle name="SAPBEXstdItem 3 2 3 5" xfId="56479"/>
    <cellStyle name="SAPBEXstdItem 3 2 4" xfId="56480"/>
    <cellStyle name="SAPBEXstdItem 3 2 4 2" xfId="56481"/>
    <cellStyle name="SAPBEXstdItem 3 2 4 3" xfId="56482"/>
    <cellStyle name="SAPBEXstdItem 3 2 4 4" xfId="56483"/>
    <cellStyle name="SAPBEXstdItem 3 2 4 5" xfId="56484"/>
    <cellStyle name="SAPBEXstdItem 3 2 5" xfId="56485"/>
    <cellStyle name="SAPBEXstdItem 3 2 5 2" xfId="56486"/>
    <cellStyle name="SAPBEXstdItem 3 2 5 3" xfId="56487"/>
    <cellStyle name="SAPBEXstdItem 3 2 5 4" xfId="56488"/>
    <cellStyle name="SAPBEXstdItem 3 2 5 5" xfId="56489"/>
    <cellStyle name="SAPBEXstdItem 3 2 6" xfId="56490"/>
    <cellStyle name="SAPBEXstdItem 3 2 6 2" xfId="56491"/>
    <cellStyle name="SAPBEXstdItem 3 2 6 3" xfId="56492"/>
    <cellStyle name="SAPBEXstdItem 3 2 6 4" xfId="56493"/>
    <cellStyle name="SAPBEXstdItem 3 2 6 5" xfId="56494"/>
    <cellStyle name="SAPBEXstdItem 3 2 7" xfId="56495"/>
    <cellStyle name="SAPBEXstdItem 3 2 7 2" xfId="56496"/>
    <cellStyle name="SAPBEXstdItem 3 2 8" xfId="56497"/>
    <cellStyle name="SAPBEXstdItem 3 2 9" xfId="56498"/>
    <cellStyle name="SAPBEXstdItem 3 3" xfId="56499"/>
    <cellStyle name="SAPBEXstdItem 3 3 2" xfId="56500"/>
    <cellStyle name="SAPBEXstdItem 3 3 2 2" xfId="56501"/>
    <cellStyle name="SAPBEXstdItem 3 3 2 3" xfId="56502"/>
    <cellStyle name="SAPBEXstdItem 3 3 3" xfId="56503"/>
    <cellStyle name="SAPBEXstdItem 3 3 3 2" xfId="56504"/>
    <cellStyle name="SAPBEXstdItem 3 3 3 3" xfId="56505"/>
    <cellStyle name="SAPBEXstdItem 3 3 4" xfId="56506"/>
    <cellStyle name="SAPBEXstdItem 3 3 4 2" xfId="56507"/>
    <cellStyle name="SAPBEXstdItem 3 3 5" xfId="56508"/>
    <cellStyle name="SAPBEXstdItem 3 3 5 2" xfId="56509"/>
    <cellStyle name="SAPBEXstdItem 3 3 6" xfId="56510"/>
    <cellStyle name="SAPBEXstdItem 3 3 7" xfId="56511"/>
    <cellStyle name="SAPBEXstdItem 3 4" xfId="56512"/>
    <cellStyle name="SAPBEXstdItem 3 4 2" xfId="56513"/>
    <cellStyle name="SAPBEXstdItem 3 4 2 2" xfId="56514"/>
    <cellStyle name="SAPBEXstdItem 3 4 2 3" xfId="56515"/>
    <cellStyle name="SAPBEXstdItem 3 4 3" xfId="56516"/>
    <cellStyle name="SAPBEXstdItem 3 4 4" xfId="56517"/>
    <cellStyle name="SAPBEXstdItem 3 4 5" xfId="56518"/>
    <cellStyle name="SAPBEXstdItem 3 5" xfId="56519"/>
    <cellStyle name="SAPBEXstdItem 3 5 2" xfId="56520"/>
    <cellStyle name="SAPBEXstdItem 3 5 2 2" xfId="56521"/>
    <cellStyle name="SAPBEXstdItem 3 5 3" xfId="56522"/>
    <cellStyle name="SAPBEXstdItem 3 5 4" xfId="56523"/>
    <cellStyle name="SAPBEXstdItem 3 5 5" xfId="56524"/>
    <cellStyle name="SAPBEXstdItem 3 6" xfId="56525"/>
    <cellStyle name="SAPBEXstdItem 3 6 2" xfId="56526"/>
    <cellStyle name="SAPBEXstdItem 3 6 3" xfId="56527"/>
    <cellStyle name="SAPBEXstdItem 3 6 4" xfId="56528"/>
    <cellStyle name="SAPBEXstdItem 3 6 5" xfId="56529"/>
    <cellStyle name="SAPBEXstdItem 3 7" xfId="56530"/>
    <cellStyle name="SAPBEXstdItem 3 7 2" xfId="56531"/>
    <cellStyle name="SAPBEXstdItem 3 7 3" xfId="56532"/>
    <cellStyle name="SAPBEXstdItem 3 7 4" xfId="56533"/>
    <cellStyle name="SAPBEXstdItem 3 7 5" xfId="56534"/>
    <cellStyle name="SAPBEXstdItem 3 8" xfId="56535"/>
    <cellStyle name="SAPBEXstdItem 3 8 2" xfId="56536"/>
    <cellStyle name="SAPBEXstdItem 3 8 3" xfId="56537"/>
    <cellStyle name="SAPBEXstdItem 3 9" xfId="56538"/>
    <cellStyle name="SAPBEXstdItem 3 9 2" xfId="56539"/>
    <cellStyle name="SAPBEXstdItem 3 9 3" xfId="56540"/>
    <cellStyle name="SAPBEXstdItem 4" xfId="56541"/>
    <cellStyle name="SAPBEXstdItem 4 10" xfId="56542"/>
    <cellStyle name="SAPBEXstdItem 4 11" xfId="56543"/>
    <cellStyle name="SAPBEXstdItem 4 12" xfId="56544"/>
    <cellStyle name="SAPBEXstdItem 4 2" xfId="56545"/>
    <cellStyle name="SAPBEXstdItem 4 2 10" xfId="56546"/>
    <cellStyle name="SAPBEXstdItem 4 2 2" xfId="56547"/>
    <cellStyle name="SAPBEXstdItem 4 2 2 2" xfId="56548"/>
    <cellStyle name="SAPBEXstdItem 4 2 2 2 2" xfId="56549"/>
    <cellStyle name="SAPBEXstdItem 4 2 2 2 3" xfId="56550"/>
    <cellStyle name="SAPBEXstdItem 4 2 2 3" xfId="56551"/>
    <cellStyle name="SAPBEXstdItem 4 2 2 3 2" xfId="56552"/>
    <cellStyle name="SAPBEXstdItem 4 2 2 4" xfId="56553"/>
    <cellStyle name="SAPBEXstdItem 4 2 2 4 2" xfId="56554"/>
    <cellStyle name="SAPBEXstdItem 4 2 2 5" xfId="56555"/>
    <cellStyle name="SAPBEXstdItem 4 2 2 6" xfId="56556"/>
    <cellStyle name="SAPBEXstdItem 4 2 2 7" xfId="56557"/>
    <cellStyle name="SAPBEXstdItem 4 2 2 8" xfId="56558"/>
    <cellStyle name="SAPBEXstdItem 4 2 3" xfId="56559"/>
    <cellStyle name="SAPBEXstdItem 4 2 3 2" xfId="56560"/>
    <cellStyle name="SAPBEXstdItem 4 2 3 2 2" xfId="56561"/>
    <cellStyle name="SAPBEXstdItem 4 2 3 3" xfId="56562"/>
    <cellStyle name="SAPBEXstdItem 4 2 3 4" xfId="56563"/>
    <cellStyle name="SAPBEXstdItem 4 2 3 5" xfId="56564"/>
    <cellStyle name="SAPBEXstdItem 4 2 4" xfId="56565"/>
    <cellStyle name="SAPBEXstdItem 4 2 4 2" xfId="56566"/>
    <cellStyle name="SAPBEXstdItem 4 2 4 3" xfId="56567"/>
    <cellStyle name="SAPBEXstdItem 4 2 4 4" xfId="56568"/>
    <cellStyle name="SAPBEXstdItem 4 2 4 5" xfId="56569"/>
    <cellStyle name="SAPBEXstdItem 4 2 5" xfId="56570"/>
    <cellStyle name="SAPBEXstdItem 4 2 5 2" xfId="56571"/>
    <cellStyle name="SAPBEXstdItem 4 2 5 3" xfId="56572"/>
    <cellStyle name="SAPBEXstdItem 4 2 5 4" xfId="56573"/>
    <cellStyle name="SAPBEXstdItem 4 2 5 5" xfId="56574"/>
    <cellStyle name="SAPBEXstdItem 4 2 6" xfId="56575"/>
    <cellStyle name="SAPBEXstdItem 4 2 6 2" xfId="56576"/>
    <cellStyle name="SAPBEXstdItem 4 2 6 3" xfId="56577"/>
    <cellStyle name="SAPBEXstdItem 4 2 6 4" xfId="56578"/>
    <cellStyle name="SAPBEXstdItem 4 2 6 5" xfId="56579"/>
    <cellStyle name="SAPBEXstdItem 4 2 7" xfId="56580"/>
    <cellStyle name="SAPBEXstdItem 4 2 7 2" xfId="56581"/>
    <cellStyle name="SAPBEXstdItem 4 2 8" xfId="56582"/>
    <cellStyle name="SAPBEXstdItem 4 2 9" xfId="56583"/>
    <cellStyle name="SAPBEXstdItem 4 3" xfId="56584"/>
    <cellStyle name="SAPBEXstdItem 4 3 2" xfId="56585"/>
    <cellStyle name="SAPBEXstdItem 4 3 2 2" xfId="56586"/>
    <cellStyle name="SAPBEXstdItem 4 3 3" xfId="56587"/>
    <cellStyle name="SAPBEXstdItem 4 3 3 2" xfId="56588"/>
    <cellStyle name="SAPBEXstdItem 4 3 4" xfId="56589"/>
    <cellStyle name="SAPBEXstdItem 4 3 4 2" xfId="56590"/>
    <cellStyle name="SAPBEXstdItem 4 3 5" xfId="56591"/>
    <cellStyle name="SAPBEXstdItem 4 3 5 2" xfId="56592"/>
    <cellStyle name="SAPBEXstdItem 4 3 6" xfId="56593"/>
    <cellStyle name="SAPBEXstdItem 4 3 7" xfId="56594"/>
    <cellStyle name="SAPBEXstdItem 4 4" xfId="56595"/>
    <cellStyle name="SAPBEXstdItem 4 4 2" xfId="56596"/>
    <cellStyle name="SAPBEXstdItem 4 4 2 2" xfId="56597"/>
    <cellStyle name="SAPBEXstdItem 4 4 3" xfId="56598"/>
    <cellStyle name="SAPBEXstdItem 4 4 4" xfId="56599"/>
    <cellStyle name="SAPBEXstdItem 4 4 5" xfId="56600"/>
    <cellStyle name="SAPBEXstdItem 4 5" xfId="56601"/>
    <cellStyle name="SAPBEXstdItem 4 5 2" xfId="56602"/>
    <cellStyle name="SAPBEXstdItem 4 5 2 2" xfId="56603"/>
    <cellStyle name="SAPBEXstdItem 4 5 3" xfId="56604"/>
    <cellStyle name="SAPBEXstdItem 4 5 4" xfId="56605"/>
    <cellStyle name="SAPBEXstdItem 4 5 5" xfId="56606"/>
    <cellStyle name="SAPBEXstdItem 4 6" xfId="56607"/>
    <cellStyle name="SAPBEXstdItem 4 6 2" xfId="56608"/>
    <cellStyle name="SAPBEXstdItem 4 6 3" xfId="56609"/>
    <cellStyle name="SAPBEXstdItem 4 6 4" xfId="56610"/>
    <cellStyle name="SAPBEXstdItem 4 6 5" xfId="56611"/>
    <cellStyle name="SAPBEXstdItem 4 7" xfId="56612"/>
    <cellStyle name="SAPBEXstdItem 4 7 2" xfId="56613"/>
    <cellStyle name="SAPBEXstdItem 4 7 3" xfId="56614"/>
    <cellStyle name="SAPBEXstdItem 4 7 4" xfId="56615"/>
    <cellStyle name="SAPBEXstdItem 4 7 5" xfId="56616"/>
    <cellStyle name="SAPBEXstdItem 4 8" xfId="56617"/>
    <cellStyle name="SAPBEXstdItem 4 8 2" xfId="56618"/>
    <cellStyle name="SAPBEXstdItem 4 9" xfId="56619"/>
    <cellStyle name="SAPBEXstdItem 4 9 2" xfId="56620"/>
    <cellStyle name="SAPBEXstdItem 4 9 3" xfId="56621"/>
    <cellStyle name="SAPBEXstdItem 5" xfId="56622"/>
    <cellStyle name="SAPBEXstdItem 5 2" xfId="56623"/>
    <cellStyle name="SAPBEXstdItem 5 2 2" xfId="56624"/>
    <cellStyle name="SAPBEXstdItem 5 2 2 2" xfId="56625"/>
    <cellStyle name="SAPBEXstdItem 5 2 2 3" xfId="56626"/>
    <cellStyle name="SAPBEXstdItem 5 2 3" xfId="56627"/>
    <cellStyle name="SAPBEXstdItem 5 2 4" xfId="56628"/>
    <cellStyle name="SAPBEXstdItem 5 2 5" xfId="56629"/>
    <cellStyle name="SAPBEXstdItem 5 3" xfId="56630"/>
    <cellStyle name="SAPBEXstdItem 5 3 2" xfId="56631"/>
    <cellStyle name="SAPBEXstdItem 5 3 3" xfId="56632"/>
    <cellStyle name="SAPBEXstdItem 5 4" xfId="56633"/>
    <cellStyle name="SAPBEXstdItem 5 4 2" xfId="56634"/>
    <cellStyle name="SAPBEXstdItem 5 5" xfId="56635"/>
    <cellStyle name="SAPBEXstdItem 5 5 2" xfId="56636"/>
    <cellStyle name="SAPBEXstdItem 5 6" xfId="56637"/>
    <cellStyle name="SAPBEXstdItem 5 7" xfId="56638"/>
    <cellStyle name="SAPBEXstdItem 6" xfId="56639"/>
    <cellStyle name="SAPBEXstdItem 6 2" xfId="56640"/>
    <cellStyle name="SAPBEXstdItem 6 2 2" xfId="56641"/>
    <cellStyle name="SAPBEXstdItem 6 2 2 2" xfId="56642"/>
    <cellStyle name="SAPBEXstdItem 6 2 3" xfId="56643"/>
    <cellStyle name="SAPBEXstdItem 6 2 4" xfId="56644"/>
    <cellStyle name="SAPBEXstdItem 6 2 5" xfId="56645"/>
    <cellStyle name="SAPBEXstdItem 6 3" xfId="56646"/>
    <cellStyle name="SAPBEXstdItem 6 3 2" xfId="56647"/>
    <cellStyle name="SAPBEXstdItem 6 3 3" xfId="56648"/>
    <cellStyle name="SAPBEXstdItem 6 4" xfId="56649"/>
    <cellStyle name="SAPBEXstdItem 6 5" xfId="56650"/>
    <cellStyle name="SAPBEXstdItem 6 6" xfId="56651"/>
    <cellStyle name="SAPBEXstdItem 7" xfId="56652"/>
    <cellStyle name="SAPBEXstdItem 7 2" xfId="56653"/>
    <cellStyle name="SAPBEXstdItem 7 2 2" xfId="56654"/>
    <cellStyle name="SAPBEXstdItem 7 2 3" xfId="56655"/>
    <cellStyle name="SAPBEXstdItem 7 3" xfId="56656"/>
    <cellStyle name="SAPBEXstdItem 7 3 2" xfId="56657"/>
    <cellStyle name="SAPBEXstdItem 7 4" xfId="56658"/>
    <cellStyle name="SAPBEXstdItem 7 5" xfId="56659"/>
    <cellStyle name="SAPBEXstdItem 7 6" xfId="56660"/>
    <cellStyle name="SAPBEXstdItem 8" xfId="56661"/>
    <cellStyle name="SAPBEXstdItem 8 2" xfId="56662"/>
    <cellStyle name="SAPBEXstdItem 8 2 2" xfId="56663"/>
    <cellStyle name="SAPBEXstdItem 8 2 3" xfId="56664"/>
    <cellStyle name="SAPBEXstdItem 8 3" xfId="56665"/>
    <cellStyle name="SAPBEXstdItem 8 3 2" xfId="56666"/>
    <cellStyle name="SAPBEXstdItem 8 4" xfId="56667"/>
    <cellStyle name="SAPBEXstdItem 8 5" xfId="56668"/>
    <cellStyle name="SAPBEXstdItem 9" xfId="56669"/>
    <cellStyle name="SAPBEXstdItem 9 2" xfId="56670"/>
    <cellStyle name="SAPBEXstdItem 9 2 2" xfId="56671"/>
    <cellStyle name="SAPBEXstdItem 9 2 3" xfId="56672"/>
    <cellStyle name="SAPBEXstdItem 9 3" xfId="56673"/>
    <cellStyle name="SAPBEXstdItem 9 3 2" xfId="56674"/>
    <cellStyle name="SAPBEXstdItem 9 4" xfId="56675"/>
    <cellStyle name="SAPBEXstdItem 9 5" xfId="56676"/>
    <cellStyle name="SAPBEXstdItemX" xfId="56677"/>
    <cellStyle name="SAPBEXstdItemX 10" xfId="56678"/>
    <cellStyle name="SAPBEXstdItemX 10 2" xfId="56679"/>
    <cellStyle name="SAPBEXstdItemX 10 2 2" xfId="56680"/>
    <cellStyle name="SAPBEXstdItemX 10 3" xfId="56681"/>
    <cellStyle name="SAPBEXstdItemX 10 3 2" xfId="56682"/>
    <cellStyle name="SAPBEXstdItemX 10 4" xfId="56683"/>
    <cellStyle name="SAPBEXstdItemX 10 5" xfId="56684"/>
    <cellStyle name="SAPBEXstdItemX 11" xfId="56685"/>
    <cellStyle name="SAPBEXstdItemX 11 2" xfId="56686"/>
    <cellStyle name="SAPBEXstdItemX 11 2 2" xfId="56687"/>
    <cellStyle name="SAPBEXstdItemX 11 3" xfId="56688"/>
    <cellStyle name="SAPBEXstdItemX 11 3 2" xfId="56689"/>
    <cellStyle name="SAPBEXstdItemX 11 4" xfId="56690"/>
    <cellStyle name="SAPBEXstdItemX 11 5" xfId="56691"/>
    <cellStyle name="SAPBEXstdItemX 12" xfId="56692"/>
    <cellStyle name="SAPBEXstdItemX 12 2" xfId="56693"/>
    <cellStyle name="SAPBEXstdItemX 12 2 2" xfId="56694"/>
    <cellStyle name="SAPBEXstdItemX 12 3" xfId="56695"/>
    <cellStyle name="SAPBEXstdItemX 12 3 2" xfId="56696"/>
    <cellStyle name="SAPBEXstdItemX 12 4" xfId="56697"/>
    <cellStyle name="SAPBEXstdItemX 12 5" xfId="56698"/>
    <cellStyle name="SAPBEXstdItemX 13" xfId="56699"/>
    <cellStyle name="SAPBEXstdItemX 13 2" xfId="56700"/>
    <cellStyle name="SAPBEXstdItemX 13 2 2" xfId="56701"/>
    <cellStyle name="SAPBEXstdItemX 13 3" xfId="56702"/>
    <cellStyle name="SAPBEXstdItemX 13 3 2" xfId="56703"/>
    <cellStyle name="SAPBEXstdItemX 13 4" xfId="56704"/>
    <cellStyle name="SAPBEXstdItemX 13 5" xfId="56705"/>
    <cellStyle name="SAPBEXstdItemX 14" xfId="56706"/>
    <cellStyle name="SAPBEXstdItemX 14 2" xfId="56707"/>
    <cellStyle name="SAPBEXstdItemX 14 2 2" xfId="56708"/>
    <cellStyle name="SAPBEXstdItemX 14 3" xfId="56709"/>
    <cellStyle name="SAPBEXstdItemX 14 3 2" xfId="56710"/>
    <cellStyle name="SAPBEXstdItemX 14 4" xfId="56711"/>
    <cellStyle name="SAPBEXstdItemX 14 5" xfId="56712"/>
    <cellStyle name="SAPBEXstdItemX 15" xfId="56713"/>
    <cellStyle name="SAPBEXstdItemX 15 2" xfId="56714"/>
    <cellStyle name="SAPBEXstdItemX 15 2 2" xfId="56715"/>
    <cellStyle name="SAPBEXstdItemX 15 3" xfId="56716"/>
    <cellStyle name="SAPBEXstdItemX 15 3 2" xfId="56717"/>
    <cellStyle name="SAPBEXstdItemX 15 4" xfId="56718"/>
    <cellStyle name="SAPBEXstdItemX 15 5" xfId="56719"/>
    <cellStyle name="SAPBEXstdItemX 16" xfId="56720"/>
    <cellStyle name="SAPBEXstdItemX 16 2" xfId="56721"/>
    <cellStyle name="SAPBEXstdItemX 16 2 2" xfId="56722"/>
    <cellStyle name="SAPBEXstdItemX 16 3" xfId="56723"/>
    <cellStyle name="SAPBEXstdItemX 16 3 2" xfId="56724"/>
    <cellStyle name="SAPBEXstdItemX 16 4" xfId="56725"/>
    <cellStyle name="SAPBEXstdItemX 16 5" xfId="56726"/>
    <cellStyle name="SAPBEXstdItemX 17" xfId="56727"/>
    <cellStyle name="SAPBEXstdItemX 17 2" xfId="56728"/>
    <cellStyle name="SAPBEXstdItemX 17 3" xfId="56729"/>
    <cellStyle name="SAPBEXstdItemX 17 4" xfId="56730"/>
    <cellStyle name="SAPBEXstdItemX 17 5" xfId="56731"/>
    <cellStyle name="SAPBEXstdItemX 18" xfId="56732"/>
    <cellStyle name="SAPBEXstdItemX 18 2" xfId="56733"/>
    <cellStyle name="SAPBEXstdItemX 19" xfId="56734"/>
    <cellStyle name="SAPBEXstdItemX 19 2" xfId="56735"/>
    <cellStyle name="SAPBEXstdItemX 2" xfId="56736"/>
    <cellStyle name="SAPBEXstdItemX 2 10" xfId="56737"/>
    <cellStyle name="SAPBEXstdItemX 2 10 2" xfId="56738"/>
    <cellStyle name="SAPBEXstdItemX 2 10 3" xfId="56739"/>
    <cellStyle name="SAPBEXstdItemX 2 11" xfId="56740"/>
    <cellStyle name="SAPBEXstdItemX 2 11 2" xfId="56741"/>
    <cellStyle name="SAPBEXstdItemX 2 11 3" xfId="56742"/>
    <cellStyle name="SAPBEXstdItemX 2 12" xfId="56743"/>
    <cellStyle name="SAPBEXstdItemX 2 12 2" xfId="56744"/>
    <cellStyle name="SAPBEXstdItemX 2 13" xfId="56745"/>
    <cellStyle name="SAPBEXstdItemX 2 2" xfId="56746"/>
    <cellStyle name="SAPBEXstdItemX 2 2 10" xfId="56747"/>
    <cellStyle name="SAPBEXstdItemX 2 2 11" xfId="56748"/>
    <cellStyle name="SAPBEXstdItemX 2 2 12" xfId="56749"/>
    <cellStyle name="SAPBEXstdItemX 2 2 2" xfId="56750"/>
    <cellStyle name="SAPBEXstdItemX 2 2 2 10" xfId="56751"/>
    <cellStyle name="SAPBEXstdItemX 2 2 2 2" xfId="56752"/>
    <cellStyle name="SAPBEXstdItemX 2 2 2 2 2" xfId="56753"/>
    <cellStyle name="SAPBEXstdItemX 2 2 2 2 2 2" xfId="56754"/>
    <cellStyle name="SAPBEXstdItemX 2 2 2 2 2 3" xfId="56755"/>
    <cellStyle name="SAPBEXstdItemX 2 2 2 2 3" xfId="56756"/>
    <cellStyle name="SAPBEXstdItemX 2 2 2 2 3 2" xfId="56757"/>
    <cellStyle name="SAPBEXstdItemX 2 2 2 2 3 3" xfId="56758"/>
    <cellStyle name="SAPBEXstdItemX 2 2 2 2 4" xfId="56759"/>
    <cellStyle name="SAPBEXstdItemX 2 2 2 2 4 2" xfId="56760"/>
    <cellStyle name="SAPBEXstdItemX 2 2 2 2 5" xfId="56761"/>
    <cellStyle name="SAPBEXstdItemX 2 2 2 2 6" xfId="56762"/>
    <cellStyle name="SAPBEXstdItemX 2 2 2 2 7" xfId="56763"/>
    <cellStyle name="SAPBEXstdItemX 2 2 2 2 8" xfId="56764"/>
    <cellStyle name="SAPBEXstdItemX 2 2 2 3" xfId="56765"/>
    <cellStyle name="SAPBEXstdItemX 2 2 2 3 2" xfId="56766"/>
    <cellStyle name="SAPBEXstdItemX 2 2 2 3 2 2" xfId="56767"/>
    <cellStyle name="SAPBEXstdItemX 2 2 2 3 3" xfId="56768"/>
    <cellStyle name="SAPBEXstdItemX 2 2 2 3 4" xfId="56769"/>
    <cellStyle name="SAPBEXstdItemX 2 2 2 3 5" xfId="56770"/>
    <cellStyle name="SAPBEXstdItemX 2 2 2 4" xfId="56771"/>
    <cellStyle name="SAPBEXstdItemX 2 2 2 4 2" xfId="56772"/>
    <cellStyle name="SAPBEXstdItemX 2 2 2 4 3" xfId="56773"/>
    <cellStyle name="SAPBEXstdItemX 2 2 2 4 4" xfId="56774"/>
    <cellStyle name="SAPBEXstdItemX 2 2 2 4 5" xfId="56775"/>
    <cellStyle name="SAPBEXstdItemX 2 2 2 5" xfId="56776"/>
    <cellStyle name="SAPBEXstdItemX 2 2 2 5 2" xfId="56777"/>
    <cellStyle name="SAPBEXstdItemX 2 2 2 5 3" xfId="56778"/>
    <cellStyle name="SAPBEXstdItemX 2 2 2 5 4" xfId="56779"/>
    <cellStyle name="SAPBEXstdItemX 2 2 2 5 5" xfId="56780"/>
    <cellStyle name="SAPBEXstdItemX 2 2 2 6" xfId="56781"/>
    <cellStyle name="SAPBEXstdItemX 2 2 2 6 2" xfId="56782"/>
    <cellStyle name="SAPBEXstdItemX 2 2 2 6 3" xfId="56783"/>
    <cellStyle name="SAPBEXstdItemX 2 2 2 6 4" xfId="56784"/>
    <cellStyle name="SAPBEXstdItemX 2 2 2 6 5" xfId="56785"/>
    <cellStyle name="SAPBEXstdItemX 2 2 2 7" xfId="56786"/>
    <cellStyle name="SAPBEXstdItemX 2 2 2 7 2" xfId="56787"/>
    <cellStyle name="SAPBEXstdItemX 2 2 2 8" xfId="56788"/>
    <cellStyle name="SAPBEXstdItemX 2 2 2 9" xfId="56789"/>
    <cellStyle name="SAPBEXstdItemX 2 2 3" xfId="56790"/>
    <cellStyle name="SAPBEXstdItemX 2 2 3 2" xfId="56791"/>
    <cellStyle name="SAPBEXstdItemX 2 2 3 2 2" xfId="56792"/>
    <cellStyle name="SAPBEXstdItemX 2 2 3 2 3" xfId="56793"/>
    <cellStyle name="SAPBEXstdItemX 2 2 3 3" xfId="56794"/>
    <cellStyle name="SAPBEXstdItemX 2 2 3 3 2" xfId="56795"/>
    <cellStyle name="SAPBEXstdItemX 2 2 3 3 3" xfId="56796"/>
    <cellStyle name="SAPBEXstdItemX 2 2 3 4" xfId="56797"/>
    <cellStyle name="SAPBEXstdItemX 2 2 3 4 2" xfId="56798"/>
    <cellStyle name="SAPBEXstdItemX 2 2 3 5" xfId="56799"/>
    <cellStyle name="SAPBEXstdItemX 2 2 3 5 2" xfId="56800"/>
    <cellStyle name="SAPBEXstdItemX 2 2 3 6" xfId="56801"/>
    <cellStyle name="SAPBEXstdItemX 2 2 3 7" xfId="56802"/>
    <cellStyle name="SAPBEXstdItemX 2 2 4" xfId="56803"/>
    <cellStyle name="SAPBEXstdItemX 2 2 4 2" xfId="56804"/>
    <cellStyle name="SAPBEXstdItemX 2 2 4 2 2" xfId="56805"/>
    <cellStyle name="SAPBEXstdItemX 2 2 4 3" xfId="56806"/>
    <cellStyle name="SAPBEXstdItemX 2 2 4 4" xfId="56807"/>
    <cellStyle name="SAPBEXstdItemX 2 2 4 5" xfId="56808"/>
    <cellStyle name="SAPBEXstdItemX 2 2 5" xfId="56809"/>
    <cellStyle name="SAPBEXstdItemX 2 2 5 2" xfId="56810"/>
    <cellStyle name="SAPBEXstdItemX 2 2 5 2 2" xfId="56811"/>
    <cellStyle name="SAPBEXstdItemX 2 2 5 3" xfId="56812"/>
    <cellStyle name="SAPBEXstdItemX 2 2 5 4" xfId="56813"/>
    <cellStyle name="SAPBEXstdItemX 2 2 5 5" xfId="56814"/>
    <cellStyle name="SAPBEXstdItemX 2 2 6" xfId="56815"/>
    <cellStyle name="SAPBEXstdItemX 2 2 6 2" xfId="56816"/>
    <cellStyle name="SAPBEXstdItemX 2 2 6 3" xfId="56817"/>
    <cellStyle name="SAPBEXstdItemX 2 2 6 4" xfId="56818"/>
    <cellStyle name="SAPBEXstdItemX 2 2 6 5" xfId="56819"/>
    <cellStyle name="SAPBEXstdItemX 2 2 7" xfId="56820"/>
    <cellStyle name="SAPBEXstdItemX 2 2 7 2" xfId="56821"/>
    <cellStyle name="SAPBEXstdItemX 2 2 7 3" xfId="56822"/>
    <cellStyle name="SAPBEXstdItemX 2 2 7 4" xfId="56823"/>
    <cellStyle name="SAPBEXstdItemX 2 2 7 5" xfId="56824"/>
    <cellStyle name="SAPBEXstdItemX 2 2 8" xfId="56825"/>
    <cellStyle name="SAPBEXstdItemX 2 2 8 2" xfId="56826"/>
    <cellStyle name="SAPBEXstdItemX 2 2 9" xfId="56827"/>
    <cellStyle name="SAPBEXstdItemX 2 3" xfId="56828"/>
    <cellStyle name="SAPBEXstdItemX 2 3 10" xfId="56829"/>
    <cellStyle name="SAPBEXstdItemX 2 3 2" xfId="56830"/>
    <cellStyle name="SAPBEXstdItemX 2 3 2 2" xfId="56831"/>
    <cellStyle name="SAPBEXstdItemX 2 3 2 2 2" xfId="56832"/>
    <cellStyle name="SAPBEXstdItemX 2 3 2 2 3" xfId="56833"/>
    <cellStyle name="SAPBEXstdItemX 2 3 2 3" xfId="56834"/>
    <cellStyle name="SAPBEXstdItemX 2 3 2 3 2" xfId="56835"/>
    <cellStyle name="SAPBEXstdItemX 2 3 2 3 3" xfId="56836"/>
    <cellStyle name="SAPBEXstdItemX 2 3 2 4" xfId="56837"/>
    <cellStyle name="SAPBEXstdItemX 2 3 2 4 2" xfId="56838"/>
    <cellStyle name="SAPBEXstdItemX 2 3 2 5" xfId="56839"/>
    <cellStyle name="SAPBEXstdItemX 2 3 2 6" xfId="56840"/>
    <cellStyle name="SAPBEXstdItemX 2 3 2 7" xfId="56841"/>
    <cellStyle name="SAPBEXstdItemX 2 3 2 8" xfId="56842"/>
    <cellStyle name="SAPBEXstdItemX 2 3 3" xfId="56843"/>
    <cellStyle name="SAPBEXstdItemX 2 3 3 2" xfId="56844"/>
    <cellStyle name="SAPBEXstdItemX 2 3 3 2 2" xfId="56845"/>
    <cellStyle name="SAPBEXstdItemX 2 3 3 3" xfId="56846"/>
    <cellStyle name="SAPBEXstdItemX 2 3 3 4" xfId="56847"/>
    <cellStyle name="SAPBEXstdItemX 2 3 3 5" xfId="56848"/>
    <cellStyle name="SAPBEXstdItemX 2 3 4" xfId="56849"/>
    <cellStyle name="SAPBEXstdItemX 2 3 4 2" xfId="56850"/>
    <cellStyle name="SAPBEXstdItemX 2 3 4 3" xfId="56851"/>
    <cellStyle name="SAPBEXstdItemX 2 3 4 4" xfId="56852"/>
    <cellStyle name="SAPBEXstdItemX 2 3 4 5" xfId="56853"/>
    <cellStyle name="SAPBEXstdItemX 2 3 5" xfId="56854"/>
    <cellStyle name="SAPBEXstdItemX 2 3 5 2" xfId="56855"/>
    <cellStyle name="SAPBEXstdItemX 2 3 5 3" xfId="56856"/>
    <cellStyle name="SAPBEXstdItemX 2 3 5 4" xfId="56857"/>
    <cellStyle name="SAPBEXstdItemX 2 3 5 5" xfId="56858"/>
    <cellStyle name="SAPBEXstdItemX 2 3 6" xfId="56859"/>
    <cellStyle name="SAPBEXstdItemX 2 3 6 2" xfId="56860"/>
    <cellStyle name="SAPBEXstdItemX 2 3 6 3" xfId="56861"/>
    <cellStyle name="SAPBEXstdItemX 2 3 6 4" xfId="56862"/>
    <cellStyle name="SAPBEXstdItemX 2 3 6 5" xfId="56863"/>
    <cellStyle name="SAPBEXstdItemX 2 3 7" xfId="56864"/>
    <cellStyle name="SAPBEXstdItemX 2 3 7 2" xfId="56865"/>
    <cellStyle name="SAPBEXstdItemX 2 3 8" xfId="56866"/>
    <cellStyle name="SAPBEXstdItemX 2 3 9" xfId="56867"/>
    <cellStyle name="SAPBEXstdItemX 2 4" xfId="56868"/>
    <cellStyle name="SAPBEXstdItemX 2 4 2" xfId="56869"/>
    <cellStyle name="SAPBEXstdItemX 2 4 2 2" xfId="56870"/>
    <cellStyle name="SAPBEXstdItemX 2 4 2 3" xfId="56871"/>
    <cellStyle name="SAPBEXstdItemX 2 4 3" xfId="56872"/>
    <cellStyle name="SAPBEXstdItemX 2 4 3 2" xfId="56873"/>
    <cellStyle name="SAPBEXstdItemX 2 4 3 3" xfId="56874"/>
    <cellStyle name="SAPBEXstdItemX 2 4 4" xfId="56875"/>
    <cellStyle name="SAPBEXstdItemX 2 4 4 2" xfId="56876"/>
    <cellStyle name="SAPBEXstdItemX 2 4 5" xfId="56877"/>
    <cellStyle name="SAPBEXstdItemX 2 4 5 2" xfId="56878"/>
    <cellStyle name="SAPBEXstdItemX 2 4 6" xfId="56879"/>
    <cellStyle name="SAPBEXstdItemX 2 4 7" xfId="56880"/>
    <cellStyle name="SAPBEXstdItemX 2 5" xfId="56881"/>
    <cellStyle name="SAPBEXstdItemX 2 5 2" xfId="56882"/>
    <cellStyle name="SAPBEXstdItemX 2 5 2 2" xfId="56883"/>
    <cellStyle name="SAPBEXstdItemX 2 5 2 3" xfId="56884"/>
    <cellStyle name="SAPBEXstdItemX 2 5 3" xfId="56885"/>
    <cellStyle name="SAPBEXstdItemX 2 5 4" xfId="56886"/>
    <cellStyle name="SAPBEXstdItemX 2 5 5" xfId="56887"/>
    <cellStyle name="SAPBEXstdItemX 2 6" xfId="56888"/>
    <cellStyle name="SAPBEXstdItemX 2 6 2" xfId="56889"/>
    <cellStyle name="SAPBEXstdItemX 2 6 2 2" xfId="56890"/>
    <cellStyle name="SAPBEXstdItemX 2 6 3" xfId="56891"/>
    <cellStyle name="SAPBEXstdItemX 2 6 4" xfId="56892"/>
    <cellStyle name="SAPBEXstdItemX 2 6 5" xfId="56893"/>
    <cellStyle name="SAPBEXstdItemX 2 7" xfId="56894"/>
    <cellStyle name="SAPBEXstdItemX 2 7 2" xfId="56895"/>
    <cellStyle name="SAPBEXstdItemX 2 7 3" xfId="56896"/>
    <cellStyle name="SAPBEXstdItemX 2 7 4" xfId="56897"/>
    <cellStyle name="SAPBEXstdItemX 2 7 5" xfId="56898"/>
    <cellStyle name="SAPBEXstdItemX 2 8" xfId="56899"/>
    <cellStyle name="SAPBEXstdItemX 2 8 2" xfId="56900"/>
    <cellStyle name="SAPBEXstdItemX 2 8 3" xfId="56901"/>
    <cellStyle name="SAPBEXstdItemX 2 9" xfId="56902"/>
    <cellStyle name="SAPBEXstdItemX 2 9 2" xfId="56903"/>
    <cellStyle name="SAPBEXstdItemX 2 9 3" xfId="56904"/>
    <cellStyle name="SAPBEXstdItemX 20" xfId="56905"/>
    <cellStyle name="SAPBEXstdItemX 20 2" xfId="56906"/>
    <cellStyle name="SAPBEXstdItemX 21" xfId="56907"/>
    <cellStyle name="SAPBEXstdItemX 21 2" xfId="56908"/>
    <cellStyle name="SAPBEXstdItemX 22" xfId="56909"/>
    <cellStyle name="SAPBEXstdItemX 23" xfId="56910"/>
    <cellStyle name="SAPBEXstdItemX 3" xfId="56911"/>
    <cellStyle name="SAPBEXstdItemX 3 10" xfId="56912"/>
    <cellStyle name="SAPBEXstdItemX 3 10 2" xfId="56913"/>
    <cellStyle name="SAPBEXstdItemX 3 10 3" xfId="56914"/>
    <cellStyle name="SAPBEXstdItemX 3 11" xfId="56915"/>
    <cellStyle name="SAPBEXstdItemX 3 11 2" xfId="56916"/>
    <cellStyle name="SAPBEXstdItemX 3 12" xfId="56917"/>
    <cellStyle name="SAPBEXstdItemX 3 2" xfId="56918"/>
    <cellStyle name="SAPBEXstdItemX 3 2 10" xfId="56919"/>
    <cellStyle name="SAPBEXstdItemX 3 2 2" xfId="56920"/>
    <cellStyle name="SAPBEXstdItemX 3 2 2 2" xfId="56921"/>
    <cellStyle name="SAPBEXstdItemX 3 2 2 2 2" xfId="56922"/>
    <cellStyle name="SAPBEXstdItemX 3 2 2 2 3" xfId="56923"/>
    <cellStyle name="SAPBEXstdItemX 3 2 2 3" xfId="56924"/>
    <cellStyle name="SAPBEXstdItemX 3 2 2 3 2" xfId="56925"/>
    <cellStyle name="SAPBEXstdItemX 3 2 2 3 3" xfId="56926"/>
    <cellStyle name="SAPBEXstdItemX 3 2 2 4" xfId="56927"/>
    <cellStyle name="SAPBEXstdItemX 3 2 2 4 2" xfId="56928"/>
    <cellStyle name="SAPBEXstdItemX 3 2 2 5" xfId="56929"/>
    <cellStyle name="SAPBEXstdItemX 3 2 2 6" xfId="56930"/>
    <cellStyle name="SAPBEXstdItemX 3 2 2 7" xfId="56931"/>
    <cellStyle name="SAPBEXstdItemX 3 2 2 8" xfId="56932"/>
    <cellStyle name="SAPBEXstdItemX 3 2 3" xfId="56933"/>
    <cellStyle name="SAPBEXstdItemX 3 2 3 2" xfId="56934"/>
    <cellStyle name="SAPBEXstdItemX 3 2 3 2 2" xfId="56935"/>
    <cellStyle name="SAPBEXstdItemX 3 2 3 3" xfId="56936"/>
    <cellStyle name="SAPBEXstdItemX 3 2 3 4" xfId="56937"/>
    <cellStyle name="SAPBEXstdItemX 3 2 3 5" xfId="56938"/>
    <cellStyle name="SAPBEXstdItemX 3 2 4" xfId="56939"/>
    <cellStyle name="SAPBEXstdItemX 3 2 4 2" xfId="56940"/>
    <cellStyle name="SAPBEXstdItemX 3 2 4 3" xfId="56941"/>
    <cellStyle name="SAPBEXstdItemX 3 2 4 4" xfId="56942"/>
    <cellStyle name="SAPBEXstdItemX 3 2 4 5" xfId="56943"/>
    <cellStyle name="SAPBEXstdItemX 3 2 5" xfId="56944"/>
    <cellStyle name="SAPBEXstdItemX 3 2 5 2" xfId="56945"/>
    <cellStyle name="SAPBEXstdItemX 3 2 5 3" xfId="56946"/>
    <cellStyle name="SAPBEXstdItemX 3 2 5 4" xfId="56947"/>
    <cellStyle name="SAPBEXstdItemX 3 2 5 5" xfId="56948"/>
    <cellStyle name="SAPBEXstdItemX 3 2 6" xfId="56949"/>
    <cellStyle name="SAPBEXstdItemX 3 2 6 2" xfId="56950"/>
    <cellStyle name="SAPBEXstdItemX 3 2 6 3" xfId="56951"/>
    <cellStyle name="SAPBEXstdItemX 3 2 6 4" xfId="56952"/>
    <cellStyle name="SAPBEXstdItemX 3 2 6 5" xfId="56953"/>
    <cellStyle name="SAPBEXstdItemX 3 2 7" xfId="56954"/>
    <cellStyle name="SAPBEXstdItemX 3 2 7 2" xfId="56955"/>
    <cellStyle name="SAPBEXstdItemX 3 2 8" xfId="56956"/>
    <cellStyle name="SAPBEXstdItemX 3 2 9" xfId="56957"/>
    <cellStyle name="SAPBEXstdItemX 3 3" xfId="56958"/>
    <cellStyle name="SAPBEXstdItemX 3 3 2" xfId="56959"/>
    <cellStyle name="SAPBEXstdItemX 3 3 2 2" xfId="56960"/>
    <cellStyle name="SAPBEXstdItemX 3 3 2 3" xfId="56961"/>
    <cellStyle name="SAPBEXstdItemX 3 3 3" xfId="56962"/>
    <cellStyle name="SAPBEXstdItemX 3 3 3 2" xfId="56963"/>
    <cellStyle name="SAPBEXstdItemX 3 3 3 3" xfId="56964"/>
    <cellStyle name="SAPBEXstdItemX 3 3 4" xfId="56965"/>
    <cellStyle name="SAPBEXstdItemX 3 3 4 2" xfId="56966"/>
    <cellStyle name="SAPBEXstdItemX 3 3 5" xfId="56967"/>
    <cellStyle name="SAPBEXstdItemX 3 3 5 2" xfId="56968"/>
    <cellStyle name="SAPBEXstdItemX 3 3 6" xfId="56969"/>
    <cellStyle name="SAPBEXstdItemX 3 3 7" xfId="56970"/>
    <cellStyle name="SAPBEXstdItemX 3 4" xfId="56971"/>
    <cellStyle name="SAPBEXstdItemX 3 4 2" xfId="56972"/>
    <cellStyle name="SAPBEXstdItemX 3 4 2 2" xfId="56973"/>
    <cellStyle name="SAPBEXstdItemX 3 4 2 3" xfId="56974"/>
    <cellStyle name="SAPBEXstdItemX 3 4 3" xfId="56975"/>
    <cellStyle name="SAPBEXstdItemX 3 4 4" xfId="56976"/>
    <cellStyle name="SAPBEXstdItemX 3 4 5" xfId="56977"/>
    <cellStyle name="SAPBEXstdItemX 3 5" xfId="56978"/>
    <cellStyle name="SAPBEXstdItemX 3 5 2" xfId="56979"/>
    <cellStyle name="SAPBEXstdItemX 3 5 2 2" xfId="56980"/>
    <cellStyle name="SAPBEXstdItemX 3 5 3" xfId="56981"/>
    <cellStyle name="SAPBEXstdItemX 3 5 4" xfId="56982"/>
    <cellStyle name="SAPBEXstdItemX 3 5 5" xfId="56983"/>
    <cellStyle name="SAPBEXstdItemX 3 6" xfId="56984"/>
    <cellStyle name="SAPBEXstdItemX 3 6 2" xfId="56985"/>
    <cellStyle name="SAPBEXstdItemX 3 6 3" xfId="56986"/>
    <cellStyle name="SAPBEXstdItemX 3 6 4" xfId="56987"/>
    <cellStyle name="SAPBEXstdItemX 3 6 5" xfId="56988"/>
    <cellStyle name="SAPBEXstdItemX 3 7" xfId="56989"/>
    <cellStyle name="SAPBEXstdItemX 3 7 2" xfId="56990"/>
    <cellStyle name="SAPBEXstdItemX 3 7 3" xfId="56991"/>
    <cellStyle name="SAPBEXstdItemX 3 7 4" xfId="56992"/>
    <cellStyle name="SAPBEXstdItemX 3 7 5" xfId="56993"/>
    <cellStyle name="SAPBEXstdItemX 3 8" xfId="56994"/>
    <cellStyle name="SAPBEXstdItemX 3 8 2" xfId="56995"/>
    <cellStyle name="SAPBEXstdItemX 3 8 3" xfId="56996"/>
    <cellStyle name="SAPBEXstdItemX 3 9" xfId="56997"/>
    <cellStyle name="SAPBEXstdItemX 3 9 2" xfId="56998"/>
    <cellStyle name="SAPBEXstdItemX 3 9 3" xfId="56999"/>
    <cellStyle name="SAPBEXstdItemX 4" xfId="57000"/>
    <cellStyle name="SAPBEXstdItemX 4 10" xfId="57001"/>
    <cellStyle name="SAPBEXstdItemX 4 11" xfId="57002"/>
    <cellStyle name="SAPBEXstdItemX 4 12" xfId="57003"/>
    <cellStyle name="SAPBEXstdItemX 4 2" xfId="57004"/>
    <cellStyle name="SAPBEXstdItemX 4 2 10" xfId="57005"/>
    <cellStyle name="SAPBEXstdItemX 4 2 2" xfId="57006"/>
    <cellStyle name="SAPBEXstdItemX 4 2 2 2" xfId="57007"/>
    <cellStyle name="SAPBEXstdItemX 4 2 2 2 2" xfId="57008"/>
    <cellStyle name="SAPBEXstdItemX 4 2 2 2 3" xfId="57009"/>
    <cellStyle name="SAPBEXstdItemX 4 2 2 3" xfId="57010"/>
    <cellStyle name="SAPBEXstdItemX 4 2 2 3 2" xfId="57011"/>
    <cellStyle name="SAPBEXstdItemX 4 2 2 4" xfId="57012"/>
    <cellStyle name="SAPBEXstdItemX 4 2 2 4 2" xfId="57013"/>
    <cellStyle name="SAPBEXstdItemX 4 2 2 5" xfId="57014"/>
    <cellStyle name="SAPBEXstdItemX 4 2 2 6" xfId="57015"/>
    <cellStyle name="SAPBEXstdItemX 4 2 2 7" xfId="57016"/>
    <cellStyle name="SAPBEXstdItemX 4 2 2 8" xfId="57017"/>
    <cellStyle name="SAPBEXstdItemX 4 2 3" xfId="57018"/>
    <cellStyle name="SAPBEXstdItemX 4 2 3 2" xfId="57019"/>
    <cellStyle name="SAPBEXstdItemX 4 2 3 2 2" xfId="57020"/>
    <cellStyle name="SAPBEXstdItemX 4 2 3 3" xfId="57021"/>
    <cellStyle name="SAPBEXstdItemX 4 2 3 4" xfId="57022"/>
    <cellStyle name="SAPBEXstdItemX 4 2 3 5" xfId="57023"/>
    <cellStyle name="SAPBEXstdItemX 4 2 4" xfId="57024"/>
    <cellStyle name="SAPBEXstdItemX 4 2 4 2" xfId="57025"/>
    <cellStyle name="SAPBEXstdItemX 4 2 4 3" xfId="57026"/>
    <cellStyle name="SAPBEXstdItemX 4 2 4 4" xfId="57027"/>
    <cellStyle name="SAPBEXstdItemX 4 2 4 5" xfId="57028"/>
    <cellStyle name="SAPBEXstdItemX 4 2 5" xfId="57029"/>
    <cellStyle name="SAPBEXstdItemX 4 2 5 2" xfId="57030"/>
    <cellStyle name="SAPBEXstdItemX 4 2 5 3" xfId="57031"/>
    <cellStyle name="SAPBEXstdItemX 4 2 5 4" xfId="57032"/>
    <cellStyle name="SAPBEXstdItemX 4 2 5 5" xfId="57033"/>
    <cellStyle name="SAPBEXstdItemX 4 2 6" xfId="57034"/>
    <cellStyle name="SAPBEXstdItemX 4 2 6 2" xfId="57035"/>
    <cellStyle name="SAPBEXstdItemX 4 2 6 3" xfId="57036"/>
    <cellStyle name="SAPBEXstdItemX 4 2 6 4" xfId="57037"/>
    <cellStyle name="SAPBEXstdItemX 4 2 6 5" xfId="57038"/>
    <cellStyle name="SAPBEXstdItemX 4 2 7" xfId="57039"/>
    <cellStyle name="SAPBEXstdItemX 4 2 7 2" xfId="57040"/>
    <cellStyle name="SAPBEXstdItemX 4 2 8" xfId="57041"/>
    <cellStyle name="SAPBEXstdItemX 4 2 9" xfId="57042"/>
    <cellStyle name="SAPBEXstdItemX 4 3" xfId="57043"/>
    <cellStyle name="SAPBEXstdItemX 4 3 2" xfId="57044"/>
    <cellStyle name="SAPBEXstdItemX 4 3 2 2" xfId="57045"/>
    <cellStyle name="SAPBEXstdItemX 4 3 3" xfId="57046"/>
    <cellStyle name="SAPBEXstdItemX 4 3 3 2" xfId="57047"/>
    <cellStyle name="SAPBEXstdItemX 4 3 4" xfId="57048"/>
    <cellStyle name="SAPBEXstdItemX 4 3 4 2" xfId="57049"/>
    <cellStyle name="SAPBEXstdItemX 4 3 5" xfId="57050"/>
    <cellStyle name="SAPBEXstdItemX 4 3 5 2" xfId="57051"/>
    <cellStyle name="SAPBEXstdItemX 4 3 6" xfId="57052"/>
    <cellStyle name="SAPBEXstdItemX 4 3 7" xfId="57053"/>
    <cellStyle name="SAPBEXstdItemX 4 4" xfId="57054"/>
    <cellStyle name="SAPBEXstdItemX 4 4 2" xfId="57055"/>
    <cellStyle name="SAPBEXstdItemX 4 4 2 2" xfId="57056"/>
    <cellStyle name="SAPBEXstdItemX 4 4 3" xfId="57057"/>
    <cellStyle name="SAPBEXstdItemX 4 4 4" xfId="57058"/>
    <cellStyle name="SAPBEXstdItemX 4 4 5" xfId="57059"/>
    <cellStyle name="SAPBEXstdItemX 4 5" xfId="57060"/>
    <cellStyle name="SAPBEXstdItemX 4 5 2" xfId="57061"/>
    <cellStyle name="SAPBEXstdItemX 4 5 2 2" xfId="57062"/>
    <cellStyle name="SAPBEXstdItemX 4 5 3" xfId="57063"/>
    <cellStyle name="SAPBEXstdItemX 4 5 4" xfId="57064"/>
    <cellStyle name="SAPBEXstdItemX 4 5 5" xfId="57065"/>
    <cellStyle name="SAPBEXstdItemX 4 6" xfId="57066"/>
    <cellStyle name="SAPBEXstdItemX 4 6 2" xfId="57067"/>
    <cellStyle name="SAPBEXstdItemX 4 6 3" xfId="57068"/>
    <cellStyle name="SAPBEXstdItemX 4 6 4" xfId="57069"/>
    <cellStyle name="SAPBEXstdItemX 4 6 5" xfId="57070"/>
    <cellStyle name="SAPBEXstdItemX 4 7" xfId="57071"/>
    <cellStyle name="SAPBEXstdItemX 4 7 2" xfId="57072"/>
    <cellStyle name="SAPBEXstdItemX 4 7 3" xfId="57073"/>
    <cellStyle name="SAPBEXstdItemX 4 7 4" xfId="57074"/>
    <cellStyle name="SAPBEXstdItemX 4 7 5" xfId="57075"/>
    <cellStyle name="SAPBEXstdItemX 4 8" xfId="57076"/>
    <cellStyle name="SAPBEXstdItemX 4 8 2" xfId="57077"/>
    <cellStyle name="SAPBEXstdItemX 4 9" xfId="57078"/>
    <cellStyle name="SAPBEXstdItemX 4 9 2" xfId="57079"/>
    <cellStyle name="SAPBEXstdItemX 4 9 3" xfId="57080"/>
    <cellStyle name="SAPBEXstdItemX 5" xfId="57081"/>
    <cellStyle name="SAPBEXstdItemX 5 2" xfId="57082"/>
    <cellStyle name="SAPBEXstdItemX 5 2 2" xfId="57083"/>
    <cellStyle name="SAPBEXstdItemX 5 2 2 2" xfId="57084"/>
    <cellStyle name="SAPBEXstdItemX 5 2 2 3" xfId="57085"/>
    <cellStyle name="SAPBEXstdItemX 5 2 3" xfId="57086"/>
    <cellStyle name="SAPBEXstdItemX 5 2 4" xfId="57087"/>
    <cellStyle name="SAPBEXstdItemX 5 2 5" xfId="57088"/>
    <cellStyle name="SAPBEXstdItemX 5 3" xfId="57089"/>
    <cellStyle name="SAPBEXstdItemX 5 3 2" xfId="57090"/>
    <cellStyle name="SAPBEXstdItemX 5 3 3" xfId="57091"/>
    <cellStyle name="SAPBEXstdItemX 5 4" xfId="57092"/>
    <cellStyle name="SAPBEXstdItemX 5 4 2" xfId="57093"/>
    <cellStyle name="SAPBEXstdItemX 5 5" xfId="57094"/>
    <cellStyle name="SAPBEXstdItemX 5 5 2" xfId="57095"/>
    <cellStyle name="SAPBEXstdItemX 5 6" xfId="57096"/>
    <cellStyle name="SAPBEXstdItemX 5 7" xfId="57097"/>
    <cellStyle name="SAPBEXstdItemX 6" xfId="57098"/>
    <cellStyle name="SAPBEXstdItemX 6 2" xfId="57099"/>
    <cellStyle name="SAPBEXstdItemX 6 2 2" xfId="57100"/>
    <cellStyle name="SAPBEXstdItemX 6 2 2 2" xfId="57101"/>
    <cellStyle name="SAPBEXstdItemX 6 2 3" xfId="57102"/>
    <cellStyle name="SAPBEXstdItemX 6 2 4" xfId="57103"/>
    <cellStyle name="SAPBEXstdItemX 6 2 5" xfId="57104"/>
    <cellStyle name="SAPBEXstdItemX 6 3" xfId="57105"/>
    <cellStyle name="SAPBEXstdItemX 6 3 2" xfId="57106"/>
    <cellStyle name="SAPBEXstdItemX 6 3 3" xfId="57107"/>
    <cellStyle name="SAPBEXstdItemX 6 4" xfId="57108"/>
    <cellStyle name="SAPBEXstdItemX 6 5" xfId="57109"/>
    <cellStyle name="SAPBEXstdItemX 6 6" xfId="57110"/>
    <cellStyle name="SAPBEXstdItemX 7" xfId="57111"/>
    <cellStyle name="SAPBEXstdItemX 7 2" xfId="57112"/>
    <cellStyle name="SAPBEXstdItemX 7 2 2" xfId="57113"/>
    <cellStyle name="SAPBEXstdItemX 7 2 3" xfId="57114"/>
    <cellStyle name="SAPBEXstdItemX 7 3" xfId="57115"/>
    <cellStyle name="SAPBEXstdItemX 7 3 2" xfId="57116"/>
    <cellStyle name="SAPBEXstdItemX 7 4" xfId="57117"/>
    <cellStyle name="SAPBEXstdItemX 7 5" xfId="57118"/>
    <cellStyle name="SAPBEXstdItemX 7 6" xfId="57119"/>
    <cellStyle name="SAPBEXstdItemX 8" xfId="57120"/>
    <cellStyle name="SAPBEXstdItemX 8 2" xfId="57121"/>
    <cellStyle name="SAPBEXstdItemX 8 2 2" xfId="57122"/>
    <cellStyle name="SAPBEXstdItemX 8 2 3" xfId="57123"/>
    <cellStyle name="SAPBEXstdItemX 8 3" xfId="57124"/>
    <cellStyle name="SAPBEXstdItemX 8 3 2" xfId="57125"/>
    <cellStyle name="SAPBEXstdItemX 8 4" xfId="57126"/>
    <cellStyle name="SAPBEXstdItemX 8 5" xfId="57127"/>
    <cellStyle name="SAPBEXstdItemX 9" xfId="57128"/>
    <cellStyle name="SAPBEXstdItemX 9 2" xfId="57129"/>
    <cellStyle name="SAPBEXstdItemX 9 2 2" xfId="57130"/>
    <cellStyle name="SAPBEXstdItemX 9 2 3" xfId="57131"/>
    <cellStyle name="SAPBEXstdItemX 9 3" xfId="57132"/>
    <cellStyle name="SAPBEXstdItemX 9 3 2" xfId="57133"/>
    <cellStyle name="SAPBEXstdItemX 9 4" xfId="57134"/>
    <cellStyle name="SAPBEXstdItemX 9 5" xfId="57135"/>
    <cellStyle name="SAPBEXtitle" xfId="57136"/>
    <cellStyle name="SAPBEXtitle 10" xfId="57137"/>
    <cellStyle name="SAPBEXtitle 10 2" xfId="57138"/>
    <cellStyle name="SAPBEXtitle 10 3" xfId="57139"/>
    <cellStyle name="SAPBEXtitle 10 4" xfId="57140"/>
    <cellStyle name="SAPBEXtitle 10 5" xfId="57141"/>
    <cellStyle name="SAPBEXtitle 11" xfId="57142"/>
    <cellStyle name="SAPBEXtitle 11 2" xfId="57143"/>
    <cellStyle name="SAPBEXtitle 11 3" xfId="57144"/>
    <cellStyle name="SAPBEXtitle 11 4" xfId="57145"/>
    <cellStyle name="SAPBEXtitle 11 5" xfId="57146"/>
    <cellStyle name="SAPBEXtitle 12" xfId="57147"/>
    <cellStyle name="SAPBEXtitle 2" xfId="57148"/>
    <cellStyle name="SAPBEXtitle 2 2" xfId="57149"/>
    <cellStyle name="SAPBEXtitle 2 3" xfId="57150"/>
    <cellStyle name="SAPBEXtitle 2 4" xfId="57151"/>
    <cellStyle name="SAPBEXtitle 2 5" xfId="57152"/>
    <cellStyle name="SAPBEXtitle 2 6" xfId="57153"/>
    <cellStyle name="SAPBEXtitle 3" xfId="57154"/>
    <cellStyle name="SAPBEXtitle 3 2" xfId="57155"/>
    <cellStyle name="SAPBEXtitle 3 3" xfId="57156"/>
    <cellStyle name="SAPBEXtitle 3 4" xfId="57157"/>
    <cellStyle name="SAPBEXtitle 3 5" xfId="57158"/>
    <cellStyle name="SAPBEXtitle 3 6" xfId="57159"/>
    <cellStyle name="SAPBEXtitle 4" xfId="57160"/>
    <cellStyle name="SAPBEXtitle 4 2" xfId="57161"/>
    <cellStyle name="SAPBEXtitle 4 3" xfId="57162"/>
    <cellStyle name="SAPBEXtitle 4 4" xfId="57163"/>
    <cellStyle name="SAPBEXtitle 4 5" xfId="57164"/>
    <cellStyle name="SAPBEXtitle 4 6" xfId="57165"/>
    <cellStyle name="SAPBEXtitle 5" xfId="57166"/>
    <cellStyle name="SAPBEXtitle 5 2" xfId="57167"/>
    <cellStyle name="SAPBEXtitle 5 3" xfId="57168"/>
    <cellStyle name="SAPBEXtitle 5 4" xfId="57169"/>
    <cellStyle name="SAPBEXtitle 5 5" xfId="57170"/>
    <cellStyle name="SAPBEXtitle 5 6" xfId="57171"/>
    <cellStyle name="SAPBEXtitle 6" xfId="57172"/>
    <cellStyle name="SAPBEXtitle 6 2" xfId="57173"/>
    <cellStyle name="SAPBEXtitle 6 3" xfId="57174"/>
    <cellStyle name="SAPBEXtitle 6 4" xfId="57175"/>
    <cellStyle name="SAPBEXtitle 6 5" xfId="57176"/>
    <cellStyle name="SAPBEXtitle 6 6" xfId="57177"/>
    <cellStyle name="SAPBEXtitle 7" xfId="57178"/>
    <cellStyle name="SAPBEXtitle 7 2" xfId="57179"/>
    <cellStyle name="SAPBEXtitle 7 3" xfId="57180"/>
    <cellStyle name="SAPBEXtitle 7 4" xfId="57181"/>
    <cellStyle name="SAPBEXtitle 7 5" xfId="57182"/>
    <cellStyle name="SAPBEXtitle 8" xfId="57183"/>
    <cellStyle name="SAPBEXtitle 8 2" xfId="57184"/>
    <cellStyle name="SAPBEXtitle 8 3" xfId="57185"/>
    <cellStyle name="SAPBEXtitle 8 4" xfId="57186"/>
    <cellStyle name="SAPBEXtitle 8 5" xfId="57187"/>
    <cellStyle name="SAPBEXtitle 9" xfId="57188"/>
    <cellStyle name="SAPBEXtitle 9 2" xfId="57189"/>
    <cellStyle name="SAPBEXtitle 9 3" xfId="57190"/>
    <cellStyle name="SAPBEXtitle 9 4" xfId="57191"/>
    <cellStyle name="SAPBEXtitle 9 5" xfId="57192"/>
    <cellStyle name="SAPBEXundefined" xfId="57193"/>
    <cellStyle name="SAPBEXundefined 10" xfId="57194"/>
    <cellStyle name="SAPBEXundefined 10 2" xfId="57195"/>
    <cellStyle name="SAPBEXundefined 10 2 2" xfId="57196"/>
    <cellStyle name="SAPBEXundefined 10 3" xfId="57197"/>
    <cellStyle name="SAPBEXundefined 10 3 2" xfId="57198"/>
    <cellStyle name="SAPBEXundefined 10 4" xfId="57199"/>
    <cellStyle name="SAPBEXundefined 10 5" xfId="57200"/>
    <cellStyle name="SAPBEXundefined 11" xfId="57201"/>
    <cellStyle name="SAPBEXundefined 11 2" xfId="57202"/>
    <cellStyle name="SAPBEXundefined 11 2 2" xfId="57203"/>
    <cellStyle name="SAPBEXundefined 11 3" xfId="57204"/>
    <cellStyle name="SAPBEXundefined 11 3 2" xfId="57205"/>
    <cellStyle name="SAPBEXundefined 11 4" xfId="57206"/>
    <cellStyle name="SAPBEXundefined 11 5" xfId="57207"/>
    <cellStyle name="SAPBEXundefined 12" xfId="57208"/>
    <cellStyle name="SAPBEXundefined 12 2" xfId="57209"/>
    <cellStyle name="SAPBEXundefined 12 2 2" xfId="57210"/>
    <cellStyle name="SAPBEXundefined 12 3" xfId="57211"/>
    <cellStyle name="SAPBEXundefined 12 3 2" xfId="57212"/>
    <cellStyle name="SAPBEXundefined 12 4" xfId="57213"/>
    <cellStyle name="SAPBEXundefined 12 5" xfId="57214"/>
    <cellStyle name="SAPBEXundefined 13" xfId="57215"/>
    <cellStyle name="SAPBEXundefined 13 2" xfId="57216"/>
    <cellStyle name="SAPBEXundefined 13 2 2" xfId="57217"/>
    <cellStyle name="SAPBEXundefined 13 3" xfId="57218"/>
    <cellStyle name="SAPBEXundefined 13 3 2" xfId="57219"/>
    <cellStyle name="SAPBEXundefined 13 4" xfId="57220"/>
    <cellStyle name="SAPBEXundefined 13 5" xfId="57221"/>
    <cellStyle name="SAPBEXundefined 14" xfId="57222"/>
    <cellStyle name="SAPBEXundefined 14 2" xfId="57223"/>
    <cellStyle name="SAPBEXundefined 14 2 2" xfId="57224"/>
    <cellStyle name="SAPBEXundefined 14 3" xfId="57225"/>
    <cellStyle name="SAPBEXundefined 14 3 2" xfId="57226"/>
    <cellStyle name="SAPBEXundefined 14 4" xfId="57227"/>
    <cellStyle name="SAPBEXundefined 14 5" xfId="57228"/>
    <cellStyle name="SAPBEXundefined 15" xfId="57229"/>
    <cellStyle name="SAPBEXundefined 15 2" xfId="57230"/>
    <cellStyle name="SAPBEXundefined 15 2 2" xfId="57231"/>
    <cellStyle name="SAPBEXundefined 15 3" xfId="57232"/>
    <cellStyle name="SAPBEXundefined 15 3 2" xfId="57233"/>
    <cellStyle name="SAPBEXundefined 15 4" xfId="57234"/>
    <cellStyle name="SAPBEXundefined 15 5" xfId="57235"/>
    <cellStyle name="SAPBEXundefined 16" xfId="57236"/>
    <cellStyle name="SAPBEXundefined 16 2" xfId="57237"/>
    <cellStyle name="SAPBEXundefined 16 2 2" xfId="57238"/>
    <cellStyle name="SAPBEXundefined 16 3" xfId="57239"/>
    <cellStyle name="SAPBEXundefined 16 3 2" xfId="57240"/>
    <cellStyle name="SAPBEXundefined 16 4" xfId="57241"/>
    <cellStyle name="SAPBEXundefined 16 5" xfId="57242"/>
    <cellStyle name="SAPBEXundefined 17" xfId="57243"/>
    <cellStyle name="SAPBEXundefined 17 2" xfId="57244"/>
    <cellStyle name="SAPBEXundefined 17 3" xfId="57245"/>
    <cellStyle name="SAPBEXundefined 17 4" xfId="57246"/>
    <cellStyle name="SAPBEXundefined 17 5" xfId="57247"/>
    <cellStyle name="SAPBEXundefined 18" xfId="57248"/>
    <cellStyle name="SAPBEXundefined 18 2" xfId="57249"/>
    <cellStyle name="SAPBEXundefined 19" xfId="57250"/>
    <cellStyle name="SAPBEXundefined 19 2" xfId="57251"/>
    <cellStyle name="SAPBEXundefined 2" xfId="57252"/>
    <cellStyle name="SAPBEXundefined 2 10" xfId="57253"/>
    <cellStyle name="SAPBEXundefined 2 10 2" xfId="57254"/>
    <cellStyle name="SAPBEXundefined 2 10 3" xfId="57255"/>
    <cellStyle name="SAPBEXundefined 2 11" xfId="57256"/>
    <cellStyle name="SAPBEXundefined 2 11 2" xfId="57257"/>
    <cellStyle name="SAPBEXundefined 2 11 3" xfId="57258"/>
    <cellStyle name="SAPBEXundefined 2 12" xfId="57259"/>
    <cellStyle name="SAPBEXundefined 2 12 2" xfId="57260"/>
    <cellStyle name="SAPBEXundefined 2 13" xfId="57261"/>
    <cellStyle name="SAPBEXundefined 2 2" xfId="57262"/>
    <cellStyle name="SAPBEXundefined 2 2 10" xfId="57263"/>
    <cellStyle name="SAPBEXundefined 2 2 11" xfId="57264"/>
    <cellStyle name="SAPBEXundefined 2 2 12" xfId="57265"/>
    <cellStyle name="SAPBEXundefined 2 2 2" xfId="57266"/>
    <cellStyle name="SAPBEXundefined 2 2 2 10" xfId="57267"/>
    <cellStyle name="SAPBEXundefined 2 2 2 11" xfId="57268"/>
    <cellStyle name="SAPBEXundefined 2 2 2 2" xfId="57269"/>
    <cellStyle name="SAPBEXundefined 2 2 2 2 2" xfId="57270"/>
    <cellStyle name="SAPBEXundefined 2 2 2 2 2 2" xfId="57271"/>
    <cellStyle name="SAPBEXundefined 2 2 2 2 2 3" xfId="57272"/>
    <cellStyle name="SAPBEXundefined 2 2 2 2 3" xfId="57273"/>
    <cellStyle name="SAPBEXundefined 2 2 2 2 3 2" xfId="57274"/>
    <cellStyle name="SAPBEXundefined 2 2 2 2 3 3" xfId="57275"/>
    <cellStyle name="SAPBEXundefined 2 2 2 2 4" xfId="57276"/>
    <cellStyle name="SAPBEXundefined 2 2 2 2 4 2" xfId="57277"/>
    <cellStyle name="SAPBEXundefined 2 2 2 2 5" xfId="57278"/>
    <cellStyle name="SAPBEXundefined 2 2 2 2 6" xfId="57279"/>
    <cellStyle name="SAPBEXundefined 2 2 2 2 7" xfId="57280"/>
    <cellStyle name="SAPBEXundefined 2 2 2 2 8" xfId="57281"/>
    <cellStyle name="SAPBEXundefined 2 2 2 3" xfId="57282"/>
    <cellStyle name="SAPBEXundefined 2 2 2 3 2" xfId="57283"/>
    <cellStyle name="SAPBEXundefined 2 2 2 3 2 2" xfId="57284"/>
    <cellStyle name="SAPBEXundefined 2 2 2 3 3" xfId="57285"/>
    <cellStyle name="SAPBEXundefined 2 2 2 3 4" xfId="57286"/>
    <cellStyle name="SAPBEXundefined 2 2 2 3 5" xfId="57287"/>
    <cellStyle name="SAPBEXundefined 2 2 2 3 6" xfId="57288"/>
    <cellStyle name="SAPBEXundefined 2 2 2 4" xfId="57289"/>
    <cellStyle name="SAPBEXundefined 2 2 2 4 2" xfId="57290"/>
    <cellStyle name="SAPBEXundefined 2 2 2 4 3" xfId="57291"/>
    <cellStyle name="SAPBEXundefined 2 2 2 4 4" xfId="57292"/>
    <cellStyle name="SAPBEXundefined 2 2 2 4 5" xfId="57293"/>
    <cellStyle name="SAPBEXundefined 2 2 2 5" xfId="57294"/>
    <cellStyle name="SAPBEXundefined 2 2 2 5 2" xfId="57295"/>
    <cellStyle name="SAPBEXundefined 2 2 2 5 3" xfId="57296"/>
    <cellStyle name="SAPBEXundefined 2 2 2 5 4" xfId="57297"/>
    <cellStyle name="SAPBEXundefined 2 2 2 5 5" xfId="57298"/>
    <cellStyle name="SAPBEXundefined 2 2 2 6" xfId="57299"/>
    <cellStyle name="SAPBEXundefined 2 2 2 6 2" xfId="57300"/>
    <cellStyle name="SAPBEXundefined 2 2 2 6 3" xfId="57301"/>
    <cellStyle name="SAPBEXundefined 2 2 2 6 4" xfId="57302"/>
    <cellStyle name="SAPBEXundefined 2 2 2 6 5" xfId="57303"/>
    <cellStyle name="SAPBEXundefined 2 2 2 7" xfId="57304"/>
    <cellStyle name="SAPBEXundefined 2 2 2 7 2" xfId="57305"/>
    <cellStyle name="SAPBEXundefined 2 2 2 8" xfId="57306"/>
    <cellStyle name="SAPBEXundefined 2 2 2 9" xfId="57307"/>
    <cellStyle name="SAPBEXundefined 2 2 3" xfId="57308"/>
    <cellStyle name="SAPBEXundefined 2 2 3 2" xfId="57309"/>
    <cellStyle name="SAPBEXundefined 2 2 3 2 2" xfId="57310"/>
    <cellStyle name="SAPBEXundefined 2 2 3 2 3" xfId="57311"/>
    <cellStyle name="SAPBEXundefined 2 2 3 3" xfId="57312"/>
    <cellStyle name="SAPBEXundefined 2 2 3 3 2" xfId="57313"/>
    <cellStyle name="SAPBEXundefined 2 2 3 3 3" xfId="57314"/>
    <cellStyle name="SAPBEXundefined 2 2 3 4" xfId="57315"/>
    <cellStyle name="SAPBEXundefined 2 2 3 4 2" xfId="57316"/>
    <cellStyle name="SAPBEXundefined 2 2 3 5" xfId="57317"/>
    <cellStyle name="SAPBEXundefined 2 2 3 5 2" xfId="57318"/>
    <cellStyle name="SAPBEXundefined 2 2 3 6" xfId="57319"/>
    <cellStyle name="SAPBEXundefined 2 2 3 7" xfId="57320"/>
    <cellStyle name="SAPBEXundefined 2 2 3 8" xfId="57321"/>
    <cellStyle name="SAPBEXundefined 2 2 3 9" xfId="57322"/>
    <cellStyle name="SAPBEXundefined 2 2 4" xfId="57323"/>
    <cellStyle name="SAPBEXundefined 2 2 4 2" xfId="57324"/>
    <cellStyle name="SAPBEXundefined 2 2 4 2 2" xfId="57325"/>
    <cellStyle name="SAPBEXundefined 2 2 4 3" xfId="57326"/>
    <cellStyle name="SAPBEXundefined 2 2 4 4" xfId="57327"/>
    <cellStyle name="SAPBEXundefined 2 2 4 5" xfId="57328"/>
    <cellStyle name="SAPBEXundefined 2 2 5" xfId="57329"/>
    <cellStyle name="SAPBEXundefined 2 2 5 2" xfId="57330"/>
    <cellStyle name="SAPBEXundefined 2 2 5 2 2" xfId="57331"/>
    <cellStyle name="SAPBEXundefined 2 2 5 3" xfId="57332"/>
    <cellStyle name="SAPBEXundefined 2 2 5 4" xfId="57333"/>
    <cellStyle name="SAPBEXundefined 2 2 5 5" xfId="57334"/>
    <cellStyle name="SAPBEXundefined 2 2 6" xfId="57335"/>
    <cellStyle name="SAPBEXundefined 2 2 6 2" xfId="57336"/>
    <cellStyle name="SAPBEXundefined 2 2 6 3" xfId="57337"/>
    <cellStyle name="SAPBEXundefined 2 2 6 4" xfId="57338"/>
    <cellStyle name="SAPBEXundefined 2 2 6 5" xfId="57339"/>
    <cellStyle name="SAPBEXundefined 2 2 7" xfId="57340"/>
    <cellStyle name="SAPBEXundefined 2 2 7 2" xfId="57341"/>
    <cellStyle name="SAPBEXundefined 2 2 7 3" xfId="57342"/>
    <cellStyle name="SAPBEXundefined 2 2 7 4" xfId="57343"/>
    <cellStyle name="SAPBEXundefined 2 2 7 5" xfId="57344"/>
    <cellStyle name="SAPBEXundefined 2 2 8" xfId="57345"/>
    <cellStyle name="SAPBEXundefined 2 2 8 2" xfId="57346"/>
    <cellStyle name="SAPBEXundefined 2 2 9" xfId="57347"/>
    <cellStyle name="SAPBEXundefined 2 3" xfId="57348"/>
    <cellStyle name="SAPBEXundefined 2 3 10" xfId="57349"/>
    <cellStyle name="SAPBEXundefined 2 3 11" xfId="57350"/>
    <cellStyle name="SAPBEXundefined 2 3 2" xfId="57351"/>
    <cellStyle name="SAPBEXundefined 2 3 2 2" xfId="57352"/>
    <cellStyle name="SAPBEXundefined 2 3 2 2 2" xfId="57353"/>
    <cellStyle name="SAPBEXundefined 2 3 2 2 3" xfId="57354"/>
    <cellStyle name="SAPBEXundefined 2 3 2 3" xfId="57355"/>
    <cellStyle name="SAPBEXundefined 2 3 2 3 2" xfId="57356"/>
    <cellStyle name="SAPBEXundefined 2 3 2 3 3" xfId="57357"/>
    <cellStyle name="SAPBEXundefined 2 3 2 4" xfId="57358"/>
    <cellStyle name="SAPBEXundefined 2 3 2 4 2" xfId="57359"/>
    <cellStyle name="SAPBEXundefined 2 3 2 5" xfId="57360"/>
    <cellStyle name="SAPBEXundefined 2 3 2 6" xfId="57361"/>
    <cellStyle name="SAPBEXundefined 2 3 2 7" xfId="57362"/>
    <cellStyle name="SAPBEXundefined 2 3 2 8" xfId="57363"/>
    <cellStyle name="SAPBEXundefined 2 3 3" xfId="57364"/>
    <cellStyle name="SAPBEXundefined 2 3 3 2" xfId="57365"/>
    <cellStyle name="SAPBEXundefined 2 3 3 2 2" xfId="57366"/>
    <cellStyle name="SAPBEXundefined 2 3 3 3" xfId="57367"/>
    <cellStyle name="SAPBEXundefined 2 3 3 4" xfId="57368"/>
    <cellStyle name="SAPBEXundefined 2 3 3 5" xfId="57369"/>
    <cellStyle name="SAPBEXundefined 2 3 3 6" xfId="57370"/>
    <cellStyle name="SAPBEXundefined 2 3 4" xfId="57371"/>
    <cellStyle name="SAPBEXundefined 2 3 4 2" xfId="57372"/>
    <cellStyle name="SAPBEXundefined 2 3 4 3" xfId="57373"/>
    <cellStyle name="SAPBEXundefined 2 3 4 4" xfId="57374"/>
    <cellStyle name="SAPBEXundefined 2 3 4 5" xfId="57375"/>
    <cellStyle name="SAPBEXundefined 2 3 5" xfId="57376"/>
    <cellStyle name="SAPBEXundefined 2 3 5 2" xfId="57377"/>
    <cellStyle name="SAPBEXundefined 2 3 5 3" xfId="57378"/>
    <cellStyle name="SAPBEXundefined 2 3 5 4" xfId="57379"/>
    <cellStyle name="SAPBEXundefined 2 3 5 5" xfId="57380"/>
    <cellStyle name="SAPBEXundefined 2 3 6" xfId="57381"/>
    <cellStyle name="SAPBEXundefined 2 3 6 2" xfId="57382"/>
    <cellStyle name="SAPBEXundefined 2 3 6 3" xfId="57383"/>
    <cellStyle name="SAPBEXundefined 2 3 6 4" xfId="57384"/>
    <cellStyle name="SAPBEXundefined 2 3 6 5" xfId="57385"/>
    <cellStyle name="SAPBEXundefined 2 3 7" xfId="57386"/>
    <cellStyle name="SAPBEXundefined 2 3 7 2" xfId="57387"/>
    <cellStyle name="SAPBEXundefined 2 3 8" xfId="57388"/>
    <cellStyle name="SAPBEXundefined 2 3 9" xfId="57389"/>
    <cellStyle name="SAPBEXundefined 2 4" xfId="57390"/>
    <cellStyle name="SAPBEXundefined 2 4 2" xfId="57391"/>
    <cellStyle name="SAPBEXundefined 2 4 2 2" xfId="57392"/>
    <cellStyle name="SAPBEXundefined 2 4 2 3" xfId="57393"/>
    <cellStyle name="SAPBEXundefined 2 4 3" xfId="57394"/>
    <cellStyle name="SAPBEXundefined 2 4 3 2" xfId="57395"/>
    <cellStyle name="SAPBEXundefined 2 4 3 3" xfId="57396"/>
    <cellStyle name="SAPBEXundefined 2 4 4" xfId="57397"/>
    <cellStyle name="SAPBEXundefined 2 4 4 2" xfId="57398"/>
    <cellStyle name="SAPBEXundefined 2 4 5" xfId="57399"/>
    <cellStyle name="SAPBEXundefined 2 4 5 2" xfId="57400"/>
    <cellStyle name="SAPBEXundefined 2 4 6" xfId="57401"/>
    <cellStyle name="SAPBEXundefined 2 4 7" xfId="57402"/>
    <cellStyle name="SAPBEXundefined 2 4 8" xfId="57403"/>
    <cellStyle name="SAPBEXundefined 2 4 9" xfId="57404"/>
    <cellStyle name="SAPBEXundefined 2 5" xfId="57405"/>
    <cellStyle name="SAPBEXundefined 2 5 2" xfId="57406"/>
    <cellStyle name="SAPBEXundefined 2 5 2 2" xfId="57407"/>
    <cellStyle name="SAPBEXundefined 2 5 2 3" xfId="57408"/>
    <cellStyle name="SAPBEXundefined 2 5 3" xfId="57409"/>
    <cellStyle name="SAPBEXundefined 2 5 4" xfId="57410"/>
    <cellStyle name="SAPBEXundefined 2 5 5" xfId="57411"/>
    <cellStyle name="SAPBEXundefined 2 6" xfId="57412"/>
    <cellStyle name="SAPBEXundefined 2 6 2" xfId="57413"/>
    <cellStyle name="SAPBEXundefined 2 6 2 2" xfId="57414"/>
    <cellStyle name="SAPBEXundefined 2 6 3" xfId="57415"/>
    <cellStyle name="SAPBEXundefined 2 6 4" xfId="57416"/>
    <cellStyle name="SAPBEXundefined 2 6 5" xfId="57417"/>
    <cellStyle name="SAPBEXundefined 2 7" xfId="57418"/>
    <cellStyle name="SAPBEXundefined 2 7 2" xfId="57419"/>
    <cellStyle name="SAPBEXundefined 2 7 3" xfId="57420"/>
    <cellStyle name="SAPBEXundefined 2 7 4" xfId="57421"/>
    <cellStyle name="SAPBEXundefined 2 7 5" xfId="57422"/>
    <cellStyle name="SAPBEXundefined 2 8" xfId="57423"/>
    <cellStyle name="SAPBEXundefined 2 8 2" xfId="57424"/>
    <cellStyle name="SAPBEXundefined 2 8 3" xfId="57425"/>
    <cellStyle name="SAPBEXundefined 2 9" xfId="57426"/>
    <cellStyle name="SAPBEXundefined 2 9 2" xfId="57427"/>
    <cellStyle name="SAPBEXundefined 2 9 3" xfId="57428"/>
    <cellStyle name="SAPBEXundefined 20" xfId="57429"/>
    <cellStyle name="SAPBEXundefined 20 2" xfId="57430"/>
    <cellStyle name="SAPBEXundefined 21" xfId="57431"/>
    <cellStyle name="SAPBEXundefined 21 2" xfId="57432"/>
    <cellStyle name="SAPBEXundefined 22" xfId="57433"/>
    <cellStyle name="SAPBEXundefined 23" xfId="57434"/>
    <cellStyle name="SAPBEXundefined 3" xfId="57435"/>
    <cellStyle name="SAPBEXundefined 3 10" xfId="57436"/>
    <cellStyle name="SAPBEXundefined 3 10 2" xfId="57437"/>
    <cellStyle name="SAPBEXundefined 3 10 3" xfId="57438"/>
    <cellStyle name="SAPBEXundefined 3 11" xfId="57439"/>
    <cellStyle name="SAPBEXundefined 3 11 2" xfId="57440"/>
    <cellStyle name="SAPBEXundefined 3 12" xfId="57441"/>
    <cellStyle name="SAPBEXundefined 3 2" xfId="57442"/>
    <cellStyle name="SAPBEXundefined 3 2 10" xfId="57443"/>
    <cellStyle name="SAPBEXundefined 3 2 11" xfId="57444"/>
    <cellStyle name="SAPBEXundefined 3 2 2" xfId="57445"/>
    <cellStyle name="SAPBEXundefined 3 2 2 2" xfId="57446"/>
    <cellStyle name="SAPBEXundefined 3 2 2 2 2" xfId="57447"/>
    <cellStyle name="SAPBEXundefined 3 2 2 2 3" xfId="57448"/>
    <cellStyle name="SAPBEXundefined 3 2 2 3" xfId="57449"/>
    <cellStyle name="SAPBEXundefined 3 2 2 3 2" xfId="57450"/>
    <cellStyle name="SAPBEXundefined 3 2 2 3 3" xfId="57451"/>
    <cellStyle name="SAPBEXundefined 3 2 2 4" xfId="57452"/>
    <cellStyle name="SAPBEXundefined 3 2 2 4 2" xfId="57453"/>
    <cellStyle name="SAPBEXundefined 3 2 2 5" xfId="57454"/>
    <cellStyle name="SAPBEXundefined 3 2 2 6" xfId="57455"/>
    <cellStyle name="SAPBEXundefined 3 2 2 7" xfId="57456"/>
    <cellStyle name="SAPBEXundefined 3 2 2 8" xfId="57457"/>
    <cellStyle name="SAPBEXundefined 3 2 3" xfId="57458"/>
    <cellStyle name="SAPBEXundefined 3 2 3 2" xfId="57459"/>
    <cellStyle name="SAPBEXundefined 3 2 3 2 2" xfId="57460"/>
    <cellStyle name="SAPBEXundefined 3 2 3 3" xfId="57461"/>
    <cellStyle name="SAPBEXundefined 3 2 3 4" xfId="57462"/>
    <cellStyle name="SAPBEXundefined 3 2 3 5" xfId="57463"/>
    <cellStyle name="SAPBEXundefined 3 2 3 6" xfId="57464"/>
    <cellStyle name="SAPBEXundefined 3 2 4" xfId="57465"/>
    <cellStyle name="SAPBEXundefined 3 2 4 2" xfId="57466"/>
    <cellStyle name="SAPBEXundefined 3 2 4 3" xfId="57467"/>
    <cellStyle name="SAPBEXundefined 3 2 4 4" xfId="57468"/>
    <cellStyle name="SAPBEXundefined 3 2 4 5" xfId="57469"/>
    <cellStyle name="SAPBEXundefined 3 2 5" xfId="57470"/>
    <cellStyle name="SAPBEXundefined 3 2 5 2" xfId="57471"/>
    <cellStyle name="SAPBEXundefined 3 2 5 3" xfId="57472"/>
    <cellStyle name="SAPBEXundefined 3 2 5 4" xfId="57473"/>
    <cellStyle name="SAPBEXundefined 3 2 5 5" xfId="57474"/>
    <cellStyle name="SAPBEXundefined 3 2 6" xfId="57475"/>
    <cellStyle name="SAPBEXundefined 3 2 6 2" xfId="57476"/>
    <cellStyle name="SAPBEXundefined 3 2 6 3" xfId="57477"/>
    <cellStyle name="SAPBEXundefined 3 2 6 4" xfId="57478"/>
    <cellStyle name="SAPBEXundefined 3 2 6 5" xfId="57479"/>
    <cellStyle name="SAPBEXundefined 3 2 7" xfId="57480"/>
    <cellStyle name="SAPBEXundefined 3 2 7 2" xfId="57481"/>
    <cellStyle name="SAPBEXundefined 3 2 8" xfId="57482"/>
    <cellStyle name="SAPBEXundefined 3 2 9" xfId="57483"/>
    <cellStyle name="SAPBEXundefined 3 3" xfId="57484"/>
    <cellStyle name="SAPBEXundefined 3 3 2" xfId="57485"/>
    <cellStyle name="SAPBEXundefined 3 3 2 2" xfId="57486"/>
    <cellStyle name="SAPBEXundefined 3 3 2 3" xfId="57487"/>
    <cellStyle name="SAPBEXundefined 3 3 3" xfId="57488"/>
    <cellStyle name="SAPBEXundefined 3 3 3 2" xfId="57489"/>
    <cellStyle name="SAPBEXundefined 3 3 3 3" xfId="57490"/>
    <cellStyle name="SAPBEXundefined 3 3 4" xfId="57491"/>
    <cellStyle name="SAPBEXundefined 3 3 4 2" xfId="57492"/>
    <cellStyle name="SAPBEXundefined 3 3 5" xfId="57493"/>
    <cellStyle name="SAPBEXundefined 3 3 5 2" xfId="57494"/>
    <cellStyle name="SAPBEXundefined 3 3 6" xfId="57495"/>
    <cellStyle name="SAPBEXundefined 3 3 7" xfId="57496"/>
    <cellStyle name="SAPBEXundefined 3 3 8" xfId="57497"/>
    <cellStyle name="SAPBEXundefined 3 3 9" xfId="57498"/>
    <cellStyle name="SAPBEXundefined 3 4" xfId="57499"/>
    <cellStyle name="SAPBEXundefined 3 4 2" xfId="57500"/>
    <cellStyle name="SAPBEXundefined 3 4 2 2" xfId="57501"/>
    <cellStyle name="SAPBEXundefined 3 4 2 3" xfId="57502"/>
    <cellStyle name="SAPBEXundefined 3 4 3" xfId="57503"/>
    <cellStyle name="SAPBEXundefined 3 4 4" xfId="57504"/>
    <cellStyle name="SAPBEXundefined 3 4 5" xfId="57505"/>
    <cellStyle name="SAPBEXundefined 3 5" xfId="57506"/>
    <cellStyle name="SAPBEXundefined 3 5 2" xfId="57507"/>
    <cellStyle name="SAPBEXundefined 3 5 2 2" xfId="57508"/>
    <cellStyle name="SAPBEXundefined 3 5 3" xfId="57509"/>
    <cellStyle name="SAPBEXundefined 3 5 4" xfId="57510"/>
    <cellStyle name="SAPBEXundefined 3 5 5" xfId="57511"/>
    <cellStyle name="SAPBEXundefined 3 6" xfId="57512"/>
    <cellStyle name="SAPBEXundefined 3 6 2" xfId="57513"/>
    <cellStyle name="SAPBEXundefined 3 6 3" xfId="57514"/>
    <cellStyle name="SAPBEXundefined 3 6 4" xfId="57515"/>
    <cellStyle name="SAPBEXundefined 3 6 5" xfId="57516"/>
    <cellStyle name="SAPBEXundefined 3 7" xfId="57517"/>
    <cellStyle name="SAPBEXundefined 3 7 2" xfId="57518"/>
    <cellStyle name="SAPBEXundefined 3 7 3" xfId="57519"/>
    <cellStyle name="SAPBEXundefined 3 7 4" xfId="57520"/>
    <cellStyle name="SAPBEXundefined 3 7 5" xfId="57521"/>
    <cellStyle name="SAPBEXundefined 3 8" xfId="57522"/>
    <cellStyle name="SAPBEXundefined 3 8 2" xfId="57523"/>
    <cellStyle name="SAPBEXundefined 3 8 3" xfId="57524"/>
    <cellStyle name="SAPBEXundefined 3 9" xfId="57525"/>
    <cellStyle name="SAPBEXundefined 3 9 2" xfId="57526"/>
    <cellStyle name="SAPBEXundefined 3 9 3" xfId="57527"/>
    <cellStyle name="SAPBEXundefined 4" xfId="57528"/>
    <cellStyle name="SAPBEXundefined 4 10" xfId="57529"/>
    <cellStyle name="SAPBEXundefined 4 11" xfId="57530"/>
    <cellStyle name="SAPBEXundefined 4 12" xfId="57531"/>
    <cellStyle name="SAPBEXundefined 4 2" xfId="57532"/>
    <cellStyle name="SAPBEXundefined 4 2 10" xfId="57533"/>
    <cellStyle name="SAPBEXundefined 4 2 11" xfId="57534"/>
    <cellStyle name="SAPBEXundefined 4 2 2" xfId="57535"/>
    <cellStyle name="SAPBEXundefined 4 2 2 2" xfId="57536"/>
    <cellStyle name="SAPBEXundefined 4 2 2 2 2" xfId="57537"/>
    <cellStyle name="SAPBEXundefined 4 2 2 2 3" xfId="57538"/>
    <cellStyle name="SAPBEXundefined 4 2 2 3" xfId="57539"/>
    <cellStyle name="SAPBEXundefined 4 2 2 3 2" xfId="57540"/>
    <cellStyle name="SAPBEXundefined 4 2 2 4" xfId="57541"/>
    <cellStyle name="SAPBEXundefined 4 2 2 4 2" xfId="57542"/>
    <cellStyle name="SAPBEXundefined 4 2 2 5" xfId="57543"/>
    <cellStyle name="SAPBEXundefined 4 2 2 6" xfId="57544"/>
    <cellStyle name="SAPBEXundefined 4 2 2 7" xfId="57545"/>
    <cellStyle name="SAPBEXundefined 4 2 2 8" xfId="57546"/>
    <cellStyle name="SAPBEXundefined 4 2 3" xfId="57547"/>
    <cellStyle name="SAPBEXundefined 4 2 3 2" xfId="57548"/>
    <cellStyle name="SAPBEXundefined 4 2 3 2 2" xfId="57549"/>
    <cellStyle name="SAPBEXundefined 4 2 3 3" xfId="57550"/>
    <cellStyle name="SAPBEXundefined 4 2 3 4" xfId="57551"/>
    <cellStyle name="SAPBEXundefined 4 2 3 5" xfId="57552"/>
    <cellStyle name="SAPBEXundefined 4 2 3 6" xfId="57553"/>
    <cellStyle name="SAPBEXundefined 4 2 4" xfId="57554"/>
    <cellStyle name="SAPBEXundefined 4 2 4 2" xfId="57555"/>
    <cellStyle name="SAPBEXundefined 4 2 4 3" xfId="57556"/>
    <cellStyle name="SAPBEXundefined 4 2 4 4" xfId="57557"/>
    <cellStyle name="SAPBEXundefined 4 2 4 5" xfId="57558"/>
    <cellStyle name="SAPBEXundefined 4 2 5" xfId="57559"/>
    <cellStyle name="SAPBEXundefined 4 2 5 2" xfId="57560"/>
    <cellStyle name="SAPBEXundefined 4 2 5 3" xfId="57561"/>
    <cellStyle name="SAPBEXundefined 4 2 5 4" xfId="57562"/>
    <cellStyle name="SAPBEXundefined 4 2 5 5" xfId="57563"/>
    <cellStyle name="SAPBEXundefined 4 2 6" xfId="57564"/>
    <cellStyle name="SAPBEXundefined 4 2 6 2" xfId="57565"/>
    <cellStyle name="SAPBEXundefined 4 2 6 3" xfId="57566"/>
    <cellStyle name="SAPBEXundefined 4 2 6 4" xfId="57567"/>
    <cellStyle name="SAPBEXundefined 4 2 6 5" xfId="57568"/>
    <cellStyle name="SAPBEXundefined 4 2 7" xfId="57569"/>
    <cellStyle name="SAPBEXundefined 4 2 7 2" xfId="57570"/>
    <cellStyle name="SAPBEXundefined 4 2 8" xfId="57571"/>
    <cellStyle name="SAPBEXundefined 4 2 9" xfId="57572"/>
    <cellStyle name="SAPBEXundefined 4 3" xfId="57573"/>
    <cellStyle name="SAPBEXundefined 4 3 2" xfId="57574"/>
    <cellStyle name="SAPBEXundefined 4 3 2 2" xfId="57575"/>
    <cellStyle name="SAPBEXundefined 4 3 3" xfId="57576"/>
    <cellStyle name="SAPBEXundefined 4 3 3 2" xfId="57577"/>
    <cellStyle name="SAPBEXundefined 4 3 4" xfId="57578"/>
    <cellStyle name="SAPBEXundefined 4 3 4 2" xfId="57579"/>
    <cellStyle name="SAPBEXundefined 4 3 5" xfId="57580"/>
    <cellStyle name="SAPBEXundefined 4 3 5 2" xfId="57581"/>
    <cellStyle name="SAPBEXundefined 4 3 6" xfId="57582"/>
    <cellStyle name="SAPBEXundefined 4 3 7" xfId="57583"/>
    <cellStyle name="SAPBEXundefined 4 3 8" xfId="57584"/>
    <cellStyle name="SAPBEXundefined 4 3 9" xfId="57585"/>
    <cellStyle name="SAPBEXundefined 4 4" xfId="57586"/>
    <cellStyle name="SAPBEXundefined 4 4 2" xfId="57587"/>
    <cellStyle name="SAPBEXundefined 4 4 2 2" xfId="57588"/>
    <cellStyle name="SAPBEXundefined 4 4 3" xfId="57589"/>
    <cellStyle name="SAPBEXundefined 4 4 4" xfId="57590"/>
    <cellStyle name="SAPBEXundefined 4 4 5" xfId="57591"/>
    <cellStyle name="SAPBEXundefined 4 5" xfId="57592"/>
    <cellStyle name="SAPBEXundefined 4 5 2" xfId="57593"/>
    <cellStyle name="SAPBEXundefined 4 5 2 2" xfId="57594"/>
    <cellStyle name="SAPBEXundefined 4 5 3" xfId="57595"/>
    <cellStyle name="SAPBEXundefined 4 5 4" xfId="57596"/>
    <cellStyle name="SAPBEXundefined 4 5 5" xfId="57597"/>
    <cellStyle name="SAPBEXundefined 4 6" xfId="57598"/>
    <cellStyle name="SAPBEXundefined 4 6 2" xfId="57599"/>
    <cellStyle name="SAPBEXundefined 4 6 3" xfId="57600"/>
    <cellStyle name="SAPBEXundefined 4 6 4" xfId="57601"/>
    <cellStyle name="SAPBEXundefined 4 6 5" xfId="57602"/>
    <cellStyle name="SAPBEXundefined 4 7" xfId="57603"/>
    <cellStyle name="SAPBEXundefined 4 7 2" xfId="57604"/>
    <cellStyle name="SAPBEXundefined 4 7 3" xfId="57605"/>
    <cellStyle name="SAPBEXundefined 4 7 4" xfId="57606"/>
    <cellStyle name="SAPBEXundefined 4 7 5" xfId="57607"/>
    <cellStyle name="SAPBEXundefined 4 8" xfId="57608"/>
    <cellStyle name="SAPBEXundefined 4 8 2" xfId="57609"/>
    <cellStyle name="SAPBEXundefined 4 9" xfId="57610"/>
    <cellStyle name="SAPBEXundefined 4 9 2" xfId="57611"/>
    <cellStyle name="SAPBEXundefined 4 9 3" xfId="57612"/>
    <cellStyle name="SAPBEXundefined 5" xfId="57613"/>
    <cellStyle name="SAPBEXundefined 5 2" xfId="57614"/>
    <cellStyle name="SAPBEXundefined 5 2 2" xfId="57615"/>
    <cellStyle name="SAPBEXundefined 5 2 2 2" xfId="57616"/>
    <cellStyle name="SAPBEXundefined 5 2 2 3" xfId="57617"/>
    <cellStyle name="SAPBEXundefined 5 2 3" xfId="57618"/>
    <cellStyle name="SAPBEXundefined 5 2 4" xfId="57619"/>
    <cellStyle name="SAPBEXundefined 5 2 5" xfId="57620"/>
    <cellStyle name="SAPBEXundefined 5 3" xfId="57621"/>
    <cellStyle name="SAPBEXundefined 5 3 2" xfId="57622"/>
    <cellStyle name="SAPBEXundefined 5 3 3" xfId="57623"/>
    <cellStyle name="SAPBEXundefined 5 4" xfId="57624"/>
    <cellStyle name="SAPBEXundefined 5 4 2" xfId="57625"/>
    <cellStyle name="SAPBEXundefined 5 5" xfId="57626"/>
    <cellStyle name="SAPBEXundefined 5 5 2" xfId="57627"/>
    <cellStyle name="SAPBEXundefined 5 6" xfId="57628"/>
    <cellStyle name="SAPBEXundefined 5 6 2" xfId="57629"/>
    <cellStyle name="SAPBEXundefined 5 7" xfId="57630"/>
    <cellStyle name="SAPBEXundefined 6" xfId="57631"/>
    <cellStyle name="SAPBEXundefined 6 2" xfId="57632"/>
    <cellStyle name="SAPBEXundefined 6 2 2" xfId="57633"/>
    <cellStyle name="SAPBEXundefined 6 2 2 2" xfId="57634"/>
    <cellStyle name="SAPBEXundefined 6 2 3" xfId="57635"/>
    <cellStyle name="SAPBEXundefined 6 2 4" xfId="57636"/>
    <cellStyle name="SAPBEXundefined 6 2 5" xfId="57637"/>
    <cellStyle name="SAPBEXundefined 6 3" xfId="57638"/>
    <cellStyle name="SAPBEXundefined 6 3 2" xfId="57639"/>
    <cellStyle name="SAPBEXundefined 6 3 3" xfId="57640"/>
    <cellStyle name="SAPBEXundefined 6 4" xfId="57641"/>
    <cellStyle name="SAPBEXundefined 6 5" xfId="57642"/>
    <cellStyle name="SAPBEXundefined 6 6" xfId="57643"/>
    <cellStyle name="SAPBEXundefined 7" xfId="57644"/>
    <cellStyle name="SAPBEXundefined 7 2" xfId="57645"/>
    <cellStyle name="SAPBEXundefined 7 2 2" xfId="57646"/>
    <cellStyle name="SAPBEXundefined 7 2 3" xfId="57647"/>
    <cellStyle name="SAPBEXundefined 7 3" xfId="57648"/>
    <cellStyle name="SAPBEXundefined 7 3 2" xfId="57649"/>
    <cellStyle name="SAPBEXundefined 7 4" xfId="57650"/>
    <cellStyle name="SAPBEXundefined 7 5" xfId="57651"/>
    <cellStyle name="SAPBEXundefined 7 6" xfId="57652"/>
    <cellStyle name="SAPBEXundefined 8" xfId="57653"/>
    <cellStyle name="SAPBEXundefined 8 2" xfId="57654"/>
    <cellStyle name="SAPBEXundefined 8 2 2" xfId="57655"/>
    <cellStyle name="SAPBEXundefined 8 2 3" xfId="57656"/>
    <cellStyle name="SAPBEXundefined 8 3" xfId="57657"/>
    <cellStyle name="SAPBEXundefined 8 3 2" xfId="57658"/>
    <cellStyle name="SAPBEXundefined 8 4" xfId="57659"/>
    <cellStyle name="SAPBEXundefined 8 5" xfId="57660"/>
    <cellStyle name="SAPBEXundefined 9" xfId="57661"/>
    <cellStyle name="SAPBEXundefined 9 2" xfId="57662"/>
    <cellStyle name="SAPBEXundefined 9 2 2" xfId="57663"/>
    <cellStyle name="SAPBEXundefined 9 2 3" xfId="57664"/>
    <cellStyle name="SAPBEXundefined 9 3" xfId="57665"/>
    <cellStyle name="SAPBEXundefined 9 3 2" xfId="57666"/>
    <cellStyle name="SAPBEXundefined 9 4" xfId="57667"/>
    <cellStyle name="SAPBEXundefined 9 5" xfId="57668"/>
    <cellStyle name="Satisfaisant 2" xfId="42"/>
    <cellStyle name="Schlecht" xfId="57669"/>
    <cellStyle name="Seiten" xfId="57670"/>
    <cellStyle name="Seiten 2" xfId="57671"/>
    <cellStyle name="Seiten 3" xfId="57672"/>
    <cellStyle name="Seiten 4" xfId="57673"/>
    <cellStyle name="Seiten 5" xfId="57674"/>
    <cellStyle name="Seiten 6" xfId="57675"/>
    <cellStyle name="Seiten 7" xfId="57676"/>
    <cellStyle name="SeitenEingabe" xfId="57677"/>
    <cellStyle name="SeitennichtSichtbar" xfId="57678"/>
    <cellStyle name="SeitennichtSichtbar 2" xfId="57679"/>
    <cellStyle name="SeitennichtSichtbar 3" xfId="57680"/>
    <cellStyle name="SeitennichtSichtbar 4" xfId="57681"/>
    <cellStyle name="SeitennichtSichtbar 5" xfId="57682"/>
    <cellStyle name="SeitennichtSichtbar 6" xfId="57683"/>
    <cellStyle name="SeitennichtSichtbar 7" xfId="57684"/>
    <cellStyle name="sin nada" xfId="57685"/>
    <cellStyle name="Sortie 2" xfId="46"/>
    <cellStyle name="Source Line" xfId="57686"/>
    <cellStyle name="Spalten" xfId="57687"/>
    <cellStyle name="Spalten 2" xfId="57688"/>
    <cellStyle name="Spalten 3" xfId="57689"/>
    <cellStyle name="Spalten 4" xfId="57690"/>
    <cellStyle name="Spalten 5" xfId="57691"/>
    <cellStyle name="Spalten 6" xfId="57692"/>
    <cellStyle name="Spalten 7" xfId="57693"/>
    <cellStyle name="Standaard_KPN (Qs 2000 and 2001) (2002-03-14)" xfId="57694"/>
    <cellStyle name="Standard" xfId="57695"/>
    <cellStyle name="Standard 1" xfId="57696"/>
    <cellStyle name="Standard fett" xfId="57697"/>
    <cellStyle name="Standard zentriert" xfId="57698"/>
    <cellStyle name="Standard[2]" xfId="57699"/>
    <cellStyle name="Standard[2] 10" xfId="57700"/>
    <cellStyle name="Standard[2] 10 2" xfId="57701"/>
    <cellStyle name="Standard[2] 10 3" xfId="57702"/>
    <cellStyle name="Standard[2] 11" xfId="57703"/>
    <cellStyle name="Standard[2] 11 2" xfId="57704"/>
    <cellStyle name="Standard[2] 11 3" xfId="57705"/>
    <cellStyle name="Standard[2] 12" xfId="57706"/>
    <cellStyle name="Standard[2] 13" xfId="57707"/>
    <cellStyle name="Standard[2] 14" xfId="57708"/>
    <cellStyle name="Standard[2] 15" xfId="57709"/>
    <cellStyle name="Standard[2] 2" xfId="57710"/>
    <cellStyle name="Standard[2] 2 10" xfId="57711"/>
    <cellStyle name="Standard[2] 2 11" xfId="57712"/>
    <cellStyle name="Standard[2] 2 12" xfId="57713"/>
    <cellStyle name="Standard[2] 2 13" xfId="57714"/>
    <cellStyle name="Standard[2] 2 2" xfId="57715"/>
    <cellStyle name="Standard[2] 2 2 2" xfId="57716"/>
    <cellStyle name="Standard[2] 2 2 3" xfId="57717"/>
    <cellStyle name="Standard[2] 2 2 4" xfId="57718"/>
    <cellStyle name="Standard[2] 2 2 5" xfId="57719"/>
    <cellStyle name="Standard[2] 2 2 6" xfId="57720"/>
    <cellStyle name="Standard[2] 2 3" xfId="57721"/>
    <cellStyle name="Standard[2] 2 3 2" xfId="57722"/>
    <cellStyle name="Standard[2] 2 3 3" xfId="57723"/>
    <cellStyle name="Standard[2] 2 4" xfId="57724"/>
    <cellStyle name="Standard[2] 2 4 2" xfId="57725"/>
    <cellStyle name="Standard[2] 2 4 3" xfId="57726"/>
    <cellStyle name="Standard[2] 2 5" xfId="57727"/>
    <cellStyle name="Standard[2] 2 5 2" xfId="57728"/>
    <cellStyle name="Standard[2] 2 5 3" xfId="57729"/>
    <cellStyle name="Standard[2] 2 6" xfId="57730"/>
    <cellStyle name="Standard[2] 2 6 2" xfId="57731"/>
    <cellStyle name="Standard[2] 2 7" xfId="57732"/>
    <cellStyle name="Standard[2] 2 7 2" xfId="57733"/>
    <cellStyle name="Standard[2] 2 7 3" xfId="57734"/>
    <cellStyle name="Standard[2] 2 7 4" xfId="57735"/>
    <cellStyle name="Standard[2] 2 8" xfId="57736"/>
    <cellStyle name="Standard[2] 2 9" xfId="57737"/>
    <cellStyle name="Standard[2] 3" xfId="57738"/>
    <cellStyle name="Standard[2] 3 10" xfId="57739"/>
    <cellStyle name="Standard[2] 3 11" xfId="57740"/>
    <cellStyle name="Standard[2] 3 12" xfId="57741"/>
    <cellStyle name="Standard[2] 3 13" xfId="57742"/>
    <cellStyle name="Standard[2] 3 2" xfId="57743"/>
    <cellStyle name="Standard[2] 3 2 2" xfId="57744"/>
    <cellStyle name="Standard[2] 3 2 3" xfId="57745"/>
    <cellStyle name="Standard[2] 3 2 4" xfId="57746"/>
    <cellStyle name="Standard[2] 3 2 5" xfId="57747"/>
    <cellStyle name="Standard[2] 3 2 6" xfId="57748"/>
    <cellStyle name="Standard[2] 3 3" xfId="57749"/>
    <cellStyle name="Standard[2] 3 3 2" xfId="57750"/>
    <cellStyle name="Standard[2] 3 3 3" xfId="57751"/>
    <cellStyle name="Standard[2] 3 4" xfId="57752"/>
    <cellStyle name="Standard[2] 3 4 2" xfId="57753"/>
    <cellStyle name="Standard[2] 3 4 3" xfId="57754"/>
    <cellStyle name="Standard[2] 3 5" xfId="57755"/>
    <cellStyle name="Standard[2] 3 5 2" xfId="57756"/>
    <cellStyle name="Standard[2] 3 5 3" xfId="57757"/>
    <cellStyle name="Standard[2] 3 6" xfId="57758"/>
    <cellStyle name="Standard[2] 3 6 2" xfId="57759"/>
    <cellStyle name="Standard[2] 3 7" xfId="57760"/>
    <cellStyle name="Standard[2] 3 7 2" xfId="57761"/>
    <cellStyle name="Standard[2] 3 8" xfId="57762"/>
    <cellStyle name="Standard[2] 3 9" xfId="57763"/>
    <cellStyle name="Standard[2] 4" xfId="57764"/>
    <cellStyle name="Standard[2] 4 2" xfId="57765"/>
    <cellStyle name="Standard[2] 4 2 2" xfId="57766"/>
    <cellStyle name="Standard[2] 4 2 3" xfId="57767"/>
    <cellStyle name="Standard[2] 4 2 4" xfId="57768"/>
    <cellStyle name="Standard[2] 4 2 5" xfId="57769"/>
    <cellStyle name="Standard[2] 4 2 6" xfId="57770"/>
    <cellStyle name="Standard[2] 4 3" xfId="57771"/>
    <cellStyle name="Standard[2] 4 4" xfId="57772"/>
    <cellStyle name="Standard[2] 4 5" xfId="57773"/>
    <cellStyle name="Standard[2] 4 6" xfId="57774"/>
    <cellStyle name="Standard[2] 4 7" xfId="57775"/>
    <cellStyle name="Standard[2] 4 8" xfId="57776"/>
    <cellStyle name="Standard[2] 5" xfId="57777"/>
    <cellStyle name="Standard[2] 5 2" xfId="57778"/>
    <cellStyle name="Standard[2] 5 3" xfId="57779"/>
    <cellStyle name="Standard[2] 5 4" xfId="57780"/>
    <cellStyle name="Standard[2] 5 5" xfId="57781"/>
    <cellStyle name="Standard[2] 5 6" xfId="57782"/>
    <cellStyle name="Standard[2] 5 7" xfId="57783"/>
    <cellStyle name="Standard[2] 6" xfId="57784"/>
    <cellStyle name="Standard[2] 6 2" xfId="57785"/>
    <cellStyle name="Standard[2] 6 3" xfId="57786"/>
    <cellStyle name="Standard[2] 7" xfId="57787"/>
    <cellStyle name="Standard[2] 7 2" xfId="57788"/>
    <cellStyle name="Standard[2] 7 3" xfId="57789"/>
    <cellStyle name="Standard[2] 8" xfId="57790"/>
    <cellStyle name="Standard[2] 8 2" xfId="57791"/>
    <cellStyle name="Standard[2] 8 3" xfId="57792"/>
    <cellStyle name="Standard[2] 9" xfId="57793"/>
    <cellStyle name="Standard[2] 9 2" xfId="57794"/>
    <cellStyle name="Standard[2] 9 3" xfId="57795"/>
    <cellStyle name="Standard[2]_Book2" xfId="57796"/>
    <cellStyle name="Standard[3]" xfId="57797"/>
    <cellStyle name="Standard[3] 10" xfId="57798"/>
    <cellStyle name="Standard[3] 10 2" xfId="57799"/>
    <cellStyle name="Standard[3] 10 3" xfId="57800"/>
    <cellStyle name="Standard[3] 11" xfId="57801"/>
    <cellStyle name="Standard[3] 11 2" xfId="57802"/>
    <cellStyle name="Standard[3] 11 3" xfId="57803"/>
    <cellStyle name="Standard[3] 12" xfId="57804"/>
    <cellStyle name="Standard[3] 13" xfId="57805"/>
    <cellStyle name="Standard[3] 14" xfId="57806"/>
    <cellStyle name="Standard[3] 15" xfId="57807"/>
    <cellStyle name="Standard[3] 2" xfId="57808"/>
    <cellStyle name="Standard[3] 2 10" xfId="57809"/>
    <cellStyle name="Standard[3] 2 11" xfId="57810"/>
    <cellStyle name="Standard[3] 2 12" xfId="57811"/>
    <cellStyle name="Standard[3] 2 13" xfId="57812"/>
    <cellStyle name="Standard[3] 2 2" xfId="57813"/>
    <cellStyle name="Standard[3] 2 2 2" xfId="57814"/>
    <cellStyle name="Standard[3] 2 2 3" xfId="57815"/>
    <cellStyle name="Standard[3] 2 2 4" xfId="57816"/>
    <cellStyle name="Standard[3] 2 2 5" xfId="57817"/>
    <cellStyle name="Standard[3] 2 2 6" xfId="57818"/>
    <cellStyle name="Standard[3] 2 3" xfId="57819"/>
    <cellStyle name="Standard[3] 2 3 2" xfId="57820"/>
    <cellStyle name="Standard[3] 2 3 3" xfId="57821"/>
    <cellStyle name="Standard[3] 2 4" xfId="57822"/>
    <cellStyle name="Standard[3] 2 4 2" xfId="57823"/>
    <cellStyle name="Standard[3] 2 4 3" xfId="57824"/>
    <cellStyle name="Standard[3] 2 5" xfId="57825"/>
    <cellStyle name="Standard[3] 2 5 2" xfId="57826"/>
    <cellStyle name="Standard[3] 2 5 3" xfId="57827"/>
    <cellStyle name="Standard[3] 2 6" xfId="57828"/>
    <cellStyle name="Standard[3] 2 6 2" xfId="57829"/>
    <cellStyle name="Standard[3] 2 7" xfId="57830"/>
    <cellStyle name="Standard[3] 2 7 2" xfId="57831"/>
    <cellStyle name="Standard[3] 2 7 3" xfId="57832"/>
    <cellStyle name="Standard[3] 2 7 4" xfId="57833"/>
    <cellStyle name="Standard[3] 2 8" xfId="57834"/>
    <cellStyle name="Standard[3] 2 9" xfId="57835"/>
    <cellStyle name="Standard[3] 3" xfId="57836"/>
    <cellStyle name="Standard[3] 3 10" xfId="57837"/>
    <cellStyle name="Standard[3] 3 11" xfId="57838"/>
    <cellStyle name="Standard[3] 3 12" xfId="57839"/>
    <cellStyle name="Standard[3] 3 13" xfId="57840"/>
    <cellStyle name="Standard[3] 3 2" xfId="57841"/>
    <cellStyle name="Standard[3] 3 2 2" xfId="57842"/>
    <cellStyle name="Standard[3] 3 2 3" xfId="57843"/>
    <cellStyle name="Standard[3] 3 2 4" xfId="57844"/>
    <cellStyle name="Standard[3] 3 2 5" xfId="57845"/>
    <cellStyle name="Standard[3] 3 2 6" xfId="57846"/>
    <cellStyle name="Standard[3] 3 3" xfId="57847"/>
    <cellStyle name="Standard[3] 3 3 2" xfId="57848"/>
    <cellStyle name="Standard[3] 3 3 3" xfId="57849"/>
    <cellStyle name="Standard[3] 3 4" xfId="57850"/>
    <cellStyle name="Standard[3] 3 4 2" xfId="57851"/>
    <cellStyle name="Standard[3] 3 4 3" xfId="57852"/>
    <cellStyle name="Standard[3] 3 5" xfId="57853"/>
    <cellStyle name="Standard[3] 3 5 2" xfId="57854"/>
    <cellStyle name="Standard[3] 3 5 3" xfId="57855"/>
    <cellStyle name="Standard[3] 3 6" xfId="57856"/>
    <cellStyle name="Standard[3] 3 6 2" xfId="57857"/>
    <cellStyle name="Standard[3] 3 7" xfId="57858"/>
    <cellStyle name="Standard[3] 3 7 2" xfId="57859"/>
    <cellStyle name="Standard[3] 3 8" xfId="57860"/>
    <cellStyle name="Standard[3] 3 9" xfId="57861"/>
    <cellStyle name="Standard[3] 4" xfId="57862"/>
    <cellStyle name="Standard[3] 4 2" xfId="57863"/>
    <cellStyle name="Standard[3] 4 2 2" xfId="57864"/>
    <cellStyle name="Standard[3] 4 2 3" xfId="57865"/>
    <cellStyle name="Standard[3] 4 2 4" xfId="57866"/>
    <cellStyle name="Standard[3] 4 2 5" xfId="57867"/>
    <cellStyle name="Standard[3] 4 2 6" xfId="57868"/>
    <cellStyle name="Standard[3] 4 3" xfId="57869"/>
    <cellStyle name="Standard[3] 4 4" xfId="57870"/>
    <cellStyle name="Standard[3] 4 5" xfId="57871"/>
    <cellStyle name="Standard[3] 4 6" xfId="57872"/>
    <cellStyle name="Standard[3] 4 7" xfId="57873"/>
    <cellStyle name="Standard[3] 4 8" xfId="57874"/>
    <cellStyle name="Standard[3] 5" xfId="57875"/>
    <cellStyle name="Standard[3] 5 2" xfId="57876"/>
    <cellStyle name="Standard[3] 5 3" xfId="57877"/>
    <cellStyle name="Standard[3] 5 4" xfId="57878"/>
    <cellStyle name="Standard[3] 5 5" xfId="57879"/>
    <cellStyle name="Standard[3] 5 6" xfId="57880"/>
    <cellStyle name="Standard[3] 5 7" xfId="57881"/>
    <cellStyle name="Standard[3] 6" xfId="57882"/>
    <cellStyle name="Standard[3] 6 2" xfId="57883"/>
    <cellStyle name="Standard[3] 6 3" xfId="57884"/>
    <cellStyle name="Standard[3] 7" xfId="57885"/>
    <cellStyle name="Standard[3] 7 2" xfId="57886"/>
    <cellStyle name="Standard[3] 7 3" xfId="57887"/>
    <cellStyle name="Standard[3] 8" xfId="57888"/>
    <cellStyle name="Standard[3] 8 2" xfId="57889"/>
    <cellStyle name="Standard[3] 8 3" xfId="57890"/>
    <cellStyle name="Standard[3] 9" xfId="57891"/>
    <cellStyle name="Standard[3] 9 2" xfId="57892"/>
    <cellStyle name="Standard[3] 9 3" xfId="57893"/>
    <cellStyle name="Standard[3]_Book2" xfId="57894"/>
    <cellStyle name="Standard_~0038445" xfId="57895"/>
    <cellStyle name="Stil 1" xfId="57896"/>
    <cellStyle name="Stil 1 2" xfId="57897"/>
    <cellStyle name="Style 1" xfId="57898"/>
    <cellStyle name="Style 1 10" xfId="57899"/>
    <cellStyle name="Style 1 10 2" xfId="57900"/>
    <cellStyle name="Style 1 10 2 2" xfId="57901"/>
    <cellStyle name="Style 1 10 3" xfId="57902"/>
    <cellStyle name="Style 1 10 3 2" xfId="57903"/>
    <cellStyle name="Style 1 10 4" xfId="57904"/>
    <cellStyle name="Style 1 10 5" xfId="57905"/>
    <cellStyle name="Style 1 10 6" xfId="57906"/>
    <cellStyle name="Style 1 10 7" xfId="57907"/>
    <cellStyle name="Style 1 11" xfId="57908"/>
    <cellStyle name="Style 1 11 2" xfId="57909"/>
    <cellStyle name="Style 1 11 2 2" xfId="57910"/>
    <cellStyle name="Style 1 11 3" xfId="57911"/>
    <cellStyle name="Style 1 11 3 2" xfId="57912"/>
    <cellStyle name="Style 1 11 4" xfId="57913"/>
    <cellStyle name="Style 1 11 5" xfId="57914"/>
    <cellStyle name="Style 1 11 6" xfId="57915"/>
    <cellStyle name="Style 1 11 7" xfId="57916"/>
    <cellStyle name="Style 1 12" xfId="57917"/>
    <cellStyle name="Style 1 12 2" xfId="57918"/>
    <cellStyle name="Style 1 12 2 2" xfId="57919"/>
    <cellStyle name="Style 1 12 3" xfId="57920"/>
    <cellStyle name="Style 1 12 3 2" xfId="57921"/>
    <cellStyle name="Style 1 12 4" xfId="57922"/>
    <cellStyle name="Style 1 12 5" xfId="57923"/>
    <cellStyle name="Style 1 12 6" xfId="57924"/>
    <cellStyle name="Style 1 12 7" xfId="57925"/>
    <cellStyle name="Style 1 13" xfId="57926"/>
    <cellStyle name="Style 1 13 2" xfId="57927"/>
    <cellStyle name="Style 1 13 2 2" xfId="57928"/>
    <cellStyle name="Style 1 13 3" xfId="57929"/>
    <cellStyle name="Style 1 13 3 2" xfId="57930"/>
    <cellStyle name="Style 1 13 4" xfId="57931"/>
    <cellStyle name="Style 1 13 5" xfId="57932"/>
    <cellStyle name="Style 1 13 6" xfId="57933"/>
    <cellStyle name="Style 1 13 7" xfId="57934"/>
    <cellStyle name="Style 1 14" xfId="57935"/>
    <cellStyle name="Style 1 14 2" xfId="57936"/>
    <cellStyle name="Style 1 14 2 2" xfId="57937"/>
    <cellStyle name="Style 1 14 3" xfId="57938"/>
    <cellStyle name="Style 1 14 3 2" xfId="57939"/>
    <cellStyle name="Style 1 14 4" xfId="57940"/>
    <cellStyle name="Style 1 14 5" xfId="57941"/>
    <cellStyle name="Style 1 14 6" xfId="57942"/>
    <cellStyle name="Style 1 14 7" xfId="57943"/>
    <cellStyle name="Style 1 15" xfId="57944"/>
    <cellStyle name="Style 1 15 2" xfId="57945"/>
    <cellStyle name="Style 1 15 3" xfId="57946"/>
    <cellStyle name="Style 1 15 4" xfId="57947"/>
    <cellStyle name="Style 1 16" xfId="57948"/>
    <cellStyle name="Style 1 16 2" xfId="57949"/>
    <cellStyle name="Style 1 16 3" xfId="57950"/>
    <cellStyle name="Style 1 17" xfId="57951"/>
    <cellStyle name="Style 1 18" xfId="57952"/>
    <cellStyle name="Style 1 19" xfId="57953"/>
    <cellStyle name="Style 1 2" xfId="57954"/>
    <cellStyle name="Style 1 2 10" xfId="57955"/>
    <cellStyle name="Style 1 2 11" xfId="57956"/>
    <cellStyle name="Style 1 2 12" xfId="57957"/>
    <cellStyle name="Style 1 2 2" xfId="57958"/>
    <cellStyle name="Style 1 2 2 2" xfId="57959"/>
    <cellStyle name="Style 1 2 3" xfId="57960"/>
    <cellStyle name="Style 1 2 3 2" xfId="57961"/>
    <cellStyle name="Style 1 2 4" xfId="57962"/>
    <cellStyle name="Style 1 2 4 2" xfId="57963"/>
    <cellStyle name="Style 1 2 4 3" xfId="57964"/>
    <cellStyle name="Style 1 2 4 4" xfId="57965"/>
    <cellStyle name="Style 1 2 5" xfId="57966"/>
    <cellStyle name="Style 1 2 5 2" xfId="57967"/>
    <cellStyle name="Style 1 2 6" xfId="57968"/>
    <cellStyle name="Style 1 2 6 2" xfId="57969"/>
    <cellStyle name="Style 1 2 7" xfId="57970"/>
    <cellStyle name="Style 1 2 8" xfId="57971"/>
    <cellStyle name="Style 1 2 9" xfId="57972"/>
    <cellStyle name="Style 1 20" xfId="57973"/>
    <cellStyle name="Style 1 21" xfId="57974"/>
    <cellStyle name="Style 1 22" xfId="57975"/>
    <cellStyle name="Style 1 23" xfId="57976"/>
    <cellStyle name="Style 1 24" xfId="57977"/>
    <cellStyle name="Style 1 25" xfId="57978"/>
    <cellStyle name="Style 1 3" xfId="57979"/>
    <cellStyle name="Style 1 3 10" xfId="57980"/>
    <cellStyle name="Style 1 3 11" xfId="57981"/>
    <cellStyle name="Style 1 3 12" xfId="57982"/>
    <cellStyle name="Style 1 3 2" xfId="57983"/>
    <cellStyle name="Style 1 3 2 2" xfId="57984"/>
    <cellStyle name="Style 1 3 3" xfId="57985"/>
    <cellStyle name="Style 1 3 3 2" xfId="57986"/>
    <cellStyle name="Style 1 3 4" xfId="57987"/>
    <cellStyle name="Style 1 3 4 2" xfId="57988"/>
    <cellStyle name="Style 1 3 5" xfId="57989"/>
    <cellStyle name="Style 1 3 5 2" xfId="57990"/>
    <cellStyle name="Style 1 3 6" xfId="57991"/>
    <cellStyle name="Style 1 3 6 2" xfId="57992"/>
    <cellStyle name="Style 1 3 7" xfId="57993"/>
    <cellStyle name="Style 1 3 8" xfId="57994"/>
    <cellStyle name="Style 1 3 9" xfId="57995"/>
    <cellStyle name="Style 1 4" xfId="57996"/>
    <cellStyle name="Style 1 4 10" xfId="57997"/>
    <cellStyle name="Style 1 4 11" xfId="57998"/>
    <cellStyle name="Style 1 4 12" xfId="57999"/>
    <cellStyle name="Style 1 4 2" xfId="58000"/>
    <cellStyle name="Style 1 4 2 2" xfId="58001"/>
    <cellStyle name="Style 1 4 2 3" xfId="58002"/>
    <cellStyle name="Style 1 4 3" xfId="58003"/>
    <cellStyle name="Style 1 4 3 2" xfId="58004"/>
    <cellStyle name="Style 1 4 3 3" xfId="58005"/>
    <cellStyle name="Style 1 4 4" xfId="58006"/>
    <cellStyle name="Style 1 4 4 2" xfId="58007"/>
    <cellStyle name="Style 1 4 4 3" xfId="58008"/>
    <cellStyle name="Style 1 4 5" xfId="58009"/>
    <cellStyle name="Style 1 4 5 2" xfId="58010"/>
    <cellStyle name="Style 1 4 5 3" xfId="58011"/>
    <cellStyle name="Style 1 4 6" xfId="58012"/>
    <cellStyle name="Style 1 4 6 2" xfId="58013"/>
    <cellStyle name="Style 1 4 7" xfId="58014"/>
    <cellStyle name="Style 1 4 7 2" xfId="58015"/>
    <cellStyle name="Style 1 4 8" xfId="58016"/>
    <cellStyle name="Style 1 4 8 2" xfId="58017"/>
    <cellStyle name="Style 1 4 9" xfId="58018"/>
    <cellStyle name="Style 1 4 9 2" xfId="58019"/>
    <cellStyle name="Style 1 5" xfId="58020"/>
    <cellStyle name="Style 1 5 2" xfId="58021"/>
    <cellStyle name="Style 1 5 2 2" xfId="58022"/>
    <cellStyle name="Style 1 5 3" xfId="58023"/>
    <cellStyle name="Style 1 5 4" xfId="58024"/>
    <cellStyle name="Style 1 5 5" xfId="58025"/>
    <cellStyle name="Style 1 5 6" xfId="58026"/>
    <cellStyle name="Style 1 5 7" xfId="58027"/>
    <cellStyle name="Style 1 6" xfId="58028"/>
    <cellStyle name="Style 1 6 2" xfId="58029"/>
    <cellStyle name="Style 1 6 2 2" xfId="58030"/>
    <cellStyle name="Style 1 6 2 3" xfId="58031"/>
    <cellStyle name="Style 1 6 3" xfId="58032"/>
    <cellStyle name="Style 1 6 3 2" xfId="58033"/>
    <cellStyle name="Style 1 6 4" xfId="58034"/>
    <cellStyle name="Style 1 6 4 2" xfId="58035"/>
    <cellStyle name="Style 1 6 5" xfId="58036"/>
    <cellStyle name="Style 1 6 5 2" xfId="58037"/>
    <cellStyle name="Style 1 6 6" xfId="58038"/>
    <cellStyle name="Style 1 6 7" xfId="58039"/>
    <cellStyle name="Style 1 6 8" xfId="58040"/>
    <cellStyle name="Style 1 7" xfId="58041"/>
    <cellStyle name="Style 1 7 2" xfId="58042"/>
    <cellStyle name="Style 1 7 2 2" xfId="58043"/>
    <cellStyle name="Style 1 7 3" xfId="58044"/>
    <cellStyle name="Style 1 7 3 2" xfId="58045"/>
    <cellStyle name="Style 1 7 4" xfId="58046"/>
    <cellStyle name="Style 1 7 5" xfId="58047"/>
    <cellStyle name="Style 1 7 6" xfId="58048"/>
    <cellStyle name="Style 1 7 7" xfId="58049"/>
    <cellStyle name="Style 1 8" xfId="58050"/>
    <cellStyle name="Style 1 8 2" xfId="58051"/>
    <cellStyle name="Style 1 8 2 2" xfId="58052"/>
    <cellStyle name="Style 1 8 3" xfId="58053"/>
    <cellStyle name="Style 1 8 3 2" xfId="58054"/>
    <cellStyle name="Style 1 8 4" xfId="58055"/>
    <cellStyle name="Style 1 8 5" xfId="58056"/>
    <cellStyle name="Style 1 8 6" xfId="58057"/>
    <cellStyle name="Style 1 8 7" xfId="58058"/>
    <cellStyle name="Style 1 9" xfId="58059"/>
    <cellStyle name="Style 1 9 2" xfId="58060"/>
    <cellStyle name="Style 1 9 2 2" xfId="58061"/>
    <cellStyle name="Style 1 9 3" xfId="58062"/>
    <cellStyle name="Style 1 9 3 2" xfId="58063"/>
    <cellStyle name="Style 1 9 4" xfId="58064"/>
    <cellStyle name="Style 1 9 5" xfId="58065"/>
    <cellStyle name="Style 1 9 6" xfId="58066"/>
    <cellStyle name="Style 1 9 7" xfId="58067"/>
    <cellStyle name="Style 1_Book2" xfId="58068"/>
    <cellStyle name="Style 2" xfId="58069"/>
    <cellStyle name="Style 2 2" xfId="58070"/>
    <cellStyle name="Style 2 3" xfId="58071"/>
    <cellStyle name="Style 2 4" xfId="58072"/>
    <cellStyle name="Style 2 5" xfId="58073"/>
    <cellStyle name="Style 2 6" xfId="58074"/>
    <cellStyle name="Style 2 7" xfId="58075"/>
    <cellStyle name="subhead" xfId="58076"/>
    <cellStyle name="Subscribers" xfId="58077"/>
    <cellStyle name="Subtotal" xfId="58078"/>
    <cellStyle name="Sub-total row" xfId="58079"/>
    <cellStyle name="Tabelle1DLStyle001" xfId="58080"/>
    <cellStyle name="Tabelle1DLStyle001 2" xfId="58081"/>
    <cellStyle name="Tabelle1DLStyle001 3" xfId="58082"/>
    <cellStyle name="Tabelle1DLStyle001 4" xfId="58083"/>
    <cellStyle name="Tabelle1DLStyle001 5" xfId="58084"/>
    <cellStyle name="Tabelle1DLStyle002" xfId="58085"/>
    <cellStyle name="Tabelle1DLStyle002 2" xfId="58086"/>
    <cellStyle name="Tabelle1DLStyle002 3" xfId="58087"/>
    <cellStyle name="Tabelle1DLStyle002 4" xfId="58088"/>
    <cellStyle name="Tabelle1DLStyle002 5" xfId="58089"/>
    <cellStyle name="Tabelle1DLStyle003" xfId="58090"/>
    <cellStyle name="Tabelle1DLStyle003 2" xfId="58091"/>
    <cellStyle name="Tabelle1DLStyle003 3" xfId="58092"/>
    <cellStyle name="Tabelle1DLStyle003 4" xfId="58093"/>
    <cellStyle name="Tabelle1DLStyle003 5" xfId="58094"/>
    <cellStyle name="Tabelle1DLStyle004" xfId="58095"/>
    <cellStyle name="Tabelle1DLStyle005" xfId="58096"/>
    <cellStyle name="Tabelle1DLStyle005 2" xfId="58097"/>
    <cellStyle name="Tabelle1DLStyle005 3" xfId="58098"/>
    <cellStyle name="Tabelle1DLStyle005 4" xfId="58099"/>
    <cellStyle name="Tabelle1DLStyle005 5" xfId="58100"/>
    <cellStyle name="Tabelle1DLStyle006" xfId="58101"/>
    <cellStyle name="Tabelle1DLStyle006 2" xfId="58102"/>
    <cellStyle name="Tabelle1DLStyle006 3" xfId="58103"/>
    <cellStyle name="Tabelle1DLStyle006 4" xfId="58104"/>
    <cellStyle name="Tabelle1DLStyle006 5" xfId="58105"/>
    <cellStyle name="Tabelle1DLStyle007" xfId="58106"/>
    <cellStyle name="Tabelle1DLStyle007 2" xfId="58107"/>
    <cellStyle name="Tabelle1DLStyle007 3" xfId="58108"/>
    <cellStyle name="Tabelle1DLStyle007 4" xfId="58109"/>
    <cellStyle name="Tabelle1DLStyle007 5" xfId="58110"/>
    <cellStyle name="Tabelle1DLStyle008" xfId="58111"/>
    <cellStyle name="Tabelle1DLStyle008 2" xfId="58112"/>
    <cellStyle name="Tabelle1DLStyle008 3" xfId="58113"/>
    <cellStyle name="Tabelle1DLStyle008 4" xfId="58114"/>
    <cellStyle name="Tabelle1DLStyle008 5" xfId="58115"/>
    <cellStyle name="Tabelle1DLStyle009" xfId="58116"/>
    <cellStyle name="Tabelle1DLStyle009 2" xfId="58117"/>
    <cellStyle name="Tabelle1DLStyle009 3" xfId="58118"/>
    <cellStyle name="Tabelle1DLStyle009 4" xfId="58119"/>
    <cellStyle name="Tabelle1DLStyle009 5" xfId="58120"/>
    <cellStyle name="Tabelle1DLStyle010" xfId="58121"/>
    <cellStyle name="Tabelle1DLStyle010 2" xfId="58122"/>
    <cellStyle name="Tabelle1DLStyle010 3" xfId="58123"/>
    <cellStyle name="Tabelle1DLStyle010 4" xfId="58124"/>
    <cellStyle name="Tabelle1DLStyle010 5" xfId="58125"/>
    <cellStyle name="Tabelle1DLStyle011" xfId="58126"/>
    <cellStyle name="Tabelle1DLStyle011 2" xfId="58127"/>
    <cellStyle name="Tabelle1DLStyle011 3" xfId="58128"/>
    <cellStyle name="Tabelle1DLStyle011 4" xfId="58129"/>
    <cellStyle name="Tabelle1DLStyle011 5" xfId="58130"/>
    <cellStyle name="Tabelle1DLStyle012" xfId="58131"/>
    <cellStyle name="Tabelle1DLStyle012 2" xfId="58132"/>
    <cellStyle name="Tabelle1DLStyle012 3" xfId="58133"/>
    <cellStyle name="Tabelle1DLStyle012 4" xfId="58134"/>
    <cellStyle name="Tabelle1DLStyle012 5" xfId="58135"/>
    <cellStyle name="Tabelle1DLStyle013" xfId="58136"/>
    <cellStyle name="Tabelle1DLStyle013 2" xfId="58137"/>
    <cellStyle name="Tabelle1DLStyle013 3" xfId="58138"/>
    <cellStyle name="Tabelle1DLStyle013 4" xfId="58139"/>
    <cellStyle name="Tabelle1DLStyle013 5" xfId="58140"/>
    <cellStyle name="Table" xfId="58141"/>
    <cellStyle name="Table Col Head" xfId="58142"/>
    <cellStyle name="Table Col Head 2" xfId="58143"/>
    <cellStyle name="Table Col Head 3" xfId="58144"/>
    <cellStyle name="Table Col Head 4" xfId="58145"/>
    <cellStyle name="Table Col Head 5" xfId="58146"/>
    <cellStyle name="Table Col Head 6" xfId="58147"/>
    <cellStyle name="Table Col Head 7" xfId="58148"/>
    <cellStyle name="Table finish row" xfId="58149"/>
    <cellStyle name="Table Heading" xfId="58150"/>
    <cellStyle name="Table shading" xfId="58151"/>
    <cellStyle name="Table shading 2" xfId="58152"/>
    <cellStyle name="Table Sub Head" xfId="58153"/>
    <cellStyle name="Table Sub Head 2" xfId="58154"/>
    <cellStyle name="Table Sub Head 3" xfId="58155"/>
    <cellStyle name="Table Sub Head 4" xfId="58156"/>
    <cellStyle name="Table Sub Head 5" xfId="58157"/>
    <cellStyle name="Table Sub Head 6" xfId="58158"/>
    <cellStyle name="Table Sub Head 7" xfId="58159"/>
    <cellStyle name="Table unfinish row" xfId="58160"/>
    <cellStyle name="Table unfinish row 2" xfId="58161"/>
    <cellStyle name="Table Units" xfId="58162"/>
    <cellStyle name="Table Units 2" xfId="58163"/>
    <cellStyle name="Table Units 3" xfId="58164"/>
    <cellStyle name="Table Units 4" xfId="58165"/>
    <cellStyle name="Table Units 5" xfId="58166"/>
    <cellStyle name="Table Units 6" xfId="58167"/>
    <cellStyle name="Table Units 7" xfId="58168"/>
    <cellStyle name="Table unshading" xfId="58169"/>
    <cellStyle name="taples Plaza" xfId="58170"/>
    <cellStyle name="Tekst objašnjenja" xfId="58171"/>
    <cellStyle name="Tekst objašnjenja 10" xfId="58172"/>
    <cellStyle name="Tekst objašnjenja 11" xfId="58173"/>
    <cellStyle name="Tekst objašnjenja 12" xfId="58174"/>
    <cellStyle name="Tekst objašnjenja 13" xfId="58175"/>
    <cellStyle name="Tekst objašnjenja 14" xfId="58176"/>
    <cellStyle name="Tekst objašnjenja 15" xfId="58177"/>
    <cellStyle name="Tekst objašnjenja 16" xfId="58178"/>
    <cellStyle name="Tekst objašnjenja 2" xfId="58179"/>
    <cellStyle name="Tekst objašnjenja 2 2" xfId="58180"/>
    <cellStyle name="Tekst objašnjenja 3" xfId="58181"/>
    <cellStyle name="Tekst objašnjenja 3 2" xfId="58182"/>
    <cellStyle name="Tekst objašnjenja 4" xfId="58183"/>
    <cellStyle name="Tekst objašnjenja 4 2" xfId="58184"/>
    <cellStyle name="Tekst objašnjenja 5" xfId="58185"/>
    <cellStyle name="Tekst objašnjenja 5 2" xfId="58186"/>
    <cellStyle name="Tekst objašnjenja 6" xfId="58187"/>
    <cellStyle name="Tekst objašnjenja 6 2" xfId="58188"/>
    <cellStyle name="Tekst objašnjenja 7" xfId="58189"/>
    <cellStyle name="Tekst objašnjenja 7 2" xfId="58190"/>
    <cellStyle name="Tekst objašnjenja 8" xfId="58191"/>
    <cellStyle name="Tekst objašnjenja 8 2" xfId="58192"/>
    <cellStyle name="Tekst objašnjenja 9" xfId="58193"/>
    <cellStyle name="Tekst objašnjenja 9 2" xfId="58194"/>
    <cellStyle name="Tekst upozorenja" xfId="58195"/>
    <cellStyle name="Tekst upozorenja 10" xfId="58196"/>
    <cellStyle name="Tekst upozorenja 11" xfId="58197"/>
    <cellStyle name="Tekst upozorenja 12" xfId="58198"/>
    <cellStyle name="Tekst upozorenja 13" xfId="58199"/>
    <cellStyle name="Tekst upozorenja 14" xfId="58200"/>
    <cellStyle name="Tekst upozorenja 15" xfId="58201"/>
    <cellStyle name="Tekst upozorenja 16" xfId="58202"/>
    <cellStyle name="Tekst upozorenja 2" xfId="58203"/>
    <cellStyle name="Tekst upozorenja 2 2" xfId="58204"/>
    <cellStyle name="Tekst upozorenja 3" xfId="58205"/>
    <cellStyle name="Tekst upozorenja 3 2" xfId="58206"/>
    <cellStyle name="Tekst upozorenja 4" xfId="58207"/>
    <cellStyle name="Tekst upozorenja 4 2" xfId="58208"/>
    <cellStyle name="Tekst upozorenja 5" xfId="58209"/>
    <cellStyle name="Tekst upozorenja 5 2" xfId="58210"/>
    <cellStyle name="Tekst upozorenja 6" xfId="58211"/>
    <cellStyle name="Tekst upozorenja 6 2" xfId="58212"/>
    <cellStyle name="Tekst upozorenja 7" xfId="58213"/>
    <cellStyle name="Tekst upozorenja 7 2" xfId="58214"/>
    <cellStyle name="Tekst upozorenja 8" xfId="58215"/>
    <cellStyle name="Tekst upozorenja 8 2" xfId="58216"/>
    <cellStyle name="Tekst upozorenja 9" xfId="58217"/>
    <cellStyle name="Tekst upozorenja 9 2" xfId="58218"/>
    <cellStyle name="test" xfId="58219"/>
    <cellStyle name="test 2" xfId="58220"/>
    <cellStyle name="test 3" xfId="58221"/>
    <cellStyle name="test 4" xfId="58222"/>
    <cellStyle name="test 5" xfId="58223"/>
    <cellStyle name="test 6" xfId="58224"/>
    <cellStyle name="test 7" xfId="58225"/>
    <cellStyle name="Text" xfId="58226"/>
    <cellStyle name="Text • 11 fett" xfId="58227"/>
    <cellStyle name="Text 2" xfId="58228"/>
    <cellStyle name="Text 3" xfId="58229"/>
    <cellStyle name="Text 4" xfId="58230"/>
    <cellStyle name="Text 5" xfId="58231"/>
    <cellStyle name="Texte explicatif 2" xfId="52"/>
    <cellStyle name="þ_x001d_ð&quot;&amp;¢û’&amp;›û_x000b__x0008_4_x000e__x000e__x000f__x0007__x0001__x0001_" xfId="58232"/>
    <cellStyle name="Thousand" xfId="58233"/>
    <cellStyle name="Thousands" xfId="62137"/>
    <cellStyle name="Title 10" xfId="58234"/>
    <cellStyle name="Title 10 2" xfId="58235"/>
    <cellStyle name="Title 11" xfId="58236"/>
    <cellStyle name="Title 11 2" xfId="58237"/>
    <cellStyle name="Title 12" xfId="58238"/>
    <cellStyle name="Title 12 2" xfId="58239"/>
    <cellStyle name="Title 13" xfId="58240"/>
    <cellStyle name="Title 13 2" xfId="58241"/>
    <cellStyle name="Title 14" xfId="58242"/>
    <cellStyle name="Title 14 2" xfId="58243"/>
    <cellStyle name="Title 15" xfId="58244"/>
    <cellStyle name="Title 15 2" xfId="58245"/>
    <cellStyle name="Title 16" xfId="58246"/>
    <cellStyle name="Title 16 2" xfId="58247"/>
    <cellStyle name="Title 17" xfId="58248"/>
    <cellStyle name="Title 17 2" xfId="58249"/>
    <cellStyle name="Title 18" xfId="58250"/>
    <cellStyle name="Title 19" xfId="58251"/>
    <cellStyle name="Title 2" xfId="58252"/>
    <cellStyle name="Title 2 10" xfId="58253"/>
    <cellStyle name="Title 2 11" xfId="58254"/>
    <cellStyle name="Title 2 12" xfId="58255"/>
    <cellStyle name="Title 2 13" xfId="58256"/>
    <cellStyle name="Title 2 14" xfId="58257"/>
    <cellStyle name="Title 2 15" xfId="58258"/>
    <cellStyle name="Title 2 16" xfId="58259"/>
    <cellStyle name="Title 2 17" xfId="58260"/>
    <cellStyle name="Title 2 18" xfId="58261"/>
    <cellStyle name="Title 2 19" xfId="58262"/>
    <cellStyle name="Title 2 2" xfId="58263"/>
    <cellStyle name="Title 2 2 2" xfId="58264"/>
    <cellStyle name="Title 2 3" xfId="58265"/>
    <cellStyle name="Title 2 3 2" xfId="58266"/>
    <cellStyle name="Title 2 4" xfId="58267"/>
    <cellStyle name="Title 2 4 2" xfId="58268"/>
    <cellStyle name="Title 2 5" xfId="58269"/>
    <cellStyle name="Title 2 6" xfId="58270"/>
    <cellStyle name="Title 2 6 2" xfId="58271"/>
    <cellStyle name="Title 2 7" xfId="58272"/>
    <cellStyle name="Title 2 8" xfId="58273"/>
    <cellStyle name="Title 2 9" xfId="58274"/>
    <cellStyle name="Title 20" xfId="58275"/>
    <cellStyle name="Title 21" xfId="58276"/>
    <cellStyle name="Title 22" xfId="58277"/>
    <cellStyle name="Title 23" xfId="58278"/>
    <cellStyle name="Title 24" xfId="58279"/>
    <cellStyle name="Title 25" xfId="58280"/>
    <cellStyle name="Title 26" xfId="58281"/>
    <cellStyle name="Title 27" xfId="58282"/>
    <cellStyle name="Title 28" xfId="58283"/>
    <cellStyle name="Title 29" xfId="58284"/>
    <cellStyle name="Title 3" xfId="58285"/>
    <cellStyle name="Title 3 2" xfId="58286"/>
    <cellStyle name="Title 3 3" xfId="58287"/>
    <cellStyle name="Title 30" xfId="58288"/>
    <cellStyle name="Title 31" xfId="58289"/>
    <cellStyle name="Title 32" xfId="58290"/>
    <cellStyle name="Title 33" xfId="58291"/>
    <cellStyle name="Title 34" xfId="58292"/>
    <cellStyle name="Title 35" xfId="58293"/>
    <cellStyle name="Title 36" xfId="58294"/>
    <cellStyle name="Title 37" xfId="58295"/>
    <cellStyle name="Title 38" xfId="58296"/>
    <cellStyle name="Title 4" xfId="58297"/>
    <cellStyle name="Title 4 2" xfId="58298"/>
    <cellStyle name="Title 4 3" xfId="58299"/>
    <cellStyle name="Title 4 4" xfId="58300"/>
    <cellStyle name="Title 5" xfId="58301"/>
    <cellStyle name="Title 5 2" xfId="58302"/>
    <cellStyle name="Title 6" xfId="58303"/>
    <cellStyle name="Title 6 2" xfId="58304"/>
    <cellStyle name="Title 7" xfId="58305"/>
    <cellStyle name="Title 7 2" xfId="58306"/>
    <cellStyle name="Title 8" xfId="58307"/>
    <cellStyle name="Title 8 2" xfId="58308"/>
    <cellStyle name="Title 9" xfId="58309"/>
    <cellStyle name="Title 9 2" xfId="58310"/>
    <cellStyle name="Title Line" xfId="58311"/>
    <cellStyle name="Titre 2" xfId="37"/>
    <cellStyle name="Titre 1 2" xfId="38"/>
    <cellStyle name="Titre 2 2" xfId="39"/>
    <cellStyle name="Titre 3 2" xfId="40"/>
    <cellStyle name="Titre 4 2" xfId="41"/>
    <cellStyle name="Titulo fecha 2" xfId="58312"/>
    <cellStyle name="Titulo fecha 2 10" xfId="58313"/>
    <cellStyle name="Titulo fecha 2 2" xfId="58314"/>
    <cellStyle name="Titulo fecha 2 2 10" xfId="58315"/>
    <cellStyle name="Titulo fecha 2 2 2" xfId="58316"/>
    <cellStyle name="Titulo fecha 2 2 2 2" xfId="58317"/>
    <cellStyle name="Titulo fecha 2 2 2 3" xfId="58318"/>
    <cellStyle name="Titulo fecha 2 2 2 4" xfId="58319"/>
    <cellStyle name="Titulo fecha 2 2 2 5" xfId="58320"/>
    <cellStyle name="Titulo fecha 2 2 3" xfId="58321"/>
    <cellStyle name="Titulo fecha 2 2 3 2" xfId="58322"/>
    <cellStyle name="Titulo fecha 2 2 3 3" xfId="58323"/>
    <cellStyle name="Titulo fecha 2 2 3 4" xfId="58324"/>
    <cellStyle name="Titulo fecha 2 2 3 5" xfId="58325"/>
    <cellStyle name="Titulo fecha 2 2 4" xfId="58326"/>
    <cellStyle name="Titulo fecha 2 2 4 2" xfId="58327"/>
    <cellStyle name="Titulo fecha 2 2 4 3" xfId="58328"/>
    <cellStyle name="Titulo fecha 2 2 4 4" xfId="58329"/>
    <cellStyle name="Titulo fecha 2 2 4 5" xfId="58330"/>
    <cellStyle name="Titulo fecha 2 2 5" xfId="58331"/>
    <cellStyle name="Titulo fecha 2 2 5 2" xfId="58332"/>
    <cellStyle name="Titulo fecha 2 2 5 3" xfId="58333"/>
    <cellStyle name="Titulo fecha 2 2 5 4" xfId="58334"/>
    <cellStyle name="Titulo fecha 2 2 5 5" xfId="58335"/>
    <cellStyle name="Titulo fecha 2 2 6" xfId="58336"/>
    <cellStyle name="Titulo fecha 2 2 6 2" xfId="58337"/>
    <cellStyle name="Titulo fecha 2 2 6 3" xfId="58338"/>
    <cellStyle name="Titulo fecha 2 2 6 4" xfId="58339"/>
    <cellStyle name="Titulo fecha 2 2 6 5" xfId="58340"/>
    <cellStyle name="Titulo fecha 2 2 7" xfId="58341"/>
    <cellStyle name="Titulo fecha 2 2 8" xfId="58342"/>
    <cellStyle name="Titulo fecha 2 2 9" xfId="58343"/>
    <cellStyle name="Titulo fecha 2 3" xfId="58344"/>
    <cellStyle name="Titulo fecha 2 3 2" xfId="58345"/>
    <cellStyle name="Titulo fecha 2 3 3" xfId="58346"/>
    <cellStyle name="Titulo fecha 2 3 4" xfId="58347"/>
    <cellStyle name="Titulo fecha 2 3 5" xfId="58348"/>
    <cellStyle name="Titulo fecha 2 4" xfId="58349"/>
    <cellStyle name="Titulo fecha 2 4 2" xfId="58350"/>
    <cellStyle name="Titulo fecha 2 4 3" xfId="58351"/>
    <cellStyle name="Titulo fecha 2 4 4" xfId="58352"/>
    <cellStyle name="Titulo fecha 2 4 5" xfId="58353"/>
    <cellStyle name="Titulo fecha 2 5" xfId="58354"/>
    <cellStyle name="Titulo fecha 2 5 2" xfId="58355"/>
    <cellStyle name="Titulo fecha 2 5 3" xfId="58356"/>
    <cellStyle name="Titulo fecha 2 5 4" xfId="58357"/>
    <cellStyle name="Titulo fecha 2 5 5" xfId="58358"/>
    <cellStyle name="Titulo fecha 2 6" xfId="58359"/>
    <cellStyle name="Titulo fecha 2 6 2" xfId="58360"/>
    <cellStyle name="Titulo fecha 2 6 3" xfId="58361"/>
    <cellStyle name="Titulo fecha 2 6 4" xfId="58362"/>
    <cellStyle name="Titulo fecha 2 6 5" xfId="58363"/>
    <cellStyle name="Titulo fecha 2 7" xfId="58364"/>
    <cellStyle name="Titulo fecha 2 8" xfId="58365"/>
    <cellStyle name="Titulo fecha 2 9" xfId="58366"/>
    <cellStyle name="Titulos Fecha" xfId="58367"/>
    <cellStyle name="Top Row" xfId="58368"/>
    <cellStyle name="Total" xfId="61454" builtinId="25" customBuiltin="1"/>
    <cellStyle name="Total 10" xfId="58369"/>
    <cellStyle name="Total 10 2" xfId="58370"/>
    <cellStyle name="Total 10 2 2" xfId="58371"/>
    <cellStyle name="Total 10 2 2 2" xfId="58372"/>
    <cellStyle name="Total 10 2 2 2 2" xfId="58373"/>
    <cellStyle name="Total 10 2 2 2 3" xfId="58374"/>
    <cellStyle name="Total 10 2 2 2 4" xfId="58375"/>
    <cellStyle name="Total 10 2 2 3" xfId="58376"/>
    <cellStyle name="Total 10 2 2 3 2" xfId="58377"/>
    <cellStyle name="Total 10 2 2 3 3" xfId="58378"/>
    <cellStyle name="Total 10 2 2 3 4" xfId="58379"/>
    <cellStyle name="Total 10 2 2 4" xfId="58380"/>
    <cellStyle name="Total 10 2 2 4 2" xfId="58381"/>
    <cellStyle name="Total 10 2 2 4 3" xfId="58382"/>
    <cellStyle name="Total 10 2 2 4 4" xfId="58383"/>
    <cellStyle name="Total 10 2 2 5" xfId="58384"/>
    <cellStyle name="Total 10 2 2 5 2" xfId="58385"/>
    <cellStyle name="Total 10 2 2 5 3" xfId="58386"/>
    <cellStyle name="Total 10 2 2 5 4" xfId="58387"/>
    <cellStyle name="Total 10 2 2 6" xfId="58388"/>
    <cellStyle name="Total 10 2 2 7" xfId="58389"/>
    <cellStyle name="Total 10 2 2 8" xfId="58390"/>
    <cellStyle name="Total 10 2 3" xfId="58391"/>
    <cellStyle name="Total 10 2 3 2" xfId="58392"/>
    <cellStyle name="Total 10 2 3 3" xfId="58393"/>
    <cellStyle name="Total 10 2 3 4" xfId="58394"/>
    <cellStyle name="Total 10 2 4" xfId="58395"/>
    <cellStyle name="Total 10 2 5" xfId="58396"/>
    <cellStyle name="Total 10 2 6" xfId="58397"/>
    <cellStyle name="Total 10 3" xfId="58398"/>
    <cellStyle name="Total 10 3 2" xfId="58399"/>
    <cellStyle name="Total 10 3 2 2" xfId="58400"/>
    <cellStyle name="Total 10 3 2 3" xfId="58401"/>
    <cellStyle name="Total 10 3 2 4" xfId="58402"/>
    <cellStyle name="Total 10 3 3" xfId="58403"/>
    <cellStyle name="Total 10 3 3 2" xfId="58404"/>
    <cellStyle name="Total 10 3 3 3" xfId="58405"/>
    <cellStyle name="Total 10 3 3 4" xfId="58406"/>
    <cellStyle name="Total 10 3 4" xfId="58407"/>
    <cellStyle name="Total 10 3 4 2" xfId="58408"/>
    <cellStyle name="Total 10 3 4 3" xfId="58409"/>
    <cellStyle name="Total 10 3 4 4" xfId="58410"/>
    <cellStyle name="Total 10 3 5" xfId="58411"/>
    <cellStyle name="Total 10 3 5 2" xfId="58412"/>
    <cellStyle name="Total 10 3 5 3" xfId="58413"/>
    <cellStyle name="Total 10 3 5 4" xfId="58414"/>
    <cellStyle name="Total 10 3 6" xfId="58415"/>
    <cellStyle name="Total 10 3 7" xfId="58416"/>
    <cellStyle name="Total 10 3 8" xfId="58417"/>
    <cellStyle name="Total 10 4" xfId="58418"/>
    <cellStyle name="Total 10 4 2" xfId="58419"/>
    <cellStyle name="Total 10 4 3" xfId="58420"/>
    <cellStyle name="Total 10 4 4" xfId="58421"/>
    <cellStyle name="Total 10 5" xfId="58422"/>
    <cellStyle name="Total 10 6" xfId="58423"/>
    <cellStyle name="Total 10 7" xfId="58424"/>
    <cellStyle name="Total 11" xfId="58425"/>
    <cellStyle name="Total 11 2" xfId="58426"/>
    <cellStyle name="Total 11 2 2" xfId="58427"/>
    <cellStyle name="Total 11 2 2 2" xfId="58428"/>
    <cellStyle name="Total 11 2 2 2 2" xfId="58429"/>
    <cellStyle name="Total 11 2 2 2 3" xfId="58430"/>
    <cellStyle name="Total 11 2 2 2 4" xfId="58431"/>
    <cellStyle name="Total 11 2 2 3" xfId="58432"/>
    <cellStyle name="Total 11 2 2 3 2" xfId="58433"/>
    <cellStyle name="Total 11 2 2 3 3" xfId="58434"/>
    <cellStyle name="Total 11 2 2 3 4" xfId="58435"/>
    <cellStyle name="Total 11 2 2 4" xfId="58436"/>
    <cellStyle name="Total 11 2 2 4 2" xfId="58437"/>
    <cellStyle name="Total 11 2 2 4 3" xfId="58438"/>
    <cellStyle name="Total 11 2 2 4 4" xfId="58439"/>
    <cellStyle name="Total 11 2 2 5" xfId="58440"/>
    <cellStyle name="Total 11 2 2 5 2" xfId="58441"/>
    <cellStyle name="Total 11 2 2 5 3" xfId="58442"/>
    <cellStyle name="Total 11 2 2 5 4" xfId="58443"/>
    <cellStyle name="Total 11 2 2 6" xfId="58444"/>
    <cellStyle name="Total 11 2 2 7" xfId="58445"/>
    <cellStyle name="Total 11 2 2 8" xfId="58446"/>
    <cellStyle name="Total 11 2 3" xfId="58447"/>
    <cellStyle name="Total 11 2 3 2" xfId="58448"/>
    <cellStyle name="Total 11 2 3 3" xfId="58449"/>
    <cellStyle name="Total 11 2 3 4" xfId="58450"/>
    <cellStyle name="Total 11 2 4" xfId="58451"/>
    <cellStyle name="Total 11 2 5" xfId="58452"/>
    <cellStyle name="Total 11 2 6" xfId="58453"/>
    <cellStyle name="Total 11 3" xfId="58454"/>
    <cellStyle name="Total 11 3 2" xfId="58455"/>
    <cellStyle name="Total 11 3 2 2" xfId="58456"/>
    <cellStyle name="Total 11 3 2 3" xfId="58457"/>
    <cellStyle name="Total 11 3 2 4" xfId="58458"/>
    <cellStyle name="Total 11 3 3" xfId="58459"/>
    <cellStyle name="Total 11 3 3 2" xfId="58460"/>
    <cellStyle name="Total 11 3 3 3" xfId="58461"/>
    <cellStyle name="Total 11 3 3 4" xfId="58462"/>
    <cellStyle name="Total 11 3 4" xfId="58463"/>
    <cellStyle name="Total 11 3 4 2" xfId="58464"/>
    <cellStyle name="Total 11 3 4 3" xfId="58465"/>
    <cellStyle name="Total 11 3 4 4" xfId="58466"/>
    <cellStyle name="Total 11 3 5" xfId="58467"/>
    <cellStyle name="Total 11 3 5 2" xfId="58468"/>
    <cellStyle name="Total 11 3 5 3" xfId="58469"/>
    <cellStyle name="Total 11 3 5 4" xfId="58470"/>
    <cellStyle name="Total 11 3 6" xfId="58471"/>
    <cellStyle name="Total 11 3 7" xfId="58472"/>
    <cellStyle name="Total 11 3 8" xfId="58473"/>
    <cellStyle name="Total 11 4" xfId="58474"/>
    <cellStyle name="Total 11 4 2" xfId="58475"/>
    <cellStyle name="Total 11 4 3" xfId="58476"/>
    <cellStyle name="Total 11 4 4" xfId="58477"/>
    <cellStyle name="Total 11 5" xfId="58478"/>
    <cellStyle name="Total 11 6" xfId="58479"/>
    <cellStyle name="Total 11 7" xfId="58480"/>
    <cellStyle name="Total 12" xfId="58481"/>
    <cellStyle name="Total 12 2" xfId="58482"/>
    <cellStyle name="Total 12 2 2" xfId="58483"/>
    <cellStyle name="Total 12 2 2 2" xfId="58484"/>
    <cellStyle name="Total 12 2 2 2 2" xfId="58485"/>
    <cellStyle name="Total 12 2 2 2 3" xfId="58486"/>
    <cellStyle name="Total 12 2 2 2 4" xfId="58487"/>
    <cellStyle name="Total 12 2 2 3" xfId="58488"/>
    <cellStyle name="Total 12 2 2 3 2" xfId="58489"/>
    <cellStyle name="Total 12 2 2 3 3" xfId="58490"/>
    <cellStyle name="Total 12 2 2 3 4" xfId="58491"/>
    <cellStyle name="Total 12 2 2 4" xfId="58492"/>
    <cellStyle name="Total 12 2 2 4 2" xfId="58493"/>
    <cellStyle name="Total 12 2 2 4 3" xfId="58494"/>
    <cellStyle name="Total 12 2 2 4 4" xfId="58495"/>
    <cellStyle name="Total 12 2 2 5" xfId="58496"/>
    <cellStyle name="Total 12 2 2 5 2" xfId="58497"/>
    <cellStyle name="Total 12 2 2 5 3" xfId="58498"/>
    <cellStyle name="Total 12 2 2 5 4" xfId="58499"/>
    <cellStyle name="Total 12 2 2 6" xfId="58500"/>
    <cellStyle name="Total 12 2 2 7" xfId="58501"/>
    <cellStyle name="Total 12 2 2 8" xfId="58502"/>
    <cellStyle name="Total 12 2 3" xfId="58503"/>
    <cellStyle name="Total 12 2 3 2" xfId="58504"/>
    <cellStyle name="Total 12 2 3 3" xfId="58505"/>
    <cellStyle name="Total 12 2 3 4" xfId="58506"/>
    <cellStyle name="Total 12 2 4" xfId="58507"/>
    <cellStyle name="Total 12 2 5" xfId="58508"/>
    <cellStyle name="Total 12 2 6" xfId="58509"/>
    <cellStyle name="Total 12 3" xfId="58510"/>
    <cellStyle name="Total 12 3 2" xfId="58511"/>
    <cellStyle name="Total 12 3 2 2" xfId="58512"/>
    <cellStyle name="Total 12 3 2 3" xfId="58513"/>
    <cellStyle name="Total 12 3 2 4" xfId="58514"/>
    <cellStyle name="Total 12 3 3" xfId="58515"/>
    <cellStyle name="Total 12 3 3 2" xfId="58516"/>
    <cellStyle name="Total 12 3 3 3" xfId="58517"/>
    <cellStyle name="Total 12 3 3 4" xfId="58518"/>
    <cellStyle name="Total 12 3 4" xfId="58519"/>
    <cellStyle name="Total 12 3 4 2" xfId="58520"/>
    <cellStyle name="Total 12 3 4 3" xfId="58521"/>
    <cellStyle name="Total 12 3 4 4" xfId="58522"/>
    <cellStyle name="Total 12 3 5" xfId="58523"/>
    <cellStyle name="Total 12 3 5 2" xfId="58524"/>
    <cellStyle name="Total 12 3 5 3" xfId="58525"/>
    <cellStyle name="Total 12 3 5 4" xfId="58526"/>
    <cellStyle name="Total 12 3 6" xfId="58527"/>
    <cellStyle name="Total 12 3 7" xfId="58528"/>
    <cellStyle name="Total 12 3 8" xfId="58529"/>
    <cellStyle name="Total 12 4" xfId="58530"/>
    <cellStyle name="Total 12 4 2" xfId="58531"/>
    <cellStyle name="Total 12 4 3" xfId="58532"/>
    <cellStyle name="Total 12 4 4" xfId="58533"/>
    <cellStyle name="Total 12 5" xfId="58534"/>
    <cellStyle name="Total 12 6" xfId="58535"/>
    <cellStyle name="Total 12 7" xfId="58536"/>
    <cellStyle name="Total 13" xfId="58537"/>
    <cellStyle name="Total 13 2" xfId="58538"/>
    <cellStyle name="Total 13 2 2" xfId="58539"/>
    <cellStyle name="Total 13 2 2 2" xfId="58540"/>
    <cellStyle name="Total 13 2 2 2 2" xfId="58541"/>
    <cellStyle name="Total 13 2 2 2 3" xfId="58542"/>
    <cellStyle name="Total 13 2 2 2 4" xfId="58543"/>
    <cellStyle name="Total 13 2 2 3" xfId="58544"/>
    <cellStyle name="Total 13 2 2 3 2" xfId="58545"/>
    <cellStyle name="Total 13 2 2 3 3" xfId="58546"/>
    <cellStyle name="Total 13 2 2 3 4" xfId="58547"/>
    <cellStyle name="Total 13 2 2 4" xfId="58548"/>
    <cellStyle name="Total 13 2 2 4 2" xfId="58549"/>
    <cellStyle name="Total 13 2 2 4 3" xfId="58550"/>
    <cellStyle name="Total 13 2 2 4 4" xfId="58551"/>
    <cellStyle name="Total 13 2 2 5" xfId="58552"/>
    <cellStyle name="Total 13 2 2 5 2" xfId="58553"/>
    <cellStyle name="Total 13 2 2 5 3" xfId="58554"/>
    <cellStyle name="Total 13 2 2 5 4" xfId="58555"/>
    <cellStyle name="Total 13 2 2 6" xfId="58556"/>
    <cellStyle name="Total 13 2 2 7" xfId="58557"/>
    <cellStyle name="Total 13 2 2 8" xfId="58558"/>
    <cellStyle name="Total 13 2 3" xfId="58559"/>
    <cellStyle name="Total 13 2 3 2" xfId="58560"/>
    <cellStyle name="Total 13 2 3 3" xfId="58561"/>
    <cellStyle name="Total 13 2 3 4" xfId="58562"/>
    <cellStyle name="Total 13 2 4" xfId="58563"/>
    <cellStyle name="Total 13 2 5" xfId="58564"/>
    <cellStyle name="Total 13 2 6" xfId="58565"/>
    <cellStyle name="Total 13 3" xfId="58566"/>
    <cellStyle name="Total 13 3 2" xfId="58567"/>
    <cellStyle name="Total 13 3 2 2" xfId="58568"/>
    <cellStyle name="Total 13 3 2 3" xfId="58569"/>
    <cellStyle name="Total 13 3 2 4" xfId="58570"/>
    <cellStyle name="Total 13 3 3" xfId="58571"/>
    <cellStyle name="Total 13 3 3 2" xfId="58572"/>
    <cellStyle name="Total 13 3 3 3" xfId="58573"/>
    <cellStyle name="Total 13 3 3 4" xfId="58574"/>
    <cellStyle name="Total 13 3 4" xfId="58575"/>
    <cellStyle name="Total 13 3 4 2" xfId="58576"/>
    <cellStyle name="Total 13 3 4 3" xfId="58577"/>
    <cellStyle name="Total 13 3 4 4" xfId="58578"/>
    <cellStyle name="Total 13 3 5" xfId="58579"/>
    <cellStyle name="Total 13 3 5 2" xfId="58580"/>
    <cellStyle name="Total 13 3 5 3" xfId="58581"/>
    <cellStyle name="Total 13 3 5 4" xfId="58582"/>
    <cellStyle name="Total 13 3 6" xfId="58583"/>
    <cellStyle name="Total 13 3 7" xfId="58584"/>
    <cellStyle name="Total 13 3 8" xfId="58585"/>
    <cellStyle name="Total 13 4" xfId="58586"/>
    <cellStyle name="Total 13 4 2" xfId="58587"/>
    <cellStyle name="Total 13 4 3" xfId="58588"/>
    <cellStyle name="Total 13 4 4" xfId="58589"/>
    <cellStyle name="Total 13 5" xfId="58590"/>
    <cellStyle name="Total 13 6" xfId="58591"/>
    <cellStyle name="Total 13 7" xfId="58592"/>
    <cellStyle name="Total 14" xfId="58593"/>
    <cellStyle name="Total 14 2" xfId="58594"/>
    <cellStyle name="Total 14 2 2" xfId="58595"/>
    <cellStyle name="Total 14 2 2 2" xfId="58596"/>
    <cellStyle name="Total 14 2 2 2 2" xfId="58597"/>
    <cellStyle name="Total 14 2 2 2 3" xfId="58598"/>
    <cellStyle name="Total 14 2 2 2 4" xfId="58599"/>
    <cellStyle name="Total 14 2 2 3" xfId="58600"/>
    <cellStyle name="Total 14 2 2 3 2" xfId="58601"/>
    <cellStyle name="Total 14 2 2 3 3" xfId="58602"/>
    <cellStyle name="Total 14 2 2 3 4" xfId="58603"/>
    <cellStyle name="Total 14 2 2 4" xfId="58604"/>
    <cellStyle name="Total 14 2 2 4 2" xfId="58605"/>
    <cellStyle name="Total 14 2 2 4 3" xfId="58606"/>
    <cellStyle name="Total 14 2 2 4 4" xfId="58607"/>
    <cellStyle name="Total 14 2 2 5" xfId="58608"/>
    <cellStyle name="Total 14 2 2 5 2" xfId="58609"/>
    <cellStyle name="Total 14 2 2 5 3" xfId="58610"/>
    <cellStyle name="Total 14 2 2 5 4" xfId="58611"/>
    <cellStyle name="Total 14 2 2 6" xfId="58612"/>
    <cellStyle name="Total 14 2 2 7" xfId="58613"/>
    <cellStyle name="Total 14 2 2 8" xfId="58614"/>
    <cellStyle name="Total 14 2 3" xfId="58615"/>
    <cellStyle name="Total 14 2 3 2" xfId="58616"/>
    <cellStyle name="Total 14 2 3 3" xfId="58617"/>
    <cellStyle name="Total 14 2 3 4" xfId="58618"/>
    <cellStyle name="Total 14 2 4" xfId="58619"/>
    <cellStyle name="Total 14 2 5" xfId="58620"/>
    <cellStyle name="Total 14 2 6" xfId="58621"/>
    <cellStyle name="Total 14 3" xfId="58622"/>
    <cellStyle name="Total 14 3 2" xfId="58623"/>
    <cellStyle name="Total 14 3 2 2" xfId="58624"/>
    <cellStyle name="Total 14 3 2 3" xfId="58625"/>
    <cellStyle name="Total 14 3 2 4" xfId="58626"/>
    <cellStyle name="Total 14 3 3" xfId="58627"/>
    <cellStyle name="Total 14 3 3 2" xfId="58628"/>
    <cellStyle name="Total 14 3 3 3" xfId="58629"/>
    <cellStyle name="Total 14 3 3 4" xfId="58630"/>
    <cellStyle name="Total 14 3 4" xfId="58631"/>
    <cellStyle name="Total 14 3 4 2" xfId="58632"/>
    <cellStyle name="Total 14 3 4 3" xfId="58633"/>
    <cellStyle name="Total 14 3 4 4" xfId="58634"/>
    <cellStyle name="Total 14 3 5" xfId="58635"/>
    <cellStyle name="Total 14 3 5 2" xfId="58636"/>
    <cellStyle name="Total 14 3 5 3" xfId="58637"/>
    <cellStyle name="Total 14 3 5 4" xfId="58638"/>
    <cellStyle name="Total 14 3 6" xfId="58639"/>
    <cellStyle name="Total 14 3 7" xfId="58640"/>
    <cellStyle name="Total 14 3 8" xfId="58641"/>
    <cellStyle name="Total 14 4" xfId="58642"/>
    <cellStyle name="Total 14 4 2" xfId="58643"/>
    <cellStyle name="Total 14 4 3" xfId="58644"/>
    <cellStyle name="Total 14 4 4" xfId="58645"/>
    <cellStyle name="Total 14 5" xfId="58646"/>
    <cellStyle name="Total 14 6" xfId="58647"/>
    <cellStyle name="Total 14 7" xfId="58648"/>
    <cellStyle name="Total 15" xfId="58649"/>
    <cellStyle name="Total 15 2" xfId="58650"/>
    <cellStyle name="Total 15 2 2" xfId="58651"/>
    <cellStyle name="Total 15 2 2 2" xfId="58652"/>
    <cellStyle name="Total 15 2 2 2 2" xfId="58653"/>
    <cellStyle name="Total 15 2 2 2 3" xfId="58654"/>
    <cellStyle name="Total 15 2 2 2 4" xfId="58655"/>
    <cellStyle name="Total 15 2 2 3" xfId="58656"/>
    <cellStyle name="Total 15 2 2 3 2" xfId="58657"/>
    <cellStyle name="Total 15 2 2 3 3" xfId="58658"/>
    <cellStyle name="Total 15 2 2 3 4" xfId="58659"/>
    <cellStyle name="Total 15 2 2 4" xfId="58660"/>
    <cellStyle name="Total 15 2 2 4 2" xfId="58661"/>
    <cellStyle name="Total 15 2 2 4 3" xfId="58662"/>
    <cellStyle name="Total 15 2 2 4 4" xfId="58663"/>
    <cellStyle name="Total 15 2 2 5" xfId="58664"/>
    <cellStyle name="Total 15 2 2 5 2" xfId="58665"/>
    <cellStyle name="Total 15 2 2 5 3" xfId="58666"/>
    <cellStyle name="Total 15 2 2 5 4" xfId="58667"/>
    <cellStyle name="Total 15 2 2 6" xfId="58668"/>
    <cellStyle name="Total 15 2 2 7" xfId="58669"/>
    <cellStyle name="Total 15 2 2 8" xfId="58670"/>
    <cellStyle name="Total 15 2 3" xfId="58671"/>
    <cellStyle name="Total 15 2 3 2" xfId="58672"/>
    <cellStyle name="Total 15 2 3 3" xfId="58673"/>
    <cellStyle name="Total 15 2 3 4" xfId="58674"/>
    <cellStyle name="Total 15 2 4" xfId="58675"/>
    <cellStyle name="Total 15 2 5" xfId="58676"/>
    <cellStyle name="Total 15 2 6" xfId="58677"/>
    <cellStyle name="Total 15 3" xfId="58678"/>
    <cellStyle name="Total 15 3 2" xfId="58679"/>
    <cellStyle name="Total 15 3 2 2" xfId="58680"/>
    <cellStyle name="Total 15 3 2 3" xfId="58681"/>
    <cellStyle name="Total 15 3 2 4" xfId="58682"/>
    <cellStyle name="Total 15 3 3" xfId="58683"/>
    <cellStyle name="Total 15 3 3 2" xfId="58684"/>
    <cellStyle name="Total 15 3 3 3" xfId="58685"/>
    <cellStyle name="Total 15 3 3 4" xfId="58686"/>
    <cellStyle name="Total 15 3 4" xfId="58687"/>
    <cellStyle name="Total 15 3 4 2" xfId="58688"/>
    <cellStyle name="Total 15 3 4 3" xfId="58689"/>
    <cellStyle name="Total 15 3 4 4" xfId="58690"/>
    <cellStyle name="Total 15 3 5" xfId="58691"/>
    <cellStyle name="Total 15 3 5 2" xfId="58692"/>
    <cellStyle name="Total 15 3 5 3" xfId="58693"/>
    <cellStyle name="Total 15 3 5 4" xfId="58694"/>
    <cellStyle name="Total 15 3 6" xfId="58695"/>
    <cellStyle name="Total 15 3 7" xfId="58696"/>
    <cellStyle name="Total 15 3 8" xfId="58697"/>
    <cellStyle name="Total 15 4" xfId="58698"/>
    <cellStyle name="Total 15 4 2" xfId="58699"/>
    <cellStyle name="Total 15 4 3" xfId="58700"/>
    <cellStyle name="Total 15 4 4" xfId="58701"/>
    <cellStyle name="Total 15 5" xfId="58702"/>
    <cellStyle name="Total 15 6" xfId="58703"/>
    <cellStyle name="Total 15 7" xfId="58704"/>
    <cellStyle name="Total 16" xfId="58705"/>
    <cellStyle name="Total 16 2" xfId="58706"/>
    <cellStyle name="Total 16 2 2" xfId="58707"/>
    <cellStyle name="Total 16 2 2 2" xfId="58708"/>
    <cellStyle name="Total 16 2 2 2 2" xfId="58709"/>
    <cellStyle name="Total 16 2 2 2 3" xfId="58710"/>
    <cellStyle name="Total 16 2 2 2 4" xfId="58711"/>
    <cellStyle name="Total 16 2 2 3" xfId="58712"/>
    <cellStyle name="Total 16 2 2 3 2" xfId="58713"/>
    <cellStyle name="Total 16 2 2 3 3" xfId="58714"/>
    <cellStyle name="Total 16 2 2 3 4" xfId="58715"/>
    <cellStyle name="Total 16 2 2 4" xfId="58716"/>
    <cellStyle name="Total 16 2 2 4 2" xfId="58717"/>
    <cellStyle name="Total 16 2 2 4 3" xfId="58718"/>
    <cellStyle name="Total 16 2 2 4 4" xfId="58719"/>
    <cellStyle name="Total 16 2 2 5" xfId="58720"/>
    <cellStyle name="Total 16 2 2 5 2" xfId="58721"/>
    <cellStyle name="Total 16 2 2 5 3" xfId="58722"/>
    <cellStyle name="Total 16 2 2 5 4" xfId="58723"/>
    <cellStyle name="Total 16 2 2 6" xfId="58724"/>
    <cellStyle name="Total 16 2 2 7" xfId="58725"/>
    <cellStyle name="Total 16 2 2 8" xfId="58726"/>
    <cellStyle name="Total 16 2 3" xfId="58727"/>
    <cellStyle name="Total 16 2 3 2" xfId="58728"/>
    <cellStyle name="Total 16 2 3 3" xfId="58729"/>
    <cellStyle name="Total 16 2 3 4" xfId="58730"/>
    <cellStyle name="Total 16 2 4" xfId="58731"/>
    <cellStyle name="Total 16 2 5" xfId="58732"/>
    <cellStyle name="Total 16 2 6" xfId="58733"/>
    <cellStyle name="Total 16 3" xfId="58734"/>
    <cellStyle name="Total 16 3 2" xfId="58735"/>
    <cellStyle name="Total 16 3 2 2" xfId="58736"/>
    <cellStyle name="Total 16 3 2 3" xfId="58737"/>
    <cellStyle name="Total 16 3 2 4" xfId="58738"/>
    <cellStyle name="Total 16 3 3" xfId="58739"/>
    <cellStyle name="Total 16 3 3 2" xfId="58740"/>
    <cellStyle name="Total 16 3 3 3" xfId="58741"/>
    <cellStyle name="Total 16 3 3 4" xfId="58742"/>
    <cellStyle name="Total 16 3 4" xfId="58743"/>
    <cellStyle name="Total 16 3 4 2" xfId="58744"/>
    <cellStyle name="Total 16 3 4 3" xfId="58745"/>
    <cellStyle name="Total 16 3 4 4" xfId="58746"/>
    <cellStyle name="Total 16 3 5" xfId="58747"/>
    <cellStyle name="Total 16 3 5 2" xfId="58748"/>
    <cellStyle name="Total 16 3 5 3" xfId="58749"/>
    <cellStyle name="Total 16 3 5 4" xfId="58750"/>
    <cellStyle name="Total 16 3 6" xfId="58751"/>
    <cellStyle name="Total 16 3 7" xfId="58752"/>
    <cellStyle name="Total 16 3 8" xfId="58753"/>
    <cellStyle name="Total 16 4" xfId="58754"/>
    <cellStyle name="Total 16 4 2" xfId="58755"/>
    <cellStyle name="Total 16 4 3" xfId="58756"/>
    <cellStyle name="Total 16 4 4" xfId="58757"/>
    <cellStyle name="Total 16 5" xfId="58758"/>
    <cellStyle name="Total 16 6" xfId="58759"/>
    <cellStyle name="Total 16 7" xfId="58760"/>
    <cellStyle name="Total 17" xfId="58761"/>
    <cellStyle name="Total 17 2" xfId="58762"/>
    <cellStyle name="Total 17 2 2" xfId="58763"/>
    <cellStyle name="Total 17 2 2 2" xfId="58764"/>
    <cellStyle name="Total 17 2 2 2 2" xfId="58765"/>
    <cellStyle name="Total 17 2 2 2 3" xfId="58766"/>
    <cellStyle name="Total 17 2 2 2 4" xfId="58767"/>
    <cellStyle name="Total 17 2 2 3" xfId="58768"/>
    <cellStyle name="Total 17 2 2 3 2" xfId="58769"/>
    <cellStyle name="Total 17 2 2 3 3" xfId="58770"/>
    <cellStyle name="Total 17 2 2 3 4" xfId="58771"/>
    <cellStyle name="Total 17 2 2 4" xfId="58772"/>
    <cellStyle name="Total 17 2 2 4 2" xfId="58773"/>
    <cellStyle name="Total 17 2 2 4 3" xfId="58774"/>
    <cellStyle name="Total 17 2 2 4 4" xfId="58775"/>
    <cellStyle name="Total 17 2 2 5" xfId="58776"/>
    <cellStyle name="Total 17 2 2 5 2" xfId="58777"/>
    <cellStyle name="Total 17 2 2 5 3" xfId="58778"/>
    <cellStyle name="Total 17 2 2 5 4" xfId="58779"/>
    <cellStyle name="Total 17 2 2 6" xfId="58780"/>
    <cellStyle name="Total 17 2 2 7" xfId="58781"/>
    <cellStyle name="Total 17 2 2 8" xfId="58782"/>
    <cellStyle name="Total 17 2 3" xfId="58783"/>
    <cellStyle name="Total 17 2 3 2" xfId="58784"/>
    <cellStyle name="Total 17 2 3 3" xfId="58785"/>
    <cellStyle name="Total 17 2 3 4" xfId="58786"/>
    <cellStyle name="Total 17 2 4" xfId="58787"/>
    <cellStyle name="Total 17 2 5" xfId="58788"/>
    <cellStyle name="Total 17 2 6" xfId="58789"/>
    <cellStyle name="Total 17 3" xfId="58790"/>
    <cellStyle name="Total 17 3 2" xfId="58791"/>
    <cellStyle name="Total 17 3 2 2" xfId="58792"/>
    <cellStyle name="Total 17 3 2 3" xfId="58793"/>
    <cellStyle name="Total 17 3 2 4" xfId="58794"/>
    <cellStyle name="Total 17 3 3" xfId="58795"/>
    <cellStyle name="Total 17 3 3 2" xfId="58796"/>
    <cellStyle name="Total 17 3 3 3" xfId="58797"/>
    <cellStyle name="Total 17 3 3 4" xfId="58798"/>
    <cellStyle name="Total 17 3 4" xfId="58799"/>
    <cellStyle name="Total 17 3 4 2" xfId="58800"/>
    <cellStyle name="Total 17 3 4 3" xfId="58801"/>
    <cellStyle name="Total 17 3 4 4" xfId="58802"/>
    <cellStyle name="Total 17 3 5" xfId="58803"/>
    <cellStyle name="Total 17 3 5 2" xfId="58804"/>
    <cellStyle name="Total 17 3 5 3" xfId="58805"/>
    <cellStyle name="Total 17 3 5 4" xfId="58806"/>
    <cellStyle name="Total 17 3 6" xfId="58807"/>
    <cellStyle name="Total 17 3 7" xfId="58808"/>
    <cellStyle name="Total 17 3 8" xfId="58809"/>
    <cellStyle name="Total 17 4" xfId="58810"/>
    <cellStyle name="Total 17 4 2" xfId="58811"/>
    <cellStyle name="Total 17 4 3" xfId="58812"/>
    <cellStyle name="Total 17 4 4" xfId="58813"/>
    <cellStyle name="Total 17 5" xfId="58814"/>
    <cellStyle name="Total 17 6" xfId="58815"/>
    <cellStyle name="Total 17 7" xfId="58816"/>
    <cellStyle name="Total 18" xfId="58817"/>
    <cellStyle name="Total 18 2" xfId="58818"/>
    <cellStyle name="Total 18 2 2" xfId="58819"/>
    <cellStyle name="Total 18 2 2 2" xfId="58820"/>
    <cellStyle name="Total 18 2 2 2 2" xfId="58821"/>
    <cellStyle name="Total 18 2 2 2 3" xfId="58822"/>
    <cellStyle name="Total 18 2 2 2 4" xfId="58823"/>
    <cellStyle name="Total 18 2 2 3" xfId="58824"/>
    <cellStyle name="Total 18 2 2 3 2" xfId="58825"/>
    <cellStyle name="Total 18 2 2 3 3" xfId="58826"/>
    <cellStyle name="Total 18 2 2 3 4" xfId="58827"/>
    <cellStyle name="Total 18 2 2 4" xfId="58828"/>
    <cellStyle name="Total 18 2 2 4 2" xfId="58829"/>
    <cellStyle name="Total 18 2 2 4 3" xfId="58830"/>
    <cellStyle name="Total 18 2 2 4 4" xfId="58831"/>
    <cellStyle name="Total 18 2 2 5" xfId="58832"/>
    <cellStyle name="Total 18 2 2 5 2" xfId="58833"/>
    <cellStyle name="Total 18 2 2 5 3" xfId="58834"/>
    <cellStyle name="Total 18 2 2 5 4" xfId="58835"/>
    <cellStyle name="Total 18 2 2 6" xfId="58836"/>
    <cellStyle name="Total 18 2 2 7" xfId="58837"/>
    <cellStyle name="Total 18 2 2 8" xfId="58838"/>
    <cellStyle name="Total 18 2 3" xfId="58839"/>
    <cellStyle name="Total 18 2 3 2" xfId="58840"/>
    <cellStyle name="Total 18 2 3 3" xfId="58841"/>
    <cellStyle name="Total 18 2 3 4" xfId="58842"/>
    <cellStyle name="Total 18 2 4" xfId="58843"/>
    <cellStyle name="Total 18 2 5" xfId="58844"/>
    <cellStyle name="Total 18 2 6" xfId="58845"/>
    <cellStyle name="Total 18 3" xfId="58846"/>
    <cellStyle name="Total 18 3 2" xfId="58847"/>
    <cellStyle name="Total 18 3 2 2" xfId="58848"/>
    <cellStyle name="Total 18 3 2 3" xfId="58849"/>
    <cellStyle name="Total 18 3 2 4" xfId="58850"/>
    <cellStyle name="Total 18 3 3" xfId="58851"/>
    <cellStyle name="Total 18 3 3 2" xfId="58852"/>
    <cellStyle name="Total 18 3 3 3" xfId="58853"/>
    <cellStyle name="Total 18 3 3 4" xfId="58854"/>
    <cellStyle name="Total 18 3 4" xfId="58855"/>
    <cellStyle name="Total 18 3 4 2" xfId="58856"/>
    <cellStyle name="Total 18 3 4 3" xfId="58857"/>
    <cellStyle name="Total 18 3 4 4" xfId="58858"/>
    <cellStyle name="Total 18 3 5" xfId="58859"/>
    <cellStyle name="Total 18 3 5 2" xfId="58860"/>
    <cellStyle name="Total 18 3 5 3" xfId="58861"/>
    <cellStyle name="Total 18 3 5 4" xfId="58862"/>
    <cellStyle name="Total 18 3 6" xfId="58863"/>
    <cellStyle name="Total 18 3 7" xfId="58864"/>
    <cellStyle name="Total 18 3 8" xfId="58865"/>
    <cellStyle name="Total 18 4" xfId="58866"/>
    <cellStyle name="Total 18 4 2" xfId="58867"/>
    <cellStyle name="Total 18 4 3" xfId="58868"/>
    <cellStyle name="Total 18 4 4" xfId="58869"/>
    <cellStyle name="Total 18 5" xfId="58870"/>
    <cellStyle name="Total 18 6" xfId="58871"/>
    <cellStyle name="Total 18 7" xfId="58872"/>
    <cellStyle name="Total 19" xfId="58873"/>
    <cellStyle name="Total 19 2" xfId="58874"/>
    <cellStyle name="Total 19 2 2" xfId="58875"/>
    <cellStyle name="Total 19 2 2 2" xfId="58876"/>
    <cellStyle name="Total 19 2 2 2 2" xfId="58877"/>
    <cellStyle name="Total 19 2 2 2 3" xfId="58878"/>
    <cellStyle name="Total 19 2 2 2 4" xfId="58879"/>
    <cellStyle name="Total 19 2 2 3" xfId="58880"/>
    <cellStyle name="Total 19 2 2 3 2" xfId="58881"/>
    <cellStyle name="Total 19 2 2 3 3" xfId="58882"/>
    <cellStyle name="Total 19 2 2 3 4" xfId="58883"/>
    <cellStyle name="Total 19 2 2 4" xfId="58884"/>
    <cellStyle name="Total 19 2 2 4 2" xfId="58885"/>
    <cellStyle name="Total 19 2 2 4 3" xfId="58886"/>
    <cellStyle name="Total 19 2 2 4 4" xfId="58887"/>
    <cellStyle name="Total 19 2 2 5" xfId="58888"/>
    <cellStyle name="Total 19 2 2 5 2" xfId="58889"/>
    <cellStyle name="Total 19 2 2 5 3" xfId="58890"/>
    <cellStyle name="Total 19 2 2 5 4" xfId="58891"/>
    <cellStyle name="Total 19 2 2 6" xfId="58892"/>
    <cellStyle name="Total 19 2 2 7" xfId="58893"/>
    <cellStyle name="Total 19 2 2 8" xfId="58894"/>
    <cellStyle name="Total 19 2 3" xfId="58895"/>
    <cellStyle name="Total 19 2 3 2" xfId="58896"/>
    <cellStyle name="Total 19 2 3 3" xfId="58897"/>
    <cellStyle name="Total 19 2 3 4" xfId="58898"/>
    <cellStyle name="Total 19 2 4" xfId="58899"/>
    <cellStyle name="Total 19 2 5" xfId="58900"/>
    <cellStyle name="Total 19 2 6" xfId="58901"/>
    <cellStyle name="Total 19 3" xfId="58902"/>
    <cellStyle name="Total 19 3 2" xfId="58903"/>
    <cellStyle name="Total 19 3 2 2" xfId="58904"/>
    <cellStyle name="Total 19 3 2 3" xfId="58905"/>
    <cellStyle name="Total 19 3 2 4" xfId="58906"/>
    <cellStyle name="Total 19 3 3" xfId="58907"/>
    <cellStyle name="Total 19 3 3 2" xfId="58908"/>
    <cellStyle name="Total 19 3 3 3" xfId="58909"/>
    <cellStyle name="Total 19 3 3 4" xfId="58910"/>
    <cellStyle name="Total 19 3 4" xfId="58911"/>
    <cellStyle name="Total 19 3 4 2" xfId="58912"/>
    <cellStyle name="Total 19 3 4 3" xfId="58913"/>
    <cellStyle name="Total 19 3 4 4" xfId="58914"/>
    <cellStyle name="Total 19 3 5" xfId="58915"/>
    <cellStyle name="Total 19 3 5 2" xfId="58916"/>
    <cellStyle name="Total 19 3 5 3" xfId="58917"/>
    <cellStyle name="Total 19 3 5 4" xfId="58918"/>
    <cellStyle name="Total 19 3 6" xfId="58919"/>
    <cellStyle name="Total 19 3 7" xfId="58920"/>
    <cellStyle name="Total 19 3 8" xfId="58921"/>
    <cellStyle name="Total 19 4" xfId="58922"/>
    <cellStyle name="Total 19 4 2" xfId="58923"/>
    <cellStyle name="Total 19 4 3" xfId="58924"/>
    <cellStyle name="Total 19 4 4" xfId="58925"/>
    <cellStyle name="Total 19 5" xfId="58926"/>
    <cellStyle name="Total 19 6" xfId="58927"/>
    <cellStyle name="Total 19 7" xfId="58928"/>
    <cellStyle name="Total 2" xfId="53"/>
    <cellStyle name="Total 2 10" xfId="58929"/>
    <cellStyle name="Total 2 10 2" xfId="58930"/>
    <cellStyle name="Total 2 10 3" xfId="58931"/>
    <cellStyle name="Total 2 10 4" xfId="58932"/>
    <cellStyle name="Total 2 11" xfId="58933"/>
    <cellStyle name="Total 2 11 2" xfId="58934"/>
    <cellStyle name="Total 2 11 3" xfId="58935"/>
    <cellStyle name="Total 2 11 4" xfId="58936"/>
    <cellStyle name="Total 2 12" xfId="58937"/>
    <cellStyle name="Total 2 12 2" xfId="58938"/>
    <cellStyle name="Total 2 12 3" xfId="58939"/>
    <cellStyle name="Total 2 13" xfId="58940"/>
    <cellStyle name="Total 2 13 2" xfId="58941"/>
    <cellStyle name="Total 2 13 3" xfId="58942"/>
    <cellStyle name="Total 2 14" xfId="58943"/>
    <cellStyle name="Total 2 14 2" xfId="58944"/>
    <cellStyle name="Total 2 14 3" xfId="58945"/>
    <cellStyle name="Total 2 15" xfId="58946"/>
    <cellStyle name="Total 2 15 2" xfId="58947"/>
    <cellStyle name="Total 2 15 3" xfId="58948"/>
    <cellStyle name="Total 2 16" xfId="58949"/>
    <cellStyle name="Total 2 16 2" xfId="58950"/>
    <cellStyle name="Total 2 16 3" xfId="58951"/>
    <cellStyle name="Total 2 17" xfId="58952"/>
    <cellStyle name="Total 2 17 2" xfId="58953"/>
    <cellStyle name="Total 2 17 3" xfId="58954"/>
    <cellStyle name="Total 2 18" xfId="58955"/>
    <cellStyle name="Total 2 18 2" xfId="58956"/>
    <cellStyle name="Total 2 18 3" xfId="58957"/>
    <cellStyle name="Total 2 19" xfId="58958"/>
    <cellStyle name="Total 2 19 2" xfId="58959"/>
    <cellStyle name="Total 2 19 3" xfId="58960"/>
    <cellStyle name="Total 2 2" xfId="58961"/>
    <cellStyle name="Total 2 2 10" xfId="58962"/>
    <cellStyle name="Total 2 2 10 2" xfId="58963"/>
    <cellStyle name="Total 2 2 10 2 2" xfId="58964"/>
    <cellStyle name="Total 2 2 10 2 3" xfId="58965"/>
    <cellStyle name="Total 2 2 10 3" xfId="58966"/>
    <cellStyle name="Total 2 2 10 4" xfId="58967"/>
    <cellStyle name="Total 2 2 10 5" xfId="58968"/>
    <cellStyle name="Total 2 2 11" xfId="58969"/>
    <cellStyle name="Total 2 2 11 2" xfId="58970"/>
    <cellStyle name="Total 2 2 11 2 2" xfId="58971"/>
    <cellStyle name="Total 2 2 11 2 3" xfId="58972"/>
    <cellStyle name="Total 2 2 11 3" xfId="58973"/>
    <cellStyle name="Total 2 2 11 4" xfId="58974"/>
    <cellStyle name="Total 2 2 11 5" xfId="58975"/>
    <cellStyle name="Total 2 2 12" xfId="58976"/>
    <cellStyle name="Total 2 2 12 2" xfId="58977"/>
    <cellStyle name="Total 2 2 12 2 2" xfId="58978"/>
    <cellStyle name="Total 2 2 12 2 3" xfId="58979"/>
    <cellStyle name="Total 2 2 12 3" xfId="58980"/>
    <cellStyle name="Total 2 2 12 4" xfId="58981"/>
    <cellStyle name="Total 2 2 12 5" xfId="58982"/>
    <cellStyle name="Total 2 2 13" xfId="58983"/>
    <cellStyle name="Total 2 2 13 2" xfId="58984"/>
    <cellStyle name="Total 2 2 13 2 2" xfId="58985"/>
    <cellStyle name="Total 2 2 13 3" xfId="58986"/>
    <cellStyle name="Total 2 2 13 4" xfId="58987"/>
    <cellStyle name="Total 2 2 14" xfId="58988"/>
    <cellStyle name="Total 2 2 14 2" xfId="58989"/>
    <cellStyle name="Total 2 2 14 2 2" xfId="58990"/>
    <cellStyle name="Total 2 2 14 3" xfId="58991"/>
    <cellStyle name="Total 2 2 14 4" xfId="58992"/>
    <cellStyle name="Total 2 2 15" xfId="58993"/>
    <cellStyle name="Total 2 2 15 2" xfId="58994"/>
    <cellStyle name="Total 2 2 15 2 2" xfId="58995"/>
    <cellStyle name="Total 2 2 15 3" xfId="58996"/>
    <cellStyle name="Total 2 2 16" xfId="58997"/>
    <cellStyle name="Total 2 2 16 2" xfId="58998"/>
    <cellStyle name="Total 2 2 16 2 2" xfId="58999"/>
    <cellStyle name="Total 2 2 16 3" xfId="59000"/>
    <cellStyle name="Total 2 2 17" xfId="59001"/>
    <cellStyle name="Total 2 2 17 2" xfId="59002"/>
    <cellStyle name="Total 2 2 17 2 2" xfId="59003"/>
    <cellStyle name="Total 2 2 17 3" xfId="59004"/>
    <cellStyle name="Total 2 2 18" xfId="59005"/>
    <cellStyle name="Total 2 2 18 2" xfId="59006"/>
    <cellStyle name="Total 2 2 19" xfId="59007"/>
    <cellStyle name="Total 2 2 19 2" xfId="59008"/>
    <cellStyle name="Total 2 2 2" xfId="59009"/>
    <cellStyle name="Total 2 2 2 10" xfId="59010"/>
    <cellStyle name="Total 2 2 2 11" xfId="59011"/>
    <cellStyle name="Total 2 2 2 12" xfId="59012"/>
    <cellStyle name="Total 2 2 2 2" xfId="59013"/>
    <cellStyle name="Total 2 2 2 2 2" xfId="59014"/>
    <cellStyle name="Total 2 2 2 2 2 2" xfId="59015"/>
    <cellStyle name="Total 2 2 2 2 2 2 2" xfId="59016"/>
    <cellStyle name="Total 2 2 2 2 2 3" xfId="59017"/>
    <cellStyle name="Total 2 2 2 2 2 4" xfId="59018"/>
    <cellStyle name="Total 2 2 2 2 3" xfId="59019"/>
    <cellStyle name="Total 2 2 2 2 3 2" xfId="59020"/>
    <cellStyle name="Total 2 2 2 2 3 3" xfId="59021"/>
    <cellStyle name="Total 2 2 2 2 4" xfId="59022"/>
    <cellStyle name="Total 2 2 2 2 4 2" xfId="59023"/>
    <cellStyle name="Total 2 2 2 2 4 3" xfId="59024"/>
    <cellStyle name="Total 2 2 2 2 5" xfId="59025"/>
    <cellStyle name="Total 2 2 2 2 6" xfId="59026"/>
    <cellStyle name="Total 2 2 2 2 7" xfId="59027"/>
    <cellStyle name="Total 2 2 2 2 8" xfId="59028"/>
    <cellStyle name="Total 2 2 2 3" xfId="59029"/>
    <cellStyle name="Total 2 2 2 3 2" xfId="59030"/>
    <cellStyle name="Total 2 2 2 3 2 2" xfId="59031"/>
    <cellStyle name="Total 2 2 2 3 2 3" xfId="59032"/>
    <cellStyle name="Total 2 2 2 3 3" xfId="59033"/>
    <cellStyle name="Total 2 2 2 3 3 2" xfId="59034"/>
    <cellStyle name="Total 2 2 2 3 4" xfId="59035"/>
    <cellStyle name="Total 2 2 2 3 5" xfId="59036"/>
    <cellStyle name="Total 2 2 2 4" xfId="59037"/>
    <cellStyle name="Total 2 2 2 4 2" xfId="59038"/>
    <cellStyle name="Total 2 2 2 4 2 2" xfId="59039"/>
    <cellStyle name="Total 2 2 2 4 3" xfId="59040"/>
    <cellStyle name="Total 2 2 2 4 4" xfId="59041"/>
    <cellStyle name="Total 2 2 2 4 5" xfId="59042"/>
    <cellStyle name="Total 2 2 2 5" xfId="59043"/>
    <cellStyle name="Total 2 2 2 5 2" xfId="59044"/>
    <cellStyle name="Total 2 2 2 5 3" xfId="59045"/>
    <cellStyle name="Total 2 2 2 5 4" xfId="59046"/>
    <cellStyle name="Total 2 2 2 5 5" xfId="59047"/>
    <cellStyle name="Total 2 2 2 6" xfId="59048"/>
    <cellStyle name="Total 2 2 2 6 2" xfId="59049"/>
    <cellStyle name="Total 2 2 2 6 2 2" xfId="59050"/>
    <cellStyle name="Total 2 2 2 6 3" xfId="59051"/>
    <cellStyle name="Total 2 2 2 6 4" xfId="59052"/>
    <cellStyle name="Total 2 2 2 6 5" xfId="59053"/>
    <cellStyle name="Total 2 2 2 7" xfId="59054"/>
    <cellStyle name="Total 2 2 2 7 2" xfId="59055"/>
    <cellStyle name="Total 2 2 2 8" xfId="59056"/>
    <cellStyle name="Total 2 2 2 8 2" xfId="59057"/>
    <cellStyle name="Total 2 2 2 9" xfId="59058"/>
    <cellStyle name="Total 2 2 2 9 2" xfId="59059"/>
    <cellStyle name="Total 2 2 20" xfId="59060"/>
    <cellStyle name="Total 2 2 20 2" xfId="59061"/>
    <cellStyle name="Total 2 2 21" xfId="59062"/>
    <cellStyle name="Total 2 2 22" xfId="59063"/>
    <cellStyle name="Total 2 2 23" xfId="59064"/>
    <cellStyle name="Total 2 2 24" xfId="59065"/>
    <cellStyle name="Total 2 2 3" xfId="59066"/>
    <cellStyle name="Total 2 2 3 2" xfId="59067"/>
    <cellStyle name="Total 2 2 3 2 2" xfId="59068"/>
    <cellStyle name="Total 2 2 3 2 2 2" xfId="59069"/>
    <cellStyle name="Total 2 2 3 2 3" xfId="59070"/>
    <cellStyle name="Total 2 2 3 2 4" xfId="59071"/>
    <cellStyle name="Total 2 2 3 3" xfId="59072"/>
    <cellStyle name="Total 2 2 3 3 2" xfId="59073"/>
    <cellStyle name="Total 2 2 3 3 3" xfId="59074"/>
    <cellStyle name="Total 2 2 3 4" xfId="59075"/>
    <cellStyle name="Total 2 2 3 4 2" xfId="59076"/>
    <cellStyle name="Total 2 2 3 4 3" xfId="59077"/>
    <cellStyle name="Total 2 2 3 5" xfId="59078"/>
    <cellStyle name="Total 2 2 3 5 2" xfId="59079"/>
    <cellStyle name="Total 2 2 3 6" xfId="59080"/>
    <cellStyle name="Total 2 2 3 7" xfId="59081"/>
    <cellStyle name="Total 2 2 3 8" xfId="59082"/>
    <cellStyle name="Total 2 2 3 9" xfId="59083"/>
    <cellStyle name="Total 2 2 4" xfId="59084"/>
    <cellStyle name="Total 2 2 4 2" xfId="59085"/>
    <cellStyle name="Total 2 2 4 2 2" xfId="59086"/>
    <cellStyle name="Total 2 2 4 2 3" xfId="59087"/>
    <cellStyle name="Total 2 2 4 3" xfId="59088"/>
    <cellStyle name="Total 2 2 4 3 2" xfId="59089"/>
    <cellStyle name="Total 2 2 4 4" xfId="59090"/>
    <cellStyle name="Total 2 2 4 5" xfId="59091"/>
    <cellStyle name="Total 2 2 5" xfId="59092"/>
    <cellStyle name="Total 2 2 5 2" xfId="59093"/>
    <cellStyle name="Total 2 2 5 2 2" xfId="59094"/>
    <cellStyle name="Total 2 2 5 2 3" xfId="59095"/>
    <cellStyle name="Total 2 2 5 3" xfId="59096"/>
    <cellStyle name="Total 2 2 5 4" xfId="59097"/>
    <cellStyle name="Total 2 2 5 5" xfId="59098"/>
    <cellStyle name="Total 2 2 6" xfId="59099"/>
    <cellStyle name="Total 2 2 6 2" xfId="59100"/>
    <cellStyle name="Total 2 2 6 2 2" xfId="59101"/>
    <cellStyle name="Total 2 2 6 3" xfId="59102"/>
    <cellStyle name="Total 2 2 6 4" xfId="59103"/>
    <cellStyle name="Total 2 2 6 5" xfId="59104"/>
    <cellStyle name="Total 2 2 7" xfId="59105"/>
    <cellStyle name="Total 2 2 7 2" xfId="59106"/>
    <cellStyle name="Total 2 2 7 2 2" xfId="59107"/>
    <cellStyle name="Total 2 2 7 3" xfId="59108"/>
    <cellStyle name="Total 2 2 7 4" xfId="59109"/>
    <cellStyle name="Total 2 2 7 5" xfId="59110"/>
    <cellStyle name="Total 2 2 8" xfId="59111"/>
    <cellStyle name="Total 2 2 8 2" xfId="59112"/>
    <cellStyle name="Total 2 2 8 2 2" xfId="59113"/>
    <cellStyle name="Total 2 2 8 3" xfId="59114"/>
    <cellStyle name="Total 2 2 8 4" xfId="59115"/>
    <cellStyle name="Total 2 2 8 5" xfId="59116"/>
    <cellStyle name="Total 2 2 9" xfId="59117"/>
    <cellStyle name="Total 2 2 9 2" xfId="59118"/>
    <cellStyle name="Total 2 2 9 2 2" xfId="59119"/>
    <cellStyle name="Total 2 2 9 3" xfId="59120"/>
    <cellStyle name="Total 2 2 9 4" xfId="59121"/>
    <cellStyle name="Total 2 2 9 5" xfId="59122"/>
    <cellStyle name="Total 2 20" xfId="59123"/>
    <cellStyle name="Total 2 20 2" xfId="59124"/>
    <cellStyle name="Total 2 20 3" xfId="59125"/>
    <cellStyle name="Total 2 21" xfId="59126"/>
    <cellStyle name="Total 2 21 2" xfId="59127"/>
    <cellStyle name="Total 2 21 3" xfId="59128"/>
    <cellStyle name="Total 2 22" xfId="59129"/>
    <cellStyle name="Total 2 22 2" xfId="59130"/>
    <cellStyle name="Total 2 22 3" xfId="59131"/>
    <cellStyle name="Total 2 23" xfId="59132"/>
    <cellStyle name="Total 2 23 2" xfId="59133"/>
    <cellStyle name="Total 2 23 3" xfId="59134"/>
    <cellStyle name="Total 2 24" xfId="59135"/>
    <cellStyle name="Total 2 24 2" xfId="59136"/>
    <cellStyle name="Total 2 24 3" xfId="59137"/>
    <cellStyle name="Total 2 25" xfId="59138"/>
    <cellStyle name="Total 2 26" xfId="59139"/>
    <cellStyle name="Total 2 27" xfId="59140"/>
    <cellStyle name="Total 2 28" xfId="59141"/>
    <cellStyle name="Total 2 28 2" xfId="59142"/>
    <cellStyle name="Total 2 29" xfId="59143"/>
    <cellStyle name="Total 2 29 2" xfId="59144"/>
    <cellStyle name="Total 2 3" xfId="59145"/>
    <cellStyle name="Total 2 3 10" xfId="59146"/>
    <cellStyle name="Total 2 3 10 2" xfId="59147"/>
    <cellStyle name="Total 2 3 10 3" xfId="59148"/>
    <cellStyle name="Total 2 3 11" xfId="59149"/>
    <cellStyle name="Total 2 3 11 2" xfId="59150"/>
    <cellStyle name="Total 2 3 12" xfId="59151"/>
    <cellStyle name="Total 2 3 2" xfId="59152"/>
    <cellStyle name="Total 2 3 2 10" xfId="59153"/>
    <cellStyle name="Total 2 3 2 2" xfId="59154"/>
    <cellStyle name="Total 2 3 2 2 2" xfId="59155"/>
    <cellStyle name="Total 2 3 2 2 2 2" xfId="59156"/>
    <cellStyle name="Total 2 3 2 2 2 3" xfId="59157"/>
    <cellStyle name="Total 2 3 2 2 3" xfId="59158"/>
    <cellStyle name="Total 2 3 2 2 3 2" xfId="59159"/>
    <cellStyle name="Total 2 3 2 2 3 3" xfId="59160"/>
    <cellStyle name="Total 2 3 2 2 4" xfId="59161"/>
    <cellStyle name="Total 2 3 2 2 4 2" xfId="59162"/>
    <cellStyle name="Total 2 3 2 2 5" xfId="59163"/>
    <cellStyle name="Total 2 3 2 2 6" xfId="59164"/>
    <cellStyle name="Total 2 3 2 2 7" xfId="59165"/>
    <cellStyle name="Total 2 3 2 2 8" xfId="59166"/>
    <cellStyle name="Total 2 3 2 3" xfId="59167"/>
    <cellStyle name="Total 2 3 2 3 2" xfId="59168"/>
    <cellStyle name="Total 2 3 2 3 2 2" xfId="59169"/>
    <cellStyle name="Total 2 3 2 3 3" xfId="59170"/>
    <cellStyle name="Total 2 3 2 3 4" xfId="59171"/>
    <cellStyle name="Total 2 3 2 3 5" xfId="59172"/>
    <cellStyle name="Total 2 3 2 4" xfId="59173"/>
    <cellStyle name="Total 2 3 2 4 2" xfId="59174"/>
    <cellStyle name="Total 2 3 2 4 3" xfId="59175"/>
    <cellStyle name="Total 2 3 2 4 4" xfId="59176"/>
    <cellStyle name="Total 2 3 2 4 5" xfId="59177"/>
    <cellStyle name="Total 2 3 2 5" xfId="59178"/>
    <cellStyle name="Total 2 3 2 5 2" xfId="59179"/>
    <cellStyle name="Total 2 3 2 5 3" xfId="59180"/>
    <cellStyle name="Total 2 3 2 5 4" xfId="59181"/>
    <cellStyle name="Total 2 3 2 5 5" xfId="59182"/>
    <cellStyle name="Total 2 3 2 6" xfId="59183"/>
    <cellStyle name="Total 2 3 2 6 2" xfId="59184"/>
    <cellStyle name="Total 2 3 2 6 3" xfId="59185"/>
    <cellStyle name="Total 2 3 2 6 4" xfId="59186"/>
    <cellStyle name="Total 2 3 2 6 5" xfId="59187"/>
    <cellStyle name="Total 2 3 2 7" xfId="59188"/>
    <cellStyle name="Total 2 3 2 7 2" xfId="59189"/>
    <cellStyle name="Total 2 3 2 8" xfId="59190"/>
    <cellStyle name="Total 2 3 2 9" xfId="59191"/>
    <cellStyle name="Total 2 3 3" xfId="59192"/>
    <cellStyle name="Total 2 3 3 2" xfId="59193"/>
    <cellStyle name="Total 2 3 3 2 2" xfId="59194"/>
    <cellStyle name="Total 2 3 3 2 3" xfId="59195"/>
    <cellStyle name="Total 2 3 3 3" xfId="59196"/>
    <cellStyle name="Total 2 3 3 3 2" xfId="59197"/>
    <cellStyle name="Total 2 3 3 3 3" xfId="59198"/>
    <cellStyle name="Total 2 3 3 4" xfId="59199"/>
    <cellStyle name="Total 2 3 3 4 2" xfId="59200"/>
    <cellStyle name="Total 2 3 3 5" xfId="59201"/>
    <cellStyle name="Total 2 3 3 5 2" xfId="59202"/>
    <cellStyle name="Total 2 3 3 6" xfId="59203"/>
    <cellStyle name="Total 2 3 3 7" xfId="59204"/>
    <cellStyle name="Total 2 3 3 8" xfId="59205"/>
    <cellStyle name="Total 2 3 3 9" xfId="59206"/>
    <cellStyle name="Total 2 3 4" xfId="59207"/>
    <cellStyle name="Total 2 3 4 2" xfId="59208"/>
    <cellStyle name="Total 2 3 4 2 2" xfId="59209"/>
    <cellStyle name="Total 2 3 4 2 3" xfId="59210"/>
    <cellStyle name="Total 2 3 4 3" xfId="59211"/>
    <cellStyle name="Total 2 3 4 4" xfId="59212"/>
    <cellStyle name="Total 2 3 4 5" xfId="59213"/>
    <cellStyle name="Total 2 3 5" xfId="59214"/>
    <cellStyle name="Total 2 3 5 2" xfId="59215"/>
    <cellStyle name="Total 2 3 5 2 2" xfId="59216"/>
    <cellStyle name="Total 2 3 5 3" xfId="59217"/>
    <cellStyle name="Total 2 3 5 4" xfId="59218"/>
    <cellStyle name="Total 2 3 5 5" xfId="59219"/>
    <cellStyle name="Total 2 3 6" xfId="59220"/>
    <cellStyle name="Total 2 3 6 2" xfId="59221"/>
    <cellStyle name="Total 2 3 6 3" xfId="59222"/>
    <cellStyle name="Total 2 3 6 4" xfId="59223"/>
    <cellStyle name="Total 2 3 6 5" xfId="59224"/>
    <cellStyle name="Total 2 3 7" xfId="59225"/>
    <cellStyle name="Total 2 3 7 2" xfId="59226"/>
    <cellStyle name="Total 2 3 7 3" xfId="59227"/>
    <cellStyle name="Total 2 3 7 4" xfId="59228"/>
    <cellStyle name="Total 2 3 7 5" xfId="59229"/>
    <cellStyle name="Total 2 3 8" xfId="59230"/>
    <cellStyle name="Total 2 3 8 2" xfId="59231"/>
    <cellStyle name="Total 2 3 8 3" xfId="59232"/>
    <cellStyle name="Total 2 3 9" xfId="59233"/>
    <cellStyle name="Total 2 3 9 2" xfId="59234"/>
    <cellStyle name="Total 2 3 9 3" xfId="59235"/>
    <cellStyle name="Total 2 30" xfId="59236"/>
    <cellStyle name="Total 2 31" xfId="59237"/>
    <cellStyle name="Total 2 32" xfId="59238"/>
    <cellStyle name="Total 2 33" xfId="59239"/>
    <cellStyle name="Total 2 4" xfId="59240"/>
    <cellStyle name="Total 2 4 10" xfId="59241"/>
    <cellStyle name="Total 2 4 10 2" xfId="59242"/>
    <cellStyle name="Total 2 4 10 3" xfId="59243"/>
    <cellStyle name="Total 2 4 11" xfId="59244"/>
    <cellStyle name="Total 2 4 11 2" xfId="59245"/>
    <cellStyle name="Total 2 4 11 3" xfId="59246"/>
    <cellStyle name="Total 2 4 12" xfId="59247"/>
    <cellStyle name="Total 2 4 13" xfId="59248"/>
    <cellStyle name="Total 2 4 2" xfId="59249"/>
    <cellStyle name="Total 2 4 2 2" xfId="59250"/>
    <cellStyle name="Total 2 4 2 2 2" xfId="59251"/>
    <cellStyle name="Total 2 4 2 2 2 2" xfId="59252"/>
    <cellStyle name="Total 2 4 2 2 3" xfId="59253"/>
    <cellStyle name="Total 2 4 2 2 4" xfId="59254"/>
    <cellStyle name="Total 2 4 2 3" xfId="59255"/>
    <cellStyle name="Total 2 4 2 3 2" xfId="59256"/>
    <cellStyle name="Total 2 4 2 3 3" xfId="59257"/>
    <cellStyle name="Total 2 4 2 4" xfId="59258"/>
    <cellStyle name="Total 2 4 2 4 2" xfId="59259"/>
    <cellStyle name="Total 2 4 2 4 3" xfId="59260"/>
    <cellStyle name="Total 2 4 2 5" xfId="59261"/>
    <cellStyle name="Total 2 4 2 6" xfId="59262"/>
    <cellStyle name="Total 2 4 2 7" xfId="59263"/>
    <cellStyle name="Total 2 4 2 8" xfId="59264"/>
    <cellStyle name="Total 2 4 3" xfId="59265"/>
    <cellStyle name="Total 2 4 3 2" xfId="59266"/>
    <cellStyle name="Total 2 4 3 2 2" xfId="59267"/>
    <cellStyle name="Total 2 4 3 2 3" xfId="59268"/>
    <cellStyle name="Total 2 4 3 3" xfId="59269"/>
    <cellStyle name="Total 2 4 3 3 2" xfId="59270"/>
    <cellStyle name="Total 2 4 3 4" xfId="59271"/>
    <cellStyle name="Total 2 4 3 5" xfId="59272"/>
    <cellStyle name="Total 2 4 4" xfId="59273"/>
    <cellStyle name="Total 2 4 4 2" xfId="59274"/>
    <cellStyle name="Total 2 4 4 2 2" xfId="59275"/>
    <cellStyle name="Total 2 4 4 2 3" xfId="59276"/>
    <cellStyle name="Total 2 4 4 3" xfId="59277"/>
    <cellStyle name="Total 2 4 4 4" xfId="59278"/>
    <cellStyle name="Total 2 4 4 5" xfId="59279"/>
    <cellStyle name="Total 2 4 5" xfId="59280"/>
    <cellStyle name="Total 2 4 5 2" xfId="59281"/>
    <cellStyle name="Total 2 4 5 3" xfId="59282"/>
    <cellStyle name="Total 2 4 5 4" xfId="59283"/>
    <cellStyle name="Total 2 4 5 5" xfId="59284"/>
    <cellStyle name="Total 2 4 6" xfId="59285"/>
    <cellStyle name="Total 2 4 6 2" xfId="59286"/>
    <cellStyle name="Total 2 4 6 3" xfId="59287"/>
    <cellStyle name="Total 2 4 6 4" xfId="59288"/>
    <cellStyle name="Total 2 4 6 5" xfId="59289"/>
    <cellStyle name="Total 2 4 7" xfId="59290"/>
    <cellStyle name="Total 2 4 7 2" xfId="59291"/>
    <cellStyle name="Total 2 4 7 3" xfId="59292"/>
    <cellStyle name="Total 2 4 8" xfId="59293"/>
    <cellStyle name="Total 2 4 8 2" xfId="59294"/>
    <cellStyle name="Total 2 4 8 3" xfId="59295"/>
    <cellStyle name="Total 2 4 9" xfId="59296"/>
    <cellStyle name="Total 2 4 9 2" xfId="59297"/>
    <cellStyle name="Total 2 5" xfId="59298"/>
    <cellStyle name="Total 2 5 10" xfId="59299"/>
    <cellStyle name="Total 2 5 2" xfId="59300"/>
    <cellStyle name="Total 2 5 2 2" xfId="59301"/>
    <cellStyle name="Total 2 5 2 2 2" xfId="59302"/>
    <cellStyle name="Total 2 5 2 2 3" xfId="59303"/>
    <cellStyle name="Total 2 5 2 2 4" xfId="59304"/>
    <cellStyle name="Total 2 5 2 3" xfId="59305"/>
    <cellStyle name="Total 2 5 2 3 2" xfId="59306"/>
    <cellStyle name="Total 2 5 2 4" xfId="59307"/>
    <cellStyle name="Total 2 5 2 4 2" xfId="59308"/>
    <cellStyle name="Total 2 5 2 5" xfId="59309"/>
    <cellStyle name="Total 2 5 3" xfId="59310"/>
    <cellStyle name="Total 2 5 3 2" xfId="59311"/>
    <cellStyle name="Total 2 5 3 2 2" xfId="59312"/>
    <cellStyle name="Total 2 5 3 3" xfId="59313"/>
    <cellStyle name="Total 2 5 3 3 2" xfId="59314"/>
    <cellStyle name="Total 2 5 3 4" xfId="59315"/>
    <cellStyle name="Total 2 5 3 5" xfId="59316"/>
    <cellStyle name="Total 2 5 4" xfId="59317"/>
    <cellStyle name="Total 2 5 4 2" xfId="59318"/>
    <cellStyle name="Total 2 5 4 2 2" xfId="59319"/>
    <cellStyle name="Total 2 5 4 3" xfId="59320"/>
    <cellStyle name="Total 2 5 4 4" xfId="59321"/>
    <cellStyle name="Total 2 5 4 5" xfId="59322"/>
    <cellStyle name="Total 2 5 5" xfId="59323"/>
    <cellStyle name="Total 2 5 5 2" xfId="59324"/>
    <cellStyle name="Total 2 5 5 3" xfId="59325"/>
    <cellStyle name="Total 2 5 5 4" xfId="59326"/>
    <cellStyle name="Total 2 5 5 5" xfId="59327"/>
    <cellStyle name="Total 2 5 6" xfId="59328"/>
    <cellStyle name="Total 2 5 6 2" xfId="59329"/>
    <cellStyle name="Total 2 5 7" xfId="59330"/>
    <cellStyle name="Total 2 5 7 2" xfId="59331"/>
    <cellStyle name="Total 2 5 8" xfId="59332"/>
    <cellStyle name="Total 2 5 8 2" xfId="59333"/>
    <cellStyle name="Total 2 5 9" xfId="59334"/>
    <cellStyle name="Total 2 6" xfId="59335"/>
    <cellStyle name="Total 2 6 2" xfId="59336"/>
    <cellStyle name="Total 2 6 2 2" xfId="59337"/>
    <cellStyle name="Total 2 6 2 2 2" xfId="59338"/>
    <cellStyle name="Total 2 6 2 3" xfId="59339"/>
    <cellStyle name="Total 2 6 2 4" xfId="59340"/>
    <cellStyle name="Total 2 6 3" xfId="59341"/>
    <cellStyle name="Total 2 6 3 2" xfId="59342"/>
    <cellStyle name="Total 2 6 3 3" xfId="59343"/>
    <cellStyle name="Total 2 6 4" xfId="59344"/>
    <cellStyle name="Total 2 6 4 2" xfId="59345"/>
    <cellStyle name="Total 2 6 5" xfId="59346"/>
    <cellStyle name="Total 2 6 6" xfId="59347"/>
    <cellStyle name="Total 2 6 7" xfId="59348"/>
    <cellStyle name="Total 2 6 8" xfId="59349"/>
    <cellStyle name="Total 2 7" xfId="59350"/>
    <cellStyle name="Total 2 7 2" xfId="59351"/>
    <cellStyle name="Total 2 7 2 2" xfId="59352"/>
    <cellStyle name="Total 2 7 2 2 2" xfId="59353"/>
    <cellStyle name="Total 2 7 2 2 3" xfId="59354"/>
    <cellStyle name="Total 2 7 2 3" xfId="59355"/>
    <cellStyle name="Total 2 7 2 4" xfId="59356"/>
    <cellStyle name="Total 2 7 2 5" xfId="59357"/>
    <cellStyle name="Total 2 7 3" xfId="59358"/>
    <cellStyle name="Total 2 7 3 2" xfId="59359"/>
    <cellStyle name="Total 2 7 4" xfId="59360"/>
    <cellStyle name="Total 2 7 4 2" xfId="59361"/>
    <cellStyle name="Total 2 7 5" xfId="59362"/>
    <cellStyle name="Total 2 7 6" xfId="59363"/>
    <cellStyle name="Total 2 7 7" xfId="59364"/>
    <cellStyle name="Total 2 8" xfId="59365"/>
    <cellStyle name="Total 2 8 2" xfId="59366"/>
    <cellStyle name="Total 2 8 2 2" xfId="59367"/>
    <cellStyle name="Total 2 8 2 2 2" xfId="59368"/>
    <cellStyle name="Total 2 8 2 2 3" xfId="59369"/>
    <cellStyle name="Total 2 8 2 3" xfId="59370"/>
    <cellStyle name="Total 2 8 2 4" xfId="59371"/>
    <cellStyle name="Total 2 8 2 5" xfId="59372"/>
    <cellStyle name="Total 2 8 3" xfId="59373"/>
    <cellStyle name="Total 2 8 3 2" xfId="59374"/>
    <cellStyle name="Total 2 8 4" xfId="59375"/>
    <cellStyle name="Total 2 8 5" xfId="59376"/>
    <cellStyle name="Total 2 8 6" xfId="59377"/>
    <cellStyle name="Total 2 8 7" xfId="59378"/>
    <cellStyle name="Total 2 9" xfId="59379"/>
    <cellStyle name="Total 2 9 2" xfId="59380"/>
    <cellStyle name="Total 2 9 2 2" xfId="59381"/>
    <cellStyle name="Total 2 9 2 2 2" xfId="59382"/>
    <cellStyle name="Total 2 9 2 3" xfId="59383"/>
    <cellStyle name="Total 2 9 3" xfId="59384"/>
    <cellStyle name="Total 2 9 3 2" xfId="59385"/>
    <cellStyle name="Total 2 9 4" xfId="59386"/>
    <cellStyle name="Total 2 9 5" xfId="59387"/>
    <cellStyle name="Total 2 9 6" xfId="59388"/>
    <cellStyle name="Total 2 9 7" xfId="59389"/>
    <cellStyle name="Total 20" xfId="59390"/>
    <cellStyle name="Total 20 2" xfId="59391"/>
    <cellStyle name="Total 20 2 2" xfId="59392"/>
    <cellStyle name="Total 20 2 2 2" xfId="59393"/>
    <cellStyle name="Total 20 2 2 2 2" xfId="59394"/>
    <cellStyle name="Total 20 2 2 2 3" xfId="59395"/>
    <cellStyle name="Total 20 2 2 2 4" xfId="59396"/>
    <cellStyle name="Total 20 2 2 3" xfId="59397"/>
    <cellStyle name="Total 20 2 2 3 2" xfId="59398"/>
    <cellStyle name="Total 20 2 2 3 3" xfId="59399"/>
    <cellStyle name="Total 20 2 2 3 4" xfId="59400"/>
    <cellStyle name="Total 20 2 2 4" xfId="59401"/>
    <cellStyle name="Total 20 2 2 4 2" xfId="59402"/>
    <cellStyle name="Total 20 2 2 4 3" xfId="59403"/>
    <cellStyle name="Total 20 2 2 4 4" xfId="59404"/>
    <cellStyle name="Total 20 2 2 5" xfId="59405"/>
    <cellStyle name="Total 20 2 2 5 2" xfId="59406"/>
    <cellStyle name="Total 20 2 2 5 3" xfId="59407"/>
    <cellStyle name="Total 20 2 2 5 4" xfId="59408"/>
    <cellStyle name="Total 20 2 2 6" xfId="59409"/>
    <cellStyle name="Total 20 2 2 7" xfId="59410"/>
    <cellStyle name="Total 20 2 2 8" xfId="59411"/>
    <cellStyle name="Total 20 2 3" xfId="59412"/>
    <cellStyle name="Total 20 2 3 2" xfId="59413"/>
    <cellStyle name="Total 20 2 3 3" xfId="59414"/>
    <cellStyle name="Total 20 2 3 4" xfId="59415"/>
    <cellStyle name="Total 20 2 4" xfId="59416"/>
    <cellStyle name="Total 20 2 5" xfId="59417"/>
    <cellStyle name="Total 20 2 6" xfId="59418"/>
    <cellStyle name="Total 20 3" xfId="59419"/>
    <cellStyle name="Total 20 3 2" xfId="59420"/>
    <cellStyle name="Total 20 3 2 2" xfId="59421"/>
    <cellStyle name="Total 20 3 2 3" xfId="59422"/>
    <cellStyle name="Total 20 3 2 4" xfId="59423"/>
    <cellStyle name="Total 20 3 3" xfId="59424"/>
    <cellStyle name="Total 20 3 3 2" xfId="59425"/>
    <cellStyle name="Total 20 3 3 3" xfId="59426"/>
    <cellStyle name="Total 20 3 3 4" xfId="59427"/>
    <cellStyle name="Total 20 3 4" xfId="59428"/>
    <cellStyle name="Total 20 3 4 2" xfId="59429"/>
    <cellStyle name="Total 20 3 4 3" xfId="59430"/>
    <cellStyle name="Total 20 3 4 4" xfId="59431"/>
    <cellStyle name="Total 20 3 5" xfId="59432"/>
    <cellStyle name="Total 20 3 5 2" xfId="59433"/>
    <cellStyle name="Total 20 3 5 3" xfId="59434"/>
    <cellStyle name="Total 20 3 5 4" xfId="59435"/>
    <cellStyle name="Total 20 3 6" xfId="59436"/>
    <cellStyle name="Total 20 3 7" xfId="59437"/>
    <cellStyle name="Total 20 3 8" xfId="59438"/>
    <cellStyle name="Total 20 4" xfId="59439"/>
    <cellStyle name="Total 20 4 2" xfId="59440"/>
    <cellStyle name="Total 20 4 3" xfId="59441"/>
    <cellStyle name="Total 20 4 4" xfId="59442"/>
    <cellStyle name="Total 20 5" xfId="59443"/>
    <cellStyle name="Total 20 6" xfId="59444"/>
    <cellStyle name="Total 20 7" xfId="59445"/>
    <cellStyle name="Total 21" xfId="59446"/>
    <cellStyle name="Total 21 2" xfId="59447"/>
    <cellStyle name="Total 21 2 2" xfId="59448"/>
    <cellStyle name="Total 21 2 2 2" xfId="59449"/>
    <cellStyle name="Total 21 2 2 2 2" xfId="59450"/>
    <cellStyle name="Total 21 2 2 2 3" xfId="59451"/>
    <cellStyle name="Total 21 2 2 2 4" xfId="59452"/>
    <cellStyle name="Total 21 2 2 3" xfId="59453"/>
    <cellStyle name="Total 21 2 2 3 2" xfId="59454"/>
    <cellStyle name="Total 21 2 2 3 3" xfId="59455"/>
    <cellStyle name="Total 21 2 2 3 4" xfId="59456"/>
    <cellStyle name="Total 21 2 2 4" xfId="59457"/>
    <cellStyle name="Total 21 2 2 4 2" xfId="59458"/>
    <cellStyle name="Total 21 2 2 4 3" xfId="59459"/>
    <cellStyle name="Total 21 2 2 4 4" xfId="59460"/>
    <cellStyle name="Total 21 2 2 5" xfId="59461"/>
    <cellStyle name="Total 21 2 2 5 2" xfId="59462"/>
    <cellStyle name="Total 21 2 2 5 3" xfId="59463"/>
    <cellStyle name="Total 21 2 2 5 4" xfId="59464"/>
    <cellStyle name="Total 21 2 2 6" xfId="59465"/>
    <cellStyle name="Total 21 2 2 7" xfId="59466"/>
    <cellStyle name="Total 21 2 2 8" xfId="59467"/>
    <cellStyle name="Total 21 2 3" xfId="59468"/>
    <cellStyle name="Total 21 2 3 2" xfId="59469"/>
    <cellStyle name="Total 21 2 3 3" xfId="59470"/>
    <cellStyle name="Total 21 2 3 4" xfId="59471"/>
    <cellStyle name="Total 21 2 4" xfId="59472"/>
    <cellStyle name="Total 21 2 5" xfId="59473"/>
    <cellStyle name="Total 21 2 6" xfId="59474"/>
    <cellStyle name="Total 21 3" xfId="59475"/>
    <cellStyle name="Total 21 3 2" xfId="59476"/>
    <cellStyle name="Total 21 3 2 2" xfId="59477"/>
    <cellStyle name="Total 21 3 2 3" xfId="59478"/>
    <cellStyle name="Total 21 3 2 4" xfId="59479"/>
    <cellStyle name="Total 21 3 3" xfId="59480"/>
    <cellStyle name="Total 21 3 3 2" xfId="59481"/>
    <cellStyle name="Total 21 3 3 3" xfId="59482"/>
    <cellStyle name="Total 21 3 3 4" xfId="59483"/>
    <cellStyle name="Total 21 3 4" xfId="59484"/>
    <cellStyle name="Total 21 3 4 2" xfId="59485"/>
    <cellStyle name="Total 21 3 4 3" xfId="59486"/>
    <cellStyle name="Total 21 3 4 4" xfId="59487"/>
    <cellStyle name="Total 21 3 5" xfId="59488"/>
    <cellStyle name="Total 21 3 5 2" xfId="59489"/>
    <cellStyle name="Total 21 3 5 3" xfId="59490"/>
    <cellStyle name="Total 21 3 5 4" xfId="59491"/>
    <cellStyle name="Total 21 3 6" xfId="59492"/>
    <cellStyle name="Total 21 3 7" xfId="59493"/>
    <cellStyle name="Total 21 3 8" xfId="59494"/>
    <cellStyle name="Total 21 4" xfId="59495"/>
    <cellStyle name="Total 21 4 2" xfId="59496"/>
    <cellStyle name="Total 21 4 3" xfId="59497"/>
    <cellStyle name="Total 21 4 4" xfId="59498"/>
    <cellStyle name="Total 21 5" xfId="59499"/>
    <cellStyle name="Total 21 6" xfId="59500"/>
    <cellStyle name="Total 21 7" xfId="59501"/>
    <cellStyle name="Total 22" xfId="59502"/>
    <cellStyle name="Total 22 2" xfId="59503"/>
    <cellStyle name="Total 22 2 2" xfId="59504"/>
    <cellStyle name="Total 22 2 2 2" xfId="59505"/>
    <cellStyle name="Total 22 2 2 2 2" xfId="59506"/>
    <cellStyle name="Total 22 2 2 2 3" xfId="59507"/>
    <cellStyle name="Total 22 2 2 2 4" xfId="59508"/>
    <cellStyle name="Total 22 2 2 3" xfId="59509"/>
    <cellStyle name="Total 22 2 2 3 2" xfId="59510"/>
    <cellStyle name="Total 22 2 2 3 3" xfId="59511"/>
    <cellStyle name="Total 22 2 2 3 4" xfId="59512"/>
    <cellStyle name="Total 22 2 2 4" xfId="59513"/>
    <cellStyle name="Total 22 2 2 4 2" xfId="59514"/>
    <cellStyle name="Total 22 2 2 4 3" xfId="59515"/>
    <cellStyle name="Total 22 2 2 4 4" xfId="59516"/>
    <cellStyle name="Total 22 2 2 5" xfId="59517"/>
    <cellStyle name="Total 22 2 2 5 2" xfId="59518"/>
    <cellStyle name="Total 22 2 2 5 3" xfId="59519"/>
    <cellStyle name="Total 22 2 2 5 4" xfId="59520"/>
    <cellStyle name="Total 22 2 2 6" xfId="59521"/>
    <cellStyle name="Total 22 2 2 7" xfId="59522"/>
    <cellStyle name="Total 22 2 2 8" xfId="59523"/>
    <cellStyle name="Total 22 2 3" xfId="59524"/>
    <cellStyle name="Total 22 2 3 2" xfId="59525"/>
    <cellStyle name="Total 22 2 3 3" xfId="59526"/>
    <cellStyle name="Total 22 2 3 4" xfId="59527"/>
    <cellStyle name="Total 22 2 4" xfId="59528"/>
    <cellStyle name="Total 22 2 5" xfId="59529"/>
    <cellStyle name="Total 22 2 6" xfId="59530"/>
    <cellStyle name="Total 22 3" xfId="59531"/>
    <cellStyle name="Total 22 3 2" xfId="59532"/>
    <cellStyle name="Total 22 3 2 2" xfId="59533"/>
    <cellStyle name="Total 22 3 2 3" xfId="59534"/>
    <cellStyle name="Total 22 3 2 4" xfId="59535"/>
    <cellStyle name="Total 22 3 3" xfId="59536"/>
    <cellStyle name="Total 22 3 3 2" xfId="59537"/>
    <cellStyle name="Total 22 3 3 3" xfId="59538"/>
    <cellStyle name="Total 22 3 3 4" xfId="59539"/>
    <cellStyle name="Total 22 3 4" xfId="59540"/>
    <cellStyle name="Total 22 3 4 2" xfId="59541"/>
    <cellStyle name="Total 22 3 4 3" xfId="59542"/>
    <cellStyle name="Total 22 3 4 4" xfId="59543"/>
    <cellStyle name="Total 22 3 5" xfId="59544"/>
    <cellStyle name="Total 22 3 5 2" xfId="59545"/>
    <cellStyle name="Total 22 3 5 3" xfId="59546"/>
    <cellStyle name="Total 22 3 5 4" xfId="59547"/>
    <cellStyle name="Total 22 3 6" xfId="59548"/>
    <cellStyle name="Total 22 3 7" xfId="59549"/>
    <cellStyle name="Total 22 3 8" xfId="59550"/>
    <cellStyle name="Total 22 4" xfId="59551"/>
    <cellStyle name="Total 22 4 2" xfId="59552"/>
    <cellStyle name="Total 22 4 3" xfId="59553"/>
    <cellStyle name="Total 22 4 4" xfId="59554"/>
    <cellStyle name="Total 22 5" xfId="59555"/>
    <cellStyle name="Total 22 6" xfId="59556"/>
    <cellStyle name="Total 22 7" xfId="59557"/>
    <cellStyle name="Total 23" xfId="59558"/>
    <cellStyle name="Total 23 2" xfId="59559"/>
    <cellStyle name="Total 23 2 2" xfId="59560"/>
    <cellStyle name="Total 23 2 2 2" xfId="59561"/>
    <cellStyle name="Total 23 2 2 2 2" xfId="59562"/>
    <cellStyle name="Total 23 2 2 2 3" xfId="59563"/>
    <cellStyle name="Total 23 2 2 2 4" xfId="59564"/>
    <cellStyle name="Total 23 2 2 3" xfId="59565"/>
    <cellStyle name="Total 23 2 2 3 2" xfId="59566"/>
    <cellStyle name="Total 23 2 2 3 3" xfId="59567"/>
    <cellStyle name="Total 23 2 2 3 4" xfId="59568"/>
    <cellStyle name="Total 23 2 2 4" xfId="59569"/>
    <cellStyle name="Total 23 2 2 4 2" xfId="59570"/>
    <cellStyle name="Total 23 2 2 4 3" xfId="59571"/>
    <cellStyle name="Total 23 2 2 4 4" xfId="59572"/>
    <cellStyle name="Total 23 2 2 5" xfId="59573"/>
    <cellStyle name="Total 23 2 2 5 2" xfId="59574"/>
    <cellStyle name="Total 23 2 2 5 3" xfId="59575"/>
    <cellStyle name="Total 23 2 2 5 4" xfId="59576"/>
    <cellStyle name="Total 23 2 2 6" xfId="59577"/>
    <cellStyle name="Total 23 2 2 7" xfId="59578"/>
    <cellStyle name="Total 23 2 2 8" xfId="59579"/>
    <cellStyle name="Total 23 2 3" xfId="59580"/>
    <cellStyle name="Total 23 2 3 2" xfId="59581"/>
    <cellStyle name="Total 23 2 3 3" xfId="59582"/>
    <cellStyle name="Total 23 2 3 4" xfId="59583"/>
    <cellStyle name="Total 23 2 4" xfId="59584"/>
    <cellStyle name="Total 23 2 5" xfId="59585"/>
    <cellStyle name="Total 23 2 6" xfId="59586"/>
    <cellStyle name="Total 23 3" xfId="59587"/>
    <cellStyle name="Total 23 3 2" xfId="59588"/>
    <cellStyle name="Total 23 3 2 2" xfId="59589"/>
    <cellStyle name="Total 23 3 2 3" xfId="59590"/>
    <cellStyle name="Total 23 3 2 4" xfId="59591"/>
    <cellStyle name="Total 23 3 3" xfId="59592"/>
    <cellStyle name="Total 23 3 3 2" xfId="59593"/>
    <cellStyle name="Total 23 3 3 3" xfId="59594"/>
    <cellStyle name="Total 23 3 3 4" xfId="59595"/>
    <cellStyle name="Total 23 3 4" xfId="59596"/>
    <cellStyle name="Total 23 3 4 2" xfId="59597"/>
    <cellStyle name="Total 23 3 4 3" xfId="59598"/>
    <cellStyle name="Total 23 3 4 4" xfId="59599"/>
    <cellStyle name="Total 23 3 5" xfId="59600"/>
    <cellStyle name="Total 23 3 5 2" xfId="59601"/>
    <cellStyle name="Total 23 3 5 3" xfId="59602"/>
    <cellStyle name="Total 23 3 5 4" xfId="59603"/>
    <cellStyle name="Total 23 3 6" xfId="59604"/>
    <cellStyle name="Total 23 3 7" xfId="59605"/>
    <cellStyle name="Total 23 3 8" xfId="59606"/>
    <cellStyle name="Total 23 4" xfId="59607"/>
    <cellStyle name="Total 23 4 2" xfId="59608"/>
    <cellStyle name="Total 23 4 3" xfId="59609"/>
    <cellStyle name="Total 23 4 4" xfId="59610"/>
    <cellStyle name="Total 23 5" xfId="59611"/>
    <cellStyle name="Total 23 6" xfId="59612"/>
    <cellStyle name="Total 23 7" xfId="59613"/>
    <cellStyle name="Total 24" xfId="59614"/>
    <cellStyle name="Total 24 2" xfId="59615"/>
    <cellStyle name="Total 24 2 2" xfId="59616"/>
    <cellStyle name="Total 24 2 2 2" xfId="59617"/>
    <cellStyle name="Total 24 2 2 2 2" xfId="59618"/>
    <cellStyle name="Total 24 2 2 2 3" xfId="59619"/>
    <cellStyle name="Total 24 2 2 2 4" xfId="59620"/>
    <cellStyle name="Total 24 2 2 3" xfId="59621"/>
    <cellStyle name="Total 24 2 2 3 2" xfId="59622"/>
    <cellStyle name="Total 24 2 2 3 3" xfId="59623"/>
    <cellStyle name="Total 24 2 2 3 4" xfId="59624"/>
    <cellStyle name="Total 24 2 2 4" xfId="59625"/>
    <cellStyle name="Total 24 2 2 4 2" xfId="59626"/>
    <cellStyle name="Total 24 2 2 4 3" xfId="59627"/>
    <cellStyle name="Total 24 2 2 4 4" xfId="59628"/>
    <cellStyle name="Total 24 2 2 5" xfId="59629"/>
    <cellStyle name="Total 24 2 2 5 2" xfId="59630"/>
    <cellStyle name="Total 24 2 2 5 3" xfId="59631"/>
    <cellStyle name="Total 24 2 2 5 4" xfId="59632"/>
    <cellStyle name="Total 24 2 2 6" xfId="59633"/>
    <cellStyle name="Total 24 2 2 7" xfId="59634"/>
    <cellStyle name="Total 24 2 2 8" xfId="59635"/>
    <cellStyle name="Total 24 2 3" xfId="59636"/>
    <cellStyle name="Total 24 2 3 2" xfId="59637"/>
    <cellStyle name="Total 24 2 3 3" xfId="59638"/>
    <cellStyle name="Total 24 2 3 4" xfId="59639"/>
    <cellStyle name="Total 24 2 4" xfId="59640"/>
    <cellStyle name="Total 24 2 5" xfId="59641"/>
    <cellStyle name="Total 24 2 6" xfId="59642"/>
    <cellStyle name="Total 24 3" xfId="59643"/>
    <cellStyle name="Total 24 3 2" xfId="59644"/>
    <cellStyle name="Total 24 3 2 2" xfId="59645"/>
    <cellStyle name="Total 24 3 2 3" xfId="59646"/>
    <cellStyle name="Total 24 3 2 4" xfId="59647"/>
    <cellStyle name="Total 24 3 3" xfId="59648"/>
    <cellStyle name="Total 24 3 3 2" xfId="59649"/>
    <cellStyle name="Total 24 3 3 3" xfId="59650"/>
    <cellStyle name="Total 24 3 3 4" xfId="59651"/>
    <cellStyle name="Total 24 3 4" xfId="59652"/>
    <cellStyle name="Total 24 3 4 2" xfId="59653"/>
    <cellStyle name="Total 24 3 4 3" xfId="59654"/>
    <cellStyle name="Total 24 3 4 4" xfId="59655"/>
    <cellStyle name="Total 24 3 5" xfId="59656"/>
    <cellStyle name="Total 24 3 5 2" xfId="59657"/>
    <cellStyle name="Total 24 3 5 3" xfId="59658"/>
    <cellStyle name="Total 24 3 5 4" xfId="59659"/>
    <cellStyle name="Total 24 3 6" xfId="59660"/>
    <cellStyle name="Total 24 3 7" xfId="59661"/>
    <cellStyle name="Total 24 3 8" xfId="59662"/>
    <cellStyle name="Total 24 4" xfId="59663"/>
    <cellStyle name="Total 24 4 2" xfId="59664"/>
    <cellStyle name="Total 24 4 3" xfId="59665"/>
    <cellStyle name="Total 24 4 4" xfId="59666"/>
    <cellStyle name="Total 24 5" xfId="59667"/>
    <cellStyle name="Total 24 6" xfId="59668"/>
    <cellStyle name="Total 24 7" xfId="59669"/>
    <cellStyle name="Total 25" xfId="59670"/>
    <cellStyle name="Total 25 2" xfId="59671"/>
    <cellStyle name="Total 25 2 2" xfId="59672"/>
    <cellStyle name="Total 25 2 2 2" xfId="59673"/>
    <cellStyle name="Total 25 2 2 2 2" xfId="59674"/>
    <cellStyle name="Total 25 2 2 2 3" xfId="59675"/>
    <cellStyle name="Total 25 2 2 2 4" xfId="59676"/>
    <cellStyle name="Total 25 2 2 3" xfId="59677"/>
    <cellStyle name="Total 25 2 2 3 2" xfId="59678"/>
    <cellStyle name="Total 25 2 2 3 3" xfId="59679"/>
    <cellStyle name="Total 25 2 2 3 4" xfId="59680"/>
    <cellStyle name="Total 25 2 2 4" xfId="59681"/>
    <cellStyle name="Total 25 2 2 4 2" xfId="59682"/>
    <cellStyle name="Total 25 2 2 4 3" xfId="59683"/>
    <cellStyle name="Total 25 2 2 4 4" xfId="59684"/>
    <cellStyle name="Total 25 2 2 5" xfId="59685"/>
    <cellStyle name="Total 25 2 2 5 2" xfId="59686"/>
    <cellStyle name="Total 25 2 2 5 3" xfId="59687"/>
    <cellStyle name="Total 25 2 2 5 4" xfId="59688"/>
    <cellStyle name="Total 25 2 2 6" xfId="59689"/>
    <cellStyle name="Total 25 2 2 7" xfId="59690"/>
    <cellStyle name="Total 25 2 2 8" xfId="59691"/>
    <cellStyle name="Total 25 2 3" xfId="59692"/>
    <cellStyle name="Total 25 2 3 2" xfId="59693"/>
    <cellStyle name="Total 25 2 3 3" xfId="59694"/>
    <cellStyle name="Total 25 2 3 4" xfId="59695"/>
    <cellStyle name="Total 25 2 4" xfId="59696"/>
    <cellStyle name="Total 25 2 5" xfId="59697"/>
    <cellStyle name="Total 25 2 6" xfId="59698"/>
    <cellStyle name="Total 25 3" xfId="59699"/>
    <cellStyle name="Total 25 3 2" xfId="59700"/>
    <cellStyle name="Total 25 3 2 2" xfId="59701"/>
    <cellStyle name="Total 25 3 2 3" xfId="59702"/>
    <cellStyle name="Total 25 3 2 4" xfId="59703"/>
    <cellStyle name="Total 25 3 3" xfId="59704"/>
    <cellStyle name="Total 25 3 3 2" xfId="59705"/>
    <cellStyle name="Total 25 3 3 3" xfId="59706"/>
    <cellStyle name="Total 25 3 3 4" xfId="59707"/>
    <cellStyle name="Total 25 3 4" xfId="59708"/>
    <cellStyle name="Total 25 3 4 2" xfId="59709"/>
    <cellStyle name="Total 25 3 4 3" xfId="59710"/>
    <cellStyle name="Total 25 3 4 4" xfId="59711"/>
    <cellStyle name="Total 25 3 5" xfId="59712"/>
    <cellStyle name="Total 25 3 5 2" xfId="59713"/>
    <cellStyle name="Total 25 3 5 3" xfId="59714"/>
    <cellStyle name="Total 25 3 5 4" xfId="59715"/>
    <cellStyle name="Total 25 3 6" xfId="59716"/>
    <cellStyle name="Total 25 3 7" xfId="59717"/>
    <cellStyle name="Total 25 3 8" xfId="59718"/>
    <cellStyle name="Total 25 4" xfId="59719"/>
    <cellStyle name="Total 25 4 2" xfId="59720"/>
    <cellStyle name="Total 25 4 3" xfId="59721"/>
    <cellStyle name="Total 25 4 4" xfId="59722"/>
    <cellStyle name="Total 25 5" xfId="59723"/>
    <cellStyle name="Total 25 6" xfId="59724"/>
    <cellStyle name="Total 25 7" xfId="59725"/>
    <cellStyle name="Total 26" xfId="59726"/>
    <cellStyle name="Total 26 2" xfId="59727"/>
    <cellStyle name="Total 26 2 2" xfId="59728"/>
    <cellStyle name="Total 26 2 2 2" xfId="59729"/>
    <cellStyle name="Total 26 2 2 2 2" xfId="59730"/>
    <cellStyle name="Total 26 2 2 2 3" xfId="59731"/>
    <cellStyle name="Total 26 2 2 2 4" xfId="59732"/>
    <cellStyle name="Total 26 2 2 3" xfId="59733"/>
    <cellStyle name="Total 26 2 2 3 2" xfId="59734"/>
    <cellStyle name="Total 26 2 2 3 3" xfId="59735"/>
    <cellStyle name="Total 26 2 2 3 4" xfId="59736"/>
    <cellStyle name="Total 26 2 2 4" xfId="59737"/>
    <cellStyle name="Total 26 2 2 4 2" xfId="59738"/>
    <cellStyle name="Total 26 2 2 4 3" xfId="59739"/>
    <cellStyle name="Total 26 2 2 4 4" xfId="59740"/>
    <cellStyle name="Total 26 2 2 5" xfId="59741"/>
    <cellStyle name="Total 26 2 2 5 2" xfId="59742"/>
    <cellStyle name="Total 26 2 2 5 3" xfId="59743"/>
    <cellStyle name="Total 26 2 2 5 4" xfId="59744"/>
    <cellStyle name="Total 26 2 2 6" xfId="59745"/>
    <cellStyle name="Total 26 2 2 7" xfId="59746"/>
    <cellStyle name="Total 26 2 2 8" xfId="59747"/>
    <cellStyle name="Total 26 2 3" xfId="59748"/>
    <cellStyle name="Total 26 2 3 2" xfId="59749"/>
    <cellStyle name="Total 26 2 3 3" xfId="59750"/>
    <cellStyle name="Total 26 2 3 4" xfId="59751"/>
    <cellStyle name="Total 26 2 4" xfId="59752"/>
    <cellStyle name="Total 26 2 5" xfId="59753"/>
    <cellStyle name="Total 26 2 6" xfId="59754"/>
    <cellStyle name="Total 26 3" xfId="59755"/>
    <cellStyle name="Total 26 3 2" xfId="59756"/>
    <cellStyle name="Total 26 3 2 2" xfId="59757"/>
    <cellStyle name="Total 26 3 2 3" xfId="59758"/>
    <cellStyle name="Total 26 3 2 4" xfId="59759"/>
    <cellStyle name="Total 26 3 3" xfId="59760"/>
    <cellStyle name="Total 26 3 3 2" xfId="59761"/>
    <cellStyle name="Total 26 3 3 3" xfId="59762"/>
    <cellStyle name="Total 26 3 3 4" xfId="59763"/>
    <cellStyle name="Total 26 3 4" xfId="59764"/>
    <cellStyle name="Total 26 3 4 2" xfId="59765"/>
    <cellStyle name="Total 26 3 4 3" xfId="59766"/>
    <cellStyle name="Total 26 3 4 4" xfId="59767"/>
    <cellStyle name="Total 26 3 5" xfId="59768"/>
    <cellStyle name="Total 26 3 5 2" xfId="59769"/>
    <cellStyle name="Total 26 3 5 3" xfId="59770"/>
    <cellStyle name="Total 26 3 5 4" xfId="59771"/>
    <cellStyle name="Total 26 3 6" xfId="59772"/>
    <cellStyle name="Total 26 3 7" xfId="59773"/>
    <cellStyle name="Total 26 3 8" xfId="59774"/>
    <cellStyle name="Total 26 4" xfId="59775"/>
    <cellStyle name="Total 26 4 2" xfId="59776"/>
    <cellStyle name="Total 26 4 3" xfId="59777"/>
    <cellStyle name="Total 26 4 4" xfId="59778"/>
    <cellStyle name="Total 26 5" xfId="59779"/>
    <cellStyle name="Total 26 6" xfId="59780"/>
    <cellStyle name="Total 26 7" xfId="59781"/>
    <cellStyle name="Total 27" xfId="59782"/>
    <cellStyle name="Total 27 2" xfId="59783"/>
    <cellStyle name="Total 27 2 2" xfId="59784"/>
    <cellStyle name="Total 27 2 2 2" xfId="59785"/>
    <cellStyle name="Total 27 2 2 2 2" xfId="59786"/>
    <cellStyle name="Total 27 2 2 2 3" xfId="59787"/>
    <cellStyle name="Total 27 2 2 2 4" xfId="59788"/>
    <cellStyle name="Total 27 2 2 3" xfId="59789"/>
    <cellStyle name="Total 27 2 2 3 2" xfId="59790"/>
    <cellStyle name="Total 27 2 2 3 3" xfId="59791"/>
    <cellStyle name="Total 27 2 2 3 4" xfId="59792"/>
    <cellStyle name="Total 27 2 2 4" xfId="59793"/>
    <cellStyle name="Total 27 2 2 4 2" xfId="59794"/>
    <cellStyle name="Total 27 2 2 4 3" xfId="59795"/>
    <cellStyle name="Total 27 2 2 4 4" xfId="59796"/>
    <cellStyle name="Total 27 2 2 5" xfId="59797"/>
    <cellStyle name="Total 27 2 2 5 2" xfId="59798"/>
    <cellStyle name="Total 27 2 2 5 3" xfId="59799"/>
    <cellStyle name="Total 27 2 2 5 4" xfId="59800"/>
    <cellStyle name="Total 27 2 2 6" xfId="59801"/>
    <cellStyle name="Total 27 2 2 7" xfId="59802"/>
    <cellStyle name="Total 27 2 2 8" xfId="59803"/>
    <cellStyle name="Total 27 2 3" xfId="59804"/>
    <cellStyle name="Total 27 2 3 2" xfId="59805"/>
    <cellStyle name="Total 27 2 3 3" xfId="59806"/>
    <cellStyle name="Total 27 2 3 4" xfId="59807"/>
    <cellStyle name="Total 27 2 4" xfId="59808"/>
    <cellStyle name="Total 27 2 5" xfId="59809"/>
    <cellStyle name="Total 27 2 6" xfId="59810"/>
    <cellStyle name="Total 27 3" xfId="59811"/>
    <cellStyle name="Total 27 3 2" xfId="59812"/>
    <cellStyle name="Total 27 3 2 2" xfId="59813"/>
    <cellStyle name="Total 27 3 2 3" xfId="59814"/>
    <cellStyle name="Total 27 3 2 4" xfId="59815"/>
    <cellStyle name="Total 27 3 3" xfId="59816"/>
    <cellStyle name="Total 27 3 3 2" xfId="59817"/>
    <cellStyle name="Total 27 3 3 3" xfId="59818"/>
    <cellStyle name="Total 27 3 3 4" xfId="59819"/>
    <cellStyle name="Total 27 3 4" xfId="59820"/>
    <cellStyle name="Total 27 3 4 2" xfId="59821"/>
    <cellStyle name="Total 27 3 4 3" xfId="59822"/>
    <cellStyle name="Total 27 3 4 4" xfId="59823"/>
    <cellStyle name="Total 27 3 5" xfId="59824"/>
    <cellStyle name="Total 27 3 5 2" xfId="59825"/>
    <cellStyle name="Total 27 3 5 3" xfId="59826"/>
    <cellStyle name="Total 27 3 5 4" xfId="59827"/>
    <cellStyle name="Total 27 3 6" xfId="59828"/>
    <cellStyle name="Total 27 3 7" xfId="59829"/>
    <cellStyle name="Total 27 3 8" xfId="59830"/>
    <cellStyle name="Total 27 4" xfId="59831"/>
    <cellStyle name="Total 27 4 2" xfId="59832"/>
    <cellStyle name="Total 27 4 3" xfId="59833"/>
    <cellStyle name="Total 27 4 4" xfId="59834"/>
    <cellStyle name="Total 27 5" xfId="59835"/>
    <cellStyle name="Total 27 6" xfId="59836"/>
    <cellStyle name="Total 27 7" xfId="59837"/>
    <cellStyle name="Total 28" xfId="59838"/>
    <cellStyle name="Total 28 2" xfId="59839"/>
    <cellStyle name="Total 28 2 2" xfId="59840"/>
    <cellStyle name="Total 28 2 2 2" xfId="59841"/>
    <cellStyle name="Total 28 2 2 2 2" xfId="59842"/>
    <cellStyle name="Total 28 2 2 2 3" xfId="59843"/>
    <cellStyle name="Total 28 2 2 2 4" xfId="59844"/>
    <cellStyle name="Total 28 2 2 3" xfId="59845"/>
    <cellStyle name="Total 28 2 2 3 2" xfId="59846"/>
    <cellStyle name="Total 28 2 2 3 3" xfId="59847"/>
    <cellStyle name="Total 28 2 2 3 4" xfId="59848"/>
    <cellStyle name="Total 28 2 2 4" xfId="59849"/>
    <cellStyle name="Total 28 2 2 4 2" xfId="59850"/>
    <cellStyle name="Total 28 2 2 4 3" xfId="59851"/>
    <cellStyle name="Total 28 2 2 4 4" xfId="59852"/>
    <cellStyle name="Total 28 2 2 5" xfId="59853"/>
    <cellStyle name="Total 28 2 2 5 2" xfId="59854"/>
    <cellStyle name="Total 28 2 2 5 3" xfId="59855"/>
    <cellStyle name="Total 28 2 2 5 4" xfId="59856"/>
    <cellStyle name="Total 28 2 2 6" xfId="59857"/>
    <cellStyle name="Total 28 2 2 7" xfId="59858"/>
    <cellStyle name="Total 28 2 2 8" xfId="59859"/>
    <cellStyle name="Total 28 2 3" xfId="59860"/>
    <cellStyle name="Total 28 2 3 2" xfId="59861"/>
    <cellStyle name="Total 28 2 3 3" xfId="59862"/>
    <cellStyle name="Total 28 2 3 4" xfId="59863"/>
    <cellStyle name="Total 28 2 4" xfId="59864"/>
    <cellStyle name="Total 28 2 5" xfId="59865"/>
    <cellStyle name="Total 28 2 6" xfId="59866"/>
    <cellStyle name="Total 28 3" xfId="59867"/>
    <cellStyle name="Total 28 3 2" xfId="59868"/>
    <cellStyle name="Total 28 3 2 2" xfId="59869"/>
    <cellStyle name="Total 28 3 2 3" xfId="59870"/>
    <cellStyle name="Total 28 3 2 4" xfId="59871"/>
    <cellStyle name="Total 28 3 3" xfId="59872"/>
    <cellStyle name="Total 28 3 3 2" xfId="59873"/>
    <cellStyle name="Total 28 3 3 3" xfId="59874"/>
    <cellStyle name="Total 28 3 3 4" xfId="59875"/>
    <cellStyle name="Total 28 3 4" xfId="59876"/>
    <cellStyle name="Total 28 3 4 2" xfId="59877"/>
    <cellStyle name="Total 28 3 4 3" xfId="59878"/>
    <cellStyle name="Total 28 3 4 4" xfId="59879"/>
    <cellStyle name="Total 28 3 5" xfId="59880"/>
    <cellStyle name="Total 28 3 5 2" xfId="59881"/>
    <cellStyle name="Total 28 3 5 3" xfId="59882"/>
    <cellStyle name="Total 28 3 5 4" xfId="59883"/>
    <cellStyle name="Total 28 3 6" xfId="59884"/>
    <cellStyle name="Total 28 3 7" xfId="59885"/>
    <cellStyle name="Total 28 3 8" xfId="59886"/>
    <cellStyle name="Total 28 4" xfId="59887"/>
    <cellStyle name="Total 28 4 2" xfId="59888"/>
    <cellStyle name="Total 28 4 3" xfId="59889"/>
    <cellStyle name="Total 28 4 4" xfId="59890"/>
    <cellStyle name="Total 28 5" xfId="59891"/>
    <cellStyle name="Total 28 6" xfId="59892"/>
    <cellStyle name="Total 28 7" xfId="59893"/>
    <cellStyle name="Total 29" xfId="59894"/>
    <cellStyle name="Total 29 2" xfId="59895"/>
    <cellStyle name="Total 29 2 2" xfId="59896"/>
    <cellStyle name="Total 29 2 2 2" xfId="59897"/>
    <cellStyle name="Total 29 2 2 2 2" xfId="59898"/>
    <cellStyle name="Total 29 2 2 2 3" xfId="59899"/>
    <cellStyle name="Total 29 2 2 2 4" xfId="59900"/>
    <cellStyle name="Total 29 2 2 3" xfId="59901"/>
    <cellStyle name="Total 29 2 2 3 2" xfId="59902"/>
    <cellStyle name="Total 29 2 2 3 3" xfId="59903"/>
    <cellStyle name="Total 29 2 2 3 4" xfId="59904"/>
    <cellStyle name="Total 29 2 2 4" xfId="59905"/>
    <cellStyle name="Total 29 2 2 4 2" xfId="59906"/>
    <cellStyle name="Total 29 2 2 4 3" xfId="59907"/>
    <cellStyle name="Total 29 2 2 4 4" xfId="59908"/>
    <cellStyle name="Total 29 2 2 5" xfId="59909"/>
    <cellStyle name="Total 29 2 2 5 2" xfId="59910"/>
    <cellStyle name="Total 29 2 2 5 3" xfId="59911"/>
    <cellStyle name="Total 29 2 2 5 4" xfId="59912"/>
    <cellStyle name="Total 29 2 2 6" xfId="59913"/>
    <cellStyle name="Total 29 2 2 7" xfId="59914"/>
    <cellStyle name="Total 29 2 2 8" xfId="59915"/>
    <cellStyle name="Total 29 2 3" xfId="59916"/>
    <cellStyle name="Total 29 2 3 2" xfId="59917"/>
    <cellStyle name="Total 29 2 3 3" xfId="59918"/>
    <cellStyle name="Total 29 2 3 4" xfId="59919"/>
    <cellStyle name="Total 29 2 4" xfId="59920"/>
    <cellStyle name="Total 29 2 5" xfId="59921"/>
    <cellStyle name="Total 29 2 6" xfId="59922"/>
    <cellStyle name="Total 29 3" xfId="59923"/>
    <cellStyle name="Total 29 3 2" xfId="59924"/>
    <cellStyle name="Total 29 3 2 2" xfId="59925"/>
    <cellStyle name="Total 29 3 2 3" xfId="59926"/>
    <cellStyle name="Total 29 3 2 4" xfId="59927"/>
    <cellStyle name="Total 29 3 3" xfId="59928"/>
    <cellStyle name="Total 29 3 3 2" xfId="59929"/>
    <cellStyle name="Total 29 3 3 3" xfId="59930"/>
    <cellStyle name="Total 29 3 3 4" xfId="59931"/>
    <cellStyle name="Total 29 3 4" xfId="59932"/>
    <cellStyle name="Total 29 3 4 2" xfId="59933"/>
    <cellStyle name="Total 29 3 4 3" xfId="59934"/>
    <cellStyle name="Total 29 3 4 4" xfId="59935"/>
    <cellStyle name="Total 29 3 5" xfId="59936"/>
    <cellStyle name="Total 29 3 5 2" xfId="59937"/>
    <cellStyle name="Total 29 3 5 3" xfId="59938"/>
    <cellStyle name="Total 29 3 5 4" xfId="59939"/>
    <cellStyle name="Total 29 3 6" xfId="59940"/>
    <cellStyle name="Total 29 3 7" xfId="59941"/>
    <cellStyle name="Total 29 3 8" xfId="59942"/>
    <cellStyle name="Total 29 4" xfId="59943"/>
    <cellStyle name="Total 29 4 2" xfId="59944"/>
    <cellStyle name="Total 29 4 3" xfId="59945"/>
    <cellStyle name="Total 29 4 4" xfId="59946"/>
    <cellStyle name="Total 29 5" xfId="59947"/>
    <cellStyle name="Total 29 6" xfId="59948"/>
    <cellStyle name="Total 29 7" xfId="59949"/>
    <cellStyle name="Total 3" xfId="59950"/>
    <cellStyle name="Total 3 10" xfId="59951"/>
    <cellStyle name="Total 3 10 2" xfId="59952"/>
    <cellStyle name="Total 3 10 2 2" xfId="59953"/>
    <cellStyle name="Total 3 10 2 3" xfId="59954"/>
    <cellStyle name="Total 3 10 3" xfId="59955"/>
    <cellStyle name="Total 3 10 3 2" xfId="59956"/>
    <cellStyle name="Total 3 10 4" xfId="59957"/>
    <cellStyle name="Total 3 10 5" xfId="59958"/>
    <cellStyle name="Total 3 10 6" xfId="59959"/>
    <cellStyle name="Total 3 11" xfId="59960"/>
    <cellStyle name="Total 3 11 2" xfId="59961"/>
    <cellStyle name="Total 3 11 2 2" xfId="59962"/>
    <cellStyle name="Total 3 11 2 3" xfId="59963"/>
    <cellStyle name="Total 3 11 3" xfId="59964"/>
    <cellStyle name="Total 3 11 3 2" xfId="59965"/>
    <cellStyle name="Total 3 11 4" xfId="59966"/>
    <cellStyle name="Total 3 11 5" xfId="59967"/>
    <cellStyle name="Total 3 12" xfId="59968"/>
    <cellStyle name="Total 3 12 2" xfId="59969"/>
    <cellStyle name="Total 3 12 2 2" xfId="59970"/>
    <cellStyle name="Total 3 12 2 3" xfId="59971"/>
    <cellStyle name="Total 3 12 3" xfId="59972"/>
    <cellStyle name="Total 3 12 3 2" xfId="59973"/>
    <cellStyle name="Total 3 12 4" xfId="59974"/>
    <cellStyle name="Total 3 12 5" xfId="59975"/>
    <cellStyle name="Total 3 13" xfId="59976"/>
    <cellStyle name="Total 3 13 2" xfId="59977"/>
    <cellStyle name="Total 3 13 2 2" xfId="59978"/>
    <cellStyle name="Total 3 13 2 3" xfId="59979"/>
    <cellStyle name="Total 3 13 3" xfId="59980"/>
    <cellStyle name="Total 3 13 3 2" xfId="59981"/>
    <cellStyle name="Total 3 13 4" xfId="59982"/>
    <cellStyle name="Total 3 13 5" xfId="59983"/>
    <cellStyle name="Total 3 14" xfId="59984"/>
    <cellStyle name="Total 3 14 2" xfId="59985"/>
    <cellStyle name="Total 3 14 2 2" xfId="59986"/>
    <cellStyle name="Total 3 14 2 3" xfId="59987"/>
    <cellStyle name="Total 3 14 3" xfId="59988"/>
    <cellStyle name="Total 3 14 3 2" xfId="59989"/>
    <cellStyle name="Total 3 14 4" xfId="59990"/>
    <cellStyle name="Total 3 14 5" xfId="59991"/>
    <cellStyle name="Total 3 15" xfId="59992"/>
    <cellStyle name="Total 3 15 2" xfId="59993"/>
    <cellStyle name="Total 3 15 2 2" xfId="59994"/>
    <cellStyle name="Total 3 15 2 3" xfId="59995"/>
    <cellStyle name="Total 3 15 3" xfId="59996"/>
    <cellStyle name="Total 3 15 3 2" xfId="59997"/>
    <cellStyle name="Total 3 15 4" xfId="59998"/>
    <cellStyle name="Total 3 15 5" xfId="59999"/>
    <cellStyle name="Total 3 16" xfId="60000"/>
    <cellStyle name="Total 3 16 2" xfId="60001"/>
    <cellStyle name="Total 3 16 2 2" xfId="60002"/>
    <cellStyle name="Total 3 16 2 3" xfId="60003"/>
    <cellStyle name="Total 3 16 3" xfId="60004"/>
    <cellStyle name="Total 3 16 3 2" xfId="60005"/>
    <cellStyle name="Total 3 16 4" xfId="60006"/>
    <cellStyle name="Total 3 17" xfId="60007"/>
    <cellStyle name="Total 3 17 2" xfId="60008"/>
    <cellStyle name="Total 3 17 2 2" xfId="60009"/>
    <cellStyle name="Total 3 17 2 3" xfId="60010"/>
    <cellStyle name="Total 3 17 3" xfId="60011"/>
    <cellStyle name="Total 3 17 3 2" xfId="60012"/>
    <cellStyle name="Total 3 17 4" xfId="60013"/>
    <cellStyle name="Total 3 18" xfId="60014"/>
    <cellStyle name="Total 3 18 2" xfId="60015"/>
    <cellStyle name="Total 3 18 2 2" xfId="60016"/>
    <cellStyle name="Total 3 18 2 3" xfId="60017"/>
    <cellStyle name="Total 3 18 3" xfId="60018"/>
    <cellStyle name="Total 3 18 3 2" xfId="60019"/>
    <cellStyle name="Total 3 18 4" xfId="60020"/>
    <cellStyle name="Total 3 19" xfId="60021"/>
    <cellStyle name="Total 3 19 2" xfId="60022"/>
    <cellStyle name="Total 3 19 3" xfId="60023"/>
    <cellStyle name="Total 3 19 4" xfId="60024"/>
    <cellStyle name="Total 3 2" xfId="60025"/>
    <cellStyle name="Total 3 2 10" xfId="60026"/>
    <cellStyle name="Total 3 2 10 2" xfId="60027"/>
    <cellStyle name="Total 3 2 10 3" xfId="60028"/>
    <cellStyle name="Total 3 2 11" xfId="60029"/>
    <cellStyle name="Total 3 2 11 2" xfId="60030"/>
    <cellStyle name="Total 3 2 12" xfId="60031"/>
    <cellStyle name="Total 3 2 12 2" xfId="60032"/>
    <cellStyle name="Total 3 2 13" xfId="60033"/>
    <cellStyle name="Total 3 2 2" xfId="60034"/>
    <cellStyle name="Total 3 2 2 10" xfId="60035"/>
    <cellStyle name="Total 3 2 2 11" xfId="60036"/>
    <cellStyle name="Total 3 2 2 2" xfId="60037"/>
    <cellStyle name="Total 3 2 2 2 2" xfId="60038"/>
    <cellStyle name="Total 3 2 2 2 2 2" xfId="60039"/>
    <cellStyle name="Total 3 2 2 2 2 2 2" xfId="60040"/>
    <cellStyle name="Total 3 2 2 2 2 3" xfId="60041"/>
    <cellStyle name="Total 3 2 2 2 2 4" xfId="60042"/>
    <cellStyle name="Total 3 2 2 2 3" xfId="60043"/>
    <cellStyle name="Total 3 2 2 2 3 2" xfId="60044"/>
    <cellStyle name="Total 3 2 2 2 3 3" xfId="60045"/>
    <cellStyle name="Total 3 2 2 2 4" xfId="60046"/>
    <cellStyle name="Total 3 2 2 2 4 2" xfId="60047"/>
    <cellStyle name="Total 3 2 2 2 4 3" xfId="60048"/>
    <cellStyle name="Total 3 2 2 2 5" xfId="60049"/>
    <cellStyle name="Total 3 2 2 2 6" xfId="60050"/>
    <cellStyle name="Total 3 2 2 2 7" xfId="60051"/>
    <cellStyle name="Total 3 2 2 2 8" xfId="60052"/>
    <cellStyle name="Total 3 2 2 3" xfId="60053"/>
    <cellStyle name="Total 3 2 2 3 2" xfId="60054"/>
    <cellStyle name="Total 3 2 2 3 2 2" xfId="60055"/>
    <cellStyle name="Total 3 2 2 3 2 3" xfId="60056"/>
    <cellStyle name="Total 3 2 2 3 3" xfId="60057"/>
    <cellStyle name="Total 3 2 2 3 3 2" xfId="60058"/>
    <cellStyle name="Total 3 2 2 3 4" xfId="60059"/>
    <cellStyle name="Total 3 2 2 3 5" xfId="60060"/>
    <cellStyle name="Total 3 2 2 4" xfId="60061"/>
    <cellStyle name="Total 3 2 2 4 2" xfId="60062"/>
    <cellStyle name="Total 3 2 2 4 3" xfId="60063"/>
    <cellStyle name="Total 3 2 2 4 4" xfId="60064"/>
    <cellStyle name="Total 3 2 2 4 5" xfId="60065"/>
    <cellStyle name="Total 3 2 2 5" xfId="60066"/>
    <cellStyle name="Total 3 2 2 5 2" xfId="60067"/>
    <cellStyle name="Total 3 2 2 5 3" xfId="60068"/>
    <cellStyle name="Total 3 2 2 5 4" xfId="60069"/>
    <cellStyle name="Total 3 2 2 5 5" xfId="60070"/>
    <cellStyle name="Total 3 2 2 6" xfId="60071"/>
    <cellStyle name="Total 3 2 2 6 2" xfId="60072"/>
    <cellStyle name="Total 3 2 2 6 3" xfId="60073"/>
    <cellStyle name="Total 3 2 2 6 4" xfId="60074"/>
    <cellStyle name="Total 3 2 2 6 5" xfId="60075"/>
    <cellStyle name="Total 3 2 2 7" xfId="60076"/>
    <cellStyle name="Total 3 2 2 7 2" xfId="60077"/>
    <cellStyle name="Total 3 2 2 8" xfId="60078"/>
    <cellStyle name="Total 3 2 2 8 2" xfId="60079"/>
    <cellStyle name="Total 3 2 2 8 3" xfId="60080"/>
    <cellStyle name="Total 3 2 2 9" xfId="60081"/>
    <cellStyle name="Total 3 2 3" xfId="60082"/>
    <cellStyle name="Total 3 2 3 2" xfId="60083"/>
    <cellStyle name="Total 3 2 3 2 2" xfId="60084"/>
    <cellStyle name="Total 3 2 3 2 2 2" xfId="60085"/>
    <cellStyle name="Total 3 2 3 2 3" xfId="60086"/>
    <cellStyle name="Total 3 2 3 2 4" xfId="60087"/>
    <cellStyle name="Total 3 2 3 3" xfId="60088"/>
    <cellStyle name="Total 3 2 3 3 2" xfId="60089"/>
    <cellStyle name="Total 3 2 3 3 3" xfId="60090"/>
    <cellStyle name="Total 3 2 3 4" xfId="60091"/>
    <cellStyle name="Total 3 2 3 4 2" xfId="60092"/>
    <cellStyle name="Total 3 2 3 4 3" xfId="60093"/>
    <cellStyle name="Total 3 2 3 5" xfId="60094"/>
    <cellStyle name="Total 3 2 3 5 2" xfId="60095"/>
    <cellStyle name="Total 3 2 3 6" xfId="60096"/>
    <cellStyle name="Total 3 2 3 7" xfId="60097"/>
    <cellStyle name="Total 3 2 3 8" xfId="60098"/>
    <cellStyle name="Total 3 2 3 9" xfId="60099"/>
    <cellStyle name="Total 3 2 4" xfId="60100"/>
    <cellStyle name="Total 3 2 4 2" xfId="60101"/>
    <cellStyle name="Total 3 2 4 2 2" xfId="60102"/>
    <cellStyle name="Total 3 2 4 2 3" xfId="60103"/>
    <cellStyle name="Total 3 2 4 3" xfId="60104"/>
    <cellStyle name="Total 3 2 4 3 2" xfId="60105"/>
    <cellStyle name="Total 3 2 4 4" xfId="60106"/>
    <cellStyle name="Total 3 2 4 5" xfId="60107"/>
    <cellStyle name="Total 3 2 5" xfId="60108"/>
    <cellStyle name="Total 3 2 5 2" xfId="60109"/>
    <cellStyle name="Total 3 2 5 2 2" xfId="60110"/>
    <cellStyle name="Total 3 2 5 2 3" xfId="60111"/>
    <cellStyle name="Total 3 2 5 3" xfId="60112"/>
    <cellStyle name="Total 3 2 5 4" xfId="60113"/>
    <cellStyle name="Total 3 2 5 5" xfId="60114"/>
    <cellStyle name="Total 3 2 6" xfId="60115"/>
    <cellStyle name="Total 3 2 6 2" xfId="60116"/>
    <cellStyle name="Total 3 2 6 3" xfId="60117"/>
    <cellStyle name="Total 3 2 6 4" xfId="60118"/>
    <cellStyle name="Total 3 2 6 5" xfId="60119"/>
    <cellStyle name="Total 3 2 7" xfId="60120"/>
    <cellStyle name="Total 3 2 7 2" xfId="60121"/>
    <cellStyle name="Total 3 2 7 3" xfId="60122"/>
    <cellStyle name="Total 3 2 7 4" xfId="60123"/>
    <cellStyle name="Total 3 2 7 5" xfId="60124"/>
    <cellStyle name="Total 3 2 8" xfId="60125"/>
    <cellStyle name="Total 3 2 8 2" xfId="60126"/>
    <cellStyle name="Total 3 2 8 3" xfId="60127"/>
    <cellStyle name="Total 3 2 9" xfId="60128"/>
    <cellStyle name="Total 3 2 9 2" xfId="60129"/>
    <cellStyle name="Total 3 20" xfId="60130"/>
    <cellStyle name="Total 3 20 2" xfId="60131"/>
    <cellStyle name="Total 3 20 3" xfId="60132"/>
    <cellStyle name="Total 3 21" xfId="60133"/>
    <cellStyle name="Total 3 21 2" xfId="60134"/>
    <cellStyle name="Total 3 21 3" xfId="60135"/>
    <cellStyle name="Total 3 22" xfId="60136"/>
    <cellStyle name="Total 3 22 2" xfId="60137"/>
    <cellStyle name="Total 3 22 3" xfId="60138"/>
    <cellStyle name="Total 3 23" xfId="60139"/>
    <cellStyle name="Total 3 23 2" xfId="60140"/>
    <cellStyle name="Total 3 23 3" xfId="60141"/>
    <cellStyle name="Total 3 24" xfId="60142"/>
    <cellStyle name="Total 3 24 2" xfId="60143"/>
    <cellStyle name="Total 3 24 3" xfId="60144"/>
    <cellStyle name="Total 3 25" xfId="60145"/>
    <cellStyle name="Total 3 26" xfId="60146"/>
    <cellStyle name="Total 3 27" xfId="60147"/>
    <cellStyle name="Total 3 28" xfId="60148"/>
    <cellStyle name="Total 3 28 2" xfId="60149"/>
    <cellStyle name="Total 3 29" xfId="60150"/>
    <cellStyle name="Total 3 29 2" xfId="60151"/>
    <cellStyle name="Total 3 3" xfId="60152"/>
    <cellStyle name="Total 3 3 10" xfId="60153"/>
    <cellStyle name="Total 3 3 10 2" xfId="60154"/>
    <cellStyle name="Total 3 3 10 3" xfId="60155"/>
    <cellStyle name="Total 3 3 11" xfId="60156"/>
    <cellStyle name="Total 3 3 11 2" xfId="60157"/>
    <cellStyle name="Total 3 3 12" xfId="60158"/>
    <cellStyle name="Total 3 3 2" xfId="60159"/>
    <cellStyle name="Total 3 3 2 10" xfId="60160"/>
    <cellStyle name="Total 3 3 2 11" xfId="60161"/>
    <cellStyle name="Total 3 3 2 2" xfId="60162"/>
    <cellStyle name="Total 3 3 2 2 2" xfId="60163"/>
    <cellStyle name="Total 3 3 2 2 2 2" xfId="60164"/>
    <cellStyle name="Total 3 3 2 2 2 3" xfId="60165"/>
    <cellStyle name="Total 3 3 2 2 3" xfId="60166"/>
    <cellStyle name="Total 3 3 2 2 3 2" xfId="60167"/>
    <cellStyle name="Total 3 3 2 2 3 3" xfId="60168"/>
    <cellStyle name="Total 3 3 2 2 4" xfId="60169"/>
    <cellStyle name="Total 3 3 2 2 4 2" xfId="60170"/>
    <cellStyle name="Total 3 3 2 2 5" xfId="60171"/>
    <cellStyle name="Total 3 3 2 2 6" xfId="60172"/>
    <cellStyle name="Total 3 3 2 2 7" xfId="60173"/>
    <cellStyle name="Total 3 3 2 2 8" xfId="60174"/>
    <cellStyle name="Total 3 3 2 3" xfId="60175"/>
    <cellStyle name="Total 3 3 2 3 2" xfId="60176"/>
    <cellStyle name="Total 3 3 2 3 2 2" xfId="60177"/>
    <cellStyle name="Total 3 3 2 3 3" xfId="60178"/>
    <cellStyle name="Total 3 3 2 3 4" xfId="60179"/>
    <cellStyle name="Total 3 3 2 3 5" xfId="60180"/>
    <cellStyle name="Total 3 3 2 4" xfId="60181"/>
    <cellStyle name="Total 3 3 2 4 2" xfId="60182"/>
    <cellStyle name="Total 3 3 2 4 3" xfId="60183"/>
    <cellStyle name="Total 3 3 2 4 4" xfId="60184"/>
    <cellStyle name="Total 3 3 2 4 5" xfId="60185"/>
    <cellStyle name="Total 3 3 2 5" xfId="60186"/>
    <cellStyle name="Total 3 3 2 5 2" xfId="60187"/>
    <cellStyle name="Total 3 3 2 5 3" xfId="60188"/>
    <cellStyle name="Total 3 3 2 5 4" xfId="60189"/>
    <cellStyle name="Total 3 3 2 5 5" xfId="60190"/>
    <cellStyle name="Total 3 3 2 6" xfId="60191"/>
    <cellStyle name="Total 3 3 2 6 2" xfId="60192"/>
    <cellStyle name="Total 3 3 2 6 3" xfId="60193"/>
    <cellStyle name="Total 3 3 2 6 4" xfId="60194"/>
    <cellStyle name="Total 3 3 2 6 5" xfId="60195"/>
    <cellStyle name="Total 3 3 2 7" xfId="60196"/>
    <cellStyle name="Total 3 3 2 7 2" xfId="60197"/>
    <cellStyle name="Total 3 3 2 8" xfId="60198"/>
    <cellStyle name="Total 3 3 2 9" xfId="60199"/>
    <cellStyle name="Total 3 3 3" xfId="60200"/>
    <cellStyle name="Total 3 3 3 2" xfId="60201"/>
    <cellStyle name="Total 3 3 3 2 2" xfId="60202"/>
    <cellStyle name="Total 3 3 3 2 3" xfId="60203"/>
    <cellStyle name="Total 3 3 3 3" xfId="60204"/>
    <cellStyle name="Total 3 3 3 3 2" xfId="60205"/>
    <cellStyle name="Total 3 3 3 3 3" xfId="60206"/>
    <cellStyle name="Total 3 3 3 4" xfId="60207"/>
    <cellStyle name="Total 3 3 3 4 2" xfId="60208"/>
    <cellStyle name="Total 3 3 3 5" xfId="60209"/>
    <cellStyle name="Total 3 3 3 5 2" xfId="60210"/>
    <cellStyle name="Total 3 3 3 6" xfId="60211"/>
    <cellStyle name="Total 3 3 3 7" xfId="60212"/>
    <cellStyle name="Total 3 3 3 8" xfId="60213"/>
    <cellStyle name="Total 3 3 3 9" xfId="60214"/>
    <cellStyle name="Total 3 3 4" xfId="60215"/>
    <cellStyle name="Total 3 3 4 2" xfId="60216"/>
    <cellStyle name="Total 3 3 4 2 2" xfId="60217"/>
    <cellStyle name="Total 3 3 4 2 3" xfId="60218"/>
    <cellStyle name="Total 3 3 4 3" xfId="60219"/>
    <cellStyle name="Total 3 3 4 4" xfId="60220"/>
    <cellStyle name="Total 3 3 4 5" xfId="60221"/>
    <cellStyle name="Total 3 3 5" xfId="60222"/>
    <cellStyle name="Total 3 3 5 2" xfId="60223"/>
    <cellStyle name="Total 3 3 5 2 2" xfId="60224"/>
    <cellStyle name="Total 3 3 5 3" xfId="60225"/>
    <cellStyle name="Total 3 3 5 4" xfId="60226"/>
    <cellStyle name="Total 3 3 5 5" xfId="60227"/>
    <cellStyle name="Total 3 3 6" xfId="60228"/>
    <cellStyle name="Total 3 3 6 2" xfId="60229"/>
    <cellStyle name="Total 3 3 6 3" xfId="60230"/>
    <cellStyle name="Total 3 3 6 4" xfId="60231"/>
    <cellStyle name="Total 3 3 6 5" xfId="60232"/>
    <cellStyle name="Total 3 3 7" xfId="60233"/>
    <cellStyle name="Total 3 3 7 2" xfId="60234"/>
    <cellStyle name="Total 3 3 7 3" xfId="60235"/>
    <cellStyle name="Total 3 3 7 4" xfId="60236"/>
    <cellStyle name="Total 3 3 7 5" xfId="60237"/>
    <cellStyle name="Total 3 3 8" xfId="60238"/>
    <cellStyle name="Total 3 3 8 2" xfId="60239"/>
    <cellStyle name="Total 3 3 8 3" xfId="60240"/>
    <cellStyle name="Total 3 3 9" xfId="60241"/>
    <cellStyle name="Total 3 3 9 2" xfId="60242"/>
    <cellStyle name="Total 3 3 9 3" xfId="60243"/>
    <cellStyle name="Total 3 30" xfId="60244"/>
    <cellStyle name="Total 3 31" xfId="60245"/>
    <cellStyle name="Total 3 32" xfId="60246"/>
    <cellStyle name="Total 3 33" xfId="60247"/>
    <cellStyle name="Total 3 4" xfId="60248"/>
    <cellStyle name="Total 3 4 10" xfId="60249"/>
    <cellStyle name="Total 3 4 10 2" xfId="60250"/>
    <cellStyle name="Total 3 4 10 3" xfId="60251"/>
    <cellStyle name="Total 3 4 11" xfId="60252"/>
    <cellStyle name="Total 3 4 11 2" xfId="60253"/>
    <cellStyle name="Total 3 4 11 3" xfId="60254"/>
    <cellStyle name="Total 3 4 12" xfId="60255"/>
    <cellStyle name="Total 3 4 13" xfId="60256"/>
    <cellStyle name="Total 3 4 2" xfId="60257"/>
    <cellStyle name="Total 3 4 2 2" xfId="60258"/>
    <cellStyle name="Total 3 4 2 2 2" xfId="60259"/>
    <cellStyle name="Total 3 4 2 2 2 2" xfId="60260"/>
    <cellStyle name="Total 3 4 2 2 3" xfId="60261"/>
    <cellStyle name="Total 3 4 2 2 4" xfId="60262"/>
    <cellStyle name="Total 3 4 2 3" xfId="60263"/>
    <cellStyle name="Total 3 4 2 3 2" xfId="60264"/>
    <cellStyle name="Total 3 4 2 3 3" xfId="60265"/>
    <cellStyle name="Total 3 4 2 4" xfId="60266"/>
    <cellStyle name="Total 3 4 2 4 2" xfId="60267"/>
    <cellStyle name="Total 3 4 2 4 3" xfId="60268"/>
    <cellStyle name="Total 3 4 2 5" xfId="60269"/>
    <cellStyle name="Total 3 4 2 6" xfId="60270"/>
    <cellStyle name="Total 3 4 2 7" xfId="60271"/>
    <cellStyle name="Total 3 4 2 8" xfId="60272"/>
    <cellStyle name="Total 3 4 3" xfId="60273"/>
    <cellStyle name="Total 3 4 3 2" xfId="60274"/>
    <cellStyle name="Total 3 4 3 2 2" xfId="60275"/>
    <cellStyle name="Total 3 4 3 2 3" xfId="60276"/>
    <cellStyle name="Total 3 4 3 3" xfId="60277"/>
    <cellStyle name="Total 3 4 3 3 2" xfId="60278"/>
    <cellStyle name="Total 3 4 3 4" xfId="60279"/>
    <cellStyle name="Total 3 4 3 5" xfId="60280"/>
    <cellStyle name="Total 3 4 4" xfId="60281"/>
    <cellStyle name="Total 3 4 4 2" xfId="60282"/>
    <cellStyle name="Total 3 4 4 2 2" xfId="60283"/>
    <cellStyle name="Total 3 4 4 2 3" xfId="60284"/>
    <cellStyle name="Total 3 4 4 3" xfId="60285"/>
    <cellStyle name="Total 3 4 4 4" xfId="60286"/>
    <cellStyle name="Total 3 4 4 5" xfId="60287"/>
    <cellStyle name="Total 3 4 5" xfId="60288"/>
    <cellStyle name="Total 3 4 5 2" xfId="60289"/>
    <cellStyle name="Total 3 4 5 3" xfId="60290"/>
    <cellStyle name="Total 3 4 5 4" xfId="60291"/>
    <cellStyle name="Total 3 4 5 5" xfId="60292"/>
    <cellStyle name="Total 3 4 6" xfId="60293"/>
    <cellStyle name="Total 3 4 6 2" xfId="60294"/>
    <cellStyle name="Total 3 4 6 3" xfId="60295"/>
    <cellStyle name="Total 3 4 6 4" xfId="60296"/>
    <cellStyle name="Total 3 4 6 5" xfId="60297"/>
    <cellStyle name="Total 3 4 7" xfId="60298"/>
    <cellStyle name="Total 3 4 7 2" xfId="60299"/>
    <cellStyle name="Total 3 4 7 3" xfId="60300"/>
    <cellStyle name="Total 3 4 8" xfId="60301"/>
    <cellStyle name="Total 3 4 8 2" xfId="60302"/>
    <cellStyle name="Total 3 4 8 3" xfId="60303"/>
    <cellStyle name="Total 3 4 9" xfId="60304"/>
    <cellStyle name="Total 3 4 9 2" xfId="60305"/>
    <cellStyle name="Total 3 5" xfId="60306"/>
    <cellStyle name="Total 3 5 10" xfId="60307"/>
    <cellStyle name="Total 3 5 2" xfId="60308"/>
    <cellStyle name="Total 3 5 2 2" xfId="60309"/>
    <cellStyle name="Total 3 5 2 2 2" xfId="60310"/>
    <cellStyle name="Total 3 5 2 2 3" xfId="60311"/>
    <cellStyle name="Total 3 5 2 2 4" xfId="60312"/>
    <cellStyle name="Total 3 5 2 3" xfId="60313"/>
    <cellStyle name="Total 3 5 2 3 2" xfId="60314"/>
    <cellStyle name="Total 3 5 2 4" xfId="60315"/>
    <cellStyle name="Total 3 5 2 4 2" xfId="60316"/>
    <cellStyle name="Total 3 5 2 5" xfId="60317"/>
    <cellStyle name="Total 3 5 3" xfId="60318"/>
    <cellStyle name="Total 3 5 3 2" xfId="60319"/>
    <cellStyle name="Total 3 5 3 2 2" xfId="60320"/>
    <cellStyle name="Total 3 5 3 3" xfId="60321"/>
    <cellStyle name="Total 3 5 3 3 2" xfId="60322"/>
    <cellStyle name="Total 3 5 3 4" xfId="60323"/>
    <cellStyle name="Total 3 5 3 5" xfId="60324"/>
    <cellStyle name="Total 3 5 4" xfId="60325"/>
    <cellStyle name="Total 3 5 4 2" xfId="60326"/>
    <cellStyle name="Total 3 5 4 2 2" xfId="60327"/>
    <cellStyle name="Total 3 5 4 3" xfId="60328"/>
    <cellStyle name="Total 3 5 4 4" xfId="60329"/>
    <cellStyle name="Total 3 5 4 5" xfId="60330"/>
    <cellStyle name="Total 3 5 5" xfId="60331"/>
    <cellStyle name="Total 3 5 5 2" xfId="60332"/>
    <cellStyle name="Total 3 5 5 3" xfId="60333"/>
    <cellStyle name="Total 3 5 5 4" xfId="60334"/>
    <cellStyle name="Total 3 5 5 5" xfId="60335"/>
    <cellStyle name="Total 3 5 6" xfId="60336"/>
    <cellStyle name="Total 3 5 6 2" xfId="60337"/>
    <cellStyle name="Total 3 5 7" xfId="60338"/>
    <cellStyle name="Total 3 5 7 2" xfId="60339"/>
    <cellStyle name="Total 3 5 8" xfId="60340"/>
    <cellStyle name="Total 3 5 8 2" xfId="60341"/>
    <cellStyle name="Total 3 5 9" xfId="60342"/>
    <cellStyle name="Total 3 6" xfId="60343"/>
    <cellStyle name="Total 3 6 2" xfId="60344"/>
    <cellStyle name="Total 3 6 2 2" xfId="60345"/>
    <cellStyle name="Total 3 6 2 2 2" xfId="60346"/>
    <cellStyle name="Total 3 6 2 3" xfId="60347"/>
    <cellStyle name="Total 3 6 2 4" xfId="60348"/>
    <cellStyle name="Total 3 6 3" xfId="60349"/>
    <cellStyle name="Total 3 6 3 2" xfId="60350"/>
    <cellStyle name="Total 3 6 3 3" xfId="60351"/>
    <cellStyle name="Total 3 6 4" xfId="60352"/>
    <cellStyle name="Total 3 6 4 2" xfId="60353"/>
    <cellStyle name="Total 3 6 5" xfId="60354"/>
    <cellStyle name="Total 3 6 6" xfId="60355"/>
    <cellStyle name="Total 3 6 7" xfId="60356"/>
    <cellStyle name="Total 3 6 8" xfId="60357"/>
    <cellStyle name="Total 3 6 9" xfId="60358"/>
    <cellStyle name="Total 3 7" xfId="60359"/>
    <cellStyle name="Total 3 7 2" xfId="60360"/>
    <cellStyle name="Total 3 7 2 2" xfId="60361"/>
    <cellStyle name="Total 3 7 2 2 2" xfId="60362"/>
    <cellStyle name="Total 3 7 2 2 3" xfId="60363"/>
    <cellStyle name="Total 3 7 2 3" xfId="60364"/>
    <cellStyle name="Total 3 7 2 4" xfId="60365"/>
    <cellStyle name="Total 3 7 2 5" xfId="60366"/>
    <cellStyle name="Total 3 7 3" xfId="60367"/>
    <cellStyle name="Total 3 7 3 2" xfId="60368"/>
    <cellStyle name="Total 3 7 4" xfId="60369"/>
    <cellStyle name="Total 3 7 4 2" xfId="60370"/>
    <cellStyle name="Total 3 7 5" xfId="60371"/>
    <cellStyle name="Total 3 7 6" xfId="60372"/>
    <cellStyle name="Total 3 7 7" xfId="60373"/>
    <cellStyle name="Total 3 7 8" xfId="60374"/>
    <cellStyle name="Total 3 8" xfId="60375"/>
    <cellStyle name="Total 3 8 2" xfId="60376"/>
    <cellStyle name="Total 3 8 2 2" xfId="60377"/>
    <cellStyle name="Total 3 8 2 2 2" xfId="60378"/>
    <cellStyle name="Total 3 8 2 2 3" xfId="60379"/>
    <cellStyle name="Total 3 8 2 3" xfId="60380"/>
    <cellStyle name="Total 3 8 2 4" xfId="60381"/>
    <cellStyle name="Total 3 8 2 5" xfId="60382"/>
    <cellStyle name="Total 3 8 3" xfId="60383"/>
    <cellStyle name="Total 3 8 3 2" xfId="60384"/>
    <cellStyle name="Total 3 8 4" xfId="60385"/>
    <cellStyle name="Total 3 8 4 2" xfId="60386"/>
    <cellStyle name="Total 3 8 5" xfId="60387"/>
    <cellStyle name="Total 3 8 6" xfId="60388"/>
    <cellStyle name="Total 3 8 7" xfId="60389"/>
    <cellStyle name="Total 3 8 8" xfId="60390"/>
    <cellStyle name="Total 3 9" xfId="60391"/>
    <cellStyle name="Total 3 9 2" xfId="60392"/>
    <cellStyle name="Total 3 9 2 2" xfId="60393"/>
    <cellStyle name="Total 3 9 2 2 2" xfId="60394"/>
    <cellStyle name="Total 3 9 2 3" xfId="60395"/>
    <cellStyle name="Total 3 9 3" xfId="60396"/>
    <cellStyle name="Total 3 9 3 2" xfId="60397"/>
    <cellStyle name="Total 3 9 4" xfId="60398"/>
    <cellStyle name="Total 3 9 4 2" xfId="60399"/>
    <cellStyle name="Total 3 9 5" xfId="60400"/>
    <cellStyle name="Total 3 9 6" xfId="60401"/>
    <cellStyle name="Total 3 9 7" xfId="60402"/>
    <cellStyle name="Total 3 9 8" xfId="60403"/>
    <cellStyle name="Total 30" xfId="60404"/>
    <cellStyle name="Total 30 2" xfId="60405"/>
    <cellStyle name="Total 30 2 2" xfId="60406"/>
    <cellStyle name="Total 30 2 2 2" xfId="60407"/>
    <cellStyle name="Total 30 2 2 2 2" xfId="60408"/>
    <cellStyle name="Total 30 2 2 2 3" xfId="60409"/>
    <cellStyle name="Total 30 2 2 2 4" xfId="60410"/>
    <cellStyle name="Total 30 2 2 3" xfId="60411"/>
    <cellStyle name="Total 30 2 2 3 2" xfId="60412"/>
    <cellStyle name="Total 30 2 2 3 3" xfId="60413"/>
    <cellStyle name="Total 30 2 2 3 4" xfId="60414"/>
    <cellStyle name="Total 30 2 2 4" xfId="60415"/>
    <cellStyle name="Total 30 2 2 4 2" xfId="60416"/>
    <cellStyle name="Total 30 2 2 4 3" xfId="60417"/>
    <cellStyle name="Total 30 2 2 4 4" xfId="60418"/>
    <cellStyle name="Total 30 2 2 5" xfId="60419"/>
    <cellStyle name="Total 30 2 2 5 2" xfId="60420"/>
    <cellStyle name="Total 30 2 2 5 3" xfId="60421"/>
    <cellStyle name="Total 30 2 2 5 4" xfId="60422"/>
    <cellStyle name="Total 30 2 2 6" xfId="60423"/>
    <cellStyle name="Total 30 2 2 7" xfId="60424"/>
    <cellStyle name="Total 30 2 2 8" xfId="60425"/>
    <cellStyle name="Total 30 2 3" xfId="60426"/>
    <cellStyle name="Total 30 2 3 2" xfId="60427"/>
    <cellStyle name="Total 30 2 3 3" xfId="60428"/>
    <cellStyle name="Total 30 2 3 4" xfId="60429"/>
    <cellStyle name="Total 30 2 4" xfId="60430"/>
    <cellStyle name="Total 30 2 5" xfId="60431"/>
    <cellStyle name="Total 30 2 6" xfId="60432"/>
    <cellStyle name="Total 30 3" xfId="60433"/>
    <cellStyle name="Total 30 3 2" xfId="60434"/>
    <cellStyle name="Total 30 3 2 2" xfId="60435"/>
    <cellStyle name="Total 30 3 2 3" xfId="60436"/>
    <cellStyle name="Total 30 3 2 4" xfId="60437"/>
    <cellStyle name="Total 30 3 3" xfId="60438"/>
    <cellStyle name="Total 30 3 3 2" xfId="60439"/>
    <cellStyle name="Total 30 3 3 3" xfId="60440"/>
    <cellStyle name="Total 30 3 3 4" xfId="60441"/>
    <cellStyle name="Total 30 3 4" xfId="60442"/>
    <cellStyle name="Total 30 3 4 2" xfId="60443"/>
    <cellStyle name="Total 30 3 4 3" xfId="60444"/>
    <cellStyle name="Total 30 3 4 4" xfId="60445"/>
    <cellStyle name="Total 30 3 5" xfId="60446"/>
    <cellStyle name="Total 30 3 5 2" xfId="60447"/>
    <cellStyle name="Total 30 3 5 3" xfId="60448"/>
    <cellStyle name="Total 30 3 5 4" xfId="60449"/>
    <cellStyle name="Total 30 3 6" xfId="60450"/>
    <cellStyle name="Total 30 3 7" xfId="60451"/>
    <cellStyle name="Total 30 3 8" xfId="60452"/>
    <cellStyle name="Total 30 4" xfId="60453"/>
    <cellStyle name="Total 30 4 2" xfId="60454"/>
    <cellStyle name="Total 30 4 3" xfId="60455"/>
    <cellStyle name="Total 30 4 4" xfId="60456"/>
    <cellStyle name="Total 30 5" xfId="60457"/>
    <cellStyle name="Total 30 6" xfId="60458"/>
    <cellStyle name="Total 30 7" xfId="60459"/>
    <cellStyle name="Total 31" xfId="60460"/>
    <cellStyle name="Total 31 2" xfId="60461"/>
    <cellStyle name="Total 31 2 2" xfId="60462"/>
    <cellStyle name="Total 31 2 2 2" xfId="60463"/>
    <cellStyle name="Total 31 2 2 2 2" xfId="60464"/>
    <cellStyle name="Total 31 2 2 2 3" xfId="60465"/>
    <cellStyle name="Total 31 2 2 2 4" xfId="60466"/>
    <cellStyle name="Total 31 2 2 3" xfId="60467"/>
    <cellStyle name="Total 31 2 2 3 2" xfId="60468"/>
    <cellStyle name="Total 31 2 2 3 3" xfId="60469"/>
    <cellStyle name="Total 31 2 2 3 4" xfId="60470"/>
    <cellStyle name="Total 31 2 2 4" xfId="60471"/>
    <cellStyle name="Total 31 2 2 4 2" xfId="60472"/>
    <cellStyle name="Total 31 2 2 4 3" xfId="60473"/>
    <cellStyle name="Total 31 2 2 4 4" xfId="60474"/>
    <cellStyle name="Total 31 2 2 5" xfId="60475"/>
    <cellStyle name="Total 31 2 2 5 2" xfId="60476"/>
    <cellStyle name="Total 31 2 2 5 3" xfId="60477"/>
    <cellStyle name="Total 31 2 2 5 4" xfId="60478"/>
    <cellStyle name="Total 31 2 2 6" xfId="60479"/>
    <cellStyle name="Total 31 2 2 7" xfId="60480"/>
    <cellStyle name="Total 31 2 2 8" xfId="60481"/>
    <cellStyle name="Total 31 2 3" xfId="60482"/>
    <cellStyle name="Total 31 2 3 2" xfId="60483"/>
    <cellStyle name="Total 31 2 3 3" xfId="60484"/>
    <cellStyle name="Total 31 2 3 4" xfId="60485"/>
    <cellStyle name="Total 31 2 4" xfId="60486"/>
    <cellStyle name="Total 31 2 5" xfId="60487"/>
    <cellStyle name="Total 31 2 6" xfId="60488"/>
    <cellStyle name="Total 31 3" xfId="60489"/>
    <cellStyle name="Total 31 3 2" xfId="60490"/>
    <cellStyle name="Total 31 3 2 2" xfId="60491"/>
    <cellStyle name="Total 31 3 2 3" xfId="60492"/>
    <cellStyle name="Total 31 3 2 4" xfId="60493"/>
    <cellStyle name="Total 31 3 3" xfId="60494"/>
    <cellStyle name="Total 31 3 3 2" xfId="60495"/>
    <cellStyle name="Total 31 3 3 3" xfId="60496"/>
    <cellStyle name="Total 31 3 3 4" xfId="60497"/>
    <cellStyle name="Total 31 3 4" xfId="60498"/>
    <cellStyle name="Total 31 3 4 2" xfId="60499"/>
    <cellStyle name="Total 31 3 4 3" xfId="60500"/>
    <cellStyle name="Total 31 3 4 4" xfId="60501"/>
    <cellStyle name="Total 31 3 5" xfId="60502"/>
    <cellStyle name="Total 31 3 5 2" xfId="60503"/>
    <cellStyle name="Total 31 3 5 3" xfId="60504"/>
    <cellStyle name="Total 31 3 5 4" xfId="60505"/>
    <cellStyle name="Total 31 3 6" xfId="60506"/>
    <cellStyle name="Total 31 3 7" xfId="60507"/>
    <cellStyle name="Total 31 3 8" xfId="60508"/>
    <cellStyle name="Total 31 4" xfId="60509"/>
    <cellStyle name="Total 31 4 2" xfId="60510"/>
    <cellStyle name="Total 31 4 3" xfId="60511"/>
    <cellStyle name="Total 31 4 4" xfId="60512"/>
    <cellStyle name="Total 31 5" xfId="60513"/>
    <cellStyle name="Total 31 6" xfId="60514"/>
    <cellStyle name="Total 31 7" xfId="60515"/>
    <cellStyle name="Total 32" xfId="60516"/>
    <cellStyle name="Total 32 2" xfId="60517"/>
    <cellStyle name="Total 32 2 2" xfId="60518"/>
    <cellStyle name="Total 32 2 2 2" xfId="60519"/>
    <cellStyle name="Total 32 2 2 2 2" xfId="60520"/>
    <cellStyle name="Total 32 2 2 2 3" xfId="60521"/>
    <cellStyle name="Total 32 2 2 2 4" xfId="60522"/>
    <cellStyle name="Total 32 2 2 3" xfId="60523"/>
    <cellStyle name="Total 32 2 2 3 2" xfId="60524"/>
    <cellStyle name="Total 32 2 2 3 3" xfId="60525"/>
    <cellStyle name="Total 32 2 2 3 4" xfId="60526"/>
    <cellStyle name="Total 32 2 2 4" xfId="60527"/>
    <cellStyle name="Total 32 2 2 4 2" xfId="60528"/>
    <cellStyle name="Total 32 2 2 4 3" xfId="60529"/>
    <cellStyle name="Total 32 2 2 4 4" xfId="60530"/>
    <cellStyle name="Total 32 2 2 5" xfId="60531"/>
    <cellStyle name="Total 32 2 2 5 2" xfId="60532"/>
    <cellStyle name="Total 32 2 2 5 3" xfId="60533"/>
    <cellStyle name="Total 32 2 2 5 4" xfId="60534"/>
    <cellStyle name="Total 32 2 2 6" xfId="60535"/>
    <cellStyle name="Total 32 2 2 7" xfId="60536"/>
    <cellStyle name="Total 32 2 2 8" xfId="60537"/>
    <cellStyle name="Total 32 2 3" xfId="60538"/>
    <cellStyle name="Total 32 2 3 2" xfId="60539"/>
    <cellStyle name="Total 32 2 3 3" xfId="60540"/>
    <cellStyle name="Total 32 2 3 4" xfId="60541"/>
    <cellStyle name="Total 32 2 4" xfId="60542"/>
    <cellStyle name="Total 32 2 5" xfId="60543"/>
    <cellStyle name="Total 32 2 6" xfId="60544"/>
    <cellStyle name="Total 32 3" xfId="60545"/>
    <cellStyle name="Total 32 3 2" xfId="60546"/>
    <cellStyle name="Total 32 3 2 2" xfId="60547"/>
    <cellStyle name="Total 32 3 2 3" xfId="60548"/>
    <cellStyle name="Total 32 3 2 4" xfId="60549"/>
    <cellStyle name="Total 32 3 3" xfId="60550"/>
    <cellStyle name="Total 32 3 3 2" xfId="60551"/>
    <cellStyle name="Total 32 3 3 3" xfId="60552"/>
    <cellStyle name="Total 32 3 3 4" xfId="60553"/>
    <cellStyle name="Total 32 3 4" xfId="60554"/>
    <cellStyle name="Total 32 3 4 2" xfId="60555"/>
    <cellStyle name="Total 32 3 4 3" xfId="60556"/>
    <cellStyle name="Total 32 3 4 4" xfId="60557"/>
    <cellStyle name="Total 32 3 5" xfId="60558"/>
    <cellStyle name="Total 32 3 5 2" xfId="60559"/>
    <cellStyle name="Total 32 3 5 3" xfId="60560"/>
    <cellStyle name="Total 32 3 5 4" xfId="60561"/>
    <cellStyle name="Total 32 3 6" xfId="60562"/>
    <cellStyle name="Total 32 3 7" xfId="60563"/>
    <cellStyle name="Total 32 3 8" xfId="60564"/>
    <cellStyle name="Total 32 4" xfId="60565"/>
    <cellStyle name="Total 32 4 2" xfId="60566"/>
    <cellStyle name="Total 32 4 3" xfId="60567"/>
    <cellStyle name="Total 32 4 4" xfId="60568"/>
    <cellStyle name="Total 32 5" xfId="60569"/>
    <cellStyle name="Total 32 6" xfId="60570"/>
    <cellStyle name="Total 32 7" xfId="60571"/>
    <cellStyle name="Total 33" xfId="60572"/>
    <cellStyle name="Total 33 2" xfId="60573"/>
    <cellStyle name="Total 33 2 2" xfId="60574"/>
    <cellStyle name="Total 33 2 2 2" xfId="60575"/>
    <cellStyle name="Total 33 2 2 2 2" xfId="60576"/>
    <cellStyle name="Total 33 2 2 2 3" xfId="60577"/>
    <cellStyle name="Total 33 2 2 2 4" xfId="60578"/>
    <cellStyle name="Total 33 2 2 3" xfId="60579"/>
    <cellStyle name="Total 33 2 2 3 2" xfId="60580"/>
    <cellStyle name="Total 33 2 2 3 3" xfId="60581"/>
    <cellStyle name="Total 33 2 2 3 4" xfId="60582"/>
    <cellStyle name="Total 33 2 2 4" xfId="60583"/>
    <cellStyle name="Total 33 2 2 4 2" xfId="60584"/>
    <cellStyle name="Total 33 2 2 4 3" xfId="60585"/>
    <cellStyle name="Total 33 2 2 4 4" xfId="60586"/>
    <cellStyle name="Total 33 2 2 5" xfId="60587"/>
    <cellStyle name="Total 33 2 2 5 2" xfId="60588"/>
    <cellStyle name="Total 33 2 2 5 3" xfId="60589"/>
    <cellStyle name="Total 33 2 2 5 4" xfId="60590"/>
    <cellStyle name="Total 33 2 2 6" xfId="60591"/>
    <cellStyle name="Total 33 2 2 7" xfId="60592"/>
    <cellStyle name="Total 33 2 2 8" xfId="60593"/>
    <cellStyle name="Total 33 2 3" xfId="60594"/>
    <cellStyle name="Total 33 2 3 2" xfId="60595"/>
    <cellStyle name="Total 33 2 3 3" xfId="60596"/>
    <cellStyle name="Total 33 2 3 4" xfId="60597"/>
    <cellStyle name="Total 33 2 4" xfId="60598"/>
    <cellStyle name="Total 33 2 5" xfId="60599"/>
    <cellStyle name="Total 33 2 6" xfId="60600"/>
    <cellStyle name="Total 33 3" xfId="60601"/>
    <cellStyle name="Total 33 3 2" xfId="60602"/>
    <cellStyle name="Total 33 3 2 2" xfId="60603"/>
    <cellStyle name="Total 33 3 2 3" xfId="60604"/>
    <cellStyle name="Total 33 3 2 4" xfId="60605"/>
    <cellStyle name="Total 33 3 3" xfId="60606"/>
    <cellStyle name="Total 33 3 3 2" xfId="60607"/>
    <cellStyle name="Total 33 3 3 3" xfId="60608"/>
    <cellStyle name="Total 33 3 3 4" xfId="60609"/>
    <cellStyle name="Total 33 3 4" xfId="60610"/>
    <cellStyle name="Total 33 3 4 2" xfId="60611"/>
    <cellStyle name="Total 33 3 4 3" xfId="60612"/>
    <cellStyle name="Total 33 3 4 4" xfId="60613"/>
    <cellStyle name="Total 33 3 5" xfId="60614"/>
    <cellStyle name="Total 33 3 5 2" xfId="60615"/>
    <cellStyle name="Total 33 3 5 3" xfId="60616"/>
    <cellStyle name="Total 33 3 5 4" xfId="60617"/>
    <cellStyle name="Total 33 3 6" xfId="60618"/>
    <cellStyle name="Total 33 3 7" xfId="60619"/>
    <cellStyle name="Total 33 3 8" xfId="60620"/>
    <cellStyle name="Total 33 4" xfId="60621"/>
    <cellStyle name="Total 33 4 2" xfId="60622"/>
    <cellStyle name="Total 33 4 3" xfId="60623"/>
    <cellStyle name="Total 33 4 4" xfId="60624"/>
    <cellStyle name="Total 33 5" xfId="60625"/>
    <cellStyle name="Total 33 6" xfId="60626"/>
    <cellStyle name="Total 33 7" xfId="60627"/>
    <cellStyle name="Total 34" xfId="60628"/>
    <cellStyle name="Total 34 2" xfId="60629"/>
    <cellStyle name="Total 34 2 2" xfId="60630"/>
    <cellStyle name="Total 34 2 2 2" xfId="60631"/>
    <cellStyle name="Total 34 2 2 2 2" xfId="60632"/>
    <cellStyle name="Total 34 2 2 2 3" xfId="60633"/>
    <cellStyle name="Total 34 2 2 2 4" xfId="60634"/>
    <cellStyle name="Total 34 2 2 3" xfId="60635"/>
    <cellStyle name="Total 34 2 2 3 2" xfId="60636"/>
    <cellStyle name="Total 34 2 2 3 3" xfId="60637"/>
    <cellStyle name="Total 34 2 2 3 4" xfId="60638"/>
    <cellStyle name="Total 34 2 2 4" xfId="60639"/>
    <cellStyle name="Total 34 2 2 4 2" xfId="60640"/>
    <cellStyle name="Total 34 2 2 4 3" xfId="60641"/>
    <cellStyle name="Total 34 2 2 4 4" xfId="60642"/>
    <cellStyle name="Total 34 2 2 5" xfId="60643"/>
    <cellStyle name="Total 34 2 2 5 2" xfId="60644"/>
    <cellStyle name="Total 34 2 2 5 3" xfId="60645"/>
    <cellStyle name="Total 34 2 2 5 4" xfId="60646"/>
    <cellStyle name="Total 34 2 2 6" xfId="60647"/>
    <cellStyle name="Total 34 2 2 7" xfId="60648"/>
    <cellStyle name="Total 34 2 2 8" xfId="60649"/>
    <cellStyle name="Total 34 2 3" xfId="60650"/>
    <cellStyle name="Total 34 2 3 2" xfId="60651"/>
    <cellStyle name="Total 34 2 3 3" xfId="60652"/>
    <cellStyle name="Total 34 2 3 4" xfId="60653"/>
    <cellStyle name="Total 34 2 4" xfId="60654"/>
    <cellStyle name="Total 34 2 5" xfId="60655"/>
    <cellStyle name="Total 34 2 6" xfId="60656"/>
    <cellStyle name="Total 34 3" xfId="60657"/>
    <cellStyle name="Total 34 3 2" xfId="60658"/>
    <cellStyle name="Total 34 3 2 2" xfId="60659"/>
    <cellStyle name="Total 34 3 2 3" xfId="60660"/>
    <cellStyle name="Total 34 3 2 4" xfId="60661"/>
    <cellStyle name="Total 34 3 3" xfId="60662"/>
    <cellStyle name="Total 34 3 3 2" xfId="60663"/>
    <cellStyle name="Total 34 3 3 3" xfId="60664"/>
    <cellStyle name="Total 34 3 3 4" xfId="60665"/>
    <cellStyle name="Total 34 3 4" xfId="60666"/>
    <cellStyle name="Total 34 3 4 2" xfId="60667"/>
    <cellStyle name="Total 34 3 4 3" xfId="60668"/>
    <cellStyle name="Total 34 3 4 4" xfId="60669"/>
    <cellStyle name="Total 34 3 5" xfId="60670"/>
    <cellStyle name="Total 34 3 5 2" xfId="60671"/>
    <cellStyle name="Total 34 3 5 3" xfId="60672"/>
    <cellStyle name="Total 34 3 5 4" xfId="60673"/>
    <cellStyle name="Total 34 3 6" xfId="60674"/>
    <cellStyle name="Total 34 3 7" xfId="60675"/>
    <cellStyle name="Total 34 3 8" xfId="60676"/>
    <cellStyle name="Total 34 4" xfId="60677"/>
    <cellStyle name="Total 34 4 2" xfId="60678"/>
    <cellStyle name="Total 34 4 3" xfId="60679"/>
    <cellStyle name="Total 34 4 4" xfId="60680"/>
    <cellStyle name="Total 34 5" xfId="60681"/>
    <cellStyle name="Total 34 6" xfId="60682"/>
    <cellStyle name="Total 34 7" xfId="60683"/>
    <cellStyle name="Total 35" xfId="60684"/>
    <cellStyle name="Total 35 2" xfId="60685"/>
    <cellStyle name="Total 35 2 2" xfId="60686"/>
    <cellStyle name="Total 35 2 2 2" xfId="60687"/>
    <cellStyle name="Total 35 2 2 2 2" xfId="60688"/>
    <cellStyle name="Total 35 2 2 2 3" xfId="60689"/>
    <cellStyle name="Total 35 2 2 2 4" xfId="60690"/>
    <cellStyle name="Total 35 2 2 3" xfId="60691"/>
    <cellStyle name="Total 35 2 2 3 2" xfId="60692"/>
    <cellStyle name="Total 35 2 2 3 3" xfId="60693"/>
    <cellStyle name="Total 35 2 2 3 4" xfId="60694"/>
    <cellStyle name="Total 35 2 2 4" xfId="60695"/>
    <cellStyle name="Total 35 2 2 4 2" xfId="60696"/>
    <cellStyle name="Total 35 2 2 4 3" xfId="60697"/>
    <cellStyle name="Total 35 2 2 4 4" xfId="60698"/>
    <cellStyle name="Total 35 2 2 5" xfId="60699"/>
    <cellStyle name="Total 35 2 2 5 2" xfId="60700"/>
    <cellStyle name="Total 35 2 2 5 3" xfId="60701"/>
    <cellStyle name="Total 35 2 2 5 4" xfId="60702"/>
    <cellStyle name="Total 35 2 2 6" xfId="60703"/>
    <cellStyle name="Total 35 2 2 7" xfId="60704"/>
    <cellStyle name="Total 35 2 2 8" xfId="60705"/>
    <cellStyle name="Total 35 2 3" xfId="60706"/>
    <cellStyle name="Total 35 2 3 2" xfId="60707"/>
    <cellStyle name="Total 35 2 3 3" xfId="60708"/>
    <cellStyle name="Total 35 2 3 4" xfId="60709"/>
    <cellStyle name="Total 35 2 4" xfId="60710"/>
    <cellStyle name="Total 35 2 5" xfId="60711"/>
    <cellStyle name="Total 35 2 6" xfId="60712"/>
    <cellStyle name="Total 35 3" xfId="60713"/>
    <cellStyle name="Total 35 3 2" xfId="60714"/>
    <cellStyle name="Total 35 3 2 2" xfId="60715"/>
    <cellStyle name="Total 35 3 2 3" xfId="60716"/>
    <cellStyle name="Total 35 3 2 4" xfId="60717"/>
    <cellStyle name="Total 35 3 3" xfId="60718"/>
    <cellStyle name="Total 35 3 3 2" xfId="60719"/>
    <cellStyle name="Total 35 3 3 3" xfId="60720"/>
    <cellStyle name="Total 35 3 3 4" xfId="60721"/>
    <cellStyle name="Total 35 3 4" xfId="60722"/>
    <cellStyle name="Total 35 3 4 2" xfId="60723"/>
    <cellStyle name="Total 35 3 4 3" xfId="60724"/>
    <cellStyle name="Total 35 3 4 4" xfId="60725"/>
    <cellStyle name="Total 35 3 5" xfId="60726"/>
    <cellStyle name="Total 35 3 5 2" xfId="60727"/>
    <cellStyle name="Total 35 3 5 3" xfId="60728"/>
    <cellStyle name="Total 35 3 5 4" xfId="60729"/>
    <cellStyle name="Total 35 3 6" xfId="60730"/>
    <cellStyle name="Total 35 3 7" xfId="60731"/>
    <cellStyle name="Total 35 3 8" xfId="60732"/>
    <cellStyle name="Total 35 4" xfId="60733"/>
    <cellStyle name="Total 35 4 2" xfId="60734"/>
    <cellStyle name="Total 35 4 3" xfId="60735"/>
    <cellStyle name="Total 35 4 4" xfId="60736"/>
    <cellStyle name="Total 35 5" xfId="60737"/>
    <cellStyle name="Total 35 6" xfId="60738"/>
    <cellStyle name="Total 35 7" xfId="60739"/>
    <cellStyle name="Total 36" xfId="60740"/>
    <cellStyle name="Total 36 2" xfId="60741"/>
    <cellStyle name="Total 36 2 2" xfId="60742"/>
    <cellStyle name="Total 36 2 2 2" xfId="60743"/>
    <cellStyle name="Total 36 2 2 2 2" xfId="60744"/>
    <cellStyle name="Total 36 2 2 2 3" xfId="60745"/>
    <cellStyle name="Total 36 2 2 2 4" xfId="60746"/>
    <cellStyle name="Total 36 2 2 3" xfId="60747"/>
    <cellStyle name="Total 36 2 2 3 2" xfId="60748"/>
    <cellStyle name="Total 36 2 2 3 3" xfId="60749"/>
    <cellStyle name="Total 36 2 2 3 4" xfId="60750"/>
    <cellStyle name="Total 36 2 2 4" xfId="60751"/>
    <cellStyle name="Total 36 2 2 4 2" xfId="60752"/>
    <cellStyle name="Total 36 2 2 4 3" xfId="60753"/>
    <cellStyle name="Total 36 2 2 4 4" xfId="60754"/>
    <cellStyle name="Total 36 2 2 5" xfId="60755"/>
    <cellStyle name="Total 36 2 2 5 2" xfId="60756"/>
    <cellStyle name="Total 36 2 2 5 3" xfId="60757"/>
    <cellStyle name="Total 36 2 2 5 4" xfId="60758"/>
    <cellStyle name="Total 36 2 2 6" xfId="60759"/>
    <cellStyle name="Total 36 2 2 7" xfId="60760"/>
    <cellStyle name="Total 36 2 2 8" xfId="60761"/>
    <cellStyle name="Total 36 2 3" xfId="60762"/>
    <cellStyle name="Total 36 2 3 2" xfId="60763"/>
    <cellStyle name="Total 36 2 3 3" xfId="60764"/>
    <cellStyle name="Total 36 2 3 4" xfId="60765"/>
    <cellStyle name="Total 36 2 4" xfId="60766"/>
    <cellStyle name="Total 36 2 5" xfId="60767"/>
    <cellStyle name="Total 36 2 6" xfId="60768"/>
    <cellStyle name="Total 36 3" xfId="60769"/>
    <cellStyle name="Total 36 3 2" xfId="60770"/>
    <cellStyle name="Total 36 3 2 2" xfId="60771"/>
    <cellStyle name="Total 36 3 2 3" xfId="60772"/>
    <cellStyle name="Total 36 3 2 4" xfId="60773"/>
    <cellStyle name="Total 36 3 3" xfId="60774"/>
    <cellStyle name="Total 36 3 3 2" xfId="60775"/>
    <cellStyle name="Total 36 3 3 3" xfId="60776"/>
    <cellStyle name="Total 36 3 3 4" xfId="60777"/>
    <cellStyle name="Total 36 3 4" xfId="60778"/>
    <cellStyle name="Total 36 3 4 2" xfId="60779"/>
    <cellStyle name="Total 36 3 4 3" xfId="60780"/>
    <cellStyle name="Total 36 3 4 4" xfId="60781"/>
    <cellStyle name="Total 36 3 5" xfId="60782"/>
    <cellStyle name="Total 36 3 5 2" xfId="60783"/>
    <cellStyle name="Total 36 3 5 3" xfId="60784"/>
    <cellStyle name="Total 36 3 5 4" xfId="60785"/>
    <cellStyle name="Total 36 3 6" xfId="60786"/>
    <cellStyle name="Total 36 3 7" xfId="60787"/>
    <cellStyle name="Total 36 3 8" xfId="60788"/>
    <cellStyle name="Total 36 4" xfId="60789"/>
    <cellStyle name="Total 36 4 2" xfId="60790"/>
    <cellStyle name="Total 36 4 3" xfId="60791"/>
    <cellStyle name="Total 36 4 4" xfId="60792"/>
    <cellStyle name="Total 36 5" xfId="60793"/>
    <cellStyle name="Total 36 6" xfId="60794"/>
    <cellStyle name="Total 36 7" xfId="60795"/>
    <cellStyle name="Total 37" xfId="60796"/>
    <cellStyle name="Total 37 2" xfId="60797"/>
    <cellStyle name="Total 37 2 2" xfId="60798"/>
    <cellStyle name="Total 37 2 2 2" xfId="60799"/>
    <cellStyle name="Total 37 2 2 2 2" xfId="60800"/>
    <cellStyle name="Total 37 2 2 2 3" xfId="60801"/>
    <cellStyle name="Total 37 2 2 2 4" xfId="60802"/>
    <cellStyle name="Total 37 2 2 3" xfId="60803"/>
    <cellStyle name="Total 37 2 2 3 2" xfId="60804"/>
    <cellStyle name="Total 37 2 2 3 3" xfId="60805"/>
    <cellStyle name="Total 37 2 2 3 4" xfId="60806"/>
    <cellStyle name="Total 37 2 2 4" xfId="60807"/>
    <cellStyle name="Total 37 2 2 4 2" xfId="60808"/>
    <cellStyle name="Total 37 2 2 4 3" xfId="60809"/>
    <cellStyle name="Total 37 2 2 4 4" xfId="60810"/>
    <cellStyle name="Total 37 2 2 5" xfId="60811"/>
    <cellStyle name="Total 37 2 2 5 2" xfId="60812"/>
    <cellStyle name="Total 37 2 2 5 3" xfId="60813"/>
    <cellStyle name="Total 37 2 2 5 4" xfId="60814"/>
    <cellStyle name="Total 37 2 2 6" xfId="60815"/>
    <cellStyle name="Total 37 2 2 7" xfId="60816"/>
    <cellStyle name="Total 37 2 2 8" xfId="60817"/>
    <cellStyle name="Total 37 2 3" xfId="60818"/>
    <cellStyle name="Total 37 2 3 2" xfId="60819"/>
    <cellStyle name="Total 37 2 3 3" xfId="60820"/>
    <cellStyle name="Total 37 2 3 4" xfId="60821"/>
    <cellStyle name="Total 37 2 4" xfId="60822"/>
    <cellStyle name="Total 37 2 5" xfId="60823"/>
    <cellStyle name="Total 37 2 6" xfId="60824"/>
    <cellStyle name="Total 37 3" xfId="60825"/>
    <cellStyle name="Total 37 3 2" xfId="60826"/>
    <cellStyle name="Total 37 3 2 2" xfId="60827"/>
    <cellStyle name="Total 37 3 2 3" xfId="60828"/>
    <cellStyle name="Total 37 3 2 4" xfId="60829"/>
    <cellStyle name="Total 37 3 3" xfId="60830"/>
    <cellStyle name="Total 37 3 3 2" xfId="60831"/>
    <cellStyle name="Total 37 3 3 3" xfId="60832"/>
    <cellStyle name="Total 37 3 3 4" xfId="60833"/>
    <cellStyle name="Total 37 3 4" xfId="60834"/>
    <cellStyle name="Total 37 3 4 2" xfId="60835"/>
    <cellStyle name="Total 37 3 4 3" xfId="60836"/>
    <cellStyle name="Total 37 3 4 4" xfId="60837"/>
    <cellStyle name="Total 37 3 5" xfId="60838"/>
    <cellStyle name="Total 37 3 5 2" xfId="60839"/>
    <cellStyle name="Total 37 3 5 3" xfId="60840"/>
    <cellStyle name="Total 37 3 5 4" xfId="60841"/>
    <cellStyle name="Total 37 3 6" xfId="60842"/>
    <cellStyle name="Total 37 3 7" xfId="60843"/>
    <cellStyle name="Total 37 3 8" xfId="60844"/>
    <cellStyle name="Total 37 4" xfId="60845"/>
    <cellStyle name="Total 37 4 2" xfId="60846"/>
    <cellStyle name="Total 37 4 3" xfId="60847"/>
    <cellStyle name="Total 37 4 4" xfId="60848"/>
    <cellStyle name="Total 37 5" xfId="60849"/>
    <cellStyle name="Total 37 6" xfId="60850"/>
    <cellStyle name="Total 37 7" xfId="60851"/>
    <cellStyle name="Total 38" xfId="60852"/>
    <cellStyle name="Total 38 2" xfId="60853"/>
    <cellStyle name="Total 38 2 2" xfId="60854"/>
    <cellStyle name="Total 38 2 2 2" xfId="60855"/>
    <cellStyle name="Total 38 2 2 2 2" xfId="60856"/>
    <cellStyle name="Total 38 2 2 2 3" xfId="60857"/>
    <cellStyle name="Total 38 2 2 2 4" xfId="60858"/>
    <cellStyle name="Total 38 2 2 3" xfId="60859"/>
    <cellStyle name="Total 38 2 2 3 2" xfId="60860"/>
    <cellStyle name="Total 38 2 2 3 3" xfId="60861"/>
    <cellStyle name="Total 38 2 2 3 4" xfId="60862"/>
    <cellStyle name="Total 38 2 2 4" xfId="60863"/>
    <cellStyle name="Total 38 2 2 4 2" xfId="60864"/>
    <cellStyle name="Total 38 2 2 4 3" xfId="60865"/>
    <cellStyle name="Total 38 2 2 4 4" xfId="60866"/>
    <cellStyle name="Total 38 2 2 5" xfId="60867"/>
    <cellStyle name="Total 38 2 2 5 2" xfId="60868"/>
    <cellStyle name="Total 38 2 2 5 3" xfId="60869"/>
    <cellStyle name="Total 38 2 2 5 4" xfId="60870"/>
    <cellStyle name="Total 38 2 2 6" xfId="60871"/>
    <cellStyle name="Total 38 2 2 7" xfId="60872"/>
    <cellStyle name="Total 38 2 2 8" xfId="60873"/>
    <cellStyle name="Total 38 2 3" xfId="60874"/>
    <cellStyle name="Total 38 2 3 2" xfId="60875"/>
    <cellStyle name="Total 38 2 3 3" xfId="60876"/>
    <cellStyle name="Total 38 2 3 4" xfId="60877"/>
    <cellStyle name="Total 38 2 4" xfId="60878"/>
    <cellStyle name="Total 38 2 5" xfId="60879"/>
    <cellStyle name="Total 38 2 6" xfId="60880"/>
    <cellStyle name="Total 38 3" xfId="60881"/>
    <cellStyle name="Total 38 3 2" xfId="60882"/>
    <cellStyle name="Total 38 3 2 2" xfId="60883"/>
    <cellStyle name="Total 38 3 2 3" xfId="60884"/>
    <cellStyle name="Total 38 3 2 4" xfId="60885"/>
    <cellStyle name="Total 38 3 3" xfId="60886"/>
    <cellStyle name="Total 38 3 3 2" xfId="60887"/>
    <cellStyle name="Total 38 3 3 3" xfId="60888"/>
    <cellStyle name="Total 38 3 3 4" xfId="60889"/>
    <cellStyle name="Total 38 3 4" xfId="60890"/>
    <cellStyle name="Total 38 3 4 2" xfId="60891"/>
    <cellStyle name="Total 38 3 4 3" xfId="60892"/>
    <cellStyle name="Total 38 3 4 4" xfId="60893"/>
    <cellStyle name="Total 38 3 5" xfId="60894"/>
    <cellStyle name="Total 38 3 5 2" xfId="60895"/>
    <cellStyle name="Total 38 3 5 3" xfId="60896"/>
    <cellStyle name="Total 38 3 5 4" xfId="60897"/>
    <cellStyle name="Total 38 3 6" xfId="60898"/>
    <cellStyle name="Total 38 3 7" xfId="60899"/>
    <cellStyle name="Total 38 3 8" xfId="60900"/>
    <cellStyle name="Total 38 4" xfId="60901"/>
    <cellStyle name="Total 38 4 2" xfId="60902"/>
    <cellStyle name="Total 38 4 3" xfId="60903"/>
    <cellStyle name="Total 38 4 4" xfId="60904"/>
    <cellStyle name="Total 38 5" xfId="60905"/>
    <cellStyle name="Total 38 6" xfId="60906"/>
    <cellStyle name="Total 38 7" xfId="60907"/>
    <cellStyle name="Total 4" xfId="60908"/>
    <cellStyle name="Total 4 10" xfId="60909"/>
    <cellStyle name="Total 4 10 2" xfId="60910"/>
    <cellStyle name="Total 4 10 2 2" xfId="60911"/>
    <cellStyle name="Total 4 10 3" xfId="60912"/>
    <cellStyle name="Total 4 10 4" xfId="60913"/>
    <cellStyle name="Total 4 11" xfId="60914"/>
    <cellStyle name="Total 4 11 2" xfId="60915"/>
    <cellStyle name="Total 4 11 2 2" xfId="60916"/>
    <cellStyle name="Total 4 11 3" xfId="60917"/>
    <cellStyle name="Total 4 11 4" xfId="60918"/>
    <cellStyle name="Total 4 12" xfId="60919"/>
    <cellStyle name="Total 4 12 2" xfId="60920"/>
    <cellStyle name="Total 4 12 2 2" xfId="60921"/>
    <cellStyle name="Total 4 12 3" xfId="60922"/>
    <cellStyle name="Total 4 12 4" xfId="60923"/>
    <cellStyle name="Total 4 13" xfId="60924"/>
    <cellStyle name="Total 4 13 2" xfId="60925"/>
    <cellStyle name="Total 4 13 2 2" xfId="60926"/>
    <cellStyle name="Total 4 13 3" xfId="60927"/>
    <cellStyle name="Total 4 13 4" xfId="60928"/>
    <cellStyle name="Total 4 14" xfId="60929"/>
    <cellStyle name="Total 4 14 2" xfId="60930"/>
    <cellStyle name="Total 4 14 2 2" xfId="60931"/>
    <cellStyle name="Total 4 14 3" xfId="60932"/>
    <cellStyle name="Total 4 14 4" xfId="60933"/>
    <cellStyle name="Total 4 15" xfId="60934"/>
    <cellStyle name="Total 4 15 2" xfId="60935"/>
    <cellStyle name="Total 4 15 3" xfId="60936"/>
    <cellStyle name="Total 4 15 4" xfId="60937"/>
    <cellStyle name="Total 4 16" xfId="60938"/>
    <cellStyle name="Total 4 17" xfId="60939"/>
    <cellStyle name="Total 4 18" xfId="60940"/>
    <cellStyle name="Total 4 19" xfId="60941"/>
    <cellStyle name="Total 4 2" xfId="60942"/>
    <cellStyle name="Total 4 2 2" xfId="60943"/>
    <cellStyle name="Total 4 2 2 2" xfId="60944"/>
    <cellStyle name="Total 4 2 2 2 2" xfId="60945"/>
    <cellStyle name="Total 4 2 2 2 2 2" xfId="60946"/>
    <cellStyle name="Total 4 2 2 2 3" xfId="60947"/>
    <cellStyle name="Total 4 2 2 2 3 2" xfId="60948"/>
    <cellStyle name="Total 4 2 2 2 4" xfId="60949"/>
    <cellStyle name="Total 4 2 2 2 5" xfId="60950"/>
    <cellStyle name="Total 4 2 2 3" xfId="60951"/>
    <cellStyle name="Total 4 2 2 3 2" xfId="60952"/>
    <cellStyle name="Total 4 2 2 3 3" xfId="60953"/>
    <cellStyle name="Total 4 2 2 3 4" xfId="60954"/>
    <cellStyle name="Total 4 2 2 3 5" xfId="60955"/>
    <cellStyle name="Total 4 2 2 4" xfId="60956"/>
    <cellStyle name="Total 4 2 2 4 2" xfId="60957"/>
    <cellStyle name="Total 4 2 2 4 3" xfId="60958"/>
    <cellStyle name="Total 4 2 2 4 4" xfId="60959"/>
    <cellStyle name="Total 4 2 2 4 5" xfId="60960"/>
    <cellStyle name="Total 4 2 2 5" xfId="60961"/>
    <cellStyle name="Total 4 2 2 5 2" xfId="60962"/>
    <cellStyle name="Total 4 2 2 5 3" xfId="60963"/>
    <cellStyle name="Total 4 2 2 5 4" xfId="60964"/>
    <cellStyle name="Total 4 2 2 6" xfId="60965"/>
    <cellStyle name="Total 4 2 2 7" xfId="60966"/>
    <cellStyle name="Total 4 2 2 8" xfId="60967"/>
    <cellStyle name="Total 4 2 2 9" xfId="60968"/>
    <cellStyle name="Total 4 2 3" xfId="60969"/>
    <cellStyle name="Total 4 2 3 2" xfId="60970"/>
    <cellStyle name="Total 4 2 3 2 2" xfId="60971"/>
    <cellStyle name="Total 4 2 3 3" xfId="60972"/>
    <cellStyle name="Total 4 2 3 3 2" xfId="60973"/>
    <cellStyle name="Total 4 2 3 4" xfId="60974"/>
    <cellStyle name="Total 4 2 3 5" xfId="60975"/>
    <cellStyle name="Total 4 2 4" xfId="60976"/>
    <cellStyle name="Total 4 2 4 2" xfId="60977"/>
    <cellStyle name="Total 4 2 5" xfId="60978"/>
    <cellStyle name="Total 4 2 5 2" xfId="60979"/>
    <cellStyle name="Total 4 2 6" xfId="60980"/>
    <cellStyle name="Total 4 2 7" xfId="60981"/>
    <cellStyle name="Total 4 2 8" xfId="60982"/>
    <cellStyle name="Total 4 3" xfId="60983"/>
    <cellStyle name="Total 4 3 10" xfId="60984"/>
    <cellStyle name="Total 4 3 2" xfId="60985"/>
    <cellStyle name="Total 4 3 2 2" xfId="60986"/>
    <cellStyle name="Total 4 3 2 2 2" xfId="60987"/>
    <cellStyle name="Total 4 3 2 2 3" xfId="60988"/>
    <cellStyle name="Total 4 3 2 2 4" xfId="60989"/>
    <cellStyle name="Total 4 3 2 3" xfId="60990"/>
    <cellStyle name="Total 4 3 2 3 2" xfId="60991"/>
    <cellStyle name="Total 4 3 2 4" xfId="60992"/>
    <cellStyle name="Total 4 3 2 4 2" xfId="60993"/>
    <cellStyle name="Total 4 3 2 5" xfId="60994"/>
    <cellStyle name="Total 4 3 3" xfId="60995"/>
    <cellStyle name="Total 4 3 3 2" xfId="60996"/>
    <cellStyle name="Total 4 3 3 2 2" xfId="60997"/>
    <cellStyle name="Total 4 3 3 3" xfId="60998"/>
    <cellStyle name="Total 4 3 3 3 2" xfId="60999"/>
    <cellStyle name="Total 4 3 3 4" xfId="61000"/>
    <cellStyle name="Total 4 3 3 5" xfId="61001"/>
    <cellStyle name="Total 4 3 4" xfId="61002"/>
    <cellStyle name="Total 4 3 4 2" xfId="61003"/>
    <cellStyle name="Total 4 3 4 3" xfId="61004"/>
    <cellStyle name="Total 4 3 4 4" xfId="61005"/>
    <cellStyle name="Total 4 3 4 5" xfId="61006"/>
    <cellStyle name="Total 4 3 5" xfId="61007"/>
    <cellStyle name="Total 4 3 5 2" xfId="61008"/>
    <cellStyle name="Total 4 3 5 3" xfId="61009"/>
    <cellStyle name="Total 4 3 5 4" xfId="61010"/>
    <cellStyle name="Total 4 3 5 5" xfId="61011"/>
    <cellStyle name="Total 4 3 6" xfId="61012"/>
    <cellStyle name="Total 4 3 7" xfId="61013"/>
    <cellStyle name="Total 4 3 8" xfId="61014"/>
    <cellStyle name="Total 4 3 9" xfId="61015"/>
    <cellStyle name="Total 4 4" xfId="61016"/>
    <cellStyle name="Total 4 4 10" xfId="61017"/>
    <cellStyle name="Total 4 4 2" xfId="61018"/>
    <cellStyle name="Total 4 4 2 2" xfId="61019"/>
    <cellStyle name="Total 4 4 2 2 2" xfId="61020"/>
    <cellStyle name="Total 4 4 2 3" xfId="61021"/>
    <cellStyle name="Total 4 4 2 3 2" xfId="61022"/>
    <cellStyle name="Total 4 4 2 4" xfId="61023"/>
    <cellStyle name="Total 4 4 2 5" xfId="61024"/>
    <cellStyle name="Total 4 4 3" xfId="61025"/>
    <cellStyle name="Total 4 4 3 2" xfId="61026"/>
    <cellStyle name="Total 4 4 3 3" xfId="61027"/>
    <cellStyle name="Total 4 4 3 4" xfId="61028"/>
    <cellStyle name="Total 4 4 3 5" xfId="61029"/>
    <cellStyle name="Total 4 4 4" xfId="61030"/>
    <cellStyle name="Total 4 4 4 2" xfId="61031"/>
    <cellStyle name="Total 4 4 4 3" xfId="61032"/>
    <cellStyle name="Total 4 4 4 4" xfId="61033"/>
    <cellStyle name="Total 4 4 4 5" xfId="61034"/>
    <cellStyle name="Total 4 4 5" xfId="61035"/>
    <cellStyle name="Total 4 4 5 2" xfId="61036"/>
    <cellStyle name="Total 4 4 5 3" xfId="61037"/>
    <cellStyle name="Total 4 4 5 4" xfId="61038"/>
    <cellStyle name="Total 4 4 6" xfId="61039"/>
    <cellStyle name="Total 4 4 7" xfId="61040"/>
    <cellStyle name="Total 4 4 8" xfId="61041"/>
    <cellStyle name="Total 4 4 9" xfId="61042"/>
    <cellStyle name="Total 4 5" xfId="61043"/>
    <cellStyle name="Total 4 5 10" xfId="61044"/>
    <cellStyle name="Total 4 5 2" xfId="61045"/>
    <cellStyle name="Total 4 5 2 2" xfId="61046"/>
    <cellStyle name="Total 4 5 2 3" xfId="61047"/>
    <cellStyle name="Total 4 5 2 4" xfId="61048"/>
    <cellStyle name="Total 4 5 2 5" xfId="61049"/>
    <cellStyle name="Total 4 5 3" xfId="61050"/>
    <cellStyle name="Total 4 5 3 2" xfId="61051"/>
    <cellStyle name="Total 4 5 3 3" xfId="61052"/>
    <cellStyle name="Total 4 5 3 4" xfId="61053"/>
    <cellStyle name="Total 4 5 3 5" xfId="61054"/>
    <cellStyle name="Total 4 5 4" xfId="61055"/>
    <cellStyle name="Total 4 5 4 2" xfId="61056"/>
    <cellStyle name="Total 4 5 4 3" xfId="61057"/>
    <cellStyle name="Total 4 5 4 4" xfId="61058"/>
    <cellStyle name="Total 4 5 5" xfId="61059"/>
    <cellStyle name="Total 4 5 5 2" xfId="61060"/>
    <cellStyle name="Total 4 5 5 3" xfId="61061"/>
    <cellStyle name="Total 4 5 5 4" xfId="61062"/>
    <cellStyle name="Total 4 5 6" xfId="61063"/>
    <cellStyle name="Total 4 5 7" xfId="61064"/>
    <cellStyle name="Total 4 5 8" xfId="61065"/>
    <cellStyle name="Total 4 5 9" xfId="61066"/>
    <cellStyle name="Total 4 6" xfId="61067"/>
    <cellStyle name="Total 4 6 2" xfId="61068"/>
    <cellStyle name="Total 4 6 2 2" xfId="61069"/>
    <cellStyle name="Total 4 6 3" xfId="61070"/>
    <cellStyle name="Total 4 6 4" xfId="61071"/>
    <cellStyle name="Total 4 6 5" xfId="61072"/>
    <cellStyle name="Total 4 6 6" xfId="61073"/>
    <cellStyle name="Total 4 7" xfId="61074"/>
    <cellStyle name="Total 4 7 2" xfId="61075"/>
    <cellStyle name="Total 4 7 2 2" xfId="61076"/>
    <cellStyle name="Total 4 7 3" xfId="61077"/>
    <cellStyle name="Total 4 7 4" xfId="61078"/>
    <cellStyle name="Total 4 7 5" xfId="61079"/>
    <cellStyle name="Total 4 8" xfId="61080"/>
    <cellStyle name="Total 4 8 2" xfId="61081"/>
    <cellStyle name="Total 4 8 2 2" xfId="61082"/>
    <cellStyle name="Total 4 8 3" xfId="61083"/>
    <cellStyle name="Total 4 8 4" xfId="61084"/>
    <cellStyle name="Total 4 9" xfId="61085"/>
    <cellStyle name="Total 4 9 2" xfId="61086"/>
    <cellStyle name="Total 4 9 2 2" xfId="61087"/>
    <cellStyle name="Total 4 9 3" xfId="61088"/>
    <cellStyle name="Total 4 9 4" xfId="61089"/>
    <cellStyle name="Total 5" xfId="61090"/>
    <cellStyle name="Total 5 2" xfId="61091"/>
    <cellStyle name="Total 5 2 2" xfId="61092"/>
    <cellStyle name="Total 5 2 2 2" xfId="61093"/>
    <cellStyle name="Total 5 2 2 2 2" xfId="61094"/>
    <cellStyle name="Total 5 2 2 2 3" xfId="61095"/>
    <cellStyle name="Total 5 2 2 2 4" xfId="61096"/>
    <cellStyle name="Total 5 2 2 2 5" xfId="61097"/>
    <cellStyle name="Total 5 2 2 3" xfId="61098"/>
    <cellStyle name="Total 5 2 2 3 2" xfId="61099"/>
    <cellStyle name="Total 5 2 2 3 3" xfId="61100"/>
    <cellStyle name="Total 5 2 2 3 4" xfId="61101"/>
    <cellStyle name="Total 5 2 2 3 5" xfId="61102"/>
    <cellStyle name="Total 5 2 2 4" xfId="61103"/>
    <cellStyle name="Total 5 2 2 4 2" xfId="61104"/>
    <cellStyle name="Total 5 2 2 4 3" xfId="61105"/>
    <cellStyle name="Total 5 2 2 4 4" xfId="61106"/>
    <cellStyle name="Total 5 2 2 5" xfId="61107"/>
    <cellStyle name="Total 5 2 2 5 2" xfId="61108"/>
    <cellStyle name="Total 5 2 2 5 3" xfId="61109"/>
    <cellStyle name="Total 5 2 2 5 4" xfId="61110"/>
    <cellStyle name="Total 5 2 2 6" xfId="61111"/>
    <cellStyle name="Total 5 2 2 7" xfId="61112"/>
    <cellStyle name="Total 5 2 2 8" xfId="61113"/>
    <cellStyle name="Total 5 2 2 9" xfId="61114"/>
    <cellStyle name="Total 5 2 3" xfId="61115"/>
    <cellStyle name="Total 5 2 3 2" xfId="61116"/>
    <cellStyle name="Total 5 2 3 3" xfId="61117"/>
    <cellStyle name="Total 5 2 3 4" xfId="61118"/>
    <cellStyle name="Total 5 2 3 5" xfId="61119"/>
    <cellStyle name="Total 5 2 4" xfId="61120"/>
    <cellStyle name="Total 5 2 4 2" xfId="61121"/>
    <cellStyle name="Total 5 2 5" xfId="61122"/>
    <cellStyle name="Total 5 2 6" xfId="61123"/>
    <cellStyle name="Total 5 2 7" xfId="61124"/>
    <cellStyle name="Total 5 3" xfId="61125"/>
    <cellStyle name="Total 5 3 2" xfId="61126"/>
    <cellStyle name="Total 5 3 2 2" xfId="61127"/>
    <cellStyle name="Total 5 3 2 3" xfId="61128"/>
    <cellStyle name="Total 5 3 2 4" xfId="61129"/>
    <cellStyle name="Total 5 3 2 5" xfId="61130"/>
    <cellStyle name="Total 5 3 3" xfId="61131"/>
    <cellStyle name="Total 5 3 3 2" xfId="61132"/>
    <cellStyle name="Total 5 3 3 3" xfId="61133"/>
    <cellStyle name="Total 5 3 3 4" xfId="61134"/>
    <cellStyle name="Total 5 3 3 5" xfId="61135"/>
    <cellStyle name="Total 5 3 4" xfId="61136"/>
    <cellStyle name="Total 5 3 4 2" xfId="61137"/>
    <cellStyle name="Total 5 3 4 3" xfId="61138"/>
    <cellStyle name="Total 5 3 4 4" xfId="61139"/>
    <cellStyle name="Total 5 3 5" xfId="61140"/>
    <cellStyle name="Total 5 3 5 2" xfId="61141"/>
    <cellStyle name="Total 5 3 5 3" xfId="61142"/>
    <cellStyle name="Total 5 3 5 4" xfId="61143"/>
    <cellStyle name="Total 5 3 6" xfId="61144"/>
    <cellStyle name="Total 5 3 7" xfId="61145"/>
    <cellStyle name="Total 5 3 8" xfId="61146"/>
    <cellStyle name="Total 5 3 9" xfId="61147"/>
    <cellStyle name="Total 5 4" xfId="61148"/>
    <cellStyle name="Total 5 4 2" xfId="61149"/>
    <cellStyle name="Total 5 4 3" xfId="61150"/>
    <cellStyle name="Total 5 4 4" xfId="61151"/>
    <cellStyle name="Total 5 4 5" xfId="61152"/>
    <cellStyle name="Total 5 5" xfId="61153"/>
    <cellStyle name="Total 5 5 2" xfId="61154"/>
    <cellStyle name="Total 5 6" xfId="61155"/>
    <cellStyle name="Total 5 7" xfId="61156"/>
    <cellStyle name="Total 5 8" xfId="61157"/>
    <cellStyle name="Total 6" xfId="61158"/>
    <cellStyle name="Total 6 2" xfId="61159"/>
    <cellStyle name="Total 6 2 2" xfId="61160"/>
    <cellStyle name="Total 6 2 2 2" xfId="61161"/>
    <cellStyle name="Total 6 2 2 2 2" xfId="61162"/>
    <cellStyle name="Total 6 2 2 2 3" xfId="61163"/>
    <cellStyle name="Total 6 2 2 2 4" xfId="61164"/>
    <cellStyle name="Total 6 2 2 3" xfId="61165"/>
    <cellStyle name="Total 6 2 2 3 2" xfId="61166"/>
    <cellStyle name="Total 6 2 2 3 3" xfId="61167"/>
    <cellStyle name="Total 6 2 2 3 4" xfId="61168"/>
    <cellStyle name="Total 6 2 2 4" xfId="61169"/>
    <cellStyle name="Total 6 2 2 4 2" xfId="61170"/>
    <cellStyle name="Total 6 2 2 4 3" xfId="61171"/>
    <cellStyle name="Total 6 2 2 4 4" xfId="61172"/>
    <cellStyle name="Total 6 2 2 5" xfId="61173"/>
    <cellStyle name="Total 6 2 2 5 2" xfId="61174"/>
    <cellStyle name="Total 6 2 2 5 3" xfId="61175"/>
    <cellStyle name="Total 6 2 2 5 4" xfId="61176"/>
    <cellStyle name="Total 6 2 2 6" xfId="61177"/>
    <cellStyle name="Total 6 2 2 7" xfId="61178"/>
    <cellStyle name="Total 6 2 2 8" xfId="61179"/>
    <cellStyle name="Total 6 2 3" xfId="61180"/>
    <cellStyle name="Total 6 2 3 2" xfId="61181"/>
    <cellStyle name="Total 6 2 3 3" xfId="61182"/>
    <cellStyle name="Total 6 2 3 4" xfId="61183"/>
    <cellStyle name="Total 6 2 4" xfId="61184"/>
    <cellStyle name="Total 6 2 5" xfId="61185"/>
    <cellStyle name="Total 6 2 6" xfId="61186"/>
    <cellStyle name="Total 6 3" xfId="61187"/>
    <cellStyle name="Total 6 3 2" xfId="61188"/>
    <cellStyle name="Total 6 3 2 2" xfId="61189"/>
    <cellStyle name="Total 6 3 2 3" xfId="61190"/>
    <cellStyle name="Total 6 3 2 4" xfId="61191"/>
    <cellStyle name="Total 6 3 3" xfId="61192"/>
    <cellStyle name="Total 6 3 3 2" xfId="61193"/>
    <cellStyle name="Total 6 3 3 3" xfId="61194"/>
    <cellStyle name="Total 6 3 3 4" xfId="61195"/>
    <cellStyle name="Total 6 3 4" xfId="61196"/>
    <cellStyle name="Total 6 3 4 2" xfId="61197"/>
    <cellStyle name="Total 6 3 4 3" xfId="61198"/>
    <cellStyle name="Total 6 3 4 4" xfId="61199"/>
    <cellStyle name="Total 6 3 5" xfId="61200"/>
    <cellStyle name="Total 6 3 5 2" xfId="61201"/>
    <cellStyle name="Total 6 3 5 3" xfId="61202"/>
    <cellStyle name="Total 6 3 5 4" xfId="61203"/>
    <cellStyle name="Total 6 3 6" xfId="61204"/>
    <cellStyle name="Total 6 3 7" xfId="61205"/>
    <cellStyle name="Total 6 3 8" xfId="61206"/>
    <cellStyle name="Total 6 4" xfId="61207"/>
    <cellStyle name="Total 6 4 2" xfId="61208"/>
    <cellStyle name="Total 6 4 3" xfId="61209"/>
    <cellStyle name="Total 6 4 4" xfId="61210"/>
    <cellStyle name="Total 6 5" xfId="61211"/>
    <cellStyle name="Total 6 6" xfId="61212"/>
    <cellStyle name="Total 6 7" xfId="61213"/>
    <cellStyle name="Total 6 8" xfId="61214"/>
    <cellStyle name="Total 7" xfId="61215"/>
    <cellStyle name="Total 7 2" xfId="61216"/>
    <cellStyle name="Total 7 2 2" xfId="61217"/>
    <cellStyle name="Total 7 2 2 2" xfId="61218"/>
    <cellStyle name="Total 7 2 2 2 2" xfId="61219"/>
    <cellStyle name="Total 7 2 2 2 3" xfId="61220"/>
    <cellStyle name="Total 7 2 2 2 4" xfId="61221"/>
    <cellStyle name="Total 7 2 2 3" xfId="61222"/>
    <cellStyle name="Total 7 2 2 3 2" xfId="61223"/>
    <cellStyle name="Total 7 2 2 3 3" xfId="61224"/>
    <cellStyle name="Total 7 2 2 3 4" xfId="61225"/>
    <cellStyle name="Total 7 2 2 4" xfId="61226"/>
    <cellStyle name="Total 7 2 2 4 2" xfId="61227"/>
    <cellStyle name="Total 7 2 2 4 3" xfId="61228"/>
    <cellStyle name="Total 7 2 2 4 4" xfId="61229"/>
    <cellStyle name="Total 7 2 2 5" xfId="61230"/>
    <cellStyle name="Total 7 2 2 5 2" xfId="61231"/>
    <cellStyle name="Total 7 2 2 5 3" xfId="61232"/>
    <cellStyle name="Total 7 2 2 5 4" xfId="61233"/>
    <cellStyle name="Total 7 2 2 6" xfId="61234"/>
    <cellStyle name="Total 7 2 2 7" xfId="61235"/>
    <cellStyle name="Total 7 2 2 8" xfId="61236"/>
    <cellStyle name="Total 7 2 3" xfId="61237"/>
    <cellStyle name="Total 7 2 3 2" xfId="61238"/>
    <cellStyle name="Total 7 2 3 3" xfId="61239"/>
    <cellStyle name="Total 7 2 3 4" xfId="61240"/>
    <cellStyle name="Total 7 2 4" xfId="61241"/>
    <cellStyle name="Total 7 2 5" xfId="61242"/>
    <cellStyle name="Total 7 2 6" xfId="61243"/>
    <cellStyle name="Total 7 3" xfId="61244"/>
    <cellStyle name="Total 7 3 2" xfId="61245"/>
    <cellStyle name="Total 7 3 2 2" xfId="61246"/>
    <cellStyle name="Total 7 3 2 3" xfId="61247"/>
    <cellStyle name="Total 7 3 2 4" xfId="61248"/>
    <cellStyle name="Total 7 3 3" xfId="61249"/>
    <cellStyle name="Total 7 3 3 2" xfId="61250"/>
    <cellStyle name="Total 7 3 3 3" xfId="61251"/>
    <cellStyle name="Total 7 3 3 4" xfId="61252"/>
    <cellStyle name="Total 7 3 4" xfId="61253"/>
    <cellStyle name="Total 7 3 4 2" xfId="61254"/>
    <cellStyle name="Total 7 3 4 3" xfId="61255"/>
    <cellStyle name="Total 7 3 4 4" xfId="61256"/>
    <cellStyle name="Total 7 3 5" xfId="61257"/>
    <cellStyle name="Total 7 3 5 2" xfId="61258"/>
    <cellStyle name="Total 7 3 5 3" xfId="61259"/>
    <cellStyle name="Total 7 3 5 4" xfId="61260"/>
    <cellStyle name="Total 7 3 6" xfId="61261"/>
    <cellStyle name="Total 7 3 7" xfId="61262"/>
    <cellStyle name="Total 7 3 8" xfId="61263"/>
    <cellStyle name="Total 7 4" xfId="61264"/>
    <cellStyle name="Total 7 4 2" xfId="61265"/>
    <cellStyle name="Total 7 4 3" xfId="61266"/>
    <cellStyle name="Total 7 4 4" xfId="61267"/>
    <cellStyle name="Total 7 5" xfId="61268"/>
    <cellStyle name="Total 7 6" xfId="61269"/>
    <cellStyle name="Total 7 7" xfId="61270"/>
    <cellStyle name="Total 8" xfId="61271"/>
    <cellStyle name="Total 8 2" xfId="61272"/>
    <cellStyle name="Total 8 2 2" xfId="61273"/>
    <cellStyle name="Total 8 2 2 2" xfId="61274"/>
    <cellStyle name="Total 8 2 2 2 2" xfId="61275"/>
    <cellStyle name="Total 8 2 2 2 3" xfId="61276"/>
    <cellStyle name="Total 8 2 2 2 4" xfId="61277"/>
    <cellStyle name="Total 8 2 2 3" xfId="61278"/>
    <cellStyle name="Total 8 2 2 3 2" xfId="61279"/>
    <cellStyle name="Total 8 2 2 3 3" xfId="61280"/>
    <cellStyle name="Total 8 2 2 3 4" xfId="61281"/>
    <cellStyle name="Total 8 2 2 4" xfId="61282"/>
    <cellStyle name="Total 8 2 2 4 2" xfId="61283"/>
    <cellStyle name="Total 8 2 2 4 3" xfId="61284"/>
    <cellStyle name="Total 8 2 2 4 4" xfId="61285"/>
    <cellStyle name="Total 8 2 2 5" xfId="61286"/>
    <cellStyle name="Total 8 2 2 5 2" xfId="61287"/>
    <cellStyle name="Total 8 2 2 5 3" xfId="61288"/>
    <cellStyle name="Total 8 2 2 5 4" xfId="61289"/>
    <cellStyle name="Total 8 2 2 6" xfId="61290"/>
    <cellStyle name="Total 8 2 2 7" xfId="61291"/>
    <cellStyle name="Total 8 2 2 8" xfId="61292"/>
    <cellStyle name="Total 8 2 3" xfId="61293"/>
    <cellStyle name="Total 8 2 3 2" xfId="61294"/>
    <cellStyle name="Total 8 2 3 3" xfId="61295"/>
    <cellStyle name="Total 8 2 3 4" xfId="61296"/>
    <cellStyle name="Total 8 2 4" xfId="61297"/>
    <cellStyle name="Total 8 2 5" xfId="61298"/>
    <cellStyle name="Total 8 2 6" xfId="61299"/>
    <cellStyle name="Total 8 3" xfId="61300"/>
    <cellStyle name="Total 8 3 2" xfId="61301"/>
    <cellStyle name="Total 8 3 2 2" xfId="61302"/>
    <cellStyle name="Total 8 3 2 3" xfId="61303"/>
    <cellStyle name="Total 8 3 2 4" xfId="61304"/>
    <cellStyle name="Total 8 3 3" xfId="61305"/>
    <cellStyle name="Total 8 3 3 2" xfId="61306"/>
    <cellStyle name="Total 8 3 3 3" xfId="61307"/>
    <cellStyle name="Total 8 3 3 4" xfId="61308"/>
    <cellStyle name="Total 8 3 4" xfId="61309"/>
    <cellStyle name="Total 8 3 4 2" xfId="61310"/>
    <cellStyle name="Total 8 3 4 3" xfId="61311"/>
    <cellStyle name="Total 8 3 4 4" xfId="61312"/>
    <cellStyle name="Total 8 3 5" xfId="61313"/>
    <cellStyle name="Total 8 3 5 2" xfId="61314"/>
    <cellStyle name="Total 8 3 5 3" xfId="61315"/>
    <cellStyle name="Total 8 3 5 4" xfId="61316"/>
    <cellStyle name="Total 8 3 6" xfId="61317"/>
    <cellStyle name="Total 8 3 7" xfId="61318"/>
    <cellStyle name="Total 8 3 8" xfId="61319"/>
    <cellStyle name="Total 8 4" xfId="61320"/>
    <cellStyle name="Total 8 4 2" xfId="61321"/>
    <cellStyle name="Total 8 4 3" xfId="61322"/>
    <cellStyle name="Total 8 4 4" xfId="61323"/>
    <cellStyle name="Total 8 5" xfId="61324"/>
    <cellStyle name="Total 8 6" xfId="61325"/>
    <cellStyle name="Total 8 7" xfId="61326"/>
    <cellStyle name="Total 9" xfId="61327"/>
    <cellStyle name="Total 9 2" xfId="61328"/>
    <cellStyle name="Total 9 2 2" xfId="61329"/>
    <cellStyle name="Total 9 2 2 2" xfId="61330"/>
    <cellStyle name="Total 9 2 2 2 2" xfId="61331"/>
    <cellStyle name="Total 9 2 2 2 3" xfId="61332"/>
    <cellStyle name="Total 9 2 2 2 4" xfId="61333"/>
    <cellStyle name="Total 9 2 2 3" xfId="61334"/>
    <cellStyle name="Total 9 2 2 3 2" xfId="61335"/>
    <cellStyle name="Total 9 2 2 3 3" xfId="61336"/>
    <cellStyle name="Total 9 2 2 3 4" xfId="61337"/>
    <cellStyle name="Total 9 2 2 4" xfId="61338"/>
    <cellStyle name="Total 9 2 2 4 2" xfId="61339"/>
    <cellStyle name="Total 9 2 2 4 3" xfId="61340"/>
    <cellStyle name="Total 9 2 2 4 4" xfId="61341"/>
    <cellStyle name="Total 9 2 2 5" xfId="61342"/>
    <cellStyle name="Total 9 2 2 5 2" xfId="61343"/>
    <cellStyle name="Total 9 2 2 5 3" xfId="61344"/>
    <cellStyle name="Total 9 2 2 5 4" xfId="61345"/>
    <cellStyle name="Total 9 2 2 6" xfId="61346"/>
    <cellStyle name="Total 9 2 2 7" xfId="61347"/>
    <cellStyle name="Total 9 2 2 8" xfId="61348"/>
    <cellStyle name="Total 9 2 3" xfId="61349"/>
    <cellStyle name="Total 9 2 3 2" xfId="61350"/>
    <cellStyle name="Total 9 2 3 3" xfId="61351"/>
    <cellStyle name="Total 9 2 3 4" xfId="61352"/>
    <cellStyle name="Total 9 2 4" xfId="61353"/>
    <cellStyle name="Total 9 2 5" xfId="61354"/>
    <cellStyle name="Total 9 2 6" xfId="61355"/>
    <cellStyle name="Total 9 3" xfId="61356"/>
    <cellStyle name="Total 9 3 2" xfId="61357"/>
    <cellStyle name="Total 9 3 2 2" xfId="61358"/>
    <cellStyle name="Total 9 3 2 3" xfId="61359"/>
    <cellStyle name="Total 9 3 2 4" xfId="61360"/>
    <cellStyle name="Total 9 3 3" xfId="61361"/>
    <cellStyle name="Total 9 3 3 2" xfId="61362"/>
    <cellStyle name="Total 9 3 3 3" xfId="61363"/>
    <cellStyle name="Total 9 3 3 4" xfId="61364"/>
    <cellStyle name="Total 9 3 4" xfId="61365"/>
    <cellStyle name="Total 9 3 4 2" xfId="61366"/>
    <cellStyle name="Total 9 3 4 3" xfId="61367"/>
    <cellStyle name="Total 9 3 4 4" xfId="61368"/>
    <cellStyle name="Total 9 3 5" xfId="61369"/>
    <cellStyle name="Total 9 3 5 2" xfId="61370"/>
    <cellStyle name="Total 9 3 5 3" xfId="61371"/>
    <cellStyle name="Total 9 3 5 4" xfId="61372"/>
    <cellStyle name="Total 9 3 6" xfId="61373"/>
    <cellStyle name="Total 9 3 7" xfId="61374"/>
    <cellStyle name="Total 9 3 8" xfId="61375"/>
    <cellStyle name="Total 9 4" xfId="61376"/>
    <cellStyle name="Total 9 4 2" xfId="61377"/>
    <cellStyle name="Total 9 4 3" xfId="61378"/>
    <cellStyle name="Total 9 4 4" xfId="61379"/>
    <cellStyle name="Total 9 5" xfId="61380"/>
    <cellStyle name="Total 9 6" xfId="61381"/>
    <cellStyle name="Total 9 7" xfId="61382"/>
    <cellStyle name="Total row" xfId="61383"/>
    <cellStyle name="Total row 2" xfId="61384"/>
    <cellStyle name="Überschrift" xfId="61385"/>
    <cellStyle name="Überschrift 1" xfId="61386"/>
    <cellStyle name="Überschrift 2" xfId="61387"/>
    <cellStyle name="Überschrift 3" xfId="61388"/>
    <cellStyle name="Überschrift 4" xfId="61389"/>
    <cellStyle name="Uhrzeit" xfId="61390"/>
    <cellStyle name="Uhrzeit 10" xfId="61391"/>
    <cellStyle name="Uhrzeit 10 2" xfId="61392"/>
    <cellStyle name="Uhrzeit 10 3" xfId="61393"/>
    <cellStyle name="Uhrzeit 11" xfId="61394"/>
    <cellStyle name="Uhrzeit 11 2" xfId="61395"/>
    <cellStyle name="Uhrzeit 11 3" xfId="61396"/>
    <cellStyle name="Uhrzeit 2" xfId="61397"/>
    <cellStyle name="Uhrzeit 2 10" xfId="61398"/>
    <cellStyle name="Uhrzeit 2 11" xfId="61399"/>
    <cellStyle name="Uhrzeit 2 12" xfId="61400"/>
    <cellStyle name="Uhrzeit 2 2" xfId="61401"/>
    <cellStyle name="Uhrzeit 2 2 2" xfId="61402"/>
    <cellStyle name="Uhrzeit 2 3" xfId="61403"/>
    <cellStyle name="Uhrzeit 2 3 2" xfId="61404"/>
    <cellStyle name="Uhrzeit 2 4" xfId="61405"/>
    <cellStyle name="Uhrzeit 2 4 2" xfId="61406"/>
    <cellStyle name="Uhrzeit 2 5" xfId="61407"/>
    <cellStyle name="Uhrzeit 2 5 2" xfId="61408"/>
    <cellStyle name="Uhrzeit 2 6" xfId="61409"/>
    <cellStyle name="Uhrzeit 2 6 2" xfId="61410"/>
    <cellStyle name="Uhrzeit 2 7" xfId="61411"/>
    <cellStyle name="Uhrzeit 2 8" xfId="61412"/>
    <cellStyle name="Uhrzeit 2 9" xfId="61413"/>
    <cellStyle name="Uhrzeit 3" xfId="61414"/>
    <cellStyle name="Uhrzeit 3 10" xfId="61415"/>
    <cellStyle name="Uhrzeit 3 11" xfId="61416"/>
    <cellStyle name="Uhrzeit 3 12" xfId="61417"/>
    <cellStyle name="Uhrzeit 3 2" xfId="61418"/>
    <cellStyle name="Uhrzeit 3 2 2" xfId="61419"/>
    <cellStyle name="Uhrzeit 3 3" xfId="61420"/>
    <cellStyle name="Uhrzeit 3 3 2" xfId="61421"/>
    <cellStyle name="Uhrzeit 3 4" xfId="61422"/>
    <cellStyle name="Uhrzeit 3 4 2" xfId="61423"/>
    <cellStyle name="Uhrzeit 3 5" xfId="61424"/>
    <cellStyle name="Uhrzeit 3 5 2" xfId="61425"/>
    <cellStyle name="Uhrzeit 3 6" xfId="61426"/>
    <cellStyle name="Uhrzeit 3 6 2" xfId="61427"/>
    <cellStyle name="Uhrzeit 3 7" xfId="61428"/>
    <cellStyle name="Uhrzeit 3 8" xfId="61429"/>
    <cellStyle name="Uhrzeit 3 9" xfId="61430"/>
    <cellStyle name="Uhrzeit 4" xfId="61431"/>
    <cellStyle name="Uhrzeit 4 2" xfId="61432"/>
    <cellStyle name="Uhrzeit 4 3" xfId="61433"/>
    <cellStyle name="Uhrzeit 4 4" xfId="61434"/>
    <cellStyle name="Uhrzeit 4 5" xfId="61435"/>
    <cellStyle name="Uhrzeit 4 6" xfId="61436"/>
    <cellStyle name="Uhrzeit 4 7" xfId="61437"/>
    <cellStyle name="Uhrzeit 5" xfId="61438"/>
    <cellStyle name="Uhrzeit 5 2" xfId="61439"/>
    <cellStyle name="Uhrzeit 5 3" xfId="61440"/>
    <cellStyle name="Uhrzeit 6" xfId="61441"/>
    <cellStyle name="Uhrzeit 6 2" xfId="61442"/>
    <cellStyle name="Uhrzeit 6 3" xfId="61443"/>
    <cellStyle name="Uhrzeit 7" xfId="61444"/>
    <cellStyle name="Uhrzeit 7 2" xfId="61445"/>
    <cellStyle name="Uhrzeit 7 3" xfId="61446"/>
    <cellStyle name="Uhrzeit 8" xfId="61447"/>
    <cellStyle name="Uhrzeit 8 2" xfId="61448"/>
    <cellStyle name="Uhrzeit 8 3" xfId="61449"/>
    <cellStyle name="Uhrzeit 9" xfId="61450"/>
    <cellStyle name="Uhrzeit 9 2" xfId="61451"/>
    <cellStyle name="Uhrzeit 9 3" xfId="61452"/>
    <cellStyle name="Uhrzeit_Book2" xfId="61453"/>
    <cellStyle name="Ukupni zbroj 10" xfId="61455"/>
    <cellStyle name="Ukupni zbroj 10 2" xfId="61456"/>
    <cellStyle name="Ukupni zbroj 10 2 2" xfId="61457"/>
    <cellStyle name="Ukupni zbroj 10 3" xfId="61458"/>
    <cellStyle name="Ukupni zbroj 10 4" xfId="61459"/>
    <cellStyle name="Ukupni zbroj 11" xfId="61460"/>
    <cellStyle name="Ukupni zbroj 11 2" xfId="61461"/>
    <cellStyle name="Ukupni zbroj 11 2 2" xfId="61462"/>
    <cellStyle name="Ukupni zbroj 11 3" xfId="61463"/>
    <cellStyle name="Ukupni zbroj 11 4" xfId="61464"/>
    <cellStyle name="Ukupni zbroj 12" xfId="61465"/>
    <cellStyle name="Ukupni zbroj 12 2" xfId="61466"/>
    <cellStyle name="Ukupni zbroj 12 2 2" xfId="61467"/>
    <cellStyle name="Ukupni zbroj 12 3" xfId="61468"/>
    <cellStyle name="Ukupni zbroj 12 4" xfId="61469"/>
    <cellStyle name="Ukupni zbroj 13" xfId="61470"/>
    <cellStyle name="Ukupni zbroj 13 2" xfId="61471"/>
    <cellStyle name="Ukupni zbroj 13 2 2" xfId="61472"/>
    <cellStyle name="Ukupni zbroj 13 3" xfId="61473"/>
    <cellStyle name="Ukupni zbroj 13 4" xfId="61474"/>
    <cellStyle name="Ukupni zbroj 14" xfId="61475"/>
    <cellStyle name="Ukupni zbroj 14 2" xfId="61476"/>
    <cellStyle name="Ukupni zbroj 14 2 2" xfId="61477"/>
    <cellStyle name="Ukupni zbroj 14 3" xfId="61478"/>
    <cellStyle name="Ukupni zbroj 14 4" xfId="61479"/>
    <cellStyle name="Ukupni zbroj 15" xfId="61480"/>
    <cellStyle name="Ukupni zbroj 15 2" xfId="61481"/>
    <cellStyle name="Ukupni zbroj 15 3" xfId="61482"/>
    <cellStyle name="Ukupni zbroj 15 4" xfId="61483"/>
    <cellStyle name="Ukupni zbroj 16" xfId="61484"/>
    <cellStyle name="Ukupni zbroj 16 2" xfId="61485"/>
    <cellStyle name="Ukupni zbroj 17" xfId="61486"/>
    <cellStyle name="Ukupni zbroj 18" xfId="61487"/>
    <cellStyle name="Ukupni zbroj 2" xfId="61488"/>
    <cellStyle name="Ukupni zbroj 2 2" xfId="61489"/>
    <cellStyle name="Ukupni zbroj 2 2 2" xfId="61490"/>
    <cellStyle name="Ukupni zbroj 2 3" xfId="61491"/>
    <cellStyle name="Ukupni zbroj 2 4" xfId="61492"/>
    <cellStyle name="Ukupni zbroj 3" xfId="61493"/>
    <cellStyle name="Ukupni zbroj 3 2" xfId="61494"/>
    <cellStyle name="Ukupni zbroj 3 2 2" xfId="61495"/>
    <cellStyle name="Ukupni zbroj 3 3" xfId="61496"/>
    <cellStyle name="Ukupni zbroj 3 4" xfId="61497"/>
    <cellStyle name="Ukupni zbroj 4" xfId="61498"/>
    <cellStyle name="Ukupni zbroj 4 2" xfId="61499"/>
    <cellStyle name="Ukupni zbroj 4 2 2" xfId="61500"/>
    <cellStyle name="Ukupni zbroj 4 3" xfId="61501"/>
    <cellStyle name="Ukupni zbroj 4 4" xfId="61502"/>
    <cellStyle name="Ukupni zbroj 5" xfId="61503"/>
    <cellStyle name="Ukupni zbroj 5 2" xfId="61504"/>
    <cellStyle name="Ukupni zbroj 5 2 2" xfId="61505"/>
    <cellStyle name="Ukupni zbroj 5 3" xfId="61506"/>
    <cellStyle name="Ukupni zbroj 5 4" xfId="61507"/>
    <cellStyle name="Ukupni zbroj 6" xfId="61508"/>
    <cellStyle name="Ukupni zbroj 6 2" xfId="61509"/>
    <cellStyle name="Ukupni zbroj 6 2 2" xfId="61510"/>
    <cellStyle name="Ukupni zbroj 6 3" xfId="61511"/>
    <cellStyle name="Ukupni zbroj 6 4" xfId="61512"/>
    <cellStyle name="Ukupni zbroj 7" xfId="61513"/>
    <cellStyle name="Ukupni zbroj 7 2" xfId="61514"/>
    <cellStyle name="Ukupni zbroj 7 2 2" xfId="61515"/>
    <cellStyle name="Ukupni zbroj 7 3" xfId="61516"/>
    <cellStyle name="Ukupni zbroj 7 4" xfId="61517"/>
    <cellStyle name="Ukupni zbroj 8" xfId="61518"/>
    <cellStyle name="Ukupni zbroj 8 2" xfId="61519"/>
    <cellStyle name="Ukupni zbroj 8 2 2" xfId="61520"/>
    <cellStyle name="Ukupni zbroj 8 3" xfId="61521"/>
    <cellStyle name="Ukupni zbroj 8 4" xfId="61522"/>
    <cellStyle name="Ukupni zbroj 9" xfId="61523"/>
    <cellStyle name="Ukupni zbroj 9 2" xfId="61524"/>
    <cellStyle name="Ukupni zbroj 9 2 2" xfId="61525"/>
    <cellStyle name="Ukupni zbroj 9 3" xfId="61526"/>
    <cellStyle name="Ukupni zbroj 9 4" xfId="61527"/>
    <cellStyle name="Unhighlight" xfId="61528"/>
    <cellStyle name="Unhighlight 2" xfId="61529"/>
    <cellStyle name="Unos" xfId="61530"/>
    <cellStyle name="Unos 10" xfId="61531"/>
    <cellStyle name="Unos 10 2" xfId="61532"/>
    <cellStyle name="Unos 10 2 2" xfId="61533"/>
    <cellStyle name="Unos 10 3" xfId="61534"/>
    <cellStyle name="Unos 10 4" xfId="61535"/>
    <cellStyle name="Unos 11" xfId="61536"/>
    <cellStyle name="Unos 11 2" xfId="61537"/>
    <cellStyle name="Unos 11 2 2" xfId="61538"/>
    <cellStyle name="Unos 11 3" xfId="61539"/>
    <cellStyle name="Unos 11 4" xfId="61540"/>
    <cellStyle name="Unos 12" xfId="61541"/>
    <cellStyle name="Unos 12 2" xfId="61542"/>
    <cellStyle name="Unos 12 2 2" xfId="61543"/>
    <cellStyle name="Unos 12 3" xfId="61544"/>
    <cellStyle name="Unos 12 4" xfId="61545"/>
    <cellStyle name="Unos 13" xfId="61546"/>
    <cellStyle name="Unos 13 2" xfId="61547"/>
    <cellStyle name="Unos 13 2 2" xfId="61548"/>
    <cellStyle name="Unos 13 3" xfId="61549"/>
    <cellStyle name="Unos 13 4" xfId="61550"/>
    <cellStyle name="Unos 14" xfId="61551"/>
    <cellStyle name="Unos 14 2" xfId="61552"/>
    <cellStyle name="Unos 14 2 2" xfId="61553"/>
    <cellStyle name="Unos 14 3" xfId="61554"/>
    <cellStyle name="Unos 14 4" xfId="61555"/>
    <cellStyle name="Unos 15" xfId="61556"/>
    <cellStyle name="Unos 15 2" xfId="61557"/>
    <cellStyle name="Unos 15 3" xfId="61558"/>
    <cellStyle name="Unos 15 4" xfId="61559"/>
    <cellStyle name="Unos 16" xfId="61560"/>
    <cellStyle name="Unos 16 2" xfId="61561"/>
    <cellStyle name="Unos 17" xfId="61562"/>
    <cellStyle name="Unos 18" xfId="61563"/>
    <cellStyle name="Unos 2" xfId="61564"/>
    <cellStyle name="Unos 2 2" xfId="61565"/>
    <cellStyle name="Unos 2 2 2" xfId="61566"/>
    <cellStyle name="Unos 2 3" xfId="61567"/>
    <cellStyle name="Unos 2 4" xfId="61568"/>
    <cellStyle name="Unos 3" xfId="61569"/>
    <cellStyle name="Unos 3 2" xfId="61570"/>
    <cellStyle name="Unos 3 2 2" xfId="61571"/>
    <cellStyle name="Unos 3 3" xfId="61572"/>
    <cellStyle name="Unos 3 4" xfId="61573"/>
    <cellStyle name="Unos 4" xfId="61574"/>
    <cellStyle name="Unos 4 2" xfId="61575"/>
    <cellStyle name="Unos 4 2 2" xfId="61576"/>
    <cellStyle name="Unos 4 3" xfId="61577"/>
    <cellStyle name="Unos 4 4" xfId="61578"/>
    <cellStyle name="Unos 5" xfId="61579"/>
    <cellStyle name="Unos 5 2" xfId="61580"/>
    <cellStyle name="Unos 5 2 2" xfId="61581"/>
    <cellStyle name="Unos 5 3" xfId="61582"/>
    <cellStyle name="Unos 5 4" xfId="61583"/>
    <cellStyle name="Unos 6" xfId="61584"/>
    <cellStyle name="Unos 6 2" xfId="61585"/>
    <cellStyle name="Unos 6 2 2" xfId="61586"/>
    <cellStyle name="Unos 6 3" xfId="61587"/>
    <cellStyle name="Unos 6 4" xfId="61588"/>
    <cellStyle name="Unos 7" xfId="61589"/>
    <cellStyle name="Unos 7 2" xfId="61590"/>
    <cellStyle name="Unos 7 2 2" xfId="61591"/>
    <cellStyle name="Unos 7 3" xfId="61592"/>
    <cellStyle name="Unos 7 4" xfId="61593"/>
    <cellStyle name="Unos 8" xfId="61594"/>
    <cellStyle name="Unos 8 2" xfId="61595"/>
    <cellStyle name="Unos 8 2 2" xfId="61596"/>
    <cellStyle name="Unos 8 3" xfId="61597"/>
    <cellStyle name="Unos 8 4" xfId="61598"/>
    <cellStyle name="Unos 9" xfId="61599"/>
    <cellStyle name="Unos 9 2" xfId="61600"/>
    <cellStyle name="Unos 9 2 2" xfId="61601"/>
    <cellStyle name="Unos 9 3" xfId="61602"/>
    <cellStyle name="Unos 9 4" xfId="61603"/>
    <cellStyle name="Untotal row" xfId="61604"/>
    <cellStyle name="Untotal row 2" xfId="61605"/>
    <cellStyle name="Update" xfId="61606"/>
    <cellStyle name="Update 2" xfId="61607"/>
    <cellStyle name="Update 3" xfId="61608"/>
    <cellStyle name="Update 4" xfId="61609"/>
    <cellStyle name="Update 5" xfId="61610"/>
    <cellStyle name="Update 6" xfId="61611"/>
    <cellStyle name="Update 7" xfId="61612"/>
    <cellStyle name="USD" xfId="61613"/>
    <cellStyle name="USD billion" xfId="61614"/>
    <cellStyle name="USD million" xfId="61615"/>
    <cellStyle name="USD thousand" xfId="61616"/>
    <cellStyle name="User_Defined_A" xfId="61617"/>
    <cellStyle name="Valuta (0)_1320 NX" xfId="61618"/>
    <cellStyle name="Vérification 2" xfId="49"/>
    <cellStyle name="Verknüpfte Zelle" xfId="61619"/>
    <cellStyle name="Währung [0]_~0053150" xfId="61620"/>
    <cellStyle name="Währung_~0053150" xfId="61621"/>
    <cellStyle name="Warnender Text" xfId="61622"/>
    <cellStyle name="Warning Text 10" xfId="61623"/>
    <cellStyle name="Warning Text 10 2" xfId="61624"/>
    <cellStyle name="Warning Text 11" xfId="61625"/>
    <cellStyle name="Warning Text 11 2" xfId="61626"/>
    <cellStyle name="Warning Text 12" xfId="61627"/>
    <cellStyle name="Warning Text 12 2" xfId="61628"/>
    <cellStyle name="Warning Text 13" xfId="61629"/>
    <cellStyle name="Warning Text 13 2" xfId="61630"/>
    <cellStyle name="Warning Text 14" xfId="61631"/>
    <cellStyle name="Warning Text 14 2" xfId="61632"/>
    <cellStyle name="Warning Text 15" xfId="61633"/>
    <cellStyle name="Warning Text 15 2" xfId="61634"/>
    <cellStyle name="Warning Text 16" xfId="61635"/>
    <cellStyle name="Warning Text 16 2" xfId="61636"/>
    <cellStyle name="Warning Text 17" xfId="61637"/>
    <cellStyle name="Warning Text 17 2" xfId="61638"/>
    <cellStyle name="Warning Text 18" xfId="61639"/>
    <cellStyle name="Warning Text 19" xfId="61640"/>
    <cellStyle name="Warning Text 2" xfId="61641"/>
    <cellStyle name="Warning Text 2 2" xfId="61642"/>
    <cellStyle name="Warning Text 2 2 10" xfId="61643"/>
    <cellStyle name="Warning Text 2 2 11" xfId="61644"/>
    <cellStyle name="Warning Text 2 2 12" xfId="61645"/>
    <cellStyle name="Warning Text 2 2 13" xfId="61646"/>
    <cellStyle name="Warning Text 2 2 14" xfId="61647"/>
    <cellStyle name="Warning Text 2 2 15" xfId="61648"/>
    <cellStyle name="Warning Text 2 2 2" xfId="61649"/>
    <cellStyle name="Warning Text 2 2 3" xfId="61650"/>
    <cellStyle name="Warning Text 2 2 4" xfId="61651"/>
    <cellStyle name="Warning Text 2 2 5" xfId="61652"/>
    <cellStyle name="Warning Text 2 2 6" xfId="61653"/>
    <cellStyle name="Warning Text 2 2 7" xfId="61654"/>
    <cellStyle name="Warning Text 2 2 8" xfId="61655"/>
    <cellStyle name="Warning Text 2 2 9" xfId="61656"/>
    <cellStyle name="Warning Text 2 3" xfId="61657"/>
    <cellStyle name="Warning Text 2 3 2" xfId="61658"/>
    <cellStyle name="Warning Text 2 4" xfId="61659"/>
    <cellStyle name="Warning Text 2 4 2" xfId="61660"/>
    <cellStyle name="Warning Text 2 5" xfId="61661"/>
    <cellStyle name="Warning Text 2 5 2" xfId="61662"/>
    <cellStyle name="Warning Text 2 6" xfId="61663"/>
    <cellStyle name="Warning Text 2 7" xfId="61664"/>
    <cellStyle name="Warning Text 2 8" xfId="61665"/>
    <cellStyle name="Warning Text 20" xfId="61666"/>
    <cellStyle name="Warning Text 21" xfId="61667"/>
    <cellStyle name="Warning Text 22" xfId="61668"/>
    <cellStyle name="Warning Text 23" xfId="61669"/>
    <cellStyle name="Warning Text 24" xfId="61670"/>
    <cellStyle name="Warning Text 25" xfId="61671"/>
    <cellStyle name="Warning Text 26" xfId="61672"/>
    <cellStyle name="Warning Text 27" xfId="61673"/>
    <cellStyle name="Warning Text 28" xfId="61674"/>
    <cellStyle name="Warning Text 29" xfId="61675"/>
    <cellStyle name="Warning Text 3" xfId="61676"/>
    <cellStyle name="Warning Text 3 10" xfId="61677"/>
    <cellStyle name="Warning Text 3 11" xfId="61678"/>
    <cellStyle name="Warning Text 3 12" xfId="61679"/>
    <cellStyle name="Warning Text 3 13" xfId="61680"/>
    <cellStyle name="Warning Text 3 14" xfId="61681"/>
    <cellStyle name="Warning Text 3 15" xfId="61682"/>
    <cellStyle name="Warning Text 3 16" xfId="61683"/>
    <cellStyle name="Warning Text 3 2" xfId="61684"/>
    <cellStyle name="Warning Text 3 2 2" xfId="61685"/>
    <cellStyle name="Warning Text 3 3" xfId="61686"/>
    <cellStyle name="Warning Text 3 3 2" xfId="61687"/>
    <cellStyle name="Warning Text 3 4" xfId="61688"/>
    <cellStyle name="Warning Text 3 4 2" xfId="61689"/>
    <cellStyle name="Warning Text 3 5" xfId="61690"/>
    <cellStyle name="Warning Text 3 6" xfId="61691"/>
    <cellStyle name="Warning Text 3 6 2" xfId="61692"/>
    <cellStyle name="Warning Text 3 7" xfId="61693"/>
    <cellStyle name="Warning Text 3 8" xfId="61694"/>
    <cellStyle name="Warning Text 3 9" xfId="61695"/>
    <cellStyle name="Warning Text 30" xfId="61696"/>
    <cellStyle name="Warning Text 31" xfId="61697"/>
    <cellStyle name="Warning Text 32" xfId="61698"/>
    <cellStyle name="Warning Text 33" xfId="61699"/>
    <cellStyle name="Warning Text 34" xfId="61700"/>
    <cellStyle name="Warning Text 35" xfId="61701"/>
    <cellStyle name="Warning Text 36" xfId="61702"/>
    <cellStyle name="Warning Text 37" xfId="61703"/>
    <cellStyle name="Warning Text 38" xfId="61704"/>
    <cellStyle name="Warning Text 4" xfId="61705"/>
    <cellStyle name="Warning Text 4 10" xfId="61706"/>
    <cellStyle name="Warning Text 4 11" xfId="61707"/>
    <cellStyle name="Warning Text 4 12" xfId="61708"/>
    <cellStyle name="Warning Text 4 13" xfId="61709"/>
    <cellStyle name="Warning Text 4 14" xfId="61710"/>
    <cellStyle name="Warning Text 4 15" xfId="61711"/>
    <cellStyle name="Warning Text 4 16" xfId="61712"/>
    <cellStyle name="Warning Text 4 2" xfId="61713"/>
    <cellStyle name="Warning Text 4 3" xfId="61714"/>
    <cellStyle name="Warning Text 4 4" xfId="61715"/>
    <cellStyle name="Warning Text 4 5" xfId="61716"/>
    <cellStyle name="Warning Text 4 6" xfId="61717"/>
    <cellStyle name="Warning Text 4 7" xfId="61718"/>
    <cellStyle name="Warning Text 4 8" xfId="61719"/>
    <cellStyle name="Warning Text 4 9" xfId="61720"/>
    <cellStyle name="Warning Text 5" xfId="61721"/>
    <cellStyle name="Warning Text 5 2" xfId="61722"/>
    <cellStyle name="Warning Text 6" xfId="61723"/>
    <cellStyle name="Warning Text 6 2" xfId="61724"/>
    <cellStyle name="Warning Text 7" xfId="61725"/>
    <cellStyle name="Warning Text 7 2" xfId="61726"/>
    <cellStyle name="Warning Text 8" xfId="61727"/>
    <cellStyle name="Warning Text 8 2" xfId="61728"/>
    <cellStyle name="Warning Text 9" xfId="61729"/>
    <cellStyle name="Warning Text 9 2" xfId="61730"/>
    <cellStyle name="wraptxt" xfId="61731"/>
    <cellStyle name="Year" xfId="61732"/>
    <cellStyle name="Zahl • 0,00" xfId="61733"/>
    <cellStyle name="Zeilen" xfId="61734"/>
    <cellStyle name="Zeilen 10" xfId="61735"/>
    <cellStyle name="Zeilen 10 2" xfId="61736"/>
    <cellStyle name="Zeilen 11" xfId="61737"/>
    <cellStyle name="Zeilen 11 2" xfId="61738"/>
    <cellStyle name="Zeilen 12" xfId="61739"/>
    <cellStyle name="Zeilen 13" xfId="61740"/>
    <cellStyle name="Zeilen 2" xfId="61741"/>
    <cellStyle name="Zeilen 2 2" xfId="61742"/>
    <cellStyle name="Zeilen 2 2 2" xfId="61743"/>
    <cellStyle name="Zeilen 2 2 3" xfId="61744"/>
    <cellStyle name="Zeilen 2 2 4" xfId="61745"/>
    <cellStyle name="Zeilen 2 2 5" xfId="61746"/>
    <cellStyle name="Zeilen 2 2 6" xfId="61747"/>
    <cellStyle name="Zeilen 2 3" xfId="61748"/>
    <cellStyle name="Zeilen 2 3 2" xfId="61749"/>
    <cellStyle name="Zeilen 2 3 3" xfId="61750"/>
    <cellStyle name="Zeilen 2 4" xfId="61751"/>
    <cellStyle name="Zeilen 2 5" xfId="61752"/>
    <cellStyle name="Zeilen 2 6" xfId="61753"/>
    <cellStyle name="Zeilen 2 7" xfId="61754"/>
    <cellStyle name="Zeilen 2 7 2" xfId="61755"/>
    <cellStyle name="Zeilen 2 7 3" xfId="61756"/>
    <cellStyle name="Zeilen 2 8" xfId="61757"/>
    <cellStyle name="Zeilen 3" xfId="61758"/>
    <cellStyle name="Zeilen 3 2" xfId="61759"/>
    <cellStyle name="Zeilen 3 2 2" xfId="61760"/>
    <cellStyle name="Zeilen 3 2 3" xfId="61761"/>
    <cellStyle name="Zeilen 3 2 4" xfId="61762"/>
    <cellStyle name="Zeilen 3 2 5" xfId="61763"/>
    <cellStyle name="Zeilen 3 2 6" xfId="61764"/>
    <cellStyle name="Zeilen 3 3" xfId="61765"/>
    <cellStyle name="Zeilen 3 3 2" xfId="61766"/>
    <cellStyle name="Zeilen 3 3 3" xfId="61767"/>
    <cellStyle name="Zeilen 3 4" xfId="61768"/>
    <cellStyle name="Zeilen 3 5" xfId="61769"/>
    <cellStyle name="Zeilen 3 6" xfId="61770"/>
    <cellStyle name="Zeilen 3 7" xfId="61771"/>
    <cellStyle name="Zeilen 3 8" xfId="61772"/>
    <cellStyle name="Zeilen 4" xfId="61773"/>
    <cellStyle name="Zeilen 4 2" xfId="61774"/>
    <cellStyle name="Zeilen 4 2 2" xfId="61775"/>
    <cellStyle name="Zeilen 4 2 3" xfId="61776"/>
    <cellStyle name="Zeilen 4 2 4" xfId="61777"/>
    <cellStyle name="Zeilen 4 2 5" xfId="61778"/>
    <cellStyle name="Zeilen 4 2 6" xfId="61779"/>
    <cellStyle name="Zeilen 4 3" xfId="61780"/>
    <cellStyle name="Zeilen 4 3 2" xfId="61781"/>
    <cellStyle name="Zeilen 4 3 3" xfId="61782"/>
    <cellStyle name="Zeilen 4 4" xfId="61783"/>
    <cellStyle name="Zeilen 4 5" xfId="61784"/>
    <cellStyle name="Zeilen 4 6" xfId="61785"/>
    <cellStyle name="Zeilen 4 7" xfId="61786"/>
    <cellStyle name="Zeilen 4 8" xfId="61787"/>
    <cellStyle name="Zeilen 5" xfId="61788"/>
    <cellStyle name="Zeilen 5 2" xfId="61789"/>
    <cellStyle name="Zeilen 5 3" xfId="61790"/>
    <cellStyle name="Zeilen 6" xfId="61791"/>
    <cellStyle name="Zeilen 6 2" xfId="61792"/>
    <cellStyle name="Zeilen 6 3" xfId="61793"/>
    <cellStyle name="Zeilen 7" xfId="61794"/>
    <cellStyle name="Zeilen 7 2" xfId="61795"/>
    <cellStyle name="Zeilen 8" xfId="61796"/>
    <cellStyle name="Zeilen 8 2" xfId="61797"/>
    <cellStyle name="Zeilen 8 3" xfId="61798"/>
    <cellStyle name="Zeilen 9" xfId="61799"/>
    <cellStyle name="Zeilen 9 2" xfId="61800"/>
    <cellStyle name="Zeilen 9 3" xfId="61801"/>
    <cellStyle name="Zelle überprüfen" xfId="61802"/>
    <cellStyle name="Zellen" xfId="61803"/>
    <cellStyle name="Zellen 10" xfId="61804"/>
    <cellStyle name="Zellen 11" xfId="61805"/>
    <cellStyle name="Zellen 12" xfId="61806"/>
    <cellStyle name="Zellen 13" xfId="61807"/>
    <cellStyle name="Zellen 2" xfId="61808"/>
    <cellStyle name="Zellen 2 2" xfId="61809"/>
    <cellStyle name="Zellen 2 2 2" xfId="61810"/>
    <cellStyle name="Zellen 2 2 3" xfId="61811"/>
    <cellStyle name="Zellen 2 2 4" xfId="61812"/>
    <cellStyle name="Zellen 2 2 5" xfId="61813"/>
    <cellStyle name="Zellen 2 2 6" xfId="61814"/>
    <cellStyle name="Zellen 2 3" xfId="61815"/>
    <cellStyle name="Zellen 2 4" xfId="61816"/>
    <cellStyle name="Zellen 2 5" xfId="61817"/>
    <cellStyle name="Zellen 2 6" xfId="61818"/>
    <cellStyle name="Zellen 2 7" xfId="61819"/>
    <cellStyle name="Zellen 2 7 2" xfId="61820"/>
    <cellStyle name="Zellen 2 7 3" xfId="61821"/>
    <cellStyle name="Zellen 2 8" xfId="61822"/>
    <cellStyle name="Zellen 3" xfId="61823"/>
    <cellStyle name="Zellen 3 2" xfId="61824"/>
    <cellStyle name="Zellen 3 2 2" xfId="61825"/>
    <cellStyle name="Zellen 3 2 3" xfId="61826"/>
    <cellStyle name="Zellen 3 2 4" xfId="61827"/>
    <cellStyle name="Zellen 3 2 5" xfId="61828"/>
    <cellStyle name="Zellen 3 2 6" xfId="61829"/>
    <cellStyle name="Zellen 3 3" xfId="61830"/>
    <cellStyle name="Zellen 3 4" xfId="61831"/>
    <cellStyle name="Zellen 3 5" xfId="61832"/>
    <cellStyle name="Zellen 3 6" xfId="61833"/>
    <cellStyle name="Zellen 3 7" xfId="61834"/>
    <cellStyle name="Zellen 3 8" xfId="61835"/>
    <cellStyle name="Zellen 4" xfId="61836"/>
    <cellStyle name="Zellen 4 2" xfId="61837"/>
    <cellStyle name="Zellen 4 2 2" xfId="61838"/>
    <cellStyle name="Zellen 4 2 3" xfId="61839"/>
    <cellStyle name="Zellen 4 2 4" xfId="61840"/>
    <cellStyle name="Zellen 4 2 5" xfId="61841"/>
    <cellStyle name="Zellen 4 2 6" xfId="61842"/>
    <cellStyle name="Zellen 4 3" xfId="61843"/>
    <cellStyle name="Zellen 4 4" xfId="61844"/>
    <cellStyle name="Zellen 4 5" xfId="61845"/>
    <cellStyle name="Zellen 4 6" xfId="61846"/>
    <cellStyle name="Zellen 4 7" xfId="61847"/>
    <cellStyle name="Zellen 4 8" xfId="61848"/>
    <cellStyle name="Zellen 5" xfId="61849"/>
    <cellStyle name="Zellen 5 2" xfId="61850"/>
    <cellStyle name="Zellen 5 3" xfId="61851"/>
    <cellStyle name="Zellen 6" xfId="61852"/>
    <cellStyle name="Zellen 6 2" xfId="61853"/>
    <cellStyle name="Zellen 6 3" xfId="61854"/>
    <cellStyle name="Zellen 7" xfId="61855"/>
    <cellStyle name="Zellen 8" xfId="61856"/>
    <cellStyle name="Zellen 8 2" xfId="61857"/>
    <cellStyle name="Zellen 8 3" xfId="61858"/>
    <cellStyle name="Zellen 9" xfId="61859"/>
    <cellStyle name="Zellen 9 2" xfId="61860"/>
    <cellStyle name="Zellen 9 3" xfId="61861"/>
    <cellStyle name="Zellen%" xfId="61862"/>
    <cellStyle name="Zellen% 10" xfId="61863"/>
    <cellStyle name="Zellen% 11" xfId="61864"/>
    <cellStyle name="Zellen% 12" xfId="61865"/>
    <cellStyle name="Zellen% 13" xfId="61866"/>
    <cellStyle name="Zellen% 2" xfId="61867"/>
    <cellStyle name="Zellen% 2 2" xfId="61868"/>
    <cellStyle name="Zellen% 2 2 2" xfId="61869"/>
    <cellStyle name="Zellen% 2 2 3" xfId="61870"/>
    <cellStyle name="Zellen% 2 2 4" xfId="61871"/>
    <cellStyle name="Zellen% 2 2 5" xfId="61872"/>
    <cellStyle name="Zellen% 2 2 6" xfId="61873"/>
    <cellStyle name="Zellen% 2 3" xfId="61874"/>
    <cellStyle name="Zellen% 2 4" xfId="61875"/>
    <cellStyle name="Zellen% 2 5" xfId="61876"/>
    <cellStyle name="Zellen% 2 6" xfId="61877"/>
    <cellStyle name="Zellen% 2 7" xfId="61878"/>
    <cellStyle name="Zellen% 2 7 2" xfId="61879"/>
    <cellStyle name="Zellen% 2 7 3" xfId="61880"/>
    <cellStyle name="Zellen% 2 8" xfId="61881"/>
    <cellStyle name="Zellen% 3" xfId="61882"/>
    <cellStyle name="Zellen% 3 2" xfId="61883"/>
    <cellStyle name="Zellen% 3 2 2" xfId="61884"/>
    <cellStyle name="Zellen% 3 2 3" xfId="61885"/>
    <cellStyle name="Zellen% 3 2 4" xfId="61886"/>
    <cellStyle name="Zellen% 3 2 5" xfId="61887"/>
    <cellStyle name="Zellen% 3 2 6" xfId="61888"/>
    <cellStyle name="Zellen% 3 3" xfId="61889"/>
    <cellStyle name="Zellen% 3 4" xfId="61890"/>
    <cellStyle name="Zellen% 3 5" xfId="61891"/>
    <cellStyle name="Zellen% 3 6" xfId="61892"/>
    <cellStyle name="Zellen% 3 7" xfId="61893"/>
    <cellStyle name="Zellen% 3 8" xfId="61894"/>
    <cellStyle name="Zellen% 4" xfId="61895"/>
    <cellStyle name="Zellen% 4 2" xfId="61896"/>
    <cellStyle name="Zellen% 4 2 2" xfId="61897"/>
    <cellStyle name="Zellen% 4 2 3" xfId="61898"/>
    <cellStyle name="Zellen% 4 2 4" xfId="61899"/>
    <cellStyle name="Zellen% 4 2 5" xfId="61900"/>
    <cellStyle name="Zellen% 4 2 6" xfId="61901"/>
    <cellStyle name="Zellen% 4 3" xfId="61902"/>
    <cellStyle name="Zellen% 4 4" xfId="61903"/>
    <cellStyle name="Zellen% 4 5" xfId="61904"/>
    <cellStyle name="Zellen% 4 6" xfId="61905"/>
    <cellStyle name="Zellen% 4 7" xfId="61906"/>
    <cellStyle name="Zellen% 4 8" xfId="61907"/>
    <cellStyle name="Zellen% 5" xfId="61908"/>
    <cellStyle name="Zellen% 5 2" xfId="61909"/>
    <cellStyle name="Zellen% 5 3" xfId="61910"/>
    <cellStyle name="Zellen% 6" xfId="61911"/>
    <cellStyle name="Zellen% 6 2" xfId="61912"/>
    <cellStyle name="Zellen% 6 3" xfId="61913"/>
    <cellStyle name="Zellen% 7" xfId="61914"/>
    <cellStyle name="Zellen% 8" xfId="61915"/>
    <cellStyle name="Zellen% 8 2" xfId="61916"/>
    <cellStyle name="Zellen% 8 3" xfId="61917"/>
    <cellStyle name="Zellen% 9" xfId="61918"/>
    <cellStyle name="Zellen% 9 2" xfId="61919"/>
    <cellStyle name="Zellen% 9 3" xfId="61920"/>
    <cellStyle name="Zellen,2" xfId="61921"/>
    <cellStyle name="Zellen,2 10" xfId="61922"/>
    <cellStyle name="Zellen,2 11" xfId="61923"/>
    <cellStyle name="Zellen,2 12" xfId="61924"/>
    <cellStyle name="Zellen,2 13" xfId="61925"/>
    <cellStyle name="Zellen,2 2" xfId="61926"/>
    <cellStyle name="Zellen,2 2 2" xfId="61927"/>
    <cellStyle name="Zellen,2 2 2 2" xfId="61928"/>
    <cellStyle name="Zellen,2 2 2 3" xfId="61929"/>
    <cellStyle name="Zellen,2 2 2 4" xfId="61930"/>
    <cellStyle name="Zellen,2 2 2 5" xfId="61931"/>
    <cellStyle name="Zellen,2 2 2 6" xfId="61932"/>
    <cellStyle name="Zellen,2 2 3" xfId="61933"/>
    <cellStyle name="Zellen,2 2 4" xfId="61934"/>
    <cellStyle name="Zellen,2 2 5" xfId="61935"/>
    <cellStyle name="Zellen,2 2 6" xfId="61936"/>
    <cellStyle name="Zellen,2 2 7" xfId="61937"/>
    <cellStyle name="Zellen,2 2 7 2" xfId="61938"/>
    <cellStyle name="Zellen,2 2 7 3" xfId="61939"/>
    <cellStyle name="Zellen,2 2 8" xfId="61940"/>
    <cellStyle name="Zellen,2 3" xfId="61941"/>
    <cellStyle name="Zellen,2 3 2" xfId="61942"/>
    <cellStyle name="Zellen,2 3 2 2" xfId="61943"/>
    <cellStyle name="Zellen,2 3 2 3" xfId="61944"/>
    <cellStyle name="Zellen,2 3 2 4" xfId="61945"/>
    <cellStyle name="Zellen,2 3 2 5" xfId="61946"/>
    <cellStyle name="Zellen,2 3 2 6" xfId="61947"/>
    <cellStyle name="Zellen,2 3 3" xfId="61948"/>
    <cellStyle name="Zellen,2 3 4" xfId="61949"/>
    <cellStyle name="Zellen,2 3 5" xfId="61950"/>
    <cellStyle name="Zellen,2 3 6" xfId="61951"/>
    <cellStyle name="Zellen,2 3 7" xfId="61952"/>
    <cellStyle name="Zellen,2 3 8" xfId="61953"/>
    <cellStyle name="Zellen,2 4" xfId="61954"/>
    <cellStyle name="Zellen,2 4 2" xfId="61955"/>
    <cellStyle name="Zellen,2 4 2 2" xfId="61956"/>
    <cellStyle name="Zellen,2 4 2 3" xfId="61957"/>
    <cellStyle name="Zellen,2 4 2 4" xfId="61958"/>
    <cellStyle name="Zellen,2 4 2 5" xfId="61959"/>
    <cellStyle name="Zellen,2 4 2 6" xfId="61960"/>
    <cellStyle name="Zellen,2 4 3" xfId="61961"/>
    <cellStyle name="Zellen,2 4 4" xfId="61962"/>
    <cellStyle name="Zellen,2 4 5" xfId="61963"/>
    <cellStyle name="Zellen,2 4 6" xfId="61964"/>
    <cellStyle name="Zellen,2 4 7" xfId="61965"/>
    <cellStyle name="Zellen,2 4 8" xfId="61966"/>
    <cellStyle name="Zellen,2 5" xfId="61967"/>
    <cellStyle name="Zellen,2 5 2" xfId="61968"/>
    <cellStyle name="Zellen,2 5 3" xfId="61969"/>
    <cellStyle name="Zellen,2 6" xfId="61970"/>
    <cellStyle name="Zellen,2 6 2" xfId="61971"/>
    <cellStyle name="Zellen,2 6 3" xfId="61972"/>
    <cellStyle name="Zellen,2 7" xfId="61973"/>
    <cellStyle name="Zellen,2 8" xfId="61974"/>
    <cellStyle name="Zellen,2 8 2" xfId="61975"/>
    <cellStyle name="Zellen,2 8 3" xfId="61976"/>
    <cellStyle name="Zellen,2 9" xfId="61977"/>
    <cellStyle name="Zellen,2 9 2" xfId="61978"/>
    <cellStyle name="Zellen,2 9 3" xfId="61979"/>
    <cellStyle name="Zellen_Net PRO 2009_ZADNJA11" xfId="61980"/>
    <cellStyle name="ZellenNichtSichtbar" xfId="61981"/>
    <cellStyle name="ZellenNichtSichtbar 10" xfId="61982"/>
    <cellStyle name="ZellenNichtSichtbar 10 2" xfId="61983"/>
    <cellStyle name="ZellenNichtSichtbar 11" xfId="61984"/>
    <cellStyle name="ZellenNichtSichtbar 11 2" xfId="61985"/>
    <cellStyle name="ZellenNichtSichtbar 12" xfId="61986"/>
    <cellStyle name="ZellenNichtSichtbar 13" xfId="61987"/>
    <cellStyle name="ZellenNichtSichtbar 2" xfId="61988"/>
    <cellStyle name="ZellenNichtSichtbar 2 2" xfId="61989"/>
    <cellStyle name="ZellenNichtSichtbar 2 2 2" xfId="61990"/>
    <cellStyle name="ZellenNichtSichtbar 2 2 3" xfId="61991"/>
    <cellStyle name="ZellenNichtSichtbar 2 2 4" xfId="61992"/>
    <cellStyle name="ZellenNichtSichtbar 2 2 5" xfId="61993"/>
    <cellStyle name="ZellenNichtSichtbar 2 2 6" xfId="61994"/>
    <cellStyle name="ZellenNichtSichtbar 2 3" xfId="61995"/>
    <cellStyle name="ZellenNichtSichtbar 2 3 2" xfId="61996"/>
    <cellStyle name="ZellenNichtSichtbar 2 3 3" xfId="61997"/>
    <cellStyle name="ZellenNichtSichtbar 2 4" xfId="61998"/>
    <cellStyle name="ZellenNichtSichtbar 2 5" xfId="61999"/>
    <cellStyle name="ZellenNichtSichtbar 2 6" xfId="62000"/>
    <cellStyle name="ZellenNichtSichtbar 2 7" xfId="62001"/>
    <cellStyle name="ZellenNichtSichtbar 2 8" xfId="62002"/>
    <cellStyle name="ZellenNichtSichtbar 3" xfId="62003"/>
    <cellStyle name="ZellenNichtSichtbar 3 2" xfId="62004"/>
    <cellStyle name="ZellenNichtSichtbar 3 2 2" xfId="62005"/>
    <cellStyle name="ZellenNichtSichtbar 3 2 3" xfId="62006"/>
    <cellStyle name="ZellenNichtSichtbar 3 2 4" xfId="62007"/>
    <cellStyle name="ZellenNichtSichtbar 3 2 5" xfId="62008"/>
    <cellStyle name="ZellenNichtSichtbar 3 2 6" xfId="62009"/>
    <cellStyle name="ZellenNichtSichtbar 3 3" xfId="62010"/>
    <cellStyle name="ZellenNichtSichtbar 3 3 2" xfId="62011"/>
    <cellStyle name="ZellenNichtSichtbar 3 3 3" xfId="62012"/>
    <cellStyle name="ZellenNichtSichtbar 3 4" xfId="62013"/>
    <cellStyle name="ZellenNichtSichtbar 3 5" xfId="62014"/>
    <cellStyle name="ZellenNichtSichtbar 3 6" xfId="62015"/>
    <cellStyle name="ZellenNichtSichtbar 3 7" xfId="62016"/>
    <cellStyle name="ZellenNichtSichtbar 3 8" xfId="62017"/>
    <cellStyle name="ZellenNichtSichtbar 4" xfId="62018"/>
    <cellStyle name="ZellenNichtSichtbar 4 2" xfId="62019"/>
    <cellStyle name="ZellenNichtSichtbar 4 2 2" xfId="62020"/>
    <cellStyle name="ZellenNichtSichtbar 4 2 3" xfId="62021"/>
    <cellStyle name="ZellenNichtSichtbar 4 2 4" xfId="62022"/>
    <cellStyle name="ZellenNichtSichtbar 4 2 5" xfId="62023"/>
    <cellStyle name="ZellenNichtSichtbar 4 2 6" xfId="62024"/>
    <cellStyle name="ZellenNichtSichtbar 4 3" xfId="62025"/>
    <cellStyle name="ZellenNichtSichtbar 4 3 2" xfId="62026"/>
    <cellStyle name="ZellenNichtSichtbar 4 3 3" xfId="62027"/>
    <cellStyle name="ZellenNichtSichtbar 4 4" xfId="62028"/>
    <cellStyle name="ZellenNichtSichtbar 4 5" xfId="62029"/>
    <cellStyle name="ZellenNichtSichtbar 4 6" xfId="62030"/>
    <cellStyle name="ZellenNichtSichtbar 4 7" xfId="62031"/>
    <cellStyle name="ZellenNichtSichtbar 4 8" xfId="62032"/>
    <cellStyle name="ZellenNichtSichtbar 5" xfId="62033"/>
    <cellStyle name="ZellenNichtSichtbar 5 2" xfId="62034"/>
    <cellStyle name="ZellenNichtSichtbar 5 3" xfId="62035"/>
    <cellStyle name="ZellenNichtSichtbar 6" xfId="62036"/>
    <cellStyle name="ZellenNichtSichtbar 6 2" xfId="62037"/>
    <cellStyle name="ZellenNichtSichtbar 6 3" xfId="62038"/>
    <cellStyle name="ZellenNichtSichtbar 7" xfId="62039"/>
    <cellStyle name="ZellenNichtSichtbar 7 2" xfId="62040"/>
    <cellStyle name="ZellenNichtSichtbar 8" xfId="62041"/>
    <cellStyle name="ZellenNichtSichtbar 8 2" xfId="62042"/>
    <cellStyle name="ZellenNichtSichtbar 8 3" xfId="62043"/>
    <cellStyle name="ZellenNichtSichtbar 9" xfId="62044"/>
    <cellStyle name="ZellenNichtSichtbar 9 2" xfId="62045"/>
    <cellStyle name="ZellenNichtSichtbar 9 3" xfId="62046"/>
    <cellStyle name="Εισαγωγή" xfId="62047"/>
    <cellStyle name="Έλεγχος κελιού" xfId="62048"/>
    <cellStyle name="Έμφαση1" xfId="62049"/>
    <cellStyle name="Έμφαση2" xfId="62050"/>
    <cellStyle name="Έμφαση3" xfId="62051"/>
    <cellStyle name="Έμφαση4" xfId="62052"/>
    <cellStyle name="Έμφαση5" xfId="62053"/>
    <cellStyle name="Έμφαση6" xfId="62054"/>
    <cellStyle name="Έξοδος" xfId="62055"/>
    <cellStyle name="Επεξηγηματικό κείμενο" xfId="62056"/>
    <cellStyle name="Επικεφαλίδα 1" xfId="62057"/>
    <cellStyle name="Επικεφαλίδα 2" xfId="62058"/>
    <cellStyle name="Επικεφαλίδα 3" xfId="62059"/>
    <cellStyle name="Επικεφαλίδα 4" xfId="62060"/>
    <cellStyle name="Κακό" xfId="62061"/>
    <cellStyle name="Καλό" xfId="62062"/>
    <cellStyle name="Ουδέτερο" xfId="62063"/>
    <cellStyle name="Προειδοποιητικό κείμενο" xfId="62064"/>
    <cellStyle name="Σημείωση" xfId="62065"/>
    <cellStyle name="Συνδεδεμένο κελί" xfId="62066"/>
    <cellStyle name="Σύνολο" xfId="62067"/>
    <cellStyle name="Τίτλος" xfId="62068"/>
    <cellStyle name="Υπολογισμός" xfId="62069"/>
    <cellStyle name="Обычный_5YBP_02_2_V03_vp_Main" xfId="62070"/>
    <cellStyle name="標準_HH Worksheet JPN" xfId="62071"/>
  </cellStyles>
  <dxfs count="5">
    <dxf>
      <font>
        <color rgb="FFC00000"/>
      </font>
      <fill>
        <patternFill>
          <bgColor theme="9" tint="0.59996337778862885"/>
        </patternFill>
      </fill>
    </dxf>
    <dxf>
      <font>
        <color rgb="FFC00000"/>
      </font>
      <fill>
        <patternFill>
          <bgColor theme="9" tint="0.59996337778862885"/>
        </patternFill>
      </fill>
    </dxf>
    <dxf>
      <fill>
        <patternFill>
          <bgColor rgb="FF8BCD43"/>
        </patternFill>
      </fill>
    </dxf>
    <dxf>
      <fill>
        <patternFill>
          <bgColor theme="0" tint="-0.499984740745262"/>
        </patternFill>
      </fill>
    </dxf>
    <dxf>
      <font>
        <color theme="0" tint="-0.499984740745262"/>
      </font>
      <fill>
        <patternFill>
          <bgColor theme="0" tint="-0.24994659260841701"/>
        </patternFill>
      </fill>
    </dxf>
  </dxfs>
  <tableStyles count="0" defaultTableStyle="TableStyleMedium2" defaultPivotStyle="PivotStyleLight16"/>
  <colors>
    <mruColors>
      <color rgb="FFFFFF99"/>
      <color rgb="FFFF6699"/>
      <color rgb="FFFFCCFF"/>
      <color rgb="FFCCFFFF"/>
      <color rgb="FF66FF66"/>
      <color rgb="FFFB979E"/>
      <color rgb="FFCC3300"/>
      <color rgb="FF3333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8.xml"/><Relationship Id="rId21" Type="http://schemas.openxmlformats.org/officeDocument/2006/relationships/externalLink" Target="externalLinks/externalLink13.xml"/><Relationship Id="rId42" Type="http://schemas.openxmlformats.org/officeDocument/2006/relationships/externalLink" Target="externalLinks/externalLink34.xml"/><Relationship Id="rId47" Type="http://schemas.openxmlformats.org/officeDocument/2006/relationships/externalLink" Target="externalLinks/externalLink39.xml"/><Relationship Id="rId63" Type="http://schemas.openxmlformats.org/officeDocument/2006/relationships/externalLink" Target="externalLinks/externalLink55.xml"/><Relationship Id="rId68" Type="http://schemas.openxmlformats.org/officeDocument/2006/relationships/externalLink" Target="externalLinks/externalLink60.xml"/><Relationship Id="rId84" Type="http://schemas.openxmlformats.org/officeDocument/2006/relationships/theme" Target="theme/theme1.xml"/><Relationship Id="rId16" Type="http://schemas.openxmlformats.org/officeDocument/2006/relationships/externalLink" Target="externalLinks/externalLink8.xml"/><Relationship Id="rId11" Type="http://schemas.openxmlformats.org/officeDocument/2006/relationships/externalLink" Target="externalLinks/externalLink3.xml"/><Relationship Id="rId32" Type="http://schemas.openxmlformats.org/officeDocument/2006/relationships/externalLink" Target="externalLinks/externalLink24.xml"/><Relationship Id="rId37" Type="http://schemas.openxmlformats.org/officeDocument/2006/relationships/externalLink" Target="externalLinks/externalLink29.xml"/><Relationship Id="rId53" Type="http://schemas.openxmlformats.org/officeDocument/2006/relationships/externalLink" Target="externalLinks/externalLink45.xml"/><Relationship Id="rId58" Type="http://schemas.openxmlformats.org/officeDocument/2006/relationships/externalLink" Target="externalLinks/externalLink50.xml"/><Relationship Id="rId74" Type="http://schemas.openxmlformats.org/officeDocument/2006/relationships/externalLink" Target="externalLinks/externalLink66.xml"/><Relationship Id="rId79" Type="http://schemas.openxmlformats.org/officeDocument/2006/relationships/externalLink" Target="externalLinks/externalLink71.xml"/><Relationship Id="rId5" Type="http://schemas.openxmlformats.org/officeDocument/2006/relationships/worksheet" Target="worksheets/sheet5.xml"/><Relationship Id="rId19" Type="http://schemas.openxmlformats.org/officeDocument/2006/relationships/externalLink" Target="externalLinks/externalLink1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43" Type="http://schemas.openxmlformats.org/officeDocument/2006/relationships/externalLink" Target="externalLinks/externalLink35.xml"/><Relationship Id="rId48" Type="http://schemas.openxmlformats.org/officeDocument/2006/relationships/externalLink" Target="externalLinks/externalLink40.xml"/><Relationship Id="rId56" Type="http://schemas.openxmlformats.org/officeDocument/2006/relationships/externalLink" Target="externalLinks/externalLink48.xml"/><Relationship Id="rId64" Type="http://schemas.openxmlformats.org/officeDocument/2006/relationships/externalLink" Target="externalLinks/externalLink56.xml"/><Relationship Id="rId69" Type="http://schemas.openxmlformats.org/officeDocument/2006/relationships/externalLink" Target="externalLinks/externalLink61.xml"/><Relationship Id="rId77" Type="http://schemas.openxmlformats.org/officeDocument/2006/relationships/externalLink" Target="externalLinks/externalLink69.xml"/><Relationship Id="rId8" Type="http://schemas.openxmlformats.org/officeDocument/2006/relationships/worksheet" Target="worksheets/sheet8.xml"/><Relationship Id="rId51" Type="http://schemas.openxmlformats.org/officeDocument/2006/relationships/externalLink" Target="externalLinks/externalLink43.xml"/><Relationship Id="rId72" Type="http://schemas.openxmlformats.org/officeDocument/2006/relationships/externalLink" Target="externalLinks/externalLink64.xml"/><Relationship Id="rId80" Type="http://schemas.openxmlformats.org/officeDocument/2006/relationships/externalLink" Target="externalLinks/externalLink72.xml"/><Relationship Id="rId85"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externalLink" Target="externalLinks/externalLink30.xml"/><Relationship Id="rId46" Type="http://schemas.openxmlformats.org/officeDocument/2006/relationships/externalLink" Target="externalLinks/externalLink38.xml"/><Relationship Id="rId59" Type="http://schemas.openxmlformats.org/officeDocument/2006/relationships/externalLink" Target="externalLinks/externalLink51.xml"/><Relationship Id="rId67" Type="http://schemas.openxmlformats.org/officeDocument/2006/relationships/externalLink" Target="externalLinks/externalLink59.xml"/><Relationship Id="rId20" Type="http://schemas.openxmlformats.org/officeDocument/2006/relationships/externalLink" Target="externalLinks/externalLink12.xml"/><Relationship Id="rId41" Type="http://schemas.openxmlformats.org/officeDocument/2006/relationships/externalLink" Target="externalLinks/externalLink33.xml"/><Relationship Id="rId54" Type="http://schemas.openxmlformats.org/officeDocument/2006/relationships/externalLink" Target="externalLinks/externalLink46.xml"/><Relationship Id="rId62" Type="http://schemas.openxmlformats.org/officeDocument/2006/relationships/externalLink" Target="externalLinks/externalLink54.xml"/><Relationship Id="rId70" Type="http://schemas.openxmlformats.org/officeDocument/2006/relationships/externalLink" Target="externalLinks/externalLink62.xml"/><Relationship Id="rId75" Type="http://schemas.openxmlformats.org/officeDocument/2006/relationships/externalLink" Target="externalLinks/externalLink67.xml"/><Relationship Id="rId83" Type="http://schemas.openxmlformats.org/officeDocument/2006/relationships/externalLink" Target="externalLinks/externalLink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49" Type="http://schemas.openxmlformats.org/officeDocument/2006/relationships/externalLink" Target="externalLinks/externalLink41.xml"/><Relationship Id="rId57" Type="http://schemas.openxmlformats.org/officeDocument/2006/relationships/externalLink" Target="externalLinks/externalLink49.xml"/><Relationship Id="rId10" Type="http://schemas.openxmlformats.org/officeDocument/2006/relationships/externalLink" Target="externalLinks/externalLink2.xml"/><Relationship Id="rId31" Type="http://schemas.openxmlformats.org/officeDocument/2006/relationships/externalLink" Target="externalLinks/externalLink23.xml"/><Relationship Id="rId44" Type="http://schemas.openxmlformats.org/officeDocument/2006/relationships/externalLink" Target="externalLinks/externalLink36.xml"/><Relationship Id="rId52" Type="http://schemas.openxmlformats.org/officeDocument/2006/relationships/externalLink" Target="externalLinks/externalLink44.xml"/><Relationship Id="rId60" Type="http://schemas.openxmlformats.org/officeDocument/2006/relationships/externalLink" Target="externalLinks/externalLink52.xml"/><Relationship Id="rId65" Type="http://schemas.openxmlformats.org/officeDocument/2006/relationships/externalLink" Target="externalLinks/externalLink57.xml"/><Relationship Id="rId73" Type="http://schemas.openxmlformats.org/officeDocument/2006/relationships/externalLink" Target="externalLinks/externalLink65.xml"/><Relationship Id="rId78" Type="http://schemas.openxmlformats.org/officeDocument/2006/relationships/externalLink" Target="externalLinks/externalLink70.xml"/><Relationship Id="rId81" Type="http://schemas.openxmlformats.org/officeDocument/2006/relationships/externalLink" Target="externalLinks/externalLink73.xml"/><Relationship Id="rId86"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1.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9" Type="http://schemas.openxmlformats.org/officeDocument/2006/relationships/externalLink" Target="externalLinks/externalLink31.xml"/><Relationship Id="rId34" Type="http://schemas.openxmlformats.org/officeDocument/2006/relationships/externalLink" Target="externalLinks/externalLink26.xml"/><Relationship Id="rId50" Type="http://schemas.openxmlformats.org/officeDocument/2006/relationships/externalLink" Target="externalLinks/externalLink42.xml"/><Relationship Id="rId55" Type="http://schemas.openxmlformats.org/officeDocument/2006/relationships/externalLink" Target="externalLinks/externalLink47.xml"/><Relationship Id="rId76" Type="http://schemas.openxmlformats.org/officeDocument/2006/relationships/externalLink" Target="externalLinks/externalLink68.xml"/><Relationship Id="rId7" Type="http://schemas.openxmlformats.org/officeDocument/2006/relationships/worksheet" Target="worksheets/sheet7.xml"/><Relationship Id="rId71" Type="http://schemas.openxmlformats.org/officeDocument/2006/relationships/externalLink" Target="externalLinks/externalLink63.xml"/><Relationship Id="rId2" Type="http://schemas.openxmlformats.org/officeDocument/2006/relationships/worksheet" Target="worksheets/sheet2.xml"/><Relationship Id="rId29" Type="http://schemas.openxmlformats.org/officeDocument/2006/relationships/externalLink" Target="externalLinks/externalLink21.xml"/><Relationship Id="rId24" Type="http://schemas.openxmlformats.org/officeDocument/2006/relationships/externalLink" Target="externalLinks/externalLink16.xml"/><Relationship Id="rId40" Type="http://schemas.openxmlformats.org/officeDocument/2006/relationships/externalLink" Target="externalLinks/externalLink32.xml"/><Relationship Id="rId45" Type="http://schemas.openxmlformats.org/officeDocument/2006/relationships/externalLink" Target="externalLinks/externalLink37.xml"/><Relationship Id="rId66" Type="http://schemas.openxmlformats.org/officeDocument/2006/relationships/externalLink" Target="externalLinks/externalLink58.xml"/><Relationship Id="rId87" Type="http://schemas.openxmlformats.org/officeDocument/2006/relationships/calcChain" Target="calcChain.xml"/><Relationship Id="rId61" Type="http://schemas.openxmlformats.org/officeDocument/2006/relationships/externalLink" Target="externalLinks/externalLink53.xml"/><Relationship Id="rId82" Type="http://schemas.openxmlformats.org/officeDocument/2006/relationships/externalLink" Target="externalLinks/externalLink74.xml"/></Relationships>
</file>

<file path=xl/drawings/_rels/drawing1.xml.rels><?xml version="1.0" encoding="UTF-8" standalone="yes"?>
<Relationships xmlns="http://schemas.openxmlformats.org/package/2006/relationships"><Relationship Id="rId8" Type="http://schemas.openxmlformats.org/officeDocument/2006/relationships/hyperlink" Target="#'OAO Costs'!A1"/><Relationship Id="rId3" Type="http://schemas.openxmlformats.org/officeDocument/2006/relationships/hyperlink" Target="#'Product list'!A1"/><Relationship Id="rId7" Type="http://schemas.openxmlformats.org/officeDocument/2006/relationships/hyperlink" Target="#'Margin calculation'!A1"/><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hyperlink" Target="#'Costs Input'!A1"/><Relationship Id="rId5" Type="http://schemas.openxmlformats.org/officeDocument/2006/relationships/hyperlink" Target="#Results!A1"/><Relationship Id="rId4" Type="http://schemas.openxmlformats.org/officeDocument/2006/relationships/hyperlink" Target="#Parameters!A1"/><Relationship Id="rId9" Type="http://schemas.openxmlformats.org/officeDocument/2006/relationships/hyperlink" Target="#'Portfolio selection'!A1"/></Relationships>
</file>

<file path=xl/drawings/drawing1.xml><?xml version="1.0" encoding="utf-8"?>
<xdr:wsDr xmlns:xdr="http://schemas.openxmlformats.org/drawingml/2006/spreadsheetDrawing" xmlns:a="http://schemas.openxmlformats.org/drawingml/2006/main">
  <xdr:twoCellAnchor editAs="oneCell">
    <xdr:from>
      <xdr:col>12</xdr:col>
      <xdr:colOff>381000</xdr:colOff>
      <xdr:row>1</xdr:row>
      <xdr:rowOff>47625</xdr:rowOff>
    </xdr:from>
    <xdr:to>
      <xdr:col>14</xdr:col>
      <xdr:colOff>163512</xdr:colOff>
      <xdr:row>4</xdr:row>
      <xdr:rowOff>384175</xdr:rowOff>
    </xdr:to>
    <xdr:pic>
      <xdr:nvPicPr>
        <xdr:cNvPr id="3"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0" y="238125"/>
          <a:ext cx="1258887" cy="879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2</xdr:col>
      <xdr:colOff>542925</xdr:colOff>
      <xdr:row>4</xdr:row>
      <xdr:rowOff>347862</xdr:rowOff>
    </xdr:to>
    <xdr:pic>
      <xdr:nvPicPr>
        <xdr:cNvPr id="4" name="Picture 209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0" y="190500"/>
          <a:ext cx="1304925" cy="89078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xdr:from>
      <xdr:col>1</xdr:col>
      <xdr:colOff>447675</xdr:colOff>
      <xdr:row>11</xdr:row>
      <xdr:rowOff>57149</xdr:rowOff>
    </xdr:from>
    <xdr:to>
      <xdr:col>3</xdr:col>
      <xdr:colOff>339300</xdr:colOff>
      <xdr:row>13</xdr:row>
      <xdr:rowOff>127199</xdr:rowOff>
    </xdr:to>
    <xdr:sp macro="" textlink="">
      <xdr:nvSpPr>
        <xdr:cNvPr id="5" name="Rectangle à coins arrondis 4">
          <a:hlinkClick xmlns:r="http://schemas.openxmlformats.org/officeDocument/2006/relationships" r:id="rId3"/>
        </xdr:cNvPr>
        <xdr:cNvSpPr/>
      </xdr:nvSpPr>
      <xdr:spPr>
        <a:xfrm>
          <a:off x="1209675" y="2867024"/>
          <a:ext cx="1368000" cy="432000"/>
        </a:xfrm>
        <a:prstGeom prst="round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fr-FR" sz="1000" b="1">
              <a:solidFill>
                <a:srgbClr val="00B050"/>
              </a:solidFill>
              <a:latin typeface="Arial" panose="020B0604020202020204" pitchFamily="34" charset="0"/>
              <a:cs typeface="Arial" panose="020B0604020202020204" pitchFamily="34" charset="0"/>
            </a:rPr>
            <a:t>Product list</a:t>
          </a:r>
        </a:p>
      </xdr:txBody>
    </xdr:sp>
    <xdr:clientData/>
  </xdr:twoCellAnchor>
  <xdr:twoCellAnchor>
    <xdr:from>
      <xdr:col>1</xdr:col>
      <xdr:colOff>447675</xdr:colOff>
      <xdr:row>19</xdr:row>
      <xdr:rowOff>9524</xdr:rowOff>
    </xdr:from>
    <xdr:to>
      <xdr:col>3</xdr:col>
      <xdr:colOff>339300</xdr:colOff>
      <xdr:row>21</xdr:row>
      <xdr:rowOff>79574</xdr:rowOff>
    </xdr:to>
    <xdr:sp macro="" textlink="">
      <xdr:nvSpPr>
        <xdr:cNvPr id="6" name="Rectangle à coins arrondis 5">
          <a:hlinkClick xmlns:r="http://schemas.openxmlformats.org/officeDocument/2006/relationships" r:id="rId4"/>
        </xdr:cNvPr>
        <xdr:cNvSpPr/>
      </xdr:nvSpPr>
      <xdr:spPr>
        <a:xfrm>
          <a:off x="1209675" y="3733799"/>
          <a:ext cx="1368000" cy="432000"/>
        </a:xfrm>
        <a:prstGeom prst="round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fr-FR" sz="1000" b="1">
              <a:solidFill>
                <a:srgbClr val="00B050"/>
              </a:solidFill>
              <a:latin typeface="Arial" panose="020B0604020202020204" pitchFamily="34" charset="0"/>
              <a:cs typeface="Arial" panose="020B0604020202020204" pitchFamily="34" charset="0"/>
            </a:rPr>
            <a:t>Parameters</a:t>
          </a:r>
        </a:p>
      </xdr:txBody>
    </xdr:sp>
    <xdr:clientData/>
  </xdr:twoCellAnchor>
  <xdr:twoCellAnchor>
    <xdr:from>
      <xdr:col>7</xdr:col>
      <xdr:colOff>66675</xdr:colOff>
      <xdr:row>8</xdr:row>
      <xdr:rowOff>28574</xdr:rowOff>
    </xdr:from>
    <xdr:to>
      <xdr:col>9</xdr:col>
      <xdr:colOff>339300</xdr:colOff>
      <xdr:row>10</xdr:row>
      <xdr:rowOff>98624</xdr:rowOff>
    </xdr:to>
    <xdr:sp macro="" textlink="">
      <xdr:nvSpPr>
        <xdr:cNvPr id="9" name="Rectangle à coins arrondis 8">
          <a:hlinkClick xmlns:r="http://schemas.openxmlformats.org/officeDocument/2006/relationships" r:id="rId5"/>
        </xdr:cNvPr>
        <xdr:cNvSpPr/>
      </xdr:nvSpPr>
      <xdr:spPr>
        <a:xfrm>
          <a:off x="6638925" y="2295524"/>
          <a:ext cx="1368000" cy="432000"/>
        </a:xfrm>
        <a:prstGeom prst="roundRect">
          <a:avLst/>
        </a:prstGeom>
        <a:ln w="12700"/>
      </xdr:spPr>
      <xdr:style>
        <a:lnRef idx="2">
          <a:schemeClr val="dk1"/>
        </a:lnRef>
        <a:fillRef idx="1">
          <a:schemeClr val="lt1"/>
        </a:fillRef>
        <a:effectRef idx="0">
          <a:schemeClr val="dk1"/>
        </a:effectRef>
        <a:fontRef idx="minor">
          <a:schemeClr val="dk1"/>
        </a:fontRef>
      </xdr:style>
      <xdr:txBody>
        <a:bodyPr vertOverflow="clip" horzOverflow="clip" lIns="72000" tIns="36000" rIns="72000" bIns="36000" rtlCol="0" anchor="ctr"/>
        <a:lstStyle/>
        <a:p>
          <a:pPr algn="ctr"/>
          <a:r>
            <a:rPr lang="fr-FR" sz="1000" b="1">
              <a:solidFill>
                <a:srgbClr val="CC3300"/>
              </a:solidFill>
              <a:latin typeface="Arial" panose="020B0604020202020204" pitchFamily="34" charset="0"/>
              <a:cs typeface="Arial" panose="020B0604020202020204" pitchFamily="34" charset="0"/>
            </a:rPr>
            <a:t>Results</a:t>
          </a:r>
        </a:p>
      </xdr:txBody>
    </xdr:sp>
    <xdr:clientData/>
  </xdr:twoCellAnchor>
  <xdr:twoCellAnchor>
    <xdr:from>
      <xdr:col>1</xdr:col>
      <xdr:colOff>447675</xdr:colOff>
      <xdr:row>8</xdr:row>
      <xdr:rowOff>28574</xdr:rowOff>
    </xdr:from>
    <xdr:to>
      <xdr:col>3</xdr:col>
      <xdr:colOff>339300</xdr:colOff>
      <xdr:row>10</xdr:row>
      <xdr:rowOff>98624</xdr:rowOff>
    </xdr:to>
    <xdr:sp macro="" textlink="">
      <xdr:nvSpPr>
        <xdr:cNvPr id="11" name="Rectangle à coins arrondis 10">
          <a:hlinkClick xmlns:r="http://schemas.openxmlformats.org/officeDocument/2006/relationships" r:id="rId6"/>
        </xdr:cNvPr>
        <xdr:cNvSpPr/>
      </xdr:nvSpPr>
      <xdr:spPr>
        <a:xfrm>
          <a:off x="1209675" y="2295524"/>
          <a:ext cx="1368000" cy="432000"/>
        </a:xfrm>
        <a:prstGeom prst="roundRect">
          <a:avLst/>
        </a:prstGeom>
        <a:ln w="12700"/>
      </xdr:spPr>
      <xdr:style>
        <a:lnRef idx="2">
          <a:schemeClr val="dk1"/>
        </a:lnRef>
        <a:fillRef idx="1">
          <a:schemeClr val="lt1"/>
        </a:fillRef>
        <a:effectRef idx="0">
          <a:schemeClr val="dk1"/>
        </a:effectRef>
        <a:fontRef idx="minor">
          <a:schemeClr val="dk1"/>
        </a:fontRef>
      </xdr:style>
      <xdr:txBody>
        <a:bodyPr vertOverflow="clip" horzOverflow="clip" lIns="72000" tIns="36000" rIns="72000" bIns="36000" rtlCol="0" anchor="ctr"/>
        <a:lstStyle/>
        <a:p>
          <a:pPr algn="ctr"/>
          <a:r>
            <a:rPr lang="fr-FR" sz="1000" b="1">
              <a:solidFill>
                <a:srgbClr val="00B050"/>
              </a:solidFill>
              <a:latin typeface="Arial" panose="020B0604020202020204" pitchFamily="34" charset="0"/>
              <a:cs typeface="Arial" panose="020B0604020202020204" pitchFamily="34" charset="0"/>
            </a:rPr>
            <a:t>Cost inputs</a:t>
          </a:r>
        </a:p>
      </xdr:txBody>
    </xdr:sp>
    <xdr:clientData/>
  </xdr:twoCellAnchor>
  <xdr:twoCellAnchor>
    <xdr:from>
      <xdr:col>4</xdr:col>
      <xdr:colOff>76200</xdr:colOff>
      <xdr:row>8</xdr:row>
      <xdr:rowOff>28574</xdr:rowOff>
    </xdr:from>
    <xdr:to>
      <xdr:col>6</xdr:col>
      <xdr:colOff>348825</xdr:colOff>
      <xdr:row>10</xdr:row>
      <xdr:rowOff>98624</xdr:rowOff>
    </xdr:to>
    <xdr:sp macro="" textlink="">
      <xdr:nvSpPr>
        <xdr:cNvPr id="15" name="Rectangle à coins arrondis 14">
          <a:hlinkClick xmlns:r="http://schemas.openxmlformats.org/officeDocument/2006/relationships" r:id="rId7"/>
        </xdr:cNvPr>
        <xdr:cNvSpPr/>
      </xdr:nvSpPr>
      <xdr:spPr>
        <a:xfrm>
          <a:off x="4838700" y="2295524"/>
          <a:ext cx="1368000" cy="432000"/>
        </a:xfrm>
        <a:prstGeom prst="roundRect">
          <a:avLst/>
        </a:prstGeom>
        <a:ln w="12700"/>
      </xdr:spPr>
      <xdr:style>
        <a:lnRef idx="2">
          <a:schemeClr val="dk1"/>
        </a:lnRef>
        <a:fillRef idx="1">
          <a:schemeClr val="lt1"/>
        </a:fillRef>
        <a:effectRef idx="0">
          <a:schemeClr val="dk1"/>
        </a:effectRef>
        <a:fontRef idx="minor">
          <a:schemeClr val="dk1"/>
        </a:fontRef>
      </xdr:style>
      <xdr:txBody>
        <a:bodyPr vertOverflow="clip" horzOverflow="clip" lIns="72000" tIns="36000" rIns="72000" bIns="36000" rtlCol="0" anchor="ctr"/>
        <a:lstStyle/>
        <a:p>
          <a:pPr algn="ctr"/>
          <a:r>
            <a:rPr lang="fr-FR" sz="1000" b="1">
              <a:solidFill>
                <a:srgbClr val="CC3300"/>
              </a:solidFill>
              <a:latin typeface="Arial" panose="020B0604020202020204" pitchFamily="34" charset="0"/>
              <a:cs typeface="Arial" panose="020B0604020202020204" pitchFamily="34" charset="0"/>
            </a:rPr>
            <a:t>Margin calculation</a:t>
          </a:r>
        </a:p>
      </xdr:txBody>
    </xdr:sp>
    <xdr:clientData/>
  </xdr:twoCellAnchor>
  <xdr:twoCellAnchor>
    <xdr:from>
      <xdr:col>1</xdr:col>
      <xdr:colOff>736388</xdr:colOff>
      <xdr:row>6</xdr:row>
      <xdr:rowOff>152400</xdr:rowOff>
    </xdr:from>
    <xdr:to>
      <xdr:col>3</xdr:col>
      <xdr:colOff>69638</xdr:colOff>
      <xdr:row>8</xdr:row>
      <xdr:rowOff>19050</xdr:rowOff>
    </xdr:to>
    <xdr:sp macro="" textlink="">
      <xdr:nvSpPr>
        <xdr:cNvPr id="16" name="Rectangle 15"/>
        <xdr:cNvSpPr/>
      </xdr:nvSpPr>
      <xdr:spPr>
        <a:xfrm>
          <a:off x="1498388" y="2047875"/>
          <a:ext cx="809625"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100" b="1">
              <a:solidFill>
                <a:sysClr val="windowText" lastClr="000000"/>
              </a:solidFill>
              <a:latin typeface="Arial" panose="020B0604020202020204" pitchFamily="34" charset="0"/>
              <a:cs typeface="Arial" panose="020B0604020202020204" pitchFamily="34" charset="0"/>
            </a:rPr>
            <a:t>Inputs</a:t>
          </a:r>
        </a:p>
      </xdr:txBody>
    </xdr:sp>
    <xdr:clientData/>
  </xdr:twoCellAnchor>
  <xdr:twoCellAnchor>
    <xdr:from>
      <xdr:col>4</xdr:col>
      <xdr:colOff>179175</xdr:colOff>
      <xdr:row>6</xdr:row>
      <xdr:rowOff>171450</xdr:rowOff>
    </xdr:from>
    <xdr:to>
      <xdr:col>6</xdr:col>
      <xdr:colOff>341100</xdr:colOff>
      <xdr:row>8</xdr:row>
      <xdr:rowOff>38100</xdr:rowOff>
    </xdr:to>
    <xdr:sp macro="" textlink="">
      <xdr:nvSpPr>
        <xdr:cNvPr id="18" name="Rectangle 17"/>
        <xdr:cNvSpPr/>
      </xdr:nvSpPr>
      <xdr:spPr>
        <a:xfrm>
          <a:off x="3131925" y="2066925"/>
          <a:ext cx="12573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100" b="1">
              <a:solidFill>
                <a:sysClr val="windowText" lastClr="000000"/>
              </a:solidFill>
              <a:latin typeface="Arial" panose="020B0604020202020204" pitchFamily="34" charset="0"/>
              <a:cs typeface="Arial" panose="020B0604020202020204" pitchFamily="34" charset="0"/>
            </a:rPr>
            <a:t>Calculations</a:t>
          </a:r>
        </a:p>
      </xdr:txBody>
    </xdr:sp>
    <xdr:clientData/>
  </xdr:twoCellAnchor>
  <xdr:twoCellAnchor>
    <xdr:from>
      <xdr:col>7</xdr:col>
      <xdr:colOff>141075</xdr:colOff>
      <xdr:row>6</xdr:row>
      <xdr:rowOff>161925</xdr:rowOff>
    </xdr:from>
    <xdr:to>
      <xdr:col>9</xdr:col>
      <xdr:colOff>303000</xdr:colOff>
      <xdr:row>8</xdr:row>
      <xdr:rowOff>28575</xdr:rowOff>
    </xdr:to>
    <xdr:sp macro="" textlink="">
      <xdr:nvSpPr>
        <xdr:cNvPr id="19" name="Rectangle 18"/>
        <xdr:cNvSpPr/>
      </xdr:nvSpPr>
      <xdr:spPr>
        <a:xfrm>
          <a:off x="4903575" y="2057400"/>
          <a:ext cx="1257300" cy="238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100" b="1">
              <a:solidFill>
                <a:sysClr val="windowText" lastClr="000000"/>
              </a:solidFill>
              <a:latin typeface="Arial" panose="020B0604020202020204" pitchFamily="34" charset="0"/>
              <a:cs typeface="Arial" panose="020B0604020202020204" pitchFamily="34" charset="0"/>
            </a:rPr>
            <a:t>Results</a:t>
          </a:r>
        </a:p>
      </xdr:txBody>
    </xdr:sp>
    <xdr:clientData/>
  </xdr:twoCellAnchor>
  <xdr:twoCellAnchor>
    <xdr:from>
      <xdr:col>1</xdr:col>
      <xdr:colOff>474450</xdr:colOff>
      <xdr:row>17</xdr:row>
      <xdr:rowOff>133350</xdr:rowOff>
    </xdr:from>
    <xdr:to>
      <xdr:col>3</xdr:col>
      <xdr:colOff>255375</xdr:colOff>
      <xdr:row>19</xdr:row>
      <xdr:rowOff>9525</xdr:rowOff>
    </xdr:to>
    <xdr:sp macro="" textlink="">
      <xdr:nvSpPr>
        <xdr:cNvPr id="20" name="Rectangle 19"/>
        <xdr:cNvSpPr/>
      </xdr:nvSpPr>
      <xdr:spPr>
        <a:xfrm>
          <a:off x="1236450" y="4572000"/>
          <a:ext cx="12573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100" b="1">
              <a:solidFill>
                <a:sysClr val="windowText" lastClr="000000"/>
              </a:solidFill>
              <a:latin typeface="Arial" panose="020B0604020202020204" pitchFamily="34" charset="0"/>
              <a:cs typeface="Arial" panose="020B0604020202020204" pitchFamily="34" charset="0"/>
            </a:rPr>
            <a:t>Parameters</a:t>
          </a:r>
        </a:p>
      </xdr:txBody>
    </xdr:sp>
    <xdr:clientData/>
  </xdr:twoCellAnchor>
  <xdr:twoCellAnchor>
    <xdr:from>
      <xdr:col>1</xdr:col>
      <xdr:colOff>438150</xdr:colOff>
      <xdr:row>14</xdr:row>
      <xdr:rowOff>76199</xdr:rowOff>
    </xdr:from>
    <xdr:to>
      <xdr:col>3</xdr:col>
      <xdr:colOff>329775</xdr:colOff>
      <xdr:row>16</xdr:row>
      <xdr:rowOff>146249</xdr:rowOff>
    </xdr:to>
    <xdr:sp macro="" textlink="">
      <xdr:nvSpPr>
        <xdr:cNvPr id="22" name="Rectangle à coins arrondis 21">
          <a:hlinkClick xmlns:r="http://schemas.openxmlformats.org/officeDocument/2006/relationships" r:id="rId8"/>
        </xdr:cNvPr>
        <xdr:cNvSpPr/>
      </xdr:nvSpPr>
      <xdr:spPr>
        <a:xfrm>
          <a:off x="1200150" y="3971924"/>
          <a:ext cx="1368000" cy="432000"/>
        </a:xfrm>
        <a:prstGeom prst="round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fr-FR" sz="1000" b="1">
              <a:solidFill>
                <a:srgbClr val="00B050"/>
              </a:solidFill>
              <a:latin typeface="Arial" panose="020B0604020202020204" pitchFamily="34" charset="0"/>
              <a:cs typeface="Arial" panose="020B0604020202020204" pitchFamily="34" charset="0"/>
            </a:rPr>
            <a:t>BU LRIC Output</a:t>
          </a:r>
        </a:p>
      </xdr:txBody>
    </xdr:sp>
    <xdr:clientData/>
  </xdr:twoCellAnchor>
  <xdr:twoCellAnchor>
    <xdr:from>
      <xdr:col>4</xdr:col>
      <xdr:colOff>152400</xdr:colOff>
      <xdr:row>17</xdr:row>
      <xdr:rowOff>123825</xdr:rowOff>
    </xdr:from>
    <xdr:to>
      <xdr:col>6</xdr:col>
      <xdr:colOff>314325</xdr:colOff>
      <xdr:row>19</xdr:row>
      <xdr:rowOff>0</xdr:rowOff>
    </xdr:to>
    <xdr:sp macro="" textlink="">
      <xdr:nvSpPr>
        <xdr:cNvPr id="23" name="Rectangle 22"/>
        <xdr:cNvSpPr/>
      </xdr:nvSpPr>
      <xdr:spPr>
        <a:xfrm>
          <a:off x="3105150" y="4019550"/>
          <a:ext cx="1257300" cy="247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hr-HR" sz="1100" b="1">
              <a:solidFill>
                <a:sysClr val="windowText" lastClr="000000"/>
              </a:solidFill>
              <a:latin typeface="Arial" panose="020B0604020202020204" pitchFamily="34" charset="0"/>
              <a:cs typeface="Arial" panose="020B0604020202020204" pitchFamily="34" charset="0"/>
            </a:rPr>
            <a:t>Portfolios</a:t>
          </a:r>
          <a:endParaRPr lang="fr-FR"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95250</xdr:colOff>
      <xdr:row>18</xdr:row>
      <xdr:rowOff>180975</xdr:rowOff>
    </xdr:from>
    <xdr:to>
      <xdr:col>6</xdr:col>
      <xdr:colOff>367875</xdr:colOff>
      <xdr:row>21</xdr:row>
      <xdr:rowOff>60525</xdr:rowOff>
    </xdr:to>
    <xdr:sp macro="" textlink="">
      <xdr:nvSpPr>
        <xdr:cNvPr id="24" name="Rectangle à coins arrondis 5">
          <a:hlinkClick xmlns:r="http://schemas.openxmlformats.org/officeDocument/2006/relationships" r:id="rId9"/>
        </xdr:cNvPr>
        <xdr:cNvSpPr/>
      </xdr:nvSpPr>
      <xdr:spPr>
        <a:xfrm>
          <a:off x="3048000" y="4257675"/>
          <a:ext cx="1368000" cy="432000"/>
        </a:xfrm>
        <a:prstGeom prst="roundRect">
          <a:avLst/>
        </a:prstGeom>
        <a:ln w="1270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hr-HR" sz="1000" b="1">
              <a:solidFill>
                <a:srgbClr val="00B050"/>
              </a:solidFill>
              <a:latin typeface="Arial" panose="020B0604020202020204" pitchFamily="34" charset="0"/>
              <a:cs typeface="Arial" panose="020B0604020202020204" pitchFamily="34" charset="0"/>
            </a:rPr>
            <a:t>Portfolio selection</a:t>
          </a:r>
          <a:endParaRPr lang="fr-FR" sz="1000" b="1">
            <a:solidFill>
              <a:srgbClr val="00B050"/>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zgnas1.ad.local\corporate%20accounting\DOCUME~1\vnadu\LOCALS~1\Temp\My%20Documents\Fischer\Planung%202002\PKT%202002\Financial%20Backend\10_year_modell_10.05.2002\CF-Modell_V1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Documents%20and%20Settings\mtrgovac\Local%20Settings\Temporary%20Internet%20Files\OLK8\MATER%20XL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My%20Documents\Fischer\Planung%202002\PKT%202002\Financial%20Backend\10_year_modell_10.05.2002\CF-Modell_V1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WINNT/Profiles/schick/Local%20Settings/Temporary%20Internet%20Files/OLK6/CASH%20FLOW/TMO/1200/T-Mobil%201200/CF%20T-Mobil%201200,Stand%2029.0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zmakfs\S02\Controlling\Planning\Planning%202005\opex\CFO\F1%20-%20OPEX%20TEMPLATE%202005-2007.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WINNT\Profiles\schick\Local%20Settings\Temporary%20Internet%20Files\OLK6\CASH%20FLOW\TMO\1200\T-Mobil%201200\CF%20T-Mobil%201200,Stand%2029.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U:\PRO\2408\PRO06\BUSINESS%20PLAN%20MODELL\MODELL\3%20BACK%20UPS\FALSCHEVERKN&#220;PFUNG@.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zmakfs\S02\SKB2000\2_tech_k\Reports\Pilot\Retrieve_GuV.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ocuments%20and%20Settings\isekirica\Local%20Settings\Temporary%20Internet%20Files\OLK32\06%20Monthly,%20Quarterly%20Reporting\01%20Top%20Management%20Report\02%20TMR%20Hyplink\01%20Group_TMR\TMR_Group_040818_FH.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K:\Planning\Planning%202005\Plan%20model%202005-2007%20novi.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Documents%20and%20Settings\isekirica\Local%20Settings\Temporary%20Internet%20Files\OLK32\WINNT\Profiles\bluma\Local%20Settings\Temporary%20Internet%20Files\OLK1D\2005XX_MR_0420%20Technology_L3%20Entwurf.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OCUME~1\vnadu\LOCALS~1\Temp\My%20Documents\Fischer\Planung%202002\PKT%202002\Financial%20Backend\10_year_modell_10.05.2002\CF-Modell_V1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Documents%20and%20Settings\isekirica\Local%20Settings\Temporary%20Internet%20Files\OLK32\Documents%20and%20Settings\mirela.MTRGOVAC\Local%20Settings\Temporary%20Internet%20Files\OLK91\TMOKST_Report_Template_041129_M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zgnas1\strategy&amp;transform\strategy&amp;transform\Documents%20and%20Settings\SZegor\My%20Documents\Cost%20Calc\ATM%20mre&#382;a\Finalno\core\Pretkalkulacija1\atm_pitanj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Documents%20and%20Settings\akorica\Local%20Settings\Temporary%20Internet%20Files\Content.Outlook\7R0QJNKU\Create%20Templates%20V3.0_iP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uenter\share\CONTROLL\ARBEITS\PERFALL\KapAuslastung\KAPAUSL.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izmakfs\S02\Hyp_Retrieve\Retrieve_Reports\Reports_Kons\iPF2002\GuV\UKV\KONS%20GUV%20nach%20UKV%20f&#252;r%20Rest%2023.08.02_angepasst1610200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zgnas1.ad.local\Data_bsd\Radni\Albania_tender\LE1_Durres\Vazece\A_POL_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izmakfs\S02\Controlling\Planning\Planning%202005\forecast%2028.06\Copy%20of%20HyperionLink%20Input_Sheet-P&amp;L-FC2004%20280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Documents%20and%20Settings\isekirica\Local%20Settings\Temporary%20Internet%20Files\OLK32\Copy%20of%20Development_uk_is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Documents%20and%20Settings\isekirica\Local%20Settings\Temporary%20Internet%20Files\OLK32\06%20Monthly,%20Quarterly%20Reporting\02%20Dashboard\02%20Final%20Dashboard\02%20Excel%20Retrieve\2004\02\Dashboard_04031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Documents%20and%20Settings\isekirica\Local%20Settings\Temporary%20Internet%20Files\OLK32\20%20TM-MIP2004\04%20Orga&amp;process\Integration%20Joint%20Ventures\05%20Deliverables\02%20Budget%20input%20sheets\T-Mobile%20HR\041116_JV-Budget+FC-Upload-H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t.ht.hr/DOCUME~1/vnadu/LOCALS~1/Temp/My%20Documents/Fischer/Planung%202002/PKT%202002/Financial%20Backend/10_year_modell_10.05.2002/CF-Modell_V10.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corporate%20planning%20and%20reporting\2010\01_Reporting\08_Non%20financials%20KPIs\Mobilna\04_April\06_DTMIP%20upload%20files\KPI%20Input@TMUS%20and%20SEE_v18%201105201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Kombinirani\Reporting\2007\ISKON\controlling\iPF%202007\P&amp;L%20CoS\BP%20Main%20NEW%20v6d_working.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WINNT\Profiles\teichmann\Lokale%20Einstellungen\Temporary%20Internet%20Files\OLK4\20%20TM-MIP2004\03%20Implementation\100%20Working%20Folder\JV%20Data%20Upload\JV-Sheets-Essbase%20Upload-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Documents%20and%20Settings\mkovacevic\Local%20Settings\Temporary%20Internet%20Files\OLK10\Back%20Up%2020051201\Infrastructure%20CBA.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E:\Documents%20and%20Settings\isekirica\Local%20Settings\Temporary%20Internet%20Files\OLK32\06%20Monthly,%20Quarterly%20Reporting\01%20Top%20Management%20Report\02%20TMR%20Hyplink\02%20NatCo_TMR\TMR_New_NatCo_mit%20FC_040812_FH.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DOCUME~1\MIRELA~1.MTR\LOCALS~1\Temp\mod_bil_20011012_d.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DOCUME~1\HLuebbe1\LOCALS~1\Temp\UKVNEU_Wittland.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E:\Documents%20and%20Settings\isekiric\Local%20Settings\Temporary%20Internet%20Files\OLK5\WLAN_BC_TMD_1609.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izmakfs\S02\Controlling\Planning\Planning%202005\Plan%20model%202005-2007%20brand%20new.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LKOEENTW02\daten\01_Users\ht_pranjic\ikos%20ht%20ikos%20comparis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t.ht.hr/Controlling/Planning/Planning%202005/opex/CFO/F1%20-%20OPEX%20TEMPLATE%202005-2007.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G:\DOCUME~1\vnadu\LOCALS~1\Temp\temp\CF-Modell_V002-Eversmann3.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My%20Documents\Fischer\Planung%202002\PKT%202002\Financial%20Backend\10_year_modell_10.05.2002\Liliane_DCF7.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20%20TM-MIP2004\04%20Orga&amp;process\Integration%20Joint%20Ventures\05%20Deliverables\01%20iPF%20input%20sheets\HyperionLink%20Validation_Report.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E:\WINDOWS\TEMP\wlan-bc_020410_T2-Input.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vf07abnlw\F2_01\PRO\2406_CO_BERICHTSWESEN\PRO09_PROZESSKOSTENRECHNUNG\KALKULATION\Billing+Kundenservice_EVA-Saetze_2001.xls" TargetMode="External"/></Relationships>
</file>

<file path=xl/externalLinks/_rels/externalLink45.xml.rels><?xml version="1.0" encoding="UTF-8" standalone="yes"?>
<Relationships xmlns="http://schemas.openxmlformats.org/package/2006/relationships"><Relationship Id="rId1" Type="http://schemas.microsoft.com/office/2006/relationships/xlExternalLinkPath/xlStartup" Target="WINNT/Profiles/bluma/Local%20Settings/Temp/T-MOBIL/PHASE%202/M%2015%20UMTS-BC/MODEL/UMTS%20MODEL%20REV%20&amp;%20DC%20CURRENT.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zgnas1\strategy&amp;transform\05%20iPF\iPF%202007\10%20top%20down%20TMO%20modelling\11%20current%20modell\Target%20Setting%20Tool%202007_0179.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szgnas2\corporate%20planning%20and%20reporting\2010\01_Reporting\08_Non%20financials%20KPIs\Mobilna\04_April\06_DTMIP%20upload%20files\KPI%20Input@TMUS%20and%20SEE_v18%2011052010.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E:\TEMP\MANFIN\STATS\C&amp;WRETUN\0699\Stats0699.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164.32.239.187\reporting$\mrc\2004\02\Eil\repor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zgnas1\strategy&amp;transform\1.%20Projects\Pricing%20UMC%20Ukraine\UMC%20Tariff%20Simulation%20Model%202006-08-1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izmakfs\S02\Documents%20and%20Settings\isekiric\Local%20Settings\Temporary%20Internet%20Files\OLK5\WLAN_BC_TMD_1609.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164.32.239.187\reporting$\2004\Ist\MRDaten%20Ist%202004.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www.poslovniforum.hr/Documents%20and%20Settings/prka/Desktop/Radna/prijava_porez_2004/prijava_porez_2004.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E:\Documents%20and%20Settings\gbuturajac\My%20Documents\IKOS\2003\01_2003\IKOS\mod_bil_2002_moth_v071_HBII_FC2002_NMT_20.12.2002_Hyperion.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E:\TEMP\MANFIN\STATS\DT\0999%20package\0699stat.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E:\Documents%20and%20Settings\isekirica\Local%20Settings\Temporary%20Internet%20Files\OLK32\2004_TMOKST_Report_ORG_2.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E:\20%20TM-MIP2004\04%20Orga&amp;process\Integration%20Joint%20Ventures\05%20Deliverables\01%20iPF%20input%20sheets\Development.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06%20Monthly,%20Quarterly%20Reporting\30%20Standard%20Reports\CURRENT%20REPORTS\Developmen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izmakfs\S02\Controlling\Planning\Forecast%202005\FC3+9\TMO\050317_JV-Forecast-Fin.Statements-March.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E:\02_Devi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izulj/Local%20Settings/Temporary%20Internet%20Files/Content.Outlook/0CJ7FPT6/iPF%20preparation_GA%20results%20working_v4%20including%20s4s%20base.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Input_Output_Reports\Joint_Venture\HyperionLink%20Input_Sheet_JVS_FC.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Users/pdumoulin.ter01pcw2331/Desktop/Last%20models/Input_Output_Reports/Joint_Venture/HyperionLink%20Input_Sheet_JVS_FC.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K:\Baza\Distribucija_racun_1004.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K:\Baza\MoU_distribution_1004.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E:\Documents%20and%20Settings\isekirica\Local%20Settings\Temporary%20Internet%20Files\OLK32\WINNT\Profiles\lechky\Local%20Settings\Temp\041122_EER-1.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izmakfs\S02\Controlling\Planning\Forecast%202005\FC3+9\TMO\050317_JV-Forecast-CFO-KPIs+PP.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G:\Berichtswesen\2008\Abschluss\0803\Auto-MRC-Bericht\HT_MRC_03_2008_vollst&#228;ndig.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E:\BPmodels\BareA2Model.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szgnas1.ad.local\Documents%20and%20Settings\SZegor\My%20Documents\Cost%20Calc\ATM%20mre&#382;a\Cost%20Calc\ATM%20mre&#382;a\Investicijsko%20modeliranje%20ATM%20Core%20Radno.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E:\Documents%20and%20Settings\jpranjic\Local%20Settings\Temporary%20Internet%20Files\OLK67\EXCEL_FIN_PLANNING.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zgnas1\strategy&amp;transform\strategy&amp;transform\Data_bsd\Radni\Albania_tender\LE1_Durres\Vazece\A_POL_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Guenter\share\Planning\Forecast%202001\subscriber%20model%20forecast%20EOY0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E:\Controlling\Reporting\Hyperion%20reporting\2009\11_November\TMHR%20November%202009.xls" TargetMode="External"/></Relationships>
</file>

<file path=xl/externalLinks/_rels/externalLink72.xml.rels><?xml version="1.0" encoding="UTF-8" standalone="yes"?>
<Relationships xmlns="http://schemas.openxmlformats.org/package/2006/relationships"><Relationship Id="rId1" Type="http://schemas.microsoft.com/office/2006/relationships/xlExternalLinkPath/xlStartup" Target="WINNT/Profiles/bluma/Local%20Settings/Temp/T-MOBIL/TRANSFER/KOPIE%20MASTER%20BPM%2016_03.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Szgnas1\strategy&amp;transform\strategy&amp;transform\CPS\Product%20calculation%20-%20assets\master%20data\old%20versions\revenue%20order%20master%20data%20translation%202004%20to%202005.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L:\ETK_P_R\Tender\HT2001\35+24\Data_bsd\Radni\Albania_tender\LE1_Durres\Vazece\A_POL_1.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szgnas1.ad.local\Documents%20and%20Settings\osinger\My%20Documents\1_T-Com\!_T-Home%20Speed\T-Home%20Speed_BC_DRAFT2006_20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Planning\Planning%202005\opex\CFO\F1%20-%20OPEX%20TEMPLATE%202005-20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mtrgovac\Local%20Settings\Temporary%20Internet%20Files\OLK8\USLUG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Parameter "/>
      <sheetName val="KPI_T_COM (1)"/>
      <sheetName val="KPI_TSI_IT (2)"/>
      <sheetName val="KPI_TMO (3)"/>
      <sheetName val="KPI_TOI (4)"/>
      <sheetName val="KPI_sonst (5)"/>
      <sheetName val="KPI_TSI_TK (6)"/>
      <sheetName val="Working capital etc."/>
      <sheetName val="Capital Exp. D&amp;A"/>
      <sheetName val="Financial Result"/>
      <sheetName val="Rückstellungen"/>
      <sheetName val="P&amp;L( HGB)"/>
      <sheetName val="P&amp;L ( US-GAAP)"/>
      <sheetName val="Balance Sheet US GAAP"/>
      <sheetName val="Balance Sheet HGB"/>
      <sheetName val="CashFlow_Calculation"/>
      <sheetName val="DCF Valuation"/>
      <sheetName val="Goodwil_Deut"/>
      <sheetName val="Goodwill_Eng"/>
      <sheetName val="Ratios"/>
      <sheetName val="EVA"/>
      <sheetName val="EVA-Unterbau"/>
      <sheetName val="EVA-Konzern"/>
      <sheetName val="WACC"/>
      <sheetName val="CB"/>
      <sheetName val="Sources"/>
      <sheetName val="Valuation"/>
      <sheetName val="Financial Statements"/>
      <sheetName val="survey 2"/>
      <sheetName val="FinAnalysis"/>
      <sheetName val="Konzernauswirkungen"/>
      <sheetName val="Konzernratios "/>
      <sheetName val="Vorlagenblatt"/>
      <sheetName val="Ertragswertverfahren"/>
      <sheetName val="DCF-Calculation"/>
      <sheetName val="DCF-Input"/>
      <sheetName val="EBITDA_oFCF_SF_Capex in LC"/>
      <sheetName val="Konzern-ratios"/>
      <sheetName val="Control"/>
      <sheetName val="Sheet2"/>
      <sheetName val="MM - 45 usluga V"/>
      <sheetName val="MM - 45 usluga NEV"/>
    </sheetNames>
    <sheetDataSet>
      <sheetData sheetId="0" refreshError="1"/>
      <sheetData sheetId="1" refreshError="1">
        <row r="2">
          <cell r="T2" t="str">
            <v>440020</v>
          </cell>
        </row>
        <row r="129">
          <cell r="K129">
            <v>0.09</v>
          </cell>
          <cell r="L129">
            <v>0.09</v>
          </cell>
          <cell r="M129">
            <v>0.09</v>
          </cell>
          <cell r="N129">
            <v>0.09</v>
          </cell>
          <cell r="O129">
            <v>0.09</v>
          </cell>
          <cell r="P129">
            <v>0.09</v>
          </cell>
          <cell r="Q129">
            <v>0.09</v>
          </cell>
          <cell r="R129">
            <v>0.09</v>
          </cell>
          <cell r="S129">
            <v>0.09</v>
          </cell>
          <cell r="T129">
            <v>0.09</v>
          </cell>
          <cell r="U129">
            <v>0.09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veukupno po kontima"/>
      <sheetName val="MATERIJAL"/>
    </sheetNames>
    <sheetDataSet>
      <sheetData sheetId="0" refreshError="1"/>
      <sheetData sheetId="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Parameter "/>
      <sheetName val="KPI_T_COM (1)"/>
      <sheetName val="KPI_TSI_IT (2)"/>
      <sheetName val="KPI_TMO (3)"/>
      <sheetName val="KPI_TOI (4)"/>
      <sheetName val="KPI_sonst (5)"/>
      <sheetName val="KPI_TSI_TK (6)"/>
      <sheetName val="Working capital etc."/>
      <sheetName val="Capital Exp. D&amp;A"/>
      <sheetName val="Financial Result"/>
      <sheetName val="Rückstellungen"/>
      <sheetName val="P&amp;L( HGB)"/>
      <sheetName val="P&amp;L ( US-GAAP)"/>
      <sheetName val="Balance Sheet US GAAP"/>
      <sheetName val="Balance Sheet HGB"/>
      <sheetName val="CashFlow_Calculation"/>
      <sheetName val="DCF Valuation"/>
      <sheetName val="Goodwil_Deut"/>
      <sheetName val="Goodwill_Eng"/>
      <sheetName val="Ratios"/>
      <sheetName val="EVA"/>
      <sheetName val="EVA-Unterbau"/>
      <sheetName val="EVA-Konzern"/>
      <sheetName val="WACC"/>
      <sheetName val="CB"/>
      <sheetName val="Sources"/>
      <sheetName val="Valuation"/>
      <sheetName val="Financial Statements"/>
      <sheetName val="survey 2"/>
      <sheetName val="FinAnalysis"/>
      <sheetName val="Konzernauswirkungen"/>
      <sheetName val="Konzernratios "/>
      <sheetName val="Vorlagenblatt"/>
      <sheetName val="Ertragswertverfahren"/>
    </sheetNames>
    <sheetDataSet>
      <sheetData sheetId="0">
        <row r="7">
          <cell r="L7" t="str">
            <v>'000 EURO</v>
          </cell>
        </row>
      </sheetData>
      <sheetData sheetId="1" refreshError="1">
        <row r="7">
          <cell r="L7" t="str">
            <v>'000 EURO</v>
          </cell>
        </row>
        <row r="28">
          <cell r="F28" t="str">
            <v>Musterfirma</v>
          </cell>
        </row>
        <row r="36">
          <cell r="G36">
            <v>2002</v>
          </cell>
        </row>
        <row r="103">
          <cell r="G103">
            <v>0.39</v>
          </cell>
        </row>
        <row r="129">
          <cell r="J129">
            <v>0.09</v>
          </cell>
          <cell r="K129">
            <v>0.09</v>
          </cell>
          <cell r="L129">
            <v>0.09</v>
          </cell>
          <cell r="M129">
            <v>0.09</v>
          </cell>
          <cell r="N129">
            <v>0.09</v>
          </cell>
          <cell r="O129">
            <v>0.09</v>
          </cell>
          <cell r="P129">
            <v>0.09</v>
          </cell>
          <cell r="Q129">
            <v>0.09</v>
          </cell>
          <cell r="R129">
            <v>0.09</v>
          </cell>
          <cell r="S129">
            <v>0.09</v>
          </cell>
          <cell r="T129">
            <v>0.09</v>
          </cell>
          <cell r="U129">
            <v>0.09</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 Korrektur"/>
      <sheetName val="Zusammenstellung vor Korrektur"/>
      <sheetName val="Korrekturen"/>
      <sheetName val="EurotoolsXRates"/>
      <sheetName val="Korrektur Verrechnung Telekom"/>
      <sheetName val="Korrektur Verrechnung TMO"/>
      <sheetName val="Ertragsteuern"/>
      <sheetName val="Zinsaufwendungen"/>
      <sheetName val="Zinserträge"/>
      <sheetName val="CF nach Korrektur mit Verr.kten"/>
      <sheetName val="Darstellung Cash-Flow neu"/>
      <sheetName val="Cash-Flow ohne Verr. DTAG,TMO"/>
      <sheetName val="Kontrolle Bewegungsbilanz"/>
    </sheetNames>
    <sheetDataSet>
      <sheetData sheetId="0" refreshError="1"/>
      <sheetData sheetId="1" refreshError="1"/>
      <sheetData sheetId="2" refreshError="1"/>
      <sheetData sheetId="3" refreshError="1">
        <row r="9">
          <cell r="B9">
            <v>0.16818792646151104</v>
          </cell>
        </row>
        <row r="10">
          <cell r="B10">
            <v>0.15244901723741039</v>
          </cell>
        </row>
        <row r="11">
          <cell r="B11">
            <v>1.2697380784291816</v>
          </cell>
        </row>
        <row r="12">
          <cell r="B12">
            <v>5.1645689908948644E-4</v>
          </cell>
        </row>
        <row r="13">
          <cell r="B13">
            <v>2.4789352477323941E-2</v>
          </cell>
        </row>
        <row r="14">
          <cell r="A14">
            <v>2.2037100000000001</v>
          </cell>
        </row>
        <row r="15">
          <cell r="A15">
            <v>200.482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centers"/>
      <sheetName val="costs"/>
      <sheetName val="template opex"/>
      <sheetName val="template headcount"/>
      <sheetName val="Documents"/>
      <sheetName val="Control"/>
      <sheetName val="Adjustments"/>
      <sheetName val="import file"/>
      <sheetName val="DT affiliates T_Com"/>
      <sheetName val="IC Iskon"/>
      <sheetName val="IC COMBIS"/>
      <sheetName val="IC KDS"/>
      <sheetName val="IKOS PL"/>
      <sheetName val="Sheet4"/>
      <sheetName val="net revenue"/>
      <sheetName val="Zajednička konta m i f"/>
      <sheetName val="net revenue per PG"/>
      <sheetName val="net revenue Mobile"/>
      <sheetName val="OW net revenue"/>
      <sheetName val="Netting"/>
      <sheetName val="P&amp;L _CCat"/>
      <sheetName val="P&amp;L T-HT Inc._CCat"/>
      <sheetName val="P&amp;L HT Inc Ccat NEW "/>
      <sheetName val="P&amp;L T-HT_CCat"/>
      <sheetName val="croatia flash"/>
      <sheetName val="P&amp;L T-Com CCat NEW"/>
      <sheetName val="Reconciliation IC"/>
      <sheetName val="report"/>
      <sheetName val="Validation upload file"/>
      <sheetName val="Sheet1"/>
      <sheetName val="Sheet3"/>
      <sheetName val="Sheet2"/>
    </sheetNames>
    <sheetDataSet>
      <sheetData sheetId="0" refreshError="1"/>
      <sheetData sheetId="1" refreshError="1">
        <row r="12">
          <cell r="C12" t="str">
            <v>LONG-TERM FINANC.ASSETS AND RECEIV.VALUE ADJUST.</v>
          </cell>
        </row>
        <row r="13">
          <cell r="C13" t="str">
            <v>SHORT-TERM FINANCIAL ASSET VALUE ADJUSTMENT</v>
          </cell>
        </row>
        <row r="14">
          <cell r="C14" t="str">
            <v>SHORT-TERM RECEIV.VALUE ADJ.-CHEQUES FROM SHOPS</v>
          </cell>
        </row>
        <row r="15">
          <cell r="C15" t="str">
            <v>SHORT-TERM RECEIV. VALUE ADJUSTMENT-OTH.RECEIV.</v>
          </cell>
        </row>
        <row r="16">
          <cell r="C16" t="str">
            <v>IS-T SHORT-TERM RECEIVABLES VALUE ADJUSTMENT</v>
          </cell>
        </row>
        <row r="17">
          <cell r="C17" t="str">
            <v>SHORT-TERM RECEIVAB.VALUE ADJUSTMENT-DATA-CROAPACK</v>
          </cell>
        </row>
        <row r="18">
          <cell r="C18" t="str">
            <v>SHORT-TERM RECEIVAB.VALUE ADJUSTMENT-INTERNET</v>
          </cell>
        </row>
        <row r="19">
          <cell r="C19" t="str">
            <v>SHORT-TERM RECEIVAB.VALUE ADJUSTMENT-INTEL.NET</v>
          </cell>
        </row>
        <row r="20">
          <cell r="C20" t="str">
            <v>SHORT-TERM RECEIVAB.VALUE ADJUSTMENT-INTER.SETTL.</v>
          </cell>
        </row>
        <row r="21">
          <cell r="C21" t="str">
            <v>SHORT-TERM RECEIVABLES VALUE ADJUST.-INTERESTS</v>
          </cell>
        </row>
        <row r="22">
          <cell r="C22" t="str">
            <v>SHORT-TERM RECEIVABLES VALUE ADJUSTMENT-DUTIES</v>
          </cell>
        </row>
        <row r="23">
          <cell r="C23" t="str">
            <v>SHORT-TERM RECEIV.VALUE ADJ.- KTKU FIXED</v>
          </cell>
        </row>
        <row r="24">
          <cell r="C24" t="str">
            <v>VAL.ADJ.OF GIVEN DOWNPAY.FOR MATER.AND SPARE PARTS</v>
          </cell>
        </row>
        <row r="25">
          <cell r="C25" t="str">
            <v>VAL.ADJ.OF MATERIAL,SPARE PARTS STOCK &amp; SMALL INV.</v>
          </cell>
        </row>
        <row r="26">
          <cell r="C26" t="str">
            <v>REVALUA.OF USED MATERIAL,SP.PARTS AND SMALL INV.</v>
          </cell>
        </row>
        <row r="27">
          <cell r="C27" t="str">
            <v>REVALUATION OF SOLD PRODUCTS</v>
          </cell>
        </row>
        <row r="28">
          <cell r="C28" t="str">
            <v>VALUE NOT DEPREC.&amp;OTH.EXP.OF SEIZED,WRIT.OFF ASS.</v>
          </cell>
        </row>
        <row r="29">
          <cell r="C29" t="str">
            <v>VALUE NOT DEPREC.&amp;OTH.EXPEN.OF SOLD FIXED ASSETS</v>
          </cell>
        </row>
        <row r="30">
          <cell r="C30" t="str">
            <v>VALUE NOT DEPREC.&amp;OTH.EXPOFF ASSETS-HT MOBILE</v>
          </cell>
        </row>
        <row r="31">
          <cell r="C31" t="str">
            <v>VALUE NOT DEPREC.&amp;OTH.EXPOFF ASSETS-CORRECTION ACC</v>
          </cell>
        </row>
        <row r="32">
          <cell r="C32" t="str">
            <v>INTELLECTUAL SERVICES</v>
          </cell>
        </row>
        <row r="33">
          <cell r="C33" t="str">
            <v>VOCATION.TRAIN.COSTS (SEMIN.,SYMP.,TUITION FEES )</v>
          </cell>
        </row>
        <row r="34">
          <cell r="C34" t="str">
            <v>EDUCATION COSTS, MANAGEMENT DEVELOPMENT</v>
          </cell>
        </row>
        <row r="35">
          <cell r="C35" t="str">
            <v>EDUCATION COSTS, ,EMPLOYEE DEVELOPMENT</v>
          </cell>
        </row>
        <row r="36">
          <cell r="C36" t="str">
            <v>EDUCATION COSTS, PROFESSIONAL EDUCATION</v>
          </cell>
        </row>
        <row r="37">
          <cell r="C37" t="str">
            <v>EDUCATION COSTS, PROF.SEMINARS/CONFER.</v>
          </cell>
        </row>
        <row r="38">
          <cell r="C38" t="str">
            <v>EDUCATION COSTS, MBA EDUCATION</v>
          </cell>
        </row>
        <row r="39">
          <cell r="C39" t="str">
            <v>EDUCATION COSTS, FOREIGN LANGUAGES</v>
          </cell>
        </row>
        <row r="40">
          <cell r="C40" t="str">
            <v>EDUCATION COSTS, IT EDUCATION</v>
          </cell>
        </row>
        <row r="41">
          <cell r="C41" t="str">
            <v>EDUCATION COSTS, SCHOLARSHIPS</v>
          </cell>
        </row>
        <row r="42">
          <cell r="C42" t="str">
            <v>EDUCATION COSTS, OTHER</v>
          </cell>
        </row>
        <row r="43">
          <cell r="C43" t="str">
            <v>SPENT FUEL,OIL,LUBR. AND GAS</v>
          </cell>
        </row>
        <row r="44">
          <cell r="C44" t="str">
            <v>SPENT FUEL,OIL,LUBRIC., FOR PERSONAL TRAVELLING</v>
          </cell>
        </row>
        <row r="45">
          <cell r="C45" t="str">
            <v>SPENT FUEL,OIL,LUBRIC.,GAS FOR TRUCKS</v>
          </cell>
        </row>
        <row r="46">
          <cell r="C46" t="str">
            <v>SPENT FUEL,OIL,LUBRIC.,GAS FOR PERS.VEH.-DECIS.4H</v>
          </cell>
        </row>
        <row r="47">
          <cell r="C47" t="str">
            <v>ELECTRICAL POWER</v>
          </cell>
        </row>
        <row r="48">
          <cell r="C48" t="str">
            <v>ELECTRICAL POWER USED FOR PRODUCTION</v>
          </cell>
        </row>
        <row r="49">
          <cell r="C49" t="str">
            <v>GAS</v>
          </cell>
        </row>
        <row r="50">
          <cell r="C50" t="str">
            <v>STEAM (THERMAL HEAT)</v>
          </cell>
        </row>
        <row r="51">
          <cell r="C51" t="str">
            <v>FUEL FOR PERSONAL AND CAR RENTAL VEHICLES</v>
          </cell>
        </row>
        <row r="52">
          <cell r="C52" t="str">
            <v>FUEL FOR OTHER MEANS OF TRANSPORT</v>
          </cell>
        </row>
        <row r="53">
          <cell r="C53" t="str">
            <v>FUEL AND OTH.MAT.FOR POWER GENER.(COAL,WOOD,OIL)</v>
          </cell>
        </row>
        <row r="54">
          <cell r="C54" t="str">
            <v>EXCHANGE RATES LOSSES (REAL.)</v>
          </cell>
        </row>
        <row r="55">
          <cell r="C55" t="str">
            <v>EXCHANGE RATES LOSSES (REAL.)-PEROD.PROC.</v>
          </cell>
        </row>
        <row r="56">
          <cell r="C56" t="str">
            <v>EXCHANGE RATES LOSSES (REAL.)-HGB</v>
          </cell>
        </row>
        <row r="57">
          <cell r="C57" t="str">
            <v>CREDIT BASIS&amp;FIX.ASSETS COMMIT.EXCH.RATE DIFF.</v>
          </cell>
        </row>
        <row r="58">
          <cell r="C58" t="str">
            <v>CRED.BASIS AND SH.-TERM ASSET COMM.EXCH.RATE DIFF.</v>
          </cell>
        </row>
        <row r="60">
          <cell r="C60" t="str">
            <v>PROCUREMENT VALUE COSTS OF GOODS SOLD IN RETAIL</v>
          </cell>
        </row>
        <row r="61">
          <cell r="C61" t="str">
            <v>PROCUREMENT VALUE COSTS OF GOODS SOLD WHOLESALE</v>
          </cell>
        </row>
        <row r="62">
          <cell r="C62" t="str">
            <v>PROCUREM.VALUE COSTS OF GOODS SOLD ON COMMISSION</v>
          </cell>
        </row>
        <row r="63">
          <cell r="C63" t="str">
            <v>GOODS ULLAGE, WASTE, MALFUNCT. AND BREAKDOWN COSTS</v>
          </cell>
        </row>
        <row r="64">
          <cell r="C64" t="str">
            <v>DEFICIT OF TRADING GOODS</v>
          </cell>
        </row>
        <row r="65">
          <cell r="C65" t="str">
            <v>TRADING GOODS VALUE ADJUSTMENT</v>
          </cell>
        </row>
        <row r="66">
          <cell r="C66" t="str">
            <v>SERVICES OF REGULAR EQUIPMENT MAINTENANCE</v>
          </cell>
        </row>
        <row r="67">
          <cell r="C67" t="str">
            <v>COSTS OF REGULAR EQUIP.MAINTEN.-TC DEVICES</v>
          </cell>
        </row>
        <row r="68">
          <cell r="C68" t="str">
            <v>COSTS OF REGULAR EQUIP.MAINTENANCE-BUILDINGS</v>
          </cell>
        </row>
        <row r="69">
          <cell r="C69" t="str">
            <v>SERV.OF REGULAR EQUIP.MAINT.- TRUCKS</v>
          </cell>
        </row>
        <row r="70">
          <cell r="C70" t="str">
            <v>SERVICES OF REGULAR EQUIP.MAINTEN.-PERS.VEHICLES</v>
          </cell>
        </row>
        <row r="71">
          <cell r="C71" t="str">
            <v>MAINTENANCE SERVICES FOR PERS.V.-DECIS.24H US</v>
          </cell>
        </row>
        <row r="72">
          <cell r="C72" t="str">
            <v>COSTS OF REGULAR EQUIPMENT MAINTENANCE-IT EQUIP.</v>
          </cell>
        </row>
        <row r="73">
          <cell r="C73" t="str">
            <v>COSTS OF REGULAR EQUIP.MAINTENANCE-PRODUCTION</v>
          </cell>
        </row>
        <row r="74">
          <cell r="C74" t="str">
            <v>COSTS OF REGULAR EQUIP.MAINTEN.-OTHER EQUIPMENT</v>
          </cell>
        </row>
        <row r="75">
          <cell r="C75" t="str">
            <v>COSTS OF EQUIP.INVESTM.MAINTEN.-TC LINES AND NETW.</v>
          </cell>
        </row>
        <row r="76">
          <cell r="C76" t="str">
            <v>COSTS OF EQUIP.INVESTM.MAINTENANCE-TC DEVICES</v>
          </cell>
        </row>
        <row r="77">
          <cell r="C77" t="str">
            <v>COSTS OF EQUIP.INVESTM.MAINTENANCE-BUILDINGS</v>
          </cell>
        </row>
        <row r="78">
          <cell r="C78" t="str">
            <v>COSTS OF EQUIP.INVESTM.MAINTEN.-OTH.MEANS OF TRAN.</v>
          </cell>
        </row>
        <row r="79">
          <cell r="C79" t="str">
            <v>COSTS OF EQUIP.INVEST.MAINTEN.-PERSONAL VEHICLES</v>
          </cell>
        </row>
        <row r="80">
          <cell r="C80" t="str">
            <v>COSTS OF EQUIP.INVEST.MAINTENANCE - IT EQUIPMENT</v>
          </cell>
        </row>
        <row r="81">
          <cell r="C81" t="str">
            <v>COSTS OF EQUIP.INVESTM.MAINTEN.-OTHER EQUIPMENT</v>
          </cell>
        </row>
        <row r="82">
          <cell r="C82" t="str">
            <v>MAINTEN.AND INSPEC.COSTS OF LIGHTNING CONDUCT.INST</v>
          </cell>
        </row>
        <row r="83">
          <cell r="C83" t="str">
            <v>DEVICE AND INSTALL.MAINTEN.FOR DETECTION AND INFO.</v>
          </cell>
        </row>
        <row r="85">
          <cell r="C85" t="str">
            <v>RAW MATERIAL, MATERIAL AND INVENTORY TRANSPORT</v>
          </cell>
        </row>
        <row r="86">
          <cell r="C86" t="str">
            <v>TRANSP.OF MATER.AND INVENT.USED FOR PRODUCTION</v>
          </cell>
        </row>
        <row r="87">
          <cell r="C87" t="str">
            <v>OTHER TRANSPORT SERVICES</v>
          </cell>
        </row>
        <row r="88">
          <cell r="C88" t="str">
            <v>OTHER TRANSPORT SERVICES USED FOR PRODUCTION</v>
          </cell>
        </row>
        <row r="89">
          <cell r="C89" t="str">
            <v>TRANSPORTATION SERVICES</v>
          </cell>
        </row>
        <row r="90">
          <cell r="C90" t="str">
            <v>PRODUCTION SERVICES</v>
          </cell>
        </row>
        <row r="91">
          <cell r="C91" t="str">
            <v>SANDING, COATING AND VARNISHING SERV.PERFORMED</v>
          </cell>
        </row>
        <row r="92">
          <cell r="C92" t="str">
            <v>GALVANIZING OF ANTENNA CASING</v>
          </cell>
        </row>
        <row r="93">
          <cell r="C93" t="str">
            <v>OTHER PRODUCT PRODUCTION SERVICES</v>
          </cell>
        </row>
        <row r="94">
          <cell r="C94" t="str">
            <v>COSTS FOR CURR.SAFETY AT WORK REQUIR.-SAF.AT WORK</v>
          </cell>
        </row>
        <row r="95">
          <cell r="C95" t="str">
            <v>COSTS FOR CURR.SAFETY AT WORK REQUIR.-ENRICH.DIET</v>
          </cell>
        </row>
        <row r="96">
          <cell r="C96" t="str">
            <v>COSTS FOR FIRE PREVENTION</v>
          </cell>
        </row>
        <row r="97">
          <cell r="C97" t="str">
            <v>WATER CONSUMP.,SEWERAGE,WASTE WATER PURIFICATION</v>
          </cell>
        </row>
        <row r="98">
          <cell r="C98" t="str">
            <v>CLEANING SERVICES,CHIMNEY SWEEP.SERV.,COLLECTION</v>
          </cell>
        </row>
        <row r="99">
          <cell r="C99" t="str">
            <v>RAT POISONING, PEST CONTROL AND DESINFECTION</v>
          </cell>
        </row>
        <row r="100">
          <cell r="C100" t="str">
            <v>OTHER PUBLIC UTILITIES</v>
          </cell>
        </row>
        <row r="101">
          <cell r="C101" t="str">
            <v>FEES TO CONSIGNEES FOR GOODS RECEIVED ON COMMISS.</v>
          </cell>
        </row>
        <row r="102">
          <cell r="C102" t="str">
            <v>FORWARDING SERVICES</v>
          </cell>
        </row>
        <row r="103">
          <cell r="C103" t="str">
            <v>OTHER SERVICE COSTS</v>
          </cell>
        </row>
        <row r="104">
          <cell r="C104" t="str">
            <v>CHIP CARD PRODUCTION SERVICES</v>
          </cell>
        </row>
        <row r="105">
          <cell r="C105" t="str">
            <v>SIM CARD PRODUCTION SERVICES</v>
          </cell>
        </row>
        <row r="106">
          <cell r="C106" t="str">
            <v>CHIP CARD,MOBILE PHONE ETC TESTING SERVICES</v>
          </cell>
        </row>
        <row r="107">
          <cell r="C107" t="str">
            <v>SIMPA BONS PRODUCTION SERVICES</v>
          </cell>
        </row>
        <row r="108">
          <cell r="C108" t="str">
            <v>CD FOR ON-LINE SOFTWARE PRODUCTION SERVICES</v>
          </cell>
        </row>
        <row r="109">
          <cell r="C109" t="str">
            <v>SIMPA BONS PROCUREMENT SERVICES</v>
          </cell>
        </row>
        <row r="110">
          <cell r="C110" t="str">
            <v>COSTS OF WASTE MATERIAL MANAGEMENT</v>
          </cell>
        </row>
        <row r="111">
          <cell r="C111" t="str">
            <v>TC INVOICES PRINTING SERVICES</v>
          </cell>
        </row>
        <row r="112">
          <cell r="C112" t="str">
            <v>TRADE PUBLICATION PRINTING SERVICES</v>
          </cell>
        </row>
        <row r="113">
          <cell r="C113" t="str">
            <v>EOP SERVICES</v>
          </cell>
        </row>
        <row r="114">
          <cell r="C114" t="str">
            <v>EQUIPMENT REPAIR SERVICES (ABROAD)</v>
          </cell>
        </row>
        <row r="115">
          <cell r="C115" t="str">
            <v>MEDIATION SERVICE FEE - FIXED NETWORK</v>
          </cell>
        </row>
        <row r="116">
          <cell r="C116" t="str">
            <v>MEDIATION SERVICE FEE - MOBILE NETWORK</v>
          </cell>
        </row>
        <row r="117">
          <cell r="C117" t="str">
            <v>MEDIATION SERVICE FEE - HINET</v>
          </cell>
        </row>
        <row r="118">
          <cell r="C118" t="str">
            <v>MEDIATION SERVICE FEE - DATA NETWORK</v>
          </cell>
        </row>
        <row r="119">
          <cell r="C119" t="str">
            <v>OTHER SERVICES(HTV LICENCE FEE AND SO ON)</v>
          </cell>
        </row>
        <row r="120">
          <cell r="C120" t="str">
            <v>MASS COMMUNIC.COSTS (POSITIONS, PROJ.TENDER.ETC.)</v>
          </cell>
        </row>
        <row r="121">
          <cell r="C121" t="str">
            <v>ASSET PROTECTION SERVICES</v>
          </cell>
        </row>
        <row r="122">
          <cell r="C122" t="str">
            <v>PHOTOCOPYING SERVICES</v>
          </cell>
        </row>
        <row r="123">
          <cell r="C123" t="str">
            <v>LEGAL SERVICES COSTS</v>
          </cell>
        </row>
        <row r="124">
          <cell r="C124" t="str">
            <v>AUDIT COSTS</v>
          </cell>
        </row>
        <row r="125">
          <cell r="C125" t="str">
            <v>HORTICULTURE COSTS</v>
          </cell>
        </row>
        <row r="126">
          <cell r="C126" t="str">
            <v>COSTS OF WEB CONTENT</v>
          </cell>
        </row>
        <row r="127">
          <cell r="C127" t="str">
            <v>OTHER SERVICES</v>
          </cell>
        </row>
        <row r="128">
          <cell r="C128" t="str">
            <v>BANK SERVICES</v>
          </cell>
        </row>
        <row r="129">
          <cell r="C129" t="str">
            <v>BANK SERVICES FOR FOREIGN EXC.EARNINGS&amp;OUTFLOW</v>
          </cell>
        </row>
        <row r="130">
          <cell r="C130" t="str">
            <v>BANK SERVICES-AGENCY COSTS,ORGANIZ.&amp;MEDIATION COST</v>
          </cell>
        </row>
        <row r="131">
          <cell r="C131" t="str">
            <v>BANK SERVICES-GUARANTEE COSTS,ORGAN.AND MEDIAT.</v>
          </cell>
        </row>
        <row r="132">
          <cell r="C132" t="str">
            <v>BANK SERV.-COMM.FOR SALE OF SIMPA PREPAID C.-ATM</v>
          </cell>
        </row>
        <row r="133">
          <cell r="C133" t="str">
            <v>MONEY TRANSFER SERVICES</v>
          </cell>
        </row>
        <row r="134">
          <cell r="C134" t="str">
            <v>REIMBURSEMENTS OF CREDIT CARD SALE CHARGE</v>
          </cell>
        </row>
        <row r="135">
          <cell r="C135" t="str">
            <v>REIMBURSEM.OF CREDIT CARD SALE CHARGE-AMEX</v>
          </cell>
        </row>
        <row r="136">
          <cell r="C136" t="str">
            <v>REIMBURSEM.OF CREDIT CARD SALE CHARGE - DINERS</v>
          </cell>
        </row>
        <row r="137">
          <cell r="C137" t="str">
            <v>REIMBURSEM.OF CREDIT CARD SALE CHARGE-EC/MC</v>
          </cell>
        </row>
        <row r="138">
          <cell r="C138" t="str">
            <v>REIMBUR.OF CREDIT CARD SALE CHARGE-OTH.CR.CARDS</v>
          </cell>
        </row>
        <row r="139">
          <cell r="C139" t="str">
            <v>COURT COSTS AND ADMINISTRATIVE FEES AND DUTIES</v>
          </cell>
        </row>
        <row r="140">
          <cell r="C140" t="str">
            <v>COSTS OF ABROAD LIC. &amp; SOFTWARE</v>
          </cell>
        </row>
        <row r="141">
          <cell r="C141" t="str">
            <v>FEE FOR THE USE OF RADIO FREQUENCIES-CONCESSIONS</v>
          </cell>
        </row>
        <row r="142">
          <cell r="C142" t="str">
            <v>FEES FOR THE USE OF RADIO FREQ.-CRONET AND MOBIT.</v>
          </cell>
        </row>
        <row r="143">
          <cell r="C143" t="str">
            <v>FEE FOR THE USE OF RADIO FREQUENC. IN PUBLIC NETW.</v>
          </cell>
        </row>
        <row r="144">
          <cell r="C144" t="str">
            <v>FEE FOR THE USE OF NUMBERS FOR TC SERVICES IN MN</v>
          </cell>
        </row>
        <row r="145">
          <cell r="C145" t="str">
            <v>FEE FOR THE USE OF NUMBERS FOR TC SERVICES IN FN</v>
          </cell>
        </row>
        <row r="146">
          <cell r="C146" t="str">
            <v>FEE FOR  INTERNET SERVICES</v>
          </cell>
        </row>
        <row r="147">
          <cell r="C147" t="str">
            <v>ONE-TIME LICENCES COSTS UP TO ONE YEAR</v>
          </cell>
        </row>
        <row r="148">
          <cell r="C148" t="str">
            <v>SPENT MATERIAL FOR MAINTAINING ASSETS</v>
          </cell>
        </row>
        <row r="149">
          <cell r="C149" t="str">
            <v>MATERIAL FOR TC DEVICE MAINTENANCE</v>
          </cell>
        </row>
        <row r="150">
          <cell r="C150" t="str">
            <v>MATERIAL FOR OTHER EQUIPMENT MAINTENANCE</v>
          </cell>
        </row>
        <row r="151">
          <cell r="C151" t="str">
            <v>SPENT MATERIAL FOR WORKING FOR EXTERNAL CUSTOMERS</v>
          </cell>
        </row>
        <row r="152">
          <cell r="C152" t="str">
            <v>MATERIAL FOR EXTERNAL SERVICES ON TC DEVICES</v>
          </cell>
        </row>
        <row r="153">
          <cell r="C153" t="str">
            <v>SPENT MAT. FOR TRUCKS</v>
          </cell>
        </row>
        <row r="154">
          <cell r="C154" t="str">
            <v>MATERIAL FOR PERSONAL VEHICLE MAINTENANCE</v>
          </cell>
        </row>
        <row r="155">
          <cell r="C155" t="str">
            <v>SPENT MAT. FOR PERSONAL VEHICLE-DES.24H</v>
          </cell>
        </row>
        <row r="156">
          <cell r="C156" t="str">
            <v>MATERIAL IN CONSTRUCTION DEPARTMENT</v>
          </cell>
        </row>
        <row r="157">
          <cell r="C157" t="str">
            <v>MATER.USED INTERNAL SERV.-TC LINES AND NETWORKS</v>
          </cell>
        </row>
        <row r="158">
          <cell r="C158" t="str">
            <v>MATERIAL FOR INTERNAL SERVICES - TC DEVICES</v>
          </cell>
        </row>
        <row r="159">
          <cell r="C159" t="str">
            <v>MATER.USED IN RESORTS AND RESTAUR.(FOOD AND BEV.)</v>
          </cell>
        </row>
        <row r="160">
          <cell r="C160" t="str">
            <v>MATERIAL USED FOR FINISHED PRODUCTS PRODUCTION</v>
          </cell>
        </row>
        <row r="161">
          <cell r="C161" t="str">
            <v>LUBRICANTS USED FOR PRODUCTION</v>
          </cell>
        </row>
        <row r="162">
          <cell r="C162" t="str">
            <v>ULLAGE, WASTE, MALFUNCTION AND BREAKDOWN</v>
          </cell>
        </row>
        <row r="163">
          <cell r="C163" t="str">
            <v>LIGHTING MATERIAL</v>
          </cell>
        </row>
        <row r="164">
          <cell r="C164" t="str">
            <v>CLEANING MATERIAL</v>
          </cell>
        </row>
        <row r="165">
          <cell r="C165" t="str">
            <v>OFFICE SUPPL.,FORMS,CARTRIDGES,CDS,FLOPPY DISCS ET</v>
          </cell>
        </row>
        <row r="166">
          <cell r="C166" t="str">
            <v>PHONEBOOKS FOR HT</v>
          </cell>
        </row>
        <row r="167">
          <cell r="C167" t="str">
            <v>MATERIAL FOR HT MUSEUM (EXHIBITS)</v>
          </cell>
        </row>
        <row r="168">
          <cell r="C168" t="str">
            <v>FIRE SERVICE MATERIAL</v>
          </cell>
        </row>
        <row r="169">
          <cell r="C169" t="str">
            <v>OTHER MATERIALS</v>
          </cell>
        </row>
        <row r="170">
          <cell r="C170" t="str">
            <v>CARTRIDGES, CDS, FLOPPY DISCS PROCUREMENT COSTS</v>
          </cell>
        </row>
        <row r="171">
          <cell r="C171" t="str">
            <v>SPENT SPARE P. FOR MAINTENANCE TRUCKS</v>
          </cell>
        </row>
        <row r="172">
          <cell r="C172" t="str">
            <v>SPARE PARTS FOR MAINTAINING TEHNICAL EQUIPMENT</v>
          </cell>
        </row>
        <row r="173">
          <cell r="C173" t="str">
            <v>SPARE PARTS USED IN VEHICLE INVEST.MAINTENANCE</v>
          </cell>
        </row>
        <row r="174">
          <cell r="C174" t="str">
            <v>SPARE PARTS USED IN OTHER EQUIP.INVEST.MAINTEN.</v>
          </cell>
        </row>
        <row r="175">
          <cell r="C175" t="str">
            <v>SPENT SPARE PARTS FOR MAINT.CARS FOR PERSONAL TRAV</v>
          </cell>
        </row>
        <row r="176">
          <cell r="C176" t="str">
            <v>SPENT SPARE P. FOR PERSONAL VEH-DECIS.24H</v>
          </cell>
        </row>
        <row r="177">
          <cell r="C177" t="str">
            <v>SPARE PARTS USED IN INVEST.MAINT.OF PERS.VEHICLES</v>
          </cell>
        </row>
        <row r="178">
          <cell r="C178" t="str">
            <v>COSTS OF SMALL INVENTORY IN USE</v>
          </cell>
        </row>
        <row r="179">
          <cell r="C179" t="str">
            <v>COSTS OF TYRES IN USE FOR TRUCKS</v>
          </cell>
        </row>
        <row r="180">
          <cell r="C180" t="str">
            <v>COSTS OF TYRES IN USE (PERSONAL VEHICLES)</v>
          </cell>
        </row>
        <row r="181">
          <cell r="C181" t="str">
            <v>COSTS OF TYRES IN USE FOR PERS.V.-DECIS.24H US</v>
          </cell>
        </row>
        <row r="182">
          <cell r="C182" t="str">
            <v>COSTS OF FIRE SERVICE AND PROTEC.EQUIPM.IN USE</v>
          </cell>
        </row>
        <row r="183">
          <cell r="C183" t="str">
            <v>COSTS OF PROTECTIVE WEAR IN USE</v>
          </cell>
        </row>
        <row r="184">
          <cell r="C184" t="str">
            <v>COSTS OF WORK WEAR IN USE</v>
          </cell>
        </row>
        <row r="185">
          <cell r="C185" t="str">
            <v>COSTS OF PACKING MATERIAL IN USE</v>
          </cell>
        </row>
        <row r="186">
          <cell r="C186" t="str">
            <v>DIFFERENCE IN RELATED COST FOR PURCHASE OF MATER.</v>
          </cell>
        </row>
        <row r="187">
          <cell r="C187" t="str">
            <v>DIFFERENCE IN RELATED COST FOR</v>
          </cell>
        </row>
        <row r="188">
          <cell r="C188" t="str">
            <v>SALES COST OF WASTE</v>
          </cell>
        </row>
        <row r="189">
          <cell r="C189" t="str">
            <v>SALES COST OF MATERIAL FROM WAREHOUSE HT/M</v>
          </cell>
        </row>
        <row r="190">
          <cell r="C190" t="str">
            <v>SALES COST OF MATERIAL FROM WAREHOUSE - OTHERS</v>
          </cell>
        </row>
        <row r="191">
          <cell r="C191" t="str">
            <v>SALES COST OF MAT.AND SERV.-REINVOICING-HT / M</v>
          </cell>
        </row>
        <row r="192">
          <cell r="C192" t="str">
            <v>SLA HTM VEHICLE EXPENSES</v>
          </cell>
        </row>
        <row r="193">
          <cell r="C193" t="str">
            <v>SLA VEHICLE RELATED COSTS - REINVOICING HT MOBILE</v>
          </cell>
        </row>
        <row r="194">
          <cell r="C194" t="str">
            <v>SEMI-FINISH.&amp;FINISH.PROD.SHORTAGE,ULLAGE, WASTE, M</v>
          </cell>
        </row>
        <row r="195">
          <cell r="C195" t="str">
            <v>PRODUCTION AND FINISHED PRODUCTS VALUE ADJUSTMENT</v>
          </cell>
        </row>
        <row r="196">
          <cell r="C196" t="str">
            <v>REAL ESTATE AND LOCATION LEASES</v>
          </cell>
        </row>
        <row r="197">
          <cell r="C197" t="str">
            <v>RENTAL OF LOCATION</v>
          </cell>
        </row>
        <row r="198">
          <cell r="C198" t="str">
            <v>BUSINESS LEASING SERVICES FOR PERSONAL VEHICLE</v>
          </cell>
        </row>
        <row r="199">
          <cell r="C199" t="str">
            <v>RENTAL OF EQUIPMENT</v>
          </cell>
        </row>
        <row r="200">
          <cell r="C200" t="str">
            <v>BUSINESS LEASING SERVICES FOR TRUCKS</v>
          </cell>
        </row>
        <row r="201">
          <cell r="C201" t="str">
            <v>BUS.LEASING SERVICES FOR PERSONAL VEHICLE-DEC.24H</v>
          </cell>
        </row>
        <row r="202">
          <cell r="C202" t="str">
            <v>CAR RENTAL PERSONAL VEHICLE USAGE SERVICES</v>
          </cell>
        </row>
        <row r="203">
          <cell r="C203" t="str">
            <v>IT EQUIPMENT LEASING</v>
          </cell>
        </row>
        <row r="204">
          <cell r="C204" t="str">
            <v>OTHER LEASES</v>
          </cell>
        </row>
        <row r="205">
          <cell r="C205" t="str">
            <v>TC SERVICE COSTS - MOBILE NETWORK</v>
          </cell>
        </row>
        <row r="228">
          <cell r="C228" t="str">
            <v>NET WAGES FOR REGULAR WORK</v>
          </cell>
        </row>
        <row r="229">
          <cell r="C229" t="str">
            <v>NET WAGES FOR OVERTIME</v>
          </cell>
        </row>
        <row r="230">
          <cell r="C230" t="str">
            <v>STATUTORY DEDUCTIONS FOR REGULAR WORK</v>
          </cell>
        </row>
        <row r="231">
          <cell r="C231" t="str">
            <v>STATUTORY DEDUCTIONS FOR OVERTIME</v>
          </cell>
        </row>
        <row r="232">
          <cell r="C232" t="str">
            <v>INCOME TAX ON REGULAR WORK</v>
          </cell>
        </row>
        <row r="233">
          <cell r="C233" t="str">
            <v>INCOME TAX ON OVERTIME</v>
          </cell>
        </row>
        <row r="234">
          <cell r="C234" t="str">
            <v>SURTAX ON INCOME TAX FOR REGULAR WORK</v>
          </cell>
        </row>
        <row r="235">
          <cell r="C235" t="str">
            <v>SURTAX ON INCOME TAX FOR OVERTIME</v>
          </cell>
        </row>
        <row r="236">
          <cell r="C236" t="str">
            <v>SUBS.DET.EXP.FROM PREV.YEARS-IN COUNTRY-NET WAGES</v>
          </cell>
        </row>
        <row r="237">
          <cell r="C237" t="str">
            <v>SUB.DET.EXP.-PREV.YEARS-IN COUNTRY-STAT.DEDUCTIONS</v>
          </cell>
        </row>
        <row r="238">
          <cell r="C238" t="str">
            <v>SUB.DET.EXP.-PREV.YEARS-IN COUNTRY-INCOME TAX</v>
          </cell>
        </row>
        <row r="239">
          <cell r="C239" t="str">
            <v>SUB.DET.EXP.-PREV.YEARS-IN COUNTRY-SURTAX ON INCOM</v>
          </cell>
        </row>
        <row r="240">
          <cell r="C240" t="str">
            <v>RETIREMENT TERMIN.PAYMENT BELOW STAT.AMOUNTS</v>
          </cell>
        </row>
        <row r="241">
          <cell r="C241" t="str">
            <v>TERM.PAYM.IN CASE OF TERM.OF EMPLOYM.IN HT BEL.S.A</v>
          </cell>
        </row>
        <row r="242">
          <cell r="C242" t="str">
            <v>EXPENSES FOR PENSION AND BENEFITS</v>
          </cell>
        </row>
        <row r="243">
          <cell r="C243" t="str">
            <v>RETIREMENT TERMINAL PAYMENT ABOVE STAT.AMOUNTS</v>
          </cell>
        </row>
        <row r="244">
          <cell r="C244" t="str">
            <v>TERM.PAYM.IN CASE OF TERMINAT.OF EMPL.IN HT ABOVE</v>
          </cell>
        </row>
        <row r="245">
          <cell r="C245" t="str">
            <v>STIMULATED PART OF RETIRMENT TERMINAL PAYMENT</v>
          </cell>
        </row>
        <row r="246">
          <cell r="C246" t="str">
            <v>STAT.DEDUCT.FROM RETIREMENT TERMINAL PAYMENTS</v>
          </cell>
        </row>
        <row r="247">
          <cell r="C247" t="str">
            <v>INCOME TAX ON RETIREMENT TERMINAL PAYMENT</v>
          </cell>
        </row>
        <row r="248">
          <cell r="C248" t="str">
            <v>SURTAX ON INC.TAX ON RETIREMENT TERMINAL PAYMENTS</v>
          </cell>
        </row>
        <row r="249">
          <cell r="C249" t="str">
            <v>RETIR.TERM.PAYM.FOR BUSINESS REASONS - UNTAXABLE</v>
          </cell>
        </row>
        <row r="250">
          <cell r="C250" t="str">
            <v>SPECIAL PAYMENTS TO WORKERS</v>
          </cell>
        </row>
        <row r="251">
          <cell r="C251" t="str">
            <v>RETIR.TERM.PAYM.FOR BUSINESS REASONS - ABOVE S.A.</v>
          </cell>
        </row>
        <row r="252">
          <cell r="C252" t="str">
            <v>WAGE COMP.FOR DISMISSAL PER. AND UNUSED VACATION</v>
          </cell>
        </row>
        <row r="253">
          <cell r="C253" t="str">
            <v>STAT.DEDUCT.-STIM.PART.RETIR.TERM.PAYM. ABOVE ST.A</v>
          </cell>
        </row>
        <row r="254">
          <cell r="C254" t="str">
            <v>STAT.DEDUCT.-SPECIAL PAYMENTS</v>
          </cell>
        </row>
        <row r="255">
          <cell r="C255" t="str">
            <v>STAT.DEDUCT.-RETIR.TERM.PAYM. FOR BUSIN.REASONS</v>
          </cell>
        </row>
        <row r="256">
          <cell r="C256" t="str">
            <v>STAT.DEDUCT.-WAGE.COMP.FOR DISM. PER AND UN.VACAT.</v>
          </cell>
        </row>
        <row r="257">
          <cell r="C257" t="str">
            <v>INCOME TAX-STIM.PART.RETIR.TER.PAY ABOVE ST.AMO.</v>
          </cell>
        </row>
        <row r="258">
          <cell r="C258" t="str">
            <v>INCOME TAX-SPECIAL PAYMENTS TO WORKERS</v>
          </cell>
        </row>
        <row r="259">
          <cell r="C259" t="str">
            <v>INCOME TAX-WAGE COMP.FOR DISMISSAL PER.AND UN.VAC.</v>
          </cell>
        </row>
        <row r="260">
          <cell r="C260" t="str">
            <v>INCOME TAX-RETIR.TERM.PAYM.FOR BUSIN.REASONS</v>
          </cell>
        </row>
        <row r="261">
          <cell r="C261" t="str">
            <v>SURT.ON INC.TAX-STIM.PART.RETIR.TER.PAY.ABOVE S.A.</v>
          </cell>
        </row>
        <row r="262">
          <cell r="C262" t="str">
            <v>SURT.ON INC.TAX-SPECIAL PAYMENTS TO WORKERS</v>
          </cell>
        </row>
        <row r="263">
          <cell r="C263" t="str">
            <v>SURT.ON INC.TAX-RETIR.TERM.PAYM.FOR BUSIN.REASONS</v>
          </cell>
        </row>
        <row r="264">
          <cell r="C264" t="str">
            <v>SURT.ON INC.TAX-WAGE COMP.FOR DISM. PER.AND UN.V.</v>
          </cell>
        </row>
        <row r="265">
          <cell r="C265" t="str">
            <v>TRANSP.OF WORK.(EXC.BUSIN.TRIP AND TRAVEL EXPEN.)</v>
          </cell>
        </row>
        <row r="266">
          <cell r="C266" t="str">
            <v>HEALTH SERVICES</v>
          </cell>
        </row>
        <row r="267">
          <cell r="C267" t="str">
            <v>REIMBURS.OF TRAVEL EXPENSES FROM AND TO WORK</v>
          </cell>
        </row>
        <row r="268">
          <cell r="C268" t="str">
            <v>EMPLOYEE DISABIL.SUBSIDIES BELOW STATUT.AMOUNTS</v>
          </cell>
        </row>
        <row r="269">
          <cell r="C269" t="str">
            <v>SUBSIDIES IN CASE OF EMPLOY.DEATH BELOW STATUT.AM.</v>
          </cell>
        </row>
        <row r="270">
          <cell r="C270" t="str">
            <v>SUBS.IN CASE OF DEATH OF AN EMPL.FAMILY MEMB.B.S.A</v>
          </cell>
        </row>
        <row r="271">
          <cell r="C271" t="str">
            <v>SUBS.FOR EMPL.SICK LEAVE LONG.THAN 180 D BELOW S</v>
          </cell>
        </row>
        <row r="272">
          <cell r="C272" t="str">
            <v>PRESENTS FOR CHILD.UP TO 15 Y. OF AGE - BELOW S.A.</v>
          </cell>
        </row>
        <row r="273">
          <cell r="C273" t="str">
            <v>EMPLOYEE ANNIVER.AWARDS BELOW STATUT.AMOUNTS</v>
          </cell>
        </row>
        <row r="274">
          <cell r="C274" t="str">
            <v>FIELD ALLOWANCE BELOW STATUTORY AMOUNTS</v>
          </cell>
        </row>
        <row r="275">
          <cell r="C275" t="str">
            <v>SEPARATION BONUS BELOW STATUTORY AMOUNTS</v>
          </cell>
        </row>
        <row r="276">
          <cell r="C276" t="str">
            <v>SUBS.FOR CHILD.OF THE SOLDIERS KILLED IN ACTION DU</v>
          </cell>
        </row>
        <row r="277">
          <cell r="C277" t="str">
            <v>SUBS.FOR THE EDUC.OF THE CHILD.OF DECEASED EMPL.AN</v>
          </cell>
        </row>
        <row r="278">
          <cell r="C278" t="str">
            <v>SUBS.FOR ALLEVIAT.OF NATUR.DISASTER CONSEQ.BEL.S.A</v>
          </cell>
        </row>
        <row r="279">
          <cell r="C279" t="str">
            <v>REIMBURSEM.FOR ACCIDENTS AT WORK (UNTAXABLE)</v>
          </cell>
        </row>
        <row r="280">
          <cell r="C280" t="str">
            <v>OTHER UNTAXABLE REIMBURS.,SUBSID.AND SIMIL.EXPEN.</v>
          </cell>
        </row>
        <row r="281">
          <cell r="C281" t="str">
            <v>SPECIAL PAYM.OF EASTER AND CHRISTM.BONUSES-UNTAX.</v>
          </cell>
        </row>
        <row r="282">
          <cell r="C282" t="str">
            <v>PRESENT IN KIND TO EMPLOYEES - UNTAXABLE</v>
          </cell>
        </row>
        <row r="283">
          <cell r="C283" t="str">
            <v>SPEC.CONTR.FOR THE USAGE OF HEALTH CARE ABROAD</v>
          </cell>
        </row>
        <row r="284">
          <cell r="C284" t="str">
            <v>HOLIDAY CASH GRANT INCREASE</v>
          </cell>
        </row>
        <row r="285">
          <cell r="C285" t="str">
            <v>DAILY EXP.ALLOW.&amp;TRAVEL EXP.FOR BUSINESS TRIPS ABO</v>
          </cell>
        </row>
        <row r="286">
          <cell r="C286" t="str">
            <v>SUBSIDIES IN CASE OF EMPL.DISABILITY ABOVE STAT.AM</v>
          </cell>
        </row>
        <row r="287">
          <cell r="C287" t="str">
            <v>SUBSIDIES IN CASE OF EMPL.DEATH ABOVE STAT.AMOUNTS</v>
          </cell>
        </row>
        <row r="288">
          <cell r="C288" t="str">
            <v>SUBSIDIES IN CASE OF DEATH OF FAMILY MEMBER ABOVE</v>
          </cell>
        </row>
        <row r="289">
          <cell r="C289" t="str">
            <v>SUBSID. FOR EMPL.SICK LEAVE &gt;180 DAYS ABOVE ST.AM</v>
          </cell>
        </row>
        <row r="290">
          <cell r="C290" t="str">
            <v>PRESENTS FOR CHILD.UP TO 15 Y.OF AGE-ABOVE STAT.AM</v>
          </cell>
        </row>
        <row r="291">
          <cell r="C291" t="str">
            <v>EMPLOYEE ANNIVERSARY AWARDS ABOVE STAT.AMOUNTS</v>
          </cell>
        </row>
        <row r="292">
          <cell r="C292" t="str">
            <v>FIELD ALLOWANCE ABOVE STATUTORY AMOUNTS</v>
          </cell>
        </row>
        <row r="293">
          <cell r="C293" t="str">
            <v>SEPARATION BONUS ABOVE STATUTORY AMOUNTS</v>
          </cell>
        </row>
        <row r="294">
          <cell r="C294" t="str">
            <v>SUBSID.FOR THE KILLED SOLDIERS CHILDREN-ABOVE</v>
          </cell>
        </row>
        <row r="295">
          <cell r="C295" t="str">
            <v>SUBSID. FOR THE EDUCAT.OF DECEAS.EMP.CHILD.-AB.</v>
          </cell>
        </row>
        <row r="296">
          <cell r="C296" t="str">
            <v>SUBSIDIES FOR ALLEV.OF NATUR.DISASTER CONSEQ.ABOVE</v>
          </cell>
        </row>
        <row r="297">
          <cell r="C297" t="str">
            <v>SUBSIDIES TO EMPLOYEES FOR CHILD BIRTH</v>
          </cell>
        </row>
        <row r="298">
          <cell r="C298" t="str">
            <v>SUBSIDIES FOR MEDICAL AIDS AND MEDICATION PROCUR.</v>
          </cell>
        </row>
        <row r="299">
          <cell r="C299" t="str">
            <v>DEATH AND ACCIDENT REIMBURS.ABOVE STATUT.AMOUNTS</v>
          </cell>
        </row>
        <row r="300">
          <cell r="C300" t="str">
            <v>OTH.REIMB.,SUBSIDIES&amp;SIMILAR PAYM.TO EMPLOY.-ABOVE</v>
          </cell>
        </row>
        <row r="301">
          <cell r="C301" t="str">
            <v>SPECIAL PAYMENTS OF EASTER AND CHRISTMAS BONUSES</v>
          </cell>
        </row>
        <row r="302">
          <cell r="C302" t="str">
            <v>HOLIDAY CASH GRANT DEDUCTIONS</v>
          </cell>
        </row>
        <row r="303">
          <cell r="C303" t="str">
            <v>STAT.DEDUCT.FOR DAILY EXP.ALLOW.AND TRAV.EXP.ABOVE</v>
          </cell>
        </row>
        <row r="304">
          <cell r="C304" t="str">
            <v>STAT.DEDUCT.FOR SUBSID.IN CASE OF EMPL0Y.DISABILIT</v>
          </cell>
        </row>
        <row r="305">
          <cell r="C305" t="str">
            <v>STAT.DEDUCT.FOR SUBSID.IN CASE OF EMPLOYEE'S DEATH</v>
          </cell>
        </row>
        <row r="306">
          <cell r="C306" t="str">
            <v>STAT.DEDUCT.FOR SUBSID.IN CASE OF DEATH OF FAMILY</v>
          </cell>
        </row>
        <row r="307">
          <cell r="C307" t="str">
            <v>STAT.DEDUCT.FOR SUBSID.FOR EMPL.SICK LEAVE&gt;180 DAY</v>
          </cell>
        </row>
        <row r="308">
          <cell r="C308" t="str">
            <v>STAT.DEDUCT.FOR PRESENTS FOR CHILD.UP TO 15 Y.OF A</v>
          </cell>
        </row>
        <row r="309">
          <cell r="C309" t="str">
            <v>STAT.DEDUCT.FOR EMPLOYEE ANNIVERSARY AWARDS</v>
          </cell>
        </row>
        <row r="310">
          <cell r="C310" t="str">
            <v>STAT.DEDUCT.FOR FIELD BONUS</v>
          </cell>
        </row>
        <row r="311">
          <cell r="C311" t="str">
            <v>STAT.DEDUCT.FROM SEPARATION BONUSES</v>
          </cell>
        </row>
        <row r="312">
          <cell r="C312" t="str">
            <v>STAT.DEDUCT.FROM TERMINAL PAYM.IN CASE OF TERMINAT</v>
          </cell>
        </row>
        <row r="313">
          <cell r="C313" t="str">
            <v>STAT.DEDUCT.FROM SUBSID.FOR CHILD.OF SOLDIERS KILL</v>
          </cell>
        </row>
        <row r="314">
          <cell r="C314" t="str">
            <v>STAT.DEDUCT.FROM SUBSID.FOR THE EDUC.OF CHILD.OF D</v>
          </cell>
        </row>
        <row r="315">
          <cell r="C315" t="str">
            <v>STAT.DED.FROM SUBSID.FOR ALLEV.OF NAT.DISAST.CONSE</v>
          </cell>
        </row>
        <row r="316">
          <cell r="C316" t="str">
            <v>STAT.DEDUCT.FROM SUBSIDIES FOR CHILD BIRTH</v>
          </cell>
        </row>
        <row r="317">
          <cell r="C317" t="str">
            <v>STAT.DED.FROM SUBSID.FOR MEDIC.AIDS&amp;MEDICAT.PROCUR</v>
          </cell>
        </row>
        <row r="318">
          <cell r="C318" t="str">
            <v>STAT.DEDUCT.FROM DEATH&amp;ACCIDENT REIMBURSEMENTS</v>
          </cell>
        </row>
        <row r="319">
          <cell r="C319" t="str">
            <v>STAT.DEDUCT.FOR SCHOLARSH. AND AWARDS FOR STUDENTS</v>
          </cell>
        </row>
        <row r="320">
          <cell r="C320" t="str">
            <v>STAT.DED.FOR THE USE OF PRIV.VEHIC.FOR BUSIN.PURPO</v>
          </cell>
        </row>
        <row r="321">
          <cell r="C321" t="str">
            <v>STAT.DED.FOR OTH.REIMB.&amp; SUBSID.ABOVE STAT.AMOUNTS</v>
          </cell>
        </row>
        <row r="322">
          <cell r="C322" t="str">
            <v>STAT.DEDUCT.-EASTER AND CHRISTM.BONUSES ABOVE ST.A</v>
          </cell>
        </row>
        <row r="323">
          <cell r="C323" t="str">
            <v>INCOME TAX ON HOLIDAY CASH GRANTS</v>
          </cell>
        </row>
        <row r="324">
          <cell r="C324" t="str">
            <v>INC.TAX FOR DAILY EXP.ALLOW.&amp;TRAVEL EXP.ABOVE ST.A</v>
          </cell>
        </row>
        <row r="325">
          <cell r="C325" t="str">
            <v>INC.TAX FOR SUBSID.IN CASE OF EMPLOYEE DISABILITY</v>
          </cell>
        </row>
        <row r="326">
          <cell r="C326" t="str">
            <v>INC.TAX FOR SUBSIDIES IN CASE OF EMPLOYEE'S DEATH</v>
          </cell>
        </row>
        <row r="327">
          <cell r="C327" t="str">
            <v>INC.TAX FOR SUBSID.IN CASE OF DEATH OF AN EMPL.FAM</v>
          </cell>
        </row>
        <row r="328">
          <cell r="C328" t="str">
            <v>INC.TAX FOR SUBSID.FOR EMPLOY.SICK LEAVE &gt;180 DAYS</v>
          </cell>
        </row>
        <row r="329">
          <cell r="C329" t="str">
            <v>INC.TAX FOR PRESENTS FOR CHILDREN UP TO 15 Y.OF AG</v>
          </cell>
        </row>
        <row r="330">
          <cell r="C330" t="str">
            <v>INCOME TAX FOR EMPLOYEE ANNIVERSARY AWARDS</v>
          </cell>
        </row>
        <row r="331">
          <cell r="C331" t="str">
            <v>INCOME TAX FOR FIELD BONUS</v>
          </cell>
        </row>
        <row r="332">
          <cell r="C332" t="str">
            <v>INCOME TAX ON SEPARATION BONUS</v>
          </cell>
        </row>
        <row r="333">
          <cell r="C333" t="str">
            <v>INC.TAX ON TERM.PAYM.IN CASE OF TERM.OF EMPL.IN HT</v>
          </cell>
        </row>
        <row r="334">
          <cell r="C334" t="str">
            <v>INC.TAX ON SUBSID.FOR THE KILLED SOLDIERS CHILDREN</v>
          </cell>
        </row>
        <row r="335">
          <cell r="C335" t="str">
            <v>INC.TAX ON SUBSID.FOR THE DECEAS.EMPL.CHILD.EDUC.</v>
          </cell>
        </row>
        <row r="336">
          <cell r="C336" t="str">
            <v>INC.TAX ON SUBSID.FOR ALLEV.OF NATUR.DISAST.CONSEQ</v>
          </cell>
        </row>
        <row r="337">
          <cell r="C337" t="str">
            <v>INCOME TAX ON SUBSIDIES FOR CHILD BIRTH</v>
          </cell>
        </row>
        <row r="338">
          <cell r="C338" t="str">
            <v>INC.TAX ON SUBSID.FOR MEDICAL AIDS&amp;MEDICAT.PROCUR.</v>
          </cell>
        </row>
        <row r="339">
          <cell r="C339" t="str">
            <v>INCOME TAX ON DEATH AND ACCIDENT REIMBURSEMENTS</v>
          </cell>
        </row>
        <row r="340">
          <cell r="C340" t="str">
            <v>INC.TAX FOR STUDENT&amp;VOLUNTEER SCHOLARSH.&amp;AWARDS</v>
          </cell>
        </row>
        <row r="341">
          <cell r="C341" t="str">
            <v>INC.TAX FOR THE USE OF PRIV.VEHIC. FOR BUSIN.PURP.</v>
          </cell>
        </row>
        <row r="342">
          <cell r="C342" t="str">
            <v>INC.TAX FOR OTH.REIMBURS.&amp;SUBSID.ABOVE STAT.AMOUNT</v>
          </cell>
        </row>
        <row r="343">
          <cell r="C343" t="str">
            <v>INCOME TAX-EASTER&amp;CHRISTMAS BONUS ABOVE ST.AMO.</v>
          </cell>
        </row>
        <row r="344">
          <cell r="C344" t="str">
            <v>SURTAX ON TAX ON HOLIDAY CASH GRANT</v>
          </cell>
        </row>
        <row r="345">
          <cell r="C345" t="str">
            <v>SURTAX ON INC.TAX FOR DAILY EXP.ALLOW.&amp;TRAV.EXP.AB</v>
          </cell>
        </row>
        <row r="346">
          <cell r="C346" t="str">
            <v>SURTAX ON INC.TAX FOR SUBSID.IN CASE OF EMPL.DISAB</v>
          </cell>
        </row>
        <row r="347">
          <cell r="C347" t="str">
            <v>SURTAX ON INC.TAX FOR SUBSID.IN CASE OF EMPL.'S DE</v>
          </cell>
        </row>
        <row r="348">
          <cell r="C348" t="str">
            <v>SURT.ON INC.TAX FOR SUBS.IN CASE OF DEATH OF F.M.</v>
          </cell>
        </row>
        <row r="349">
          <cell r="C349" t="str">
            <v>SURT.ON INC.TAX FOR SUBS.FOR EMPL.SICK LEAVE &gt;180D</v>
          </cell>
        </row>
        <row r="350">
          <cell r="C350" t="str">
            <v>SURT.ON INC.TAX FOR PRESENTS FOR CHILD.UP TO 15 Y</v>
          </cell>
        </row>
        <row r="351">
          <cell r="C351" t="str">
            <v>SURTAX ON INC.TAX FOR EMPLOYEE ANNIVERSARY AWARDS</v>
          </cell>
        </row>
        <row r="352">
          <cell r="C352" t="str">
            <v>SURTAX ON INCOME TAX FOR FIELD BONUS</v>
          </cell>
        </row>
        <row r="353">
          <cell r="C353" t="str">
            <v>SURTAX ON INCOME TAX FOR SEPARATION BONUS</v>
          </cell>
        </row>
        <row r="354">
          <cell r="C354" t="str">
            <v>SURT.ON INC.TAX ON TERM.PAYM.-TERM.OF EMPL.IN HT</v>
          </cell>
        </row>
        <row r="355">
          <cell r="C355" t="str">
            <v>SURTAX ON INCOME TAX ON SUBSIDIES FOR THE CHILDREN</v>
          </cell>
        </row>
        <row r="356">
          <cell r="C356" t="str">
            <v>SURTAX ON INCOME TAX ON SUBSIDIES FOR THE EDUCATIO</v>
          </cell>
        </row>
        <row r="357">
          <cell r="C357" t="str">
            <v>SURTAX ON INC.TAX ON SUBSID.FOR ALLEV.OF NATURAL D</v>
          </cell>
        </row>
        <row r="358">
          <cell r="C358" t="str">
            <v>SURTAX ON INCOME TAX ON SUBSIDIES FOR CHILD BIRTH</v>
          </cell>
        </row>
        <row r="359">
          <cell r="C359" t="str">
            <v>SURTAX ON INC.TAX ON SUBSID.FOR MEDICAL AIDS&amp;MEDIC</v>
          </cell>
        </row>
        <row r="360">
          <cell r="C360" t="str">
            <v>SURTAX ON INC.TAX ON DEATH&amp;ACCIDENT REIMBURSEMENTS</v>
          </cell>
        </row>
        <row r="361">
          <cell r="C361" t="str">
            <v>SURTAX ON INC.TAX ON STUDENT&amp;VOLUNTEER SCHOLARSHIP</v>
          </cell>
        </row>
        <row r="362">
          <cell r="C362" t="str">
            <v>SURTAX ON INC.TAX FOR THE USE OF PRIVATE VEHICLES</v>
          </cell>
        </row>
        <row r="363">
          <cell r="C363" t="str">
            <v>SURTAX ON INC.TAX FOR OTH.REIMBURS.,AIDS&amp;SUBSID.AB</v>
          </cell>
        </row>
        <row r="364">
          <cell r="C364" t="str">
            <v>SURTAX ON INC.TAX-EASTER&amp;CHRISTM. BONUS.ABOVE S.A.</v>
          </cell>
        </row>
        <row r="365">
          <cell r="C365" t="str">
            <v>EMPL.FRINGE BENEFITS CONSID.AN INCOME-INSUR.PREM.</v>
          </cell>
        </row>
        <row r="366">
          <cell r="C366" t="str">
            <v>EMPLOY.FRINGE BENEF.CONSID.AN INCOME-PAID LEAVE</v>
          </cell>
        </row>
        <row r="367">
          <cell r="C367" t="str">
            <v>EMPL.FRINGE BENE.CONSID.AN INCOME-MANAG.CASH AW.</v>
          </cell>
        </row>
        <row r="368">
          <cell r="C368" t="str">
            <v>EMPLOY.FRINGE BENEFITS CONS.AN INCOME-LEASE PAY.</v>
          </cell>
        </row>
        <row r="369">
          <cell r="C369" t="str">
            <v>OTHER FRINGE BENEFITS CONSIDERED AN INCOME</v>
          </cell>
        </row>
        <row r="370">
          <cell r="C370" t="str">
            <v>EMPLOY.FRINGE BENEFITS CONS.AN INC-REASON.INTEREST</v>
          </cell>
        </row>
        <row r="371">
          <cell r="C371" t="str">
            <v>STAT.DEDUCT.FROM EMPL.FRINGE BENEFITS-INSUR.PREM.</v>
          </cell>
        </row>
        <row r="372">
          <cell r="C372" t="str">
            <v>STAT.DEDUCT.FROM EMPL.FRINGE BENEFITS-PAID LEAVE</v>
          </cell>
        </row>
        <row r="373">
          <cell r="C373" t="str">
            <v>STAT.DEDUCT.FROM EMPL.FRINGE BENEFITS-MAN.CASH AW.</v>
          </cell>
        </row>
        <row r="374">
          <cell r="C374" t="str">
            <v>STAT.DEDUCT.FROM EMPL.FRINGE BENEFITS-PAID LEASES</v>
          </cell>
        </row>
        <row r="375">
          <cell r="C375" t="str">
            <v>STAT.DEDUCT.FROM OTH.EMPL.FRINGE BEN.CONSID.AN INC</v>
          </cell>
        </row>
        <row r="376">
          <cell r="C376" t="str">
            <v>STAT.DEDUCT.FROM EMP.FRINGE BENEF.-REASON.INTEREST</v>
          </cell>
        </row>
        <row r="377">
          <cell r="C377" t="str">
            <v>TAX ON EMPLOYEE FRINGE BENEFITS-INSURANCE PREMIUMS</v>
          </cell>
        </row>
        <row r="378">
          <cell r="C378" t="str">
            <v>TAX ON EMPLOYEE FRINGE BENEFITS-PAID LEAVE</v>
          </cell>
        </row>
        <row r="379">
          <cell r="C379" t="str">
            <v>TAX ON EMPLOYEE FRINGE BENEFITS-MANAG.CASH AWARDS</v>
          </cell>
        </row>
        <row r="380">
          <cell r="C380" t="str">
            <v>TAX ON EMPLOYEE FRINGE BENEFITS-PAID LEASES</v>
          </cell>
        </row>
        <row r="381">
          <cell r="C381" t="str">
            <v>TAX ON OTHER EMPL.FRINGE BENEFITS CONSID.AN INCOME</v>
          </cell>
        </row>
        <row r="382">
          <cell r="C382" t="str">
            <v>TAX ON EMPLOYEE FRINGE BENEFITS-REASON.INTEREST</v>
          </cell>
        </row>
        <row r="383">
          <cell r="C383" t="str">
            <v>SURTAX ON TAX ON EMPL.FRINGE BENEF.-INSUR.PREMIUM</v>
          </cell>
        </row>
        <row r="384">
          <cell r="C384" t="str">
            <v>SURTAX ON TAX ON EMPL.FRINGE BENEFITS-PAID LEAVE</v>
          </cell>
        </row>
        <row r="385">
          <cell r="C385" t="str">
            <v>SURTAX ON TAX ON EMPL.FRINGE BENEF.MANAG.CASH AW.</v>
          </cell>
        </row>
        <row r="386">
          <cell r="C386" t="str">
            <v>SURTAX ON TAX ON EMPL.FRINGE BENEFITS-PAID LEASES</v>
          </cell>
        </row>
        <row r="387">
          <cell r="C387" t="str">
            <v>SURT.ON TAX ON OTH.EMP.FRINGE BENEF.CONSID.AN INC.</v>
          </cell>
        </row>
        <row r="388">
          <cell r="C388" t="str">
            <v>SURTAX ON TAX ON EMP.FRINGE BENEF.-REASON.INTEREST</v>
          </cell>
        </row>
        <row r="389">
          <cell r="C389" t="str">
            <v>STATUTORY CONTRIBUTIONS FOR REGULAR WORK</v>
          </cell>
        </row>
        <row r="390">
          <cell r="C390" t="str">
            <v>STATUTORY CONTRIBUTIONS FOR OVERTIME</v>
          </cell>
        </row>
        <row r="391">
          <cell r="C391" t="str">
            <v>SUB.DET.EXP.-PREV.YEARS-IN COUNTRY-STAT.CONTRIB.</v>
          </cell>
        </row>
        <row r="392">
          <cell r="C392" t="str">
            <v>STAT.CONTRIB.ON RETIREMENT TERMINAL PAYMENTS</v>
          </cell>
        </row>
        <row r="393">
          <cell r="C393" t="str">
            <v>STAT.CONTRIB.-STIM.PART.RETIR.TER.P.ABOVE STAT.AM.</v>
          </cell>
        </row>
        <row r="394">
          <cell r="C394" t="str">
            <v>STAT.CONTRIB.-SPECIAL PAYMENTS TO WORKERS</v>
          </cell>
        </row>
        <row r="395">
          <cell r="C395" t="str">
            <v>STAT.CONTRIB.-RETIR.TERM.PAYM.FOR BUS.REASONS</v>
          </cell>
        </row>
        <row r="396">
          <cell r="C396" t="str">
            <v>STAT.CONTRIB.-WAGE COMP.FOR DISM.PER.AND UN.VAC.</v>
          </cell>
        </row>
        <row r="397">
          <cell r="C397" t="str">
            <v>STATUTORY CONTRIBUTIONS ON HOLIDAY CASH GRANTS</v>
          </cell>
        </row>
        <row r="398">
          <cell r="C398" t="str">
            <v>STAT.CONTRIB.FOR DAILY EXP.ALLOW.&amp; TRAVEL EXP.ABOV</v>
          </cell>
        </row>
        <row r="399">
          <cell r="C399" t="str">
            <v>STAT.CONTRIB.FOR SUBSIDIES IN CASE OF EMPL.DISABIL</v>
          </cell>
        </row>
        <row r="400">
          <cell r="C400" t="str">
            <v>STAT.CONTRIB.FOR SUBSID.IN CASE OF EMPLOYEE'S DEAT</v>
          </cell>
        </row>
        <row r="401">
          <cell r="C401" t="str">
            <v>STAT.CONTRIB.FOR SUBSID.IN CASE OF DEATH OF FAMILY</v>
          </cell>
        </row>
        <row r="402">
          <cell r="C402" t="str">
            <v>STAT.CONTRIB.FOR SUBSID.FOR EMPL.SICK LEAVE&gt;180 DA</v>
          </cell>
        </row>
        <row r="403">
          <cell r="C403" t="str">
            <v>STAT.CONTRIB.FOR SUBSID.FOR CHILDR.UP TO 15 Y.OF A</v>
          </cell>
        </row>
        <row r="404">
          <cell r="C404" t="str">
            <v>STAT.CONTRIB.FOR EMPLOYEE ANNIVERSARY AWARDS</v>
          </cell>
        </row>
        <row r="405">
          <cell r="C405" t="str">
            <v>STAT.CONTRIB.FOR FIELD BONUS</v>
          </cell>
        </row>
        <row r="406">
          <cell r="C406" t="str">
            <v>STAT.CONTRIB.ON SEPARATION BONUS</v>
          </cell>
        </row>
        <row r="407">
          <cell r="C407" t="str">
            <v>STAT.CONTRIB.ON TERM.PAYM.IN CASE OF TERMINAT.OF E</v>
          </cell>
        </row>
        <row r="408">
          <cell r="C408" t="str">
            <v>STAT.CONTRIB.ON SUBSID.FOR CHILD.OF SOLDIERS KILLE</v>
          </cell>
        </row>
        <row r="409">
          <cell r="C409" t="str">
            <v>STAT.CONTRIB.ON SUBSID.FOR THE EDUCAT.OF THE CHILD</v>
          </cell>
        </row>
        <row r="410">
          <cell r="C410" t="str">
            <v>STAT.CONTRIB.ON SUBSID.FOR ALLEV.NATUR.DISAST.CONS</v>
          </cell>
        </row>
        <row r="411">
          <cell r="C411" t="str">
            <v>STATUT.CONTRIBUTIONS ON SUBSIDIES FOR CHILD BIRTH</v>
          </cell>
        </row>
        <row r="412">
          <cell r="C412" t="str">
            <v>STAT.CONTRIB.ON SUBSID.FOR MEDIC.AIDS&amp;MEDICAT.PROC</v>
          </cell>
        </row>
        <row r="413">
          <cell r="C413" t="str">
            <v>STATUT.CONTRIB.ON DEATH&amp;ACCIDENT REIMBURSEMENTS</v>
          </cell>
        </row>
        <row r="414">
          <cell r="C414" t="str">
            <v>STAT.CONTRIB.FOR STUDENT&amp;VOLUNT.SCHOLARSH.&amp;AW.</v>
          </cell>
        </row>
        <row r="415">
          <cell r="C415" t="str">
            <v>STAT.CONTRIB.FOR THE USE OF PRIV.VEHIC. FOR BUSIN.</v>
          </cell>
        </row>
        <row r="416">
          <cell r="C416" t="str">
            <v>STAT.CONTRIBĆFOR OTH.REIMBURS.&amp;SUBSID.ABOVE ST.AM.</v>
          </cell>
        </row>
        <row r="417">
          <cell r="C417" t="str">
            <v>STAT.CONTRIB.-EASTER&amp;CHRISTM.BONUS.ABOVE STAT.AM.</v>
          </cell>
        </row>
        <row r="418">
          <cell r="C418" t="str">
            <v>STAT.DEDUCT.FROM EMPL.FRINGE BENEFITS-INSUR.PREM.</v>
          </cell>
        </row>
        <row r="419">
          <cell r="C419" t="str">
            <v>STAT.DEDUCT.FROM EMPL.FRINGE BENEFITS-PAID LEAVE</v>
          </cell>
        </row>
        <row r="420">
          <cell r="C420" t="str">
            <v>STAT.DEDUCT.FROM EMPL.FRINGE BENEFITS-MAN.CASH AW.</v>
          </cell>
        </row>
        <row r="421">
          <cell r="C421" t="str">
            <v>STAT.DEDUCT.FROM EMPL.FRINGE BENEFITS-PAID LEASES</v>
          </cell>
        </row>
        <row r="422">
          <cell r="C422" t="str">
            <v>STAT.DEDUCT.FROM OTH.EMPL.FRINGE BEN.CONSID.AN INC</v>
          </cell>
        </row>
        <row r="423">
          <cell r="C423" t="str">
            <v>STAT.DEDUCT.FROM EMP.FRINGE BENEF.-REASON.INTEREST</v>
          </cell>
        </row>
        <row r="424">
          <cell r="C424" t="str">
            <v>POSTAL SERVICES(HP,DHL,CROATIA AIRLINES)</v>
          </cell>
        </row>
        <row r="425">
          <cell r="C425" t="str">
            <v>REPRESENTATIONAL COSTS - IN THE COUNTRY</v>
          </cell>
        </row>
        <row r="426">
          <cell r="C426" t="str">
            <v>REPRESENTATIONAL COSTS - ABROAD</v>
          </cell>
        </row>
        <row r="427">
          <cell r="C427" t="str">
            <v>USE OF INHOUSE PRODUCTS AND SERV.FOR REPRESENTAT.</v>
          </cell>
        </row>
        <row r="428">
          <cell r="C428" t="str">
            <v>BUSINESS TRIP DAILY EXPEN.ALLOWANCE-IN THE COUNT.</v>
          </cell>
        </row>
        <row r="429">
          <cell r="C429" t="str">
            <v>BUSIN.TRIP DAILY EXPEN.ALLOW.-IN THE COUNT.-PRODUC</v>
          </cell>
        </row>
        <row r="430">
          <cell r="C430" t="str">
            <v>REIMBUR.OF OVERNIG.STAY COSTS ON INLAND BUSIN.TRIP</v>
          </cell>
        </row>
        <row r="431">
          <cell r="C431" t="str">
            <v>REIMB.OF OVERN.STAY COSTS ON INL.BUSIN.TRIP-PRODUC</v>
          </cell>
        </row>
        <row r="432">
          <cell r="C432" t="str">
            <v>REIMBURSEMENT OF TRAVEL EXPENSES IN THE COUNTRY</v>
          </cell>
        </row>
        <row r="433">
          <cell r="C433" t="str">
            <v>REIMBURS.OF TRAVEL EXPEN.IN THE COUNTRY FOR PRODU.</v>
          </cell>
        </row>
        <row r="434">
          <cell r="C434" t="str">
            <v>REIMBUR.OF EMPL.TRAVEL EXPEN.IN TEMPOR. SCHEDULING</v>
          </cell>
        </row>
        <row r="435">
          <cell r="C435" t="str">
            <v>OTH.REIMB.OF COSTS OF INL. BUSIN.TRIPS (TOLLS ETC)</v>
          </cell>
        </row>
        <row r="436">
          <cell r="C436" t="str">
            <v>DAILY EXPENSE ALLOWANCE FOR BUSINESS TRIPS ABROAD</v>
          </cell>
        </row>
        <row r="437">
          <cell r="C437" t="str">
            <v>REIMBUR.OF OVERN.STAY COSTS ON A BUSIN.TRIP ABROAD</v>
          </cell>
        </row>
        <row r="438">
          <cell r="C438" t="str">
            <v>REIMBURS.OF TRAVEL EXPEN.ON A BUSINESS TRIP ABROAD</v>
          </cell>
        </row>
        <row r="439">
          <cell r="C439" t="str">
            <v>OTH.REIMB.OF COSTS OF BUSIN.TRIPS ABR. (TOLLS ETC)</v>
          </cell>
        </row>
        <row r="440">
          <cell r="C440" t="str">
            <v>REIMBUR.FOR THE USE OF PRIV.VEHICLES FOR BUSIN.PUR</v>
          </cell>
        </row>
        <row r="441">
          <cell r="C441" t="str">
            <v>REIMB.FOR THE USE OF PRIV.VEHIC.FOR BUSINESS PURP.</v>
          </cell>
        </row>
        <row r="442">
          <cell r="C442" t="str">
            <v>RESEARCH WORK COSTS</v>
          </cell>
        </row>
        <row r="443">
          <cell r="C443" t="str">
            <v>COMMISSIONER FEE FOR GOODS ON COMMISSION</v>
          </cell>
        </row>
        <row r="444">
          <cell r="C444" t="str">
            <v>SERVICES FOR WORKING FOR EXTERNAL CUSTOMERS -CON.</v>
          </cell>
        </row>
        <row r="445">
          <cell r="C445" t="str">
            <v>FEE FOR SERV.&amp; REGIST.OF TRUCKS</v>
          </cell>
        </row>
        <row r="446">
          <cell r="C446" t="str">
            <v>FEE FOR PARK.&amp; WASH.OF TRUCKS</v>
          </cell>
        </row>
        <row r="447">
          <cell r="C447" t="str">
            <v>TOLL FOR TRUCKS</v>
          </cell>
        </row>
        <row r="448">
          <cell r="C448" t="str">
            <v>OTHER VEHICLE USAGE SERVICES FOR TRUCKS</v>
          </cell>
        </row>
        <row r="449">
          <cell r="C449" t="str">
            <v>FEE FOR PERSONAL VEHICLE SERVICE&amp;REGISTRATION</v>
          </cell>
        </row>
        <row r="450">
          <cell r="C450" t="str">
            <v>FEE FOR SERV.&amp; REGIST.OF PERSONAL VEH-DEC.24H</v>
          </cell>
        </row>
        <row r="451">
          <cell r="C451" t="str">
            <v>FEE FOR PERSONAL VEHICLE PARKING AND WASHING</v>
          </cell>
        </row>
        <row r="452">
          <cell r="C452" t="str">
            <v>FEE FOR PARK.&amp; WASH.OF PERS.VEH-DEC.24H</v>
          </cell>
        </row>
        <row r="453">
          <cell r="C453" t="str">
            <v>FEE FOR PERSONAL VEHICLE TOLL</v>
          </cell>
        </row>
        <row r="454">
          <cell r="C454" t="str">
            <v>TOLL FOR PERSON.VEHIC.-DEC.24H</v>
          </cell>
        </row>
        <row r="455">
          <cell r="C455" t="str">
            <v>OTHER SERVICES  IN PERSONAL VEHICLE USAGE</v>
          </cell>
        </row>
        <row r="456">
          <cell r="C456" t="str">
            <v>OTHER VEHICLE USAGE SERV. FOR PERS.VEH.-DEC.24H</v>
          </cell>
        </row>
        <row r="457">
          <cell r="C457" t="str">
            <v>MUNICIPAL UTILITY FEE</v>
          </cell>
        </row>
        <row r="458">
          <cell r="C458" t="str">
            <v>EXPENSES FOR TECH./PROF.LITERATURE</v>
          </cell>
        </row>
        <row r="459">
          <cell r="C459" t="str">
            <v>AUTHOR'S FEES</v>
          </cell>
        </row>
        <row r="460">
          <cell r="C460" t="str">
            <v>COPYRIGHT FEES (HGU AND SIMILAR)</v>
          </cell>
        </row>
        <row r="461">
          <cell r="C461" t="str">
            <v>CONTR.FOR SERV.COSTS (STUD.EMPL.ORG.,YOUTH EMPL.)</v>
          </cell>
        </row>
        <row r="462">
          <cell r="C462" t="str">
            <v>WORK CONTRACT COSTS</v>
          </cell>
        </row>
        <row r="463">
          <cell r="C463" t="str">
            <v>COSTS RELATING HT MUSEUM ACTIVITY</v>
          </cell>
        </row>
        <row r="464">
          <cell r="C464" t="str">
            <v>PERSONAL VEHICLE INSURANCE PREMIUMS</v>
          </cell>
        </row>
        <row r="465">
          <cell r="C465" t="str">
            <v>PERSON.VEHICLE FULL COVERAGE INSURANCE PREMIUMS</v>
          </cell>
        </row>
        <row r="466">
          <cell r="C466" t="str">
            <v>OTHER VEHICLE INSURANCE PREMIUMS</v>
          </cell>
        </row>
        <row r="467">
          <cell r="C467" t="str">
            <v>EMPLOYEE INSURANCE PREMIUMS</v>
          </cell>
        </row>
        <row r="468">
          <cell r="C468" t="str">
            <v>GENER.LIABILITY INSUR.PREMIUMS AND E&amp;O INSUR.PREM.</v>
          </cell>
        </row>
        <row r="469">
          <cell r="C469" t="str">
            <v>INSUR.AGAINST CRIMIN.ACTS PREMIUMS-EMBEZZLEMENT</v>
          </cell>
        </row>
        <row r="470">
          <cell r="C470" t="str">
            <v>MANAG.&amp; SENIOR EMPL. INSUR.PREMIUMS AGAINST RESP.</v>
          </cell>
        </row>
        <row r="471">
          <cell r="C471" t="str">
            <v>OTHER ASSET INSURANCE PREMIUMS</v>
          </cell>
        </row>
        <row r="472">
          <cell r="C472" t="str">
            <v>CIVIL DEFENCE COSTS</v>
          </cell>
        </row>
        <row r="473">
          <cell r="C473" t="str">
            <v>ASSOCIATION MEMBERSHIP FEES IN THE COUNTRY</v>
          </cell>
        </row>
        <row r="474">
          <cell r="C474" t="str">
            <v>INTERNATIONAL ORGANIZATION MEMBERSHIP FEES</v>
          </cell>
        </row>
        <row r="475">
          <cell r="C475" t="str">
            <v>EXP. FOR DONAT. PRES. AND SUBSIDIES INDIVID.PERSON</v>
          </cell>
        </row>
        <row r="476">
          <cell r="C476" t="str">
            <v>GRANTS WITHOUT RECIPIENT'S OBLIGATION-COMPANIES</v>
          </cell>
        </row>
        <row r="477">
          <cell r="C477" t="str">
            <v>OTHER EXPENSES INDEPENDENT OF PROFIT EARNING</v>
          </cell>
        </row>
        <row r="478">
          <cell r="C478" t="str">
            <v>EXPEN.FOR TECH./PROF.LITERAT.(NEWSPAP.,MAGAZ.ETC.)</v>
          </cell>
        </row>
        <row r="479">
          <cell r="C479" t="str">
            <v>PROPERTY TAX AND OTHER DUTIES</v>
          </cell>
        </row>
        <row r="480">
          <cell r="C480" t="str">
            <v>STUDENT SCHOLARSHIPS</v>
          </cell>
        </row>
        <row r="481">
          <cell r="C481" t="str">
            <v>ALLOWANCES FOR  STUDENTS - PRACTICAL WORK</v>
          </cell>
        </row>
        <row r="482">
          <cell r="C482" t="str">
            <v>OTHER PERS.VEHICLE EXPEN.(WITHOUT INSUR.PREMIUM)</v>
          </cell>
        </row>
        <row r="483">
          <cell r="C483" t="str">
            <v>INOVATION AND RATIONALIZATION COSTS</v>
          </cell>
        </row>
        <row r="484">
          <cell r="C484" t="str">
            <v>PC HARDWARE (MEMORY EXTENSION, CD ROM AN SO ON)</v>
          </cell>
        </row>
        <row r="485">
          <cell r="C485" t="str">
            <v>REIMBURSEMENT FOR SUPERVISORY BOARD MEMBERS</v>
          </cell>
        </row>
        <row r="486">
          <cell r="C486" t="str">
            <v>OTHER NON-MATERIAL EXPENSES</v>
          </cell>
        </row>
        <row r="487">
          <cell r="C487" t="str">
            <v>STUDENT AND VOLUNTEER SCHOLARSHIPS AND AWARDS</v>
          </cell>
        </row>
        <row r="488">
          <cell r="C488" t="str">
            <v>DEFICIT-VALUE OF ASSETS NOT DEPRECIATED</v>
          </cell>
        </row>
        <row r="489">
          <cell r="C489" t="str">
            <v>DEFICIT OF CASH AND SECURITIES</v>
          </cell>
        </row>
        <row r="490">
          <cell r="C490" t="str">
            <v>DEFICIT-INVENTORIES</v>
          </cell>
        </row>
        <row r="491">
          <cell r="C491" t="str">
            <v>DEFICIT-NOT INCLUDED IN TAX EXPENDITURE</v>
          </cell>
        </row>
        <row r="492">
          <cell r="C492" t="str">
            <v>FINES AND DAMAGES</v>
          </cell>
        </row>
        <row r="493">
          <cell r="C493" t="str">
            <v>SUBSEQ.DETERM.EXP.FROM PREV.YEARS-IN THE COUNTRY</v>
          </cell>
        </row>
        <row r="494">
          <cell r="C494" t="str">
            <v>SUBSEQ.DETERM.EXPEN.FROM PREVIOS YEARS-ABROAD</v>
          </cell>
        </row>
        <row r="495">
          <cell r="C495" t="str">
            <v>OTH.EXPENSES FROM REGULAR BUSINESS TRANSACTIONS</v>
          </cell>
        </row>
        <row r="496">
          <cell r="C496" t="str">
            <v>OTH.EXPEN.-INVOICE SUBSEQUENT SETTLEMENT</v>
          </cell>
        </row>
        <row r="497">
          <cell r="C497" t="str">
            <v>LATER ON DISCOUNT GRANTED</v>
          </cell>
        </row>
        <row r="498">
          <cell r="C498" t="str">
            <v>CUSTOMER PAYMENT TOLERANCE COST</v>
          </cell>
        </row>
        <row r="499">
          <cell r="C499" t="str">
            <v>STOCK-EXCHANGE SERVICES COSTS(BROKERAGE,ETC)</v>
          </cell>
        </row>
        <row r="512">
          <cell r="C512" t="str">
            <v>SERVICE COSTS-INTERNAT.SETTLEMENT-FIXED NETWORK</v>
          </cell>
        </row>
        <row r="513">
          <cell r="C513" t="str">
            <v>SERVICE COSTS - PHONE CONNECTION (INTERNATIONAL)</v>
          </cell>
        </row>
        <row r="514">
          <cell r="C514" t="str">
            <v>FIXED NETWORK SERVICE COSTS - COASTAL CALLS</v>
          </cell>
        </row>
        <row r="515">
          <cell r="C515" t="str">
            <v>FIXED NETW.SERVICE COSTS - TV SET, ISDN AND SO ON</v>
          </cell>
        </row>
        <row r="516">
          <cell r="C516" t="str">
            <v>SERVICE COSTS PER INTERNATIONAL SETTLEMENT - GSM</v>
          </cell>
        </row>
        <row r="517">
          <cell r="C517" t="str">
            <v>INTERNATIONAL GSM ROAMING COSTS</v>
          </cell>
        </row>
        <row r="518">
          <cell r="C518" t="str">
            <v>INTERNATIONAL NMT (MOBITEL) COSTS</v>
          </cell>
        </row>
        <row r="519">
          <cell r="C519" t="str">
            <v>MEDIATION SERVICE FEE ABROAD - MOBILE NETWORK</v>
          </cell>
        </row>
        <row r="520">
          <cell r="C520" t="str">
            <v>OTHER GSM SERVICE COSTS - ABROAD</v>
          </cell>
        </row>
        <row r="521">
          <cell r="C521" t="str">
            <v>SATELITE CAPACITY LEASE COSTS - INTERN.SETTLEMENT</v>
          </cell>
        </row>
        <row r="522">
          <cell r="C522" t="str">
            <v>SERVICE COSTS ABROAD - SATELITE SERVICES</v>
          </cell>
        </row>
        <row r="523">
          <cell r="C523" t="str">
            <v>COSTS (INTERN.SETTLEM.)-CABLES (LEASE,MAINT.,PSDS)</v>
          </cell>
        </row>
        <row r="524">
          <cell r="C524" t="str">
            <v>SERVICE COSTS - DATA TRANSFER SERVICE-PSDS</v>
          </cell>
        </row>
        <row r="525">
          <cell r="C525" t="str">
            <v>SERV.COSTS ABROAD-UNDER-SEA CABELS(INV.,MAINT.ETC)</v>
          </cell>
        </row>
        <row r="526">
          <cell r="C526" t="str">
            <v>SERVICE COSTS ABROAD-  TELEX CABLES</v>
          </cell>
        </row>
        <row r="527">
          <cell r="C527" t="str">
            <v>SERVICE COSTS ABROAD - TELEX SERVICES</v>
          </cell>
        </row>
        <row r="528">
          <cell r="C528" t="str">
            <v>SERVICE COSTS ABROAD- TELEGRAPHY</v>
          </cell>
        </row>
        <row r="529">
          <cell r="C529" t="str">
            <v>INTERNATIONAL SETTLEMENT COSTS-INTERNET ROAMING</v>
          </cell>
        </row>
        <row r="530">
          <cell r="C530" t="str">
            <v>INTERN.SETTLEM.COSTS-INTERNET ACCESS, MCI GLOBAL</v>
          </cell>
        </row>
        <row r="531">
          <cell r="C531" t="str">
            <v>OTHER TC SERVICE COSTS (INTERNATIONAL SETTLEMENT)</v>
          </cell>
        </row>
        <row r="532">
          <cell r="C532" t="str">
            <v>MEDIAT.BETW.COAST.RADIO-ST.AND FOR.CUST.-PH.CALLS</v>
          </cell>
        </row>
        <row r="533">
          <cell r="C533" t="str">
            <v>MEDIAT.BETW.COAST.RADIO-ST.AND FOR.CUST.-RADIO TEL</v>
          </cell>
        </row>
        <row r="534">
          <cell r="C534" t="str">
            <v>TC SERVICES COSTS IN THE DOM.MARKET-FIXED NETW.</v>
          </cell>
        </row>
        <row r="535">
          <cell r="C535" t="str">
            <v>OTHER VIP NET SERVICE COSTS</v>
          </cell>
        </row>
        <row r="536">
          <cell r="C536" t="str">
            <v>SERV.COSTS OF OTH.OPERATORS IN THE DOM.MARKET</v>
          </cell>
        </row>
        <row r="537">
          <cell r="C537" t="str">
            <v>COASTAL RADIO-ST.MEDIAT.IN INTERNAL CIRC.OF PH.CAL</v>
          </cell>
        </row>
        <row r="538">
          <cell r="C538" t="str">
            <v>COASTAL RADIO-ST.MEDIAT.IN INTERNAL CIRC.OF RADIO</v>
          </cell>
        </row>
        <row r="539">
          <cell r="C539" t="str">
            <v>LEASED CABLES AND SATELITE CAPACITIES COSTS</v>
          </cell>
        </row>
        <row r="540">
          <cell r="C540" t="str">
            <v>TC SERV.COSTS IN THE DOM.MARKET-PDS DATA TRANSF.</v>
          </cell>
        </row>
        <row r="541">
          <cell r="C541" t="str">
            <v>TC SERVICES COSTS IN THE DOMESTIC MARKET</v>
          </cell>
        </row>
        <row r="542">
          <cell r="C542" t="str">
            <v>TC SERVICES COSTS IN THE DOMEST.MARKET-CONCESSION.</v>
          </cell>
        </row>
        <row r="543">
          <cell r="C543" t="str">
            <v>OTHER TC SERVICES COSTS IN THE DOMESTIC MARKET</v>
          </cell>
        </row>
        <row r="544">
          <cell r="C544" t="str">
            <v>PARTICIPATION COSTS (FAIRS AND SHOWS)</v>
          </cell>
        </row>
        <row r="545">
          <cell r="C545" t="str">
            <v>SERV.OF ADV.&amp;MARKET.IN MEDIA -TV,RADIO,INT.,PRESS</v>
          </cell>
        </row>
        <row r="546">
          <cell r="C546" t="str">
            <v>COSTS OF ADVERTIZING AND MARKETING IN PRESS</v>
          </cell>
        </row>
        <row r="547">
          <cell r="C547" t="str">
            <v>COSTS OF MAT.,PROD. AND SERV. FOR ADVERT.&amp; MARK.</v>
          </cell>
        </row>
        <row r="548">
          <cell r="C548" t="str">
            <v>MARKETING COSTS - MEDIA COSTS</v>
          </cell>
        </row>
        <row r="549">
          <cell r="C549" t="str">
            <v>MARKETING COSTS - PRODUCTION CLASSIC</v>
          </cell>
        </row>
        <row r="550">
          <cell r="C550" t="str">
            <v>MARKETING COSTS - MARKETING BELOW THE LINE</v>
          </cell>
        </row>
        <row r="551">
          <cell r="C551" t="str">
            <v>MARKETING COSTS-PROMOTIONAL AND ADVERTISING MATER.</v>
          </cell>
        </row>
        <row r="552">
          <cell r="C552" t="str">
            <v>MARKETING COSTS - PRESENTS</v>
          </cell>
        </row>
        <row r="553">
          <cell r="C553" t="str">
            <v>MARKETING COSTS - SPONSORING</v>
          </cell>
        </row>
        <row r="554">
          <cell r="C554" t="str">
            <v>MARKETING COSTS - PUBLIC RELATION</v>
          </cell>
        </row>
        <row r="555">
          <cell r="C555" t="str">
            <v>MARKETING COSTS - HUMAN RELATION</v>
          </cell>
        </row>
        <row r="556">
          <cell r="C556" t="str">
            <v>MARKETING COSTS - FAIRS,CONFERENCES,EXHIBITIONS</v>
          </cell>
        </row>
        <row r="557">
          <cell r="C557" t="str">
            <v>MARKETING COSTS - MARKET RESEARCH</v>
          </cell>
        </row>
        <row r="558">
          <cell r="C558" t="str">
            <v>MARKETING COSTS - GRANTS FOR MARKETING COSTS</v>
          </cell>
        </row>
        <row r="559">
          <cell r="C559" t="str">
            <v>ADVERTISING COSTS WITH INDIRECT PARTNERS</v>
          </cell>
        </row>
        <row r="560">
          <cell r="C560" t="str">
            <v>MARKETING COSTS -OTHERS</v>
          </cell>
        </row>
        <row r="561">
          <cell r="C561" t="str">
            <v>MARKETING COSTS - PRIZE GAMES</v>
          </cell>
        </row>
        <row r="562">
          <cell r="C562" t="str">
            <v>EX-PATRIOT SERVICES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 Korrektur"/>
      <sheetName val="Zusammenstellung vor Korrektur"/>
      <sheetName val="Korrekturen"/>
      <sheetName val="EurotoolsXRates"/>
      <sheetName val="Korrektur Verrechnung Telekom"/>
      <sheetName val="Korrektur Verrechnung TMO"/>
      <sheetName val="Ertragsteuern"/>
      <sheetName val="Zinsaufwendungen"/>
      <sheetName val="Zinserträge"/>
      <sheetName val="CF nach Korrektur mit Verr.kten"/>
      <sheetName val="Darstellung Cash-Flow neu"/>
      <sheetName val="Cash-Flow ohne Verr. DTAG,TMO"/>
      <sheetName val="Kontrolle Bewegungsbilanz"/>
    </sheetNames>
    <sheetDataSet>
      <sheetData sheetId="0" refreshError="1"/>
      <sheetData sheetId="1" refreshError="1"/>
      <sheetData sheetId="2" refreshError="1"/>
      <sheetData sheetId="3" refreshError="1">
        <row r="9">
          <cell r="B9">
            <v>0.16818792646151104</v>
          </cell>
        </row>
        <row r="15">
          <cell r="B15">
            <v>4.9879789706806597E-3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EurotoolsXRates"/>
    </sheetNames>
    <sheetDataSet>
      <sheetData sheetId="0" refreshError="1">
        <row r="2">
          <cell r="H2" t="str">
            <v>falscheverknüpfung</v>
          </cell>
          <cell r="J2" t="str">
            <v>falscheverknüpfung</v>
          </cell>
          <cell r="K2" t="str">
            <v>falscheverknüpfung</v>
          </cell>
        </row>
        <row r="19">
          <cell r="E19" t="str">
            <v>falscheverknüpfung</v>
          </cell>
          <cell r="F19" t="str">
            <v>falscheverknüpfung</v>
          </cell>
          <cell r="G19" t="str">
            <v>falscheverknüpfung</v>
          </cell>
          <cell r="H19" t="str">
            <v>falscheverknüpfung</v>
          </cell>
          <cell r="I19" t="str">
            <v>falscheverknüpfung</v>
          </cell>
          <cell r="J19" t="str">
            <v>falscheverknüpfung</v>
          </cell>
          <cell r="K19" t="str">
            <v>falscheverknüpfung</v>
          </cell>
          <cell r="L19" t="str">
            <v>falscheverknüpfung</v>
          </cell>
        </row>
        <row r="20">
          <cell r="E20" t="str">
            <v>falscheverknüpfung</v>
          </cell>
          <cell r="F20" t="str">
            <v>falscheverknüpfung</v>
          </cell>
          <cell r="G20" t="str">
            <v>falscheverknüpfung</v>
          </cell>
          <cell r="H20" t="str">
            <v>falscheverknüpfung</v>
          </cell>
          <cell r="I20" t="str">
            <v>falscheverknüpfung</v>
          </cell>
          <cell r="J20" t="str">
            <v>falscheverknüpfung</v>
          </cell>
          <cell r="K20" t="str">
            <v>falscheverknüpfung</v>
          </cell>
          <cell r="L20" t="str">
            <v>falscheverknüpfung</v>
          </cell>
        </row>
      </sheetData>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V_Monate"/>
      <sheetName val="GuV_Detail"/>
      <sheetName val="GuV_Jahr"/>
      <sheetName val="GuV_PKT"/>
      <sheetName val="GuV_Detail_PKT"/>
      <sheetName val="Conf"/>
      <sheetName val="Retrieve_GuV"/>
      <sheetName val="Tabelle1"/>
    </sheetNames>
    <sheetDataSet>
      <sheetData sheetId="0" refreshError="1"/>
      <sheetData sheetId="1" refreshError="1"/>
      <sheetData sheetId="2" refreshError="1"/>
      <sheetData sheetId="3" refreshError="1"/>
      <sheetData sheetId="4" refreshError="1"/>
      <sheetData sheetId="5" refreshError="1">
        <row r="1">
          <cell r="D1" t="str">
            <v>E1000.LOCAL_Input</v>
          </cell>
          <cell r="O1" t="str">
            <v>Ist1999</v>
          </cell>
          <cell r="AE1" t="str">
            <v>M.YTD</v>
          </cell>
        </row>
      </sheetData>
      <sheetData sheetId="6" refreshError="1"/>
      <sheetData sheetId="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Remarks"/>
      <sheetName val="Content"/>
      <sheetName val="TOC_Group"/>
      <sheetName val="A-2-1"/>
      <sheetName val="A-1_backup"/>
      <sheetName val="A-2-2"/>
      <sheetName val="A-2-3"/>
      <sheetName val="A-2-4"/>
      <sheetName val="A-2-5"/>
      <sheetName val="A-3_backup"/>
      <sheetName val="A-2-6"/>
      <sheetName val="A-6_backup"/>
      <sheetName val="A-2-7"/>
      <sheetName val="A-2-8"/>
      <sheetName val="A-8_backup"/>
      <sheetName val="A-3_IncomeStmt"/>
      <sheetName val="A-4_BS"/>
      <sheetName val="A-5_OWC"/>
      <sheetName val="Steuerung"/>
    </sheetNames>
    <sheetDataSet>
      <sheetData sheetId="0" refreshError="1"/>
      <sheetData sheetId="1" refreshError="1"/>
      <sheetData sheetId="2" refreshError="1"/>
      <sheetData sheetId="3" refreshError="1"/>
      <sheetData sheetId="4" refreshError="1">
        <row r="54">
          <cell r="D54" t="str">
            <v>PRESERVE</v>
          </cell>
          <cell r="E54" t="b">
            <v>1</v>
          </cell>
          <cell r="F54" t="str">
            <v>(boolean value)</v>
          </cell>
          <cell r="G54" t="str">
            <v>Version</v>
          </cell>
          <cell r="H54" t="str">
            <v>V.2</v>
          </cell>
          <cell r="I54" t="str">
            <v>(V.1 or V.2)</v>
          </cell>
          <cell r="J54" t="str">
            <v>ACC</v>
          </cell>
        </row>
        <row r="55">
          <cell r="D55" t="str">
            <v>APPLICATION</v>
          </cell>
          <cell r="F55" t="str">
            <v>(Application ID)</v>
          </cell>
          <cell r="J55" t="str">
            <v>ENT</v>
          </cell>
        </row>
        <row r="56">
          <cell r="D56" t="str">
            <v>READ ONLY</v>
          </cell>
          <cell r="E56" t="b">
            <v>0</v>
          </cell>
          <cell r="F56" t="str">
            <v>(boolean value)</v>
          </cell>
          <cell r="J56" t="str">
            <v>CAT</v>
          </cell>
          <cell r="K56" t="str">
            <v>$2</v>
          </cell>
          <cell r="L56" t="str">
            <v>2004</v>
          </cell>
          <cell r="M56" t="str">
            <v>2004</v>
          </cell>
          <cell r="N56" t="str">
            <v>2004</v>
          </cell>
          <cell r="O56" t="str">
            <v>2004</v>
          </cell>
          <cell r="P56" t="str">
            <v>2004</v>
          </cell>
          <cell r="Q56" t="str">
            <v>2004</v>
          </cell>
          <cell r="R56" t="str">
            <v>2004</v>
          </cell>
          <cell r="S56" t="str">
            <v>2004</v>
          </cell>
          <cell r="T56" t="str">
            <v>2004</v>
          </cell>
          <cell r="U56" t="str">
            <v>2004</v>
          </cell>
          <cell r="V56" t="str">
            <v>2004</v>
          </cell>
          <cell r="W56" t="str">
            <v>2004</v>
          </cell>
        </row>
        <row r="57">
          <cell r="D57" t="str">
            <v>BLANK MISSING</v>
          </cell>
          <cell r="E57" t="b">
            <v>0</v>
          </cell>
          <cell r="F57" t="str">
            <v>(boolean value)</v>
          </cell>
          <cell r="J57" t="str">
            <v>PER</v>
          </cell>
          <cell r="K57" t="str">
            <v>$1</v>
          </cell>
          <cell r="L57">
            <v>1</v>
          </cell>
          <cell r="M57">
            <v>2</v>
          </cell>
          <cell r="N57">
            <v>3</v>
          </cell>
          <cell r="O57">
            <v>4</v>
          </cell>
          <cell r="P57">
            <v>5</v>
          </cell>
          <cell r="Q57">
            <v>6</v>
          </cell>
          <cell r="R57">
            <v>7</v>
          </cell>
          <cell r="S57">
            <v>8</v>
          </cell>
          <cell r="T57">
            <v>9</v>
          </cell>
          <cell r="U57">
            <v>10</v>
          </cell>
          <cell r="V57">
            <v>11</v>
          </cell>
          <cell r="W57">
            <v>12</v>
          </cell>
        </row>
        <row r="58">
          <cell r="J58" t="str">
            <v>FRE</v>
          </cell>
        </row>
        <row r="59">
          <cell r="J59" t="str">
            <v>KEYWORD</v>
          </cell>
        </row>
        <row r="60">
          <cell r="D60" t="str">
            <v>ACC</v>
          </cell>
          <cell r="E60" t="str">
            <v>ENT</v>
          </cell>
          <cell r="F60" t="str">
            <v>CAT</v>
          </cell>
          <cell r="G60" t="str">
            <v>PER</v>
          </cell>
          <cell r="H60" t="str">
            <v>FRE</v>
          </cell>
          <cell r="I60" t="str">
            <v>KEYWORD</v>
          </cell>
          <cell r="J60" t="str">
            <v>SCALE</v>
          </cell>
        </row>
        <row r="61">
          <cell r="D61" t="str">
            <v>$1</v>
          </cell>
          <cell r="E61" t="str">
            <v>$1</v>
          </cell>
          <cell r="F61" t="str">
            <v>$1</v>
          </cell>
          <cell r="H61" t="str">
            <v>$1</v>
          </cell>
        </row>
        <row r="62">
          <cell r="D62">
            <v>3020000000</v>
          </cell>
          <cell r="E62" t="str">
            <v>K0001_IKOS</v>
          </cell>
          <cell r="F62" t="str">
            <v>Actual_</v>
          </cell>
          <cell r="H62" t="str">
            <v>M.PER</v>
          </cell>
          <cell r="J62">
            <v>1E-3</v>
          </cell>
          <cell r="L62">
            <v>1915.5253990400001</v>
          </cell>
          <cell r="M62">
            <v>1865.134006639986</v>
          </cell>
          <cell r="N62">
            <v>2163.0878083200037</v>
          </cell>
          <cell r="O62">
            <v>2084.8812534299877</v>
          </cell>
          <cell r="P62">
            <v>2070.45069010002</v>
          </cell>
          <cell r="Q62">
            <v>2082.1427860799713</v>
          </cell>
          <cell r="R62">
            <v>2155.0980454900323</v>
          </cell>
          <cell r="S62">
            <v>0</v>
          </cell>
          <cell r="T62">
            <v>0</v>
          </cell>
          <cell r="U62">
            <v>0</v>
          </cell>
          <cell r="V62">
            <v>0</v>
          </cell>
          <cell r="W62">
            <v>0</v>
          </cell>
        </row>
        <row r="63">
          <cell r="D63">
            <v>3020000000</v>
          </cell>
          <cell r="E63" t="str">
            <v>K0001_IKOS</v>
          </cell>
          <cell r="F63" t="str">
            <v>Budget_</v>
          </cell>
          <cell r="H63" t="str">
            <v>M.PER</v>
          </cell>
          <cell r="J63">
            <v>1E-3</v>
          </cell>
          <cell r="L63">
            <v>1942.8705827699991</v>
          </cell>
          <cell r="M63">
            <v>1900.1550716099975</v>
          </cell>
          <cell r="N63">
            <v>2002.959367490002</v>
          </cell>
          <cell r="O63">
            <v>1978.26961013</v>
          </cell>
          <cell r="P63">
            <v>2033.9773802299901</v>
          </cell>
          <cell r="Q63">
            <v>2064.2697185899988</v>
          </cell>
          <cell r="R63">
            <v>2102.8607103900035</v>
          </cell>
          <cell r="S63">
            <v>2130.9348712799997</v>
          </cell>
          <cell r="T63">
            <v>2124.4111932299884</v>
          </cell>
          <cell r="U63">
            <v>2153.9516003599952</v>
          </cell>
          <cell r="V63">
            <v>2150.1820879100187</v>
          </cell>
          <cell r="W63">
            <v>2174.3541166699902</v>
          </cell>
        </row>
        <row r="64">
          <cell r="D64">
            <v>3020000000</v>
          </cell>
          <cell r="E64" t="str">
            <v>K0001_IKOS</v>
          </cell>
          <cell r="F64" t="str">
            <v>Actual_</v>
          </cell>
          <cell r="H64" t="str">
            <v>M.CTD</v>
          </cell>
          <cell r="J64">
            <v>1E-3</v>
          </cell>
          <cell r="L64">
            <v>1915.5253990400001</v>
          </cell>
          <cell r="M64">
            <v>3780.6594056799859</v>
          </cell>
          <cell r="N64">
            <v>5943.74721399999</v>
          </cell>
          <cell r="O64">
            <v>8028.6284674299768</v>
          </cell>
          <cell r="P64">
            <v>10099.079157529997</v>
          </cell>
          <cell r="Q64">
            <v>12181.221943609968</v>
          </cell>
          <cell r="R64">
            <v>14336.3199891</v>
          </cell>
          <cell r="S64">
            <v>0</v>
          </cell>
          <cell r="T64">
            <v>0</v>
          </cell>
          <cell r="U64">
            <v>0</v>
          </cell>
          <cell r="V64">
            <v>0</v>
          </cell>
          <cell r="W64">
            <v>0</v>
          </cell>
        </row>
        <row r="65">
          <cell r="D65">
            <v>3020000000</v>
          </cell>
          <cell r="E65" t="str">
            <v>K0001_IKOS</v>
          </cell>
          <cell r="F65" t="str">
            <v>Budget_</v>
          </cell>
          <cell r="H65" t="str">
            <v>M.CTD</v>
          </cell>
          <cell r="J65">
            <v>1E-3</v>
          </cell>
          <cell r="L65">
            <v>1942.8705827699991</v>
          </cell>
          <cell r="M65">
            <v>3843.0256543799965</v>
          </cell>
          <cell r="N65">
            <v>5845.9850218699985</v>
          </cell>
          <cell r="O65">
            <v>7824.2546319999983</v>
          </cell>
          <cell r="P65">
            <v>9858.232012229988</v>
          </cell>
          <cell r="Q65">
            <v>11922.501730819988</v>
          </cell>
          <cell r="R65">
            <v>14025.362441209991</v>
          </cell>
          <cell r="S65">
            <v>16156.297312489991</v>
          </cell>
          <cell r="T65">
            <v>18280.70850571998</v>
          </cell>
          <cell r="U65">
            <v>20434.660106079973</v>
          </cell>
          <cell r="V65">
            <v>22584.842193989993</v>
          </cell>
          <cell r="W65">
            <v>24759.196310659983</v>
          </cell>
        </row>
        <row r="66">
          <cell r="D66">
            <v>3020000000</v>
          </cell>
          <cell r="E66" t="str">
            <v>K0001</v>
          </cell>
          <cell r="F66" t="str">
            <v>DetailedFC3_</v>
          </cell>
          <cell r="H66" t="str">
            <v>M.CTD</v>
          </cell>
          <cell r="J66">
            <v>1E-3</v>
          </cell>
          <cell r="L66">
            <v>1918.4393726283247</v>
          </cell>
          <cell r="M66">
            <v>3780.6231632383733</v>
          </cell>
          <cell r="N66">
            <v>5943.5007494705224</v>
          </cell>
          <cell r="O66">
            <v>8028.3362370679342</v>
          </cell>
          <cell r="P66">
            <v>10098.846140684322</v>
          </cell>
          <cell r="Q66">
            <v>12180.603110546876</v>
          </cell>
          <cell r="R66">
            <v>14362.182988571903</v>
          </cell>
          <cell r="S66">
            <v>16552.158994708134</v>
          </cell>
          <cell r="T66">
            <v>18692.078512705619</v>
          </cell>
          <cell r="U66">
            <v>20845.546106350339</v>
          </cell>
          <cell r="V66">
            <v>22987.26424605041</v>
          </cell>
          <cell r="W66">
            <v>25147.925993664328</v>
          </cell>
        </row>
        <row r="84">
          <cell r="D84" t="str">
            <v>PRESERVE</v>
          </cell>
          <cell r="E84" t="b">
            <v>1</v>
          </cell>
          <cell r="F84" t="str">
            <v>(boolean value)</v>
          </cell>
          <cell r="G84" t="str">
            <v>Version</v>
          </cell>
          <cell r="H84" t="str">
            <v>V.2</v>
          </cell>
          <cell r="I84" t="str">
            <v>(V.1 or V.2)</v>
          </cell>
          <cell r="J84" t="str">
            <v>ACC</v>
          </cell>
        </row>
        <row r="85">
          <cell r="D85" t="str">
            <v>APPLICATION</v>
          </cell>
          <cell r="F85" t="str">
            <v>(Application ID)</v>
          </cell>
          <cell r="J85" t="str">
            <v>ENT</v>
          </cell>
        </row>
        <row r="86">
          <cell r="D86" t="str">
            <v>READ ONLY</v>
          </cell>
          <cell r="E86" t="b">
            <v>0</v>
          </cell>
          <cell r="F86" t="str">
            <v>(boolean value)</v>
          </cell>
          <cell r="J86" t="str">
            <v>CAT</v>
          </cell>
          <cell r="K86" t="str">
            <v>$2</v>
          </cell>
          <cell r="L86" t="str">
            <v>2004</v>
          </cell>
          <cell r="M86" t="str">
            <v>2004</v>
          </cell>
          <cell r="N86" t="str">
            <v>2004</v>
          </cell>
          <cell r="O86" t="str">
            <v>2004</v>
          </cell>
          <cell r="P86" t="str">
            <v>2004</v>
          </cell>
          <cell r="Q86" t="str">
            <v>2004</v>
          </cell>
          <cell r="R86" t="str">
            <v>2004</v>
          </cell>
          <cell r="S86" t="str">
            <v>2004</v>
          </cell>
          <cell r="T86" t="str">
            <v>2004</v>
          </cell>
          <cell r="U86" t="str">
            <v>2004</v>
          </cell>
          <cell r="V86" t="str">
            <v>2004</v>
          </cell>
          <cell r="W86" t="str">
            <v>2004</v>
          </cell>
        </row>
        <row r="87">
          <cell r="D87" t="str">
            <v>BLANK MISSING</v>
          </cell>
          <cell r="E87" t="b">
            <v>0</v>
          </cell>
          <cell r="F87" t="str">
            <v>(boolean value)</v>
          </cell>
          <cell r="J87" t="str">
            <v>PER</v>
          </cell>
          <cell r="K87" t="str">
            <v>$1</v>
          </cell>
          <cell r="L87">
            <v>1</v>
          </cell>
          <cell r="M87">
            <v>2</v>
          </cell>
          <cell r="N87">
            <v>3</v>
          </cell>
          <cell r="O87">
            <v>4</v>
          </cell>
          <cell r="P87">
            <v>5</v>
          </cell>
          <cell r="Q87">
            <v>6</v>
          </cell>
          <cell r="R87">
            <v>7</v>
          </cell>
          <cell r="S87">
            <v>8</v>
          </cell>
          <cell r="T87">
            <v>9</v>
          </cell>
          <cell r="U87">
            <v>10</v>
          </cell>
          <cell r="V87">
            <v>11</v>
          </cell>
          <cell r="W87">
            <v>12</v>
          </cell>
        </row>
        <row r="88">
          <cell r="J88" t="str">
            <v>FRE</v>
          </cell>
        </row>
        <row r="89">
          <cell r="J89" t="str">
            <v>KEYWORD</v>
          </cell>
        </row>
        <row r="90">
          <cell r="D90" t="str">
            <v>ACC</v>
          </cell>
          <cell r="E90" t="str">
            <v>ENT</v>
          </cell>
          <cell r="F90" t="str">
            <v>CAT</v>
          </cell>
          <cell r="G90" t="str">
            <v>PER</v>
          </cell>
          <cell r="H90" t="str">
            <v>FRE</v>
          </cell>
          <cell r="I90" t="str">
            <v>KEYWORD</v>
          </cell>
          <cell r="J90" t="str">
            <v>SCALE</v>
          </cell>
        </row>
        <row r="91">
          <cell r="D91" t="str">
            <v>$1</v>
          </cell>
          <cell r="E91" t="str">
            <v>$1</v>
          </cell>
          <cell r="F91" t="str">
            <v>$1</v>
          </cell>
          <cell r="H91" t="str">
            <v>$1</v>
          </cell>
        </row>
        <row r="92">
          <cell r="D92" t="str">
            <v>KI1150</v>
          </cell>
          <cell r="E92" t="str">
            <v>K0001</v>
          </cell>
          <cell r="F92" t="str">
            <v>Actual_</v>
          </cell>
          <cell r="H92" t="str">
            <v>M.PER</v>
          </cell>
          <cell r="J92">
            <v>1E-3</v>
          </cell>
          <cell r="L92">
            <v>1608.5397176537331</v>
          </cell>
          <cell r="M92">
            <v>1564.0615685033438</v>
          </cell>
          <cell r="N92">
            <v>1774.889981356476</v>
          </cell>
          <cell r="O92">
            <v>1756.3280980149982</v>
          </cell>
          <cell r="P92">
            <v>1782.3968914808956</v>
          </cell>
          <cell r="Q92">
            <v>1819.8835921992381</v>
          </cell>
          <cell r="R92">
            <v>1851.5346081368234</v>
          </cell>
          <cell r="S92">
            <v>-6346.5775871068245</v>
          </cell>
          <cell r="T92">
            <v>0</v>
          </cell>
          <cell r="U92">
            <v>0</v>
          </cell>
          <cell r="V92">
            <v>0</v>
          </cell>
          <cell r="W92">
            <v>0</v>
          </cell>
        </row>
        <row r="93">
          <cell r="D93" t="str">
            <v>KI1150</v>
          </cell>
          <cell r="E93" t="str">
            <v>K0001</v>
          </cell>
          <cell r="F93" t="str">
            <v>Budget_</v>
          </cell>
          <cell r="H93" t="str">
            <v>M.PER</v>
          </cell>
          <cell r="J93">
            <v>1E-3</v>
          </cell>
          <cell r="L93">
            <v>1652.2731355712774</v>
          </cell>
          <cell r="M93">
            <v>1610.639657734278</v>
          </cell>
          <cell r="N93">
            <v>1701.3671814961788</v>
          </cell>
          <cell r="O93">
            <v>1696.8071715258518</v>
          </cell>
          <cell r="P93">
            <v>1738.195010528055</v>
          </cell>
          <cell r="Q93">
            <v>1763.5529932125417</v>
          </cell>
          <cell r="R93">
            <v>1802.594653994279</v>
          </cell>
          <cell r="S93">
            <v>1825.8645520996768</v>
          </cell>
          <cell r="T93">
            <v>1813.7325807633251</v>
          </cell>
          <cell r="U93">
            <v>1827.6735173532368</v>
          </cell>
          <cell r="V93">
            <v>1803.3538792893439</v>
          </cell>
          <cell r="W93">
            <v>1838.4658172262759</v>
          </cell>
        </row>
        <row r="94">
          <cell r="D94" t="str">
            <v>KI1150</v>
          </cell>
          <cell r="E94" t="str">
            <v>K0001</v>
          </cell>
          <cell r="F94" t="str">
            <v>Actual_</v>
          </cell>
          <cell r="H94" t="str">
            <v>M.CTD</v>
          </cell>
          <cell r="J94">
            <v>1E-3</v>
          </cell>
          <cell r="L94">
            <v>1608.5397176537331</v>
          </cell>
          <cell r="M94">
            <v>3172.6012861570766</v>
          </cell>
          <cell r="N94">
            <v>4947.4912675135529</v>
          </cell>
          <cell r="O94">
            <v>6703.8193655285513</v>
          </cell>
          <cell r="P94">
            <v>8486.2162570094461</v>
          </cell>
          <cell r="Q94">
            <v>10306.099849208686</v>
          </cell>
          <cell r="R94">
            <v>12157.634457345508</v>
          </cell>
          <cell r="S94">
            <v>5811.0568702386845</v>
          </cell>
          <cell r="T94">
            <v>5811.0568702386845</v>
          </cell>
          <cell r="U94">
            <v>5811.0568702386845</v>
          </cell>
          <cell r="V94">
            <v>5811.0568702386845</v>
          </cell>
          <cell r="W94">
            <v>5811.0568702386845</v>
          </cell>
        </row>
        <row r="95">
          <cell r="D95" t="str">
            <v>KI1150</v>
          </cell>
          <cell r="E95" t="str">
            <v>K0001</v>
          </cell>
          <cell r="F95" t="str">
            <v>Budget_</v>
          </cell>
          <cell r="H95" t="str">
            <v>M.CTD</v>
          </cell>
          <cell r="J95">
            <v>1E-3</v>
          </cell>
          <cell r="L95">
            <v>1652.2731355712774</v>
          </cell>
          <cell r="M95">
            <v>3262.9127933055556</v>
          </cell>
          <cell r="N95">
            <v>4964.2799748017342</v>
          </cell>
          <cell r="O95">
            <v>6661.0871463275862</v>
          </cell>
          <cell r="P95">
            <v>8399.282156855641</v>
          </cell>
          <cell r="Q95">
            <v>10162.835150068182</v>
          </cell>
          <cell r="R95">
            <v>11965.429804062462</v>
          </cell>
          <cell r="S95">
            <v>13791.294356162138</v>
          </cell>
          <cell r="T95">
            <v>15605.026936925464</v>
          </cell>
          <cell r="U95">
            <v>17432.7004542787</v>
          </cell>
          <cell r="V95">
            <v>19236.054333568045</v>
          </cell>
          <cell r="W95">
            <v>21074.52015079432</v>
          </cell>
        </row>
        <row r="96">
          <cell r="D96" t="str">
            <v>KI1150</v>
          </cell>
          <cell r="E96" t="str">
            <v>K0001</v>
          </cell>
          <cell r="F96" t="str">
            <v>DetailedFC3_</v>
          </cell>
          <cell r="H96" t="str">
            <v>M.CTD</v>
          </cell>
          <cell r="J96">
            <v>1E-3</v>
          </cell>
          <cell r="L96">
            <v>1608.5397176537331</v>
          </cell>
          <cell r="M96">
            <v>3172.6012861570766</v>
          </cell>
          <cell r="N96">
            <v>4947.4912675135529</v>
          </cell>
          <cell r="O96">
            <v>6703.8193655285513</v>
          </cell>
          <cell r="P96">
            <v>8486.2162570094461</v>
          </cell>
          <cell r="Q96">
            <v>10306.099849208686</v>
          </cell>
          <cell r="R96">
            <v>12149.371044528505</v>
          </cell>
          <cell r="S96">
            <v>14028.919873623539</v>
          </cell>
          <cell r="T96">
            <v>15860.545197182228</v>
          </cell>
          <cell r="U96">
            <v>17695.389791399197</v>
          </cell>
          <cell r="V96">
            <v>19514.231325183227</v>
          </cell>
          <cell r="W96">
            <v>21365.785672787217</v>
          </cell>
        </row>
        <row r="114">
          <cell r="D114" t="str">
            <v>PRESERVE</v>
          </cell>
          <cell r="E114" t="b">
            <v>1</v>
          </cell>
          <cell r="F114" t="str">
            <v>(boolean value)</v>
          </cell>
          <cell r="G114" t="str">
            <v>Version</v>
          </cell>
          <cell r="H114" t="str">
            <v>V.2</v>
          </cell>
          <cell r="I114" t="str">
            <v>(V.1 or V.2)</v>
          </cell>
          <cell r="J114" t="str">
            <v>ACC</v>
          </cell>
        </row>
        <row r="115">
          <cell r="D115" t="str">
            <v>APPLICATION</v>
          </cell>
          <cell r="F115" t="str">
            <v>(Application ID)</v>
          </cell>
          <cell r="J115" t="str">
            <v>ENT</v>
          </cell>
        </row>
        <row r="116">
          <cell r="D116" t="str">
            <v>READ ONLY</v>
          </cell>
          <cell r="E116" t="b">
            <v>0</v>
          </cell>
          <cell r="F116" t="str">
            <v>(boolean value)</v>
          </cell>
          <cell r="J116" t="str">
            <v>CAT</v>
          </cell>
          <cell r="K116" t="str">
            <v>$2</v>
          </cell>
          <cell r="L116" t="str">
            <v>2004</v>
          </cell>
          <cell r="M116" t="str">
            <v>2004</v>
          </cell>
          <cell r="N116" t="str">
            <v>2004</v>
          </cell>
          <cell r="O116" t="str">
            <v>2004</v>
          </cell>
          <cell r="P116" t="str">
            <v>2004</v>
          </cell>
          <cell r="Q116" t="str">
            <v>2004</v>
          </cell>
          <cell r="R116" t="str">
            <v>2004</v>
          </cell>
          <cell r="S116" t="str">
            <v>2004</v>
          </cell>
          <cell r="T116" t="str">
            <v>2004</v>
          </cell>
          <cell r="U116" t="str">
            <v>2004</v>
          </cell>
          <cell r="V116" t="str">
            <v>2004</v>
          </cell>
          <cell r="W116" t="str">
            <v>2004</v>
          </cell>
        </row>
        <row r="117">
          <cell r="D117" t="str">
            <v>BLANK MISSING</v>
          </cell>
          <cell r="E117" t="b">
            <v>0</v>
          </cell>
          <cell r="F117" t="str">
            <v>(boolean value)</v>
          </cell>
          <cell r="J117" t="str">
            <v>PER</v>
          </cell>
          <cell r="K117" t="str">
            <v>$1</v>
          </cell>
          <cell r="L117">
            <v>1</v>
          </cell>
          <cell r="M117">
            <v>2</v>
          </cell>
          <cell r="N117">
            <v>3</v>
          </cell>
          <cell r="O117">
            <v>4</v>
          </cell>
          <cell r="P117">
            <v>5</v>
          </cell>
          <cell r="Q117">
            <v>6</v>
          </cell>
          <cell r="R117">
            <v>7</v>
          </cell>
          <cell r="S117">
            <v>8</v>
          </cell>
          <cell r="T117">
            <v>9</v>
          </cell>
          <cell r="U117">
            <v>10</v>
          </cell>
          <cell r="V117">
            <v>11</v>
          </cell>
          <cell r="W117">
            <v>12</v>
          </cell>
        </row>
        <row r="118">
          <cell r="J118" t="str">
            <v>FRE</v>
          </cell>
        </row>
        <row r="119">
          <cell r="J119" t="str">
            <v>KEYWORD</v>
          </cell>
        </row>
        <row r="120">
          <cell r="D120" t="str">
            <v>ACC</v>
          </cell>
          <cell r="E120" t="str">
            <v>ENT</v>
          </cell>
          <cell r="F120" t="str">
            <v>CAT</v>
          </cell>
          <cell r="G120" t="str">
            <v>PER</v>
          </cell>
          <cell r="H120" t="str">
            <v>FRE</v>
          </cell>
          <cell r="I120" t="str">
            <v>KEYWORD</v>
          </cell>
          <cell r="J120" t="str">
            <v>SCALE</v>
          </cell>
        </row>
        <row r="121">
          <cell r="D121" t="str">
            <v>$1</v>
          </cell>
          <cell r="E121" t="str">
            <v>$1</v>
          </cell>
          <cell r="F121" t="str">
            <v>$1</v>
          </cell>
          <cell r="H121" t="str">
            <v>$1</v>
          </cell>
        </row>
        <row r="122">
          <cell r="D122" t="str">
            <v>KI1222</v>
          </cell>
          <cell r="E122" t="str">
            <v>K0001_IKOS</v>
          </cell>
          <cell r="F122" t="str">
            <v>Actual_</v>
          </cell>
          <cell r="H122" t="str">
            <v>M.PER</v>
          </cell>
          <cell r="J122">
            <v>1E-3</v>
          </cell>
          <cell r="L122">
            <v>535.92631741000014</v>
          </cell>
          <cell r="M122">
            <v>531.42596413998956</v>
          </cell>
          <cell r="N122">
            <v>609.94579820000774</v>
          </cell>
          <cell r="O122">
            <v>601.54330748998211</v>
          </cell>
          <cell r="P122">
            <v>666.04843575002769</v>
          </cell>
          <cell r="Q122">
            <v>661.97724519996768</v>
          </cell>
          <cell r="R122">
            <v>699.37714444003723</v>
          </cell>
          <cell r="S122">
            <v>-5586.5202126300119</v>
          </cell>
          <cell r="T122">
            <v>0</v>
          </cell>
          <cell r="U122">
            <v>0</v>
          </cell>
          <cell r="V122">
            <v>0</v>
          </cell>
          <cell r="W122">
            <v>0</v>
          </cell>
        </row>
        <row r="123">
          <cell r="D123" t="str">
            <v>KI1222</v>
          </cell>
          <cell r="E123" t="str">
            <v>K0001_IKOS</v>
          </cell>
          <cell r="F123" t="str">
            <v>Budget_</v>
          </cell>
          <cell r="H123" t="str">
            <v>M.PER</v>
          </cell>
          <cell r="J123">
            <v>1E-3</v>
          </cell>
          <cell r="L123">
            <v>624.55981945000099</v>
          </cell>
          <cell r="M123">
            <v>597.14762231999941</v>
          </cell>
          <cell r="N123">
            <v>637.74060986000302</v>
          </cell>
          <cell r="O123">
            <v>649.72205989000111</v>
          </cell>
          <cell r="P123">
            <v>673.59332085998824</v>
          </cell>
          <cell r="Q123">
            <v>686.14615990000959</v>
          </cell>
          <cell r="R123">
            <v>716.60651458001144</v>
          </cell>
          <cell r="S123">
            <v>726.68909445999475</v>
          </cell>
          <cell r="T123">
            <v>717.24373412997841</v>
          </cell>
          <cell r="U123">
            <v>714.79036388999873</v>
          </cell>
          <cell r="V123">
            <v>692.26125574003629</v>
          </cell>
          <cell r="W123">
            <v>680.16307718000564</v>
          </cell>
        </row>
        <row r="124">
          <cell r="D124" t="str">
            <v>KI1222</v>
          </cell>
          <cell r="E124" t="str">
            <v>K0001_IKOS</v>
          </cell>
          <cell r="F124" t="str">
            <v>Actual_</v>
          </cell>
          <cell r="H124" t="str">
            <v>M.CTD</v>
          </cell>
          <cell r="J124">
            <v>1E-3</v>
          </cell>
          <cell r="L124">
            <v>535.92631741000014</v>
          </cell>
          <cell r="M124">
            <v>1067.3522815499898</v>
          </cell>
          <cell r="N124">
            <v>1677.2980797499974</v>
          </cell>
          <cell r="O124">
            <v>2278.8413872399797</v>
          </cell>
          <cell r="P124">
            <v>2944.8898229900074</v>
          </cell>
          <cell r="Q124">
            <v>3606.8670681899748</v>
          </cell>
          <cell r="R124">
            <v>4306.244212630012</v>
          </cell>
          <cell r="S124">
            <v>-1280.2760000000001</v>
          </cell>
          <cell r="T124">
            <v>-1280.2760000000001</v>
          </cell>
          <cell r="U124">
            <v>-1280.2760000000001</v>
          </cell>
          <cell r="V124">
            <v>-1280.2760000000001</v>
          </cell>
          <cell r="W124">
            <v>-1280.2760000000001</v>
          </cell>
        </row>
        <row r="125">
          <cell r="D125" t="str">
            <v>KI1222</v>
          </cell>
          <cell r="E125" t="str">
            <v>K0001_IKOS</v>
          </cell>
          <cell r="F125" t="str">
            <v>Budget_</v>
          </cell>
          <cell r="H125" t="str">
            <v>M.CTD</v>
          </cell>
          <cell r="J125">
            <v>1E-3</v>
          </cell>
          <cell r="L125">
            <v>624.55981945000099</v>
          </cell>
          <cell r="M125">
            <v>1221.7074417700005</v>
          </cell>
          <cell r="N125">
            <v>1859.4480516300034</v>
          </cell>
          <cell r="O125">
            <v>2509.1701115200044</v>
          </cell>
          <cell r="P125">
            <v>3182.7634323799925</v>
          </cell>
          <cell r="Q125">
            <v>3868.9095922800025</v>
          </cell>
          <cell r="R125">
            <v>4585.5161068600137</v>
          </cell>
          <cell r="S125">
            <v>5312.2052013200082</v>
          </cell>
          <cell r="T125">
            <v>6029.4489354499865</v>
          </cell>
          <cell r="U125">
            <v>6744.2392993399853</v>
          </cell>
          <cell r="V125">
            <v>7436.5005550800215</v>
          </cell>
          <cell r="W125">
            <v>8116.663632260028</v>
          </cell>
        </row>
        <row r="126">
          <cell r="D126" t="str">
            <v>KI1222</v>
          </cell>
          <cell r="E126" t="str">
            <v>K0001</v>
          </cell>
          <cell r="F126" t="str">
            <v>DetailedFC3_</v>
          </cell>
          <cell r="H126" t="str">
            <v>M.CTD</v>
          </cell>
          <cell r="J126">
            <v>1E-3</v>
          </cell>
          <cell r="L126">
            <v>535.92631740593538</v>
          </cell>
          <cell r="M126">
            <v>1070.9802744698291</v>
          </cell>
          <cell r="N126">
            <v>1680.21768430616</v>
          </cell>
          <cell r="O126">
            <v>2279.9440540241299</v>
          </cell>
          <cell r="P126">
            <v>2947.1855797299586</v>
          </cell>
          <cell r="Q126">
            <v>3609.8287200320924</v>
          </cell>
          <cell r="R126">
            <v>4264.2021249078525</v>
          </cell>
          <cell r="S126">
            <v>5010.2960427981925</v>
          </cell>
          <cell r="T126">
            <v>5704.1938046243322</v>
          </cell>
          <cell r="U126">
            <v>6383.1071062147585</v>
          </cell>
          <cell r="V126">
            <v>7050.9315875168204</v>
          </cell>
          <cell r="W126">
            <v>7743.1903668039404</v>
          </cell>
        </row>
        <row r="144">
          <cell r="D144" t="str">
            <v>PRESERVE</v>
          </cell>
          <cell r="E144" t="b">
            <v>1</v>
          </cell>
          <cell r="F144" t="str">
            <v>(boolean value)</v>
          </cell>
          <cell r="G144" t="str">
            <v>Version</v>
          </cell>
          <cell r="H144" t="str">
            <v>V.2</v>
          </cell>
          <cell r="I144" t="str">
            <v>(V.1 or V.2)</v>
          </cell>
          <cell r="J144" t="str">
            <v>ACC</v>
          </cell>
        </row>
        <row r="145">
          <cell r="D145" t="str">
            <v>APPLICATION</v>
          </cell>
          <cell r="F145" t="str">
            <v>(Application ID)</v>
          </cell>
          <cell r="J145" t="str">
            <v>ENT</v>
          </cell>
        </row>
        <row r="146">
          <cell r="D146" t="str">
            <v>READ ONLY</v>
          </cell>
          <cell r="E146" t="b">
            <v>0</v>
          </cell>
          <cell r="F146" t="str">
            <v>(boolean value)</v>
          </cell>
          <cell r="J146" t="str">
            <v>CAT</v>
          </cell>
          <cell r="K146" t="str">
            <v>$2</v>
          </cell>
          <cell r="L146" t="str">
            <v>2004</v>
          </cell>
          <cell r="M146" t="str">
            <v>2004</v>
          </cell>
          <cell r="N146" t="str">
            <v>2004</v>
          </cell>
          <cell r="O146" t="str">
            <v>2004</v>
          </cell>
          <cell r="P146" t="str">
            <v>2004</v>
          </cell>
          <cell r="Q146" t="str">
            <v>2004</v>
          </cell>
          <cell r="R146" t="str">
            <v>2004</v>
          </cell>
          <cell r="S146" t="str">
            <v>2004</v>
          </cell>
          <cell r="T146" t="str">
            <v>2004</v>
          </cell>
          <cell r="U146" t="str">
            <v>2004</v>
          </cell>
          <cell r="V146" t="str">
            <v>2004</v>
          </cell>
          <cell r="W146" t="str">
            <v>2004</v>
          </cell>
        </row>
        <row r="147">
          <cell r="D147" t="str">
            <v>BLANK MISSING</v>
          </cell>
          <cell r="E147" t="b">
            <v>0</v>
          </cell>
          <cell r="F147" t="str">
            <v>(boolean value)</v>
          </cell>
          <cell r="J147" t="str">
            <v>PER</v>
          </cell>
          <cell r="K147" t="str">
            <v>$1</v>
          </cell>
          <cell r="L147">
            <v>1</v>
          </cell>
          <cell r="M147">
            <v>2</v>
          </cell>
          <cell r="N147">
            <v>3</v>
          </cell>
          <cell r="O147">
            <v>4</v>
          </cell>
          <cell r="P147">
            <v>5</v>
          </cell>
          <cell r="Q147">
            <v>6</v>
          </cell>
          <cell r="R147">
            <v>7</v>
          </cell>
          <cell r="S147">
            <v>8</v>
          </cell>
          <cell r="T147">
            <v>9</v>
          </cell>
          <cell r="U147">
            <v>10</v>
          </cell>
          <cell r="V147">
            <v>11</v>
          </cell>
          <cell r="W147">
            <v>12</v>
          </cell>
        </row>
        <row r="148">
          <cell r="J148" t="str">
            <v>FRE</v>
          </cell>
        </row>
        <row r="149">
          <cell r="J149" t="str">
            <v>KEYWORD</v>
          </cell>
        </row>
        <row r="150">
          <cell r="D150" t="str">
            <v>ACC</v>
          </cell>
          <cell r="E150" t="str">
            <v>ENT</v>
          </cell>
          <cell r="F150" t="str">
            <v>CAT</v>
          </cell>
          <cell r="G150" t="str">
            <v>PER</v>
          </cell>
          <cell r="H150" t="str">
            <v>FRE</v>
          </cell>
          <cell r="I150" t="str">
            <v>KEYWORD</v>
          </cell>
          <cell r="J150" t="str">
            <v>SCALE</v>
          </cell>
        </row>
        <row r="151">
          <cell r="D151" t="str">
            <v>$1</v>
          </cell>
          <cell r="E151" t="str">
            <v>$1</v>
          </cell>
          <cell r="F151" t="str">
            <v>$1</v>
          </cell>
          <cell r="H151" t="str">
            <v>$1</v>
          </cell>
        </row>
        <row r="152">
          <cell r="D152" t="str">
            <v>KI1200</v>
          </cell>
          <cell r="E152" t="str">
            <v>K0001_IKOS</v>
          </cell>
          <cell r="F152" t="str">
            <v>Actual_</v>
          </cell>
          <cell r="H152" t="str">
            <v>M.PER</v>
          </cell>
          <cell r="J152">
            <v>1E-3</v>
          </cell>
          <cell r="L152">
            <v>535.92631741000014</v>
          </cell>
          <cell r="M152">
            <v>531.42596413998956</v>
          </cell>
          <cell r="N152">
            <v>609.94579820000774</v>
          </cell>
          <cell r="O152">
            <v>601.54330748998211</v>
          </cell>
          <cell r="P152">
            <v>666.04843575002769</v>
          </cell>
          <cell r="Q152">
            <v>1942.2532451999678</v>
          </cell>
          <cell r="R152">
            <v>699.37714444003723</v>
          </cell>
          <cell r="S152">
            <v>0</v>
          </cell>
          <cell r="T152">
            <v>0</v>
          </cell>
          <cell r="U152">
            <v>0</v>
          </cell>
          <cell r="V152">
            <v>0</v>
          </cell>
          <cell r="W152">
            <v>0</v>
          </cell>
        </row>
        <row r="153">
          <cell r="D153" t="str">
            <v>KI1200</v>
          </cell>
          <cell r="E153" t="str">
            <v>K0001_IKOS</v>
          </cell>
          <cell r="F153" t="str">
            <v>Budget_</v>
          </cell>
          <cell r="H153" t="str">
            <v>M.PER</v>
          </cell>
          <cell r="J153">
            <v>1E-3</v>
          </cell>
          <cell r="L153">
            <v>624.55981945000099</v>
          </cell>
          <cell r="M153">
            <v>597.14762231999941</v>
          </cell>
          <cell r="N153">
            <v>637.74060986000302</v>
          </cell>
          <cell r="O153">
            <v>649.72205989000111</v>
          </cell>
          <cell r="P153">
            <v>673.59332085998824</v>
          </cell>
          <cell r="Q153">
            <v>686.14615990000959</v>
          </cell>
          <cell r="R153">
            <v>716.60651458001144</v>
          </cell>
          <cell r="S153">
            <v>726.68909445999475</v>
          </cell>
          <cell r="T153">
            <v>717.24373412997841</v>
          </cell>
          <cell r="U153">
            <v>714.79036388999873</v>
          </cell>
          <cell r="V153">
            <v>692.26125574003629</v>
          </cell>
          <cell r="W153">
            <v>680.16307718000564</v>
          </cell>
        </row>
        <row r="154">
          <cell r="D154" t="str">
            <v>KI1200</v>
          </cell>
          <cell r="E154" t="str">
            <v>K0001_IKOS</v>
          </cell>
          <cell r="F154" t="str">
            <v>Actual_</v>
          </cell>
          <cell r="H154" t="str">
            <v>M.CTD</v>
          </cell>
          <cell r="J154">
            <v>1E-3</v>
          </cell>
          <cell r="L154">
            <v>535.92631741000014</v>
          </cell>
          <cell r="M154">
            <v>1067.3522815499898</v>
          </cell>
          <cell r="N154">
            <v>1677.2980797499974</v>
          </cell>
          <cell r="O154">
            <v>2278.8413872399797</v>
          </cell>
          <cell r="P154">
            <v>2944.8898229900074</v>
          </cell>
          <cell r="Q154">
            <v>4887.1430681899747</v>
          </cell>
          <cell r="R154">
            <v>5586.5202126300119</v>
          </cell>
          <cell r="S154">
            <v>0</v>
          </cell>
          <cell r="T154">
            <v>0</v>
          </cell>
          <cell r="U154">
            <v>0</v>
          </cell>
          <cell r="V154">
            <v>0</v>
          </cell>
          <cell r="W154">
            <v>0</v>
          </cell>
        </row>
        <row r="155">
          <cell r="D155" t="str">
            <v>KI1200</v>
          </cell>
          <cell r="E155" t="str">
            <v>K0001_IKOS</v>
          </cell>
          <cell r="F155" t="str">
            <v>Budget_</v>
          </cell>
          <cell r="H155" t="str">
            <v>M.CTD</v>
          </cell>
          <cell r="J155">
            <v>1E-3</v>
          </cell>
          <cell r="L155">
            <v>624.55981945000099</v>
          </cell>
          <cell r="M155">
            <v>1221.7074417700005</v>
          </cell>
          <cell r="N155">
            <v>1859.4480516300034</v>
          </cell>
          <cell r="O155">
            <v>2509.1701115200044</v>
          </cell>
          <cell r="P155">
            <v>3182.7634323799925</v>
          </cell>
          <cell r="Q155">
            <v>3868.9095922800025</v>
          </cell>
          <cell r="R155">
            <v>4585.5161068600137</v>
          </cell>
          <cell r="S155">
            <v>5312.2052013200082</v>
          </cell>
          <cell r="T155">
            <v>6029.4489354499865</v>
          </cell>
          <cell r="U155">
            <v>6744.2392993399853</v>
          </cell>
          <cell r="V155">
            <v>7436.5005550800215</v>
          </cell>
          <cell r="W155">
            <v>8116.663632260028</v>
          </cell>
        </row>
        <row r="156">
          <cell r="D156" t="str">
            <v>KI1200</v>
          </cell>
          <cell r="E156" t="str">
            <v>K0001</v>
          </cell>
          <cell r="F156" t="str">
            <v>DetailedFC3_</v>
          </cell>
          <cell r="H156" t="str">
            <v>M.CTD</v>
          </cell>
          <cell r="J156">
            <v>1E-3</v>
          </cell>
          <cell r="L156">
            <v>535.92631740593538</v>
          </cell>
          <cell r="M156">
            <v>157.66227446982899</v>
          </cell>
          <cell r="N156">
            <v>766.89968430615988</v>
          </cell>
          <cell r="O156">
            <v>1366.6260540241296</v>
          </cell>
          <cell r="P156">
            <v>2033.8675797299584</v>
          </cell>
          <cell r="Q156">
            <v>3976.7966450467165</v>
          </cell>
          <cell r="R156">
            <v>4631.1700499224762</v>
          </cell>
          <cell r="S156">
            <v>5377.2639678128171</v>
          </cell>
          <cell r="T156">
            <v>6071.1617296389568</v>
          </cell>
          <cell r="U156">
            <v>6750.0750312293821</v>
          </cell>
          <cell r="V156">
            <v>7417.899512531445</v>
          </cell>
          <cell r="W156">
            <v>9023.4762918185643</v>
          </cell>
        </row>
      </sheetData>
      <sheetData sheetId="5" refreshError="1">
        <row r="54">
          <cell r="D54" t="str">
            <v>PRESERVE</v>
          </cell>
          <cell r="E54" t="b">
            <v>1</v>
          </cell>
          <cell r="F54" t="str">
            <v>(boolean value)</v>
          </cell>
          <cell r="G54" t="str">
            <v>Version</v>
          </cell>
          <cell r="H54" t="str">
            <v>V.2</v>
          </cell>
          <cell r="I54" t="str">
            <v>(V.1 or V.2)</v>
          </cell>
          <cell r="J54" t="str">
            <v>ACC</v>
          </cell>
        </row>
        <row r="55">
          <cell r="D55" t="str">
            <v>APPLICATION</v>
          </cell>
          <cell r="F55" t="str">
            <v>(Application ID)</v>
          </cell>
          <cell r="J55" t="str">
            <v>ENT</v>
          </cell>
        </row>
        <row r="56">
          <cell r="D56" t="str">
            <v>READ ONLY</v>
          </cell>
          <cell r="E56" t="b">
            <v>0</v>
          </cell>
          <cell r="F56" t="str">
            <v>(boolean value)</v>
          </cell>
          <cell r="J56" t="str">
            <v>CAT</v>
          </cell>
          <cell r="K56" t="str">
            <v>$2</v>
          </cell>
          <cell r="L56" t="str">
            <v>2004</v>
          </cell>
          <cell r="M56" t="str">
            <v>2004</v>
          </cell>
          <cell r="N56" t="str">
            <v>2004</v>
          </cell>
          <cell r="O56" t="str">
            <v>2004</v>
          </cell>
          <cell r="P56" t="str">
            <v>2004</v>
          </cell>
          <cell r="Q56" t="str">
            <v>2004</v>
          </cell>
          <cell r="R56" t="str">
            <v>2004</v>
          </cell>
          <cell r="S56" t="str">
            <v>2004</v>
          </cell>
          <cell r="T56" t="str">
            <v>2004</v>
          </cell>
          <cell r="U56" t="str">
            <v>2004</v>
          </cell>
          <cell r="V56" t="str">
            <v>2004</v>
          </cell>
          <cell r="W56" t="str">
            <v>2004</v>
          </cell>
        </row>
        <row r="57">
          <cell r="D57" t="str">
            <v>BLANK MISSING</v>
          </cell>
          <cell r="E57" t="b">
            <v>0</v>
          </cell>
          <cell r="F57" t="str">
            <v>(boolean value)</v>
          </cell>
          <cell r="J57" t="str">
            <v>PER</v>
          </cell>
          <cell r="K57" t="str">
            <v>$1</v>
          </cell>
          <cell r="L57">
            <v>1</v>
          </cell>
          <cell r="M57">
            <v>2</v>
          </cell>
          <cell r="N57">
            <v>3</v>
          </cell>
          <cell r="O57">
            <v>4</v>
          </cell>
          <cell r="P57">
            <v>5</v>
          </cell>
          <cell r="Q57">
            <v>6</v>
          </cell>
          <cell r="R57">
            <v>7</v>
          </cell>
          <cell r="S57">
            <v>8</v>
          </cell>
          <cell r="T57">
            <v>9</v>
          </cell>
          <cell r="U57">
            <v>10</v>
          </cell>
          <cell r="V57">
            <v>11</v>
          </cell>
          <cell r="W57">
            <v>12</v>
          </cell>
        </row>
        <row r="58">
          <cell r="J58" t="str">
            <v>FRE</v>
          </cell>
        </row>
        <row r="59">
          <cell r="J59" t="str">
            <v>KEYWORD</v>
          </cell>
        </row>
        <row r="60">
          <cell r="D60" t="str">
            <v>ACC</v>
          </cell>
          <cell r="E60" t="str">
            <v>ENT</v>
          </cell>
          <cell r="F60" t="str">
            <v>CAT</v>
          </cell>
          <cell r="G60" t="str">
            <v>PER</v>
          </cell>
          <cell r="H60" t="str">
            <v>FRE</v>
          </cell>
          <cell r="I60" t="str">
            <v>KEYWORD</v>
          </cell>
          <cell r="J60" t="str">
            <v>SCALE</v>
          </cell>
        </row>
        <row r="61">
          <cell r="D61" t="str">
            <v>$1</v>
          </cell>
          <cell r="E61" t="str">
            <v>$1</v>
          </cell>
          <cell r="F61" t="str">
            <v>$1</v>
          </cell>
          <cell r="H61" t="str">
            <v>$1</v>
          </cell>
        </row>
        <row r="62">
          <cell r="D62" t="str">
            <v>KI1000</v>
          </cell>
          <cell r="E62" t="str">
            <v>K0001</v>
          </cell>
          <cell r="F62" t="str">
            <v>Actual_</v>
          </cell>
          <cell r="H62" t="str">
            <v>M.PER</v>
          </cell>
          <cell r="J62">
            <v>1E-3</v>
          </cell>
          <cell r="L62">
            <v>1918.4393726283247</v>
          </cell>
          <cell r="M62">
            <v>1862.1837906100484</v>
          </cell>
          <cell r="N62">
            <v>2162.8775862321495</v>
          </cell>
          <cell r="O62">
            <v>2084.8354875974114</v>
          </cell>
          <cell r="P62">
            <v>2070.5099036163874</v>
          </cell>
          <cell r="Q62">
            <v>2081.7569698625543</v>
          </cell>
          <cell r="R62">
            <v>2155.3961181707232</v>
          </cell>
          <cell r="S62">
            <v>-7339.4198530007297</v>
          </cell>
          <cell r="T62">
            <v>0</v>
          </cell>
          <cell r="U62">
            <v>0</v>
          </cell>
          <cell r="V62">
            <v>0</v>
          </cell>
          <cell r="W62">
            <v>0</v>
          </cell>
        </row>
        <row r="63">
          <cell r="D63" t="str">
            <v>KI1000</v>
          </cell>
          <cell r="E63" t="str">
            <v>K0001</v>
          </cell>
          <cell r="F63" t="str">
            <v>Budget_</v>
          </cell>
          <cell r="H63" t="str">
            <v>M.PER</v>
          </cell>
          <cell r="J63">
            <v>1E-3</v>
          </cell>
          <cell r="L63">
            <v>1942.8700817202719</v>
          </cell>
          <cell r="M63">
            <v>1900.1545976951843</v>
          </cell>
          <cell r="N63">
            <v>2002.9588261721713</v>
          </cell>
          <cell r="O63">
            <v>1978.2691021529074</v>
          </cell>
          <cell r="P63">
            <v>2033.9768580130526</v>
          </cell>
          <cell r="Q63">
            <v>2064.2691910969652</v>
          </cell>
          <cell r="R63">
            <v>2102.8601608136764</v>
          </cell>
          <cell r="S63">
            <v>2130.9343116768523</v>
          </cell>
          <cell r="T63">
            <v>2124.4106398326494</v>
          </cell>
          <cell r="U63">
            <v>2153.9510263102056</v>
          </cell>
          <cell r="V63">
            <v>2150.181519898329</v>
          </cell>
          <cell r="W63">
            <v>2174.3535968193228</v>
          </cell>
        </row>
        <row r="64">
          <cell r="D64" t="str">
            <v>KI1000</v>
          </cell>
          <cell r="E64" t="str">
            <v>K0001</v>
          </cell>
          <cell r="F64" t="str">
            <v>Actual_</v>
          </cell>
          <cell r="H64" t="str">
            <v>M.CTD</v>
          </cell>
          <cell r="J64">
            <v>1E-3</v>
          </cell>
          <cell r="L64">
            <v>1918.4393726283247</v>
          </cell>
          <cell r="M64">
            <v>3780.6231632383733</v>
          </cell>
          <cell r="N64">
            <v>5943.5007494705224</v>
          </cell>
          <cell r="O64">
            <v>8028.3362370679342</v>
          </cell>
          <cell r="P64">
            <v>10098.846140684322</v>
          </cell>
          <cell r="Q64">
            <v>12180.603110546876</v>
          </cell>
          <cell r="R64">
            <v>14335.999228717599</v>
          </cell>
          <cell r="S64">
            <v>6996.5793757168694</v>
          </cell>
          <cell r="T64">
            <v>6996.5793757168694</v>
          </cell>
          <cell r="U64">
            <v>6996.5793757168694</v>
          </cell>
          <cell r="V64">
            <v>6996.5793757168694</v>
          </cell>
          <cell r="W64">
            <v>6996.5793757168694</v>
          </cell>
        </row>
        <row r="65">
          <cell r="D65" t="str">
            <v>KI1000</v>
          </cell>
          <cell r="E65" t="str">
            <v>K0001</v>
          </cell>
          <cell r="F65" t="str">
            <v>Budget_</v>
          </cell>
          <cell r="H65" t="str">
            <v>M.CTD</v>
          </cell>
          <cell r="J65">
            <v>1E-3</v>
          </cell>
          <cell r="L65">
            <v>1942.8700817202719</v>
          </cell>
          <cell r="M65">
            <v>3843.0246794154559</v>
          </cell>
          <cell r="N65">
            <v>5845.9835055876274</v>
          </cell>
          <cell r="O65">
            <v>7824.2526077405346</v>
          </cell>
          <cell r="P65">
            <v>9858.2294657535876</v>
          </cell>
          <cell r="Q65">
            <v>11922.498656850552</v>
          </cell>
          <cell r="R65">
            <v>14025.358817664228</v>
          </cell>
          <cell r="S65">
            <v>16156.293129341082</v>
          </cell>
          <cell r="T65">
            <v>18280.703769173731</v>
          </cell>
          <cell r="U65">
            <v>20434.654795483937</v>
          </cell>
          <cell r="V65">
            <v>22584.836315382265</v>
          </cell>
          <cell r="W65">
            <v>24759.189912201589</v>
          </cell>
        </row>
        <row r="66">
          <cell r="D66" t="str">
            <v>KI1000</v>
          </cell>
          <cell r="E66" t="str">
            <v>K0001</v>
          </cell>
          <cell r="F66" t="str">
            <v>DetailedFC1_</v>
          </cell>
          <cell r="H66" t="str">
            <v>M.CTD</v>
          </cell>
          <cell r="J66">
            <v>1E-3</v>
          </cell>
          <cell r="L66">
            <v>1918.4409211403242</v>
          </cell>
          <cell r="M66">
            <v>3780.6231632383733</v>
          </cell>
          <cell r="N66">
            <v>5837.4453333394531</v>
          </cell>
          <cell r="O66">
            <v>7815.2315592343302</v>
          </cell>
          <cell r="P66">
            <v>9834.7277805301637</v>
          </cell>
          <cell r="Q66">
            <v>11886.794622359101</v>
          </cell>
          <cell r="R66">
            <v>13965.871661487767</v>
          </cell>
          <cell r="S66">
            <v>16074.063800230635</v>
          </cell>
          <cell r="T66">
            <v>18168.304536748015</v>
          </cell>
          <cell r="U66">
            <v>20265.81208736237</v>
          </cell>
          <cell r="V66">
            <v>22360.768804084772</v>
          </cell>
          <cell r="W66">
            <v>24405.517026862057</v>
          </cell>
        </row>
        <row r="84">
          <cell r="D84" t="str">
            <v>PRESERVE</v>
          </cell>
          <cell r="E84" t="b">
            <v>1</v>
          </cell>
          <cell r="F84" t="str">
            <v>(boolean value)</v>
          </cell>
          <cell r="G84" t="str">
            <v>Version</v>
          </cell>
          <cell r="H84" t="str">
            <v>V.2</v>
          </cell>
          <cell r="I84" t="str">
            <v>(V.1 or V.2)</v>
          </cell>
          <cell r="J84" t="str">
            <v>ACC</v>
          </cell>
        </row>
        <row r="85">
          <cell r="D85" t="str">
            <v>APPLICATION</v>
          </cell>
          <cell r="F85" t="str">
            <v>(Application ID)</v>
          </cell>
          <cell r="J85" t="str">
            <v>ENT</v>
          </cell>
        </row>
        <row r="86">
          <cell r="D86" t="str">
            <v>READ ONLY</v>
          </cell>
          <cell r="E86" t="b">
            <v>0</v>
          </cell>
          <cell r="F86" t="str">
            <v>(boolean value)</v>
          </cell>
          <cell r="J86" t="str">
            <v>CAT</v>
          </cell>
          <cell r="K86" t="str">
            <v>$2</v>
          </cell>
          <cell r="L86" t="str">
            <v>2004</v>
          </cell>
          <cell r="M86" t="str">
            <v>2004</v>
          </cell>
          <cell r="N86" t="str">
            <v>2004</v>
          </cell>
          <cell r="O86" t="str">
            <v>2004</v>
          </cell>
          <cell r="P86" t="str">
            <v>2004</v>
          </cell>
          <cell r="Q86" t="str">
            <v>2004</v>
          </cell>
          <cell r="R86" t="str">
            <v>2004</v>
          </cell>
          <cell r="S86" t="str">
            <v>2004</v>
          </cell>
          <cell r="T86" t="str">
            <v>2004</v>
          </cell>
          <cell r="U86" t="str">
            <v>2004</v>
          </cell>
          <cell r="V86" t="str">
            <v>2004</v>
          </cell>
          <cell r="W86" t="str">
            <v>2004</v>
          </cell>
        </row>
        <row r="87">
          <cell r="D87" t="str">
            <v>BLANK MISSING</v>
          </cell>
          <cell r="E87" t="b">
            <v>0</v>
          </cell>
          <cell r="F87" t="str">
            <v>(boolean value)</v>
          </cell>
          <cell r="J87" t="str">
            <v>PER</v>
          </cell>
          <cell r="K87" t="str">
            <v>$1</v>
          </cell>
          <cell r="L87">
            <v>1</v>
          </cell>
          <cell r="M87">
            <v>2</v>
          </cell>
          <cell r="N87">
            <v>3</v>
          </cell>
          <cell r="O87">
            <v>4</v>
          </cell>
          <cell r="P87">
            <v>5</v>
          </cell>
          <cell r="Q87">
            <v>6</v>
          </cell>
          <cell r="R87">
            <v>7</v>
          </cell>
          <cell r="S87">
            <v>8</v>
          </cell>
          <cell r="T87">
            <v>9</v>
          </cell>
          <cell r="U87">
            <v>10</v>
          </cell>
          <cell r="V87">
            <v>11</v>
          </cell>
          <cell r="W87">
            <v>12</v>
          </cell>
        </row>
        <row r="88">
          <cell r="J88" t="str">
            <v>FRE</v>
          </cell>
        </row>
        <row r="89">
          <cell r="J89" t="str">
            <v>KEYWORD</v>
          </cell>
        </row>
        <row r="90">
          <cell r="D90" t="str">
            <v>ACC</v>
          </cell>
          <cell r="E90" t="str">
            <v>ENT</v>
          </cell>
          <cell r="F90" t="str">
            <v>CAT</v>
          </cell>
          <cell r="G90" t="str">
            <v>PER</v>
          </cell>
          <cell r="H90" t="str">
            <v>FRE</v>
          </cell>
          <cell r="I90" t="str">
            <v>KEYWORD</v>
          </cell>
          <cell r="J90" t="str">
            <v>SCALE</v>
          </cell>
        </row>
        <row r="91">
          <cell r="D91" t="str">
            <v>$1</v>
          </cell>
          <cell r="E91" t="str">
            <v>$1</v>
          </cell>
          <cell r="F91" t="str">
            <v>$1</v>
          </cell>
          <cell r="H91" t="str">
            <v>$1</v>
          </cell>
        </row>
        <row r="92">
          <cell r="D92" t="str">
            <v>KI1000</v>
          </cell>
          <cell r="E92" t="str">
            <v>0650_HB2</v>
          </cell>
          <cell r="F92" t="str">
            <v>Budget_</v>
          </cell>
          <cell r="H92" t="str">
            <v>M.CTD</v>
          </cell>
          <cell r="J92">
            <v>1E-3</v>
          </cell>
          <cell r="L92">
            <v>670.78759130434787</v>
          </cell>
          <cell r="M92">
            <v>1351.9180956521743</v>
          </cell>
          <cell r="N92">
            <v>2029.7660608695653</v>
          </cell>
          <cell r="O92">
            <v>2720.8341652173913</v>
          </cell>
          <cell r="P92">
            <v>3432.5386260869573</v>
          </cell>
          <cell r="Q92">
            <v>4157.8578434782603</v>
          </cell>
          <cell r="R92">
            <v>4894.0931478260891</v>
          </cell>
          <cell r="S92">
            <v>5650.341869565219</v>
          </cell>
          <cell r="T92">
            <v>6411.371208695653</v>
          </cell>
          <cell r="U92">
            <v>7173.3335043478255</v>
          </cell>
          <cell r="V92">
            <v>7952.3657652173924</v>
          </cell>
          <cell r="W92">
            <v>8756.78395652174</v>
          </cell>
        </row>
        <row r="93">
          <cell r="D93" t="str">
            <v>KI1000</v>
          </cell>
          <cell r="E93" t="str">
            <v>0650_HB2</v>
          </cell>
          <cell r="F93" t="str">
            <v>Actual_</v>
          </cell>
          <cell r="H93" t="str">
            <v>M.CTD</v>
          </cell>
          <cell r="J93">
            <v>1E-3</v>
          </cell>
          <cell r="L93">
            <v>635.23276132727392</v>
          </cell>
          <cell r="M93">
            <v>1283.9956120695797</v>
          </cell>
          <cell r="N93">
            <v>2069.7663404872146</v>
          </cell>
          <cell r="O93">
            <v>2853.1843525109207</v>
          </cell>
          <cell r="P93">
            <v>3609.6425977833055</v>
          </cell>
          <cell r="Q93">
            <v>4389.5406959230922</v>
          </cell>
          <cell r="R93">
            <v>5186.6530107578374</v>
          </cell>
          <cell r="S93">
            <v>4389.5406959230922</v>
          </cell>
          <cell r="T93">
            <v>4389.5406959230922</v>
          </cell>
          <cell r="U93">
            <v>4389.5406959230922</v>
          </cell>
          <cell r="V93">
            <v>4389.5406959230922</v>
          </cell>
          <cell r="W93">
            <v>4389.5406959230922</v>
          </cell>
        </row>
        <row r="94">
          <cell r="D94" t="str">
            <v>KI1000</v>
          </cell>
          <cell r="E94" t="str">
            <v>0002_HB2</v>
          </cell>
          <cell r="F94" t="str">
            <v>Budget_</v>
          </cell>
          <cell r="H94" t="str">
            <v>M.CTD</v>
          </cell>
          <cell r="J94">
            <v>1E-3</v>
          </cell>
          <cell r="L94">
            <v>714.47642078000024</v>
          </cell>
          <cell r="M94">
            <v>1399.7026709700001</v>
          </cell>
          <cell r="N94">
            <v>2144.9255586300001</v>
          </cell>
          <cell r="O94">
            <v>2871.504761990001</v>
          </cell>
          <cell r="P94">
            <v>3618.0839653800017</v>
          </cell>
          <cell r="Q94">
            <v>4376.0222390900008</v>
          </cell>
          <cell r="R94">
            <v>5143.5499885699992</v>
          </cell>
          <cell r="S94">
            <v>5910.5304022599976</v>
          </cell>
          <cell r="T94">
            <v>6671.4694337600013</v>
          </cell>
          <cell r="U94">
            <v>7445.8519177699982</v>
          </cell>
          <cell r="V94">
            <v>8202.7645507699999</v>
          </cell>
          <cell r="W94">
            <v>8962.5960288500009</v>
          </cell>
        </row>
        <row r="95">
          <cell r="D95" t="str">
            <v>KI1000</v>
          </cell>
          <cell r="E95" t="str">
            <v>0002_HB2</v>
          </cell>
          <cell r="F95" t="str">
            <v>Actual_</v>
          </cell>
          <cell r="H95" t="str">
            <v>M.CTD</v>
          </cell>
          <cell r="J95">
            <v>1E-3</v>
          </cell>
          <cell r="L95">
            <v>690.40330946999995</v>
          </cell>
          <cell r="M95">
            <v>1361.7982431100002</v>
          </cell>
          <cell r="N95">
            <v>2120.8898559700001</v>
          </cell>
          <cell r="O95">
            <v>2843.4480996000002</v>
          </cell>
          <cell r="P95">
            <v>3570.0254077299996</v>
          </cell>
          <cell r="Q95">
            <v>4282.2623721700002</v>
          </cell>
          <cell r="R95">
            <v>5033.0467214000009</v>
          </cell>
          <cell r="S95">
            <v>0</v>
          </cell>
          <cell r="T95">
            <v>0</v>
          </cell>
          <cell r="U95">
            <v>0</v>
          </cell>
          <cell r="V95">
            <v>0</v>
          </cell>
          <cell r="W95">
            <v>0</v>
          </cell>
        </row>
        <row r="96">
          <cell r="D96" t="str">
            <v>KI1000</v>
          </cell>
          <cell r="E96" t="str">
            <v>0500_HB2</v>
          </cell>
          <cell r="F96" t="str">
            <v>Budget_</v>
          </cell>
          <cell r="H96" t="str">
            <v>M.CTD</v>
          </cell>
          <cell r="J96">
            <v>1E-3</v>
          </cell>
          <cell r="L96">
            <v>340.55074499346017</v>
          </cell>
          <cell r="M96">
            <v>668.53834518238602</v>
          </cell>
          <cell r="N96">
            <v>1030.4118028629559</v>
          </cell>
          <cell r="O96">
            <v>1377.0190298793775</v>
          </cell>
          <cell r="P96">
            <v>1733.5053645400383</v>
          </cell>
          <cell r="Q96">
            <v>2094.3913969917166</v>
          </cell>
          <cell r="R96">
            <v>2467.8915137915997</v>
          </cell>
          <cell r="S96">
            <v>2849.0316036477252</v>
          </cell>
          <cell r="T96">
            <v>3227.642804897544</v>
          </cell>
          <cell r="U96">
            <v>3616.8743661677081</v>
          </cell>
          <cell r="V96">
            <v>4005.1491040837086</v>
          </cell>
          <cell r="W96">
            <v>4387.8116360848708</v>
          </cell>
        </row>
        <row r="97">
          <cell r="D97" t="str">
            <v>KI1000</v>
          </cell>
          <cell r="E97" t="str">
            <v>0500_HB2</v>
          </cell>
          <cell r="F97" t="str">
            <v>Actual_</v>
          </cell>
          <cell r="H97" t="str">
            <v>M.CTD</v>
          </cell>
          <cell r="J97">
            <v>1E-3</v>
          </cell>
          <cell r="L97">
            <v>382.57860287034356</v>
          </cell>
          <cell r="M97">
            <v>730.82629571791347</v>
          </cell>
          <cell r="N97">
            <v>1132.669984247178</v>
          </cell>
          <cell r="O97">
            <v>1500.2041885026254</v>
          </cell>
          <cell r="P97">
            <v>1874.6783909580622</v>
          </cell>
          <cell r="Q97">
            <v>2240.769635148552</v>
          </cell>
          <cell r="R97">
            <v>2624.7352966865051</v>
          </cell>
          <cell r="S97">
            <v>2240.769635148552</v>
          </cell>
          <cell r="T97">
            <v>2240.769635148552</v>
          </cell>
          <cell r="U97">
            <v>2240.769635148552</v>
          </cell>
          <cell r="V97">
            <v>2240.769635148552</v>
          </cell>
          <cell r="W97">
            <v>2240.769635148552</v>
          </cell>
        </row>
        <row r="98">
          <cell r="D98" t="str">
            <v>KI1000</v>
          </cell>
          <cell r="E98" t="str">
            <v>0159_HB2</v>
          </cell>
          <cell r="F98" t="str">
            <v>Budget_</v>
          </cell>
          <cell r="H98" t="str">
            <v>M.CTD</v>
          </cell>
          <cell r="J98">
            <v>1E-3</v>
          </cell>
          <cell r="L98">
            <v>89.483159339999986</v>
          </cell>
          <cell r="M98">
            <v>171.86119567</v>
          </cell>
          <cell r="N98">
            <v>259.53570899999994</v>
          </cell>
          <cell r="O98">
            <v>341.62886833000005</v>
          </cell>
          <cell r="P98">
            <v>424.63856267</v>
          </cell>
          <cell r="Q98">
            <v>508.34075100000007</v>
          </cell>
          <cell r="R98">
            <v>598.34893034000004</v>
          </cell>
          <cell r="S98">
            <v>688.83988566999972</v>
          </cell>
          <cell r="T98">
            <v>774.91176599999983</v>
          </cell>
          <cell r="U98">
            <v>862.45385833000034</v>
          </cell>
          <cell r="V98">
            <v>948.10086167000009</v>
          </cell>
          <cell r="W98">
            <v>1043.1545889999998</v>
          </cell>
        </row>
        <row r="99">
          <cell r="D99" t="str">
            <v>KI1000</v>
          </cell>
          <cell r="E99" t="str">
            <v>0159_HB2</v>
          </cell>
          <cell r="F99" t="str">
            <v>Actual_</v>
          </cell>
          <cell r="H99" t="str">
            <v>M.CTD</v>
          </cell>
          <cell r="J99">
            <v>1E-3</v>
          </cell>
          <cell r="L99">
            <v>81.046149330000006</v>
          </cell>
          <cell r="M99">
            <v>155.72102383000006</v>
          </cell>
          <cell r="N99">
            <v>236.04681572000007</v>
          </cell>
          <cell r="O99">
            <v>308.92323248999986</v>
          </cell>
          <cell r="P99">
            <v>380.45072141000009</v>
          </cell>
          <cell r="Q99">
            <v>446.13338707999998</v>
          </cell>
          <cell r="R99">
            <v>522.91520515000025</v>
          </cell>
          <cell r="S99">
            <v>0</v>
          </cell>
          <cell r="T99">
            <v>0</v>
          </cell>
          <cell r="U99">
            <v>0</v>
          </cell>
          <cell r="V99">
            <v>0</v>
          </cell>
          <cell r="W99">
            <v>0</v>
          </cell>
        </row>
        <row r="100">
          <cell r="D100" t="str">
            <v>KI1000</v>
          </cell>
          <cell r="E100" t="str">
            <v>0246_HB2</v>
          </cell>
          <cell r="F100" t="str">
            <v>Budget_</v>
          </cell>
          <cell r="H100" t="str">
            <v>M.CTD</v>
          </cell>
          <cell r="J100">
            <v>1E-3</v>
          </cell>
          <cell r="L100">
            <v>60.867381658282056</v>
          </cell>
          <cell r="M100">
            <v>116.46131499004888</v>
          </cell>
          <cell r="N100">
            <v>176.77955309759551</v>
          </cell>
          <cell r="O100">
            <v>235.37746022244704</v>
          </cell>
          <cell r="P100">
            <v>297.09268231879622</v>
          </cell>
          <cell r="Q100">
            <v>358.06480200841042</v>
          </cell>
          <cell r="R100">
            <v>421.06264200032234</v>
          </cell>
          <cell r="S100">
            <v>484.5818055439525</v>
          </cell>
          <cell r="T100">
            <v>547.721014088679</v>
          </cell>
          <cell r="U100">
            <v>612.25155368535854</v>
          </cell>
          <cell r="V100">
            <v>674.07180087524409</v>
          </cell>
          <cell r="W100">
            <v>744.70184837147099</v>
          </cell>
        </row>
        <row r="101">
          <cell r="D101" t="str">
            <v>KI1000</v>
          </cell>
          <cell r="E101" t="str">
            <v>0246_HB2</v>
          </cell>
          <cell r="F101" t="str">
            <v>Actual_</v>
          </cell>
          <cell r="H101" t="str">
            <v>M.CTD</v>
          </cell>
          <cell r="J101">
            <v>1E-3</v>
          </cell>
          <cell r="L101">
            <v>63.331160465801617</v>
          </cell>
          <cell r="M101">
            <v>121.55297850718937</v>
          </cell>
          <cell r="N101">
            <v>186.40365201740832</v>
          </cell>
          <cell r="O101">
            <v>253.01705732872526</v>
          </cell>
          <cell r="P101">
            <v>321.75156403007509</v>
          </cell>
          <cell r="Q101">
            <v>390.1705173212228</v>
          </cell>
          <cell r="R101">
            <v>460.42274692378288</v>
          </cell>
          <cell r="S101">
            <v>390.1705173212228</v>
          </cell>
          <cell r="T101">
            <v>390.1705173212228</v>
          </cell>
          <cell r="U101">
            <v>390.1705173212228</v>
          </cell>
          <cell r="V101">
            <v>390.1705173212228</v>
          </cell>
          <cell r="W101">
            <v>390.1705173212228</v>
          </cell>
        </row>
        <row r="102">
          <cell r="D102" t="str">
            <v>KI1000</v>
          </cell>
          <cell r="E102" t="str">
            <v>0606_HB2</v>
          </cell>
          <cell r="F102" t="str">
            <v>Budget_</v>
          </cell>
          <cell r="H102" t="str">
            <v>M.CTD</v>
          </cell>
          <cell r="J102">
            <v>1E-3</v>
          </cell>
          <cell r="L102">
            <v>79.820100780000004</v>
          </cell>
          <cell r="M102">
            <v>161.26877919</v>
          </cell>
          <cell r="N102">
            <v>244.73660123999991</v>
          </cell>
          <cell r="O102">
            <v>327.50533965000005</v>
          </cell>
          <cell r="P102">
            <v>411.76425070000005</v>
          </cell>
          <cell r="Q102">
            <v>496.99080314000014</v>
          </cell>
          <cell r="R102">
            <v>582.14049083000009</v>
          </cell>
          <cell r="S102">
            <v>667.21529644000032</v>
          </cell>
          <cell r="T102">
            <v>752.87180538000007</v>
          </cell>
          <cell r="U102">
            <v>839.77933115999997</v>
          </cell>
          <cell r="V102">
            <v>927.77289379000013</v>
          </cell>
          <cell r="W102">
            <v>1016.4384254400002</v>
          </cell>
        </row>
        <row r="103">
          <cell r="D103" t="str">
            <v>KI1000</v>
          </cell>
          <cell r="E103" t="str">
            <v>0606_HB2</v>
          </cell>
          <cell r="F103" t="str">
            <v>Actual_</v>
          </cell>
          <cell r="H103" t="str">
            <v>M.CTD</v>
          </cell>
          <cell r="J103">
            <v>1E-3</v>
          </cell>
          <cell r="L103">
            <v>77.648131330000012</v>
          </cell>
          <cell r="M103">
            <v>156.78522914000001</v>
          </cell>
          <cell r="N103">
            <v>250.25714169</v>
          </cell>
          <cell r="O103">
            <v>339.26466985000008</v>
          </cell>
          <cell r="P103">
            <v>427.81036845</v>
          </cell>
          <cell r="Q103">
            <v>517.38187303000007</v>
          </cell>
          <cell r="R103">
            <v>607.4199120699999</v>
          </cell>
          <cell r="S103">
            <v>0</v>
          </cell>
          <cell r="T103">
            <v>0</v>
          </cell>
          <cell r="U103">
            <v>0</v>
          </cell>
          <cell r="V103">
            <v>0</v>
          </cell>
          <cell r="W103">
            <v>0</v>
          </cell>
        </row>
        <row r="121">
          <cell r="D121" t="str">
            <v>PRESERVE</v>
          </cell>
          <cell r="E121" t="b">
            <v>1</v>
          </cell>
          <cell r="F121" t="str">
            <v>(boolean value)</v>
          </cell>
          <cell r="G121" t="str">
            <v>Version</v>
          </cell>
          <cell r="H121" t="str">
            <v>V.2</v>
          </cell>
          <cell r="I121" t="str">
            <v>(V.1 or V.2)</v>
          </cell>
          <cell r="J121" t="str">
            <v>ACC</v>
          </cell>
        </row>
        <row r="122">
          <cell r="D122" t="str">
            <v>APPLICATION</v>
          </cell>
          <cell r="F122" t="str">
            <v>(Application ID)</v>
          </cell>
          <cell r="J122" t="str">
            <v>ENT</v>
          </cell>
        </row>
        <row r="123">
          <cell r="D123" t="str">
            <v>READ ONLY</v>
          </cell>
          <cell r="E123" t="b">
            <v>0</v>
          </cell>
          <cell r="F123" t="str">
            <v>(boolean value)</v>
          </cell>
          <cell r="J123" t="str">
            <v>CAT</v>
          </cell>
          <cell r="K123" t="str">
            <v>$2</v>
          </cell>
          <cell r="L123" t="str">
            <v>2004</v>
          </cell>
          <cell r="M123" t="str">
            <v>2004</v>
          </cell>
          <cell r="N123" t="str">
            <v>2004</v>
          </cell>
          <cell r="O123" t="str">
            <v>2004</v>
          </cell>
          <cell r="P123" t="str">
            <v>2004</v>
          </cell>
          <cell r="Q123" t="str">
            <v>2004</v>
          </cell>
          <cell r="R123" t="str">
            <v>2004</v>
          </cell>
          <cell r="S123" t="str">
            <v>2004</v>
          </cell>
          <cell r="T123" t="str">
            <v>2004</v>
          </cell>
          <cell r="U123" t="str">
            <v>2004</v>
          </cell>
          <cell r="V123" t="str">
            <v>2004</v>
          </cell>
          <cell r="W123" t="str">
            <v>2004</v>
          </cell>
        </row>
        <row r="124">
          <cell r="D124" t="str">
            <v>BLANK MISSING</v>
          </cell>
          <cell r="E124" t="b">
            <v>0</v>
          </cell>
          <cell r="F124" t="str">
            <v>(boolean value)</v>
          </cell>
          <cell r="J124" t="str">
            <v>PER</v>
          </cell>
          <cell r="K124" t="str">
            <v>$1</v>
          </cell>
          <cell r="L124">
            <v>1</v>
          </cell>
          <cell r="M124">
            <v>2</v>
          </cell>
          <cell r="N124">
            <v>3</v>
          </cell>
          <cell r="O124">
            <v>4</v>
          </cell>
          <cell r="P124">
            <v>5</v>
          </cell>
          <cell r="Q124">
            <v>6</v>
          </cell>
          <cell r="R124">
            <v>7</v>
          </cell>
          <cell r="S124">
            <v>8</v>
          </cell>
          <cell r="T124">
            <v>9</v>
          </cell>
          <cell r="U124">
            <v>10</v>
          </cell>
          <cell r="V124">
            <v>11</v>
          </cell>
          <cell r="W124">
            <v>12</v>
          </cell>
        </row>
        <row r="125">
          <cell r="J125" t="str">
            <v>FRE</v>
          </cell>
        </row>
        <row r="126">
          <cell r="J126" t="str">
            <v>KEYWORD</v>
          </cell>
        </row>
        <row r="127">
          <cell r="D127" t="str">
            <v>ACC</v>
          </cell>
          <cell r="E127" t="str">
            <v>ENT</v>
          </cell>
          <cell r="F127" t="str">
            <v>CAT</v>
          </cell>
          <cell r="G127" t="str">
            <v>PER</v>
          </cell>
          <cell r="H127" t="str">
            <v>FRE</v>
          </cell>
          <cell r="I127" t="str">
            <v>KEYWORD</v>
          </cell>
          <cell r="J127" t="str">
            <v>SCALE</v>
          </cell>
        </row>
        <row r="128">
          <cell r="D128" t="str">
            <v>$1</v>
          </cell>
          <cell r="E128" t="str">
            <v>$1</v>
          </cell>
          <cell r="F128" t="str">
            <v>$1</v>
          </cell>
          <cell r="H128" t="str">
            <v>$1</v>
          </cell>
        </row>
        <row r="129">
          <cell r="D129">
            <v>3600000000</v>
          </cell>
          <cell r="E129" t="str">
            <v>K0001</v>
          </cell>
          <cell r="F129" t="str">
            <v>Actual_</v>
          </cell>
          <cell r="H129" t="str">
            <v>M.PER</v>
          </cell>
          <cell r="J129">
            <v>1E-3</v>
          </cell>
          <cell r="L129">
            <v>0</v>
          </cell>
          <cell r="M129">
            <v>176.23331119979372</v>
          </cell>
          <cell r="N129">
            <v>16.853847109804747</v>
          </cell>
          <cell r="O129">
            <v>119.53933252448252</v>
          </cell>
          <cell r="P129">
            <v>24.234627739475808</v>
          </cell>
          <cell r="Q129">
            <v>246.21370410914707</v>
          </cell>
          <cell r="R129">
            <v>60.898357665335176</v>
          </cell>
          <cell r="S129">
            <v>-981.55748854533488</v>
          </cell>
          <cell r="T129">
            <v>0</v>
          </cell>
          <cell r="U129">
            <v>0</v>
          </cell>
          <cell r="V129">
            <v>0</v>
          </cell>
          <cell r="W129">
            <v>-5.8207660913467408E-14</v>
          </cell>
        </row>
        <row r="130">
          <cell r="D130">
            <v>3600000000</v>
          </cell>
          <cell r="E130" t="str">
            <v>K0001</v>
          </cell>
          <cell r="F130" t="str">
            <v>Budget_</v>
          </cell>
          <cell r="H130" t="str">
            <v>M.PER</v>
          </cell>
          <cell r="J130">
            <v>1E-3</v>
          </cell>
          <cell r="L130">
            <v>-92.149718313724492</v>
          </cell>
          <cell r="M130">
            <v>-59.228709294295363</v>
          </cell>
          <cell r="N130">
            <v>-65.969138654316666</v>
          </cell>
          <cell r="O130">
            <v>-64.282254304854604</v>
          </cell>
          <cell r="P130">
            <v>-64.478386063879526</v>
          </cell>
          <cell r="Q130">
            <v>-63.457903984985954</v>
          </cell>
          <cell r="R130">
            <v>-64.931764323378559</v>
          </cell>
          <cell r="S130">
            <v>-65.681246227188737</v>
          </cell>
          <cell r="T130">
            <v>-27.044800531129937</v>
          </cell>
          <cell r="U130">
            <v>-64.459105545298428</v>
          </cell>
          <cell r="V130">
            <v>-62.631525413354744</v>
          </cell>
          <cell r="W130">
            <v>-68.38109066613589</v>
          </cell>
        </row>
        <row r="131">
          <cell r="D131">
            <v>3600000000</v>
          </cell>
          <cell r="E131" t="str">
            <v>K0001</v>
          </cell>
          <cell r="F131" t="str">
            <v>Actual_</v>
          </cell>
          <cell r="H131" t="str">
            <v>M.CTD</v>
          </cell>
          <cell r="J131">
            <v>1E-3</v>
          </cell>
          <cell r="L131">
            <v>0</v>
          </cell>
          <cell r="M131">
            <v>176.23331119979372</v>
          </cell>
          <cell r="N131">
            <v>193.08715830959846</v>
          </cell>
          <cell r="O131">
            <v>312.62649083408098</v>
          </cell>
          <cell r="P131">
            <v>336.86111857355678</v>
          </cell>
          <cell r="Q131">
            <v>583.07482268270383</v>
          </cell>
          <cell r="R131">
            <v>643.97318034803902</v>
          </cell>
          <cell r="S131">
            <v>-337.58430819729585</v>
          </cell>
          <cell r="T131">
            <v>-337.58430819729585</v>
          </cell>
          <cell r="U131">
            <v>-337.58430819729585</v>
          </cell>
          <cell r="V131">
            <v>-337.58430819729585</v>
          </cell>
          <cell r="W131">
            <v>-337.58430819729597</v>
          </cell>
        </row>
        <row r="132">
          <cell r="D132">
            <v>3600000000</v>
          </cell>
          <cell r="E132" t="str">
            <v>K0001</v>
          </cell>
          <cell r="F132" t="str">
            <v>Budget_</v>
          </cell>
          <cell r="H132" t="str">
            <v>M.CTD</v>
          </cell>
          <cell r="J132">
            <v>1E-3</v>
          </cell>
          <cell r="L132">
            <v>-92.149718313724492</v>
          </cell>
          <cell r="M132">
            <v>-151.37842760801985</v>
          </cell>
          <cell r="N132">
            <v>-217.3475662623365</v>
          </cell>
          <cell r="O132">
            <v>-281.62982056719113</v>
          </cell>
          <cell r="P132">
            <v>-346.10820663107063</v>
          </cell>
          <cell r="Q132">
            <v>-409.56611061605662</v>
          </cell>
          <cell r="R132">
            <v>-474.49787493943518</v>
          </cell>
          <cell r="S132">
            <v>-540.17912116662387</v>
          </cell>
          <cell r="T132">
            <v>-567.22392169775389</v>
          </cell>
          <cell r="U132">
            <v>-631.68302724305227</v>
          </cell>
          <cell r="V132">
            <v>-694.31455265640705</v>
          </cell>
          <cell r="W132">
            <v>-762.69564332254288</v>
          </cell>
        </row>
        <row r="133">
          <cell r="D133">
            <v>3600000000</v>
          </cell>
          <cell r="E133" t="str">
            <v>K0001</v>
          </cell>
          <cell r="F133" t="str">
            <v>DetailedFC1_</v>
          </cell>
          <cell r="H133" t="str">
            <v>M.CTD</v>
          </cell>
          <cell r="J133">
            <v>1E-3</v>
          </cell>
          <cell r="L133">
            <v>0</v>
          </cell>
          <cell r="M133">
            <v>176.23331119979372</v>
          </cell>
          <cell r="N133">
            <v>284.0000037158847</v>
          </cell>
          <cell r="O133">
            <v>430.11268894138783</v>
          </cell>
          <cell r="P133">
            <v>596.53494626205634</v>
          </cell>
          <cell r="Q133">
            <v>781.92375726971818</v>
          </cell>
          <cell r="R133">
            <v>978.5213766700756</v>
          </cell>
          <cell r="S133">
            <v>1171.5231877205044</v>
          </cell>
          <cell r="T133">
            <v>1409.9897420611564</v>
          </cell>
          <cell r="U133">
            <v>1604.0706701388333</v>
          </cell>
          <cell r="V133">
            <v>1785.8112922298019</v>
          </cell>
          <cell r="W133">
            <v>-701.33386927634751</v>
          </cell>
        </row>
        <row r="151">
          <cell r="D151" t="str">
            <v>PRESERVE</v>
          </cell>
          <cell r="E151" t="b">
            <v>1</v>
          </cell>
          <cell r="F151" t="str">
            <v>(boolean value)</v>
          </cell>
          <cell r="G151" t="str">
            <v>Version</v>
          </cell>
          <cell r="H151" t="str">
            <v>V.2</v>
          </cell>
          <cell r="I151" t="str">
            <v>(V.1 or V.2)</v>
          </cell>
          <cell r="J151" t="str">
            <v>ACC</v>
          </cell>
        </row>
        <row r="152">
          <cell r="D152" t="str">
            <v>APPLICATION</v>
          </cell>
          <cell r="F152" t="str">
            <v>(Application ID)</v>
          </cell>
          <cell r="J152" t="str">
            <v>ENT</v>
          </cell>
        </row>
        <row r="153">
          <cell r="D153" t="str">
            <v>READ ONLY</v>
          </cell>
          <cell r="E153" t="b">
            <v>0</v>
          </cell>
          <cell r="F153" t="str">
            <v>(boolean value)</v>
          </cell>
          <cell r="J153" t="str">
            <v>CAT</v>
          </cell>
          <cell r="K153" t="str">
            <v>$2</v>
          </cell>
          <cell r="L153" t="str">
            <v>2004</v>
          </cell>
          <cell r="M153" t="str">
            <v>2004</v>
          </cell>
          <cell r="N153" t="str">
            <v>2004</v>
          </cell>
          <cell r="O153" t="str">
            <v>2004</v>
          </cell>
          <cell r="P153" t="str">
            <v>2004</v>
          </cell>
          <cell r="Q153" t="str">
            <v>2004</v>
          </cell>
          <cell r="R153" t="str">
            <v>2004</v>
          </cell>
          <cell r="S153" t="str">
            <v>2004</v>
          </cell>
          <cell r="T153" t="str">
            <v>2004</v>
          </cell>
          <cell r="U153" t="str">
            <v>2004</v>
          </cell>
          <cell r="V153" t="str">
            <v>2004</v>
          </cell>
          <cell r="W153" t="str">
            <v>2004</v>
          </cell>
        </row>
        <row r="154">
          <cell r="D154" t="str">
            <v>BLANK MISSING</v>
          </cell>
          <cell r="E154" t="b">
            <v>0</v>
          </cell>
          <cell r="F154" t="str">
            <v>(boolean value)</v>
          </cell>
          <cell r="J154" t="str">
            <v>PER</v>
          </cell>
          <cell r="K154" t="str">
            <v>$1</v>
          </cell>
          <cell r="L154">
            <v>1</v>
          </cell>
          <cell r="M154">
            <v>2</v>
          </cell>
          <cell r="N154">
            <v>3</v>
          </cell>
          <cell r="O154">
            <v>4</v>
          </cell>
          <cell r="P154">
            <v>5</v>
          </cell>
          <cell r="Q154">
            <v>6</v>
          </cell>
          <cell r="R154">
            <v>7</v>
          </cell>
          <cell r="S154">
            <v>8</v>
          </cell>
          <cell r="T154">
            <v>9</v>
          </cell>
          <cell r="U154">
            <v>10</v>
          </cell>
          <cell r="V154">
            <v>11</v>
          </cell>
          <cell r="W154">
            <v>12</v>
          </cell>
        </row>
        <row r="155">
          <cell r="J155" t="str">
            <v>FRE</v>
          </cell>
        </row>
        <row r="156">
          <cell r="J156" t="str">
            <v>KEYWORD</v>
          </cell>
        </row>
        <row r="157">
          <cell r="D157" t="str">
            <v>ACC</v>
          </cell>
          <cell r="E157" t="str">
            <v>ENT</v>
          </cell>
          <cell r="F157" t="str">
            <v>CAT</v>
          </cell>
          <cell r="G157" t="str">
            <v>PER</v>
          </cell>
          <cell r="H157" t="str">
            <v>FRE</v>
          </cell>
          <cell r="I157" t="str">
            <v>KEYWORD</v>
          </cell>
          <cell r="J157" t="str">
            <v>SCALE</v>
          </cell>
        </row>
        <row r="158">
          <cell r="D158" t="str">
            <v>$1</v>
          </cell>
          <cell r="E158" t="str">
            <v>$1</v>
          </cell>
          <cell r="F158" t="str">
            <v>$1</v>
          </cell>
          <cell r="H158" t="str">
            <v>$1</v>
          </cell>
        </row>
        <row r="159">
          <cell r="D159">
            <v>3600000000</v>
          </cell>
          <cell r="E159" t="str">
            <v>0650_HB2</v>
          </cell>
          <cell r="F159" t="str">
            <v>Budget_</v>
          </cell>
          <cell r="H159" t="str">
            <v>M.CTD</v>
          </cell>
          <cell r="J159">
            <v>1E-3</v>
          </cell>
          <cell r="L159">
            <v>-44.53489304347827</v>
          </cell>
          <cell r="M159">
            <v>-86.520535652173919</v>
          </cell>
          <cell r="N159">
            <v>-133.53742260869564</v>
          </cell>
          <cell r="O159">
            <v>-178.47965043478263</v>
          </cell>
          <cell r="P159">
            <v>-225.06692260869568</v>
          </cell>
          <cell r="Q159">
            <v>-271.68996956521744</v>
          </cell>
          <cell r="R159">
            <v>-320.37614956521742</v>
          </cell>
          <cell r="S159">
            <v>-369.51054869565223</v>
          </cell>
          <cell r="T159">
            <v>-418.70519478260871</v>
          </cell>
          <cell r="U159">
            <v>-469.66804086956535</v>
          </cell>
          <cell r="V159">
            <v>-520.25286956521757</v>
          </cell>
          <cell r="W159">
            <v>-573.92245478260884</v>
          </cell>
        </row>
        <row r="160">
          <cell r="D160">
            <v>3600000000</v>
          </cell>
          <cell r="E160" t="str">
            <v>0650_HB2</v>
          </cell>
          <cell r="F160" t="str">
            <v>Actual_</v>
          </cell>
          <cell r="H160" t="str">
            <v>M.CTD</v>
          </cell>
          <cell r="J160">
            <v>1E-3</v>
          </cell>
          <cell r="L160">
            <v>0</v>
          </cell>
          <cell r="M160">
            <v>-126.15030839027403</v>
          </cell>
          <cell r="N160">
            <v>-191.54904564726726</v>
          </cell>
          <cell r="O160">
            <v>-191.77593448181236</v>
          </cell>
          <cell r="P160">
            <v>-233.15631976345932</v>
          </cell>
          <cell r="Q160">
            <v>-274.86375551764456</v>
          </cell>
          <cell r="R160">
            <v>-331.45764514578121</v>
          </cell>
          <cell r="S160">
            <v>-274.86375551764456</v>
          </cell>
          <cell r="T160">
            <v>-274.86375551764456</v>
          </cell>
          <cell r="U160">
            <v>-274.86375551764456</v>
          </cell>
          <cell r="V160">
            <v>-274.86375551764456</v>
          </cell>
          <cell r="W160">
            <v>-274.86375551764456</v>
          </cell>
        </row>
        <row r="161">
          <cell r="D161">
            <v>3600000000</v>
          </cell>
          <cell r="E161" t="str">
            <v>0002_HB2</v>
          </cell>
          <cell r="F161" t="str">
            <v>Budget_</v>
          </cell>
          <cell r="H161" t="str">
            <v>M.CTD</v>
          </cell>
          <cell r="J161">
            <v>1E-3</v>
          </cell>
          <cell r="L161">
            <v>-24.921477500000002</v>
          </cell>
          <cell r="M161">
            <v>-49.211761189999997</v>
          </cell>
          <cell r="N161">
            <v>-73.049409199999999</v>
          </cell>
          <cell r="O161">
            <v>-96.019798230000006</v>
          </cell>
          <cell r="P161">
            <v>-118.4796946</v>
          </cell>
          <cell r="Q161">
            <v>-140.20396135000001</v>
          </cell>
          <cell r="R161">
            <v>-161.28275438999998</v>
          </cell>
          <cell r="S161">
            <v>-181.66827422</v>
          </cell>
          <cell r="T161">
            <v>-201.30287132000001</v>
          </cell>
          <cell r="U161">
            <v>-220.35023251999999</v>
          </cell>
          <cell r="V161">
            <v>-238.69943982000001</v>
          </cell>
          <cell r="W161">
            <v>-256.46408500000001</v>
          </cell>
        </row>
        <row r="162">
          <cell r="D162">
            <v>3600000000</v>
          </cell>
          <cell r="E162" t="str">
            <v>0002_HB2</v>
          </cell>
          <cell r="F162" t="str">
            <v>Actual_</v>
          </cell>
          <cell r="H162" t="str">
            <v>M.CTD</v>
          </cell>
          <cell r="J162">
            <v>1E-3</v>
          </cell>
          <cell r="L162">
            <v>0</v>
          </cell>
          <cell r="M162">
            <v>-47.647045240000004</v>
          </cell>
          <cell r="N162">
            <v>-71.596174190000013</v>
          </cell>
          <cell r="O162">
            <v>-94.505406469999997</v>
          </cell>
          <cell r="P162">
            <v>-105.12928639</v>
          </cell>
          <cell r="Q162">
            <v>-126.45376351</v>
          </cell>
          <cell r="R162">
            <v>-150.28151846000003</v>
          </cell>
          <cell r="S162">
            <v>0</v>
          </cell>
          <cell r="T162">
            <v>0</v>
          </cell>
          <cell r="U162">
            <v>0</v>
          </cell>
          <cell r="V162">
            <v>0</v>
          </cell>
          <cell r="W162">
            <v>0</v>
          </cell>
        </row>
        <row r="163">
          <cell r="D163">
            <v>3600000000</v>
          </cell>
          <cell r="E163" t="str">
            <v>0500_HB2</v>
          </cell>
          <cell r="F163" t="str">
            <v>Budget_</v>
          </cell>
          <cell r="H163" t="str">
            <v>M.CTD</v>
          </cell>
          <cell r="J163">
            <v>1E-3</v>
          </cell>
          <cell r="L163">
            <v>-20.950568027902918</v>
          </cell>
          <cell r="M163">
            <v>-39.799682066560088</v>
          </cell>
          <cell r="N163">
            <v>-61.898423819212319</v>
          </cell>
          <cell r="O163">
            <v>-85.305997761953194</v>
          </cell>
          <cell r="P163">
            <v>-107.64849391076878</v>
          </cell>
          <cell r="Q163">
            <v>-130.0713141839849</v>
          </cell>
          <cell r="R163">
            <v>-151.88569899723873</v>
          </cell>
          <cell r="S163">
            <v>-174.70537581746839</v>
          </cell>
          <cell r="T163">
            <v>-196.18258963813398</v>
          </cell>
          <cell r="U163">
            <v>-217.38550370585668</v>
          </cell>
          <cell r="V163">
            <v>-238.98454038657169</v>
          </cell>
          <cell r="W163">
            <v>-259.92953105653248</v>
          </cell>
        </row>
        <row r="164">
          <cell r="D164">
            <v>3600000000</v>
          </cell>
          <cell r="E164" t="str">
            <v>0500_HB2</v>
          </cell>
          <cell r="F164" t="str">
            <v>Actual_</v>
          </cell>
          <cell r="H164" t="str">
            <v>M.CTD</v>
          </cell>
          <cell r="J164">
            <v>1E-3</v>
          </cell>
          <cell r="L164">
            <v>0</v>
          </cell>
          <cell r="M164">
            <v>-1.1059077176800056</v>
          </cell>
          <cell r="N164">
            <v>-39.436323464797866</v>
          </cell>
          <cell r="O164">
            <v>-63.180461793111704</v>
          </cell>
          <cell r="P164">
            <v>-88.53251886149414</v>
          </cell>
          <cell r="Q164">
            <v>-57.372281327760305</v>
          </cell>
          <cell r="R164">
            <v>-81.75444963543508</v>
          </cell>
          <cell r="S164">
            <v>-57.372281327760305</v>
          </cell>
          <cell r="T164">
            <v>-57.372281327760305</v>
          </cell>
          <cell r="U164">
            <v>-57.372281327760305</v>
          </cell>
          <cell r="V164">
            <v>-57.372281327760305</v>
          </cell>
          <cell r="W164">
            <v>-57.372281327760305</v>
          </cell>
        </row>
        <row r="165">
          <cell r="D165">
            <v>3600000000</v>
          </cell>
          <cell r="E165" t="str">
            <v>0159_HB2</v>
          </cell>
          <cell r="F165" t="str">
            <v>Budget_</v>
          </cell>
          <cell r="H165" t="str">
            <v>M.CTD</v>
          </cell>
          <cell r="J165">
            <v>1E-3</v>
          </cell>
          <cell r="L165">
            <v>-1.1780925499999999</v>
          </cell>
          <cell r="M165">
            <v>-2.3561850899999999</v>
          </cell>
          <cell r="N165">
            <v>-3.3791161200000004</v>
          </cell>
          <cell r="O165">
            <v>-4.7123701799999997</v>
          </cell>
          <cell r="P165">
            <v>-5.8904627299999994</v>
          </cell>
          <cell r="Q165">
            <v>-7.0685552700000009</v>
          </cell>
          <cell r="R165">
            <v>-8.246647819999998</v>
          </cell>
          <cell r="S165">
            <v>-9.4247403599999995</v>
          </cell>
          <cell r="T165">
            <v>-10.60283291</v>
          </cell>
          <cell r="U165">
            <v>-11.78092545</v>
          </cell>
          <cell r="V165">
            <v>-12.959018000000002</v>
          </cell>
          <cell r="W165">
            <v>-14.137110540000002</v>
          </cell>
        </row>
        <row r="166">
          <cell r="D166">
            <v>3600000000</v>
          </cell>
          <cell r="E166" t="str">
            <v>0159_HB2</v>
          </cell>
          <cell r="F166" t="str">
            <v>Actual_</v>
          </cell>
          <cell r="H166" t="str">
            <v>M.CTD</v>
          </cell>
          <cell r="J166">
            <v>1E-3</v>
          </cell>
          <cell r="L166">
            <v>0</v>
          </cell>
          <cell r="M166">
            <v>-4.3817226800000002</v>
          </cell>
          <cell r="N166">
            <v>-6.4043826100000008</v>
          </cell>
          <cell r="O166">
            <v>-8.2279087799999981</v>
          </cell>
          <cell r="P166">
            <v>-10.0877137</v>
          </cell>
          <cell r="Q166">
            <v>-11.87396642</v>
          </cell>
          <cell r="R166">
            <v>-13.734319230000001</v>
          </cell>
          <cell r="S166">
            <v>0</v>
          </cell>
          <cell r="T166">
            <v>0</v>
          </cell>
          <cell r="U166">
            <v>0</v>
          </cell>
          <cell r="V166">
            <v>0</v>
          </cell>
          <cell r="W166">
            <v>0</v>
          </cell>
        </row>
        <row r="167">
          <cell r="D167">
            <v>3600000000</v>
          </cell>
          <cell r="E167" t="str">
            <v>0246_HB2</v>
          </cell>
          <cell r="F167" t="str">
            <v>Budget_</v>
          </cell>
          <cell r="H167" t="str">
            <v>M.CTD</v>
          </cell>
          <cell r="J167">
            <v>1E-3</v>
          </cell>
          <cell r="L167">
            <v>-1.2859426827884497</v>
          </cell>
          <cell r="M167">
            <v>-2.4354963873160771</v>
          </cell>
          <cell r="N167">
            <v>-3.6403551786646808</v>
          </cell>
          <cell r="O167">
            <v>-4.8336198118974156</v>
          </cell>
          <cell r="P167">
            <v>-5.9140486482542274</v>
          </cell>
          <cell r="Q167">
            <v>-6.9884661968482193</v>
          </cell>
          <cell r="R167">
            <v>-8.0766925389396587</v>
          </cell>
          <cell r="S167">
            <v>-9.1846830045706973</v>
          </cell>
          <cell r="T167">
            <v>-10.124515900045109</v>
          </cell>
          <cell r="U167">
            <v>-11.074246621292589</v>
          </cell>
          <cell r="V167">
            <v>-11.18051685604825</v>
          </cell>
          <cell r="W167">
            <v>-11.255371361460396</v>
          </cell>
        </row>
        <row r="168">
          <cell r="D168">
            <v>3600000000</v>
          </cell>
          <cell r="E168" t="str">
            <v>0246_HB2</v>
          </cell>
          <cell r="F168" t="str">
            <v>Actual_</v>
          </cell>
          <cell r="H168" t="str">
            <v>M.CTD</v>
          </cell>
          <cell r="J168">
            <v>1E-3</v>
          </cell>
          <cell r="L168">
            <v>0</v>
          </cell>
          <cell r="M168">
            <v>-2.237161360368054</v>
          </cell>
          <cell r="N168">
            <v>-3.1000736435698704</v>
          </cell>
          <cell r="O168">
            <v>-3.9862212629236939</v>
          </cell>
          <cell r="P168">
            <v>-4.882842909088061</v>
          </cell>
          <cell r="Q168">
            <v>-5.7065229033020612</v>
          </cell>
          <cell r="R168">
            <v>-6.5388616508261945</v>
          </cell>
          <cell r="S168">
            <v>-5.7065229033020612</v>
          </cell>
          <cell r="T168">
            <v>-5.7065229033020612</v>
          </cell>
          <cell r="U168">
            <v>-5.7065229033020612</v>
          </cell>
          <cell r="V168">
            <v>-5.7065229033020612</v>
          </cell>
          <cell r="W168">
            <v>-5.7065229033020612</v>
          </cell>
        </row>
        <row r="169">
          <cell r="D169">
            <v>3600000000</v>
          </cell>
          <cell r="E169" t="str">
            <v>0606_HB2</v>
          </cell>
          <cell r="F169" t="str">
            <v>Budget_</v>
          </cell>
          <cell r="H169" t="str">
            <v>M.CTD</v>
          </cell>
          <cell r="J169">
            <v>1E-3</v>
          </cell>
          <cell r="L169">
            <v>-1.36024473</v>
          </cell>
          <cell r="M169">
            <v>-2.7752585399999998</v>
          </cell>
          <cell r="N169">
            <v>-4.26016701</v>
          </cell>
          <cell r="O169">
            <v>-5.7763555800000006</v>
          </cell>
          <cell r="P169">
            <v>-7.3037221300000006</v>
          </cell>
          <cell r="Q169">
            <v>-8.8290088600000001</v>
          </cell>
          <cell r="R169">
            <v>-10.341106330000001</v>
          </cell>
          <cell r="S169">
            <v>-11.84780413</v>
          </cell>
          <cell r="T169">
            <v>-13.359314169999999</v>
          </cell>
          <cell r="U169">
            <v>-14.87919406</v>
          </cell>
          <cell r="V169">
            <v>-16.39699675</v>
          </cell>
          <cell r="W169">
            <v>-17.907895629999999</v>
          </cell>
        </row>
        <row r="170">
          <cell r="D170">
            <v>3600000000</v>
          </cell>
          <cell r="E170" t="str">
            <v>0606_HB2</v>
          </cell>
          <cell r="F170" t="str">
            <v>Actual_</v>
          </cell>
          <cell r="H170" t="str">
            <v>M.CTD</v>
          </cell>
          <cell r="J170">
            <v>1E-3</v>
          </cell>
          <cell r="L170">
            <v>0</v>
          </cell>
          <cell r="M170">
            <v>-2.3290976799999998</v>
          </cell>
          <cell r="N170">
            <v>-3.30739977</v>
          </cell>
          <cell r="O170">
            <v>-4.4987576000000002</v>
          </cell>
          <cell r="P170">
            <v>-5.6902768300000002</v>
          </cell>
          <cell r="Q170">
            <v>-6.7341283400000007</v>
          </cell>
          <cell r="R170">
            <v>-7.8750576400000014</v>
          </cell>
          <cell r="S170">
            <v>0</v>
          </cell>
          <cell r="T170">
            <v>0</v>
          </cell>
          <cell r="U170">
            <v>0</v>
          </cell>
          <cell r="V170">
            <v>0</v>
          </cell>
          <cell r="W170">
            <v>0</v>
          </cell>
        </row>
      </sheetData>
      <sheetData sheetId="6" refreshError="1">
        <row r="54">
          <cell r="D54" t="str">
            <v>PRESERVE</v>
          </cell>
          <cell r="E54" t="b">
            <v>1</v>
          </cell>
          <cell r="F54" t="str">
            <v>(boolean value)</v>
          </cell>
          <cell r="G54" t="str">
            <v>Version</v>
          </cell>
          <cell r="H54" t="str">
            <v>V.2</v>
          </cell>
          <cell r="I54" t="str">
            <v>(V.1 or V.2)</v>
          </cell>
          <cell r="J54" t="str">
            <v>ACC</v>
          </cell>
        </row>
        <row r="55">
          <cell r="D55" t="str">
            <v>APPLICATION</v>
          </cell>
          <cell r="F55" t="str">
            <v>(Application ID)</v>
          </cell>
          <cell r="J55" t="str">
            <v>ENT</v>
          </cell>
        </row>
        <row r="56">
          <cell r="D56" t="str">
            <v>READ ONLY</v>
          </cell>
          <cell r="E56" t="b">
            <v>0</v>
          </cell>
          <cell r="F56" t="str">
            <v>(boolean value)</v>
          </cell>
          <cell r="J56" t="str">
            <v>CAT</v>
          </cell>
          <cell r="K56" t="str">
            <v>$2</v>
          </cell>
          <cell r="L56" t="str">
            <v>2004</v>
          </cell>
          <cell r="M56" t="str">
            <v>2004</v>
          </cell>
          <cell r="N56" t="str">
            <v>2004</v>
          </cell>
          <cell r="O56" t="str">
            <v>2004</v>
          </cell>
          <cell r="P56" t="str">
            <v>2004</v>
          </cell>
          <cell r="Q56" t="str">
            <v>2004</v>
          </cell>
          <cell r="R56" t="str">
            <v>2004</v>
          </cell>
          <cell r="S56" t="str">
            <v>2004</v>
          </cell>
          <cell r="T56" t="str">
            <v>2004</v>
          </cell>
          <cell r="U56" t="str">
            <v>2004</v>
          </cell>
          <cell r="V56" t="str">
            <v>2004</v>
          </cell>
          <cell r="W56" t="str">
            <v>2004</v>
          </cell>
        </row>
        <row r="57">
          <cell r="D57" t="str">
            <v>BLANK MISSING</v>
          </cell>
          <cell r="E57" t="b">
            <v>0</v>
          </cell>
          <cell r="F57" t="str">
            <v>(boolean value)</v>
          </cell>
          <cell r="J57" t="str">
            <v>PER</v>
          </cell>
          <cell r="K57" t="str">
            <v>$1</v>
          </cell>
          <cell r="L57">
            <v>1</v>
          </cell>
          <cell r="M57">
            <v>2</v>
          </cell>
          <cell r="N57">
            <v>3</v>
          </cell>
          <cell r="O57">
            <v>4</v>
          </cell>
          <cell r="P57">
            <v>5</v>
          </cell>
          <cell r="Q57">
            <v>6</v>
          </cell>
          <cell r="R57">
            <v>7</v>
          </cell>
          <cell r="S57">
            <v>8</v>
          </cell>
          <cell r="T57">
            <v>9</v>
          </cell>
          <cell r="U57">
            <v>10</v>
          </cell>
          <cell r="V57">
            <v>11</v>
          </cell>
          <cell r="W57">
            <v>12</v>
          </cell>
        </row>
        <row r="58">
          <cell r="J58" t="str">
            <v>FRE</v>
          </cell>
        </row>
        <row r="59">
          <cell r="J59" t="str">
            <v>KEYWORD</v>
          </cell>
        </row>
        <row r="60">
          <cell r="D60" t="str">
            <v>ACC</v>
          </cell>
          <cell r="E60" t="str">
            <v>ENT</v>
          </cell>
          <cell r="F60" t="str">
            <v>CAT</v>
          </cell>
          <cell r="G60" t="str">
            <v>PER</v>
          </cell>
          <cell r="H60" t="str">
            <v>FRE</v>
          </cell>
          <cell r="I60" t="str">
            <v>KEYWORD</v>
          </cell>
          <cell r="J60" t="str">
            <v>SCALE</v>
          </cell>
        </row>
        <row r="61">
          <cell r="D61" t="str">
            <v>$1</v>
          </cell>
          <cell r="E61" t="str">
            <v>$1</v>
          </cell>
          <cell r="F61" t="str">
            <v>$1</v>
          </cell>
          <cell r="H61" t="str">
            <v>$1</v>
          </cell>
        </row>
        <row r="62">
          <cell r="D62">
            <v>3600000000</v>
          </cell>
          <cell r="E62" t="str">
            <v>K0001_IKOS</v>
          </cell>
          <cell r="F62" t="str">
            <v>Actual_</v>
          </cell>
          <cell r="H62" t="str">
            <v>M.PER</v>
          </cell>
          <cell r="J62">
            <v>1E-3</v>
          </cell>
          <cell r="L62">
            <v>-90</v>
          </cell>
          <cell r="M62">
            <v>-89</v>
          </cell>
          <cell r="N62">
            <v>-85.633797030000423</v>
          </cell>
          <cell r="O62">
            <v>-21.102462780000351</v>
          </cell>
          <cell r="P62">
            <v>-57.444404420000211</v>
          </cell>
          <cell r="Q62">
            <v>13.617332809999994</v>
          </cell>
          <cell r="R62">
            <v>-68.87773141000001</v>
          </cell>
          <cell r="S62">
            <v>0</v>
          </cell>
          <cell r="T62">
            <v>0</v>
          </cell>
          <cell r="U62">
            <v>0</v>
          </cell>
          <cell r="V62">
            <v>0</v>
          </cell>
          <cell r="W62">
            <v>0</v>
          </cell>
        </row>
        <row r="63">
          <cell r="D63">
            <v>3600000000</v>
          </cell>
          <cell r="E63" t="str">
            <v>K0001_IKOS</v>
          </cell>
          <cell r="F63" t="str">
            <v>Budget_</v>
          </cell>
          <cell r="H63" t="str">
            <v>M.PER</v>
          </cell>
          <cell r="J63">
            <v>1E-3</v>
          </cell>
          <cell r="L63">
            <v>-89.663688179999966</v>
          </cell>
          <cell r="M63">
            <v>-56.742675549999809</v>
          </cell>
          <cell r="N63">
            <v>-63.483110279999323</v>
          </cell>
          <cell r="O63">
            <v>-61.796228900000713</v>
          </cell>
          <cell r="P63">
            <v>-61.992358109999273</v>
          </cell>
          <cell r="Q63">
            <v>-60.971876280000842</v>
          </cell>
          <cell r="R63">
            <v>-62.445734959999044</v>
          </cell>
          <cell r="S63">
            <v>-63.195218619999885</v>
          </cell>
          <cell r="T63">
            <v>-24.558770369999866</v>
          </cell>
          <cell r="U63">
            <v>-61.973074500001388</v>
          </cell>
          <cell r="V63">
            <v>-60.145495140000712</v>
          </cell>
          <cell r="W63">
            <v>-97.474295720000171</v>
          </cell>
        </row>
        <row r="64">
          <cell r="D64">
            <v>3600000000</v>
          </cell>
          <cell r="E64" t="str">
            <v>K0001_IKOS</v>
          </cell>
          <cell r="F64" t="str">
            <v>Actual_</v>
          </cell>
          <cell r="H64" t="str">
            <v>M.CTD</v>
          </cell>
          <cell r="J64">
            <v>1E-3</v>
          </cell>
          <cell r="L64">
            <v>0</v>
          </cell>
          <cell r="M64">
            <v>-179.3045620899988</v>
          </cell>
          <cell r="N64">
            <v>-264.93835911999923</v>
          </cell>
          <cell r="O64">
            <v>-286.04082189999957</v>
          </cell>
          <cell r="P64">
            <v>-343.48522631999981</v>
          </cell>
          <cell r="Q64">
            <v>-329.86789350999982</v>
          </cell>
          <cell r="R64">
            <v>-398.74562491999978</v>
          </cell>
          <cell r="S64">
            <v>0</v>
          </cell>
          <cell r="T64">
            <v>0</v>
          </cell>
          <cell r="U64">
            <v>0</v>
          </cell>
          <cell r="V64">
            <v>0</v>
          </cell>
          <cell r="W64">
            <v>0</v>
          </cell>
        </row>
        <row r="65">
          <cell r="D65">
            <v>3600000000</v>
          </cell>
          <cell r="E65" t="str">
            <v>K0001_IKOS</v>
          </cell>
          <cell r="F65" t="str">
            <v>Budget_</v>
          </cell>
          <cell r="H65" t="str">
            <v>M.CTD</v>
          </cell>
          <cell r="J65">
            <v>1E-3</v>
          </cell>
          <cell r="L65">
            <v>-89.663688179999966</v>
          </cell>
          <cell r="M65">
            <v>-146.40636372999978</v>
          </cell>
          <cell r="N65">
            <v>-209.88947400999911</v>
          </cell>
          <cell r="O65">
            <v>-271.6857029099998</v>
          </cell>
          <cell r="P65">
            <v>-333.67806101999912</v>
          </cell>
          <cell r="Q65">
            <v>-394.64993729999992</v>
          </cell>
          <cell r="R65">
            <v>-457.09567225999899</v>
          </cell>
          <cell r="S65">
            <v>-520.29089087999887</v>
          </cell>
          <cell r="T65">
            <v>-544.84966124999869</v>
          </cell>
          <cell r="U65">
            <v>-606.82273575000011</v>
          </cell>
          <cell r="V65">
            <v>-666.96823089000088</v>
          </cell>
          <cell r="W65">
            <v>-764.44252661000098</v>
          </cell>
        </row>
        <row r="66">
          <cell r="D66">
            <v>3600000000</v>
          </cell>
          <cell r="E66" t="str">
            <v>K0001</v>
          </cell>
          <cell r="F66" t="str">
            <v>DetailedFC3_</v>
          </cell>
          <cell r="H66" t="str">
            <v>M.CTD</v>
          </cell>
          <cell r="J66">
            <v>1E-3</v>
          </cell>
          <cell r="L66">
            <v>0</v>
          </cell>
          <cell r="M66">
            <v>176.23331119979372</v>
          </cell>
          <cell r="N66">
            <v>193.08715830959846</v>
          </cell>
          <cell r="O66">
            <v>312.62649083408098</v>
          </cell>
          <cell r="P66">
            <v>336.86111857355678</v>
          </cell>
          <cell r="Q66">
            <v>583.07482268270383</v>
          </cell>
          <cell r="R66">
            <v>657.62744982707864</v>
          </cell>
          <cell r="S66">
            <v>801.74095708699633</v>
          </cell>
          <cell r="T66">
            <v>978.4992526929359</v>
          </cell>
          <cell r="U66">
            <v>1113.0568777931962</v>
          </cell>
          <cell r="V66">
            <v>1234.0065715227779</v>
          </cell>
          <cell r="W66">
            <v>-764.82004143750601</v>
          </cell>
        </row>
        <row r="84">
          <cell r="D84" t="str">
            <v>PRESERVE</v>
          </cell>
          <cell r="E84" t="b">
            <v>1</v>
          </cell>
          <cell r="F84" t="str">
            <v>(boolean value)</v>
          </cell>
          <cell r="G84" t="str">
            <v>Version</v>
          </cell>
          <cell r="H84" t="str">
            <v>V.2</v>
          </cell>
          <cell r="I84" t="str">
            <v>(V.1 or V.2)</v>
          </cell>
          <cell r="J84" t="str">
            <v>ACC</v>
          </cell>
        </row>
        <row r="85">
          <cell r="D85" t="str">
            <v>APPLICATION</v>
          </cell>
          <cell r="F85" t="str">
            <v>(Application ID)</v>
          </cell>
          <cell r="J85" t="str">
            <v>ENT</v>
          </cell>
        </row>
        <row r="86">
          <cell r="D86" t="str">
            <v>READ ONLY</v>
          </cell>
          <cell r="E86" t="b">
            <v>0</v>
          </cell>
          <cell r="F86" t="str">
            <v>(boolean value)</v>
          </cell>
          <cell r="J86" t="str">
            <v>CAT</v>
          </cell>
          <cell r="K86" t="str">
            <v>$2</v>
          </cell>
          <cell r="L86" t="str">
            <v>2004</v>
          </cell>
          <cell r="M86" t="str">
            <v>2004</v>
          </cell>
          <cell r="N86" t="str">
            <v>2004</v>
          </cell>
          <cell r="O86" t="str">
            <v>2004</v>
          </cell>
          <cell r="P86" t="str">
            <v>2004</v>
          </cell>
          <cell r="Q86" t="str">
            <v>2004</v>
          </cell>
          <cell r="R86" t="str">
            <v>2004</v>
          </cell>
          <cell r="S86" t="str">
            <v>2004</v>
          </cell>
          <cell r="T86" t="str">
            <v>2004</v>
          </cell>
          <cell r="U86" t="str">
            <v>2004</v>
          </cell>
          <cell r="V86" t="str">
            <v>2004</v>
          </cell>
          <cell r="W86" t="str">
            <v>2004</v>
          </cell>
        </row>
        <row r="87">
          <cell r="D87" t="str">
            <v>BLANK MISSING</v>
          </cell>
          <cell r="E87" t="b">
            <v>0</v>
          </cell>
          <cell r="F87" t="str">
            <v>(boolean value)</v>
          </cell>
          <cell r="J87" t="str">
            <v>PER</v>
          </cell>
          <cell r="K87" t="str">
            <v>$1</v>
          </cell>
          <cell r="L87">
            <v>1</v>
          </cell>
          <cell r="M87">
            <v>2</v>
          </cell>
          <cell r="N87">
            <v>3</v>
          </cell>
          <cell r="O87">
            <v>4</v>
          </cell>
          <cell r="P87">
            <v>5</v>
          </cell>
          <cell r="Q87">
            <v>6</v>
          </cell>
          <cell r="R87">
            <v>7</v>
          </cell>
          <cell r="S87">
            <v>8</v>
          </cell>
          <cell r="T87">
            <v>9</v>
          </cell>
          <cell r="U87">
            <v>10</v>
          </cell>
          <cell r="V87">
            <v>11</v>
          </cell>
          <cell r="W87">
            <v>12</v>
          </cell>
        </row>
        <row r="88">
          <cell r="J88" t="str">
            <v>FRE</v>
          </cell>
        </row>
        <row r="89">
          <cell r="J89" t="str">
            <v>KEYWORD</v>
          </cell>
        </row>
        <row r="90">
          <cell r="D90" t="str">
            <v>ACC</v>
          </cell>
          <cell r="E90" t="str">
            <v>ENT</v>
          </cell>
          <cell r="F90" t="str">
            <v>CAT</v>
          </cell>
          <cell r="G90" t="str">
            <v>PER</v>
          </cell>
          <cell r="H90" t="str">
            <v>FRE</v>
          </cell>
          <cell r="I90" t="str">
            <v>KEYWORD</v>
          </cell>
          <cell r="J90" t="str">
            <v>SCALE</v>
          </cell>
        </row>
        <row r="91">
          <cell r="D91" t="str">
            <v>$1</v>
          </cell>
          <cell r="E91" t="str">
            <v>$1</v>
          </cell>
          <cell r="F91" t="str">
            <v>$1</v>
          </cell>
          <cell r="H91" t="str">
            <v>$1</v>
          </cell>
        </row>
        <row r="92">
          <cell r="D92">
            <v>3599990000</v>
          </cell>
          <cell r="E92" t="str">
            <v>K0001_IKOS</v>
          </cell>
          <cell r="F92" t="str">
            <v>Actual_</v>
          </cell>
          <cell r="H92" t="str">
            <v>M.PER</v>
          </cell>
          <cell r="J92">
            <v>1E-3</v>
          </cell>
          <cell r="L92">
            <v>121</v>
          </cell>
          <cell r="M92">
            <v>121</v>
          </cell>
          <cell r="N92">
            <v>178.86880344000977</v>
          </cell>
          <cell r="O92">
            <v>185.56964788998059</v>
          </cell>
          <cell r="P92">
            <v>236.67361997002806</v>
          </cell>
          <cell r="Q92">
            <v>1489.0491788299685</v>
          </cell>
          <cell r="R92">
            <v>249.95316835003766</v>
          </cell>
          <cell r="S92">
            <v>0</v>
          </cell>
          <cell r="T92">
            <v>0</v>
          </cell>
          <cell r="U92">
            <v>0</v>
          </cell>
          <cell r="V92">
            <v>0</v>
          </cell>
          <cell r="W92">
            <v>0</v>
          </cell>
        </row>
        <row r="93">
          <cell r="D93">
            <v>3599990000</v>
          </cell>
          <cell r="E93" t="str">
            <v>K0001_IKOS</v>
          </cell>
          <cell r="F93" t="str">
            <v>Budget_</v>
          </cell>
          <cell r="H93" t="str">
            <v>M.PER</v>
          </cell>
          <cell r="J93">
            <v>1E-3</v>
          </cell>
          <cell r="L93">
            <v>192.97505080000124</v>
          </cell>
          <cell r="M93">
            <v>159.51801996999933</v>
          </cell>
          <cell r="N93">
            <v>193.91671304000403</v>
          </cell>
          <cell r="O93">
            <v>202.0084764399999</v>
          </cell>
          <cell r="P93">
            <v>223.49587267998956</v>
          </cell>
          <cell r="Q93">
            <v>231.40699070000906</v>
          </cell>
          <cell r="R93">
            <v>260.4278597400114</v>
          </cell>
          <cell r="S93">
            <v>266.11863268999429</v>
          </cell>
          <cell r="T93">
            <v>251.33616401998023</v>
          </cell>
          <cell r="U93">
            <v>240.27279720000715</v>
          </cell>
          <cell r="V93">
            <v>212.22920226003697</v>
          </cell>
          <cell r="W93">
            <v>196.27653325999623</v>
          </cell>
        </row>
        <row r="94">
          <cell r="D94">
            <v>3599990000</v>
          </cell>
          <cell r="E94" t="str">
            <v>K0001_IKOS</v>
          </cell>
          <cell r="F94" t="str">
            <v>Actual_</v>
          </cell>
          <cell r="H94" t="str">
            <v>M.CTD</v>
          </cell>
          <cell r="J94">
            <v>1E-3</v>
          </cell>
          <cell r="L94">
            <v>535.92631741000014</v>
          </cell>
          <cell r="M94">
            <v>241.92175921998995</v>
          </cell>
          <cell r="N94">
            <v>420.79056265999969</v>
          </cell>
          <cell r="O94">
            <v>606.36021054998025</v>
          </cell>
          <cell r="P94">
            <v>843.03383052000834</v>
          </cell>
          <cell r="Q94">
            <v>2332.0830093499767</v>
          </cell>
          <cell r="R94">
            <v>2582.0361777000144</v>
          </cell>
          <cell r="S94">
            <v>0</v>
          </cell>
          <cell r="T94">
            <v>0</v>
          </cell>
          <cell r="U94">
            <v>0</v>
          </cell>
          <cell r="V94">
            <v>0</v>
          </cell>
          <cell r="W94">
            <v>0</v>
          </cell>
        </row>
        <row r="95">
          <cell r="D95">
            <v>3599990000</v>
          </cell>
          <cell r="E95" t="str">
            <v>K0001_IKOS</v>
          </cell>
          <cell r="F95" t="str">
            <v>Budget_</v>
          </cell>
          <cell r="H95" t="str">
            <v>M.CTD</v>
          </cell>
          <cell r="J95">
            <v>1E-3</v>
          </cell>
          <cell r="L95">
            <v>192.97505080000124</v>
          </cell>
          <cell r="M95">
            <v>352.4930707700006</v>
          </cell>
          <cell r="N95">
            <v>546.40978381000457</v>
          </cell>
          <cell r="O95">
            <v>748.41826025000444</v>
          </cell>
          <cell r="P95">
            <v>971.91413292999403</v>
          </cell>
          <cell r="Q95">
            <v>1203.3211236300031</v>
          </cell>
          <cell r="R95">
            <v>1463.7489833700145</v>
          </cell>
          <cell r="S95">
            <v>1729.8676160600087</v>
          </cell>
          <cell r="T95">
            <v>1981.203780079989</v>
          </cell>
          <cell r="U95">
            <v>2221.476577279996</v>
          </cell>
          <cell r="V95">
            <v>2433.7057795400333</v>
          </cell>
          <cell r="W95">
            <v>2629.9823128000294</v>
          </cell>
        </row>
        <row r="96">
          <cell r="D96">
            <v>3599990000</v>
          </cell>
          <cell r="E96" t="str">
            <v>K0001</v>
          </cell>
          <cell r="F96" t="str">
            <v>DetailedFC3_</v>
          </cell>
          <cell r="H96" t="str">
            <v>M.CTD</v>
          </cell>
          <cell r="J96">
            <v>1E-3</v>
          </cell>
          <cell r="L96">
            <v>535.92631740593538</v>
          </cell>
          <cell r="M96">
            <v>-619.94604211735805</v>
          </cell>
          <cell r="N96">
            <v>-417.86939667006698</v>
          </cell>
          <cell r="O96">
            <v>-210.12433536415384</v>
          </cell>
          <cell r="P96">
            <v>51.828870298935797</v>
          </cell>
          <cell r="Q96">
            <v>1564.879899684269</v>
          </cell>
          <cell r="R96">
            <v>1795.9920636942215</v>
          </cell>
          <cell r="S96">
            <v>2114.9537229410403</v>
          </cell>
          <cell r="T96">
            <v>2378.8485623330625</v>
          </cell>
          <cell r="U96">
            <v>2624.3147046812815</v>
          </cell>
          <cell r="V96">
            <v>2854.2051385934938</v>
          </cell>
          <cell r="W96">
            <v>3731.9816790280702</v>
          </cell>
        </row>
        <row r="114">
          <cell r="X114" t="str">
            <v>PRESERVE</v>
          </cell>
          <cell r="Y114" t="b">
            <v>1</v>
          </cell>
          <cell r="Z114" t="str">
            <v>(boolean value)</v>
          </cell>
          <cell r="AA114" t="str">
            <v>Version</v>
          </cell>
          <cell r="AB114" t="str">
            <v>V.2</v>
          </cell>
          <cell r="AC114" t="str">
            <v>(V.1 or V.2)</v>
          </cell>
          <cell r="AD114" t="str">
            <v>ACC</v>
          </cell>
          <cell r="AR114" t="str">
            <v>PRESERVE</v>
          </cell>
          <cell r="AS114" t="b">
            <v>1</v>
          </cell>
          <cell r="AT114" t="str">
            <v>(boolean value)</v>
          </cell>
          <cell r="AU114" t="str">
            <v>Version</v>
          </cell>
          <cell r="AV114" t="str">
            <v>V.2</v>
          </cell>
          <cell r="AW114" t="str">
            <v>(V.1 or V.2)</v>
          </cell>
          <cell r="AX114" t="str">
            <v>ACC</v>
          </cell>
        </row>
        <row r="115">
          <cell r="X115" t="str">
            <v>APPLICATION</v>
          </cell>
          <cell r="Z115" t="str">
            <v>(Application ID)</v>
          </cell>
          <cell r="AD115" t="str">
            <v>ENT</v>
          </cell>
          <cell r="AR115" t="str">
            <v>APPLICATION</v>
          </cell>
          <cell r="AT115" t="str">
            <v>(Application ID)</v>
          </cell>
          <cell r="AX115" t="str">
            <v>ENT</v>
          </cell>
        </row>
        <row r="116">
          <cell r="X116" t="str">
            <v>READ ONLY</v>
          </cell>
          <cell r="Y116" t="b">
            <v>0</v>
          </cell>
          <cell r="Z116" t="str">
            <v>(boolean value)</v>
          </cell>
          <cell r="AD116" t="str">
            <v>CAT</v>
          </cell>
          <cell r="AE116" t="str">
            <v>$2</v>
          </cell>
          <cell r="AF116" t="str">
            <v>2004</v>
          </cell>
          <cell r="AG116" t="str">
            <v>2004</v>
          </cell>
          <cell r="AH116" t="str">
            <v>2004</v>
          </cell>
          <cell r="AI116" t="str">
            <v>2004</v>
          </cell>
          <cell r="AJ116" t="str">
            <v>2004</v>
          </cell>
          <cell r="AK116" t="str">
            <v>2004</v>
          </cell>
          <cell r="AL116" t="str">
            <v>2004</v>
          </cell>
          <cell r="AM116" t="str">
            <v>2004</v>
          </cell>
          <cell r="AN116" t="str">
            <v>2004</v>
          </cell>
          <cell r="AO116" t="str">
            <v>2004</v>
          </cell>
          <cell r="AP116" t="str">
            <v>2004</v>
          </cell>
          <cell r="AQ116" t="str">
            <v>2004</v>
          </cell>
          <cell r="AR116" t="str">
            <v>READ ONLY</v>
          </cell>
          <cell r="AS116" t="b">
            <v>0</v>
          </cell>
          <cell r="AT116" t="str">
            <v>(boolean value)</v>
          </cell>
          <cell r="AX116" t="str">
            <v>CAT</v>
          </cell>
          <cell r="AY116" t="str">
            <v>$2</v>
          </cell>
          <cell r="AZ116" t="str">
            <v>2004</v>
          </cell>
          <cell r="BA116" t="str">
            <v>2004</v>
          </cell>
          <cell r="BB116" t="str">
            <v>2004</v>
          </cell>
          <cell r="BC116" t="str">
            <v>2004</v>
          </cell>
          <cell r="BD116" t="str">
            <v>2004</v>
          </cell>
          <cell r="BE116" t="str">
            <v>2004</v>
          </cell>
          <cell r="BF116" t="str">
            <v>2004</v>
          </cell>
          <cell r="BG116" t="str">
            <v>2004</v>
          </cell>
          <cell r="BH116" t="str">
            <v>2004</v>
          </cell>
          <cell r="BI116" t="str">
            <v>2004</v>
          </cell>
          <cell r="BJ116" t="str">
            <v>2004</v>
          </cell>
          <cell r="BK116" t="str">
            <v>2004</v>
          </cell>
        </row>
        <row r="117">
          <cell r="X117" t="str">
            <v>BLANK MISSING</v>
          </cell>
          <cell r="Y117" t="b">
            <v>0</v>
          </cell>
          <cell r="Z117" t="str">
            <v>(boolean value)</v>
          </cell>
          <cell r="AD117" t="str">
            <v>PER</v>
          </cell>
          <cell r="AE117" t="str">
            <v>$1</v>
          </cell>
          <cell r="AF117">
            <v>1</v>
          </cell>
          <cell r="AG117">
            <v>2</v>
          </cell>
          <cell r="AH117">
            <v>3</v>
          </cell>
          <cell r="AI117">
            <v>4</v>
          </cell>
          <cell r="AJ117">
            <v>5</v>
          </cell>
          <cell r="AK117">
            <v>6</v>
          </cell>
          <cell r="AL117">
            <v>7</v>
          </cell>
          <cell r="AM117">
            <v>8</v>
          </cell>
          <cell r="AN117">
            <v>9</v>
          </cell>
          <cell r="AO117">
            <v>10</v>
          </cell>
          <cell r="AP117">
            <v>11</v>
          </cell>
          <cell r="AQ117">
            <v>12</v>
          </cell>
          <cell r="AR117" t="str">
            <v>BLANK MISSING</v>
          </cell>
          <cell r="AS117" t="b">
            <v>0</v>
          </cell>
          <cell r="AT117" t="str">
            <v>(boolean value)</v>
          </cell>
          <cell r="AX117" t="str">
            <v>PER</v>
          </cell>
          <cell r="AY117" t="str">
            <v>$1</v>
          </cell>
          <cell r="AZ117">
            <v>1</v>
          </cell>
          <cell r="BA117">
            <v>2</v>
          </cell>
          <cell r="BB117">
            <v>3</v>
          </cell>
          <cell r="BC117">
            <v>4</v>
          </cell>
          <cell r="BD117">
            <v>5</v>
          </cell>
          <cell r="BE117">
            <v>6</v>
          </cell>
          <cell r="BF117">
            <v>7</v>
          </cell>
          <cell r="BG117">
            <v>8</v>
          </cell>
          <cell r="BH117">
            <v>9</v>
          </cell>
          <cell r="BI117">
            <v>10</v>
          </cell>
          <cell r="BJ117">
            <v>11</v>
          </cell>
          <cell r="BK117">
            <v>12</v>
          </cell>
        </row>
        <row r="118">
          <cell r="AD118" t="str">
            <v>FRE</v>
          </cell>
          <cell r="AX118" t="str">
            <v>FRE</v>
          </cell>
        </row>
        <row r="119">
          <cell r="AD119" t="str">
            <v>KEYWORD</v>
          </cell>
          <cell r="AX119" t="str">
            <v>KEYWORD</v>
          </cell>
        </row>
        <row r="120">
          <cell r="X120" t="str">
            <v>ACC</v>
          </cell>
          <cell r="Y120" t="str">
            <v>ENT</v>
          </cell>
          <cell r="Z120" t="str">
            <v>CAT</v>
          </cell>
          <cell r="AA120" t="str">
            <v>PER</v>
          </cell>
          <cell r="AB120" t="str">
            <v>FRE</v>
          </cell>
          <cell r="AC120" t="str">
            <v>KEYWORD</v>
          </cell>
          <cell r="AD120" t="str">
            <v>SCALE</v>
          </cell>
          <cell r="AR120" t="str">
            <v>ACC</v>
          </cell>
          <cell r="AS120" t="str">
            <v>ENT</v>
          </cell>
          <cell r="AT120" t="str">
            <v>CAT</v>
          </cell>
          <cell r="AU120" t="str">
            <v>PER</v>
          </cell>
          <cell r="AV120" t="str">
            <v>FRE</v>
          </cell>
          <cell r="AW120" t="str">
            <v>KEYWORD</v>
          </cell>
          <cell r="AX120" t="str">
            <v>SCALE</v>
          </cell>
        </row>
        <row r="121">
          <cell r="X121" t="str">
            <v>$1</v>
          </cell>
          <cell r="Y121" t="str">
            <v>$1</v>
          </cell>
          <cell r="Z121" t="str">
            <v>$1</v>
          </cell>
          <cell r="AB121" t="str">
            <v>$1</v>
          </cell>
          <cell r="AR121" t="str">
            <v>$1</v>
          </cell>
          <cell r="AS121" t="str">
            <v>$1</v>
          </cell>
          <cell r="AT121" t="str">
            <v>$1</v>
          </cell>
          <cell r="AV121" t="str">
            <v>$1</v>
          </cell>
        </row>
        <row r="122">
          <cell r="X122">
            <v>3700000000</v>
          </cell>
          <cell r="Y122" t="str">
            <v>K0001_IKOS</v>
          </cell>
          <cell r="Z122" t="str">
            <v>Actual_</v>
          </cell>
          <cell r="AB122" t="str">
            <v>M.PER</v>
          </cell>
          <cell r="AD122">
            <v>1E-3</v>
          </cell>
          <cell r="AF122">
            <v>0</v>
          </cell>
          <cell r="AG122">
            <v>0</v>
          </cell>
          <cell r="AH122">
            <v>0</v>
          </cell>
          <cell r="AI122">
            <v>0</v>
          </cell>
          <cell r="AJ122">
            <v>0</v>
          </cell>
          <cell r="AK122">
            <v>0</v>
          </cell>
          <cell r="AL122">
            <v>0</v>
          </cell>
          <cell r="AM122">
            <v>0</v>
          </cell>
          <cell r="AN122">
            <v>0</v>
          </cell>
          <cell r="AO122">
            <v>0</v>
          </cell>
          <cell r="AP122">
            <v>0</v>
          </cell>
          <cell r="AQ122">
            <v>0</v>
          </cell>
          <cell r="AR122">
            <v>3699990000</v>
          </cell>
          <cell r="AS122" t="str">
            <v>K0001_IKOS</v>
          </cell>
          <cell r="AT122" t="str">
            <v>Actual_</v>
          </cell>
          <cell r="AV122" t="str">
            <v>M.PER</v>
          </cell>
          <cell r="AX122">
            <v>1E-3</v>
          </cell>
          <cell r="AZ122">
            <v>535.92631741000014</v>
          </cell>
          <cell r="BA122">
            <v>-114</v>
          </cell>
          <cell r="BB122">
            <v>93.235006410009348</v>
          </cell>
          <cell r="BC122">
            <v>164.46718510998022</v>
          </cell>
          <cell r="BD122">
            <v>179.22921555002785</v>
          </cell>
          <cell r="BE122">
            <v>1502.6665116399683</v>
          </cell>
          <cell r="BF122">
            <v>181.07543694003766</v>
          </cell>
          <cell r="BG122">
            <v>0</v>
          </cell>
          <cell r="BH122">
            <v>0</v>
          </cell>
          <cell r="BI122">
            <v>0</v>
          </cell>
          <cell r="BJ122">
            <v>0</v>
          </cell>
          <cell r="BK122">
            <v>0</v>
          </cell>
        </row>
        <row r="123">
          <cell r="X123">
            <v>3700000000</v>
          </cell>
          <cell r="Y123" t="str">
            <v>K0001_IKOS</v>
          </cell>
          <cell r="Z123" t="str">
            <v>Budget_</v>
          </cell>
          <cell r="AB123" t="str">
            <v>M.PER</v>
          </cell>
          <cell r="AD123">
            <v>1E-3</v>
          </cell>
          <cell r="AF123">
            <v>-2.1924000000000002E-4</v>
          </cell>
          <cell r="AG123">
            <v>-4.3942999999999912E-4</v>
          </cell>
          <cell r="AH123">
            <v>-4.0979999999999909E-5</v>
          </cell>
          <cell r="AI123">
            <v>-3.5406000000000115E-4</v>
          </cell>
          <cell r="AJ123">
            <v>1.5317000000000114E-4</v>
          </cell>
          <cell r="AK123">
            <v>8.9866999999999898E-4</v>
          </cell>
          <cell r="AL123">
            <v>2.2979999999999902E-5</v>
          </cell>
          <cell r="AM123">
            <v>-6.7199999999999001E-6</v>
          </cell>
          <cell r="AN123">
            <v>-2.6599999999999991E-6</v>
          </cell>
          <cell r="AO123">
            <v>1.2099999999999992E-6</v>
          </cell>
          <cell r="AP123">
            <v>-2.3460000000000002E-5</v>
          </cell>
          <cell r="AQ123">
            <v>2.3517000000000001E-4</v>
          </cell>
          <cell r="AR123">
            <v>3699990000</v>
          </cell>
          <cell r="AS123" t="str">
            <v>K0001_IKOS</v>
          </cell>
          <cell r="AT123" t="str">
            <v>Budget_</v>
          </cell>
          <cell r="AV123" t="str">
            <v>M.PER</v>
          </cell>
          <cell r="AX123">
            <v>1E-3</v>
          </cell>
          <cell r="AZ123">
            <v>103.31136262000128</v>
          </cell>
          <cell r="BA123">
            <v>102.77534441999951</v>
          </cell>
          <cell r="BB123">
            <v>130.43360276000473</v>
          </cell>
          <cell r="BC123">
            <v>140.21224753999914</v>
          </cell>
          <cell r="BD123">
            <v>161.50351456999027</v>
          </cell>
          <cell r="BE123">
            <v>170.43511442000826</v>
          </cell>
          <cell r="BF123">
            <v>197.9821247800123</v>
          </cell>
          <cell r="BG123">
            <v>202.92341406999435</v>
          </cell>
          <cell r="BH123">
            <v>226.77739364998044</v>
          </cell>
          <cell r="BI123">
            <v>178.29972270000587</v>
          </cell>
          <cell r="BJ123">
            <v>152.08370712003625</v>
          </cell>
          <cell r="BK123">
            <v>98.802237539995929</v>
          </cell>
        </row>
        <row r="124">
          <cell r="X124">
            <v>3700000000</v>
          </cell>
          <cell r="Y124" t="str">
            <v>K0001_IKOS</v>
          </cell>
          <cell r="Z124" t="str">
            <v>Actual_</v>
          </cell>
          <cell r="AB124" t="str">
            <v>M.CTD</v>
          </cell>
          <cell r="AD124">
            <v>1E-3</v>
          </cell>
          <cell r="AF124">
            <v>0</v>
          </cell>
          <cell r="AG124">
            <v>0</v>
          </cell>
          <cell r="AH124">
            <v>0</v>
          </cell>
          <cell r="AI124">
            <v>0</v>
          </cell>
          <cell r="AJ124">
            <v>0</v>
          </cell>
          <cell r="AK124">
            <v>0</v>
          </cell>
          <cell r="AL124">
            <v>0</v>
          </cell>
          <cell r="AM124">
            <v>0</v>
          </cell>
          <cell r="AN124">
            <v>0</v>
          </cell>
          <cell r="AO124">
            <v>0</v>
          </cell>
          <cell r="AP124">
            <v>0</v>
          </cell>
          <cell r="AQ124">
            <v>0</v>
          </cell>
          <cell r="AR124">
            <v>3699990000</v>
          </cell>
          <cell r="AS124" t="str">
            <v>K0001_IKOS</v>
          </cell>
          <cell r="AT124" t="str">
            <v>Actual_</v>
          </cell>
          <cell r="AV124" t="str">
            <v>M.CTD</v>
          </cell>
          <cell r="AX124">
            <v>1E-3</v>
          </cell>
          <cell r="AZ124">
            <v>535.92631741000014</v>
          </cell>
          <cell r="BA124">
            <v>62.617197129991141</v>
          </cell>
          <cell r="BB124">
            <v>155.85220354000049</v>
          </cell>
          <cell r="BC124">
            <v>320.31938864998074</v>
          </cell>
          <cell r="BD124">
            <v>499.54860420000858</v>
          </cell>
          <cell r="BE124">
            <v>2002.2151158399768</v>
          </cell>
          <cell r="BF124">
            <v>2183.2905527800144</v>
          </cell>
          <cell r="BG124">
            <v>0</v>
          </cell>
          <cell r="BH124">
            <v>0</v>
          </cell>
          <cell r="BI124">
            <v>0</v>
          </cell>
          <cell r="BJ124">
            <v>0</v>
          </cell>
          <cell r="BK124">
            <v>0</v>
          </cell>
        </row>
        <row r="125">
          <cell r="X125">
            <v>3700000000</v>
          </cell>
          <cell r="Y125" t="str">
            <v>K0001_IKOS</v>
          </cell>
          <cell r="Z125" t="str">
            <v>Budget_</v>
          </cell>
          <cell r="AB125" t="str">
            <v>M.CTD</v>
          </cell>
          <cell r="AD125">
            <v>1E-3</v>
          </cell>
          <cell r="AF125">
            <v>-2.1924000000000002E-4</v>
          </cell>
          <cell r="AG125">
            <v>-6.5866999999999911E-4</v>
          </cell>
          <cell r="AH125">
            <v>-6.9964999999999904E-4</v>
          </cell>
          <cell r="AI125">
            <v>-1.0537100000000002E-3</v>
          </cell>
          <cell r="AJ125">
            <v>-9.0053999999999905E-4</v>
          </cell>
          <cell r="AK125">
            <v>-1.8700000000000001E-6</v>
          </cell>
          <cell r="AL125">
            <v>2.1109999999999901E-5</v>
          </cell>
          <cell r="AM125">
            <v>1.4390000000000001E-5</v>
          </cell>
          <cell r="AN125">
            <v>1.1730000000000001E-5</v>
          </cell>
          <cell r="AO125">
            <v>1.294E-5</v>
          </cell>
          <cell r="AP125">
            <v>-1.0519999999999999E-5</v>
          </cell>
          <cell r="AQ125">
            <v>2.2465000000000001E-4</v>
          </cell>
          <cell r="AR125">
            <v>3699990000</v>
          </cell>
          <cell r="AS125" t="str">
            <v>K0001_IKOS</v>
          </cell>
          <cell r="AT125" t="str">
            <v>Budget_</v>
          </cell>
          <cell r="AV125" t="str">
            <v>M.CTD</v>
          </cell>
          <cell r="AX125">
            <v>1E-3</v>
          </cell>
          <cell r="AZ125">
            <v>103.31136262000128</v>
          </cell>
          <cell r="BA125">
            <v>206.08670704000079</v>
          </cell>
          <cell r="BB125">
            <v>336.52030980000552</v>
          </cell>
          <cell r="BC125">
            <v>476.73255734000469</v>
          </cell>
          <cell r="BD125">
            <v>638.23607190999496</v>
          </cell>
          <cell r="BE125">
            <v>808.67118633000325</v>
          </cell>
          <cell r="BF125">
            <v>1006.6533111100155</v>
          </cell>
          <cell r="BG125">
            <v>1209.5767251800098</v>
          </cell>
          <cell r="BH125">
            <v>1436.3541188299903</v>
          </cell>
          <cell r="BI125">
            <v>1614.6538415299963</v>
          </cell>
          <cell r="BJ125">
            <v>1766.7375486500325</v>
          </cell>
          <cell r="BK125">
            <v>1865.5397861900283</v>
          </cell>
        </row>
        <row r="126">
          <cell r="X126">
            <v>3700000000</v>
          </cell>
          <cell r="Y126" t="str">
            <v>K0001</v>
          </cell>
          <cell r="Z126" t="str">
            <v>DetailedFC3_</v>
          </cell>
          <cell r="AB126" t="str">
            <v>M.CTD</v>
          </cell>
          <cell r="AD126">
            <v>1E-3</v>
          </cell>
          <cell r="AF126">
            <v>0</v>
          </cell>
          <cell r="AG126">
            <v>0</v>
          </cell>
          <cell r="AH126">
            <v>0</v>
          </cell>
          <cell r="AI126">
            <v>0</v>
          </cell>
          <cell r="AJ126">
            <v>0</v>
          </cell>
          <cell r="AK126">
            <v>0</v>
          </cell>
          <cell r="AL126">
            <v>0</v>
          </cell>
          <cell r="AM126">
            <v>0</v>
          </cell>
          <cell r="AN126">
            <v>0</v>
          </cell>
          <cell r="AO126">
            <v>0</v>
          </cell>
          <cell r="AP126">
            <v>0</v>
          </cell>
          <cell r="AQ126">
            <v>0</v>
          </cell>
          <cell r="AR126">
            <v>3699990000</v>
          </cell>
          <cell r="AS126" t="str">
            <v>K0001</v>
          </cell>
          <cell r="AT126" t="str">
            <v>DetailedFC3_</v>
          </cell>
          <cell r="AV126" t="str">
            <v>M.CTD</v>
          </cell>
          <cell r="AX126">
            <v>1E-3</v>
          </cell>
          <cell r="AZ126">
            <v>535.92631740593538</v>
          </cell>
          <cell r="BA126">
            <v>-443.71273091756439</v>
          </cell>
          <cell r="BB126">
            <v>-224.78223836046854</v>
          </cell>
          <cell r="BC126">
            <v>102.50215546992712</v>
          </cell>
          <cell r="BD126">
            <v>388.68998887249256</v>
          </cell>
          <cell r="BE126">
            <v>2147.9547223669729</v>
          </cell>
          <cell r="BF126">
            <v>2453.6195135213002</v>
          </cell>
          <cell r="BG126">
            <v>2916.6946800280361</v>
          </cell>
          <cell r="BH126">
            <v>3357.3478150259984</v>
          </cell>
          <cell r="BI126">
            <v>3737.3715824744777</v>
          </cell>
          <cell r="BJ126">
            <v>4088.2117101162717</v>
          </cell>
          <cell r="BK126">
            <v>2967.1616375905637</v>
          </cell>
        </row>
        <row r="144">
          <cell r="D144" t="str">
            <v>PRESERVE</v>
          </cell>
          <cell r="E144" t="b">
            <v>1</v>
          </cell>
          <cell r="F144" t="str">
            <v>(boolean value)</v>
          </cell>
          <cell r="G144" t="str">
            <v>Version</v>
          </cell>
          <cell r="H144" t="str">
            <v>V.2</v>
          </cell>
          <cell r="I144" t="str">
            <v>(V.1 or V.2)</v>
          </cell>
          <cell r="J144" t="str">
            <v>ACC</v>
          </cell>
        </row>
        <row r="145">
          <cell r="D145" t="str">
            <v>APPLICATION</v>
          </cell>
          <cell r="F145" t="str">
            <v>(Application ID)</v>
          </cell>
          <cell r="J145" t="str">
            <v>ENT</v>
          </cell>
        </row>
        <row r="146">
          <cell r="D146" t="str">
            <v>READ ONLY</v>
          </cell>
          <cell r="E146" t="b">
            <v>0</v>
          </cell>
          <cell r="F146" t="str">
            <v>(boolean value)</v>
          </cell>
          <cell r="J146" t="str">
            <v>CAT</v>
          </cell>
          <cell r="K146" t="str">
            <v>$2</v>
          </cell>
          <cell r="L146" t="str">
            <v>2004</v>
          </cell>
          <cell r="M146" t="str">
            <v>2004</v>
          </cell>
          <cell r="N146" t="str">
            <v>2004</v>
          </cell>
          <cell r="O146" t="str">
            <v>2004</v>
          </cell>
          <cell r="P146" t="str">
            <v>2004</v>
          </cell>
          <cell r="Q146" t="str">
            <v>2004</v>
          </cell>
          <cell r="R146" t="str">
            <v>2004</v>
          </cell>
          <cell r="S146" t="str">
            <v>2004</v>
          </cell>
          <cell r="T146" t="str">
            <v>2004</v>
          </cell>
          <cell r="U146" t="str">
            <v>2004</v>
          </cell>
          <cell r="V146" t="str">
            <v>2004</v>
          </cell>
          <cell r="W146" t="str">
            <v>2004</v>
          </cell>
        </row>
        <row r="147">
          <cell r="D147" t="str">
            <v>BLANK MISSING</v>
          </cell>
          <cell r="E147" t="b">
            <v>0</v>
          </cell>
          <cell r="F147" t="str">
            <v>(boolean value)</v>
          </cell>
          <cell r="J147" t="str">
            <v>PER</v>
          </cell>
          <cell r="K147" t="str">
            <v>$1</v>
          </cell>
          <cell r="L147">
            <v>1</v>
          </cell>
          <cell r="M147">
            <v>2</v>
          </cell>
          <cell r="N147">
            <v>3</v>
          </cell>
          <cell r="O147">
            <v>4</v>
          </cell>
          <cell r="P147">
            <v>5</v>
          </cell>
          <cell r="Q147">
            <v>6</v>
          </cell>
          <cell r="R147">
            <v>7</v>
          </cell>
          <cell r="S147">
            <v>8</v>
          </cell>
          <cell r="T147">
            <v>9</v>
          </cell>
          <cell r="U147">
            <v>10</v>
          </cell>
          <cell r="V147">
            <v>11</v>
          </cell>
          <cell r="W147">
            <v>12</v>
          </cell>
        </row>
        <row r="148">
          <cell r="J148" t="str">
            <v>FRE</v>
          </cell>
        </row>
        <row r="149">
          <cell r="J149" t="str">
            <v>KEYWORD</v>
          </cell>
        </row>
        <row r="150">
          <cell r="D150" t="str">
            <v>ACC</v>
          </cell>
          <cell r="E150" t="str">
            <v>ENT</v>
          </cell>
          <cell r="F150" t="str">
            <v>CAT</v>
          </cell>
          <cell r="G150" t="str">
            <v>PER</v>
          </cell>
          <cell r="H150" t="str">
            <v>FRE</v>
          </cell>
          <cell r="I150" t="str">
            <v>KEYWORD</v>
          </cell>
          <cell r="J150" t="str">
            <v>SCALE</v>
          </cell>
        </row>
        <row r="151">
          <cell r="D151" t="str">
            <v>$1</v>
          </cell>
          <cell r="E151" t="str">
            <v>$1</v>
          </cell>
          <cell r="F151" t="str">
            <v>$1</v>
          </cell>
          <cell r="H151" t="str">
            <v>$1</v>
          </cell>
        </row>
        <row r="152">
          <cell r="D152" t="str">
            <v>CALCULATED EBITDA (KI1200/K0001_IKOS) - Total Investment (KI1440+KI1780) aus Blatt A2-1 und A2-4</v>
          </cell>
          <cell r="F152" t="str">
            <v>Actual_</v>
          </cell>
          <cell r="H152" t="str">
            <v>M.PER</v>
          </cell>
          <cell r="J152">
            <v>1E-3</v>
          </cell>
          <cell r="L152">
            <v>368.75248070861534</v>
          </cell>
          <cell r="M152">
            <v>408.4013600623914</v>
          </cell>
          <cell r="N152">
            <v>359.65364704817193</v>
          </cell>
          <cell r="O152">
            <v>338.67874198473919</v>
          </cell>
          <cell r="P152">
            <v>378.63160221115533</v>
          </cell>
          <cell r="Q152">
            <v>346.61913093811717</v>
          </cell>
          <cell r="R152">
            <v>514.5691751718773</v>
          </cell>
          <cell r="S152">
            <v>-5186.9005173018522</v>
          </cell>
          <cell r="T152">
            <v>0</v>
          </cell>
          <cell r="U152">
            <v>0</v>
          </cell>
          <cell r="V152">
            <v>0</v>
          </cell>
          <cell r="W152">
            <v>0</v>
          </cell>
        </row>
        <row r="153">
          <cell r="D153" t="str">
            <v>CALCULATED EBITDA (KI1200/K0001_IKOS) - Total Investment (KI1440+KI1780) aus Blatt A2-1 und A2-4</v>
          </cell>
          <cell r="F153" t="str">
            <v>Budget_</v>
          </cell>
          <cell r="H153" t="str">
            <v>M.PER</v>
          </cell>
          <cell r="J153">
            <v>1E-3</v>
          </cell>
          <cell r="L153">
            <v>441.02748186049945</v>
          </cell>
          <cell r="M153">
            <v>443.09601479579339</v>
          </cell>
          <cell r="N153">
            <v>351.83373062223524</v>
          </cell>
          <cell r="O153">
            <v>418.14077512776362</v>
          </cell>
          <cell r="P153">
            <v>443.54694542532758</v>
          </cell>
          <cell r="Q153">
            <v>209.34311814124317</v>
          </cell>
          <cell r="R153">
            <v>450.39152387864203</v>
          </cell>
          <cell r="S153">
            <v>460.02177401141637</v>
          </cell>
          <cell r="T153">
            <v>372.77157774763214</v>
          </cell>
          <cell r="U153">
            <v>392.21054759171562</v>
          </cell>
          <cell r="V153">
            <v>330.39912076380665</v>
          </cell>
          <cell r="W153">
            <v>-652.71892442779119</v>
          </cell>
        </row>
        <row r="154">
          <cell r="D154" t="str">
            <v>CALCULATED EBITDA (KI1200/K0001_IKOS) - Total Investment (KI1440+KI1780) aus Blatt A2-1 und A2-4</v>
          </cell>
          <cell r="F154" t="str">
            <v>Actual_</v>
          </cell>
          <cell r="H154" t="str">
            <v>M.CTD</v>
          </cell>
          <cell r="J154">
            <v>1E-3</v>
          </cell>
          <cell r="L154">
            <v>368.75248070861534</v>
          </cell>
          <cell r="M154">
            <v>777.1538407710068</v>
          </cell>
          <cell r="N154">
            <v>1136.8074878191787</v>
          </cell>
          <cell r="O154">
            <v>1475.4862298039179</v>
          </cell>
          <cell r="P154">
            <v>1846.8178320150732</v>
          </cell>
          <cell r="Q154">
            <v>2193.4369629531902</v>
          </cell>
          <cell r="R154">
            <v>2708.0061381250671</v>
          </cell>
          <cell r="S154">
            <v>-2478.8943791767847</v>
          </cell>
          <cell r="T154">
            <v>-2478.8943791767847</v>
          </cell>
          <cell r="U154">
            <v>-2478.8943791767847</v>
          </cell>
          <cell r="V154">
            <v>-2478.8943791767847</v>
          </cell>
          <cell r="W154">
            <v>-2478.8943791767847</v>
          </cell>
        </row>
        <row r="155">
          <cell r="D155" t="str">
            <v>CALCULATED EBITDA (KI1200/K0001_IKOS) - Total Investment (KI1440+KI1780) aus Blatt A2-1 und A2-4</v>
          </cell>
          <cell r="F155" t="str">
            <v>Budget_</v>
          </cell>
          <cell r="H155" t="str">
            <v>M.CTD</v>
          </cell>
          <cell r="J155">
            <v>1E-3</v>
          </cell>
          <cell r="L155">
            <v>441.02748186049945</v>
          </cell>
          <cell r="M155">
            <v>884.12349665629301</v>
          </cell>
          <cell r="N155">
            <v>1235.9572272785281</v>
          </cell>
          <cell r="O155">
            <v>1654.0980024062915</v>
          </cell>
          <cell r="P155">
            <v>2097.644947831619</v>
          </cell>
          <cell r="Q155">
            <v>2306.9880659728624</v>
          </cell>
          <cell r="R155">
            <v>2757.3795898515045</v>
          </cell>
          <cell r="S155">
            <v>3217.4013638629208</v>
          </cell>
          <cell r="T155">
            <v>3590.1729416105527</v>
          </cell>
          <cell r="U155">
            <v>3982.3834892022683</v>
          </cell>
          <cell r="V155">
            <v>4312.7826099660751</v>
          </cell>
          <cell r="W155">
            <v>3660.0636855382845</v>
          </cell>
        </row>
        <row r="156">
          <cell r="D156" t="str">
            <v>CALCULATED EBITDA (KI1200/K0001_IKOS) - Total Investment (KI1440+KI1780) aus Blatt A2-1 und A2-4</v>
          </cell>
          <cell r="F156" t="str">
            <v>DetailedFC3_</v>
          </cell>
          <cell r="H156" t="str">
            <v>M.CTD</v>
          </cell>
          <cell r="J156">
            <v>1E-3</v>
          </cell>
          <cell r="L156">
            <v>368.75248070455058</v>
          </cell>
          <cell r="M156">
            <v>780.78183369084604</v>
          </cell>
          <cell r="N156">
            <v>1139.7270923753413</v>
          </cell>
          <cell r="O156">
            <v>1476.5888965880681</v>
          </cell>
          <cell r="P156">
            <v>1849.1135887550245</v>
          </cell>
          <cell r="Q156">
            <v>2196.3986147953078</v>
          </cell>
          <cell r="R156">
            <v>2622.481914050642</v>
          </cell>
          <cell r="S156">
            <v>3133.6282387528536</v>
          </cell>
          <cell r="T156">
            <v>3487.5995925789944</v>
          </cell>
          <cell r="U156">
            <v>3880.4244632334057</v>
          </cell>
          <cell r="V156">
            <v>4226.4184855009335</v>
          </cell>
          <cell r="W156">
            <v>4351.8572224622703</v>
          </cell>
        </row>
      </sheetData>
      <sheetData sheetId="7" refreshError="1">
        <row r="54">
          <cell r="D54" t="str">
            <v>PRESERVE</v>
          </cell>
          <cell r="E54" t="b">
            <v>1</v>
          </cell>
          <cell r="F54" t="str">
            <v>(boolean value)</v>
          </cell>
          <cell r="G54" t="str">
            <v>Version</v>
          </cell>
          <cell r="H54" t="str">
            <v>V.2</v>
          </cell>
          <cell r="I54" t="str">
            <v>(V.1 or V.2)</v>
          </cell>
          <cell r="J54" t="str">
            <v>ACC</v>
          </cell>
        </row>
        <row r="55">
          <cell r="D55" t="str">
            <v>APPLICATION</v>
          </cell>
          <cell r="F55" t="str">
            <v>(Application ID)</v>
          </cell>
          <cell r="J55" t="str">
            <v>ENT</v>
          </cell>
        </row>
        <row r="56">
          <cell r="D56" t="str">
            <v>READ ONLY</v>
          </cell>
          <cell r="E56" t="b">
            <v>0</v>
          </cell>
          <cell r="F56" t="str">
            <v>(boolean value)</v>
          </cell>
          <cell r="J56" t="str">
            <v>CAT</v>
          </cell>
          <cell r="K56" t="str">
            <v>$2</v>
          </cell>
          <cell r="L56">
            <v>2003</v>
          </cell>
          <cell r="M56" t="str">
            <v>2004</v>
          </cell>
          <cell r="N56" t="str">
            <v>2004</v>
          </cell>
          <cell r="O56" t="str">
            <v>2004</v>
          </cell>
          <cell r="P56" t="str">
            <v>2004</v>
          </cell>
          <cell r="Q56" t="str">
            <v>2004</v>
          </cell>
          <cell r="R56" t="str">
            <v>2004</v>
          </cell>
          <cell r="S56" t="str">
            <v>2004</v>
          </cell>
          <cell r="T56" t="str">
            <v>2004</v>
          </cell>
          <cell r="U56" t="str">
            <v>2004</v>
          </cell>
          <cell r="V56" t="str">
            <v>2004</v>
          </cell>
          <cell r="W56" t="str">
            <v>2004</v>
          </cell>
          <cell r="X56" t="str">
            <v>2004</v>
          </cell>
        </row>
        <row r="57">
          <cell r="D57" t="str">
            <v>BLANK MISSING</v>
          </cell>
          <cell r="E57" t="b">
            <v>0</v>
          </cell>
          <cell r="F57" t="str">
            <v>(boolean value)</v>
          </cell>
          <cell r="J57" t="str">
            <v>PER</v>
          </cell>
          <cell r="K57" t="str">
            <v>$1</v>
          </cell>
          <cell r="L57">
            <v>12</v>
          </cell>
          <cell r="M57">
            <v>1</v>
          </cell>
          <cell r="N57">
            <v>2</v>
          </cell>
          <cell r="O57">
            <v>3</v>
          </cell>
          <cell r="P57">
            <v>4</v>
          </cell>
          <cell r="Q57">
            <v>5</v>
          </cell>
          <cell r="R57">
            <v>6</v>
          </cell>
          <cell r="S57">
            <v>7</v>
          </cell>
          <cell r="T57">
            <v>8</v>
          </cell>
          <cell r="U57">
            <v>9</v>
          </cell>
          <cell r="V57">
            <v>10</v>
          </cell>
          <cell r="W57">
            <v>11</v>
          </cell>
          <cell r="X57">
            <v>12</v>
          </cell>
        </row>
        <row r="58">
          <cell r="J58" t="str">
            <v>FRE</v>
          </cell>
        </row>
        <row r="59">
          <cell r="J59" t="str">
            <v>KEYWORD</v>
          </cell>
        </row>
        <row r="60">
          <cell r="D60" t="str">
            <v>ACC</v>
          </cell>
          <cell r="E60" t="str">
            <v>ENT</v>
          </cell>
          <cell r="F60" t="str">
            <v>CAT</v>
          </cell>
          <cell r="G60" t="str">
            <v>PER</v>
          </cell>
          <cell r="H60" t="str">
            <v>FRE</v>
          </cell>
          <cell r="I60" t="str">
            <v>KEYWORD</v>
          </cell>
          <cell r="J60" t="str">
            <v>SCALE</v>
          </cell>
        </row>
        <row r="61">
          <cell r="D61" t="str">
            <v>$1</v>
          </cell>
          <cell r="E61" t="str">
            <v>$1</v>
          </cell>
          <cell r="F61" t="str">
            <v>$1</v>
          </cell>
          <cell r="H61" t="str">
            <v>$1</v>
          </cell>
        </row>
        <row r="62">
          <cell r="D62" t="str">
            <v>KI3050</v>
          </cell>
          <cell r="E62" t="str">
            <v>K0001</v>
          </cell>
          <cell r="F62" t="str">
            <v>Actual_</v>
          </cell>
          <cell r="H62" t="str">
            <v>M.CTD</v>
          </cell>
          <cell r="J62">
            <v>1E-3</v>
          </cell>
          <cell r="L62">
            <v>57.416909000000004</v>
          </cell>
          <cell r="M62">
            <v>58.014688999999997</v>
          </cell>
          <cell r="N62">
            <v>58.719925999999994</v>
          </cell>
          <cell r="O62">
            <v>59.538055999999997</v>
          </cell>
          <cell r="P62">
            <v>60.191270999999993</v>
          </cell>
          <cell r="Q62">
            <v>60.768090999999998</v>
          </cell>
          <cell r="R62">
            <v>61.416719000000008</v>
          </cell>
          <cell r="S62">
            <v>61.907975000000008</v>
          </cell>
          <cell r="T62">
            <v>0</v>
          </cell>
          <cell r="U62">
            <v>0</v>
          </cell>
          <cell r="V62">
            <v>0</v>
          </cell>
          <cell r="W62">
            <v>0</v>
          </cell>
          <cell r="X62">
            <v>0</v>
          </cell>
        </row>
        <row r="63">
          <cell r="D63" t="str">
            <v>KI3050</v>
          </cell>
          <cell r="E63" t="str">
            <v>K0001</v>
          </cell>
          <cell r="F63" t="str">
            <v>Budget_</v>
          </cell>
          <cell r="H63" t="str">
            <v>M.CTD</v>
          </cell>
          <cell r="J63">
            <v>1E-3</v>
          </cell>
          <cell r="L63">
            <v>54.604803709999999</v>
          </cell>
          <cell r="M63">
            <v>57.133371330000003</v>
          </cell>
          <cell r="N63">
            <v>57.504512540000007</v>
          </cell>
          <cell r="O63">
            <v>57.905709050000006</v>
          </cell>
          <cell r="P63">
            <v>58.167477250000005</v>
          </cell>
          <cell r="Q63">
            <v>58.481821690000004</v>
          </cell>
          <cell r="R63">
            <v>58.753074340000005</v>
          </cell>
          <cell r="S63">
            <v>59.06535181000001</v>
          </cell>
          <cell r="T63">
            <v>59.339810450000009</v>
          </cell>
          <cell r="U63">
            <v>59.61674893</v>
          </cell>
          <cell r="V63">
            <v>59.921330760000004</v>
          </cell>
          <cell r="W63">
            <v>60.308730140000002</v>
          </cell>
          <cell r="X63">
            <v>61.139523610000005</v>
          </cell>
        </row>
        <row r="64">
          <cell r="D64" t="str">
            <v>KI3050</v>
          </cell>
          <cell r="E64" t="str">
            <v>K0001</v>
          </cell>
          <cell r="F64" t="str">
            <v>Actual_</v>
          </cell>
          <cell r="H64" t="str">
            <v>M.CTD</v>
          </cell>
          <cell r="J64">
            <v>1E-3</v>
          </cell>
          <cell r="L64">
            <v>57.416909000000004</v>
          </cell>
          <cell r="M64">
            <v>58.014688999999997</v>
          </cell>
          <cell r="N64">
            <v>58.719925999999994</v>
          </cell>
          <cell r="O64">
            <v>59.538055999999997</v>
          </cell>
          <cell r="P64">
            <v>60.191270999999993</v>
          </cell>
          <cell r="Q64">
            <v>60.768090999999998</v>
          </cell>
          <cell r="R64">
            <v>61.416719000000008</v>
          </cell>
          <cell r="S64">
            <v>61.907975000000008</v>
          </cell>
          <cell r="T64">
            <v>0</v>
          </cell>
          <cell r="U64">
            <v>0</v>
          </cell>
          <cell r="V64">
            <v>0</v>
          </cell>
          <cell r="W64">
            <v>0</v>
          </cell>
          <cell r="X64">
            <v>0</v>
          </cell>
        </row>
        <row r="65">
          <cell r="D65" t="str">
            <v>KI3050</v>
          </cell>
          <cell r="E65" t="str">
            <v>K0001</v>
          </cell>
          <cell r="F65" t="str">
            <v>Budget_</v>
          </cell>
          <cell r="H65" t="str">
            <v>M.CTD</v>
          </cell>
          <cell r="J65">
            <v>1E-3</v>
          </cell>
          <cell r="L65">
            <v>54.604803709999999</v>
          </cell>
          <cell r="M65">
            <v>57.133371330000003</v>
          </cell>
          <cell r="N65">
            <v>57.504512540000007</v>
          </cell>
          <cell r="O65">
            <v>57.905709050000006</v>
          </cell>
          <cell r="P65">
            <v>58.167477250000005</v>
          </cell>
          <cell r="Q65">
            <v>58.481821690000004</v>
          </cell>
          <cell r="R65">
            <v>58.753074340000005</v>
          </cell>
          <cell r="S65">
            <v>59.06535181000001</v>
          </cell>
          <cell r="T65">
            <v>59.339810450000009</v>
          </cell>
          <cell r="U65">
            <v>59.61674893</v>
          </cell>
          <cell r="V65">
            <v>59.921330760000004</v>
          </cell>
          <cell r="W65">
            <v>60.308730140000002</v>
          </cell>
          <cell r="X65">
            <v>61.139523610000005</v>
          </cell>
        </row>
        <row r="66">
          <cell r="D66" t="str">
            <v>KI3050</v>
          </cell>
          <cell r="E66" t="str">
            <v>K0001</v>
          </cell>
          <cell r="F66" t="str">
            <v>DetailedFC3_</v>
          </cell>
          <cell r="H66" t="str">
            <v>M.CTD</v>
          </cell>
          <cell r="J66">
            <v>1E-3</v>
          </cell>
          <cell r="L66">
            <v>56.759148350000004</v>
          </cell>
          <cell r="M66">
            <v>58.014688999999997</v>
          </cell>
          <cell r="N66">
            <v>58.719925999999994</v>
          </cell>
          <cell r="O66">
            <v>59.538055999999997</v>
          </cell>
          <cell r="P66">
            <v>60.191270999999993</v>
          </cell>
          <cell r="Q66">
            <v>60.768090999999998</v>
          </cell>
          <cell r="R66">
            <v>61.416719000000008</v>
          </cell>
          <cell r="S66">
            <v>61.889812130000003</v>
          </cell>
          <cell r="T66">
            <v>62.184030379999996</v>
          </cell>
          <cell r="U66">
            <v>62.471724309999999</v>
          </cell>
          <cell r="V66">
            <v>62.720133540000006</v>
          </cell>
          <cell r="W66">
            <v>63.001904269999997</v>
          </cell>
          <cell r="X66">
            <v>63.534343040000003</v>
          </cell>
        </row>
        <row r="84">
          <cell r="D84" t="str">
            <v>PRESERVE</v>
          </cell>
          <cell r="E84" t="b">
            <v>1</v>
          </cell>
          <cell r="F84" t="str">
            <v>(boolean value)</v>
          </cell>
          <cell r="G84" t="str">
            <v>Version</v>
          </cell>
          <cell r="H84" t="str">
            <v>V.2</v>
          </cell>
          <cell r="I84" t="str">
            <v>(V.1 or V.2)</v>
          </cell>
          <cell r="J84" t="str">
            <v>ACC</v>
          </cell>
        </row>
        <row r="85">
          <cell r="D85" t="str">
            <v>APPLICATION</v>
          </cell>
          <cell r="F85" t="str">
            <v>(Application ID)</v>
          </cell>
          <cell r="J85" t="str">
            <v>ENT</v>
          </cell>
        </row>
        <row r="86">
          <cell r="D86" t="str">
            <v>READ ONLY</v>
          </cell>
          <cell r="E86" t="b">
            <v>0</v>
          </cell>
          <cell r="F86" t="str">
            <v>(boolean value)</v>
          </cell>
          <cell r="J86" t="str">
            <v>CAT</v>
          </cell>
          <cell r="K86" t="str">
            <v>$2</v>
          </cell>
          <cell r="L86" t="str">
            <v>2004</v>
          </cell>
          <cell r="M86" t="str">
            <v>2004</v>
          </cell>
          <cell r="N86" t="str">
            <v>2004</v>
          </cell>
          <cell r="O86" t="str">
            <v>2004</v>
          </cell>
          <cell r="P86" t="str">
            <v>2004</v>
          </cell>
          <cell r="Q86" t="str">
            <v>2004</v>
          </cell>
          <cell r="R86" t="str">
            <v>2004</v>
          </cell>
          <cell r="S86" t="str">
            <v>2004</v>
          </cell>
          <cell r="T86" t="str">
            <v>2004</v>
          </cell>
          <cell r="U86" t="str">
            <v>2004</v>
          </cell>
          <cell r="V86" t="str">
            <v>2004</v>
          </cell>
          <cell r="W86" t="str">
            <v>2004</v>
          </cell>
        </row>
        <row r="87">
          <cell r="D87" t="str">
            <v>BLANK MISSING</v>
          </cell>
          <cell r="E87" t="b">
            <v>0</v>
          </cell>
          <cell r="F87" t="str">
            <v>(boolean value)</v>
          </cell>
          <cell r="J87" t="str">
            <v>PER</v>
          </cell>
          <cell r="K87" t="str">
            <v>$1</v>
          </cell>
          <cell r="L87">
            <v>1</v>
          </cell>
          <cell r="M87">
            <v>2</v>
          </cell>
          <cell r="N87">
            <v>3</v>
          </cell>
          <cell r="O87">
            <v>4</v>
          </cell>
          <cell r="P87">
            <v>5</v>
          </cell>
          <cell r="Q87">
            <v>6</v>
          </cell>
          <cell r="R87">
            <v>7</v>
          </cell>
          <cell r="S87">
            <v>8</v>
          </cell>
          <cell r="T87">
            <v>9</v>
          </cell>
          <cell r="U87">
            <v>10</v>
          </cell>
          <cell r="V87">
            <v>11</v>
          </cell>
          <cell r="W87">
            <v>12</v>
          </cell>
        </row>
        <row r="88">
          <cell r="J88" t="str">
            <v>FRE</v>
          </cell>
        </row>
        <row r="89">
          <cell r="J89" t="str">
            <v>KEYWORD</v>
          </cell>
        </row>
        <row r="90">
          <cell r="D90" t="str">
            <v>ACC</v>
          </cell>
          <cell r="E90" t="str">
            <v>ENT</v>
          </cell>
          <cell r="F90" t="str">
            <v>CAT</v>
          </cell>
          <cell r="G90" t="str">
            <v>PER</v>
          </cell>
          <cell r="H90" t="str">
            <v>FRE</v>
          </cell>
          <cell r="I90" t="str">
            <v>KEYWORD</v>
          </cell>
          <cell r="J90" t="str">
            <v>SCALE</v>
          </cell>
        </row>
        <row r="91">
          <cell r="D91" t="str">
            <v>$1</v>
          </cell>
          <cell r="E91" t="str">
            <v>$1</v>
          </cell>
          <cell r="F91" t="str">
            <v>$1</v>
          </cell>
          <cell r="H91" t="str">
            <v>$1</v>
          </cell>
        </row>
        <row r="92">
          <cell r="D92" t="str">
            <v>KI3250</v>
          </cell>
          <cell r="E92" t="str">
            <v>K0001</v>
          </cell>
          <cell r="F92" t="str">
            <v>Actual_</v>
          </cell>
          <cell r="H92" t="str">
            <v>M.PER</v>
          </cell>
          <cell r="L92">
            <v>1720.9380000000001</v>
          </cell>
          <cell r="M92">
            <v>1690.125</v>
          </cell>
          <cell r="N92">
            <v>1777.1319999999996</v>
          </cell>
          <cell r="O92">
            <v>1748.3340000000007</v>
          </cell>
          <cell r="P92">
            <v>1665.3330000000005</v>
          </cell>
          <cell r="Q92">
            <v>1788.6279999999988</v>
          </cell>
          <cell r="R92">
            <v>1747.9629999999997</v>
          </cell>
          <cell r="S92">
            <v>-12138.453</v>
          </cell>
          <cell r="T92">
            <v>0</v>
          </cell>
          <cell r="U92">
            <v>0</v>
          </cell>
          <cell r="V92">
            <v>0</v>
          </cell>
          <cell r="W92">
            <v>0</v>
          </cell>
        </row>
        <row r="93">
          <cell r="D93" t="str">
            <v>KI3250</v>
          </cell>
          <cell r="E93" t="str">
            <v>K0001</v>
          </cell>
          <cell r="F93" t="str">
            <v>Budget_</v>
          </cell>
          <cell r="H93" t="str">
            <v>M.PER</v>
          </cell>
          <cell r="L93">
            <v>1605.5937700000002</v>
          </cell>
          <cell r="M93">
            <v>1511.3912299999995</v>
          </cell>
          <cell r="N93">
            <v>1566.8345899999995</v>
          </cell>
          <cell r="O93">
            <v>1413.0010000000011</v>
          </cell>
          <cell r="P93">
            <v>1481.1104999999998</v>
          </cell>
          <cell r="Q93">
            <v>1497.2024700000002</v>
          </cell>
          <cell r="R93">
            <v>1447.0685799999992</v>
          </cell>
          <cell r="S93">
            <v>1435.5187900000001</v>
          </cell>
          <cell r="T93">
            <v>1434.2030500000001</v>
          </cell>
          <cell r="U93">
            <v>1454.1538299999993</v>
          </cell>
          <cell r="V93">
            <v>1534.8465800000013</v>
          </cell>
          <cell r="W93">
            <v>2045.2040000000015</v>
          </cell>
        </row>
        <row r="94">
          <cell r="D94" t="str">
            <v>KI3250</v>
          </cell>
          <cell r="E94" t="str">
            <v>K0001</v>
          </cell>
          <cell r="F94" t="str">
            <v>Actual_</v>
          </cell>
          <cell r="H94" t="str">
            <v>M.CTD</v>
          </cell>
          <cell r="L94">
            <v>1720.9380000000001</v>
          </cell>
          <cell r="M94">
            <v>3411.0630000000001</v>
          </cell>
          <cell r="N94">
            <v>5188.1949999999997</v>
          </cell>
          <cell r="O94">
            <v>6936.5290000000005</v>
          </cell>
          <cell r="P94">
            <v>8601.862000000001</v>
          </cell>
          <cell r="Q94">
            <v>10390.49</v>
          </cell>
          <cell r="R94">
            <v>12138.453</v>
          </cell>
          <cell r="S94">
            <v>0</v>
          </cell>
          <cell r="T94">
            <v>0</v>
          </cell>
          <cell r="U94">
            <v>0</v>
          </cell>
          <cell r="V94">
            <v>0</v>
          </cell>
          <cell r="W94">
            <v>0</v>
          </cell>
        </row>
        <row r="95">
          <cell r="D95" t="str">
            <v>KI3250</v>
          </cell>
          <cell r="E95" t="str">
            <v>K0001</v>
          </cell>
          <cell r="F95" t="str">
            <v>Budget_</v>
          </cell>
          <cell r="H95" t="str">
            <v>M.CTD</v>
          </cell>
          <cell r="L95">
            <v>1605.5937700000002</v>
          </cell>
          <cell r="M95">
            <v>3116.9849999999997</v>
          </cell>
          <cell r="N95">
            <v>4683.8195899999992</v>
          </cell>
          <cell r="O95">
            <v>6096.8205900000003</v>
          </cell>
          <cell r="P95">
            <v>7577.93109</v>
          </cell>
          <cell r="Q95">
            <v>9075.1335600000002</v>
          </cell>
          <cell r="R95">
            <v>10522.202139999999</v>
          </cell>
          <cell r="S95">
            <v>11957.720929999999</v>
          </cell>
          <cell r="T95">
            <v>13391.92398</v>
          </cell>
          <cell r="U95">
            <v>14846.077809999999</v>
          </cell>
          <cell r="V95">
            <v>16380.92439</v>
          </cell>
          <cell r="W95">
            <v>18426.128390000002</v>
          </cell>
        </row>
        <row r="96">
          <cell r="D96" t="str">
            <v>KI3250</v>
          </cell>
          <cell r="E96" t="str">
            <v>K0001</v>
          </cell>
          <cell r="F96" t="str">
            <v>DetailedFC3_</v>
          </cell>
          <cell r="H96" t="str">
            <v>M.CTD</v>
          </cell>
          <cell r="L96">
            <v>1720.9380000000001</v>
          </cell>
          <cell r="M96">
            <v>3411.0630000000001</v>
          </cell>
          <cell r="N96">
            <v>5188.1949999999997</v>
          </cell>
          <cell r="O96">
            <v>6936.5290000000005</v>
          </cell>
          <cell r="P96">
            <v>8601.862000000001</v>
          </cell>
          <cell r="Q96">
            <v>10390.49</v>
          </cell>
          <cell r="R96">
            <v>12097.18283</v>
          </cell>
          <cell r="S96">
            <v>13636.21542</v>
          </cell>
          <cell r="T96">
            <v>15164.67692</v>
          </cell>
          <cell r="U96">
            <v>16693.690219999997</v>
          </cell>
          <cell r="V96">
            <v>18278.809540000002</v>
          </cell>
          <cell r="W96">
            <v>20161.788800000002</v>
          </cell>
        </row>
        <row r="114">
          <cell r="D114" t="str">
            <v>PRESERVE</v>
          </cell>
          <cell r="E114" t="b">
            <v>1</v>
          </cell>
          <cell r="F114" t="str">
            <v>(boolean value)</v>
          </cell>
          <cell r="G114" t="str">
            <v>Version</v>
          </cell>
          <cell r="H114" t="str">
            <v>V.2</v>
          </cell>
          <cell r="I114" t="str">
            <v>(V.1 or V.2)</v>
          </cell>
          <cell r="J114" t="str">
            <v>ACC</v>
          </cell>
        </row>
        <row r="115">
          <cell r="D115" t="str">
            <v>APPLICATION</v>
          </cell>
          <cell r="F115" t="str">
            <v>(Application ID)</v>
          </cell>
          <cell r="J115" t="str">
            <v>ENT</v>
          </cell>
        </row>
        <row r="116">
          <cell r="D116" t="str">
            <v>READ ONLY</v>
          </cell>
          <cell r="E116" t="b">
            <v>0</v>
          </cell>
          <cell r="F116" t="str">
            <v>(boolean value)</v>
          </cell>
          <cell r="J116" t="str">
            <v>CAT</v>
          </cell>
          <cell r="K116" t="str">
            <v>$2</v>
          </cell>
          <cell r="L116" t="str">
            <v>2004</v>
          </cell>
          <cell r="M116" t="str">
            <v>2004</v>
          </cell>
          <cell r="N116" t="str">
            <v>2004</v>
          </cell>
          <cell r="O116" t="str">
            <v>2004</v>
          </cell>
          <cell r="P116" t="str">
            <v>2004</v>
          </cell>
          <cell r="Q116" t="str">
            <v>2004</v>
          </cell>
          <cell r="R116" t="str">
            <v>2004</v>
          </cell>
          <cell r="S116" t="str">
            <v>2004</v>
          </cell>
          <cell r="T116" t="str">
            <v>2004</v>
          </cell>
          <cell r="U116" t="str">
            <v>2004</v>
          </cell>
          <cell r="V116" t="str">
            <v>2004</v>
          </cell>
          <cell r="W116" t="str">
            <v>2004</v>
          </cell>
        </row>
        <row r="117">
          <cell r="D117" t="str">
            <v>BLANK MISSING</v>
          </cell>
          <cell r="E117" t="b">
            <v>0</v>
          </cell>
          <cell r="F117" t="str">
            <v>(boolean value)</v>
          </cell>
          <cell r="J117" t="str">
            <v>PER</v>
          </cell>
          <cell r="K117" t="str">
            <v>$1</v>
          </cell>
          <cell r="L117">
            <v>1</v>
          </cell>
          <cell r="M117">
            <v>2</v>
          </cell>
          <cell r="N117">
            <v>3</v>
          </cell>
          <cell r="O117">
            <v>4</v>
          </cell>
          <cell r="P117">
            <v>5</v>
          </cell>
          <cell r="Q117">
            <v>6</v>
          </cell>
          <cell r="R117">
            <v>7</v>
          </cell>
          <cell r="S117">
            <v>8</v>
          </cell>
          <cell r="T117">
            <v>9</v>
          </cell>
          <cell r="U117">
            <v>10</v>
          </cell>
          <cell r="V117">
            <v>11</v>
          </cell>
          <cell r="W117">
            <v>12</v>
          </cell>
        </row>
        <row r="118">
          <cell r="J118" t="str">
            <v>FRE</v>
          </cell>
        </row>
        <row r="119">
          <cell r="J119" t="str">
            <v>KEYWORD</v>
          </cell>
        </row>
        <row r="120">
          <cell r="D120" t="str">
            <v>ACC</v>
          </cell>
          <cell r="E120" t="str">
            <v>ENT</v>
          </cell>
          <cell r="F120" t="str">
            <v>CAT</v>
          </cell>
          <cell r="G120" t="str">
            <v>PER</v>
          </cell>
          <cell r="H120" t="str">
            <v>FRE</v>
          </cell>
          <cell r="I120" t="str">
            <v>KEYWORD</v>
          </cell>
          <cell r="J120" t="str">
            <v>SCALE</v>
          </cell>
        </row>
        <row r="121">
          <cell r="D121" t="str">
            <v>$1</v>
          </cell>
          <cell r="E121" t="str">
            <v>$1</v>
          </cell>
          <cell r="F121" t="str">
            <v>$1</v>
          </cell>
          <cell r="H121" t="str">
            <v>$1</v>
          </cell>
        </row>
        <row r="122">
          <cell r="D122" t="str">
            <v>KI3410</v>
          </cell>
          <cell r="E122" t="str">
            <v>K0001</v>
          </cell>
          <cell r="F122" t="str">
            <v>Actual_</v>
          </cell>
          <cell r="H122" t="str">
            <v>M.PER</v>
          </cell>
          <cell r="L122">
            <v>597.77999999999884</v>
          </cell>
          <cell r="M122">
            <v>705.23699999999735</v>
          </cell>
          <cell r="N122">
            <v>818.13000000000102</v>
          </cell>
          <cell r="O122">
            <v>653.21500000000003</v>
          </cell>
          <cell r="P122">
            <v>576.82000000000005</v>
          </cell>
          <cell r="Q122">
            <v>648.62800000000789</v>
          </cell>
          <cell r="R122">
            <v>491.25599999999758</v>
          </cell>
          <cell r="S122">
            <v>-61907.975000000006</v>
          </cell>
          <cell r="T122">
            <v>0</v>
          </cell>
          <cell r="U122">
            <v>0</v>
          </cell>
          <cell r="V122">
            <v>0</v>
          </cell>
          <cell r="W122">
            <v>0</v>
          </cell>
        </row>
        <row r="123">
          <cell r="D123" t="str">
            <v>KI3410</v>
          </cell>
          <cell r="E123" t="str">
            <v>K0001</v>
          </cell>
          <cell r="F123" t="str">
            <v>Budget_</v>
          </cell>
          <cell r="H123" t="str">
            <v>M.PER</v>
          </cell>
          <cell r="L123">
            <v>338.59895000000324</v>
          </cell>
          <cell r="M123">
            <v>371.14121000000159</v>
          </cell>
          <cell r="N123">
            <v>401.19650999999794</v>
          </cell>
          <cell r="O123">
            <v>261.76820000000225</v>
          </cell>
          <cell r="P123">
            <v>314.34444000000076</v>
          </cell>
          <cell r="Q123">
            <v>271.25264999999854</v>
          </cell>
          <cell r="R123">
            <v>312.2774700000009</v>
          </cell>
          <cell r="S123">
            <v>274.4586399999971</v>
          </cell>
          <cell r="T123">
            <v>276.93847999999707</v>
          </cell>
          <cell r="U123">
            <v>304.58183000000645</v>
          </cell>
          <cell r="V123">
            <v>387.39937999999893</v>
          </cell>
          <cell r="W123">
            <v>830.79347000000416</v>
          </cell>
        </row>
        <row r="124">
          <cell r="D124" t="str">
            <v>KI3410</v>
          </cell>
          <cell r="E124" t="str">
            <v>K0001</v>
          </cell>
          <cell r="F124" t="str">
            <v>Actual_</v>
          </cell>
          <cell r="H124" t="str">
            <v>M.CTD</v>
          </cell>
          <cell r="L124">
            <v>597.77999999999884</v>
          </cell>
          <cell r="M124">
            <v>1303.0169999999962</v>
          </cell>
          <cell r="N124">
            <v>2121.1469999999972</v>
          </cell>
          <cell r="O124">
            <v>2774.3619999999974</v>
          </cell>
          <cell r="P124">
            <v>3351.1819999999971</v>
          </cell>
          <cell r="Q124">
            <v>3999.81</v>
          </cell>
          <cell r="R124">
            <v>4491.0660000000025</v>
          </cell>
          <cell r="S124">
            <v>-57416.909</v>
          </cell>
          <cell r="T124">
            <v>-57416.909</v>
          </cell>
          <cell r="U124">
            <v>-57416.909</v>
          </cell>
          <cell r="V124">
            <v>-57416.909</v>
          </cell>
          <cell r="W124">
            <v>-57416.909</v>
          </cell>
        </row>
        <row r="125">
          <cell r="D125" t="str">
            <v>KI3410</v>
          </cell>
          <cell r="E125" t="str">
            <v>K0001</v>
          </cell>
          <cell r="F125" t="str">
            <v>Budget_</v>
          </cell>
          <cell r="H125" t="str">
            <v>M.CTD</v>
          </cell>
          <cell r="L125">
            <v>338.59895000000324</v>
          </cell>
          <cell r="M125">
            <v>709.74016000000483</v>
          </cell>
          <cell r="N125">
            <v>1110.9366700000028</v>
          </cell>
          <cell r="O125">
            <v>1372.704870000005</v>
          </cell>
          <cell r="P125">
            <v>1687.0493100000058</v>
          </cell>
          <cell r="Q125">
            <v>1958.3019600000043</v>
          </cell>
          <cell r="R125">
            <v>2270.5794300000052</v>
          </cell>
          <cell r="S125">
            <v>2545.0380700000023</v>
          </cell>
          <cell r="T125">
            <v>2821.9765499999994</v>
          </cell>
          <cell r="U125">
            <v>3126.5583800000059</v>
          </cell>
          <cell r="V125">
            <v>3513.9577600000048</v>
          </cell>
          <cell r="W125">
            <v>4344.7512300000089</v>
          </cell>
        </row>
        <row r="126">
          <cell r="D126" t="str">
            <v>KI3410</v>
          </cell>
          <cell r="E126" t="str">
            <v>K0001</v>
          </cell>
          <cell r="F126" t="str">
            <v>DetailedFC3_</v>
          </cell>
          <cell r="H126" t="str">
            <v>M.CTD</v>
          </cell>
          <cell r="L126">
            <v>597.77999999999884</v>
          </cell>
          <cell r="M126">
            <v>1303.0169999999962</v>
          </cell>
          <cell r="N126">
            <v>2121.1469999999972</v>
          </cell>
          <cell r="O126">
            <v>2774.3619999999974</v>
          </cell>
          <cell r="P126">
            <v>3351.1819999999971</v>
          </cell>
          <cell r="Q126">
            <v>3999.81</v>
          </cell>
          <cell r="R126">
            <v>4472.9031299999988</v>
          </cell>
          <cell r="S126">
            <v>4767.1213800000005</v>
          </cell>
          <cell r="T126">
            <v>5054.8153099999981</v>
          </cell>
          <cell r="U126">
            <v>5303.2245400000029</v>
          </cell>
          <cell r="V126">
            <v>5584.9952700000031</v>
          </cell>
          <cell r="W126">
            <v>6117.4340400000001</v>
          </cell>
        </row>
        <row r="144">
          <cell r="D144" t="str">
            <v>PRESERVE</v>
          </cell>
          <cell r="E144" t="b">
            <v>1</v>
          </cell>
          <cell r="F144" t="str">
            <v>(boolean value)</v>
          </cell>
          <cell r="G144" t="str">
            <v>Version</v>
          </cell>
          <cell r="H144" t="str">
            <v>V.2</v>
          </cell>
          <cell r="I144" t="str">
            <v>(V.1 or V.2)</v>
          </cell>
          <cell r="J144" t="str">
            <v>ACC</v>
          </cell>
        </row>
        <row r="145">
          <cell r="D145" t="str">
            <v>APPLICATION</v>
          </cell>
          <cell r="F145" t="str">
            <v>(Application ID)</v>
          </cell>
          <cell r="J145" t="str">
            <v>ENT</v>
          </cell>
        </row>
        <row r="146">
          <cell r="D146" t="str">
            <v>READ ONLY</v>
          </cell>
          <cell r="E146" t="b">
            <v>0</v>
          </cell>
          <cell r="F146" t="str">
            <v>(boolean value)</v>
          </cell>
          <cell r="J146" t="str">
            <v>CAT</v>
          </cell>
          <cell r="K146" t="str">
            <v>$2</v>
          </cell>
          <cell r="L146" t="str">
            <v>2004</v>
          </cell>
          <cell r="M146" t="str">
            <v>2004</v>
          </cell>
          <cell r="N146" t="str">
            <v>2004</v>
          </cell>
          <cell r="O146" t="str">
            <v>2004</v>
          </cell>
          <cell r="P146" t="str">
            <v>2004</v>
          </cell>
          <cell r="Q146" t="str">
            <v>2004</v>
          </cell>
          <cell r="R146" t="str">
            <v>2004</v>
          </cell>
          <cell r="S146" t="str">
            <v>2004</v>
          </cell>
          <cell r="T146" t="str">
            <v>2004</v>
          </cell>
          <cell r="U146" t="str">
            <v>2004</v>
          </cell>
          <cell r="V146" t="str">
            <v>2004</v>
          </cell>
          <cell r="W146" t="str">
            <v>2004</v>
          </cell>
        </row>
        <row r="147">
          <cell r="D147" t="str">
            <v>BLANK MISSING</v>
          </cell>
          <cell r="E147" t="b">
            <v>0</v>
          </cell>
          <cell r="F147" t="str">
            <v>(boolean value)</v>
          </cell>
          <cell r="J147" t="str">
            <v>PER</v>
          </cell>
          <cell r="K147" t="str">
            <v>$1</v>
          </cell>
          <cell r="L147">
            <v>1</v>
          </cell>
          <cell r="M147">
            <v>2</v>
          </cell>
          <cell r="N147">
            <v>3</v>
          </cell>
          <cell r="O147">
            <v>4</v>
          </cell>
          <cell r="P147">
            <v>5</v>
          </cell>
          <cell r="Q147">
            <v>6</v>
          </cell>
          <cell r="R147">
            <v>7</v>
          </cell>
          <cell r="S147">
            <v>8</v>
          </cell>
          <cell r="T147">
            <v>9</v>
          </cell>
          <cell r="U147">
            <v>10</v>
          </cell>
          <cell r="V147">
            <v>11</v>
          </cell>
          <cell r="W147">
            <v>12</v>
          </cell>
        </row>
        <row r="148">
          <cell r="J148" t="str">
            <v>FRE</v>
          </cell>
        </row>
        <row r="149">
          <cell r="J149" t="str">
            <v>KEYWORD</v>
          </cell>
        </row>
        <row r="150">
          <cell r="D150" t="str">
            <v>ACC</v>
          </cell>
          <cell r="E150" t="str">
            <v>ENT</v>
          </cell>
          <cell r="F150" t="str">
            <v>CAT</v>
          </cell>
          <cell r="G150" t="str">
            <v>PER</v>
          </cell>
          <cell r="H150" t="str">
            <v>FRE</v>
          </cell>
          <cell r="I150" t="str">
            <v>KEYWORD</v>
          </cell>
          <cell r="J150" t="str">
            <v>SCALE</v>
          </cell>
        </row>
        <row r="151">
          <cell r="D151" t="str">
            <v>$1</v>
          </cell>
          <cell r="E151" t="str">
            <v>$1</v>
          </cell>
          <cell r="F151" t="str">
            <v>$1</v>
          </cell>
          <cell r="H151" t="str">
            <v>$1</v>
          </cell>
        </row>
        <row r="152">
          <cell r="D152" t="str">
            <v>KI3205</v>
          </cell>
          <cell r="E152" t="str">
            <v>K0001</v>
          </cell>
          <cell r="F152" t="str">
            <v>Actual_</v>
          </cell>
          <cell r="H152" t="str">
            <v>M.CTD</v>
          </cell>
          <cell r="J152">
            <v>100</v>
          </cell>
          <cell r="L152">
            <v>1.9429740546431669</v>
          </cell>
          <cell r="M152">
            <v>1.685011767931903</v>
          </cell>
          <cell r="N152">
            <v>1.6232325019718323</v>
          </cell>
          <cell r="O152">
            <v>1.8252403607012677</v>
          </cell>
          <cell r="P152">
            <v>1.8011222645172353</v>
          </cell>
          <cell r="Q152">
            <v>1.8649634107545783</v>
          </cell>
          <cell r="R152">
            <v>2.0346127921468833</v>
          </cell>
          <cell r="S152">
            <v>-24.683824660716166</v>
          </cell>
          <cell r="T152">
            <v>0</v>
          </cell>
          <cell r="U152">
            <v>0</v>
          </cell>
          <cell r="V152">
            <v>0</v>
          </cell>
          <cell r="W152">
            <v>0</v>
          </cell>
        </row>
        <row r="153">
          <cell r="D153" t="str">
            <v>KI3205</v>
          </cell>
          <cell r="E153" t="str">
            <v>K0001</v>
          </cell>
          <cell r="F153" t="str">
            <v>Budget_</v>
          </cell>
          <cell r="H153" t="str">
            <v>M.CTD</v>
          </cell>
          <cell r="J153">
            <v>100</v>
          </cell>
          <cell r="L153">
            <v>2.2246486578869229</v>
          </cell>
          <cell r="M153">
            <v>1.9893074810994418</v>
          </cell>
          <cell r="N153">
            <v>2.0199911133365318</v>
          </cell>
          <cell r="O153">
            <v>1.9836325971521975</v>
          </cell>
          <cell r="P153">
            <v>2.0004681735809515</v>
          </cell>
          <cell r="Q153">
            <v>2.0914418513857567</v>
          </cell>
          <cell r="R153">
            <v>1.9263389048420072</v>
          </cell>
          <cell r="S153">
            <v>1.9611647631553202</v>
          </cell>
          <cell r="T153">
            <v>1.9456927739531917</v>
          </cell>
          <cell r="U153">
            <v>1.9233569804387076</v>
          </cell>
          <cell r="V153">
            <v>1.908752588846107</v>
          </cell>
          <cell r="W153">
            <v>1.9998814021646636</v>
          </cell>
        </row>
        <row r="154">
          <cell r="D154" t="str">
            <v>KI3200</v>
          </cell>
          <cell r="E154" t="str">
            <v>K0001</v>
          </cell>
          <cell r="F154" t="str">
            <v>Actual_</v>
          </cell>
          <cell r="H154" t="str">
            <v>M.CTD</v>
          </cell>
          <cell r="J154">
            <v>100</v>
          </cell>
          <cell r="L154">
            <v>1.9429740546431669</v>
          </cell>
          <cell r="M154">
            <v>1.8129893023502917</v>
          </cell>
          <cell r="N154">
            <v>1.7485874494988896</v>
          </cell>
          <cell r="O154">
            <v>1.7683076261406365</v>
          </cell>
          <cell r="P154">
            <v>1.7752835704215917</v>
          </cell>
          <cell r="Q154">
            <v>1.7906735318555089</v>
          </cell>
          <cell r="R154">
            <v>1.8269096092392609</v>
          </cell>
          <cell r="S154">
            <v>0</v>
          </cell>
          <cell r="T154">
            <v>0</v>
          </cell>
          <cell r="U154">
            <v>0</v>
          </cell>
          <cell r="V154">
            <v>0</v>
          </cell>
          <cell r="W154">
            <v>0</v>
          </cell>
        </row>
        <row r="155">
          <cell r="D155" t="str">
            <v>KI3200</v>
          </cell>
          <cell r="E155" t="str">
            <v>K0001</v>
          </cell>
          <cell r="F155" t="str">
            <v>Budget_</v>
          </cell>
          <cell r="H155" t="str">
            <v>M.CTD</v>
          </cell>
          <cell r="J155">
            <v>100</v>
          </cell>
          <cell r="L155">
            <v>2.2246486578869229</v>
          </cell>
          <cell r="M155">
            <v>2.106512708251874</v>
          </cell>
          <cell r="N155">
            <v>2.0773605644951374</v>
          </cell>
          <cell r="O155">
            <v>2.0540327581249005</v>
          </cell>
          <cell r="P155">
            <v>2.0432418871142817</v>
          </cell>
          <cell r="Q155">
            <v>2.0515030129652896</v>
          </cell>
          <cell r="R155">
            <v>2.0333320943454138</v>
          </cell>
          <cell r="S155">
            <v>2.0242069725188827</v>
          </cell>
          <cell r="T155">
            <v>2.0153436555215367</v>
          </cell>
          <cell r="U155">
            <v>2.005924058877055</v>
          </cell>
          <cell r="V155">
            <v>1.9967447097170905</v>
          </cell>
          <cell r="W155">
            <v>1.9963955864751661</v>
          </cell>
        </row>
        <row r="156">
          <cell r="D156" t="str">
            <v>KI3200</v>
          </cell>
          <cell r="E156" t="str">
            <v>K0001</v>
          </cell>
          <cell r="F156" t="str">
            <v>DetailedFC3_</v>
          </cell>
          <cell r="H156" t="str">
            <v>M.CTD</v>
          </cell>
          <cell r="J156">
            <v>100</v>
          </cell>
          <cell r="L156">
            <v>1.9429740546431669</v>
          </cell>
          <cell r="M156">
            <v>1.8129893023502917</v>
          </cell>
          <cell r="N156">
            <v>1.7485874494988896</v>
          </cell>
          <cell r="O156">
            <v>1.7683076261406365</v>
          </cell>
          <cell r="P156">
            <v>1.7752835704215917</v>
          </cell>
          <cell r="Q156">
            <v>1.7906735318555089</v>
          </cell>
          <cell r="R156">
            <v>1.821843038486834</v>
          </cell>
          <cell r="S156">
            <v>1.8461820243102036</v>
          </cell>
          <cell r="T156">
            <v>1.8631361008572145</v>
          </cell>
          <cell r="U156">
            <v>1.882350489446347</v>
          </cell>
          <cell r="V156">
            <v>1.9003797802308102</v>
          </cell>
          <cell r="W156">
            <v>1.9228022554898128</v>
          </cell>
        </row>
      </sheetData>
      <sheetData sheetId="8" refreshError="1">
        <row r="56">
          <cell r="D56" t="str">
            <v>PRESERVE</v>
          </cell>
          <cell r="E56" t="b">
            <v>1</v>
          </cell>
          <cell r="F56" t="str">
            <v>(boolean value)</v>
          </cell>
          <cell r="G56" t="str">
            <v>Version</v>
          </cell>
          <cell r="H56" t="str">
            <v>V.2</v>
          </cell>
          <cell r="I56" t="str">
            <v>(V.1 or V.2)</v>
          </cell>
          <cell r="J56" t="str">
            <v>ACC</v>
          </cell>
          <cell r="K56" t="str">
            <v>$2</v>
          </cell>
          <cell r="L56" t="str">
            <v>2004</v>
          </cell>
          <cell r="M56" t="str">
            <v>2004</v>
          </cell>
          <cell r="N56" t="str">
            <v>2004</v>
          </cell>
          <cell r="O56" t="str">
            <v>2004</v>
          </cell>
          <cell r="P56" t="str">
            <v>2004</v>
          </cell>
          <cell r="Q56" t="str">
            <v>2004</v>
          </cell>
          <cell r="R56" t="str">
            <v>2004</v>
          </cell>
          <cell r="S56" t="str">
            <v>2004</v>
          </cell>
          <cell r="T56" t="str">
            <v>2004</v>
          </cell>
          <cell r="U56" t="str">
            <v>2004</v>
          </cell>
          <cell r="V56" t="str">
            <v>2004</v>
          </cell>
          <cell r="W56" t="str">
            <v>2004</v>
          </cell>
        </row>
        <row r="57">
          <cell r="D57" t="str">
            <v>APPLICATION</v>
          </cell>
          <cell r="E57" t="b">
            <v>0</v>
          </cell>
          <cell r="F57" t="str">
            <v>(Application ID)</v>
          </cell>
          <cell r="J57" t="str">
            <v>ENT</v>
          </cell>
          <cell r="K57" t="str">
            <v>$1</v>
          </cell>
          <cell r="L57">
            <v>1</v>
          </cell>
          <cell r="M57">
            <v>2</v>
          </cell>
          <cell r="N57">
            <v>3</v>
          </cell>
          <cell r="O57">
            <v>4</v>
          </cell>
          <cell r="P57">
            <v>5</v>
          </cell>
          <cell r="Q57">
            <v>6</v>
          </cell>
          <cell r="R57">
            <v>7</v>
          </cell>
          <cell r="S57">
            <v>8</v>
          </cell>
          <cell r="T57">
            <v>9</v>
          </cell>
          <cell r="U57">
            <v>10</v>
          </cell>
          <cell r="V57">
            <v>11</v>
          </cell>
          <cell r="W57">
            <v>12</v>
          </cell>
        </row>
        <row r="58">
          <cell r="D58" t="str">
            <v>READ ONLY</v>
          </cell>
          <cell r="E58" t="b">
            <v>0</v>
          </cell>
          <cell r="F58" t="str">
            <v>(boolean value)</v>
          </cell>
          <cell r="J58" t="str">
            <v>CAT</v>
          </cell>
          <cell r="K58" t="str">
            <v>$2</v>
          </cell>
          <cell r="L58">
            <v>2003</v>
          </cell>
          <cell r="M58" t="str">
            <v>2004</v>
          </cell>
          <cell r="N58" t="str">
            <v>2004</v>
          </cell>
          <cell r="O58" t="str">
            <v>2004</v>
          </cell>
          <cell r="P58" t="str">
            <v>2004</v>
          </cell>
          <cell r="Q58" t="str">
            <v>2004</v>
          </cell>
          <cell r="R58" t="str">
            <v>2004</v>
          </cell>
          <cell r="S58" t="str">
            <v>2004</v>
          </cell>
          <cell r="T58" t="str">
            <v>2004</v>
          </cell>
          <cell r="U58" t="str">
            <v>2004</v>
          </cell>
          <cell r="V58" t="str">
            <v>2004</v>
          </cell>
          <cell r="W58" t="str">
            <v>2004</v>
          </cell>
          <cell r="X58" t="str">
            <v>2004</v>
          </cell>
        </row>
        <row r="59">
          <cell r="D59" t="str">
            <v>BLANK MISSING</v>
          </cell>
          <cell r="E59" t="b">
            <v>0</v>
          </cell>
          <cell r="F59" t="str">
            <v>(boolean value)</v>
          </cell>
          <cell r="J59" t="str">
            <v>PER</v>
          </cell>
          <cell r="K59" t="str">
            <v>$1</v>
          </cell>
          <cell r="L59">
            <v>12</v>
          </cell>
          <cell r="M59">
            <v>1</v>
          </cell>
          <cell r="N59">
            <v>2</v>
          </cell>
          <cell r="O59">
            <v>3</v>
          </cell>
          <cell r="P59">
            <v>4</v>
          </cell>
          <cell r="Q59">
            <v>5</v>
          </cell>
          <cell r="R59">
            <v>6</v>
          </cell>
          <cell r="S59">
            <v>7</v>
          </cell>
          <cell r="T59">
            <v>8</v>
          </cell>
          <cell r="U59">
            <v>9</v>
          </cell>
          <cell r="V59">
            <v>10</v>
          </cell>
          <cell r="W59">
            <v>11</v>
          </cell>
          <cell r="X59">
            <v>12</v>
          </cell>
        </row>
        <row r="60">
          <cell r="D60" t="str">
            <v>ACC</v>
          </cell>
          <cell r="E60" t="str">
            <v>ENT</v>
          </cell>
          <cell r="F60" t="str">
            <v>CAT</v>
          </cell>
          <cell r="G60" t="str">
            <v>PER</v>
          </cell>
          <cell r="H60" t="str">
            <v>FRE</v>
          </cell>
          <cell r="I60" t="str">
            <v>KEYWORD</v>
          </cell>
          <cell r="J60" t="str">
            <v>FRE</v>
          </cell>
        </row>
        <row r="61">
          <cell r="D61" t="str">
            <v>$1</v>
          </cell>
          <cell r="E61" t="str">
            <v>$1</v>
          </cell>
          <cell r="F61" t="str">
            <v>$1</v>
          </cell>
          <cell r="H61" t="str">
            <v>$1</v>
          </cell>
          <cell r="J61" t="str">
            <v>KEYWORD</v>
          </cell>
        </row>
        <row r="62">
          <cell r="D62" t="str">
            <v>ACC</v>
          </cell>
          <cell r="E62" t="str">
            <v>ENT</v>
          </cell>
          <cell r="F62" t="str">
            <v>CAT</v>
          </cell>
          <cell r="G62" t="str">
            <v>PER</v>
          </cell>
          <cell r="H62" t="str">
            <v>FRE</v>
          </cell>
          <cell r="I62" t="str">
            <v>KEYWORD</v>
          </cell>
          <cell r="J62" t="str">
            <v>SCALE</v>
          </cell>
          <cell r="L62">
            <v>1915.5253990400001</v>
          </cell>
          <cell r="M62">
            <v>1865.134006639986</v>
          </cell>
          <cell r="N62">
            <v>2163.0878083200037</v>
          </cell>
          <cell r="O62">
            <v>2084.8812534299877</v>
          </cell>
          <cell r="P62">
            <v>2070.45069010002</v>
          </cell>
          <cell r="Q62">
            <v>2082.1427860799713</v>
          </cell>
          <cell r="R62">
            <v>2155.0980454900323</v>
          </cell>
          <cell r="S62">
            <v>0</v>
          </cell>
          <cell r="T62">
            <v>0</v>
          </cell>
          <cell r="U62">
            <v>0</v>
          </cell>
          <cell r="V62">
            <v>0</v>
          </cell>
          <cell r="W62">
            <v>0</v>
          </cell>
        </row>
        <row r="63">
          <cell r="D63" t="str">
            <v>$1</v>
          </cell>
          <cell r="E63" t="str">
            <v>$1</v>
          </cell>
          <cell r="F63" t="str">
            <v>$1</v>
          </cell>
          <cell r="H63" t="str">
            <v>$1</v>
          </cell>
          <cell r="J63">
            <v>1E-3</v>
          </cell>
          <cell r="L63">
            <v>1942.8705827699991</v>
          </cell>
          <cell r="M63">
            <v>1900.1550716099975</v>
          </cell>
          <cell r="N63">
            <v>2002.959367490002</v>
          </cell>
          <cell r="O63">
            <v>1978.26961013</v>
          </cell>
          <cell r="P63">
            <v>2033.9773802299901</v>
          </cell>
          <cell r="Q63">
            <v>2064.2697185899988</v>
          </cell>
          <cell r="R63">
            <v>2102.8607103900035</v>
          </cell>
          <cell r="S63">
            <v>2130.9348712799997</v>
          </cell>
          <cell r="T63">
            <v>2124.4111932299884</v>
          </cell>
          <cell r="U63">
            <v>2153.9516003599952</v>
          </cell>
          <cell r="V63">
            <v>2150.1820879100187</v>
          </cell>
          <cell r="W63">
            <v>2174.3541166699902</v>
          </cell>
        </row>
        <row r="64">
          <cell r="D64" t="str">
            <v>PI1000</v>
          </cell>
          <cell r="E64" t="str">
            <v>K0001</v>
          </cell>
          <cell r="F64" t="str">
            <v>Actual_</v>
          </cell>
          <cell r="H64" t="str">
            <v>M.CTD</v>
          </cell>
          <cell r="J64">
            <v>1E-3</v>
          </cell>
          <cell r="L64">
            <v>43427.826230000006</v>
          </cell>
          <cell r="M64">
            <v>42809.992800000007</v>
          </cell>
          <cell r="N64">
            <v>43119.703320000001</v>
          </cell>
          <cell r="O64">
            <v>43526.742800000007</v>
          </cell>
          <cell r="P64">
            <v>43982.823799999998</v>
          </cell>
          <cell r="Q64">
            <v>44200.828800000003</v>
          </cell>
          <cell r="R64">
            <v>44460.577799999999</v>
          </cell>
          <cell r="S64">
            <v>44829.267800000001</v>
          </cell>
          <cell r="T64">
            <v>0</v>
          </cell>
          <cell r="U64">
            <v>0</v>
          </cell>
          <cell r="V64">
            <v>0</v>
          </cell>
          <cell r="W64">
            <v>0</v>
          </cell>
          <cell r="X64">
            <v>0</v>
          </cell>
        </row>
        <row r="65">
          <cell r="D65" t="str">
            <v>PI1000</v>
          </cell>
          <cell r="E65" t="str">
            <v>K0001</v>
          </cell>
          <cell r="F65" t="str">
            <v>BudgetBase_</v>
          </cell>
          <cell r="H65" t="str">
            <v>M.CTD</v>
          </cell>
          <cell r="J65">
            <v>1E-3</v>
          </cell>
          <cell r="L65">
            <v>1942.8705827699991</v>
          </cell>
          <cell r="M65">
            <v>43844.35</v>
          </cell>
          <cell r="N65">
            <v>5845.9850218699985</v>
          </cell>
          <cell r="O65">
            <v>7824.2546319999983</v>
          </cell>
          <cell r="P65">
            <v>9858.232012229988</v>
          </cell>
          <cell r="Q65">
            <v>11922.501730819988</v>
          </cell>
          <cell r="R65">
            <v>14025.362441209991</v>
          </cell>
          <cell r="S65">
            <v>16156.297312489991</v>
          </cell>
          <cell r="T65">
            <v>18280.70850571998</v>
          </cell>
          <cell r="U65">
            <v>20434.660106079973</v>
          </cell>
          <cell r="V65">
            <v>22584.842193989993</v>
          </cell>
          <cell r="W65">
            <v>24759.196310659983</v>
          </cell>
        </row>
        <row r="66">
          <cell r="D66" t="str">
            <v>PI1000</v>
          </cell>
          <cell r="E66" t="str">
            <v>K0001</v>
          </cell>
          <cell r="F66" t="str">
            <v>Budget_</v>
          </cell>
          <cell r="H66" t="str">
            <v>M.CTD</v>
          </cell>
          <cell r="J66">
            <v>1E-3</v>
          </cell>
          <cell r="L66">
            <v>43477.711549999993</v>
          </cell>
          <cell r="M66">
            <v>43530.323909999999</v>
          </cell>
          <cell r="N66">
            <v>43830.949099999998</v>
          </cell>
          <cell r="O66">
            <v>43711.984129999997</v>
          </cell>
          <cell r="P66">
            <v>43972.303140000004</v>
          </cell>
          <cell r="Q66">
            <v>44095.465900000003</v>
          </cell>
          <cell r="R66">
            <v>44238.530989999999</v>
          </cell>
          <cell r="S66">
            <v>44428.600600000005</v>
          </cell>
          <cell r="T66">
            <v>44433.822319999999</v>
          </cell>
          <cell r="U66">
            <v>44569.429670000005</v>
          </cell>
          <cell r="V66">
            <v>44775.849450000002</v>
          </cell>
          <cell r="W66">
            <v>44782.268020000003</v>
          </cell>
          <cell r="X66">
            <v>44824.443929999994</v>
          </cell>
        </row>
        <row r="67">
          <cell r="D67" t="str">
            <v>PI1000</v>
          </cell>
          <cell r="E67" t="str">
            <v>K0001</v>
          </cell>
          <cell r="F67" t="str">
            <v>Actual_</v>
          </cell>
          <cell r="H67" t="str">
            <v>M.CTD</v>
          </cell>
          <cell r="L67">
            <v>43427.826230000006</v>
          </cell>
          <cell r="M67">
            <v>42809.992800000007</v>
          </cell>
          <cell r="N67">
            <v>43119.703320000001</v>
          </cell>
          <cell r="O67">
            <v>43526.742800000007</v>
          </cell>
          <cell r="P67">
            <v>43982.823799999998</v>
          </cell>
          <cell r="Q67">
            <v>44200.828800000003</v>
          </cell>
          <cell r="R67">
            <v>44460.577799999999</v>
          </cell>
          <cell r="S67">
            <v>44829.267800000001</v>
          </cell>
          <cell r="T67">
            <v>0</v>
          </cell>
          <cell r="U67">
            <v>0</v>
          </cell>
          <cell r="V67">
            <v>0</v>
          </cell>
          <cell r="W67">
            <v>0</v>
          </cell>
          <cell r="X67">
            <v>0</v>
          </cell>
        </row>
        <row r="68">
          <cell r="D68" t="str">
            <v>PI1000</v>
          </cell>
          <cell r="E68" t="str">
            <v>K0001</v>
          </cell>
          <cell r="F68" t="str">
            <v>Budget_</v>
          </cell>
          <cell r="H68" t="str">
            <v>M.CTD</v>
          </cell>
          <cell r="L68">
            <v>43477.711549999993</v>
          </cell>
          <cell r="M68">
            <v>43530.323909999999</v>
          </cell>
          <cell r="N68">
            <v>43830.949099999998</v>
          </cell>
          <cell r="O68">
            <v>43711.984129999997</v>
          </cell>
          <cell r="P68">
            <v>43972.303140000004</v>
          </cell>
          <cell r="Q68">
            <v>44095.465900000003</v>
          </cell>
          <cell r="R68">
            <v>44238.530989999999</v>
          </cell>
          <cell r="S68">
            <v>44428.600600000005</v>
          </cell>
          <cell r="T68">
            <v>44433.822319999999</v>
          </cell>
          <cell r="U68">
            <v>44569.429670000005</v>
          </cell>
          <cell r="V68">
            <v>44775.849450000002</v>
          </cell>
          <cell r="W68">
            <v>44782.268020000003</v>
          </cell>
          <cell r="X68">
            <v>44824.443929999994</v>
          </cell>
        </row>
        <row r="69">
          <cell r="D69" t="str">
            <v>PI1000</v>
          </cell>
          <cell r="E69" t="str">
            <v>K0001</v>
          </cell>
          <cell r="F69" t="str">
            <v>DetailedFC3_</v>
          </cell>
          <cell r="H69" t="str">
            <v>M.CTD</v>
          </cell>
          <cell r="L69">
            <v>43835.316749999998</v>
          </cell>
          <cell r="M69">
            <v>42809.992800000007</v>
          </cell>
          <cell r="N69">
            <v>43119.703320000001</v>
          </cell>
          <cell r="O69">
            <v>43526.742800000007</v>
          </cell>
          <cell r="P69">
            <v>43982.823799999998</v>
          </cell>
          <cell r="Q69">
            <v>44200.828800000003</v>
          </cell>
          <cell r="R69">
            <v>44460.577799999999</v>
          </cell>
          <cell r="S69">
            <v>45114.242830000003</v>
          </cell>
          <cell r="T69">
            <v>45347.015239999993</v>
          </cell>
          <cell r="U69">
            <v>45618.825320000004</v>
          </cell>
          <cell r="V69">
            <v>45873.530379999997</v>
          </cell>
          <cell r="W69">
            <v>46140.45895</v>
          </cell>
          <cell r="X69">
            <v>46437.116429999995</v>
          </cell>
        </row>
        <row r="87">
          <cell r="X87" t="str">
            <v>PRESERVE</v>
          </cell>
          <cell r="Y87" t="b">
            <v>1</v>
          </cell>
          <cell r="Z87" t="str">
            <v>(boolean value)</v>
          </cell>
          <cell r="AA87" t="str">
            <v>Version</v>
          </cell>
          <cell r="AB87" t="str">
            <v>V.2</v>
          </cell>
          <cell r="AC87" t="str">
            <v>(V.1 or V.2)</v>
          </cell>
          <cell r="AD87" t="str">
            <v>ACC</v>
          </cell>
          <cell r="AR87" t="str">
            <v>PRESERVE</v>
          </cell>
          <cell r="AS87" t="b">
            <v>1</v>
          </cell>
          <cell r="AT87" t="str">
            <v>(boolean value)</v>
          </cell>
          <cell r="AU87" t="str">
            <v>Version</v>
          </cell>
          <cell r="AV87" t="str">
            <v>V.2</v>
          </cell>
          <cell r="AW87" t="str">
            <v>(V.1 or V.2)</v>
          </cell>
          <cell r="AX87" t="str">
            <v>ACC</v>
          </cell>
        </row>
        <row r="88">
          <cell r="X88" t="str">
            <v>APPLICATION</v>
          </cell>
          <cell r="Z88" t="str">
            <v>(Application ID)</v>
          </cell>
          <cell r="AD88" t="str">
            <v>ENT</v>
          </cell>
          <cell r="AR88" t="str">
            <v>APPLICATION</v>
          </cell>
          <cell r="AT88" t="str">
            <v>(Application ID)</v>
          </cell>
          <cell r="AX88" t="str">
            <v>ENT</v>
          </cell>
        </row>
        <row r="89">
          <cell r="X89" t="str">
            <v>READ ONLY</v>
          </cell>
          <cell r="Y89" t="b">
            <v>0</v>
          </cell>
          <cell r="Z89" t="str">
            <v>(boolean value)</v>
          </cell>
          <cell r="AD89" t="str">
            <v>CAT</v>
          </cell>
          <cell r="AE89" t="str">
            <v>$2</v>
          </cell>
          <cell r="AF89" t="str">
            <v>2004</v>
          </cell>
          <cell r="AG89" t="str">
            <v>2004</v>
          </cell>
          <cell r="AH89" t="str">
            <v>2004</v>
          </cell>
          <cell r="AI89" t="str">
            <v>2004</v>
          </cell>
          <cell r="AJ89" t="str">
            <v>2004</v>
          </cell>
          <cell r="AK89" t="str">
            <v>2004</v>
          </cell>
          <cell r="AL89" t="str">
            <v>2004</v>
          </cell>
          <cell r="AM89" t="str">
            <v>2004</v>
          </cell>
          <cell r="AN89" t="str">
            <v>2004</v>
          </cell>
          <cell r="AO89" t="str">
            <v>2004</v>
          </cell>
          <cell r="AP89" t="str">
            <v>2004</v>
          </cell>
          <cell r="AQ89" t="str">
            <v>2004</v>
          </cell>
          <cell r="AR89" t="str">
            <v>READ ONLY</v>
          </cell>
          <cell r="AS89" t="b">
            <v>0</v>
          </cell>
          <cell r="AT89" t="str">
            <v>(boolean value)</v>
          </cell>
          <cell r="AX89" t="str">
            <v>CAT</v>
          </cell>
          <cell r="AY89" t="str">
            <v>$2</v>
          </cell>
          <cell r="AZ89" t="str">
            <v>2004</v>
          </cell>
          <cell r="BA89" t="str">
            <v>2004</v>
          </cell>
          <cell r="BB89" t="str">
            <v>2004</v>
          </cell>
          <cell r="BC89" t="str">
            <v>2004</v>
          </cell>
          <cell r="BD89" t="str">
            <v>2004</v>
          </cell>
          <cell r="BE89" t="str">
            <v>2004</v>
          </cell>
          <cell r="BF89" t="str">
            <v>2004</v>
          </cell>
          <cell r="BG89" t="str">
            <v>2004</v>
          </cell>
          <cell r="BH89" t="str">
            <v>2004</v>
          </cell>
          <cell r="BI89" t="str">
            <v>2004</v>
          </cell>
          <cell r="BJ89" t="str">
            <v>2004</v>
          </cell>
          <cell r="BK89" t="str">
            <v>2004</v>
          </cell>
        </row>
        <row r="90">
          <cell r="X90" t="str">
            <v>BLANK MISSING</v>
          </cell>
          <cell r="Y90" t="b">
            <v>0</v>
          </cell>
          <cell r="Z90" t="str">
            <v>(boolean value)</v>
          </cell>
          <cell r="AD90" t="str">
            <v>PER</v>
          </cell>
          <cell r="AE90" t="str">
            <v>$1</v>
          </cell>
          <cell r="AF90">
            <v>1</v>
          </cell>
          <cell r="AG90">
            <v>2</v>
          </cell>
          <cell r="AH90">
            <v>3</v>
          </cell>
          <cell r="AI90">
            <v>4</v>
          </cell>
          <cell r="AJ90">
            <v>5</v>
          </cell>
          <cell r="AK90">
            <v>6</v>
          </cell>
          <cell r="AL90">
            <v>7</v>
          </cell>
          <cell r="AM90">
            <v>8</v>
          </cell>
          <cell r="AN90">
            <v>9</v>
          </cell>
          <cell r="AO90">
            <v>10</v>
          </cell>
          <cell r="AP90">
            <v>11</v>
          </cell>
          <cell r="AQ90">
            <v>12</v>
          </cell>
          <cell r="AR90" t="str">
            <v>BLANK MISSING</v>
          </cell>
          <cell r="AS90" t="b">
            <v>0</v>
          </cell>
          <cell r="AT90" t="str">
            <v>(boolean value)</v>
          </cell>
          <cell r="AX90" t="str">
            <v>PER</v>
          </cell>
          <cell r="AY90" t="str">
            <v>$1</v>
          </cell>
          <cell r="AZ90">
            <v>1</v>
          </cell>
          <cell r="BA90">
            <v>2</v>
          </cell>
          <cell r="BB90">
            <v>3</v>
          </cell>
          <cell r="BC90">
            <v>4</v>
          </cell>
          <cell r="BD90">
            <v>5</v>
          </cell>
          <cell r="BE90">
            <v>6</v>
          </cell>
          <cell r="BF90">
            <v>7</v>
          </cell>
          <cell r="BG90">
            <v>8</v>
          </cell>
          <cell r="BH90">
            <v>9</v>
          </cell>
          <cell r="BI90">
            <v>10</v>
          </cell>
          <cell r="BJ90">
            <v>11</v>
          </cell>
          <cell r="BK90">
            <v>12</v>
          </cell>
        </row>
        <row r="91">
          <cell r="AD91" t="str">
            <v>FRE</v>
          </cell>
          <cell r="AX91" t="str">
            <v>FRE</v>
          </cell>
        </row>
        <row r="92">
          <cell r="AD92" t="str">
            <v>KEYWORD</v>
          </cell>
          <cell r="AX92" t="str">
            <v>KEYWORD</v>
          </cell>
        </row>
        <row r="93">
          <cell r="X93" t="str">
            <v>ACC</v>
          </cell>
          <cell r="Y93" t="str">
            <v>ENT</v>
          </cell>
          <cell r="Z93" t="str">
            <v>CAT</v>
          </cell>
          <cell r="AA93" t="str">
            <v>PER</v>
          </cell>
          <cell r="AB93" t="str">
            <v>FRE</v>
          </cell>
          <cell r="AC93" t="str">
            <v>KEYWORD</v>
          </cell>
          <cell r="AD93" t="str">
            <v>SCALE</v>
          </cell>
          <cell r="AR93" t="str">
            <v>ACC</v>
          </cell>
          <cell r="AS93" t="str">
            <v>ENT</v>
          </cell>
          <cell r="AT93" t="str">
            <v>CAT</v>
          </cell>
          <cell r="AU93" t="str">
            <v>PER</v>
          </cell>
          <cell r="AV93" t="str">
            <v>FRE</v>
          </cell>
          <cell r="AW93" t="str">
            <v>KEYWORD</v>
          </cell>
          <cell r="AX93" t="str">
            <v>SCALE</v>
          </cell>
        </row>
        <row r="94">
          <cell r="X94" t="str">
            <v>$1</v>
          </cell>
          <cell r="Y94" t="str">
            <v>$1</v>
          </cell>
          <cell r="Z94" t="str">
            <v>$1</v>
          </cell>
          <cell r="AB94" t="str">
            <v>$1</v>
          </cell>
          <cell r="AR94" t="str">
            <v>$1</v>
          </cell>
          <cell r="AS94" t="str">
            <v>$1</v>
          </cell>
          <cell r="AT94" t="str">
            <v>$1</v>
          </cell>
          <cell r="AV94" t="str">
            <v>$1</v>
          </cell>
        </row>
        <row r="95">
          <cell r="X95" t="str">
            <v>KI1440</v>
          </cell>
          <cell r="Y95" t="str">
            <v>K0001</v>
          </cell>
          <cell r="Z95" t="str">
            <v>Actual_</v>
          </cell>
          <cell r="AB95" t="str">
            <v>M.PER</v>
          </cell>
          <cell r="AD95">
            <v>1E-3</v>
          </cell>
          <cell r="AF95">
            <v>138.65228895510558</v>
          </cell>
          <cell r="AG95">
            <v>137.32298652827401</v>
          </cell>
          <cell r="AH95">
            <v>176.35571851245174</v>
          </cell>
          <cell r="AI95">
            <v>233.80017949801334</v>
          </cell>
          <cell r="AJ95">
            <v>212.96466451001248</v>
          </cell>
          <cell r="AK95">
            <v>196.97104535365744</v>
          </cell>
          <cell r="AL95">
            <v>174.35343585591485</v>
          </cell>
          <cell r="AM95">
            <v>-381.81896871591488</v>
          </cell>
          <cell r="AN95">
            <v>0</v>
          </cell>
          <cell r="AO95">
            <v>0</v>
          </cell>
          <cell r="AP95">
            <v>0</v>
          </cell>
          <cell r="AQ95">
            <v>0</v>
          </cell>
          <cell r="AR95" t="str">
            <v>KI1780</v>
          </cell>
          <cell r="AS95" t="str">
            <v>K0001</v>
          </cell>
          <cell r="AT95" t="str">
            <v>Actual_</v>
          </cell>
          <cell r="AV95" t="str">
            <v>M.PER</v>
          </cell>
          <cell r="AX95">
            <v>1E-3</v>
          </cell>
          <cell r="AZ95">
            <v>28.521547746279211</v>
          </cell>
          <cell r="BA95">
            <v>-14.298382450675851</v>
          </cell>
          <cell r="BB95">
            <v>73.936432639384094</v>
          </cell>
          <cell r="BC95">
            <v>29.064386007229579</v>
          </cell>
          <cell r="BD95">
            <v>81.752169028859868</v>
          </cell>
          <cell r="BE95">
            <v>118.38706890819309</v>
          </cell>
          <cell r="BF95">
            <v>10.454533412245102</v>
          </cell>
          <cell r="BG95">
            <v>-17.800726612245082</v>
          </cell>
          <cell r="BH95">
            <v>0</v>
          </cell>
          <cell r="BI95">
            <v>0</v>
          </cell>
          <cell r="BJ95">
            <v>0</v>
          </cell>
          <cell r="BK95">
            <v>0</v>
          </cell>
        </row>
        <row r="96">
          <cell r="X96" t="str">
            <v>KI1440</v>
          </cell>
          <cell r="Y96" t="str">
            <v>K0001</v>
          </cell>
          <cell r="Z96" t="str">
            <v>Budget_</v>
          </cell>
          <cell r="AB96" t="str">
            <v>M.PER</v>
          </cell>
          <cell r="AD96">
            <v>1E-3</v>
          </cell>
          <cell r="AF96">
            <v>165.02908843297979</v>
          </cell>
          <cell r="AG96">
            <v>145.45088049811903</v>
          </cell>
          <cell r="AH96">
            <v>202.34843543776776</v>
          </cell>
          <cell r="AI96">
            <v>194.39434834484618</v>
          </cell>
          <cell r="AJ96">
            <v>194.67916905205198</v>
          </cell>
          <cell r="AK96">
            <v>393.02495531528814</v>
          </cell>
          <cell r="AL96">
            <v>212.68726065789116</v>
          </cell>
          <cell r="AM96">
            <v>219.4462971094479</v>
          </cell>
          <cell r="AN96">
            <v>248.73828997365061</v>
          </cell>
          <cell r="AO96">
            <v>283.66743165480483</v>
          </cell>
          <cell r="AP96">
            <v>297.86846212405572</v>
          </cell>
          <cell r="AQ96">
            <v>1220.704458555623</v>
          </cell>
          <cell r="AR96" t="str">
            <v>KI1780</v>
          </cell>
          <cell r="AS96" t="str">
            <v>K0001</v>
          </cell>
          <cell r="AT96" t="str">
            <v>Budget_</v>
          </cell>
          <cell r="AV96" t="str">
            <v>M.PER</v>
          </cell>
          <cell r="AX96">
            <v>1E-3</v>
          </cell>
          <cell r="AZ96">
            <v>18.50324915652174</v>
          </cell>
          <cell r="BA96">
            <v>8.6007270260869593</v>
          </cell>
          <cell r="BB96">
            <v>83.558443800000006</v>
          </cell>
          <cell r="BC96">
            <v>37.186936417391308</v>
          </cell>
          <cell r="BD96">
            <v>35.367206382608686</v>
          </cell>
          <cell r="BE96">
            <v>83.778086443478273</v>
          </cell>
          <cell r="BF96">
            <v>53.52773004347825</v>
          </cell>
          <cell r="BG96">
            <v>47.221023339130454</v>
          </cell>
          <cell r="BH96">
            <v>95.733866408695647</v>
          </cell>
          <cell r="BI96">
            <v>38.912384643478262</v>
          </cell>
          <cell r="BJ96">
            <v>63.993672852173916</v>
          </cell>
          <cell r="BK96">
            <v>112.17754305217392</v>
          </cell>
        </row>
        <row r="97">
          <cell r="X97" t="str">
            <v>KI1440</v>
          </cell>
          <cell r="Y97" t="str">
            <v>K0001</v>
          </cell>
          <cell r="Z97" t="str">
            <v>Actual_</v>
          </cell>
          <cell r="AB97" t="str">
            <v>M.CTD</v>
          </cell>
          <cell r="AD97">
            <v>1E-3</v>
          </cell>
          <cell r="AF97">
            <v>138.65228895510558</v>
          </cell>
          <cell r="AG97">
            <v>275.97527548337962</v>
          </cell>
          <cell r="AH97">
            <v>452.33099399583136</v>
          </cell>
          <cell r="AI97">
            <v>686.1311734938447</v>
          </cell>
          <cell r="AJ97">
            <v>899.09583800385724</v>
          </cell>
          <cell r="AK97">
            <v>1096.0668833575146</v>
          </cell>
          <cell r="AL97">
            <v>1270.4203192134296</v>
          </cell>
          <cell r="AM97">
            <v>888.60135049751466</v>
          </cell>
          <cell r="AN97">
            <v>888.60135049751466</v>
          </cell>
          <cell r="AO97">
            <v>888.60135049751466</v>
          </cell>
          <cell r="AP97">
            <v>888.60135049751466</v>
          </cell>
          <cell r="AQ97">
            <v>888.60135049751466</v>
          </cell>
          <cell r="AR97" t="str">
            <v>KI1780</v>
          </cell>
          <cell r="AS97" t="str">
            <v>K0001</v>
          </cell>
          <cell r="AT97" t="str">
            <v>Actual_</v>
          </cell>
          <cell r="AV97" t="str">
            <v>M.CTD</v>
          </cell>
          <cell r="AX97">
            <v>1E-3</v>
          </cell>
          <cell r="AZ97">
            <v>28.521547746279211</v>
          </cell>
          <cell r="BA97">
            <v>14.223165295603362</v>
          </cell>
          <cell r="BB97">
            <v>88.15959793498746</v>
          </cell>
          <cell r="BC97">
            <v>117.22398394221703</v>
          </cell>
          <cell r="BD97">
            <v>198.97615297107689</v>
          </cell>
          <cell r="BE97">
            <v>317.36322187926999</v>
          </cell>
          <cell r="BF97">
            <v>327.81775529151508</v>
          </cell>
          <cell r="BG97">
            <v>310.01702867927003</v>
          </cell>
          <cell r="BH97">
            <v>310.01702867927003</v>
          </cell>
          <cell r="BI97">
            <v>310.01702867927003</v>
          </cell>
          <cell r="BJ97">
            <v>310.01702867927003</v>
          </cell>
          <cell r="BK97">
            <v>310.01702867927003</v>
          </cell>
        </row>
        <row r="98">
          <cell r="X98" t="str">
            <v>KI1440</v>
          </cell>
          <cell r="Y98" t="str">
            <v>K0001</v>
          </cell>
          <cell r="Z98" t="str">
            <v>Budget_</v>
          </cell>
          <cell r="AB98" t="str">
            <v>M.CTD</v>
          </cell>
          <cell r="AD98">
            <v>1E-3</v>
          </cell>
          <cell r="AF98">
            <v>165.02908843297979</v>
          </cell>
          <cell r="AG98">
            <v>310.47996893109882</v>
          </cell>
          <cell r="AH98">
            <v>512.82840436886659</v>
          </cell>
          <cell r="AI98">
            <v>707.22275271371279</v>
          </cell>
          <cell r="AJ98">
            <v>901.90192176576477</v>
          </cell>
          <cell r="AK98">
            <v>1294.9268770810529</v>
          </cell>
          <cell r="AL98">
            <v>1507.614137738944</v>
          </cell>
          <cell r="AM98">
            <v>1727.0604348483919</v>
          </cell>
          <cell r="AN98">
            <v>1975.7987248220425</v>
          </cell>
          <cell r="AO98">
            <v>2259.4661564768476</v>
          </cell>
          <cell r="AP98">
            <v>2557.334618600903</v>
          </cell>
          <cell r="AQ98">
            <v>3778.0390771565262</v>
          </cell>
          <cell r="AR98" t="str">
            <v>KI1780</v>
          </cell>
          <cell r="AS98" t="str">
            <v>K0001</v>
          </cell>
          <cell r="AT98" t="str">
            <v>Budget_</v>
          </cell>
          <cell r="AV98" t="str">
            <v>M.CTD</v>
          </cell>
          <cell r="AX98">
            <v>1E-3</v>
          </cell>
          <cell r="AZ98">
            <v>18.50324915652174</v>
          </cell>
          <cell r="BA98">
            <v>27.103976182608697</v>
          </cell>
          <cell r="BB98">
            <v>110.66241998260871</v>
          </cell>
          <cell r="BC98">
            <v>147.84935640000003</v>
          </cell>
          <cell r="BD98">
            <v>183.21656278260869</v>
          </cell>
          <cell r="BE98">
            <v>266.99464922608695</v>
          </cell>
          <cell r="BF98">
            <v>320.52237926956525</v>
          </cell>
          <cell r="BG98">
            <v>367.7434026086957</v>
          </cell>
          <cell r="BH98">
            <v>463.47726901739134</v>
          </cell>
          <cell r="BI98">
            <v>502.38965366086961</v>
          </cell>
          <cell r="BJ98">
            <v>566.38332651304347</v>
          </cell>
          <cell r="BK98">
            <v>678.56086956521744</v>
          </cell>
        </row>
        <row r="99">
          <cell r="X99" t="str">
            <v>KI1440</v>
          </cell>
          <cell r="Y99" t="str">
            <v>K0001</v>
          </cell>
          <cell r="Z99" t="str">
            <v>DetailedFC3_</v>
          </cell>
          <cell r="AB99" t="str">
            <v>M.CTD</v>
          </cell>
          <cell r="AD99">
            <v>1E-3</v>
          </cell>
          <cell r="AF99">
            <v>138.65228895510558</v>
          </cell>
          <cell r="AG99">
            <v>275.97527548337962</v>
          </cell>
          <cell r="AH99">
            <v>452.33099399583131</v>
          </cell>
          <cell r="AI99">
            <v>686.1311734938447</v>
          </cell>
          <cell r="AJ99">
            <v>899.09583800385712</v>
          </cell>
          <cell r="AK99">
            <v>1096.0668833575146</v>
          </cell>
          <cell r="AL99">
            <v>1309.1121083799114</v>
          </cell>
          <cell r="AM99">
            <v>1528.8148209700105</v>
          </cell>
          <cell r="AN99">
            <v>1780.1699399876441</v>
          </cell>
          <cell r="AO99">
            <v>2051.0134903256298</v>
          </cell>
          <cell r="AP99">
            <v>2357.5990687621343</v>
          </cell>
          <cell r="AQ99">
            <v>2763.210587302453</v>
          </cell>
          <cell r="AR99" t="str">
            <v>KI1780</v>
          </cell>
          <cell r="AS99" t="str">
            <v>K0001</v>
          </cell>
          <cell r="AT99" t="str">
            <v>DetailedFC3_</v>
          </cell>
          <cell r="AV99" t="str">
            <v>M.CTD</v>
          </cell>
          <cell r="AX99">
            <v>1E-3</v>
          </cell>
          <cell r="AZ99">
            <v>28.521547746279211</v>
          </cell>
          <cell r="BA99">
            <v>14.223165295603362</v>
          </cell>
          <cell r="BB99">
            <v>88.15959793498746</v>
          </cell>
          <cell r="BC99">
            <v>117.22398394221703</v>
          </cell>
          <cell r="BD99">
            <v>198.97615297107689</v>
          </cell>
          <cell r="BE99">
            <v>317.36322187926999</v>
          </cell>
          <cell r="BF99">
            <v>332.6081024772991</v>
          </cell>
          <cell r="BG99">
            <v>347.85298307532821</v>
          </cell>
          <cell r="BH99">
            <v>436.42427205769377</v>
          </cell>
          <cell r="BI99">
            <v>451.66915265572283</v>
          </cell>
          <cell r="BJ99">
            <v>466.91403325375205</v>
          </cell>
          <cell r="BK99">
            <v>628.12255703921721</v>
          </cell>
        </row>
        <row r="117">
          <cell r="D117" t="str">
            <v>PRESERVE</v>
          </cell>
          <cell r="E117" t="b">
            <v>1</v>
          </cell>
          <cell r="F117" t="str">
            <v>(boolean value)</v>
          </cell>
          <cell r="G117" t="str">
            <v>Version</v>
          </cell>
          <cell r="H117" t="str">
            <v>V.2</v>
          </cell>
          <cell r="I117" t="str">
            <v>(V.1 or V.2)</v>
          </cell>
          <cell r="J117" t="str">
            <v>ACC</v>
          </cell>
          <cell r="K117" t="str">
            <v>$1</v>
          </cell>
          <cell r="L117">
            <v>1</v>
          </cell>
          <cell r="M117">
            <v>2</v>
          </cell>
          <cell r="N117">
            <v>3</v>
          </cell>
          <cell r="O117">
            <v>4</v>
          </cell>
          <cell r="P117">
            <v>5</v>
          </cell>
          <cell r="Q117">
            <v>6</v>
          </cell>
          <cell r="R117">
            <v>7</v>
          </cell>
          <cell r="S117">
            <v>8</v>
          </cell>
          <cell r="T117">
            <v>9</v>
          </cell>
          <cell r="U117">
            <v>10</v>
          </cell>
          <cell r="V117">
            <v>11</v>
          </cell>
          <cell r="W117">
            <v>12</v>
          </cell>
        </row>
        <row r="118">
          <cell r="D118" t="str">
            <v>APPLICATION</v>
          </cell>
          <cell r="F118" t="str">
            <v>(Application ID)</v>
          </cell>
          <cell r="J118" t="str">
            <v>ENT</v>
          </cell>
        </row>
        <row r="119">
          <cell r="D119" t="str">
            <v>READ ONLY</v>
          </cell>
          <cell r="E119" t="b">
            <v>0</v>
          </cell>
          <cell r="F119" t="str">
            <v>(boolean value)</v>
          </cell>
          <cell r="J119" t="str">
            <v>CAT</v>
          </cell>
          <cell r="K119" t="str">
            <v>$2</v>
          </cell>
          <cell r="L119" t="str">
            <v>2004</v>
          </cell>
          <cell r="M119" t="str">
            <v>2004</v>
          </cell>
          <cell r="N119" t="str">
            <v>2004</v>
          </cell>
          <cell r="O119" t="str">
            <v>2004</v>
          </cell>
          <cell r="P119" t="str">
            <v>2004</v>
          </cell>
          <cell r="Q119" t="str">
            <v>2004</v>
          </cell>
          <cell r="R119" t="str">
            <v>2004</v>
          </cell>
          <cell r="S119" t="str">
            <v>2004</v>
          </cell>
          <cell r="T119" t="str">
            <v>2004</v>
          </cell>
          <cell r="U119" t="str">
            <v>2004</v>
          </cell>
          <cell r="V119" t="str">
            <v>2004</v>
          </cell>
          <cell r="W119" t="str">
            <v>2004</v>
          </cell>
        </row>
        <row r="120">
          <cell r="D120" t="str">
            <v>BLANK MISSING</v>
          </cell>
          <cell r="E120" t="b">
            <v>0</v>
          </cell>
          <cell r="F120" t="str">
            <v>(boolean value)</v>
          </cell>
          <cell r="G120" t="str">
            <v>PER</v>
          </cell>
          <cell r="H120" t="str">
            <v>FRE</v>
          </cell>
          <cell r="I120" t="str">
            <v>KEYWORD</v>
          </cell>
          <cell r="J120" t="str">
            <v>PER</v>
          </cell>
          <cell r="K120" t="str">
            <v>$1</v>
          </cell>
          <cell r="L120">
            <v>1</v>
          </cell>
          <cell r="M120">
            <v>2</v>
          </cell>
          <cell r="N120">
            <v>3</v>
          </cell>
          <cell r="O120">
            <v>4</v>
          </cell>
          <cell r="P120">
            <v>5</v>
          </cell>
          <cell r="Q120">
            <v>6</v>
          </cell>
          <cell r="R120">
            <v>7</v>
          </cell>
          <cell r="S120">
            <v>8</v>
          </cell>
          <cell r="T120">
            <v>9</v>
          </cell>
          <cell r="U120">
            <v>10</v>
          </cell>
          <cell r="V120">
            <v>11</v>
          </cell>
          <cell r="W120">
            <v>12</v>
          </cell>
        </row>
        <row r="121">
          <cell r="D121" t="str">
            <v>$1</v>
          </cell>
          <cell r="E121" t="str">
            <v>$1</v>
          </cell>
          <cell r="F121" t="str">
            <v>$1</v>
          </cell>
          <cell r="H121" t="str">
            <v>$1</v>
          </cell>
          <cell r="J121" t="str">
            <v>FRE</v>
          </cell>
        </row>
        <row r="122">
          <cell r="D122" t="str">
            <v>KI1222</v>
          </cell>
          <cell r="E122" t="str">
            <v>K0001_IKOS</v>
          </cell>
          <cell r="F122" t="str">
            <v>Actual_</v>
          </cell>
          <cell r="H122" t="str">
            <v>M.PER</v>
          </cell>
          <cell r="J122" t="str">
            <v>KEYWORD</v>
          </cell>
          <cell r="L122">
            <v>535.92631741000014</v>
          </cell>
          <cell r="M122">
            <v>531.42596413998956</v>
          </cell>
          <cell r="N122">
            <v>609.94579820000774</v>
          </cell>
          <cell r="O122">
            <v>601.54330748998211</v>
          </cell>
          <cell r="P122">
            <v>666.04843575002769</v>
          </cell>
          <cell r="Q122">
            <v>661.97724519996768</v>
          </cell>
          <cell r="R122">
            <v>699.37714444003723</v>
          </cell>
          <cell r="S122">
            <v>-5586.5202126300119</v>
          </cell>
          <cell r="T122">
            <v>0</v>
          </cell>
          <cell r="U122">
            <v>0</v>
          </cell>
          <cell r="V122">
            <v>0</v>
          </cell>
          <cell r="W122">
            <v>0</v>
          </cell>
        </row>
        <row r="123">
          <cell r="D123" t="str">
            <v>ACC</v>
          </cell>
          <cell r="E123" t="str">
            <v>ENT</v>
          </cell>
          <cell r="F123" t="str">
            <v>CAT</v>
          </cell>
          <cell r="G123" t="str">
            <v>PER</v>
          </cell>
          <cell r="H123" t="str">
            <v>FRE</v>
          </cell>
          <cell r="I123" t="str">
            <v>KEYWORD</v>
          </cell>
          <cell r="J123" t="str">
            <v>SCALE</v>
          </cell>
          <cell r="L123">
            <v>624.55981945000099</v>
          </cell>
          <cell r="M123">
            <v>597.14762231999941</v>
          </cell>
          <cell r="N123">
            <v>637.74060986000302</v>
          </cell>
          <cell r="O123">
            <v>649.72205989000111</v>
          </cell>
          <cell r="P123">
            <v>673.59332085998824</v>
          </cell>
          <cell r="Q123">
            <v>686.14615990000959</v>
          </cell>
          <cell r="R123">
            <v>716.60651458001144</v>
          </cell>
          <cell r="S123">
            <v>726.68909445999475</v>
          </cell>
          <cell r="T123">
            <v>717.24373412997841</v>
          </cell>
          <cell r="U123">
            <v>714.79036388999873</v>
          </cell>
          <cell r="V123">
            <v>692.26125574003629</v>
          </cell>
          <cell r="W123">
            <v>680.16307718000564</v>
          </cell>
        </row>
        <row r="124">
          <cell r="D124" t="str">
            <v>$1</v>
          </cell>
          <cell r="E124" t="str">
            <v>$1</v>
          </cell>
          <cell r="F124" t="str">
            <v>$1</v>
          </cell>
          <cell r="H124" t="str">
            <v>$1</v>
          </cell>
          <cell r="J124">
            <v>1E-3</v>
          </cell>
          <cell r="L124">
            <v>535.92631741000014</v>
          </cell>
          <cell r="M124">
            <v>1067.3522815499898</v>
          </cell>
          <cell r="N124">
            <v>1677.2980797499974</v>
          </cell>
          <cell r="O124">
            <v>2278.8413872399797</v>
          </cell>
          <cell r="P124">
            <v>2944.8898229900074</v>
          </cell>
          <cell r="Q124">
            <v>3606.8670681899748</v>
          </cell>
          <cell r="R124">
            <v>4306.244212630012</v>
          </cell>
          <cell r="S124">
            <v>-1280.2760000000001</v>
          </cell>
          <cell r="T124">
            <v>-1280.2760000000001</v>
          </cell>
          <cell r="U124">
            <v>-1280.2760000000001</v>
          </cell>
          <cell r="V124">
            <v>-1280.2760000000001</v>
          </cell>
          <cell r="W124">
            <v>-1280.2760000000001</v>
          </cell>
        </row>
        <row r="125">
          <cell r="D125">
            <v>5630000000</v>
          </cell>
          <cell r="E125" t="str">
            <v>K0001_IKOS</v>
          </cell>
          <cell r="F125" t="str">
            <v>Actual_</v>
          </cell>
          <cell r="H125" t="str">
            <v>M.PER</v>
          </cell>
          <cell r="J125">
            <v>1E-3</v>
          </cell>
          <cell r="L125">
            <v>182</v>
          </cell>
          <cell r="M125">
            <v>182</v>
          </cell>
          <cell r="N125">
            <v>194.07316942999896</v>
          </cell>
          <cell r="O125">
            <v>195.9182808599989</v>
          </cell>
          <cell r="P125">
            <v>200.71421374000096</v>
          </cell>
          <cell r="Q125">
            <v>200.7804796800001</v>
          </cell>
          <cell r="R125">
            <v>190.39184756999092</v>
          </cell>
          <cell r="S125">
            <v>0</v>
          </cell>
          <cell r="T125">
            <v>0</v>
          </cell>
          <cell r="U125">
            <v>0</v>
          </cell>
          <cell r="V125">
            <v>0</v>
          </cell>
          <cell r="W125">
            <v>0</v>
          </cell>
        </row>
        <row r="126">
          <cell r="D126">
            <v>5630000000</v>
          </cell>
          <cell r="E126" t="str">
            <v>K0001_IKOS</v>
          </cell>
          <cell r="F126" t="str">
            <v>Budget_</v>
          </cell>
          <cell r="H126" t="str">
            <v>M.PER</v>
          </cell>
          <cell r="J126">
            <v>1E-3</v>
          </cell>
          <cell r="L126">
            <v>197.98247947999994</v>
          </cell>
          <cell r="M126">
            <v>192.75068787000009</v>
          </cell>
          <cell r="N126">
            <v>202.50091244999902</v>
          </cell>
          <cell r="O126">
            <v>203.03142071999994</v>
          </cell>
          <cell r="P126">
            <v>201.51024249000011</v>
          </cell>
          <cell r="Q126">
            <v>208.07688977000106</v>
          </cell>
          <cell r="R126">
            <v>209.65531394999894</v>
          </cell>
          <cell r="S126">
            <v>209.15410265000097</v>
          </cell>
          <cell r="T126">
            <v>210.49797074999915</v>
          </cell>
          <cell r="U126">
            <v>207.56263537000098</v>
          </cell>
          <cell r="V126">
            <v>212.62727845998876</v>
          </cell>
          <cell r="W126">
            <v>218.02446101000999</v>
          </cell>
        </row>
        <row r="127">
          <cell r="D127">
            <v>5630000000</v>
          </cell>
          <cell r="E127" t="str">
            <v>K0001_IKOS</v>
          </cell>
          <cell r="F127" t="str">
            <v>Actual_</v>
          </cell>
          <cell r="H127" t="str">
            <v>M.CTD</v>
          </cell>
          <cell r="J127">
            <v>1E-3</v>
          </cell>
          <cell r="L127">
            <v>0</v>
          </cell>
          <cell r="M127">
            <v>364.06406032000007</v>
          </cell>
          <cell r="N127">
            <v>558.13722974999905</v>
          </cell>
          <cell r="O127">
            <v>754.0555106099979</v>
          </cell>
          <cell r="P127">
            <v>954.76972434999891</v>
          </cell>
          <cell r="Q127">
            <v>1155.5502040299989</v>
          </cell>
          <cell r="R127">
            <v>1345.94205159999</v>
          </cell>
          <cell r="S127">
            <v>0</v>
          </cell>
          <cell r="T127">
            <v>0</v>
          </cell>
          <cell r="U127">
            <v>0</v>
          </cell>
          <cell r="V127">
            <v>0</v>
          </cell>
          <cell r="W127">
            <v>0</v>
          </cell>
        </row>
        <row r="128">
          <cell r="D128">
            <v>5630000000</v>
          </cell>
          <cell r="E128" t="str">
            <v>K0001_IKOS</v>
          </cell>
          <cell r="F128" t="str">
            <v>Budget_</v>
          </cell>
          <cell r="H128" t="str">
            <v>M.CTD</v>
          </cell>
          <cell r="J128">
            <v>1E-3</v>
          </cell>
          <cell r="L128">
            <v>197.98247947999994</v>
          </cell>
          <cell r="M128">
            <v>390.73316735000003</v>
          </cell>
          <cell r="N128">
            <v>593.23407979999899</v>
          </cell>
          <cell r="O128">
            <v>796.26550051999902</v>
          </cell>
          <cell r="P128">
            <v>997.77574300999902</v>
          </cell>
          <cell r="Q128">
            <v>1205.85263278</v>
          </cell>
          <cell r="R128">
            <v>1415.507946729999</v>
          </cell>
          <cell r="S128">
            <v>1624.6620493800001</v>
          </cell>
          <cell r="T128">
            <v>1835.1600201299991</v>
          </cell>
          <cell r="U128">
            <v>2042.7226555000002</v>
          </cell>
          <cell r="V128">
            <v>2255.3499339599889</v>
          </cell>
          <cell r="W128">
            <v>2473.3743949699988</v>
          </cell>
        </row>
        <row r="129">
          <cell r="D129">
            <v>5630000000</v>
          </cell>
          <cell r="E129" t="str">
            <v>K0001</v>
          </cell>
          <cell r="F129" t="str">
            <v>DetailedFC3_</v>
          </cell>
          <cell r="H129" t="str">
            <v>M.CTD</v>
          </cell>
          <cell r="J129">
            <v>1E-3</v>
          </cell>
          <cell r="L129">
            <v>0</v>
          </cell>
          <cell r="M129">
            <v>363.32886555281522</v>
          </cell>
          <cell r="N129">
            <v>554.26223872554851</v>
          </cell>
          <cell r="O129">
            <v>752.69702037146806</v>
          </cell>
          <cell r="P129">
            <v>953.05391774288159</v>
          </cell>
          <cell r="Q129">
            <v>1155.1600974144624</v>
          </cell>
          <cell r="R129">
            <v>1378.4592123927325</v>
          </cell>
          <cell r="S129">
            <v>1565.1029149736382</v>
          </cell>
          <cell r="T129">
            <v>1752.7183236993596</v>
          </cell>
          <cell r="U129">
            <v>1940.475289587662</v>
          </cell>
          <cell r="V129">
            <v>2131.4685240526273</v>
          </cell>
          <cell r="W129">
            <v>2326.9796865222224</v>
          </cell>
        </row>
        <row r="147">
          <cell r="D147" t="str">
            <v>PRESERVE</v>
          </cell>
          <cell r="E147" t="b">
            <v>1</v>
          </cell>
          <cell r="F147" t="str">
            <v>(boolean value)</v>
          </cell>
          <cell r="G147" t="str">
            <v>Version</v>
          </cell>
          <cell r="H147" t="str">
            <v>V.2</v>
          </cell>
          <cell r="I147" t="str">
            <v>(V.1 or V.2)</v>
          </cell>
          <cell r="J147" t="str">
            <v>ACC</v>
          </cell>
          <cell r="K147" t="str">
            <v>$1</v>
          </cell>
          <cell r="L147">
            <v>1</v>
          </cell>
          <cell r="M147">
            <v>2</v>
          </cell>
          <cell r="N147">
            <v>3</v>
          </cell>
          <cell r="O147">
            <v>4</v>
          </cell>
          <cell r="P147">
            <v>5</v>
          </cell>
          <cell r="Q147">
            <v>6</v>
          </cell>
          <cell r="R147">
            <v>7</v>
          </cell>
          <cell r="S147">
            <v>8</v>
          </cell>
          <cell r="T147">
            <v>9</v>
          </cell>
          <cell r="U147">
            <v>10</v>
          </cell>
          <cell r="V147">
            <v>11</v>
          </cell>
          <cell r="W147">
            <v>12</v>
          </cell>
        </row>
        <row r="148">
          <cell r="D148" t="str">
            <v>APPLICATION</v>
          </cell>
          <cell r="F148" t="str">
            <v>(Application ID)</v>
          </cell>
          <cell r="J148" t="str">
            <v>ENT</v>
          </cell>
        </row>
        <row r="149">
          <cell r="D149" t="str">
            <v>READ ONLY</v>
          </cell>
          <cell r="E149" t="b">
            <v>0</v>
          </cell>
          <cell r="F149" t="str">
            <v>(boolean value)</v>
          </cell>
          <cell r="J149" t="str">
            <v>CAT</v>
          </cell>
          <cell r="K149" t="str">
            <v>$2</v>
          </cell>
          <cell r="L149" t="str">
            <v>2004</v>
          </cell>
          <cell r="M149" t="str">
            <v>2004</v>
          </cell>
          <cell r="N149" t="str">
            <v>2004</v>
          </cell>
          <cell r="O149" t="str">
            <v>2004</v>
          </cell>
          <cell r="P149" t="str">
            <v>2004</v>
          </cell>
          <cell r="Q149" t="str">
            <v>2004</v>
          </cell>
          <cell r="R149" t="str">
            <v>2004</v>
          </cell>
          <cell r="S149" t="str">
            <v>2004</v>
          </cell>
          <cell r="T149" t="str">
            <v>2004</v>
          </cell>
          <cell r="U149" t="str">
            <v>2004</v>
          </cell>
          <cell r="V149" t="str">
            <v>2004</v>
          </cell>
          <cell r="W149" t="str">
            <v>2004</v>
          </cell>
        </row>
        <row r="150">
          <cell r="D150" t="str">
            <v>BLANK MISSING</v>
          </cell>
          <cell r="E150" t="b">
            <v>0</v>
          </cell>
          <cell r="F150" t="str">
            <v>(boolean value)</v>
          </cell>
          <cell r="G150" t="str">
            <v>PER</v>
          </cell>
          <cell r="H150" t="str">
            <v>FRE</v>
          </cell>
          <cell r="I150" t="str">
            <v>KEYWORD</v>
          </cell>
          <cell r="J150" t="str">
            <v>PER</v>
          </cell>
          <cell r="K150" t="str">
            <v>$1</v>
          </cell>
          <cell r="L150">
            <v>1</v>
          </cell>
          <cell r="M150">
            <v>2</v>
          </cell>
          <cell r="N150">
            <v>3</v>
          </cell>
          <cell r="O150">
            <v>4</v>
          </cell>
          <cell r="P150">
            <v>5</v>
          </cell>
          <cell r="Q150">
            <v>6</v>
          </cell>
          <cell r="R150">
            <v>7</v>
          </cell>
          <cell r="S150">
            <v>8</v>
          </cell>
          <cell r="T150">
            <v>9</v>
          </cell>
          <cell r="U150">
            <v>10</v>
          </cell>
          <cell r="V150">
            <v>11</v>
          </cell>
          <cell r="W150">
            <v>12</v>
          </cell>
        </row>
        <row r="151">
          <cell r="D151" t="str">
            <v>$1</v>
          </cell>
          <cell r="E151" t="str">
            <v>$1</v>
          </cell>
          <cell r="F151" t="str">
            <v>$1</v>
          </cell>
          <cell r="H151" t="str">
            <v>$1</v>
          </cell>
          <cell r="J151" t="str">
            <v>FRE</v>
          </cell>
        </row>
        <row r="152">
          <cell r="D152" t="str">
            <v>KI1200</v>
          </cell>
          <cell r="E152" t="str">
            <v>K0001_IKOS</v>
          </cell>
          <cell r="F152" t="str">
            <v>Actual_</v>
          </cell>
          <cell r="H152" t="str">
            <v>M.PER</v>
          </cell>
          <cell r="J152" t="str">
            <v>KEYWORD</v>
          </cell>
          <cell r="L152">
            <v>535.92631741000014</v>
          </cell>
          <cell r="M152">
            <v>531.42596413998956</v>
          </cell>
          <cell r="N152">
            <v>609.94579820000774</v>
          </cell>
          <cell r="O152">
            <v>601.54330748998211</v>
          </cell>
          <cell r="P152">
            <v>666.04843575002769</v>
          </cell>
          <cell r="Q152">
            <v>1942.2532451999678</v>
          </cell>
          <cell r="R152">
            <v>699.37714444003723</v>
          </cell>
          <cell r="S152">
            <v>0</v>
          </cell>
          <cell r="T152">
            <v>0</v>
          </cell>
          <cell r="U152">
            <v>0</v>
          </cell>
          <cell r="V152">
            <v>0</v>
          </cell>
          <cell r="W152">
            <v>0</v>
          </cell>
        </row>
        <row r="153">
          <cell r="D153" t="str">
            <v>ACC</v>
          </cell>
          <cell r="E153" t="str">
            <v>ENT</v>
          </cell>
          <cell r="F153" t="str">
            <v>CAT</v>
          </cell>
          <cell r="G153" t="str">
            <v>PER</v>
          </cell>
          <cell r="H153" t="str">
            <v>FRE</v>
          </cell>
          <cell r="I153" t="str">
            <v>KEYWORD</v>
          </cell>
          <cell r="J153" t="str">
            <v>SCALE</v>
          </cell>
          <cell r="L153">
            <v>624.55981945000099</v>
          </cell>
          <cell r="M153">
            <v>597.14762231999941</v>
          </cell>
          <cell r="N153">
            <v>637.74060986000302</v>
          </cell>
          <cell r="O153">
            <v>649.72205989000111</v>
          </cell>
          <cell r="P153">
            <v>673.59332085998824</v>
          </cell>
          <cell r="Q153">
            <v>686.14615990000959</v>
          </cell>
          <cell r="R153">
            <v>716.60651458001144</v>
          </cell>
          <cell r="S153">
            <v>726.68909445999475</v>
          </cell>
          <cell r="T153">
            <v>717.24373412997841</v>
          </cell>
          <cell r="U153">
            <v>714.79036388999873</v>
          </cell>
          <cell r="V153">
            <v>692.26125574003629</v>
          </cell>
          <cell r="W153">
            <v>680.16307718000564</v>
          </cell>
        </row>
        <row r="154">
          <cell r="D154" t="str">
            <v>$1</v>
          </cell>
          <cell r="E154" t="str">
            <v>$1</v>
          </cell>
          <cell r="F154" t="str">
            <v>$1</v>
          </cell>
          <cell r="H154" t="str">
            <v>$1</v>
          </cell>
          <cell r="J154">
            <v>1E-3</v>
          </cell>
          <cell r="L154">
            <v>535.92631741000014</v>
          </cell>
          <cell r="M154">
            <v>1067.3522815499898</v>
          </cell>
          <cell r="N154">
            <v>1677.2980797499974</v>
          </cell>
          <cell r="O154">
            <v>2278.8413872399797</v>
          </cell>
          <cell r="P154">
            <v>2944.8898229900074</v>
          </cell>
          <cell r="Q154">
            <v>4887.1430681899747</v>
          </cell>
          <cell r="R154">
            <v>5586.5202126300119</v>
          </cell>
          <cell r="S154">
            <v>0</v>
          </cell>
          <cell r="T154">
            <v>0</v>
          </cell>
          <cell r="U154">
            <v>0</v>
          </cell>
          <cell r="V154">
            <v>0</v>
          </cell>
          <cell r="W154">
            <v>0</v>
          </cell>
        </row>
        <row r="155">
          <cell r="D155" t="str">
            <v>KI1252</v>
          </cell>
          <cell r="E155" t="str">
            <v>K0001_IKOS</v>
          </cell>
          <cell r="F155" t="str">
            <v>Actual_</v>
          </cell>
          <cell r="H155" t="str">
            <v>M.PER</v>
          </cell>
          <cell r="J155">
            <v>1E-3</v>
          </cell>
          <cell r="L155">
            <v>-294</v>
          </cell>
          <cell r="M155">
            <v>-294</v>
          </cell>
          <cell r="N155">
            <v>-215.32599999999999</v>
          </cell>
          <cell r="O155">
            <v>-277.404</v>
          </cell>
          <cell r="P155">
            <v>-221.22499999999999</v>
          </cell>
          <cell r="Q155">
            <v>-229.08799999999999</v>
          </cell>
          <cell r="R155">
            <v>-237.71600000000001</v>
          </cell>
          <cell r="S155">
            <v>0</v>
          </cell>
          <cell r="T155">
            <v>0</v>
          </cell>
          <cell r="U155">
            <v>0</v>
          </cell>
          <cell r="V155">
            <v>0</v>
          </cell>
          <cell r="W155">
            <v>0</v>
          </cell>
        </row>
        <row r="156">
          <cell r="D156" t="str">
            <v>KI1252</v>
          </cell>
          <cell r="E156" t="str">
            <v>K0001</v>
          </cell>
          <cell r="F156" t="str">
            <v>Budget_</v>
          </cell>
          <cell r="H156" t="str">
            <v>M.PER</v>
          </cell>
          <cell r="J156">
            <v>1E-3</v>
          </cell>
          <cell r="L156">
            <v>-265</v>
          </cell>
          <cell r="M156">
            <v>-287</v>
          </cell>
          <cell r="N156">
            <v>-266</v>
          </cell>
          <cell r="O156">
            <v>-223</v>
          </cell>
          <cell r="P156">
            <v>-240</v>
          </cell>
          <cell r="Q156">
            <v>-236</v>
          </cell>
          <cell r="R156">
            <v>-212</v>
          </cell>
          <cell r="S156">
            <v>-215</v>
          </cell>
          <cell r="T156">
            <v>-203</v>
          </cell>
          <cell r="U156">
            <v>-224</v>
          </cell>
          <cell r="V156">
            <v>-249</v>
          </cell>
          <cell r="W156">
            <v>-367</v>
          </cell>
        </row>
        <row r="157">
          <cell r="D157" t="str">
            <v>KI1252</v>
          </cell>
          <cell r="E157" t="str">
            <v>K0001_IKOS</v>
          </cell>
          <cell r="F157" t="str">
            <v>Actual_</v>
          </cell>
          <cell r="H157" t="str">
            <v>M.CTD</v>
          </cell>
          <cell r="J157">
            <v>1E-3</v>
          </cell>
          <cell r="L157">
            <v>0</v>
          </cell>
          <cell r="M157">
            <v>-588.21799999999996</v>
          </cell>
          <cell r="N157">
            <v>-803.54399999999998</v>
          </cell>
          <cell r="O157">
            <v>-1080.9480000000001</v>
          </cell>
          <cell r="P157">
            <v>-1302.173</v>
          </cell>
          <cell r="Q157">
            <v>-1531.261</v>
          </cell>
          <cell r="R157">
            <v>-1768.9770000000001</v>
          </cell>
          <cell r="S157">
            <v>0</v>
          </cell>
          <cell r="T157">
            <v>0</v>
          </cell>
          <cell r="U157">
            <v>0</v>
          </cell>
          <cell r="V157">
            <v>0</v>
          </cell>
          <cell r="W157">
            <v>0</v>
          </cell>
        </row>
        <row r="158">
          <cell r="D158" t="str">
            <v>KI1252</v>
          </cell>
          <cell r="E158" t="str">
            <v>K0001</v>
          </cell>
          <cell r="F158" t="str">
            <v>Budget_</v>
          </cell>
          <cell r="H158" t="str">
            <v>M.CTD</v>
          </cell>
          <cell r="J158">
            <v>1E-3</v>
          </cell>
          <cell r="L158">
            <v>-265</v>
          </cell>
          <cell r="M158">
            <v>-552</v>
          </cell>
          <cell r="N158">
            <v>-818</v>
          </cell>
          <cell r="O158">
            <v>-1041</v>
          </cell>
          <cell r="P158">
            <v>-1281</v>
          </cell>
          <cell r="Q158">
            <v>-1517</v>
          </cell>
          <cell r="R158">
            <v>-1729</v>
          </cell>
          <cell r="S158">
            <v>-1944</v>
          </cell>
          <cell r="T158">
            <v>-2147</v>
          </cell>
          <cell r="U158">
            <v>-2371</v>
          </cell>
          <cell r="V158">
            <v>-2620</v>
          </cell>
          <cell r="W158">
            <v>-2987</v>
          </cell>
        </row>
        <row r="159">
          <cell r="D159" t="str">
            <v>KI1252</v>
          </cell>
          <cell r="E159" t="str">
            <v>K0001_IKOS</v>
          </cell>
          <cell r="F159" t="str">
            <v>DetailedFC3_</v>
          </cell>
          <cell r="H159" t="str">
            <v>M.CTD</v>
          </cell>
          <cell r="J159">
            <v>1E-3</v>
          </cell>
          <cell r="L159">
            <v>0</v>
          </cell>
          <cell r="M159">
            <v>-588.21799999999996</v>
          </cell>
          <cell r="N159">
            <v>-803.54399999999998</v>
          </cell>
          <cell r="O159">
            <v>-1080.9480000000001</v>
          </cell>
          <cell r="P159">
            <v>-1302.173</v>
          </cell>
          <cell r="Q159">
            <v>-1531.261</v>
          </cell>
          <cell r="R159">
            <v>0</v>
          </cell>
          <cell r="S159">
            <v>0</v>
          </cell>
          <cell r="T159">
            <v>0</v>
          </cell>
          <cell r="U159">
            <v>0</v>
          </cell>
          <cell r="V159">
            <v>0</v>
          </cell>
          <cell r="W159">
            <v>0</v>
          </cell>
        </row>
      </sheetData>
      <sheetData sheetId="9" refreshError="1">
        <row r="54">
          <cell r="D54" t="str">
            <v>PRESERVE</v>
          </cell>
          <cell r="E54" t="b">
            <v>1</v>
          </cell>
          <cell r="F54" t="str">
            <v>(boolean value)</v>
          </cell>
          <cell r="G54" t="str">
            <v>Version</v>
          </cell>
          <cell r="H54" t="str">
            <v>V.2</v>
          </cell>
          <cell r="I54" t="str">
            <v>(V.1 or V.2)</v>
          </cell>
          <cell r="J54" t="str">
            <v>ACC</v>
          </cell>
        </row>
        <row r="55">
          <cell r="D55" t="str">
            <v>APPLICATION</v>
          </cell>
          <cell r="F55" t="str">
            <v>(Application ID)</v>
          </cell>
          <cell r="J55" t="str">
            <v>ENT</v>
          </cell>
        </row>
        <row r="56">
          <cell r="D56" t="str">
            <v>READ ONLY</v>
          </cell>
          <cell r="E56" t="b">
            <v>0</v>
          </cell>
          <cell r="F56" t="str">
            <v>(boolean value)</v>
          </cell>
          <cell r="J56" t="str">
            <v>CAT</v>
          </cell>
          <cell r="K56" t="str">
            <v>$2</v>
          </cell>
          <cell r="L56" t="str">
            <v>2004</v>
          </cell>
          <cell r="M56" t="str">
            <v>2004</v>
          </cell>
          <cell r="N56" t="str">
            <v>2004</v>
          </cell>
          <cell r="O56" t="str">
            <v>2004</v>
          </cell>
          <cell r="P56" t="str">
            <v>2004</v>
          </cell>
          <cell r="Q56" t="str">
            <v>2004</v>
          </cell>
          <cell r="R56" t="str">
            <v>2004</v>
          </cell>
          <cell r="S56" t="str">
            <v>2004</v>
          </cell>
          <cell r="T56" t="str">
            <v>2004</v>
          </cell>
          <cell r="U56" t="str">
            <v>2004</v>
          </cell>
          <cell r="V56" t="str">
            <v>2004</v>
          </cell>
          <cell r="W56" t="str">
            <v>2004</v>
          </cell>
        </row>
        <row r="57">
          <cell r="D57" t="str">
            <v>BLANK MISSING</v>
          </cell>
          <cell r="E57" t="b">
            <v>0</v>
          </cell>
          <cell r="F57" t="str">
            <v>(boolean value)</v>
          </cell>
          <cell r="J57" t="str">
            <v>PER</v>
          </cell>
          <cell r="K57" t="str">
            <v>$1</v>
          </cell>
          <cell r="L57">
            <v>1</v>
          </cell>
          <cell r="M57">
            <v>2</v>
          </cell>
          <cell r="N57">
            <v>3</v>
          </cell>
          <cell r="O57">
            <v>4</v>
          </cell>
          <cell r="P57">
            <v>5</v>
          </cell>
          <cell r="Q57">
            <v>6</v>
          </cell>
          <cell r="R57">
            <v>7</v>
          </cell>
          <cell r="S57">
            <v>8</v>
          </cell>
          <cell r="T57">
            <v>9</v>
          </cell>
          <cell r="U57">
            <v>10</v>
          </cell>
          <cell r="V57">
            <v>11</v>
          </cell>
          <cell r="W57">
            <v>12</v>
          </cell>
        </row>
        <row r="58">
          <cell r="J58" t="str">
            <v>FRE</v>
          </cell>
        </row>
        <row r="59">
          <cell r="J59" t="str">
            <v>KEYWORD</v>
          </cell>
        </row>
        <row r="60">
          <cell r="D60" t="str">
            <v>ACC</v>
          </cell>
          <cell r="E60" t="str">
            <v>ENT</v>
          </cell>
          <cell r="F60" t="str">
            <v>CAT</v>
          </cell>
          <cell r="G60" t="str">
            <v>PER</v>
          </cell>
          <cell r="H60" t="str">
            <v>FRE</v>
          </cell>
          <cell r="I60" t="str">
            <v>KEYWORD</v>
          </cell>
          <cell r="J60" t="str">
            <v>SCALE</v>
          </cell>
        </row>
        <row r="61">
          <cell r="D61" t="str">
            <v>$1</v>
          </cell>
          <cell r="E61" t="str">
            <v>$1</v>
          </cell>
          <cell r="F61" t="str">
            <v>$1</v>
          </cell>
          <cell r="H61" t="str">
            <v>$1</v>
          </cell>
        </row>
        <row r="62">
          <cell r="D62" t="str">
            <v>KI2005</v>
          </cell>
          <cell r="E62" t="str">
            <v>K0001</v>
          </cell>
          <cell r="F62" t="str">
            <v>Actual_</v>
          </cell>
          <cell r="H62" t="str">
            <v>M.CTD</v>
          </cell>
          <cell r="J62">
            <v>1E-3</v>
          </cell>
          <cell r="L62">
            <v>27.870006922259414</v>
          </cell>
          <cell r="M62">
            <v>26.796877147422705</v>
          </cell>
          <cell r="N62">
            <v>30.017254672187391</v>
          </cell>
          <cell r="O62">
            <v>29.338310705028825</v>
          </cell>
          <cell r="P62">
            <v>29.471003517377941</v>
          </cell>
          <cell r="Q62">
            <v>29.78903174951515</v>
          </cell>
          <cell r="R62">
            <v>30.026988887348434</v>
          </cell>
          <cell r="S62">
            <v>-205.03263390885661</v>
          </cell>
          <cell r="T62">
            <v>0</v>
          </cell>
          <cell r="U62">
            <v>0</v>
          </cell>
          <cell r="V62">
            <v>0</v>
          </cell>
          <cell r="W62">
            <v>0</v>
          </cell>
        </row>
        <row r="63">
          <cell r="D63" t="str">
            <v>KI2005</v>
          </cell>
          <cell r="E63" t="str">
            <v>K0001</v>
          </cell>
          <cell r="F63" t="str">
            <v>Budget_</v>
          </cell>
          <cell r="H63" t="str">
            <v>M.CTD</v>
          </cell>
          <cell r="J63">
            <v>1E-3</v>
          </cell>
          <cell r="L63">
            <v>29.005530710253286</v>
          </cell>
          <cell r="M63">
            <v>28.099605529368496</v>
          </cell>
          <cell r="N63">
            <v>29.483821416448919</v>
          </cell>
          <cell r="O63">
            <v>29.236850053212535</v>
          </cell>
          <cell r="P63">
            <v>29.802065272970339</v>
          </cell>
          <cell r="Q63">
            <v>30.085802997790939</v>
          </cell>
          <cell r="R63">
            <v>30.599537150484654</v>
          </cell>
          <cell r="S63">
            <v>30.840961952154611</v>
          </cell>
          <cell r="T63">
            <v>30.494032278950822</v>
          </cell>
          <cell r="U63">
            <v>30.578933877689373</v>
          </cell>
          <cell r="V63">
            <v>29.998385857747557</v>
          </cell>
          <cell r="W63">
            <v>30.27570607990361</v>
          </cell>
        </row>
        <row r="64">
          <cell r="D64" t="str">
            <v>KI2000</v>
          </cell>
          <cell r="E64" t="str">
            <v>K0001</v>
          </cell>
          <cell r="F64" t="str">
            <v>Actual_</v>
          </cell>
          <cell r="H64" t="str">
            <v>M.CTD</v>
          </cell>
          <cell r="J64">
            <v>1E-3</v>
          </cell>
          <cell r="L64">
            <v>27.870006922259414</v>
          </cell>
          <cell r="M64">
            <v>27.326214666003242</v>
          </cell>
          <cell r="N64">
            <v>28.228280539300915</v>
          </cell>
          <cell r="O64">
            <v>28.514189265467621</v>
          </cell>
          <cell r="P64">
            <v>28.71419678001277</v>
          </cell>
          <cell r="Q64">
            <v>28.898763547348199</v>
          </cell>
          <cell r="R64">
            <v>29.06946813238762</v>
          </cell>
          <cell r="S64">
            <v>13.677404958415993</v>
          </cell>
          <cell r="T64">
            <v>13.508548107077523</v>
          </cell>
          <cell r="U64">
            <v>13.373462626006747</v>
          </cell>
          <cell r="V64">
            <v>13.262938141494296</v>
          </cell>
          <cell r="W64">
            <v>13.170834404400585</v>
          </cell>
        </row>
        <row r="65">
          <cell r="D65" t="str">
            <v>KI2000</v>
          </cell>
          <cell r="E65" t="str">
            <v>K0001</v>
          </cell>
          <cell r="F65" t="str">
            <v>Budget_</v>
          </cell>
          <cell r="H65" t="str">
            <v>M.CTD</v>
          </cell>
          <cell r="J65">
            <v>1E-3</v>
          </cell>
          <cell r="L65">
            <v>29.005530710253286</v>
          </cell>
          <cell r="M65">
            <v>28.549806653061953</v>
          </cell>
          <cell r="N65">
            <v>28.861459606829737</v>
          </cell>
          <cell r="O65">
            <v>28.960659926281146</v>
          </cell>
          <cell r="P65">
            <v>29.131496957750521</v>
          </cell>
          <cell r="Q65">
            <v>29.294409675712263</v>
          </cell>
          <cell r="R65">
            <v>29.483823525106875</v>
          </cell>
          <cell r="S65">
            <v>29.657512609331533</v>
          </cell>
          <cell r="T65">
            <v>29.752968598192169</v>
          </cell>
          <cell r="U65">
            <v>29.837324533735519</v>
          </cell>
          <cell r="V65">
            <v>29.850645998463708</v>
          </cell>
          <cell r="W65">
            <v>29.877983337363929</v>
          </cell>
        </row>
        <row r="66">
          <cell r="D66" t="str">
            <v>KI2000</v>
          </cell>
          <cell r="E66" t="str">
            <v>K0001</v>
          </cell>
          <cell r="F66" t="str">
            <v>DetailedFC3_</v>
          </cell>
          <cell r="H66" t="str">
            <v>M.CTD</v>
          </cell>
          <cell r="J66">
            <v>1E-3</v>
          </cell>
          <cell r="L66">
            <v>27.870006922259414</v>
          </cell>
          <cell r="M66">
            <v>27.326214666003242</v>
          </cell>
          <cell r="N66">
            <v>28.228280539300915</v>
          </cell>
          <cell r="O66">
            <v>28.514189265467621</v>
          </cell>
          <cell r="P66">
            <v>28.71419678001277</v>
          </cell>
          <cell r="Q66">
            <v>28.898763547348199</v>
          </cell>
          <cell r="R66">
            <v>29.050813852035425</v>
          </cell>
          <cell r="S66">
            <v>29.21936787675499</v>
          </cell>
          <cell r="T66">
            <v>29.244108279597281</v>
          </cell>
          <cell r="U66">
            <v>29.255991677216251</v>
          </cell>
          <cell r="V66">
            <v>29.228724485529639</v>
          </cell>
          <cell r="W66">
            <v>29.229971726033877</v>
          </cell>
        </row>
        <row r="84">
          <cell r="D84" t="str">
            <v>PRESERVE</v>
          </cell>
          <cell r="E84" t="b">
            <v>1</v>
          </cell>
          <cell r="F84" t="str">
            <v>(boolean value)</v>
          </cell>
          <cell r="G84" t="str">
            <v>Version</v>
          </cell>
          <cell r="H84" t="str">
            <v>V.2</v>
          </cell>
          <cell r="I84" t="str">
            <v>(V.1 or V.2)</v>
          </cell>
          <cell r="J84" t="str">
            <v>ACC</v>
          </cell>
        </row>
        <row r="85">
          <cell r="D85" t="str">
            <v>APPLICATION</v>
          </cell>
          <cell r="F85" t="str">
            <v>(Application ID)</v>
          </cell>
          <cell r="J85" t="str">
            <v>ENT</v>
          </cell>
        </row>
        <row r="86">
          <cell r="D86" t="str">
            <v>READ ONLY</v>
          </cell>
          <cell r="E86" t="b">
            <v>0</v>
          </cell>
          <cell r="F86" t="str">
            <v>(boolean value)</v>
          </cell>
          <cell r="J86" t="str">
            <v>CAT</v>
          </cell>
          <cell r="K86" t="str">
            <v>$2</v>
          </cell>
          <cell r="L86" t="str">
            <v>2004</v>
          </cell>
          <cell r="M86" t="str">
            <v>2004</v>
          </cell>
          <cell r="N86" t="str">
            <v>2004</v>
          </cell>
          <cell r="O86" t="str">
            <v>2004</v>
          </cell>
          <cell r="P86" t="str">
            <v>2004</v>
          </cell>
          <cell r="Q86" t="str">
            <v>2004</v>
          </cell>
          <cell r="R86" t="str">
            <v>2004</v>
          </cell>
          <cell r="S86" t="str">
            <v>2004</v>
          </cell>
          <cell r="T86" t="str">
            <v>2004</v>
          </cell>
          <cell r="U86" t="str">
            <v>2004</v>
          </cell>
          <cell r="V86" t="str">
            <v>2004</v>
          </cell>
          <cell r="W86" t="str">
            <v>2004</v>
          </cell>
        </row>
        <row r="87">
          <cell r="D87" t="str">
            <v>BLANK MISSING</v>
          </cell>
          <cell r="E87" t="b">
            <v>0</v>
          </cell>
          <cell r="F87" t="str">
            <v>(boolean value)</v>
          </cell>
          <cell r="J87" t="str">
            <v>PER</v>
          </cell>
          <cell r="K87" t="str">
            <v>$1</v>
          </cell>
          <cell r="L87">
            <v>1</v>
          </cell>
          <cell r="M87">
            <v>2</v>
          </cell>
          <cell r="N87">
            <v>3</v>
          </cell>
          <cell r="O87">
            <v>4</v>
          </cell>
          <cell r="P87">
            <v>5</v>
          </cell>
          <cell r="Q87">
            <v>6</v>
          </cell>
          <cell r="R87">
            <v>7</v>
          </cell>
          <cell r="S87">
            <v>8</v>
          </cell>
          <cell r="T87">
            <v>9</v>
          </cell>
          <cell r="U87">
            <v>10</v>
          </cell>
          <cell r="V87">
            <v>11</v>
          </cell>
          <cell r="W87">
            <v>12</v>
          </cell>
        </row>
        <row r="88">
          <cell r="J88" t="str">
            <v>FRE</v>
          </cell>
        </row>
        <row r="89">
          <cell r="J89" t="str">
            <v>KEYWORD</v>
          </cell>
        </row>
        <row r="90">
          <cell r="D90" t="str">
            <v>ACC</v>
          </cell>
          <cell r="E90" t="str">
            <v>ENT</v>
          </cell>
          <cell r="F90" t="str">
            <v>CAT</v>
          </cell>
          <cell r="G90" t="str">
            <v>PER</v>
          </cell>
          <cell r="H90" t="str">
            <v>FRE</v>
          </cell>
          <cell r="I90" t="str">
            <v>KEYWORD</v>
          </cell>
          <cell r="J90" t="str">
            <v>SCALE</v>
          </cell>
        </row>
        <row r="91">
          <cell r="D91" t="str">
            <v>$1</v>
          </cell>
          <cell r="E91" t="str">
            <v>$1</v>
          </cell>
          <cell r="F91" t="str">
            <v>$1</v>
          </cell>
          <cell r="H91" t="str">
            <v>$1</v>
          </cell>
        </row>
        <row r="92">
          <cell r="D92" t="str">
            <v>KI2065</v>
          </cell>
          <cell r="E92" t="str">
            <v>K0001</v>
          </cell>
          <cell r="F92" t="str">
            <v>Actual_</v>
          </cell>
          <cell r="H92" t="str">
            <v>M.CTD</v>
          </cell>
          <cell r="J92">
            <v>1E-3</v>
          </cell>
          <cell r="L92">
            <v>41.971362480405354</v>
          </cell>
          <cell r="M92">
            <v>40.394337482555379</v>
          </cell>
          <cell r="N92">
            <v>45.861417212930661</v>
          </cell>
          <cell r="O92">
            <v>44.552660681705895</v>
          </cell>
          <cell r="P92">
            <v>44.566972744167714</v>
          </cell>
          <cell r="Q92">
            <v>45.218347362304776</v>
          </cell>
          <cell r="R92">
            <v>45.231692814953014</v>
          </cell>
          <cell r="S92">
            <v>-304.86417073112938</v>
          </cell>
          <cell r="T92">
            <v>0</v>
          </cell>
          <cell r="U92">
            <v>0</v>
          </cell>
          <cell r="V92">
            <v>0</v>
          </cell>
          <cell r="W92">
            <v>0</v>
          </cell>
        </row>
        <row r="93">
          <cell r="D93" t="str">
            <v>KI2065</v>
          </cell>
          <cell r="E93" t="str">
            <v>K0001</v>
          </cell>
          <cell r="F93" t="str">
            <v>Budget_</v>
          </cell>
          <cell r="H93" t="str">
            <v>M.CTD</v>
          </cell>
          <cell r="J93">
            <v>1E-3</v>
          </cell>
          <cell r="L93">
            <v>43.413769415456485</v>
          </cell>
          <cell r="M93">
            <v>42.404401582923597</v>
          </cell>
          <cell r="N93">
            <v>43.856323815885027</v>
          </cell>
          <cell r="O93">
            <v>43.620370375767962</v>
          </cell>
          <cell r="P93">
            <v>44.268214831111393</v>
          </cell>
          <cell r="Q93">
            <v>44.518602445671412</v>
          </cell>
          <cell r="R93">
            <v>44.965461007153991</v>
          </cell>
          <cell r="S93">
            <v>45.126633343361306</v>
          </cell>
          <cell r="T93">
            <v>44.72772721575155</v>
          </cell>
          <cell r="U93">
            <v>44.592661031811041</v>
          </cell>
          <cell r="V93">
            <v>43.712394026464175</v>
          </cell>
          <cell r="W93">
            <v>43.554574415243493</v>
          </cell>
        </row>
        <row r="94">
          <cell r="D94" t="str">
            <v>KI2060</v>
          </cell>
          <cell r="E94" t="str">
            <v>K0001</v>
          </cell>
          <cell r="F94" t="str">
            <v>Actual_</v>
          </cell>
          <cell r="H94" t="str">
            <v>M.CTD</v>
          </cell>
          <cell r="J94">
            <v>1E-3</v>
          </cell>
          <cell r="L94">
            <v>41.971362480405354</v>
          </cell>
          <cell r="M94">
            <v>41.163600464983261</v>
          </cell>
          <cell r="N94">
            <v>42.739914728022114</v>
          </cell>
          <cell r="O94">
            <v>43.208819696275562</v>
          </cell>
          <cell r="P94">
            <v>43.497287009550398</v>
          </cell>
          <cell r="Q94">
            <v>43.794787149806496</v>
          </cell>
          <cell r="R94">
            <v>44.011683943027499</v>
          </cell>
          <cell r="S94">
            <v>20.747538187527471</v>
          </cell>
          <cell r="T94">
            <v>20.491395740767871</v>
          </cell>
          <cell r="U94">
            <v>20.286481783360195</v>
          </cell>
          <cell r="V94">
            <v>20.118824909117546</v>
          </cell>
          <cell r="W94">
            <v>19.979110847248673</v>
          </cell>
        </row>
        <row r="95">
          <cell r="D95" t="str">
            <v>KI2060</v>
          </cell>
          <cell r="E95" t="str">
            <v>K0001</v>
          </cell>
          <cell r="F95" t="str">
            <v>Budget_</v>
          </cell>
          <cell r="H95" t="str">
            <v>M.CTD</v>
          </cell>
          <cell r="J95">
            <v>1E-3</v>
          </cell>
          <cell r="L95">
            <v>43.413769415456485</v>
          </cell>
          <cell r="M95">
            <v>42.901107996769341</v>
          </cell>
          <cell r="N95">
            <v>43.21686039484262</v>
          </cell>
          <cell r="O95">
            <v>43.329395188698811</v>
          </cell>
          <cell r="P95">
            <v>43.521820561684265</v>
          </cell>
          <cell r="Q95">
            <v>43.69212646291971</v>
          </cell>
          <cell r="R95">
            <v>43.879218905469813</v>
          </cell>
          <cell r="S95">
            <v>44.041651685306981</v>
          </cell>
          <cell r="T95">
            <v>44.121786050700528</v>
          </cell>
          <cell r="U95">
            <v>44.171297971181154</v>
          </cell>
          <cell r="V95">
            <v>44.124558958038818</v>
          </cell>
          <cell r="W95">
            <v>44.065690069818174</v>
          </cell>
        </row>
        <row r="96">
          <cell r="D96" t="str">
            <v>KI2060</v>
          </cell>
          <cell r="E96" t="str">
            <v>K0001</v>
          </cell>
          <cell r="F96" t="str">
            <v>DetailedFC3_</v>
          </cell>
          <cell r="H96" t="str">
            <v>M.CTD</v>
          </cell>
          <cell r="J96">
            <v>1E-3</v>
          </cell>
          <cell r="L96">
            <v>41.971362480405354</v>
          </cell>
          <cell r="M96">
            <v>41.163600464983261</v>
          </cell>
          <cell r="N96">
            <v>42.739914728022114</v>
          </cell>
          <cell r="O96">
            <v>43.208819696275562</v>
          </cell>
          <cell r="P96">
            <v>43.497287009550398</v>
          </cell>
          <cell r="Q96">
            <v>43.794787149806496</v>
          </cell>
          <cell r="R96">
            <v>43.998238236767051</v>
          </cell>
          <cell r="S96">
            <v>44.230308711878067</v>
          </cell>
          <cell r="T96">
            <v>44.286900233121322</v>
          </cell>
          <cell r="U96">
            <v>44.292574231106627</v>
          </cell>
          <cell r="V96">
            <v>44.244645023523141</v>
          </cell>
          <cell r="W96">
            <v>44.18416933594883</v>
          </cell>
        </row>
        <row r="114">
          <cell r="D114" t="str">
            <v>PRESERVE</v>
          </cell>
          <cell r="E114" t="b">
            <v>1</v>
          </cell>
          <cell r="F114" t="str">
            <v>(boolean value)</v>
          </cell>
          <cell r="G114" t="str">
            <v>Version</v>
          </cell>
          <cell r="H114" t="str">
            <v>V.2</v>
          </cell>
          <cell r="I114" t="str">
            <v>(V.1 or V.2)</v>
          </cell>
          <cell r="J114" t="str">
            <v>ACC</v>
          </cell>
        </row>
        <row r="115">
          <cell r="D115" t="str">
            <v>APPLICATION</v>
          </cell>
          <cell r="F115" t="str">
            <v>(Application ID)</v>
          </cell>
          <cell r="J115" t="str">
            <v>ENT</v>
          </cell>
        </row>
        <row r="116">
          <cell r="D116" t="str">
            <v>READ ONLY</v>
          </cell>
          <cell r="E116" t="b">
            <v>0</v>
          </cell>
          <cell r="F116" t="str">
            <v>(boolean value)</v>
          </cell>
          <cell r="J116" t="str">
            <v>CAT</v>
          </cell>
          <cell r="K116" t="str">
            <v>$2</v>
          </cell>
          <cell r="L116" t="str">
            <v>2004</v>
          </cell>
          <cell r="M116" t="str">
            <v>2004</v>
          </cell>
          <cell r="N116" t="str">
            <v>2004</v>
          </cell>
          <cell r="O116" t="str">
            <v>2004</v>
          </cell>
          <cell r="P116" t="str">
            <v>2004</v>
          </cell>
          <cell r="Q116" t="str">
            <v>2004</v>
          </cell>
          <cell r="R116" t="str">
            <v>2004</v>
          </cell>
          <cell r="S116" t="str">
            <v>2004</v>
          </cell>
          <cell r="T116" t="str">
            <v>2004</v>
          </cell>
          <cell r="U116" t="str">
            <v>2004</v>
          </cell>
          <cell r="V116" t="str">
            <v>2004</v>
          </cell>
          <cell r="W116" t="str">
            <v>2004</v>
          </cell>
        </row>
        <row r="117">
          <cell r="D117" t="str">
            <v>BLANK MISSING</v>
          </cell>
          <cell r="E117" t="b">
            <v>0</v>
          </cell>
          <cell r="F117" t="str">
            <v>(boolean value)</v>
          </cell>
          <cell r="J117" t="str">
            <v>PER</v>
          </cell>
          <cell r="K117" t="str">
            <v>$1</v>
          </cell>
          <cell r="L117">
            <v>1</v>
          </cell>
          <cell r="M117">
            <v>2</v>
          </cell>
          <cell r="N117">
            <v>3</v>
          </cell>
          <cell r="O117">
            <v>4</v>
          </cell>
          <cell r="P117">
            <v>5</v>
          </cell>
          <cell r="Q117">
            <v>6</v>
          </cell>
          <cell r="R117">
            <v>7</v>
          </cell>
          <cell r="S117">
            <v>8</v>
          </cell>
          <cell r="T117">
            <v>9</v>
          </cell>
          <cell r="U117">
            <v>10</v>
          </cell>
          <cell r="V117">
            <v>11</v>
          </cell>
          <cell r="W117">
            <v>12</v>
          </cell>
        </row>
        <row r="118">
          <cell r="J118" t="str">
            <v>FRE</v>
          </cell>
        </row>
        <row r="119">
          <cell r="J119" t="str">
            <v>KEYWORD</v>
          </cell>
        </row>
        <row r="120">
          <cell r="D120" t="str">
            <v>ACC</v>
          </cell>
          <cell r="E120" t="str">
            <v>ENT</v>
          </cell>
          <cell r="F120" t="str">
            <v>CAT</v>
          </cell>
          <cell r="G120" t="str">
            <v>PER</v>
          </cell>
          <cell r="H120" t="str">
            <v>FRE</v>
          </cell>
          <cell r="I120" t="str">
            <v>KEYWORD</v>
          </cell>
          <cell r="J120" t="str">
            <v>SCALE</v>
          </cell>
        </row>
        <row r="121">
          <cell r="D121" t="str">
            <v>$1</v>
          </cell>
          <cell r="E121" t="str">
            <v>$1</v>
          </cell>
          <cell r="F121" t="str">
            <v>$1</v>
          </cell>
          <cell r="G121" t="str">
            <v>Version</v>
          </cell>
          <cell r="H121" t="str">
            <v>$1</v>
          </cell>
          <cell r="I121" t="str">
            <v>(V.1 or V.2)</v>
          </cell>
          <cell r="J121" t="str">
            <v>ACC</v>
          </cell>
        </row>
        <row r="122">
          <cell r="D122" t="str">
            <v>KI2035</v>
          </cell>
          <cell r="E122" t="str">
            <v>K0001</v>
          </cell>
          <cell r="F122" t="str">
            <v>Actual_</v>
          </cell>
          <cell r="H122" t="str">
            <v>M.CTD</v>
          </cell>
          <cell r="J122" t="str">
            <v>ENT</v>
          </cell>
          <cell r="L122">
            <v>12.732960603653259</v>
          </cell>
          <cell r="M122">
            <v>12.096705344867692</v>
          </cell>
          <cell r="N122">
            <v>12.711641415081186</v>
          </cell>
          <cell r="O122">
            <v>12.545435325156504</v>
          </cell>
          <cell r="P122">
            <v>12.660978585167879</v>
          </cell>
          <cell r="Q122">
            <v>12.456515813718067</v>
          </cell>
          <cell r="R122">
            <v>12.756809305017157</v>
          </cell>
          <cell r="S122">
            <v>-90.925517348839946</v>
          </cell>
          <cell r="T122">
            <v>0</v>
          </cell>
          <cell r="U122">
            <v>0</v>
          </cell>
          <cell r="V122">
            <v>0</v>
          </cell>
          <cell r="W122">
            <v>0</v>
          </cell>
        </row>
        <row r="123">
          <cell r="D123" t="str">
            <v>KI2035</v>
          </cell>
          <cell r="E123" t="str">
            <v>K0001</v>
          </cell>
          <cell r="F123" t="str">
            <v>Budget_</v>
          </cell>
          <cell r="H123" t="str">
            <v>M.CTD</v>
          </cell>
          <cell r="J123" t="str">
            <v>CAT</v>
          </cell>
          <cell r="K123" t="str">
            <v>$2</v>
          </cell>
          <cell r="L123">
            <v>13.379364067172391</v>
          </cell>
          <cell r="M123">
            <v>12.429435839170097</v>
          </cell>
          <cell r="N123">
            <v>13.555594826101217</v>
          </cell>
          <cell r="O123">
            <v>13.125098491370888</v>
          </cell>
          <cell r="P123">
            <v>13.439193233320099</v>
          </cell>
          <cell r="Q123">
            <v>13.573688605718356</v>
          </cell>
          <cell r="R123">
            <v>13.969422554532565</v>
          </cell>
          <cell r="S123">
            <v>14.117047864297492</v>
          </cell>
          <cell r="T123">
            <v>13.644951419551269</v>
          </cell>
          <cell r="U123">
            <v>13.814734101444417</v>
          </cell>
          <cell r="V123">
            <v>13.419835556055277</v>
          </cell>
          <cell r="W123">
            <v>14.11205727040541</v>
          </cell>
        </row>
        <row r="124">
          <cell r="D124" t="str">
            <v>KI2030</v>
          </cell>
          <cell r="E124" t="str">
            <v>K0001</v>
          </cell>
          <cell r="F124" t="str">
            <v>Actual_</v>
          </cell>
          <cell r="H124" t="str">
            <v>M.CTD</v>
          </cell>
          <cell r="J124" t="str">
            <v>PER</v>
          </cell>
          <cell r="K124" t="str">
            <v>$1</v>
          </cell>
          <cell r="L124">
            <v>12.732960603653259</v>
          </cell>
          <cell r="M124">
            <v>12.41403301073443</v>
          </cell>
          <cell r="N124">
            <v>12.513430404315635</v>
          </cell>
          <cell r="O124">
            <v>12.523202932649912</v>
          </cell>
          <cell r="P124">
            <v>12.552427402613798</v>
          </cell>
          <cell r="Q124">
            <v>12.53674691062305</v>
          </cell>
          <cell r="R124">
            <v>12.571999250049279</v>
          </cell>
          <cell r="S124">
            <v>5.8713804424136411</v>
          </cell>
          <cell r="T124">
            <v>5.7988942641122385</v>
          </cell>
          <cell r="U124">
            <v>5.7409053214711161</v>
          </cell>
          <cell r="V124">
            <v>5.6934598229465605</v>
          </cell>
          <cell r="W124">
            <v>5.6539219075094316</v>
          </cell>
        </row>
        <row r="125">
          <cell r="D125" t="str">
            <v>KI2030</v>
          </cell>
          <cell r="E125" t="str">
            <v>K0001</v>
          </cell>
          <cell r="F125" t="str">
            <v>Budget_</v>
          </cell>
          <cell r="H125" t="str">
            <v>M.CTD</v>
          </cell>
          <cell r="J125" t="str">
            <v>FRE</v>
          </cell>
          <cell r="L125">
            <v>13.379364067172391</v>
          </cell>
          <cell r="M125">
            <v>12.904591000804691</v>
          </cell>
          <cell r="N125">
            <v>13.122254205247431</v>
          </cell>
          <cell r="O125">
            <v>13.123922006516841</v>
          </cell>
          <cell r="P125">
            <v>13.187388592275553</v>
          </cell>
          <cell r="Q125">
            <v>13.253421460214406</v>
          </cell>
          <cell r="R125">
            <v>13.35572691372934</v>
          </cell>
          <cell r="S125">
            <v>13.451300862897183</v>
          </cell>
          <cell r="T125">
            <v>13.473069448540294</v>
          </cell>
          <cell r="U125">
            <v>13.506894184760341</v>
          </cell>
          <cell r="V125">
            <v>13.498352343322994</v>
          </cell>
          <cell r="W125">
            <v>13.543615215164742</v>
          </cell>
        </row>
        <row r="126">
          <cell r="D126" t="str">
            <v>KI2030</v>
          </cell>
          <cell r="E126" t="str">
            <v>K0001</v>
          </cell>
          <cell r="F126" t="str">
            <v>DetailedFC3_</v>
          </cell>
          <cell r="H126" t="str">
            <v>M.CTD</v>
          </cell>
          <cell r="J126" t="str">
            <v>KEYWORD</v>
          </cell>
          <cell r="L126">
            <v>12.732960603653259</v>
          </cell>
          <cell r="M126">
            <v>12.41403301073443</v>
          </cell>
          <cell r="N126">
            <v>12.513430404315635</v>
          </cell>
          <cell r="O126">
            <v>12.523202932649912</v>
          </cell>
          <cell r="P126">
            <v>12.552427402613798</v>
          </cell>
          <cell r="Q126">
            <v>12.53674691062305</v>
          </cell>
          <cell r="R126">
            <v>12.545899225820776</v>
          </cell>
          <cell r="S126">
            <v>12.561810769225538</v>
          </cell>
          <cell r="T126">
            <v>12.472412924505507</v>
          </cell>
          <cell r="U126">
            <v>12.411907168851357</v>
          </cell>
          <cell r="V126">
            <v>12.328288394290398</v>
          </cell>
          <cell r="W126">
            <v>12.32379293469109</v>
          </cell>
        </row>
        <row r="144">
          <cell r="D144" t="str">
            <v>PRESERVE</v>
          </cell>
          <cell r="E144" t="b">
            <v>1</v>
          </cell>
          <cell r="F144" t="str">
            <v>(boolean value)</v>
          </cell>
          <cell r="G144" t="str">
            <v>Version</v>
          </cell>
          <cell r="H144" t="str">
            <v>V.2</v>
          </cell>
          <cell r="I144" t="str">
            <v>(V.1 or V.2)</v>
          </cell>
          <cell r="J144" t="str">
            <v>ACC</v>
          </cell>
        </row>
        <row r="145">
          <cell r="D145" t="str">
            <v>APPLICATION</v>
          </cell>
          <cell r="F145" t="str">
            <v>(Application ID)</v>
          </cell>
          <cell r="J145" t="str">
            <v>ENT</v>
          </cell>
        </row>
        <row r="146">
          <cell r="D146" t="str">
            <v>READ ONLY</v>
          </cell>
          <cell r="E146" t="b">
            <v>0</v>
          </cell>
          <cell r="F146" t="str">
            <v>(boolean value)</v>
          </cell>
          <cell r="J146" t="str">
            <v>CAT</v>
          </cell>
          <cell r="K146" t="str">
            <v>$2</v>
          </cell>
          <cell r="L146" t="str">
            <v>2004</v>
          </cell>
          <cell r="M146" t="str">
            <v>2004</v>
          </cell>
          <cell r="N146" t="str">
            <v>2004</v>
          </cell>
          <cell r="O146" t="str">
            <v>2004</v>
          </cell>
          <cell r="P146" t="str">
            <v>2004</v>
          </cell>
          <cell r="Q146" t="str">
            <v>2004</v>
          </cell>
          <cell r="R146" t="str">
            <v>2004</v>
          </cell>
          <cell r="S146" t="str">
            <v>2004</v>
          </cell>
          <cell r="T146" t="str">
            <v>2004</v>
          </cell>
          <cell r="U146" t="str">
            <v>2004</v>
          </cell>
          <cell r="V146" t="str">
            <v>2004</v>
          </cell>
          <cell r="W146" t="str">
            <v>2004</v>
          </cell>
        </row>
        <row r="147">
          <cell r="D147" t="str">
            <v>BLANK MISSING</v>
          </cell>
          <cell r="E147" t="b">
            <v>0</v>
          </cell>
          <cell r="F147" t="str">
            <v>(boolean value)</v>
          </cell>
          <cell r="J147" t="str">
            <v>PER</v>
          </cell>
          <cell r="K147" t="str">
            <v>$1</v>
          </cell>
          <cell r="L147">
            <v>1</v>
          </cell>
          <cell r="M147">
            <v>2</v>
          </cell>
          <cell r="N147">
            <v>3</v>
          </cell>
          <cell r="O147">
            <v>4</v>
          </cell>
          <cell r="P147">
            <v>5</v>
          </cell>
          <cell r="Q147">
            <v>6</v>
          </cell>
          <cell r="R147">
            <v>7</v>
          </cell>
          <cell r="S147">
            <v>8</v>
          </cell>
          <cell r="T147">
            <v>9</v>
          </cell>
          <cell r="U147">
            <v>10</v>
          </cell>
          <cell r="V147">
            <v>11</v>
          </cell>
          <cell r="W147">
            <v>12</v>
          </cell>
        </row>
        <row r="148">
          <cell r="J148" t="str">
            <v>FRE</v>
          </cell>
        </row>
        <row r="149">
          <cell r="J149" t="str">
            <v>KEYWORD</v>
          </cell>
        </row>
        <row r="150">
          <cell r="D150" t="str">
            <v>ACC</v>
          </cell>
          <cell r="E150" t="str">
            <v>ENT</v>
          </cell>
          <cell r="F150" t="str">
            <v>CAT</v>
          </cell>
          <cell r="G150" t="str">
            <v>PER</v>
          </cell>
          <cell r="H150" t="str">
            <v>FRE</v>
          </cell>
          <cell r="I150" t="str">
            <v>KEYWORD</v>
          </cell>
          <cell r="J150" t="str">
            <v>SCALE</v>
          </cell>
        </row>
        <row r="151">
          <cell r="D151" t="str">
            <v>$1</v>
          </cell>
          <cell r="E151" t="str">
            <v>$1</v>
          </cell>
          <cell r="F151" t="str">
            <v>$1</v>
          </cell>
          <cell r="G151" t="str">
            <v>Version</v>
          </cell>
          <cell r="H151" t="str">
            <v>$1</v>
          </cell>
          <cell r="I151" t="str">
            <v>(V.1 or V.2)</v>
          </cell>
          <cell r="J151" t="str">
            <v>ACC</v>
          </cell>
        </row>
        <row r="152">
          <cell r="D152" t="str">
            <v>KI2025</v>
          </cell>
          <cell r="E152" t="str">
            <v>K0001</v>
          </cell>
          <cell r="F152" t="str">
            <v>Actual_</v>
          </cell>
          <cell r="H152" t="str">
            <v>M.PER</v>
          </cell>
          <cell r="J152" t="str">
            <v>ENT</v>
          </cell>
          <cell r="L152">
            <v>3.7893024430205275</v>
          </cell>
          <cell r="M152">
            <v>3.4873253366508199</v>
          </cell>
          <cell r="N152">
            <v>3.7380875926792481</v>
          </cell>
          <cell r="O152">
            <v>3.6697958793795729</v>
          </cell>
          <cell r="P152">
            <v>3.6960696167480824</v>
          </cell>
          <cell r="Q152">
            <v>3.6802840835886377</v>
          </cell>
          <cell r="R152">
            <v>3.7397201577269499</v>
          </cell>
          <cell r="S152">
            <v>-31.88830476973779</v>
          </cell>
          <cell r="T152">
            <v>0</v>
          </cell>
          <cell r="U152">
            <v>0</v>
          </cell>
          <cell r="V152">
            <v>0</v>
          </cell>
          <cell r="W152">
            <v>0</v>
          </cell>
        </row>
        <row r="153">
          <cell r="D153" t="str">
            <v>KI2025</v>
          </cell>
          <cell r="E153" t="str">
            <v>K0001</v>
          </cell>
          <cell r="F153" t="str">
            <v>Budget_</v>
          </cell>
          <cell r="H153" t="str">
            <v>M.PER</v>
          </cell>
          <cell r="J153" t="str">
            <v>CAT</v>
          </cell>
          <cell r="K153" t="str">
            <v>$2</v>
          </cell>
          <cell r="L153">
            <v>3.9041546744136633</v>
          </cell>
          <cell r="M153">
            <v>3.5383824184595958</v>
          </cell>
          <cell r="N153">
            <v>3.8101776276725285</v>
          </cell>
          <cell r="O153">
            <v>3.8002487655246431</v>
          </cell>
          <cell r="P153">
            <v>3.9036984328383904</v>
          </cell>
          <cell r="Q153">
            <v>3.9176853478478306</v>
          </cell>
          <cell r="R153">
            <v>4.0868180580718434</v>
          </cell>
          <cell r="S153">
            <v>4.1862544450864645</v>
          </cell>
          <cell r="T153">
            <v>4.1450913842883113</v>
          </cell>
          <cell r="U153">
            <v>4.274339622001885</v>
          </cell>
          <cell r="V153">
            <v>4.2166827622774088</v>
          </cell>
          <cell r="W153">
            <v>4.5771407694098034</v>
          </cell>
        </row>
        <row r="154">
          <cell r="D154" t="str">
            <v>KI2020</v>
          </cell>
          <cell r="E154" t="str">
            <v>K0001</v>
          </cell>
          <cell r="F154" t="str">
            <v>Actual_</v>
          </cell>
          <cell r="H154" t="str">
            <v>M.CTD</v>
          </cell>
          <cell r="J154" t="str">
            <v>PER</v>
          </cell>
          <cell r="K154" t="str">
            <v>$1</v>
          </cell>
          <cell r="L154">
            <v>3.7893024430205275</v>
          </cell>
          <cell r="M154">
            <v>3.63690536892822</v>
          </cell>
          <cell r="N154">
            <v>3.6702692295375439</v>
          </cell>
          <cell r="O154">
            <v>3.670572821219257</v>
          </cell>
          <cell r="P154">
            <v>3.6763317213921085</v>
          </cell>
          <cell r="Q154">
            <v>3.677065281078288</v>
          </cell>
          <cell r="R154">
            <v>3.6868579580196879</v>
          </cell>
          <cell r="S154">
            <v>1.3059972231351489</v>
          </cell>
          <cell r="T154">
            <v>1.2898738006273074</v>
          </cell>
          <cell r="U154">
            <v>1.2769750626210343</v>
          </cell>
          <cell r="V154">
            <v>1.266421549706811</v>
          </cell>
          <cell r="W154">
            <v>1.2576269556116246</v>
          </cell>
        </row>
        <row r="155">
          <cell r="D155" t="str">
            <v>KI2020</v>
          </cell>
          <cell r="E155" t="str">
            <v>K0001</v>
          </cell>
          <cell r="F155" t="str">
            <v>Budget_</v>
          </cell>
          <cell r="H155" t="str">
            <v>M.CTD</v>
          </cell>
          <cell r="J155" t="str">
            <v>FRE</v>
          </cell>
          <cell r="L155">
            <v>3.9041546744136633</v>
          </cell>
          <cell r="M155">
            <v>3.7205240800832935</v>
          </cell>
          <cell r="N155">
            <v>3.7503805354938176</v>
          </cell>
          <cell r="O155">
            <v>3.7635456802513483</v>
          </cell>
          <cell r="P155">
            <v>3.7919789165466424</v>
          </cell>
          <cell r="Q155">
            <v>3.8134360751839562</v>
          </cell>
          <cell r="R155">
            <v>3.8531149129553142</v>
          </cell>
          <cell r="S155">
            <v>3.8956464219458833</v>
          </cell>
          <cell r="T155">
            <v>3.9240119971363847</v>
          </cell>
          <cell r="U155">
            <v>3.9598317721974268</v>
          </cell>
          <cell r="V155">
            <v>3.9835665410527068</v>
          </cell>
          <cell r="W155">
            <v>4.0334323522489415</v>
          </cell>
        </row>
        <row r="156">
          <cell r="D156" t="str">
            <v>KI2020</v>
          </cell>
          <cell r="E156" t="str">
            <v>K0001</v>
          </cell>
          <cell r="F156" t="str">
            <v>DetailedFC3_</v>
          </cell>
          <cell r="H156" t="str">
            <v>M.CTD</v>
          </cell>
          <cell r="J156" t="str">
            <v>KEYWORD</v>
          </cell>
          <cell r="L156">
            <v>3.7893024430205275</v>
          </cell>
          <cell r="M156">
            <v>3.63690536892822</v>
          </cell>
          <cell r="N156">
            <v>3.6702692295375439</v>
          </cell>
          <cell r="O156">
            <v>3.670572821219257</v>
          </cell>
          <cell r="P156">
            <v>3.6763317213921085</v>
          </cell>
          <cell r="Q156">
            <v>3.677065281078288</v>
          </cell>
          <cell r="R156">
            <v>3.6753843434864994</v>
          </cell>
          <cell r="S156">
            <v>3.6853392971423307</v>
          </cell>
          <cell r="T156">
            <v>3.6856859125568469</v>
          </cell>
          <cell r="U156">
            <v>3.6946530387611447</v>
          </cell>
          <cell r="V156">
            <v>3.6962794900051263</v>
          </cell>
          <cell r="W156">
            <v>3.7273505948727412</v>
          </cell>
        </row>
      </sheetData>
      <sheetData sheetId="10" refreshError="1"/>
      <sheetData sheetId="11" refreshError="1">
        <row r="54">
          <cell r="D54" t="str">
            <v>PRESERVE</v>
          </cell>
          <cell r="E54" t="b">
            <v>1</v>
          </cell>
          <cell r="F54" t="str">
            <v>(boolean value)</v>
          </cell>
          <cell r="G54" t="str">
            <v>Version</v>
          </cell>
          <cell r="H54" t="str">
            <v>V.2</v>
          </cell>
          <cell r="I54" t="str">
            <v>(V.1 or V.2)</v>
          </cell>
          <cell r="J54" t="str">
            <v>ACC</v>
          </cell>
        </row>
        <row r="55">
          <cell r="D55" t="str">
            <v>APPLICATION</v>
          </cell>
          <cell r="F55" t="str">
            <v>(Application ID)</v>
          </cell>
          <cell r="J55" t="str">
            <v>ENT</v>
          </cell>
        </row>
        <row r="56">
          <cell r="D56" t="str">
            <v>READ ONLY</v>
          </cell>
          <cell r="E56" t="b">
            <v>0</v>
          </cell>
          <cell r="F56" t="str">
            <v>(boolean value)</v>
          </cell>
          <cell r="J56" t="str">
            <v>CAT</v>
          </cell>
          <cell r="K56" t="str">
            <v>$2</v>
          </cell>
          <cell r="L56" t="str">
            <v>2004</v>
          </cell>
          <cell r="M56" t="str">
            <v>2004</v>
          </cell>
          <cell r="N56" t="str">
            <v>2004</v>
          </cell>
          <cell r="O56" t="str">
            <v>2004</v>
          </cell>
          <cell r="P56" t="str">
            <v>2004</v>
          </cell>
          <cell r="Q56" t="str">
            <v>2004</v>
          </cell>
          <cell r="R56" t="str">
            <v>2004</v>
          </cell>
          <cell r="S56" t="str">
            <v>2004</v>
          </cell>
          <cell r="T56" t="str">
            <v>2004</v>
          </cell>
          <cell r="U56" t="str">
            <v>2004</v>
          </cell>
          <cell r="V56" t="str">
            <v>2004</v>
          </cell>
          <cell r="W56" t="str">
            <v>2004</v>
          </cell>
        </row>
        <row r="57">
          <cell r="D57" t="str">
            <v>BLANK MISSING</v>
          </cell>
          <cell r="E57" t="b">
            <v>0</v>
          </cell>
          <cell r="F57" t="str">
            <v>(boolean value)</v>
          </cell>
          <cell r="J57" t="str">
            <v>PER</v>
          </cell>
          <cell r="K57" t="str">
            <v>$1</v>
          </cell>
          <cell r="L57">
            <v>1</v>
          </cell>
          <cell r="M57">
            <v>2</v>
          </cell>
          <cell r="N57">
            <v>3</v>
          </cell>
          <cell r="O57">
            <v>4</v>
          </cell>
          <cell r="P57">
            <v>5</v>
          </cell>
          <cell r="Q57">
            <v>6</v>
          </cell>
          <cell r="R57">
            <v>7</v>
          </cell>
          <cell r="S57">
            <v>8</v>
          </cell>
          <cell r="T57">
            <v>9</v>
          </cell>
          <cell r="U57">
            <v>10</v>
          </cell>
          <cell r="V57">
            <v>11</v>
          </cell>
          <cell r="W57">
            <v>12</v>
          </cell>
        </row>
        <row r="58">
          <cell r="J58" t="str">
            <v>FRE</v>
          </cell>
        </row>
        <row r="59">
          <cell r="J59" t="str">
            <v>KEYWORD</v>
          </cell>
        </row>
        <row r="60">
          <cell r="D60" t="str">
            <v>ACC</v>
          </cell>
          <cell r="E60" t="str">
            <v>ENT</v>
          </cell>
          <cell r="F60" t="str">
            <v>CAT</v>
          </cell>
          <cell r="G60" t="str">
            <v>PER</v>
          </cell>
          <cell r="H60" t="str">
            <v>FRE</v>
          </cell>
          <cell r="I60" t="str">
            <v>KEYWORD</v>
          </cell>
          <cell r="J60" t="str">
            <v>SCALE</v>
          </cell>
        </row>
        <row r="61">
          <cell r="D61" t="str">
            <v>$1</v>
          </cell>
          <cell r="E61" t="str">
            <v>$1</v>
          </cell>
          <cell r="F61" t="str">
            <v>$1</v>
          </cell>
          <cell r="H61" t="str">
            <v>$1</v>
          </cell>
        </row>
        <row r="62">
          <cell r="D62" t="str">
            <v>KI6278</v>
          </cell>
          <cell r="E62" t="str">
            <v>K0001</v>
          </cell>
          <cell r="F62" t="str">
            <v>Actual_</v>
          </cell>
          <cell r="H62" t="str">
            <v>M.CTD</v>
          </cell>
          <cell r="J62">
            <v>1E-3</v>
          </cell>
          <cell r="L62">
            <v>260.52850310674899</v>
          </cell>
          <cell r="M62">
            <v>242.49716277318433</v>
          </cell>
          <cell r="N62">
            <v>277.28340401107147</v>
          </cell>
          <cell r="O62">
            <v>273.58390187693931</v>
          </cell>
          <cell r="P62">
            <v>288.51514030985049</v>
          </cell>
          <cell r="Q62">
            <v>281.6133360670612</v>
          </cell>
          <cell r="R62">
            <v>287.31917336004085</v>
          </cell>
          <cell r="S62">
            <v>-3693.6930180365289</v>
          </cell>
          <cell r="T62">
            <v>0</v>
          </cell>
          <cell r="U62">
            <v>0</v>
          </cell>
          <cell r="V62">
            <v>0</v>
          </cell>
          <cell r="W62">
            <v>0</v>
          </cell>
        </row>
        <row r="63">
          <cell r="D63" t="str">
            <v>KI6278</v>
          </cell>
          <cell r="E63" t="str">
            <v>K0001</v>
          </cell>
          <cell r="F63" t="str">
            <v>Budget_</v>
          </cell>
          <cell r="H63" t="str">
            <v>M.CTD</v>
          </cell>
          <cell r="J63">
            <v>1E-3</v>
          </cell>
          <cell r="L63">
            <v>259.2515318199421</v>
          </cell>
          <cell r="M63">
            <v>258.38674831620477</v>
          </cell>
          <cell r="N63">
            <v>276.47847439905439</v>
          </cell>
          <cell r="O63">
            <v>271.67245359680442</v>
          </cell>
          <cell r="P63">
            <v>280.72216481989597</v>
          </cell>
          <cell r="Q63">
            <v>282.30251690564</v>
          </cell>
          <cell r="R63">
            <v>292.72811708255836</v>
          </cell>
          <cell r="S63">
            <v>292.45325110388507</v>
          </cell>
          <cell r="T63">
            <v>297.79161583413952</v>
          </cell>
          <cell r="U63">
            <v>307.93740338510236</v>
          </cell>
          <cell r="V63">
            <v>307.53741564544111</v>
          </cell>
          <cell r="W63">
            <v>316.31340730413763</v>
          </cell>
        </row>
        <row r="64">
          <cell r="D64" t="str">
            <v>KI6277</v>
          </cell>
          <cell r="E64" t="str">
            <v>K0001</v>
          </cell>
          <cell r="F64" t="str">
            <v>Actual_</v>
          </cell>
          <cell r="H64" t="str">
            <v>M.CTD</v>
          </cell>
          <cell r="J64">
            <v>1E-3</v>
          </cell>
          <cell r="L64">
            <v>260.52850310674899</v>
          </cell>
          <cell r="M64">
            <v>251.42344306909428</v>
          </cell>
          <cell r="N64">
            <v>260.0943530117176</v>
          </cell>
          <cell r="O64">
            <v>263.55924986602821</v>
          </cell>
          <cell r="P64">
            <v>268.7051026180701</v>
          </cell>
          <cell r="Q64">
            <v>270.9204876325278</v>
          </cell>
          <cell r="R64">
            <v>273.37916068453859</v>
          </cell>
          <cell r="S64">
            <v>0</v>
          </cell>
          <cell r="T64">
            <v>0</v>
          </cell>
          <cell r="U64">
            <v>0</v>
          </cell>
          <cell r="V64">
            <v>0</v>
          </cell>
          <cell r="W64">
            <v>0</v>
          </cell>
        </row>
        <row r="65">
          <cell r="D65" t="str">
            <v>KI6277</v>
          </cell>
          <cell r="E65" t="str">
            <v>K0001</v>
          </cell>
          <cell r="F65" t="str">
            <v>Budget_</v>
          </cell>
          <cell r="H65" t="str">
            <v>M.CTD</v>
          </cell>
          <cell r="J65">
            <v>1E-3</v>
          </cell>
          <cell r="L65">
            <v>259.2515318199421</v>
          </cell>
          <cell r="M65">
            <v>258.80551486776602</v>
          </cell>
          <cell r="N65">
            <v>264.71918525966754</v>
          </cell>
          <cell r="O65">
            <v>266.51476898703982</v>
          </cell>
          <cell r="P65">
            <v>269.39456792451796</v>
          </cell>
          <cell r="Q65">
            <v>271.59098813210869</v>
          </cell>
          <cell r="R65">
            <v>274.65887236758829</v>
          </cell>
          <cell r="S65">
            <v>276.93278039473114</v>
          </cell>
          <cell r="T65">
            <v>279.3037629751168</v>
          </cell>
          <cell r="U65">
            <v>282.23164683281232</v>
          </cell>
          <cell r="V65">
            <v>284.57623139250336</v>
          </cell>
          <cell r="W65">
            <v>287.22025535235326</v>
          </cell>
        </row>
        <row r="66">
          <cell r="D66" t="str">
            <v>KI6277</v>
          </cell>
          <cell r="E66" t="str">
            <v>K0001</v>
          </cell>
          <cell r="F66" t="str">
            <v>DetailedFC3_</v>
          </cell>
          <cell r="H66" t="str">
            <v>M.CTD</v>
          </cell>
          <cell r="J66">
            <v>1E-3</v>
          </cell>
          <cell r="L66">
            <v>260.52850310674899</v>
          </cell>
          <cell r="M66">
            <v>251.42344306909428</v>
          </cell>
          <cell r="N66">
            <v>260.0943530117176</v>
          </cell>
          <cell r="O66">
            <v>263.55924986602821</v>
          </cell>
          <cell r="P66">
            <v>268.7051026180701</v>
          </cell>
          <cell r="Q66">
            <v>270.9204876325278</v>
          </cell>
          <cell r="R66">
            <v>274.201979136435</v>
          </cell>
          <cell r="S66">
            <v>277.11085309864563</v>
          </cell>
          <cell r="T66">
            <v>279.53007384989428</v>
          </cell>
          <cell r="U66">
            <v>282.66288477118007</v>
          </cell>
          <cell r="V66">
            <v>284.9939192427787</v>
          </cell>
          <cell r="W66">
            <v>288.03264018166516</v>
          </cell>
        </row>
        <row r="84">
          <cell r="D84" t="str">
            <v>PRESERVE</v>
          </cell>
          <cell r="E84" t="b">
            <v>1</v>
          </cell>
          <cell r="F84" t="str">
            <v>(boolean value)</v>
          </cell>
          <cell r="G84" t="str">
            <v>Version</v>
          </cell>
          <cell r="H84" t="str">
            <v>V.2</v>
          </cell>
          <cell r="I84" t="str">
            <v>(V.1 or V.2)</v>
          </cell>
          <cell r="J84" t="str">
            <v>ACC</v>
          </cell>
        </row>
        <row r="85">
          <cell r="D85" t="str">
            <v>APPLICATION</v>
          </cell>
          <cell r="F85" t="str">
            <v>(Application ID)</v>
          </cell>
          <cell r="J85" t="str">
            <v>ENT</v>
          </cell>
        </row>
        <row r="86">
          <cell r="D86" t="str">
            <v>READ ONLY</v>
          </cell>
          <cell r="E86" t="b">
            <v>0</v>
          </cell>
          <cell r="F86" t="str">
            <v>(boolean value)</v>
          </cell>
          <cell r="J86" t="str">
            <v>CAT</v>
          </cell>
          <cell r="K86" t="str">
            <v>$2</v>
          </cell>
          <cell r="L86" t="str">
            <v>2004</v>
          </cell>
          <cell r="M86" t="str">
            <v>2004</v>
          </cell>
          <cell r="N86" t="str">
            <v>2004</v>
          </cell>
          <cell r="O86" t="str">
            <v>2004</v>
          </cell>
          <cell r="P86" t="str">
            <v>2004</v>
          </cell>
          <cell r="Q86" t="str">
            <v>2004</v>
          </cell>
          <cell r="R86" t="str">
            <v>2004</v>
          </cell>
          <cell r="S86" t="str">
            <v>2004</v>
          </cell>
          <cell r="T86" t="str">
            <v>2004</v>
          </cell>
          <cell r="U86" t="str">
            <v>2004</v>
          </cell>
          <cell r="V86" t="str">
            <v>2004</v>
          </cell>
          <cell r="W86" t="str">
            <v>2004</v>
          </cell>
        </row>
        <row r="87">
          <cell r="D87" t="str">
            <v>BLANK MISSING</v>
          </cell>
          <cell r="E87" t="b">
            <v>0</v>
          </cell>
          <cell r="F87" t="str">
            <v>(boolean value)</v>
          </cell>
          <cell r="J87" t="str">
            <v>PER</v>
          </cell>
          <cell r="K87" t="str">
            <v>$1</v>
          </cell>
          <cell r="L87">
            <v>1</v>
          </cell>
          <cell r="M87">
            <v>2</v>
          </cell>
          <cell r="N87">
            <v>3</v>
          </cell>
          <cell r="O87">
            <v>4</v>
          </cell>
          <cell r="P87">
            <v>5</v>
          </cell>
          <cell r="Q87">
            <v>6</v>
          </cell>
          <cell r="R87">
            <v>7</v>
          </cell>
          <cell r="S87">
            <v>8</v>
          </cell>
          <cell r="T87">
            <v>9</v>
          </cell>
          <cell r="U87">
            <v>10</v>
          </cell>
          <cell r="V87">
            <v>11</v>
          </cell>
          <cell r="W87">
            <v>12</v>
          </cell>
        </row>
        <row r="88">
          <cell r="J88" t="str">
            <v>FRE</v>
          </cell>
        </row>
        <row r="89">
          <cell r="J89" t="str">
            <v>KEYWORD</v>
          </cell>
        </row>
        <row r="90">
          <cell r="D90" t="str">
            <v>ACC</v>
          </cell>
          <cell r="E90" t="str">
            <v>ENT</v>
          </cell>
          <cell r="F90" t="str">
            <v>CAT</v>
          </cell>
          <cell r="G90" t="str">
            <v>PER</v>
          </cell>
          <cell r="H90" t="str">
            <v>FRE</v>
          </cell>
          <cell r="I90" t="str">
            <v>KEYWORD</v>
          </cell>
          <cell r="J90" t="str">
            <v>SCALE</v>
          </cell>
        </row>
        <row r="91">
          <cell r="D91" t="str">
            <v>$1</v>
          </cell>
          <cell r="E91" t="str">
            <v>$1</v>
          </cell>
          <cell r="F91" t="str">
            <v>$1</v>
          </cell>
          <cell r="H91" t="str">
            <v>$1</v>
          </cell>
        </row>
        <row r="92">
          <cell r="D92" t="str">
            <v>KI6160</v>
          </cell>
          <cell r="E92" t="str">
            <v>K0001</v>
          </cell>
          <cell r="F92" t="str">
            <v>Actual_</v>
          </cell>
          <cell r="H92" t="str">
            <v>M.PER</v>
          </cell>
          <cell r="J92">
            <v>9.9999999999999995E-7</v>
          </cell>
          <cell r="L92">
            <v>2.2699566729599998</v>
          </cell>
          <cell r="M92">
            <v>2.2106862541600001</v>
          </cell>
          <cell r="N92">
            <v>2.0676437329699993</v>
          </cell>
          <cell r="O92">
            <v>2.1413248967800009</v>
          </cell>
          <cell r="P92">
            <v>2.1061122213899997</v>
          </cell>
          <cell r="Q92">
            <v>2.04957159819</v>
          </cell>
          <cell r="R92">
            <v>2.1095054150600006</v>
          </cell>
          <cell r="S92">
            <v>-14.954800791509999</v>
          </cell>
          <cell r="T92">
            <v>0</v>
          </cell>
          <cell r="U92">
            <v>0</v>
          </cell>
          <cell r="V92">
            <v>0</v>
          </cell>
          <cell r="W92">
            <v>0</v>
          </cell>
        </row>
        <row r="93">
          <cell r="D93" t="str">
            <v>KI6160</v>
          </cell>
          <cell r="E93" t="str">
            <v>K0001</v>
          </cell>
          <cell r="F93" t="str">
            <v>Budget_</v>
          </cell>
          <cell r="H93" t="str">
            <v>M.PER</v>
          </cell>
          <cell r="J93">
            <v>9.9999999999999995E-7</v>
          </cell>
          <cell r="L93">
            <v>2.1049484354599999</v>
          </cell>
          <cell r="M93">
            <v>1.8988881028</v>
          </cell>
          <cell r="N93">
            <v>2.0390948872500005</v>
          </cell>
          <cell r="O93">
            <v>2.0241709230499993</v>
          </cell>
          <cell r="P93">
            <v>2.0707202095599992</v>
          </cell>
          <cell r="Q93">
            <v>2.0616064791200031</v>
          </cell>
          <cell r="R93">
            <v>2.1337249730199965</v>
          </cell>
          <cell r="S93">
            <v>2.1708566806700005</v>
          </cell>
          <cell r="T93">
            <v>2.1496027258300017</v>
          </cell>
          <cell r="U93">
            <v>2.2181418256899974</v>
          </cell>
          <cell r="V93">
            <v>2.1907423718000016</v>
          </cell>
          <cell r="W93">
            <v>2.4392086565399986</v>
          </cell>
        </row>
        <row r="94">
          <cell r="D94" t="str">
            <v>KI6160</v>
          </cell>
          <cell r="E94" t="str">
            <v>K0001</v>
          </cell>
          <cell r="F94" t="str">
            <v>Actual_</v>
          </cell>
          <cell r="H94" t="str">
            <v>M.CTD</v>
          </cell>
          <cell r="J94">
            <v>9.9999999999999995E-7</v>
          </cell>
          <cell r="L94">
            <v>2.2699566729599998</v>
          </cell>
          <cell r="M94">
            <v>4.4806429271199999</v>
          </cell>
          <cell r="N94">
            <v>6.5482866600899987</v>
          </cell>
          <cell r="O94">
            <v>8.6896115568700001</v>
          </cell>
          <cell r="P94">
            <v>10.795723778259999</v>
          </cell>
          <cell r="Q94">
            <v>12.84529537645</v>
          </cell>
          <cell r="R94">
            <v>14.954800791509999</v>
          </cell>
          <cell r="S94">
            <v>0</v>
          </cell>
          <cell r="T94">
            <v>0</v>
          </cell>
          <cell r="U94">
            <v>0</v>
          </cell>
          <cell r="V94">
            <v>0</v>
          </cell>
          <cell r="W94">
            <v>0</v>
          </cell>
        </row>
        <row r="95">
          <cell r="D95" t="str">
            <v>KI6160</v>
          </cell>
          <cell r="E95" t="str">
            <v>K0001</v>
          </cell>
          <cell r="F95" t="str">
            <v>Budget_</v>
          </cell>
          <cell r="H95" t="str">
            <v>M.CTD</v>
          </cell>
          <cell r="J95">
            <v>9.9999999999999995E-7</v>
          </cell>
          <cell r="L95">
            <v>2.1049484354599999</v>
          </cell>
          <cell r="M95">
            <v>4.0038365382599999</v>
          </cell>
          <cell r="N95">
            <v>6.04293142551</v>
          </cell>
          <cell r="O95">
            <v>8.0671023485599989</v>
          </cell>
          <cell r="P95">
            <v>10.137822558119998</v>
          </cell>
          <cell r="Q95">
            <v>12.199429037240002</v>
          </cell>
          <cell r="R95">
            <v>14.333154010259998</v>
          </cell>
          <cell r="S95">
            <v>16.504010690929999</v>
          </cell>
          <cell r="T95">
            <v>18.653613416759999</v>
          </cell>
          <cell r="U95">
            <v>20.871755242449996</v>
          </cell>
          <cell r="V95">
            <v>23.062497614249999</v>
          </cell>
          <cell r="W95">
            <v>25.501706270789999</v>
          </cell>
        </row>
        <row r="96">
          <cell r="D96" t="str">
            <v>KI6160</v>
          </cell>
          <cell r="E96" t="str">
            <v>K0001</v>
          </cell>
          <cell r="F96" t="str">
            <v>DetailedFC3_</v>
          </cell>
          <cell r="H96" t="str">
            <v>M.CTD</v>
          </cell>
          <cell r="J96">
            <v>9.9999999999999995E-7</v>
          </cell>
          <cell r="L96">
            <v>2.2699566729599998</v>
          </cell>
          <cell r="M96">
            <v>4.4806429271199999</v>
          </cell>
          <cell r="N96">
            <v>6.5482866600899987</v>
          </cell>
          <cell r="O96">
            <v>8.6896115568700001</v>
          </cell>
          <cell r="P96">
            <v>10.795723778259999</v>
          </cell>
          <cell r="Q96">
            <v>12.84529537645</v>
          </cell>
          <cell r="R96">
            <v>14.34338622556</v>
          </cell>
          <cell r="S96">
            <v>16.367115678859999</v>
          </cell>
          <cell r="T96">
            <v>18.358470726469999</v>
          </cell>
          <cell r="U96">
            <v>20.39775207968</v>
          </cell>
          <cell r="V96">
            <v>22.402942472239999</v>
          </cell>
          <cell r="W96">
            <v>24.595947585449998</v>
          </cell>
        </row>
        <row r="114">
          <cell r="D114" t="str">
            <v>PRESERVE</v>
          </cell>
          <cell r="E114" t="b">
            <v>1</v>
          </cell>
          <cell r="F114" t="str">
            <v>(boolean value)</v>
          </cell>
          <cell r="G114" t="str">
            <v>Version</v>
          </cell>
          <cell r="H114" t="str">
            <v>V.2</v>
          </cell>
          <cell r="I114" t="str">
            <v>(V.1 or V.2)</v>
          </cell>
          <cell r="J114" t="str">
            <v>ACC</v>
          </cell>
        </row>
        <row r="115">
          <cell r="D115" t="str">
            <v>APPLICATION</v>
          </cell>
          <cell r="F115" t="str">
            <v>(Application ID)</v>
          </cell>
          <cell r="J115" t="str">
            <v>ENT</v>
          </cell>
        </row>
        <row r="116">
          <cell r="D116" t="str">
            <v>READ ONLY</v>
          </cell>
          <cell r="E116" t="b">
            <v>0</v>
          </cell>
          <cell r="F116" t="str">
            <v>(boolean value)</v>
          </cell>
          <cell r="J116" t="str">
            <v>CAT</v>
          </cell>
          <cell r="K116" t="str">
            <v>$2</v>
          </cell>
          <cell r="L116" t="str">
            <v>2004</v>
          </cell>
          <cell r="M116" t="str">
            <v>2004</v>
          </cell>
          <cell r="N116" t="str">
            <v>2004</v>
          </cell>
          <cell r="O116" t="str">
            <v>2004</v>
          </cell>
          <cell r="P116" t="str">
            <v>2004</v>
          </cell>
          <cell r="Q116" t="str">
            <v>2004</v>
          </cell>
          <cell r="R116" t="str">
            <v>2004</v>
          </cell>
          <cell r="S116" t="str">
            <v>2004</v>
          </cell>
          <cell r="T116" t="str">
            <v>2004</v>
          </cell>
          <cell r="U116" t="str">
            <v>2004</v>
          </cell>
          <cell r="V116" t="str">
            <v>2004</v>
          </cell>
          <cell r="W116" t="str">
            <v>2004</v>
          </cell>
        </row>
        <row r="117">
          <cell r="D117" t="str">
            <v>BLANK MISSING</v>
          </cell>
          <cell r="E117" t="b">
            <v>0</v>
          </cell>
          <cell r="F117" t="str">
            <v>(boolean value)</v>
          </cell>
          <cell r="J117" t="str">
            <v>PER</v>
          </cell>
          <cell r="K117" t="str">
            <v>$1</v>
          </cell>
          <cell r="L117">
            <v>1</v>
          </cell>
          <cell r="M117">
            <v>2</v>
          </cell>
          <cell r="N117">
            <v>3</v>
          </cell>
          <cell r="O117">
            <v>4</v>
          </cell>
          <cell r="P117">
            <v>5</v>
          </cell>
          <cell r="Q117">
            <v>6</v>
          </cell>
          <cell r="R117">
            <v>7</v>
          </cell>
          <cell r="S117">
            <v>8</v>
          </cell>
          <cell r="T117">
            <v>9</v>
          </cell>
          <cell r="U117">
            <v>10</v>
          </cell>
          <cell r="V117">
            <v>11</v>
          </cell>
          <cell r="W117">
            <v>12</v>
          </cell>
        </row>
        <row r="118">
          <cell r="J118" t="str">
            <v>FRE</v>
          </cell>
        </row>
        <row r="119">
          <cell r="J119" t="str">
            <v>KEYWORD</v>
          </cell>
        </row>
        <row r="120">
          <cell r="D120" t="str">
            <v>ACC</v>
          </cell>
          <cell r="E120" t="str">
            <v>ENT</v>
          </cell>
          <cell r="F120" t="str">
            <v>CAT</v>
          </cell>
          <cell r="G120" t="str">
            <v>PER</v>
          </cell>
          <cell r="H120" t="str">
            <v>FRE</v>
          </cell>
          <cell r="I120" t="str">
            <v>KEYWORD</v>
          </cell>
          <cell r="J120" t="str">
            <v>SCALE</v>
          </cell>
        </row>
        <row r="121">
          <cell r="D121" t="str">
            <v>$1</v>
          </cell>
          <cell r="E121" t="str">
            <v>$1</v>
          </cell>
          <cell r="F121" t="str">
            <v>$1</v>
          </cell>
          <cell r="H121" t="str">
            <v>$1</v>
          </cell>
        </row>
        <row r="122">
          <cell r="D122" t="str">
            <v>KI4100</v>
          </cell>
          <cell r="E122" t="str">
            <v>K0001</v>
          </cell>
          <cell r="F122" t="str">
            <v>Actual_</v>
          </cell>
          <cell r="H122" t="str">
            <v>M.PER</v>
          </cell>
          <cell r="J122">
            <v>1E-3</v>
          </cell>
          <cell r="L122">
            <v>87.293092663001659</v>
          </cell>
          <cell r="M122">
            <v>78.769247854017877</v>
          </cell>
          <cell r="N122">
            <v>101.07125819171712</v>
          </cell>
          <cell r="O122">
            <v>90.143490955587126</v>
          </cell>
          <cell r="P122">
            <v>79.227069483168194</v>
          </cell>
          <cell r="Q122">
            <v>108.69814861245541</v>
          </cell>
          <cell r="R122">
            <v>93.803165233892273</v>
          </cell>
          <cell r="S122">
            <v>-403.96595937389242</v>
          </cell>
          <cell r="T122">
            <v>0</v>
          </cell>
          <cell r="U122">
            <v>0</v>
          </cell>
          <cell r="V122">
            <v>0</v>
          </cell>
          <cell r="W122">
            <v>0</v>
          </cell>
        </row>
        <row r="123">
          <cell r="D123" t="str">
            <v>KI4100</v>
          </cell>
          <cell r="E123" t="str">
            <v>K0001</v>
          </cell>
          <cell r="F123" t="str">
            <v>Budget_</v>
          </cell>
          <cell r="H123" t="str">
            <v>M.PER</v>
          </cell>
          <cell r="J123">
            <v>1E-3</v>
          </cell>
          <cell r="L123">
            <v>65.267940193908672</v>
          </cell>
          <cell r="M123">
            <v>65.004496979977446</v>
          </cell>
          <cell r="N123">
            <v>66.302919617815036</v>
          </cell>
          <cell r="O123">
            <v>66.857760587984032</v>
          </cell>
          <cell r="P123">
            <v>67.415711222290469</v>
          </cell>
          <cell r="Q123">
            <v>68.30833963333356</v>
          </cell>
          <cell r="R123">
            <v>69.300983416336933</v>
          </cell>
          <cell r="S123">
            <v>70.153542333327707</v>
          </cell>
          <cell r="T123">
            <v>70.747980527243925</v>
          </cell>
          <cell r="U123">
            <v>75.514314583808655</v>
          </cell>
          <cell r="V123">
            <v>77.3401331868493</v>
          </cell>
          <cell r="W123">
            <v>79.300086502872063</v>
          </cell>
        </row>
        <row r="124">
          <cell r="D124" t="str">
            <v>KI4100</v>
          </cell>
          <cell r="E124" t="str">
            <v>K0001</v>
          </cell>
          <cell r="F124" t="str">
            <v>Actual_</v>
          </cell>
          <cell r="H124" t="str">
            <v>M.CTD</v>
          </cell>
          <cell r="J124">
            <v>1E-3</v>
          </cell>
          <cell r="L124">
            <v>87.293092663001659</v>
          </cell>
          <cell r="M124">
            <v>166.06234051701955</v>
          </cell>
          <cell r="N124">
            <v>267.13359870873666</v>
          </cell>
          <cell r="O124">
            <v>357.2770896643238</v>
          </cell>
          <cell r="P124">
            <v>436.50415914749198</v>
          </cell>
          <cell r="Q124">
            <v>545.20230775994742</v>
          </cell>
          <cell r="R124">
            <v>639.0054729938397</v>
          </cell>
          <cell r="S124">
            <v>235.03951361994729</v>
          </cell>
          <cell r="T124">
            <v>235.03951361994729</v>
          </cell>
          <cell r="U124">
            <v>235.03951361994729</v>
          </cell>
          <cell r="V124">
            <v>235.03951361994729</v>
          </cell>
          <cell r="W124">
            <v>235.03951361994729</v>
          </cell>
        </row>
        <row r="125">
          <cell r="D125" t="str">
            <v>KI4100</v>
          </cell>
          <cell r="E125" t="str">
            <v>K0001</v>
          </cell>
          <cell r="F125" t="str">
            <v>Budget_</v>
          </cell>
          <cell r="H125" t="str">
            <v>M.CTD</v>
          </cell>
          <cell r="J125">
            <v>1E-3</v>
          </cell>
          <cell r="L125">
            <v>65.267940193908672</v>
          </cell>
          <cell r="M125">
            <v>130.27243717388612</v>
          </cell>
          <cell r="N125">
            <v>196.57535679170115</v>
          </cell>
          <cell r="O125">
            <v>263.43311737968514</v>
          </cell>
          <cell r="P125">
            <v>330.84882860197564</v>
          </cell>
          <cell r="Q125">
            <v>399.1571682353092</v>
          </cell>
          <cell r="R125">
            <v>468.45815165164612</v>
          </cell>
          <cell r="S125">
            <v>538.61169398497384</v>
          </cell>
          <cell r="T125">
            <v>609.35967451221779</v>
          </cell>
          <cell r="U125">
            <v>684.87398909602643</v>
          </cell>
          <cell r="V125">
            <v>762.21412228287568</v>
          </cell>
          <cell r="W125">
            <v>841.51420878574777</v>
          </cell>
        </row>
        <row r="126">
          <cell r="D126" t="str">
            <v>KI4100</v>
          </cell>
          <cell r="E126" t="str">
            <v>K0001</v>
          </cell>
          <cell r="F126" t="str">
            <v>DetailedFC3_</v>
          </cell>
          <cell r="H126" t="str">
            <v>M.CTD</v>
          </cell>
          <cell r="J126">
            <v>1E-3</v>
          </cell>
          <cell r="L126">
            <v>87.293092663001659</v>
          </cell>
          <cell r="M126">
            <v>166.06234051701955</v>
          </cell>
          <cell r="N126">
            <v>267.13359870873666</v>
          </cell>
          <cell r="O126">
            <v>357.2770896643238</v>
          </cell>
          <cell r="P126">
            <v>436.50415914749198</v>
          </cell>
          <cell r="Q126">
            <v>545.20230775994742</v>
          </cell>
          <cell r="R126">
            <v>640.73487886753242</v>
          </cell>
          <cell r="S126">
            <v>717.47259810246828</v>
          </cell>
          <cell r="T126">
            <v>794.61409447323103</v>
          </cell>
          <cell r="U126">
            <v>876.56848190144171</v>
          </cell>
          <cell r="V126">
            <v>955.78741738756605</v>
          </cell>
          <cell r="W126">
            <v>1042.118367888045</v>
          </cell>
        </row>
        <row r="144">
          <cell r="D144" t="str">
            <v>PRESERVE</v>
          </cell>
          <cell r="E144" t="b">
            <v>1</v>
          </cell>
          <cell r="F144" t="str">
            <v>(boolean value)</v>
          </cell>
          <cell r="G144" t="str">
            <v>Version</v>
          </cell>
          <cell r="H144" t="str">
            <v>V.2</v>
          </cell>
          <cell r="I144" t="str">
            <v>(V.1 or V.2)</v>
          </cell>
          <cell r="J144" t="str">
            <v>ACC</v>
          </cell>
        </row>
        <row r="145">
          <cell r="D145" t="str">
            <v>APPLICATION</v>
          </cell>
          <cell r="F145" t="str">
            <v>(Application ID)</v>
          </cell>
          <cell r="J145" t="str">
            <v>ENT</v>
          </cell>
        </row>
        <row r="146">
          <cell r="D146" t="str">
            <v>READ ONLY</v>
          </cell>
          <cell r="E146" t="b">
            <v>0</v>
          </cell>
          <cell r="F146" t="str">
            <v>(boolean value)</v>
          </cell>
          <cell r="J146" t="str">
            <v>CAT</v>
          </cell>
          <cell r="K146" t="str">
            <v>$2</v>
          </cell>
          <cell r="L146" t="str">
            <v>2004</v>
          </cell>
          <cell r="M146" t="str">
            <v>2004</v>
          </cell>
          <cell r="N146" t="str">
            <v>2004</v>
          </cell>
          <cell r="O146" t="str">
            <v>2004</v>
          </cell>
          <cell r="P146" t="str">
            <v>2004</v>
          </cell>
          <cell r="Q146" t="str">
            <v>2004</v>
          </cell>
          <cell r="R146" t="str">
            <v>2004</v>
          </cell>
          <cell r="S146" t="str">
            <v>2004</v>
          </cell>
          <cell r="T146" t="str">
            <v>2004</v>
          </cell>
          <cell r="U146" t="str">
            <v>2004</v>
          </cell>
          <cell r="V146" t="str">
            <v>2004</v>
          </cell>
          <cell r="W146" t="str">
            <v>2004</v>
          </cell>
        </row>
        <row r="147">
          <cell r="D147" t="str">
            <v>BLANK MISSING</v>
          </cell>
          <cell r="E147" t="b">
            <v>0</v>
          </cell>
          <cell r="F147" t="str">
            <v>(boolean value)</v>
          </cell>
          <cell r="J147" t="str">
            <v>PER</v>
          </cell>
          <cell r="K147" t="str">
            <v>$1</v>
          </cell>
          <cell r="L147">
            <v>1</v>
          </cell>
          <cell r="M147">
            <v>2</v>
          </cell>
          <cell r="N147">
            <v>3</v>
          </cell>
          <cell r="O147">
            <v>4</v>
          </cell>
          <cell r="P147">
            <v>5</v>
          </cell>
          <cell r="Q147">
            <v>6</v>
          </cell>
          <cell r="R147">
            <v>7</v>
          </cell>
          <cell r="S147">
            <v>8</v>
          </cell>
          <cell r="T147">
            <v>9</v>
          </cell>
          <cell r="U147">
            <v>10</v>
          </cell>
          <cell r="V147">
            <v>11</v>
          </cell>
          <cell r="W147">
            <v>12</v>
          </cell>
        </row>
        <row r="148">
          <cell r="J148" t="str">
            <v>FRE</v>
          </cell>
        </row>
        <row r="149">
          <cell r="J149" t="str">
            <v>KEYWORD</v>
          </cell>
        </row>
        <row r="150">
          <cell r="D150" t="str">
            <v>ACC</v>
          </cell>
          <cell r="E150" t="str">
            <v>ENT</v>
          </cell>
          <cell r="F150" t="str">
            <v>CAT</v>
          </cell>
          <cell r="G150" t="str">
            <v>PER</v>
          </cell>
          <cell r="H150" t="str">
            <v>FRE</v>
          </cell>
          <cell r="I150" t="str">
            <v>KEYWORD</v>
          </cell>
          <cell r="J150" t="str">
            <v>SCALE</v>
          </cell>
        </row>
        <row r="151">
          <cell r="D151" t="str">
            <v>$1</v>
          </cell>
          <cell r="E151" t="str">
            <v>$1</v>
          </cell>
          <cell r="F151" t="str">
            <v>$1</v>
          </cell>
          <cell r="H151" t="str">
            <v>$1</v>
          </cell>
        </row>
        <row r="152">
          <cell r="D152" t="str">
            <v>KI4128</v>
          </cell>
          <cell r="E152" t="str">
            <v>K0001</v>
          </cell>
          <cell r="F152" t="str">
            <v>Actual_</v>
          </cell>
          <cell r="H152" t="str">
            <v>M.CTD</v>
          </cell>
          <cell r="J152">
            <v>1E-3</v>
          </cell>
          <cell r="L152">
            <v>190.03529463897331</v>
          </cell>
          <cell r="M152">
            <v>200.74246586483559</v>
          </cell>
          <cell r="N152">
            <v>229.64517635759086</v>
          </cell>
          <cell r="O152">
            <v>187.15248362030135</v>
          </cell>
          <cell r="P152">
            <v>213.00902108468918</v>
          </cell>
          <cell r="Q152">
            <v>232.04614541936061</v>
          </cell>
          <cell r="R152">
            <v>223.31361470952933</v>
          </cell>
          <cell r="S152">
            <v>133.1487110576476</v>
          </cell>
          <cell r="T152">
            <v>0</v>
          </cell>
          <cell r="U152">
            <v>0</v>
          </cell>
          <cell r="V152">
            <v>0</v>
          </cell>
          <cell r="W152">
            <v>0</v>
          </cell>
        </row>
        <row r="153">
          <cell r="D153" t="str">
            <v>KI4128</v>
          </cell>
          <cell r="E153" t="str">
            <v>K0001</v>
          </cell>
          <cell r="F153" t="str">
            <v>Budget_</v>
          </cell>
          <cell r="H153" t="str">
            <v>M.CTD</v>
          </cell>
          <cell r="J153">
            <v>1E-3</v>
          </cell>
          <cell r="L153">
            <v>179.39543669767153</v>
          </cell>
          <cell r="M153">
            <v>180.65765336267188</v>
          </cell>
          <cell r="N153">
            <v>182.92017297972825</v>
          </cell>
          <cell r="O153">
            <v>178.34133003230946</v>
          </cell>
          <cell r="P153">
            <v>178.60747993370293</v>
          </cell>
          <cell r="Q153">
            <v>178.27658757668192</v>
          </cell>
          <cell r="R153">
            <v>180.47769349847533</v>
          </cell>
          <cell r="S153">
            <v>179.08777608140102</v>
          </cell>
          <cell r="T153">
            <v>179.2458278797825</v>
          </cell>
          <cell r="U153">
            <v>174.0567596922622</v>
          </cell>
          <cell r="V153">
            <v>175.20126462485553</v>
          </cell>
          <cell r="W153">
            <v>169.60411513217804</v>
          </cell>
        </row>
        <row r="154">
          <cell r="D154" t="str">
            <v>KI4127</v>
          </cell>
          <cell r="E154" t="str">
            <v>K0001</v>
          </cell>
          <cell r="F154" t="str">
            <v>Actual_</v>
          </cell>
          <cell r="H154" t="str">
            <v>M.CTD</v>
          </cell>
          <cell r="J154">
            <v>1E-3</v>
          </cell>
          <cell r="L154">
            <v>190.03529463897331</v>
          </cell>
          <cell r="M154">
            <v>194.96799066258961</v>
          </cell>
          <cell r="N154">
            <v>206.7820316063131</v>
          </cell>
          <cell r="O154">
            <v>201.45097513419844</v>
          </cell>
          <cell r="P154">
            <v>203.45470589652959</v>
          </cell>
          <cell r="Q154">
            <v>208.57854832115839</v>
          </cell>
          <cell r="R154">
            <v>210.61862544007943</v>
          </cell>
          <cell r="S154">
            <v>0</v>
          </cell>
          <cell r="T154">
            <v>0</v>
          </cell>
          <cell r="U154">
            <v>0</v>
          </cell>
          <cell r="V154">
            <v>0</v>
          </cell>
          <cell r="W154">
            <v>0</v>
          </cell>
        </row>
        <row r="155">
          <cell r="D155" t="str">
            <v>KI4127</v>
          </cell>
          <cell r="E155" t="str">
            <v>K0001</v>
          </cell>
          <cell r="F155" t="str">
            <v>Budget_</v>
          </cell>
          <cell r="H155" t="str">
            <v>M.CTD</v>
          </cell>
          <cell r="J155">
            <v>1E-3</v>
          </cell>
          <cell r="L155">
            <v>179.39543669767153</v>
          </cell>
          <cell r="M155">
            <v>180.02305635827634</v>
          </cell>
          <cell r="N155">
            <v>180.98991353923003</v>
          </cell>
          <cell r="O155">
            <v>180.31029744740584</v>
          </cell>
          <cell r="P155">
            <v>179.96069244331667</v>
          </cell>
          <cell r="Q155">
            <v>179.67023617518032</v>
          </cell>
          <cell r="R155">
            <v>179.78923106677374</v>
          </cell>
          <cell r="S155">
            <v>179.69755629006286</v>
          </cell>
          <cell r="T155">
            <v>179.64499284722035</v>
          </cell>
          <cell r="U155">
            <v>179.01129436258341</v>
          </cell>
          <cell r="V155">
            <v>178.61716187202026</v>
          </cell>
          <cell r="W155">
            <v>177.72713894300091</v>
          </cell>
        </row>
        <row r="156">
          <cell r="D156" t="str">
            <v>KI4127</v>
          </cell>
          <cell r="E156" t="str">
            <v>K0001</v>
          </cell>
          <cell r="F156" t="str">
            <v>DetailedFC3_</v>
          </cell>
          <cell r="H156" t="str">
            <v>M.CTD</v>
          </cell>
          <cell r="J156">
            <v>1E-3</v>
          </cell>
          <cell r="L156">
            <v>190.03529463897331</v>
          </cell>
          <cell r="M156">
            <v>194.96799066258961</v>
          </cell>
          <cell r="N156">
            <v>206.7820316063131</v>
          </cell>
          <cell r="O156">
            <v>201.45097513419844</v>
          </cell>
          <cell r="P156">
            <v>203.45470589652959</v>
          </cell>
          <cell r="Q156">
            <v>208.57854832115839</v>
          </cell>
          <cell r="R156">
            <v>212.40463415743645</v>
          </cell>
          <cell r="S156">
            <v>214.34422563221494</v>
          </cell>
          <cell r="T156">
            <v>215.79273362964787</v>
          </cell>
          <cell r="U156">
            <v>216.89487001593943</v>
          </cell>
          <cell r="V156">
            <v>217.0101293496314</v>
          </cell>
          <cell r="W156">
            <v>217.67195868078895</v>
          </cell>
        </row>
      </sheetData>
      <sheetData sheetId="12" refreshError="1"/>
      <sheetData sheetId="13" refreshError="1"/>
      <sheetData sheetId="14" refreshError="1">
        <row r="54">
          <cell r="D54" t="str">
            <v>PRESERVE</v>
          </cell>
          <cell r="E54" t="b">
            <v>1</v>
          </cell>
          <cell r="F54" t="str">
            <v>(boolean value)</v>
          </cell>
          <cell r="G54" t="str">
            <v>Version</v>
          </cell>
          <cell r="H54" t="str">
            <v>V.2</v>
          </cell>
          <cell r="I54" t="str">
            <v>(V.1 or V.2)</v>
          </cell>
          <cell r="J54" t="str">
            <v>ACC</v>
          </cell>
        </row>
        <row r="55">
          <cell r="D55" t="str">
            <v>APPLICATION</v>
          </cell>
          <cell r="F55" t="str">
            <v>(Application ID)</v>
          </cell>
          <cell r="J55" t="str">
            <v>ENT</v>
          </cell>
        </row>
        <row r="56">
          <cell r="D56" t="str">
            <v>READ ONLY</v>
          </cell>
          <cell r="E56" t="b">
            <v>0</v>
          </cell>
          <cell r="F56" t="str">
            <v>(boolean value)</v>
          </cell>
          <cell r="J56" t="str">
            <v>CAT</v>
          </cell>
          <cell r="K56" t="str">
            <v>$2</v>
          </cell>
          <cell r="L56" t="str">
            <v>2004</v>
          </cell>
          <cell r="M56" t="str">
            <v>2004</v>
          </cell>
          <cell r="N56" t="str">
            <v>2004</v>
          </cell>
          <cell r="O56" t="str">
            <v>2004</v>
          </cell>
          <cell r="P56" t="str">
            <v>2004</v>
          </cell>
          <cell r="Q56" t="str">
            <v>2004</v>
          </cell>
          <cell r="R56" t="str">
            <v>2004</v>
          </cell>
          <cell r="S56" t="str">
            <v>2004</v>
          </cell>
          <cell r="T56" t="str">
            <v>2004</v>
          </cell>
          <cell r="U56" t="str">
            <v>2004</v>
          </cell>
          <cell r="V56" t="str">
            <v>2004</v>
          </cell>
          <cell r="W56" t="str">
            <v>2004</v>
          </cell>
        </row>
        <row r="57">
          <cell r="D57" t="str">
            <v>BLANK MISSING</v>
          </cell>
          <cell r="E57" t="b">
            <v>0</v>
          </cell>
          <cell r="F57" t="str">
            <v>(boolean value)</v>
          </cell>
          <cell r="J57" t="str">
            <v>PER</v>
          </cell>
          <cell r="K57" t="str">
            <v>$1</v>
          </cell>
          <cell r="L57">
            <v>1</v>
          </cell>
          <cell r="M57">
            <v>2</v>
          </cell>
          <cell r="N57">
            <v>3</v>
          </cell>
          <cell r="O57">
            <v>4</v>
          </cell>
          <cell r="P57">
            <v>5</v>
          </cell>
          <cell r="Q57">
            <v>6</v>
          </cell>
          <cell r="R57">
            <v>7</v>
          </cell>
          <cell r="S57">
            <v>8</v>
          </cell>
          <cell r="T57">
            <v>9</v>
          </cell>
          <cell r="U57">
            <v>10</v>
          </cell>
          <cell r="V57">
            <v>11</v>
          </cell>
          <cell r="W57">
            <v>12</v>
          </cell>
        </row>
        <row r="58">
          <cell r="J58" t="str">
            <v>FRE</v>
          </cell>
        </row>
        <row r="59">
          <cell r="J59" t="str">
            <v>KEYWORD</v>
          </cell>
        </row>
        <row r="60">
          <cell r="D60" t="str">
            <v>ACC</v>
          </cell>
          <cell r="E60" t="str">
            <v>ENT</v>
          </cell>
          <cell r="F60" t="str">
            <v>CAT</v>
          </cell>
          <cell r="G60" t="str">
            <v>PER</v>
          </cell>
          <cell r="H60" t="str">
            <v>FRE</v>
          </cell>
          <cell r="I60" t="str">
            <v>KEYWORD</v>
          </cell>
          <cell r="J60" t="str">
            <v>SCALE</v>
          </cell>
        </row>
        <row r="61">
          <cell r="D61" t="str">
            <v>$1</v>
          </cell>
          <cell r="E61" t="str">
            <v>$1</v>
          </cell>
          <cell r="F61" t="str">
            <v>$1</v>
          </cell>
          <cell r="H61" t="str">
            <v>$1</v>
          </cell>
        </row>
        <row r="62">
          <cell r="D62" t="str">
            <v>KI1950</v>
          </cell>
          <cell r="E62" t="str">
            <v>K0001_IKOS</v>
          </cell>
          <cell r="F62" t="str">
            <v>Actual_</v>
          </cell>
          <cell r="H62" t="str">
            <v>M.PER</v>
          </cell>
          <cell r="J62">
            <v>1E-3</v>
          </cell>
          <cell r="L62">
            <v>1296.4884979601247</v>
          </cell>
          <cell r="M62">
            <v>-2052.1817342002191</v>
          </cell>
          <cell r="N62">
            <v>533.70689777007999</v>
          </cell>
          <cell r="O62">
            <v>-437.60419045998191</v>
          </cell>
          <cell r="P62">
            <v>907.5547548199761</v>
          </cell>
          <cell r="Q62">
            <v>-922.25205537995805</v>
          </cell>
          <cell r="R62">
            <v>-1016.9101017900255</v>
          </cell>
          <cell r="S62">
            <v>2987.6864292401287</v>
          </cell>
          <cell r="T62">
            <v>0</v>
          </cell>
          <cell r="U62">
            <v>0</v>
          </cell>
          <cell r="V62">
            <v>0</v>
          </cell>
          <cell r="W62">
            <v>0</v>
          </cell>
        </row>
        <row r="63">
          <cell r="D63" t="str">
            <v>KI1950</v>
          </cell>
          <cell r="E63" t="str">
            <v>K0001</v>
          </cell>
          <cell r="F63" t="str">
            <v>Budget_</v>
          </cell>
          <cell r="H63" t="str">
            <v>M.PER</v>
          </cell>
          <cell r="J63">
            <v>1E-3</v>
          </cell>
          <cell r="L63">
            <v>119.08840062169047</v>
          </cell>
          <cell r="M63">
            <v>137.00506844609896</v>
          </cell>
          <cell r="N63">
            <v>267.04134697865612</v>
          </cell>
          <cell r="O63">
            <v>465.15905176131463</v>
          </cell>
          <cell r="P63">
            <v>487.93246965021524</v>
          </cell>
          <cell r="Q63">
            <v>565.34396826951956</v>
          </cell>
          <cell r="R63">
            <v>367.93000369463863</v>
          </cell>
          <cell r="S63">
            <v>317.20609979560089</v>
          </cell>
          <cell r="T63">
            <v>89.448128823342273</v>
          </cell>
          <cell r="U63">
            <v>590.77890183876923</v>
          </cell>
          <cell r="V63">
            <v>245.75495235278271</v>
          </cell>
          <cell r="W63">
            <v>63.795813539182767</v>
          </cell>
        </row>
        <row r="64">
          <cell r="D64" t="str">
            <v>KI1950</v>
          </cell>
          <cell r="E64" t="str">
            <v>K0001_IKOS</v>
          </cell>
          <cell r="F64" t="str">
            <v>Actual_</v>
          </cell>
          <cell r="H64" t="str">
            <v>M.CTD</v>
          </cell>
          <cell r="J64">
            <v>1E-3</v>
          </cell>
          <cell r="L64">
            <v>1296.4884979601247</v>
          </cell>
          <cell r="M64">
            <v>-755.69323624009451</v>
          </cell>
          <cell r="N64">
            <v>-221.98633847001452</v>
          </cell>
          <cell r="O64">
            <v>-659.59052892999648</v>
          </cell>
          <cell r="P64">
            <v>247.96422588997964</v>
          </cell>
          <cell r="Q64">
            <v>-674.28782948997844</v>
          </cell>
          <cell r="R64">
            <v>-1691.1979312800038</v>
          </cell>
          <cell r="S64">
            <v>1296.4884979601247</v>
          </cell>
          <cell r="T64">
            <v>1296.4884979601247</v>
          </cell>
          <cell r="U64">
            <v>1296.4884979601247</v>
          </cell>
          <cell r="V64">
            <v>1296.4884979601247</v>
          </cell>
          <cell r="W64">
            <v>1296.4884979601247</v>
          </cell>
        </row>
        <row r="65">
          <cell r="D65" t="str">
            <v>KI1950</v>
          </cell>
          <cell r="E65" t="str">
            <v>K0001</v>
          </cell>
          <cell r="F65" t="str">
            <v>Budget_</v>
          </cell>
          <cell r="H65" t="str">
            <v>M.CTD</v>
          </cell>
          <cell r="J65">
            <v>1E-3</v>
          </cell>
          <cell r="L65">
            <v>119.08840062169047</v>
          </cell>
          <cell r="M65">
            <v>256.09346906778944</v>
          </cell>
          <cell r="N65">
            <v>523.13481604644551</v>
          </cell>
          <cell r="O65">
            <v>988.29386780776019</v>
          </cell>
          <cell r="P65">
            <v>1476.2263374579754</v>
          </cell>
          <cell r="Q65">
            <v>2041.570305727495</v>
          </cell>
          <cell r="R65">
            <v>2409.5003094221333</v>
          </cell>
          <cell r="S65">
            <v>2726.7064092177343</v>
          </cell>
          <cell r="T65">
            <v>2816.1545380410766</v>
          </cell>
          <cell r="U65">
            <v>3406.933439879846</v>
          </cell>
          <cell r="V65">
            <v>3652.6883922326288</v>
          </cell>
          <cell r="W65">
            <v>3716.4842057718115</v>
          </cell>
        </row>
        <row r="66">
          <cell r="D66" t="str">
            <v>KI1950</v>
          </cell>
          <cell r="E66" t="str">
            <v>K0001</v>
          </cell>
          <cell r="F66" t="str">
            <v>Forecast_</v>
          </cell>
          <cell r="H66" t="str">
            <v>M.CTD</v>
          </cell>
          <cell r="J66">
            <v>1E-3</v>
          </cell>
          <cell r="L66">
            <v>2802.7802588600034</v>
          </cell>
          <cell r="M66">
            <v>1343.6360666358112</v>
          </cell>
          <cell r="N66">
            <v>1350.1928407874191</v>
          </cell>
          <cell r="O66">
            <v>1371.0560060861951</v>
          </cell>
          <cell r="P66">
            <v>1366.2402696034046</v>
          </cell>
          <cell r="Q66">
            <v>1369.9789099711697</v>
          </cell>
          <cell r="R66">
            <v>1375.0326876734896</v>
          </cell>
          <cell r="S66">
            <v>0</v>
          </cell>
          <cell r="T66">
            <v>0</v>
          </cell>
          <cell r="U66">
            <v>0</v>
          </cell>
          <cell r="V66">
            <v>0</v>
          </cell>
          <cell r="W66">
            <v>0</v>
          </cell>
        </row>
        <row r="84">
          <cell r="D84" t="str">
            <v>PRESERVE</v>
          </cell>
          <cell r="E84" t="b">
            <v>1</v>
          </cell>
          <cell r="F84" t="str">
            <v>(boolean value)</v>
          </cell>
          <cell r="G84" t="str">
            <v>Version</v>
          </cell>
          <cell r="H84" t="str">
            <v>V.2</v>
          </cell>
          <cell r="I84" t="str">
            <v>(V.1 or V.2)</v>
          </cell>
          <cell r="J84" t="str">
            <v>ACC</v>
          </cell>
        </row>
        <row r="85">
          <cell r="D85" t="str">
            <v>APPLICATION</v>
          </cell>
          <cell r="F85" t="str">
            <v>(Application ID)</v>
          </cell>
          <cell r="J85" t="str">
            <v>ENT</v>
          </cell>
        </row>
        <row r="86">
          <cell r="D86" t="str">
            <v>READ ONLY</v>
          </cell>
          <cell r="E86" t="b">
            <v>0</v>
          </cell>
          <cell r="F86" t="str">
            <v>(boolean value)</v>
          </cell>
          <cell r="J86" t="str">
            <v>CAT</v>
          </cell>
          <cell r="K86" t="str">
            <v>$2</v>
          </cell>
          <cell r="L86" t="str">
            <v>2004</v>
          </cell>
          <cell r="M86" t="str">
            <v>2004</v>
          </cell>
          <cell r="N86" t="str">
            <v>2004</v>
          </cell>
          <cell r="O86" t="str">
            <v>2004</v>
          </cell>
          <cell r="P86" t="str">
            <v>2004</v>
          </cell>
          <cell r="Q86" t="str">
            <v>2004</v>
          </cell>
          <cell r="R86" t="str">
            <v>2004</v>
          </cell>
          <cell r="S86" t="str">
            <v>2004</v>
          </cell>
          <cell r="T86" t="str">
            <v>2004</v>
          </cell>
          <cell r="U86" t="str">
            <v>2004</v>
          </cell>
          <cell r="V86" t="str">
            <v>2004</v>
          </cell>
          <cell r="W86" t="str">
            <v>2004</v>
          </cell>
        </row>
        <row r="87">
          <cell r="D87" t="str">
            <v>BLANK MISSING</v>
          </cell>
          <cell r="E87" t="b">
            <v>0</v>
          </cell>
          <cell r="F87" t="str">
            <v>(boolean value)</v>
          </cell>
          <cell r="J87" t="str">
            <v>PER</v>
          </cell>
          <cell r="K87" t="str">
            <v>$1</v>
          </cell>
          <cell r="L87">
            <v>1</v>
          </cell>
          <cell r="M87">
            <v>2</v>
          </cell>
          <cell r="N87">
            <v>3</v>
          </cell>
          <cell r="O87">
            <v>4</v>
          </cell>
          <cell r="P87">
            <v>5</v>
          </cell>
          <cell r="Q87">
            <v>6</v>
          </cell>
          <cell r="R87">
            <v>7</v>
          </cell>
          <cell r="S87">
            <v>8</v>
          </cell>
          <cell r="T87">
            <v>9</v>
          </cell>
          <cell r="U87">
            <v>10</v>
          </cell>
          <cell r="V87">
            <v>11</v>
          </cell>
          <cell r="W87">
            <v>12</v>
          </cell>
        </row>
        <row r="88">
          <cell r="J88" t="str">
            <v>FRE</v>
          </cell>
        </row>
        <row r="89">
          <cell r="J89" t="str">
            <v>KEYWORD</v>
          </cell>
        </row>
        <row r="90">
          <cell r="D90" t="str">
            <v>ACC</v>
          </cell>
          <cell r="E90" t="str">
            <v>ENT</v>
          </cell>
          <cell r="F90" t="str">
            <v>CAT</v>
          </cell>
          <cell r="G90" t="str">
            <v>PER</v>
          </cell>
          <cell r="H90" t="str">
            <v>FRE</v>
          </cell>
          <cell r="I90" t="str">
            <v>KEYWORD</v>
          </cell>
          <cell r="J90" t="str">
            <v>SCALE</v>
          </cell>
        </row>
        <row r="91">
          <cell r="D91" t="str">
            <v>$1</v>
          </cell>
          <cell r="E91" t="str">
            <v>$1</v>
          </cell>
          <cell r="F91" t="str">
            <v>$1</v>
          </cell>
          <cell r="H91" t="str">
            <v>$1</v>
          </cell>
        </row>
        <row r="92">
          <cell r="D92">
            <v>5810000000</v>
          </cell>
          <cell r="E92" t="str">
            <v>K0001_IKOS</v>
          </cell>
          <cell r="F92" t="str">
            <v>Actual_</v>
          </cell>
          <cell r="H92" t="str">
            <v>M.PER</v>
          </cell>
          <cell r="J92">
            <v>1E-3</v>
          </cell>
          <cell r="L92">
            <v>1291.4342979901246</v>
          </cell>
          <cell r="M92">
            <v>12792.863638959781</v>
          </cell>
          <cell r="N92">
            <v>-13854.026976829922</v>
          </cell>
          <cell r="O92">
            <v>1.2983222200180753</v>
          </cell>
          <cell r="P92">
            <v>1174.285796999977</v>
          </cell>
          <cell r="Q92">
            <v>-1038.0636259599578</v>
          </cell>
          <cell r="R92">
            <v>14589.315656959976</v>
          </cell>
          <cell r="S92">
            <v>-13665.672812349872</v>
          </cell>
          <cell r="T92">
            <v>0</v>
          </cell>
          <cell r="U92">
            <v>0</v>
          </cell>
          <cell r="V92">
            <v>0</v>
          </cell>
          <cell r="W92">
            <v>0</v>
          </cell>
        </row>
        <row r="93">
          <cell r="D93">
            <v>5810000000</v>
          </cell>
          <cell r="E93" t="str">
            <v>K0001</v>
          </cell>
          <cell r="F93" t="str">
            <v>Budget_</v>
          </cell>
          <cell r="H93" t="str">
            <v>M.PER</v>
          </cell>
          <cell r="J93">
            <v>1E-3</v>
          </cell>
          <cell r="L93">
            <v>243.57319746916323</v>
          </cell>
          <cell r="M93">
            <v>255.32228254852345</v>
          </cell>
          <cell r="N93">
            <v>301.68093390002946</v>
          </cell>
          <cell r="O93">
            <v>369.50922582229714</v>
          </cell>
          <cell r="P93">
            <v>397.74149877558278</v>
          </cell>
          <cell r="Q93">
            <v>610.36476604938673</v>
          </cell>
          <cell r="R93">
            <v>460.48225094024559</v>
          </cell>
          <cell r="S93">
            <v>360.65985079826555</v>
          </cell>
          <cell r="T93">
            <v>103.9448707522545</v>
          </cell>
          <cell r="U93">
            <v>570.82664169593204</v>
          </cell>
          <cell r="V93">
            <v>323.50905753628302</v>
          </cell>
          <cell r="W93">
            <v>3055.2656678495509</v>
          </cell>
        </row>
        <row r="94">
          <cell r="D94">
            <v>5810000000</v>
          </cell>
          <cell r="E94" t="str">
            <v>K0001_IKOS</v>
          </cell>
          <cell r="F94" t="str">
            <v>Actual_</v>
          </cell>
          <cell r="H94" t="str">
            <v>M.CTD</v>
          </cell>
          <cell r="J94">
            <v>1E-3</v>
          </cell>
          <cell r="L94">
            <v>1291.4342979901246</v>
          </cell>
          <cell r="M94">
            <v>14084.297936949904</v>
          </cell>
          <cell r="N94">
            <v>230.27096011998407</v>
          </cell>
          <cell r="O94">
            <v>231.56928234000213</v>
          </cell>
          <cell r="P94">
            <v>1405.8550793399793</v>
          </cell>
          <cell r="Q94">
            <v>367.79145338002138</v>
          </cell>
          <cell r="R94">
            <v>14957.107110339997</v>
          </cell>
          <cell r="S94">
            <v>1291.4342979901246</v>
          </cell>
          <cell r="T94">
            <v>1291.4342979901246</v>
          </cell>
          <cell r="U94">
            <v>1291.4342979901246</v>
          </cell>
          <cell r="V94">
            <v>1291.4342979901246</v>
          </cell>
          <cell r="W94">
            <v>1291.4342979901246</v>
          </cell>
        </row>
        <row r="95">
          <cell r="D95">
            <v>5810000000</v>
          </cell>
          <cell r="E95" t="str">
            <v>K0001</v>
          </cell>
          <cell r="F95" t="str">
            <v>Budget_</v>
          </cell>
          <cell r="H95" t="str">
            <v>M.CTD</v>
          </cell>
          <cell r="J95">
            <v>1E-3</v>
          </cell>
          <cell r="L95">
            <v>243.57319746916323</v>
          </cell>
          <cell r="M95">
            <v>498.89548001768668</v>
          </cell>
          <cell r="N95">
            <v>800.5764139177162</v>
          </cell>
          <cell r="O95">
            <v>1170.0856397400132</v>
          </cell>
          <cell r="P95">
            <v>1567.8271385155961</v>
          </cell>
          <cell r="Q95">
            <v>2178.1919045649829</v>
          </cell>
          <cell r="R95">
            <v>2638.6741555052286</v>
          </cell>
          <cell r="S95">
            <v>2999.3340063034939</v>
          </cell>
          <cell r="T95">
            <v>3103.2788770557486</v>
          </cell>
          <cell r="U95">
            <v>3674.1055187516804</v>
          </cell>
          <cell r="V95">
            <v>3997.6145762879637</v>
          </cell>
          <cell r="W95">
            <v>7052.8802441375146</v>
          </cell>
        </row>
        <row r="96">
          <cell r="D96">
            <v>5810000000</v>
          </cell>
          <cell r="E96" t="str">
            <v>K0001</v>
          </cell>
          <cell r="F96" t="str">
            <v>Forecast_</v>
          </cell>
          <cell r="H96" t="str">
            <v>M.CTD</v>
          </cell>
          <cell r="J96">
            <v>1E-3</v>
          </cell>
          <cell r="L96">
            <v>2802.7802588600034</v>
          </cell>
          <cell r="M96">
            <v>1343.6360666358112</v>
          </cell>
          <cell r="N96">
            <v>1350.1928407874191</v>
          </cell>
          <cell r="O96">
            <v>1371.0560060861951</v>
          </cell>
          <cell r="P96">
            <v>1366.2402696034046</v>
          </cell>
          <cell r="Q96">
            <v>1369.9789099711697</v>
          </cell>
          <cell r="R96">
            <v>1375.0326876734896</v>
          </cell>
          <cell r="S96">
            <v>0</v>
          </cell>
          <cell r="T96">
            <v>0</v>
          </cell>
          <cell r="U96">
            <v>0</v>
          </cell>
          <cell r="V96">
            <v>0</v>
          </cell>
          <cell r="W96">
            <v>0</v>
          </cell>
        </row>
      </sheetData>
      <sheetData sheetId="15" refreshError="1"/>
      <sheetData sheetId="16" refreshError="1">
        <row r="10">
          <cell r="D10" t="str">
            <v>PRESERVE</v>
          </cell>
          <cell r="E10" t="b">
            <v>1</v>
          </cell>
          <cell r="F10" t="str">
            <v>(boolean value)</v>
          </cell>
          <cell r="G10" t="str">
            <v>Version</v>
          </cell>
          <cell r="H10" t="str">
            <v>V.2</v>
          </cell>
          <cell r="I10" t="str">
            <v>(V.1 or V.2)</v>
          </cell>
          <cell r="J10" t="str">
            <v>ACC</v>
          </cell>
          <cell r="K10" t="str">
            <v>$2</v>
          </cell>
          <cell r="P10" t="str">
            <v>$formula</v>
          </cell>
          <cell r="Q10" t="str">
            <v>$formula</v>
          </cell>
          <cell r="V10" t="str">
            <v>$formula</v>
          </cell>
          <cell r="W10" t="str">
            <v>$formula</v>
          </cell>
        </row>
        <row r="11">
          <cell r="D11" t="str">
            <v>APPLICATION</v>
          </cell>
          <cell r="F11" t="str">
            <v>(Application ID)</v>
          </cell>
          <cell r="J11" t="str">
            <v>ENT</v>
          </cell>
          <cell r="K11" t="str">
            <v>$1</v>
          </cell>
          <cell r="M11" t="str">
            <v>K0001_IKOS</v>
          </cell>
          <cell r="N11" t="str">
            <v>K0001_IKOS</v>
          </cell>
          <cell r="O11" t="str">
            <v>K0001_IKOS</v>
          </cell>
          <cell r="S11" t="str">
            <v>K0001_IKOS</v>
          </cell>
          <cell r="T11" t="str">
            <v>K0001_IKOS</v>
          </cell>
          <cell r="U11" t="str">
            <v>K0001</v>
          </cell>
        </row>
        <row r="12">
          <cell r="D12" t="str">
            <v>READ ONLY</v>
          </cell>
          <cell r="E12" t="b">
            <v>0</v>
          </cell>
          <cell r="J12" t="str">
            <v>CAT</v>
          </cell>
          <cell r="K12" t="str">
            <v>$1</v>
          </cell>
          <cell r="M12" t="str">
            <v>Actual_2003</v>
          </cell>
          <cell r="N12" t="str">
            <v>Budget_2004</v>
          </cell>
          <cell r="O12" t="str">
            <v>Actual_2004</v>
          </cell>
          <cell r="S12" t="str">
            <v>Actual_2003</v>
          </cell>
          <cell r="T12" t="str">
            <v>Budget_2004</v>
          </cell>
          <cell r="U12" t="str">
            <v>DetailedFC3_2004</v>
          </cell>
        </row>
        <row r="13">
          <cell r="D13" t="str">
            <v>BLANK MISSING</v>
          </cell>
          <cell r="E13" t="b">
            <v>0</v>
          </cell>
          <cell r="F13" t="str">
            <v>(boolean value)</v>
          </cell>
          <cell r="J13" t="str">
            <v>PER</v>
          </cell>
          <cell r="K13" t="str">
            <v>$1</v>
          </cell>
          <cell r="M13">
            <v>7</v>
          </cell>
          <cell r="N13">
            <v>7</v>
          </cell>
          <cell r="O13">
            <v>7</v>
          </cell>
          <cell r="S13">
            <v>12</v>
          </cell>
          <cell r="T13">
            <v>12</v>
          </cell>
          <cell r="U13">
            <v>12</v>
          </cell>
        </row>
        <row r="14">
          <cell r="J14" t="str">
            <v>FRE</v>
          </cell>
          <cell r="K14" t="str">
            <v>$1</v>
          </cell>
          <cell r="M14" t="str">
            <v>M.CTD</v>
          </cell>
          <cell r="N14" t="str">
            <v>M.CTD</v>
          </cell>
          <cell r="O14" t="str">
            <v>M.CTD</v>
          </cell>
          <cell r="S14" t="str">
            <v>M.CTD</v>
          </cell>
          <cell r="T14" t="str">
            <v>M.CTD</v>
          </cell>
          <cell r="U14" t="str">
            <v>M.CTD</v>
          </cell>
        </row>
        <row r="15">
          <cell r="J15" t="str">
            <v>KEYWORD</v>
          </cell>
          <cell r="L15" t="str">
            <v>$accinc</v>
          </cell>
        </row>
        <row r="16">
          <cell r="D16" t="str">
            <v>ACC</v>
          </cell>
          <cell r="E16" t="str">
            <v>ENT</v>
          </cell>
          <cell r="F16" t="str">
            <v>CAT</v>
          </cell>
          <cell r="G16" t="str">
            <v>PER</v>
          </cell>
          <cell r="H16" t="str">
            <v>FRE</v>
          </cell>
          <cell r="I16" t="str">
            <v>KEYWORD</v>
          </cell>
          <cell r="J16" t="str">
            <v>SCALE</v>
          </cell>
        </row>
        <row r="17">
          <cell r="D17" t="str">
            <v>$1</v>
          </cell>
          <cell r="E17" t="str">
            <v>$2</v>
          </cell>
          <cell r="F17" t="str">
            <v>$2</v>
          </cell>
          <cell r="H17" t="str">
            <v>$2</v>
          </cell>
        </row>
        <row r="18">
          <cell r="D18">
            <v>3020003103</v>
          </cell>
          <cell r="J18">
            <v>1E-3</v>
          </cell>
          <cell r="L18">
            <v>1</v>
          </cell>
          <cell r="M18">
            <v>6147.9912761200003</v>
          </cell>
          <cell r="N18">
            <v>6495.6412750299896</v>
          </cell>
          <cell r="O18">
            <v>6364.3291982199999</v>
          </cell>
          <cell r="P18" t="str">
            <v>132 L</v>
          </cell>
          <cell r="Q18">
            <v>-2.0320197044334973</v>
          </cell>
          <cell r="S18">
            <v>10674.245825589982</v>
          </cell>
          <cell r="T18">
            <v>11321.0423873</v>
          </cell>
          <cell r="U18">
            <v>11048.711689813683</v>
          </cell>
          <cell r="V18" t="str">
            <v>272 L</v>
          </cell>
          <cell r="W18">
            <v>-2.4026146100167831</v>
          </cell>
        </row>
        <row r="19">
          <cell r="D19">
            <v>3020003105</v>
          </cell>
          <cell r="J19">
            <v>1E-3</v>
          </cell>
          <cell r="L19">
            <v>1</v>
          </cell>
          <cell r="M19">
            <v>2558.9801422600003</v>
          </cell>
          <cell r="N19">
            <v>2491.9092474099903</v>
          </cell>
          <cell r="O19">
            <v>2574.6921274799997</v>
          </cell>
          <cell r="P19" t="str">
            <v>83 P</v>
          </cell>
          <cell r="Q19">
            <v>3.3306581059390048</v>
          </cell>
          <cell r="S19">
            <v>4362.6836970799905</v>
          </cell>
          <cell r="T19">
            <v>4280.2111792900005</v>
          </cell>
          <cell r="U19">
            <v>4495.7900306729107</v>
          </cell>
          <cell r="V19" t="str">
            <v>216 P</v>
          </cell>
          <cell r="W19">
            <v>5.0467289719626169</v>
          </cell>
        </row>
        <row r="20">
          <cell r="D20">
            <v>3020003107</v>
          </cell>
          <cell r="J20">
            <v>1E-3</v>
          </cell>
          <cell r="L20">
            <v>1</v>
          </cell>
          <cell r="M20">
            <v>3017.5447327800002</v>
          </cell>
          <cell r="N20">
            <v>3367.6539907700003</v>
          </cell>
          <cell r="O20">
            <v>3123.4621968000001</v>
          </cell>
          <cell r="P20" t="str">
            <v>245 L</v>
          </cell>
          <cell r="Q20">
            <v>-7.274346793349169</v>
          </cell>
          <cell r="S20">
            <v>5293.4959610699898</v>
          </cell>
          <cell r="T20">
            <v>5906.8738556000008</v>
          </cell>
          <cell r="U20">
            <v>5450.0091072056957</v>
          </cell>
          <cell r="V20" t="str">
            <v>457 L</v>
          </cell>
          <cell r="W20">
            <v>-7.7365837142373453</v>
          </cell>
        </row>
        <row r="21">
          <cell r="D21">
            <v>3020003109</v>
          </cell>
          <cell r="J21">
            <v>1E-3</v>
          </cell>
          <cell r="L21">
            <v>1</v>
          </cell>
          <cell r="M21">
            <v>571.46640107999997</v>
          </cell>
          <cell r="N21">
            <v>636.0780368500001</v>
          </cell>
          <cell r="O21">
            <v>666.17487394000011</v>
          </cell>
          <cell r="P21" t="str">
            <v>30 P</v>
          </cell>
          <cell r="Q21">
            <v>4.716981132075472</v>
          </cell>
          <cell r="S21">
            <v>1018.0661674400001</v>
          </cell>
          <cell r="T21">
            <v>1133.9573524100001</v>
          </cell>
          <cell r="U21">
            <v>1102.9125519350762</v>
          </cell>
          <cell r="V21" t="str">
            <v>31 L</v>
          </cell>
          <cell r="W21">
            <v>-2.7336860670194003</v>
          </cell>
        </row>
        <row r="22">
          <cell r="D22">
            <v>3020003117</v>
          </cell>
          <cell r="J22">
            <v>1E-3</v>
          </cell>
          <cell r="L22">
            <v>1</v>
          </cell>
          <cell r="M22">
            <v>1111.5295503700002</v>
          </cell>
          <cell r="N22">
            <v>1370.6945526000002</v>
          </cell>
          <cell r="O22">
            <v>1491.2078586399987</v>
          </cell>
          <cell r="P22" t="str">
            <v>120 P</v>
          </cell>
          <cell r="Q22">
            <v>8.7527352297592991</v>
          </cell>
          <cell r="S22">
            <v>2000.3728856999999</v>
          </cell>
          <cell r="T22">
            <v>2500.160050559999</v>
          </cell>
          <cell r="U22">
            <v>2592.1664541137825</v>
          </cell>
          <cell r="V22" t="str">
            <v>92 P</v>
          </cell>
          <cell r="W22">
            <v>3.6799999999999997</v>
          </cell>
        </row>
        <row r="23">
          <cell r="D23">
            <v>3020003119</v>
          </cell>
          <cell r="J23">
            <v>1E-3</v>
          </cell>
          <cell r="L23">
            <v>1</v>
          </cell>
          <cell r="M23">
            <v>954.54200188999994</v>
          </cell>
          <cell r="N23">
            <v>1103.2283981300002</v>
          </cell>
          <cell r="O23">
            <v>1053.8728155800002</v>
          </cell>
          <cell r="P23" t="str">
            <v>49 L</v>
          </cell>
          <cell r="Q23">
            <v>-4.4424297370806896</v>
          </cell>
          <cell r="S23">
            <v>1656.5332876500001</v>
          </cell>
          <cell r="T23">
            <v>1982.8769405200001</v>
          </cell>
          <cell r="U23">
            <v>1803.0590521237827</v>
          </cell>
          <cell r="V23" t="str">
            <v>180 L</v>
          </cell>
          <cell r="W23">
            <v>-9.0771558245083206</v>
          </cell>
        </row>
        <row r="24">
          <cell r="D24">
            <v>3020003125</v>
          </cell>
          <cell r="J24">
            <v>1E-3</v>
          </cell>
          <cell r="L24">
            <v>1</v>
          </cell>
          <cell r="M24">
            <v>31.775943940000001</v>
          </cell>
          <cell r="N24">
            <v>30.805961870000004</v>
          </cell>
          <cell r="O24">
            <v>44.275450439999901</v>
          </cell>
          <cell r="P24" t="str">
            <v>13 P</v>
          </cell>
          <cell r="Q24">
            <v>41.935483870967744</v>
          </cell>
          <cell r="S24">
            <v>61.552176869999904</v>
          </cell>
          <cell r="T24">
            <v>56.919540529999999</v>
          </cell>
          <cell r="U24">
            <v>67.207053743908077</v>
          </cell>
          <cell r="V24" t="str">
            <v>10 P</v>
          </cell>
          <cell r="W24">
            <v>17.543859649122805</v>
          </cell>
        </row>
        <row r="25">
          <cell r="D25">
            <v>3020003121</v>
          </cell>
          <cell r="J25">
            <v>1E-3</v>
          </cell>
          <cell r="L25">
            <v>1</v>
          </cell>
          <cell r="M25">
            <v>108.86127517</v>
          </cell>
          <cell r="N25">
            <v>176.11610865</v>
          </cell>
          <cell r="O25">
            <v>189.37774169999901</v>
          </cell>
          <cell r="P25" t="str">
            <v>13 P</v>
          </cell>
          <cell r="Q25">
            <v>7.3863636363636367</v>
          </cell>
          <cell r="S25">
            <v>198.44792452999999</v>
          </cell>
          <cell r="T25">
            <v>353.58244416000002</v>
          </cell>
          <cell r="U25">
            <v>380.15130975969379</v>
          </cell>
          <cell r="V25" t="str">
            <v>26 P</v>
          </cell>
          <cell r="W25">
            <v>7.3446327683615822</v>
          </cell>
        </row>
        <row r="26">
          <cell r="D26">
            <v>3020003123</v>
          </cell>
          <cell r="J26">
            <v>1E-3</v>
          </cell>
          <cell r="L26">
            <v>1</v>
          </cell>
          <cell r="M26">
            <v>5.7906750000000007E-2</v>
          </cell>
          <cell r="N26">
            <v>3.9169719999999998E-2</v>
          </cell>
          <cell r="O26">
            <v>0.475358109999999</v>
          </cell>
          <cell r="P26" t="str">
            <v xml:space="preserve">0   </v>
          </cell>
          <cell r="Q26" t="str">
            <v/>
          </cell>
          <cell r="S26">
            <v>0.84654844999999901</v>
          </cell>
          <cell r="T26">
            <v>9.4653750000000009E-2</v>
          </cell>
          <cell r="U26">
            <v>0.49719927840001182</v>
          </cell>
          <cell r="V26" t="str">
            <v xml:space="preserve">0   </v>
          </cell>
          <cell r="W26" t="str">
            <v/>
          </cell>
        </row>
        <row r="27">
          <cell r="D27">
            <v>3020003127</v>
          </cell>
          <cell r="J27">
            <v>1E-3</v>
          </cell>
          <cell r="L27">
            <v>1</v>
          </cell>
          <cell r="M27">
            <v>16.29242262</v>
          </cell>
          <cell r="N27">
            <v>60.504914229999905</v>
          </cell>
          <cell r="O27">
            <v>203.20649281000001</v>
          </cell>
          <cell r="P27" t="str">
            <v>142 P</v>
          </cell>
          <cell r="Q27" t="str">
            <v>&gt;99,9</v>
          </cell>
          <cell r="S27">
            <v>82.992948200000001</v>
          </cell>
          <cell r="T27">
            <v>106.68647159999901</v>
          </cell>
          <cell r="U27">
            <v>341.25183920799788</v>
          </cell>
          <cell r="V27" t="str">
            <v>234 P</v>
          </cell>
          <cell r="W27" t="str">
            <v>&gt;99,9</v>
          </cell>
        </row>
        <row r="28">
          <cell r="D28">
            <v>3020003133</v>
          </cell>
          <cell r="J28">
            <v>1E-3</v>
          </cell>
          <cell r="L28">
            <v>1</v>
          </cell>
          <cell r="M28">
            <v>3728.5501509000001</v>
          </cell>
          <cell r="N28">
            <v>4426.2766562200004</v>
          </cell>
          <cell r="O28">
            <v>4529.51384684</v>
          </cell>
          <cell r="P28" t="str">
            <v>104 P</v>
          </cell>
          <cell r="Q28">
            <v>2.3497514685946679</v>
          </cell>
          <cell r="S28">
            <v>6655.3106542200003</v>
          </cell>
          <cell r="T28">
            <v>7815.6084916099899</v>
          </cell>
          <cell r="U28">
            <v>8134.2777586175125</v>
          </cell>
          <cell r="V28" t="str">
            <v>318 P</v>
          </cell>
          <cell r="W28">
            <v>4.0685772773797337</v>
          </cell>
        </row>
        <row r="29">
          <cell r="D29">
            <v>3020003503</v>
          </cell>
          <cell r="J29">
            <v>-1E-3</v>
          </cell>
          <cell r="L29">
            <v>0</v>
          </cell>
          <cell r="M29">
            <v>-316.05758902000002</v>
          </cell>
          <cell r="N29">
            <v>-331.18710679000003</v>
          </cell>
          <cell r="O29">
            <v>-335.57091100000002</v>
          </cell>
          <cell r="P29" t="str">
            <v>5 L</v>
          </cell>
          <cell r="Q29">
            <v>-1.5105740181268883</v>
          </cell>
          <cell r="S29">
            <v>-551.49596875999907</v>
          </cell>
          <cell r="T29">
            <v>-575.85687852999911</v>
          </cell>
          <cell r="U29">
            <v>-493.90308811979719</v>
          </cell>
          <cell r="V29" t="str">
            <v>82 P</v>
          </cell>
          <cell r="W29">
            <v>14.236111111111111</v>
          </cell>
        </row>
        <row r="30">
          <cell r="D30" t="str">
            <v>$formula</v>
          </cell>
          <cell r="M30">
            <v>10672.01338837</v>
          </cell>
          <cell r="N30">
            <v>11961.42537705999</v>
          </cell>
          <cell r="O30">
            <v>12049.479992699997</v>
          </cell>
          <cell r="P30" t="str">
            <v>88 P</v>
          </cell>
          <cell r="Q30">
            <v>0.73572443775604046</v>
          </cell>
          <cell r="S30">
            <v>18778.433396749984</v>
          </cell>
          <cell r="T30">
            <v>21060.954050939992</v>
          </cell>
          <cell r="U30">
            <v>21281.252814425177</v>
          </cell>
          <cell r="V30" t="str">
            <v>220 P</v>
          </cell>
          <cell r="W30">
            <v>1.0445847775509234</v>
          </cell>
        </row>
        <row r="31">
          <cell r="D31">
            <v>3020003111</v>
          </cell>
          <cell r="J31">
            <v>1E-3</v>
          </cell>
          <cell r="L31">
            <v>1</v>
          </cell>
          <cell r="M31">
            <v>317.27410191000001</v>
          </cell>
          <cell r="N31">
            <v>317.98313468999999</v>
          </cell>
          <cell r="O31">
            <v>346.38911787000001</v>
          </cell>
          <cell r="P31" t="str">
            <v>28 P</v>
          </cell>
          <cell r="Q31">
            <v>8.8050314465408803</v>
          </cell>
          <cell r="S31">
            <v>551.55620095000006</v>
          </cell>
          <cell r="T31">
            <v>547.88784279999902</v>
          </cell>
          <cell r="U31">
            <v>587.12447822627541</v>
          </cell>
          <cell r="V31" t="str">
            <v>39 P</v>
          </cell>
          <cell r="W31">
            <v>7.1167883211678831</v>
          </cell>
        </row>
        <row r="32">
          <cell r="D32">
            <v>3020003129</v>
          </cell>
          <cell r="J32">
            <v>1E-3</v>
          </cell>
          <cell r="L32">
            <v>1</v>
          </cell>
          <cell r="M32">
            <v>6.0648780000000002</v>
          </cell>
          <cell r="N32">
            <v>3.1662682599999901</v>
          </cell>
          <cell r="O32">
            <v>14.38010776</v>
          </cell>
          <cell r="P32" t="str">
            <v>11 P</v>
          </cell>
          <cell r="Q32" t="str">
            <v>&gt;99,9</v>
          </cell>
          <cell r="S32">
            <v>11.71350033</v>
          </cell>
          <cell r="T32">
            <v>5.5508899400000002</v>
          </cell>
          <cell r="U32">
            <v>13.151894456535469</v>
          </cell>
          <cell r="V32" t="str">
            <v>7 P</v>
          </cell>
          <cell r="W32" t="str">
            <v>&gt;99,9</v>
          </cell>
        </row>
        <row r="33">
          <cell r="D33">
            <v>3020003505</v>
          </cell>
          <cell r="J33">
            <v>-1E-3</v>
          </cell>
          <cell r="L33">
            <v>0</v>
          </cell>
          <cell r="M33">
            <v>-0.63413413000000007</v>
          </cell>
          <cell r="N33">
            <v>0</v>
          </cell>
          <cell r="O33">
            <v>-9.6790678599999911</v>
          </cell>
          <cell r="P33" t="str">
            <v>10 L</v>
          </cell>
          <cell r="Q33" t="str">
            <v/>
          </cell>
          <cell r="S33">
            <v>-2.28742497</v>
          </cell>
          <cell r="T33">
            <v>0</v>
          </cell>
          <cell r="U33">
            <v>-8.2727421478771905</v>
          </cell>
          <cell r="V33" t="str">
            <v>8 L</v>
          </cell>
          <cell r="W33" t="str">
            <v/>
          </cell>
        </row>
        <row r="34">
          <cell r="D34" t="str">
            <v>$formula</v>
          </cell>
          <cell r="M34">
            <v>322.70484578000003</v>
          </cell>
          <cell r="N34">
            <v>321.14940294999997</v>
          </cell>
          <cell r="O34">
            <v>351.09015777000002</v>
          </cell>
          <cell r="P34" t="str">
            <v>30 P</v>
          </cell>
          <cell r="Q34">
            <v>9.3457943925233646</v>
          </cell>
          <cell r="S34">
            <v>560.98227631000009</v>
          </cell>
          <cell r="T34">
            <v>553.43873273999907</v>
          </cell>
          <cell r="U34">
            <v>592.00363053493368</v>
          </cell>
          <cell r="V34" t="str">
            <v>39 P</v>
          </cell>
          <cell r="W34">
            <v>7.0524412296564201</v>
          </cell>
        </row>
        <row r="35">
          <cell r="D35">
            <v>3020003113</v>
          </cell>
          <cell r="J35">
            <v>1E-3</v>
          </cell>
          <cell r="L35">
            <v>1</v>
          </cell>
          <cell r="M35">
            <v>208.40096463</v>
          </cell>
          <cell r="N35">
            <v>106.31775695000002</v>
          </cell>
          <cell r="O35">
            <v>186.50886721999998</v>
          </cell>
          <cell r="P35" t="str">
            <v>81 P</v>
          </cell>
          <cell r="Q35">
            <v>76.415094339622641</v>
          </cell>
          <cell r="S35">
            <v>373.31247624000002</v>
          </cell>
          <cell r="T35">
            <v>192.526726139999</v>
          </cell>
          <cell r="U35">
            <v>283.78761267993212</v>
          </cell>
          <cell r="V35" t="str">
            <v>91 P</v>
          </cell>
          <cell r="W35">
            <v>47.150259067357517</v>
          </cell>
        </row>
        <row r="36">
          <cell r="D36">
            <v>3020003131</v>
          </cell>
          <cell r="J36">
            <v>1E-3</v>
          </cell>
          <cell r="L36">
            <v>1</v>
          </cell>
          <cell r="M36">
            <v>19.092182730000001</v>
          </cell>
          <cell r="N36">
            <v>23.854504289999898</v>
          </cell>
          <cell r="O36">
            <v>12.11731707</v>
          </cell>
          <cell r="P36" t="str">
            <v>12 L</v>
          </cell>
          <cell r="Q36">
            <v>-50</v>
          </cell>
          <cell r="S36">
            <v>34.562467969999901</v>
          </cell>
          <cell r="T36">
            <v>41.455055529999996</v>
          </cell>
          <cell r="U36">
            <v>24.309258974328241</v>
          </cell>
          <cell r="V36" t="str">
            <v>17 L</v>
          </cell>
          <cell r="W36">
            <v>-41.463414634146339</v>
          </cell>
        </row>
        <row r="37">
          <cell r="D37">
            <v>3020003507</v>
          </cell>
          <cell r="J37">
            <v>-1E-3</v>
          </cell>
          <cell r="L37">
            <v>0</v>
          </cell>
          <cell r="M37">
            <v>0</v>
          </cell>
          <cell r="N37">
            <v>0</v>
          </cell>
          <cell r="O37">
            <v>0</v>
          </cell>
          <cell r="P37" t="str">
            <v xml:space="preserve">0   </v>
          </cell>
          <cell r="Q37" t="str">
            <v/>
          </cell>
          <cell r="S37">
            <v>0</v>
          </cell>
          <cell r="T37">
            <v>0</v>
          </cell>
          <cell r="U37">
            <v>0</v>
          </cell>
          <cell r="V37" t="str">
            <v xml:space="preserve">0   </v>
          </cell>
          <cell r="W37" t="str">
            <v/>
          </cell>
        </row>
        <row r="38">
          <cell r="D38" t="str">
            <v>$formula</v>
          </cell>
          <cell r="M38">
            <v>227.49314735999999</v>
          </cell>
          <cell r="N38">
            <v>130.17226123999993</v>
          </cell>
          <cell r="O38">
            <v>198.62618429</v>
          </cell>
          <cell r="P38" t="str">
            <v>69 P</v>
          </cell>
          <cell r="Q38">
            <v>53.07692307692308</v>
          </cell>
          <cell r="S38">
            <v>407.87494420999991</v>
          </cell>
          <cell r="T38">
            <v>233.98178166999901</v>
          </cell>
          <cell r="U38">
            <v>308.09687165426038</v>
          </cell>
          <cell r="V38" t="str">
            <v>74 P</v>
          </cell>
          <cell r="W38">
            <v>31.623931623931622</v>
          </cell>
        </row>
        <row r="39">
          <cell r="D39" t="str">
            <v>$formula</v>
          </cell>
          <cell r="M39">
            <v>11222.21138151</v>
          </cell>
          <cell r="N39">
            <v>12412.74704124999</v>
          </cell>
          <cell r="O39">
            <v>12599.196334759996</v>
          </cell>
          <cell r="P39" t="str">
            <v>186 P</v>
          </cell>
          <cell r="Q39">
            <v>1.4984290663014581</v>
          </cell>
          <cell r="S39">
            <v>19747.290617269984</v>
          </cell>
          <cell r="T39">
            <v>21848.37456534999</v>
          </cell>
          <cell r="U39">
            <v>22181.353316614372</v>
          </cell>
          <cell r="V39" t="str">
            <v>333 P</v>
          </cell>
          <cell r="W39">
            <v>1.5241669718051996</v>
          </cell>
        </row>
        <row r="40">
          <cell r="D40">
            <v>3020003300</v>
          </cell>
          <cell r="J40">
            <v>1E-3</v>
          </cell>
          <cell r="L40">
            <v>1</v>
          </cell>
          <cell r="M40">
            <v>1372.3147593100002</v>
          </cell>
          <cell r="N40">
            <v>1467.4050333200003</v>
          </cell>
          <cell r="O40">
            <v>1741.801188299999</v>
          </cell>
          <cell r="P40" t="str">
            <v>275 P</v>
          </cell>
          <cell r="Q40">
            <v>18.745739604635311</v>
          </cell>
          <cell r="S40">
            <v>2736.2494470899996</v>
          </cell>
          <cell r="T40">
            <v>2665.1568362599983</v>
          </cell>
          <cell r="U40">
            <v>2860.5725045644253</v>
          </cell>
          <cell r="V40" t="str">
            <v>196 P</v>
          </cell>
          <cell r="W40">
            <v>7.3545966228893063</v>
          </cell>
        </row>
        <row r="41">
          <cell r="D41">
            <v>3020003303</v>
          </cell>
          <cell r="J41">
            <v>1E-3</v>
          </cell>
          <cell r="L41">
            <v>1</v>
          </cell>
          <cell r="M41">
            <v>1128.1581071400001</v>
          </cell>
          <cell r="N41">
            <v>1191.8935244500001</v>
          </cell>
          <cell r="O41">
            <v>1389.0314052599999</v>
          </cell>
          <cell r="P41" t="str">
            <v>197 P</v>
          </cell>
          <cell r="Q41">
            <v>16.526845637583893</v>
          </cell>
          <cell r="S41">
            <v>2220.5015250399997</v>
          </cell>
          <cell r="T41">
            <v>2154.9745662099999</v>
          </cell>
          <cell r="U41">
            <v>2227.4148003517789</v>
          </cell>
          <cell r="V41" t="str">
            <v>72 P</v>
          </cell>
          <cell r="W41">
            <v>3.3410672853828309</v>
          </cell>
        </row>
        <row r="42">
          <cell r="D42">
            <v>3020003305</v>
          </cell>
          <cell r="J42">
            <v>1E-3</v>
          </cell>
          <cell r="L42">
            <v>1</v>
          </cell>
          <cell r="M42">
            <v>149.11551787000002</v>
          </cell>
          <cell r="N42">
            <v>231.55114818000001</v>
          </cell>
          <cell r="O42">
            <v>278.09334376999908</v>
          </cell>
          <cell r="P42" t="str">
            <v>46 P</v>
          </cell>
          <cell r="Q42">
            <v>19.827586206896552</v>
          </cell>
          <cell r="S42">
            <v>344.28191610000005</v>
          </cell>
          <cell r="T42">
            <v>434.552389449999</v>
          </cell>
          <cell r="U42">
            <v>469.23471415876099</v>
          </cell>
          <cell r="V42" t="str">
            <v>34 P</v>
          </cell>
          <cell r="W42">
            <v>7.8160919540229887</v>
          </cell>
        </row>
        <row r="43">
          <cell r="D43">
            <v>3020003307</v>
          </cell>
          <cell r="J43">
            <v>1E-3</v>
          </cell>
          <cell r="L43">
            <v>1</v>
          </cell>
          <cell r="M43">
            <v>31.218640540000003</v>
          </cell>
          <cell r="N43">
            <v>24.762699140000002</v>
          </cell>
          <cell r="O43">
            <v>25.257370229999999</v>
          </cell>
          <cell r="P43" t="str">
            <v xml:space="preserve">0   </v>
          </cell>
          <cell r="Q43">
            <v>0</v>
          </cell>
          <cell r="S43">
            <v>53.038472939999899</v>
          </cell>
          <cell r="T43">
            <v>41.123675740000003</v>
          </cell>
          <cell r="U43">
            <v>99.222550286017992</v>
          </cell>
          <cell r="V43" t="str">
            <v>58 P</v>
          </cell>
          <cell r="W43" t="str">
            <v>&gt;99,9</v>
          </cell>
        </row>
        <row r="44">
          <cell r="D44">
            <v>3020003309</v>
          </cell>
          <cell r="J44">
            <v>1E-3</v>
          </cell>
          <cell r="L44">
            <v>1</v>
          </cell>
          <cell r="M44">
            <v>41.317305380000001</v>
          </cell>
          <cell r="N44">
            <v>0</v>
          </cell>
          <cell r="O44">
            <v>17.621389059999903</v>
          </cell>
          <cell r="P44" t="str">
            <v>18 P</v>
          </cell>
          <cell r="Q44" t="str">
            <v/>
          </cell>
          <cell r="S44">
            <v>76.721164279999996</v>
          </cell>
          <cell r="T44">
            <v>0</v>
          </cell>
          <cell r="U44">
            <v>17.621937770000002</v>
          </cell>
          <cell r="V44" t="str">
            <v>18 P</v>
          </cell>
          <cell r="W44" t="str">
            <v/>
          </cell>
        </row>
        <row r="45">
          <cell r="D45">
            <v>3020003311</v>
          </cell>
          <cell r="J45">
            <v>1E-3</v>
          </cell>
          <cell r="L45">
            <v>1</v>
          </cell>
          <cell r="M45">
            <v>22.50518838</v>
          </cell>
          <cell r="N45">
            <v>19.197661549999999</v>
          </cell>
          <cell r="O45">
            <v>31.797679980000002</v>
          </cell>
          <cell r="P45" t="str">
            <v>13 P</v>
          </cell>
          <cell r="Q45">
            <v>68.421052631578945</v>
          </cell>
          <cell r="S45">
            <v>41.706368729999902</v>
          </cell>
          <cell r="T45">
            <v>34.506204859999904</v>
          </cell>
          <cell r="U45">
            <v>47.078501997867335</v>
          </cell>
          <cell r="V45" t="str">
            <v>12 P</v>
          </cell>
          <cell r="W45">
            <v>34.285714285714285</v>
          </cell>
        </row>
        <row r="46">
          <cell r="D46" t="str">
            <v>$formula</v>
          </cell>
          <cell r="M46">
            <v>95.04113430000001</v>
          </cell>
          <cell r="N46">
            <v>43.960360690000002</v>
          </cell>
          <cell r="O46">
            <v>74.676439269999904</v>
          </cell>
          <cell r="P46" t="str">
            <v>31 P</v>
          </cell>
          <cell r="Q46">
            <v>70.454545454545453</v>
          </cell>
          <cell r="S46">
            <v>171.46600594999978</v>
          </cell>
          <cell r="T46">
            <v>75.629880599999908</v>
          </cell>
          <cell r="U46">
            <v>163.92299005388531</v>
          </cell>
          <cell r="V46" t="str">
            <v>88 P</v>
          </cell>
          <cell r="W46" t="str">
            <v>&gt;99,9</v>
          </cell>
        </row>
        <row r="47">
          <cell r="D47">
            <v>3020003513</v>
          </cell>
          <cell r="J47">
            <v>-1E-3</v>
          </cell>
          <cell r="L47">
            <v>0</v>
          </cell>
          <cell r="M47">
            <v>-204.84773955</v>
          </cell>
          <cell r="N47">
            <v>-198.22108753000003</v>
          </cell>
          <cell r="O47">
            <v>-323.76254810999893</v>
          </cell>
          <cell r="P47" t="str">
            <v>126 L</v>
          </cell>
          <cell r="Q47">
            <v>-63.636363636363633</v>
          </cell>
          <cell r="S47">
            <v>-408.27955606999984</v>
          </cell>
          <cell r="T47">
            <v>-369.95374012999901</v>
          </cell>
          <cell r="U47">
            <v>-517.32791208472202</v>
          </cell>
          <cell r="V47" t="str">
            <v>147 L</v>
          </cell>
          <cell r="W47">
            <v>-39.729729729729726</v>
          </cell>
        </row>
        <row r="48">
          <cell r="D48">
            <v>3020003517</v>
          </cell>
          <cell r="J48">
            <v>-1E-3</v>
          </cell>
          <cell r="L48">
            <v>0</v>
          </cell>
          <cell r="M48">
            <v>-141.34983854000001</v>
          </cell>
          <cell r="N48">
            <v>-147.63499486999999</v>
          </cell>
          <cell r="O48">
            <v>-217.204409419999</v>
          </cell>
          <cell r="P48" t="str">
            <v>69 L</v>
          </cell>
          <cell r="Q48">
            <v>-46.621621621621621</v>
          </cell>
          <cell r="S48">
            <v>-282.50338611000001</v>
          </cell>
          <cell r="T48">
            <v>-273.15664927999904</v>
          </cell>
          <cell r="U48">
            <v>-339.92537284112649</v>
          </cell>
          <cell r="V48" t="str">
            <v>67 L</v>
          </cell>
          <cell r="W48">
            <v>-24.54212454212454</v>
          </cell>
        </row>
        <row r="49">
          <cell r="D49">
            <v>3020003519</v>
          </cell>
          <cell r="J49">
            <v>-1E-3</v>
          </cell>
          <cell r="L49">
            <v>0</v>
          </cell>
          <cell r="M49">
            <v>-16.451070930000004</v>
          </cell>
          <cell r="N49">
            <v>-21.676241340000001</v>
          </cell>
          <cell r="O49">
            <v>-54.893922030000006</v>
          </cell>
          <cell r="P49" t="str">
            <v>33 L</v>
          </cell>
          <cell r="Q49" t="str">
            <v>&lt;-99,9</v>
          </cell>
          <cell r="S49">
            <v>-34.722014909999899</v>
          </cell>
          <cell r="T49">
            <v>-45.58394114</v>
          </cell>
          <cell r="U49">
            <v>-109.63752522295272</v>
          </cell>
          <cell r="V49" t="str">
            <v>64 L</v>
          </cell>
          <cell r="W49" t="str">
            <v>&lt;-99,9</v>
          </cell>
        </row>
        <row r="50">
          <cell r="D50">
            <v>3020003521</v>
          </cell>
          <cell r="J50">
            <v>-1E-3</v>
          </cell>
          <cell r="L50">
            <v>0</v>
          </cell>
          <cell r="M50">
            <v>-47.046830079999999</v>
          </cell>
          <cell r="N50">
            <v>-28.909851320000001</v>
          </cell>
          <cell r="O50">
            <v>-51.664216659999887</v>
          </cell>
          <cell r="P50" t="str">
            <v>23 L</v>
          </cell>
          <cell r="Q50">
            <v>-79.310344827586206</v>
          </cell>
          <cell r="S50">
            <v>-91.054155049999906</v>
          </cell>
          <cell r="T50">
            <v>-51.213149709999996</v>
          </cell>
          <cell r="U50">
            <v>-67.765014020642823</v>
          </cell>
          <cell r="V50" t="str">
            <v>17 L</v>
          </cell>
          <cell r="W50">
            <v>-33.333333333333329</v>
          </cell>
        </row>
        <row r="51">
          <cell r="D51">
            <v>3020003300</v>
          </cell>
          <cell r="J51">
            <v>1E-3</v>
          </cell>
          <cell r="L51">
            <v>1</v>
          </cell>
          <cell r="M51">
            <v>1372.3147593100002</v>
          </cell>
          <cell r="N51">
            <v>1467.4050333200003</v>
          </cell>
          <cell r="O51">
            <v>1741.801188299999</v>
          </cell>
          <cell r="P51" t="str">
            <v>275 P</v>
          </cell>
          <cell r="Q51">
            <v>18.745739604635311</v>
          </cell>
          <cell r="S51">
            <v>2736.2494470899996</v>
          </cell>
          <cell r="T51">
            <v>2665.1568362599983</v>
          </cell>
          <cell r="U51">
            <v>2860.5725045644253</v>
          </cell>
          <cell r="V51" t="str">
            <v>196 P</v>
          </cell>
          <cell r="W51">
            <v>7.3545966228893063</v>
          </cell>
        </row>
        <row r="52">
          <cell r="D52">
            <v>3020003513</v>
          </cell>
          <cell r="J52">
            <v>-1E-3</v>
          </cell>
          <cell r="L52">
            <v>0</v>
          </cell>
          <cell r="M52">
            <v>-204.84773955</v>
          </cell>
          <cell r="N52">
            <v>-198.22108753000003</v>
          </cell>
          <cell r="O52">
            <v>-323.76254810999893</v>
          </cell>
          <cell r="P52" t="str">
            <v>126 L</v>
          </cell>
          <cell r="Q52">
            <v>-63.636363636363633</v>
          </cell>
          <cell r="S52">
            <v>-408.27955606999984</v>
          </cell>
          <cell r="T52">
            <v>-369.95374012999901</v>
          </cell>
          <cell r="U52">
            <v>-517.32791208472202</v>
          </cell>
          <cell r="V52" t="str">
            <v>147 L</v>
          </cell>
          <cell r="W52">
            <v>-39.729729729729726</v>
          </cell>
        </row>
        <row r="53">
          <cell r="D53" t="str">
            <v>$formula</v>
          </cell>
          <cell r="M53">
            <v>1167.4670197600003</v>
          </cell>
          <cell r="N53">
            <v>1269.1839457900003</v>
          </cell>
          <cell r="O53">
            <v>1418.03864019</v>
          </cell>
          <cell r="P53" t="str">
            <v>149 P</v>
          </cell>
          <cell r="Q53">
            <v>11.741528762805359</v>
          </cell>
          <cell r="S53">
            <v>2327.96989102</v>
          </cell>
          <cell r="T53">
            <v>2295.2030961299993</v>
          </cell>
          <cell r="U53">
            <v>2343.2445924797034</v>
          </cell>
          <cell r="V53" t="str">
            <v>48 P</v>
          </cell>
          <cell r="W53">
            <v>2.0915032679738559</v>
          </cell>
        </row>
        <row r="54">
          <cell r="D54">
            <v>3020003200</v>
          </cell>
          <cell r="J54">
            <v>1E-3</v>
          </cell>
          <cell r="L54">
            <v>1</v>
          </cell>
          <cell r="M54">
            <v>222.51557021000002</v>
          </cell>
          <cell r="N54">
            <v>246.79368069</v>
          </cell>
          <cell r="O54">
            <v>247.4457199</v>
          </cell>
          <cell r="P54" t="str">
            <v xml:space="preserve">0   </v>
          </cell>
          <cell r="Q54">
            <v>0</v>
          </cell>
          <cell r="S54">
            <v>383.43190343000003</v>
          </cell>
          <cell r="T54">
            <v>436.42102319999896</v>
          </cell>
          <cell r="U54">
            <v>406.72030064533953</v>
          </cell>
          <cell r="V54" t="str">
            <v>29 L</v>
          </cell>
          <cell r="W54">
            <v>-6.6513761467889916</v>
          </cell>
        </row>
        <row r="55">
          <cell r="D55">
            <v>3020003509</v>
          </cell>
          <cell r="J55">
            <v>-1E-3</v>
          </cell>
          <cell r="L55">
            <v>0</v>
          </cell>
          <cell r="M55">
            <v>-13.136879989999999</v>
          </cell>
          <cell r="N55">
            <v>-13.017916070000002</v>
          </cell>
          <cell r="O55">
            <v>-11.098585720000001</v>
          </cell>
          <cell r="P55" t="str">
            <v>2 P</v>
          </cell>
          <cell r="Q55">
            <v>15.384615384615385</v>
          </cell>
          <cell r="S55">
            <v>-19.154074089999998</v>
          </cell>
          <cell r="T55">
            <v>-20.553292850000002</v>
          </cell>
          <cell r="U55">
            <v>-14.705220722228525</v>
          </cell>
          <cell r="V55" t="str">
            <v>6 P</v>
          </cell>
          <cell r="W55">
            <v>28.571428571428569</v>
          </cell>
        </row>
        <row r="56">
          <cell r="D56">
            <v>3020003511</v>
          </cell>
          <cell r="E56" t="b">
            <v>1</v>
          </cell>
          <cell r="F56" t="str">
            <v>(boolean value)</v>
          </cell>
          <cell r="G56" t="str">
            <v>Version</v>
          </cell>
          <cell r="H56" t="str">
            <v>V.2</v>
          </cell>
          <cell r="I56" t="str">
            <v>(V.1 or V.2)</v>
          </cell>
          <cell r="J56">
            <v>-1E-3</v>
          </cell>
          <cell r="L56">
            <v>0</v>
          </cell>
          <cell r="M56">
            <v>-3.4748220000000003E-2</v>
          </cell>
          <cell r="N56">
            <v>0</v>
          </cell>
          <cell r="O56">
            <v>-3.1405869999999898E-2</v>
          </cell>
          <cell r="P56" t="str">
            <v xml:space="preserve">0   </v>
          </cell>
          <cell r="Q56" t="str">
            <v/>
          </cell>
          <cell r="S56">
            <v>-5.6580650000000003E-2</v>
          </cell>
          <cell r="T56">
            <v>0</v>
          </cell>
          <cell r="U56">
            <v>-2.6557000000000001E-2</v>
          </cell>
          <cell r="V56" t="str">
            <v xml:space="preserve">0   </v>
          </cell>
          <cell r="W56" t="str">
            <v/>
          </cell>
        </row>
        <row r="57">
          <cell r="D57" t="str">
            <v>$formula</v>
          </cell>
          <cell r="F57" t="str">
            <v>(Application ID)</v>
          </cell>
          <cell r="J57" t="str">
            <v>ENT</v>
          </cell>
          <cell r="M57">
            <v>209.343942</v>
          </cell>
          <cell r="N57">
            <v>233.77576461999999</v>
          </cell>
          <cell r="O57">
            <v>236.31572831000003</v>
          </cell>
          <cell r="P57" t="str">
            <v>2 P</v>
          </cell>
          <cell r="Q57">
            <v>0.85470085470085477</v>
          </cell>
          <cell r="S57">
            <v>364.22124869000004</v>
          </cell>
          <cell r="T57">
            <v>415.86773034999896</v>
          </cell>
          <cell r="U57">
            <v>391.98852292311096</v>
          </cell>
          <cell r="V57" t="str">
            <v>24 L</v>
          </cell>
          <cell r="W57">
            <v>-5.7692307692307692</v>
          </cell>
        </row>
        <row r="58">
          <cell r="D58">
            <v>3020003400</v>
          </cell>
          <cell r="E58" t="b">
            <v>0</v>
          </cell>
          <cell r="F58" t="str">
            <v>(boolean value)</v>
          </cell>
          <cell r="J58">
            <v>1E-3</v>
          </cell>
          <cell r="K58" t="str">
            <v>$2</v>
          </cell>
          <cell r="L58">
            <v>1</v>
          </cell>
          <cell r="M58">
            <v>246.97941839000001</v>
          </cell>
          <cell r="N58">
            <v>123.36808652999991</v>
          </cell>
          <cell r="O58">
            <v>136.57632363999991</v>
          </cell>
          <cell r="P58" t="str">
            <v>14 P</v>
          </cell>
          <cell r="Q58">
            <v>11.38211382113821</v>
          </cell>
          <cell r="R58" t="str">
            <v>2004</v>
          </cell>
          <cell r="S58">
            <v>358.64827810000003</v>
          </cell>
          <cell r="T58">
            <v>223.68031637000001</v>
          </cell>
          <cell r="U58">
            <v>329.55224342506858</v>
          </cell>
          <cell r="V58" t="str">
            <v>106 P</v>
          </cell>
          <cell r="W58">
            <v>47.321428571428569</v>
          </cell>
        </row>
        <row r="59">
          <cell r="D59">
            <v>3020003523</v>
          </cell>
          <cell r="E59" t="b">
            <v>0</v>
          </cell>
          <cell r="F59" t="str">
            <v>(boolean value)</v>
          </cell>
          <cell r="J59">
            <v>-1E-3</v>
          </cell>
          <cell r="K59" t="str">
            <v>$1</v>
          </cell>
          <cell r="L59">
            <v>0</v>
          </cell>
          <cell r="M59">
            <v>-11.07931415</v>
          </cell>
          <cell r="N59">
            <v>-13.712396979999999</v>
          </cell>
          <cell r="O59">
            <v>-53.945785490000006</v>
          </cell>
          <cell r="P59" t="str">
            <v>40 L</v>
          </cell>
          <cell r="Q59" t="str">
            <v>&lt;-99,9</v>
          </cell>
          <cell r="R59">
            <v>6</v>
          </cell>
          <cell r="S59">
            <v>-20.435462999999999</v>
          </cell>
          <cell r="T59">
            <v>-23.929397539999897</v>
          </cell>
          <cell r="U59">
            <v>-98.212681777927003</v>
          </cell>
          <cell r="V59" t="str">
            <v>74 L</v>
          </cell>
          <cell r="W59" t="str">
            <v>&lt;-99,9</v>
          </cell>
        </row>
        <row r="60">
          <cell r="D60" t="str">
            <v>$formula</v>
          </cell>
          <cell r="J60" t="str">
            <v>FRE</v>
          </cell>
          <cell r="M60">
            <v>235.90010424000002</v>
          </cell>
          <cell r="N60">
            <v>109.65568954999992</v>
          </cell>
          <cell r="O60">
            <v>82.630538149999907</v>
          </cell>
          <cell r="P60" t="str">
            <v>27 L</v>
          </cell>
          <cell r="Q60">
            <v>-24.545454545454547</v>
          </cell>
          <cell r="S60">
            <v>338.21281510000006</v>
          </cell>
          <cell r="T60">
            <v>199.7509188300001</v>
          </cell>
          <cell r="U60">
            <v>231.33956164714158</v>
          </cell>
          <cell r="V60" t="str">
            <v>31 P</v>
          </cell>
          <cell r="W60">
            <v>15.5</v>
          </cell>
        </row>
        <row r="61">
          <cell r="D61">
            <v>3020000000</v>
          </cell>
          <cell r="J61">
            <v>1E-3</v>
          </cell>
          <cell r="L61">
            <v>1</v>
          </cell>
          <cell r="M61">
            <v>12834.922447509996</v>
          </cell>
          <cell r="N61">
            <v>14025.362441209991</v>
          </cell>
          <cell r="O61">
            <v>14336.3199891</v>
          </cell>
          <cell r="P61" t="str">
            <v>311 P</v>
          </cell>
          <cell r="Q61">
            <v>2.2174688057040997</v>
          </cell>
          <cell r="S61">
            <v>22778.134393629982</v>
          </cell>
          <cell r="T61">
            <v>24759.196310659983</v>
          </cell>
          <cell r="U61">
            <v>25147.925993664328</v>
          </cell>
          <cell r="V61" t="str">
            <v>389 P</v>
          </cell>
          <cell r="W61">
            <v>1.5711458459550063</v>
          </cell>
        </row>
        <row r="62">
          <cell r="D62">
            <v>3100000000</v>
          </cell>
          <cell r="E62" t="str">
            <v>ENT</v>
          </cell>
          <cell r="F62" t="str">
            <v>CAT</v>
          </cell>
          <cell r="G62" t="str">
            <v>PER</v>
          </cell>
          <cell r="H62" t="str">
            <v>FRE</v>
          </cell>
          <cell r="I62" t="str">
            <v>KEYWORD</v>
          </cell>
          <cell r="J62">
            <v>-1E-3</v>
          </cell>
          <cell r="L62">
            <v>0</v>
          </cell>
          <cell r="M62">
            <v>-7249.1184040199996</v>
          </cell>
          <cell r="N62">
            <v>-7771.695367999977</v>
          </cell>
          <cell r="O62">
            <v>-7823.5292508499906</v>
          </cell>
          <cell r="P62" t="str">
            <v>52 L</v>
          </cell>
          <cell r="Q62">
            <v>-0.6690684508492023</v>
          </cell>
          <cell r="S62">
            <v>-12893.611663439984</v>
          </cell>
          <cell r="T62">
            <v>-13771.883198729978</v>
          </cell>
          <cell r="U62">
            <v>-13741.227683652482</v>
          </cell>
          <cell r="V62" t="str">
            <v>31 P</v>
          </cell>
          <cell r="W62">
            <v>0.22509439442346793</v>
          </cell>
        </row>
        <row r="63">
          <cell r="D63">
            <v>3123003100</v>
          </cell>
          <cell r="E63" t="str">
            <v>$1</v>
          </cell>
          <cell r="F63" t="str">
            <v>$1</v>
          </cell>
          <cell r="H63" t="str">
            <v>$1</v>
          </cell>
          <cell r="J63">
            <v>-1E-3</v>
          </cell>
          <cell r="L63">
            <v>0</v>
          </cell>
          <cell r="M63">
            <v>-4244.4267389900006</v>
          </cell>
          <cell r="N63">
            <v>-4574.1619713699774</v>
          </cell>
          <cell r="O63">
            <v>-4954.4365287699875</v>
          </cell>
          <cell r="P63" t="str">
            <v>380 L</v>
          </cell>
          <cell r="Q63">
            <v>-8.3078268473983385</v>
          </cell>
          <cell r="S63">
            <v>-7705.1973380999971</v>
          </cell>
          <cell r="T63">
            <v>-8152.6555946499793</v>
          </cell>
          <cell r="U63">
            <v>-8716.7735696234413</v>
          </cell>
          <cell r="V63" t="str">
            <v>564 L</v>
          </cell>
          <cell r="W63">
            <v>-6.9176990065006745</v>
          </cell>
        </row>
        <row r="64">
          <cell r="D64">
            <v>3123003115</v>
          </cell>
          <cell r="E64" t="str">
            <v>K0001</v>
          </cell>
          <cell r="F64" t="str">
            <v>Actual_</v>
          </cell>
          <cell r="H64" t="str">
            <v>M.CTD</v>
          </cell>
          <cell r="J64">
            <v>-1E-3</v>
          </cell>
          <cell r="L64">
            <v>0</v>
          </cell>
          <cell r="M64">
            <v>-1650.34764247</v>
          </cell>
          <cell r="N64">
            <v>-1802.7741586699899</v>
          </cell>
          <cell r="O64">
            <v>-2174.3066157799899</v>
          </cell>
          <cell r="P64" t="str">
            <v>371 L</v>
          </cell>
          <cell r="Q64">
            <v>-20.57681641708264</v>
          </cell>
          <cell r="R64">
            <v>44460.577799999999</v>
          </cell>
          <cell r="S64">
            <v>-3166.8895675200001</v>
          </cell>
          <cell r="T64">
            <v>-3257.4256401599896</v>
          </cell>
          <cell r="U64">
            <v>-3745.7743013690701</v>
          </cell>
          <cell r="V64" t="str">
            <v>489 L</v>
          </cell>
          <cell r="W64">
            <v>-15.013816395455942</v>
          </cell>
        </row>
        <row r="65">
          <cell r="D65">
            <v>3123003125</v>
          </cell>
          <cell r="E65" t="str">
            <v>K0001</v>
          </cell>
          <cell r="F65" t="str">
            <v>BudgetBase_</v>
          </cell>
          <cell r="H65" t="str">
            <v>M.CTD</v>
          </cell>
          <cell r="J65">
            <v>-1E-3</v>
          </cell>
          <cell r="L65">
            <v>0</v>
          </cell>
          <cell r="M65">
            <v>-20.032405400000002</v>
          </cell>
          <cell r="N65">
            <v>-19.69635298</v>
          </cell>
          <cell r="O65">
            <v>-17.731396149999902</v>
          </cell>
          <cell r="P65" t="str">
            <v>2 P</v>
          </cell>
          <cell r="Q65">
            <v>10</v>
          </cell>
          <cell r="S65">
            <v>-37.015607340000003</v>
          </cell>
          <cell r="T65">
            <v>-37.838035170000005</v>
          </cell>
          <cell r="U65">
            <v>-32.065367690404905</v>
          </cell>
          <cell r="V65" t="str">
            <v>6 P</v>
          </cell>
          <cell r="W65">
            <v>15.789473684210526</v>
          </cell>
        </row>
        <row r="66">
          <cell r="D66">
            <v>3123003137</v>
          </cell>
          <cell r="E66" t="str">
            <v>K0001</v>
          </cell>
          <cell r="F66" t="str">
            <v>Budget_</v>
          </cell>
          <cell r="H66" t="str">
            <v>M.CTD</v>
          </cell>
          <cell r="J66">
            <v>-1E-3</v>
          </cell>
          <cell r="L66">
            <v>0</v>
          </cell>
          <cell r="M66">
            <v>-1590.1059142900001</v>
          </cell>
          <cell r="N66">
            <v>-1721.1439465999899</v>
          </cell>
          <cell r="O66">
            <v>-1453.6574641899999</v>
          </cell>
          <cell r="P66" t="str">
            <v>267 P</v>
          </cell>
          <cell r="Q66">
            <v>15.514235909355026</v>
          </cell>
          <cell r="R66">
            <v>44238.530989999999</v>
          </cell>
          <cell r="S66">
            <v>-2794.2213788800004</v>
          </cell>
          <cell r="T66">
            <v>-3015.62543782999</v>
          </cell>
          <cell r="U66">
            <v>-2502.9556349339359</v>
          </cell>
          <cell r="V66" t="str">
            <v>513 P</v>
          </cell>
          <cell r="W66">
            <v>17.009283819628649</v>
          </cell>
        </row>
        <row r="67">
          <cell r="D67">
            <v>3123003141</v>
          </cell>
          <cell r="E67" t="str">
            <v>K0001</v>
          </cell>
          <cell r="F67" t="str">
            <v>Actual_</v>
          </cell>
          <cell r="H67" t="str">
            <v>M.CTD</v>
          </cell>
          <cell r="J67">
            <v>-1E-3</v>
          </cell>
          <cell r="L67">
            <v>0</v>
          </cell>
          <cell r="M67">
            <v>-392.94995626000002</v>
          </cell>
          <cell r="N67">
            <v>-425.42966113000006</v>
          </cell>
          <cell r="O67">
            <v>-456.27792883999905</v>
          </cell>
          <cell r="P67" t="str">
            <v>31 L</v>
          </cell>
          <cell r="Q67">
            <v>-7.2941176470588234</v>
          </cell>
          <cell r="R67">
            <v>44460.577799999999</v>
          </cell>
          <cell r="S67">
            <v>-684.92496887999994</v>
          </cell>
          <cell r="T67">
            <v>-763.10597690999907</v>
          </cell>
          <cell r="U67">
            <v>-799.98931841728324</v>
          </cell>
          <cell r="V67" t="str">
            <v>37 L</v>
          </cell>
          <cell r="W67">
            <v>-4.8492791612057671</v>
          </cell>
        </row>
        <row r="68">
          <cell r="D68">
            <v>3123003145</v>
          </cell>
          <cell r="E68" t="str">
            <v>K0001</v>
          </cell>
          <cell r="F68" t="str">
            <v>Budget_</v>
          </cell>
          <cell r="H68" t="str">
            <v>M.CTD</v>
          </cell>
          <cell r="J68">
            <v>-1E-3</v>
          </cell>
          <cell r="L68">
            <v>0</v>
          </cell>
          <cell r="M68">
            <v>-127.04605178</v>
          </cell>
          <cell r="N68">
            <v>-196.42594996</v>
          </cell>
          <cell r="O68">
            <v>-140.43177241999902</v>
          </cell>
          <cell r="P68" t="str">
            <v>56 P</v>
          </cell>
          <cell r="Q68">
            <v>28.571428571428569</v>
          </cell>
          <cell r="R68">
            <v>44238.530989999999</v>
          </cell>
          <cell r="S68">
            <v>-232.52396203999899</v>
          </cell>
          <cell r="T68">
            <v>-344.01477899999998</v>
          </cell>
          <cell r="U68">
            <v>-262.86281490935164</v>
          </cell>
          <cell r="V68" t="str">
            <v>81 P</v>
          </cell>
          <cell r="W68">
            <v>23.546511627906977</v>
          </cell>
        </row>
        <row r="69">
          <cell r="D69">
            <v>3123003147</v>
          </cell>
          <cell r="E69" t="str">
            <v>K0001</v>
          </cell>
          <cell r="F69" t="str">
            <v>DetailedFC3_</v>
          </cell>
          <cell r="H69" t="str">
            <v>M.CTD</v>
          </cell>
          <cell r="J69">
            <v>-1E-3</v>
          </cell>
          <cell r="L69">
            <v>0</v>
          </cell>
          <cell r="M69">
            <v>-11.92681301</v>
          </cell>
          <cell r="N69">
            <v>-7.6773757599999906</v>
          </cell>
          <cell r="O69">
            <v>-2.0939224899999997</v>
          </cell>
          <cell r="P69" t="str">
            <v>6 P</v>
          </cell>
          <cell r="Q69">
            <v>75</v>
          </cell>
          <cell r="R69">
            <v>44460.577799999999</v>
          </cell>
          <cell r="S69">
            <v>-14.251980150000001</v>
          </cell>
          <cell r="T69">
            <v>-13.16121564</v>
          </cell>
          <cell r="U69">
            <v>-5.1716766705481403</v>
          </cell>
          <cell r="V69" t="str">
            <v>8 P</v>
          </cell>
          <cell r="W69">
            <v>61.53846153846154</v>
          </cell>
        </row>
        <row r="70">
          <cell r="D70">
            <v>3123003149</v>
          </cell>
          <cell r="J70">
            <v>-1E-3</v>
          </cell>
          <cell r="L70">
            <v>0</v>
          </cell>
          <cell r="M70">
            <v>-10.80697005</v>
          </cell>
          <cell r="N70">
            <v>-3.97594812</v>
          </cell>
          <cell r="O70">
            <v>-2.5849565400000003</v>
          </cell>
          <cell r="P70" t="str">
            <v>1 P</v>
          </cell>
          <cell r="Q70">
            <v>25</v>
          </cell>
          <cell r="S70">
            <v>-6.1466603200000005</v>
          </cell>
          <cell r="T70">
            <v>-6.7780750000000003</v>
          </cell>
          <cell r="U70">
            <v>-4.0356123488478897</v>
          </cell>
          <cell r="V70" t="str">
            <v>3 P</v>
          </cell>
          <cell r="W70">
            <v>42.857142857142854</v>
          </cell>
        </row>
        <row r="71">
          <cell r="D71" t="str">
            <v>$formula</v>
          </cell>
          <cell r="M71">
            <v>-149.77983483999998</v>
          </cell>
          <cell r="N71">
            <v>-208.07927383999998</v>
          </cell>
          <cell r="O71">
            <v>-145.11065144999904</v>
          </cell>
          <cell r="P71" t="str">
            <v>63 P</v>
          </cell>
          <cell r="Q71">
            <v>30.288461538461537</v>
          </cell>
          <cell r="S71">
            <v>-252.922602509999</v>
          </cell>
          <cell r="T71">
            <v>-363.95406964</v>
          </cell>
          <cell r="U71">
            <v>-272.0701039287477</v>
          </cell>
          <cell r="V71" t="str">
            <v>92 P</v>
          </cell>
          <cell r="W71">
            <v>25.274725274725274</v>
          </cell>
        </row>
        <row r="72">
          <cell r="D72">
            <v>3123003111</v>
          </cell>
          <cell r="J72">
            <v>-1E-3</v>
          </cell>
          <cell r="L72">
            <v>0</v>
          </cell>
          <cell r="M72">
            <v>-12.30648897</v>
          </cell>
          <cell r="N72">
            <v>-6.7507382699999896</v>
          </cell>
          <cell r="O72">
            <v>-19.802676129999899</v>
          </cell>
          <cell r="P72" t="str">
            <v>13 L</v>
          </cell>
          <cell r="Q72" t="str">
            <v>&lt;-99,9</v>
          </cell>
          <cell r="S72">
            <v>-28.526043960000003</v>
          </cell>
          <cell r="T72">
            <v>-11.868398130000001</v>
          </cell>
          <cell r="U72">
            <v>-24.093804229060989</v>
          </cell>
          <cell r="V72" t="str">
            <v>12 L</v>
          </cell>
          <cell r="W72" t="str">
            <v>&lt;-99,9</v>
          </cell>
        </row>
        <row r="73">
          <cell r="D73">
            <v>3123003127</v>
          </cell>
          <cell r="J73">
            <v>-1E-3</v>
          </cell>
          <cell r="L73">
            <v>0</v>
          </cell>
          <cell r="M73">
            <v>-8.9203800300000005</v>
          </cell>
          <cell r="N73">
            <v>-9.7528090899999906</v>
          </cell>
          <cell r="O73">
            <v>-4.40988457</v>
          </cell>
          <cell r="P73" t="str">
            <v>6 P</v>
          </cell>
          <cell r="Q73">
            <v>60</v>
          </cell>
          <cell r="S73">
            <v>-13.460188430000001</v>
          </cell>
          <cell r="T73">
            <v>-17.861797760000002</v>
          </cell>
          <cell r="U73">
            <v>-8.8720080091172502</v>
          </cell>
          <cell r="V73" t="str">
            <v>9 P</v>
          </cell>
          <cell r="W73">
            <v>50</v>
          </cell>
        </row>
        <row r="74">
          <cell r="D74">
            <v>3123003129</v>
          </cell>
          <cell r="J74">
            <v>-1E-3</v>
          </cell>
          <cell r="L74">
            <v>0</v>
          </cell>
          <cell r="M74">
            <v>-47.425197930000003</v>
          </cell>
          <cell r="N74">
            <v>-0.58587513999999996</v>
          </cell>
          <cell r="O74">
            <v>-4.5971023700000009</v>
          </cell>
          <cell r="P74" t="str">
            <v>4 L</v>
          </cell>
          <cell r="Q74" t="str">
            <v>&lt;-99,9</v>
          </cell>
          <cell r="S74">
            <v>-95.104079840000011</v>
          </cell>
          <cell r="T74">
            <v>-1.1398074999999999</v>
          </cell>
          <cell r="U74">
            <v>-7.3871752445929895</v>
          </cell>
          <cell r="V74" t="str">
            <v>6 L</v>
          </cell>
          <cell r="W74" t="str">
            <v>&lt;-99,9</v>
          </cell>
        </row>
        <row r="75">
          <cell r="D75">
            <v>3123003131</v>
          </cell>
          <cell r="J75">
            <v>-1E-3</v>
          </cell>
          <cell r="L75">
            <v>0</v>
          </cell>
          <cell r="M75">
            <v>-2.0329108300000001</v>
          </cell>
          <cell r="N75">
            <v>-2.1009180000000002E-2</v>
          </cell>
          <cell r="O75">
            <v>-1.2707299999999899E-2</v>
          </cell>
          <cell r="P75" t="str">
            <v xml:space="preserve">0   </v>
          </cell>
          <cell r="Q75" t="str">
            <v/>
          </cell>
          <cell r="S75">
            <v>-3.7069624599999997</v>
          </cell>
          <cell r="T75">
            <v>-3.6082000000000003E-2</v>
          </cell>
          <cell r="U75">
            <v>-2.3123844618554296E-2</v>
          </cell>
          <cell r="V75" t="str">
            <v xml:space="preserve">0   </v>
          </cell>
          <cell r="W75" t="str">
            <v/>
          </cell>
        </row>
        <row r="76">
          <cell r="D76">
            <v>3123003139</v>
          </cell>
          <cell r="J76">
            <v>-1E-3</v>
          </cell>
          <cell r="L76">
            <v>0</v>
          </cell>
          <cell r="M76">
            <v>-101.49982150000001</v>
          </cell>
          <cell r="N76">
            <v>-105.533047069999</v>
          </cell>
          <cell r="O76">
            <v>-127.2568323</v>
          </cell>
          <cell r="P76" t="str">
            <v>21 L</v>
          </cell>
          <cell r="Q76">
            <v>-19.811320754716981</v>
          </cell>
          <cell r="S76">
            <v>-166.49347118</v>
          </cell>
          <cell r="T76">
            <v>-189.85527327</v>
          </cell>
          <cell r="U76">
            <v>-218.49694781311112</v>
          </cell>
          <cell r="V76" t="str">
            <v>28 L</v>
          </cell>
          <cell r="W76">
            <v>-14.736842105263156</v>
          </cell>
        </row>
        <row r="77">
          <cell r="D77">
            <v>3123003143</v>
          </cell>
          <cell r="J77">
            <v>-1E-3</v>
          </cell>
          <cell r="L77">
            <v>0</v>
          </cell>
          <cell r="M77">
            <v>-169.06776126</v>
          </cell>
          <cell r="N77">
            <v>-159.26522275999901</v>
          </cell>
          <cell r="O77">
            <v>-308.19350008999902</v>
          </cell>
          <cell r="P77" t="str">
            <v>149 L</v>
          </cell>
          <cell r="Q77">
            <v>-93.710691823899367</v>
          </cell>
          <cell r="S77">
            <v>-275.67867595999905</v>
          </cell>
          <cell r="T77">
            <v>-290.42111180000001</v>
          </cell>
          <cell r="U77">
            <v>-598.35683941950992</v>
          </cell>
          <cell r="V77" t="str">
            <v>308 L</v>
          </cell>
          <cell r="W77" t="str">
            <v>&lt;-99,9</v>
          </cell>
        </row>
        <row r="78">
          <cell r="D78">
            <v>3123003151</v>
          </cell>
          <cell r="J78">
            <v>-1E-3</v>
          </cell>
          <cell r="L78">
            <v>0</v>
          </cell>
          <cell r="M78">
            <v>-28.90946632</v>
          </cell>
          <cell r="N78">
            <v>-34.717916759999902</v>
          </cell>
          <cell r="O78">
            <v>-34.765153670000004</v>
          </cell>
          <cell r="P78" t="str">
            <v xml:space="preserve">0   </v>
          </cell>
          <cell r="Q78">
            <v>0</v>
          </cell>
          <cell r="S78">
            <v>-52.608680569999997</v>
          </cell>
          <cell r="T78">
            <v>-61.171839020000007</v>
          </cell>
          <cell r="U78">
            <v>-58.804168801672347</v>
          </cell>
          <cell r="V78" t="str">
            <v>2 P</v>
          </cell>
          <cell r="W78">
            <v>3.278688524590164</v>
          </cell>
        </row>
        <row r="79">
          <cell r="D79">
            <v>3123003153</v>
          </cell>
          <cell r="J79">
            <v>-1E-3</v>
          </cell>
          <cell r="L79">
            <v>0</v>
          </cell>
          <cell r="M79">
            <v>-71.048958889999994</v>
          </cell>
          <cell r="N79">
            <v>-80.411959879999912</v>
          </cell>
          <cell r="O79">
            <v>-208.31461593</v>
          </cell>
          <cell r="P79" t="str">
            <v>128 L</v>
          </cell>
          <cell r="Q79" t="str">
            <v>&lt;-99,9</v>
          </cell>
          <cell r="S79">
            <v>-133.64511056999899</v>
          </cell>
          <cell r="T79">
            <v>-142.35212546000002</v>
          </cell>
          <cell r="U79">
            <v>-447.88477592231288</v>
          </cell>
          <cell r="V79" t="str">
            <v>306 L</v>
          </cell>
          <cell r="W79" t="str">
            <v>&lt;-99,9</v>
          </cell>
        </row>
        <row r="80">
          <cell r="D80" t="str">
            <v>$formula</v>
          </cell>
          <cell r="M80">
            <v>-441.21098573</v>
          </cell>
          <cell r="N80">
            <v>-397.03857814999782</v>
          </cell>
          <cell r="O80">
            <v>-707.35247235999896</v>
          </cell>
          <cell r="P80" t="str">
            <v>310 L</v>
          </cell>
          <cell r="Q80">
            <v>-78.085642317380348</v>
          </cell>
          <cell r="S80">
            <v>-769.22321296999814</v>
          </cell>
          <cell r="T80">
            <v>-714.70643494000001</v>
          </cell>
          <cell r="U80">
            <v>-1363.918843283996</v>
          </cell>
          <cell r="V80" t="str">
            <v>649 L</v>
          </cell>
          <cell r="W80">
            <v>-90.769230769230774</v>
          </cell>
        </row>
        <row r="81">
          <cell r="D81">
            <v>3123003200</v>
          </cell>
          <cell r="J81">
            <v>-1E-3</v>
          </cell>
          <cell r="L81">
            <v>0</v>
          </cell>
          <cell r="M81">
            <v>-324.30900650999996</v>
          </cell>
          <cell r="N81">
            <v>-337.09670156000004</v>
          </cell>
          <cell r="O81">
            <v>-311.91282017999998</v>
          </cell>
          <cell r="P81" t="str">
            <v>25 P</v>
          </cell>
          <cell r="Q81">
            <v>7.4183976261127587</v>
          </cell>
          <cell r="S81">
            <v>-556.70922103999908</v>
          </cell>
          <cell r="T81">
            <v>-582.95302719000006</v>
          </cell>
          <cell r="U81">
            <v>-580.5249190129706</v>
          </cell>
          <cell r="V81" t="str">
            <v>2 P</v>
          </cell>
          <cell r="W81">
            <v>0.34305317324185247</v>
          </cell>
        </row>
        <row r="82">
          <cell r="D82">
            <v>3123003300</v>
          </cell>
          <cell r="J82">
            <v>-1E-3</v>
          </cell>
          <cell r="L82">
            <v>0</v>
          </cell>
          <cell r="M82">
            <v>-1885.9008456000001</v>
          </cell>
          <cell r="N82">
            <v>-1938.2377476599981</v>
          </cell>
          <cell r="O82">
            <v>-1867.2443989999997</v>
          </cell>
          <cell r="P82" t="str">
            <v>71 P</v>
          </cell>
          <cell r="Q82">
            <v>3.6635706914344688</v>
          </cell>
          <cell r="S82">
            <v>-3317.3583869299982</v>
          </cell>
          <cell r="T82">
            <v>-3435.5441757699978</v>
          </cell>
          <cell r="U82">
            <v>-3279.4180421572783</v>
          </cell>
          <cell r="V82" t="str">
            <v>157 P</v>
          </cell>
          <cell r="W82">
            <v>4.569266589057043</v>
          </cell>
        </row>
        <row r="83">
          <cell r="D83">
            <v>3123003307</v>
          </cell>
          <cell r="J83">
            <v>-1E-3</v>
          </cell>
          <cell r="L83">
            <v>0</v>
          </cell>
          <cell r="M83">
            <v>-349.13222561000003</v>
          </cell>
          <cell r="N83">
            <v>-348.92191910000003</v>
          </cell>
          <cell r="O83">
            <v>-350.65967522000005</v>
          </cell>
          <cell r="P83" t="str">
            <v>2 L</v>
          </cell>
          <cell r="Q83">
            <v>-0.57306590257879653</v>
          </cell>
          <cell r="S83">
            <v>-597.43054433000009</v>
          </cell>
          <cell r="T83">
            <v>-598.15186129999893</v>
          </cell>
          <cell r="U83">
            <v>-602.43647641629309</v>
          </cell>
          <cell r="V83" t="str">
            <v>4 L</v>
          </cell>
          <cell r="W83">
            <v>-0.66889632107023411</v>
          </cell>
        </row>
        <row r="84">
          <cell r="D84">
            <v>3123003309</v>
          </cell>
          <cell r="J84">
            <v>-1E-3</v>
          </cell>
          <cell r="L84">
            <v>0</v>
          </cell>
          <cell r="M84">
            <v>-332.67299561999999</v>
          </cell>
          <cell r="N84">
            <v>-315.94835783999901</v>
          </cell>
          <cell r="O84">
            <v>-316.63439104000003</v>
          </cell>
          <cell r="P84" t="str">
            <v>1 L</v>
          </cell>
          <cell r="Q84">
            <v>-0.31645569620253167</v>
          </cell>
          <cell r="S84">
            <v>-563.88989726999898</v>
          </cell>
          <cell r="T84">
            <v>-548.3545297799991</v>
          </cell>
          <cell r="U84">
            <v>-521.83374365898669</v>
          </cell>
          <cell r="V84" t="str">
            <v>26 P</v>
          </cell>
          <cell r="W84">
            <v>4.7445255474452548</v>
          </cell>
        </row>
        <row r="85">
          <cell r="D85">
            <v>3123003311</v>
          </cell>
          <cell r="J85">
            <v>-1E-3</v>
          </cell>
          <cell r="L85">
            <v>0</v>
          </cell>
          <cell r="M85">
            <v>-213.76562870999999</v>
          </cell>
          <cell r="N85">
            <v>-107.12002145999899</v>
          </cell>
          <cell r="O85">
            <v>-130.56512015999999</v>
          </cell>
          <cell r="P85" t="str">
            <v>24 L</v>
          </cell>
          <cell r="Q85">
            <v>-22.429906542056074</v>
          </cell>
          <cell r="S85">
            <v>-265.49092066999901</v>
          </cell>
          <cell r="T85">
            <v>-189.51342718999999</v>
          </cell>
          <cell r="U85">
            <v>-205.4363556871979</v>
          </cell>
          <cell r="V85" t="str">
            <v>15 L</v>
          </cell>
          <cell r="W85">
            <v>-7.8947368421052628</v>
          </cell>
        </row>
        <row r="86">
          <cell r="D86">
            <v>3123003317</v>
          </cell>
          <cell r="J86">
            <v>-1E-3</v>
          </cell>
          <cell r="L86">
            <v>0</v>
          </cell>
          <cell r="M86">
            <v>-961.5485219599999</v>
          </cell>
          <cell r="N86">
            <v>-1147.9516419899999</v>
          </cell>
          <cell r="O86">
            <v>-1066.40954197</v>
          </cell>
          <cell r="P86" t="str">
            <v>82 P</v>
          </cell>
          <cell r="Q86">
            <v>7.1428571428571423</v>
          </cell>
          <cell r="S86">
            <v>-1859.15807169</v>
          </cell>
          <cell r="T86">
            <v>-2068.1569254199999</v>
          </cell>
          <cell r="U86">
            <v>-1920.1109281889403</v>
          </cell>
          <cell r="V86" t="str">
            <v>148 P</v>
          </cell>
          <cell r="W86">
            <v>7.1566731141199229</v>
          </cell>
        </row>
        <row r="87">
          <cell r="D87">
            <v>3123003301</v>
          </cell>
          <cell r="J87">
            <v>-1E-3</v>
          </cell>
          <cell r="L87">
            <v>0</v>
          </cell>
          <cell r="M87">
            <v>0</v>
          </cell>
          <cell r="N87">
            <v>0</v>
          </cell>
          <cell r="O87">
            <v>0</v>
          </cell>
          <cell r="P87" t="str">
            <v xml:space="preserve">0   </v>
          </cell>
          <cell r="Q87" t="str">
            <v/>
          </cell>
          <cell r="S87">
            <v>0</v>
          </cell>
          <cell r="T87">
            <v>0</v>
          </cell>
          <cell r="U87">
            <v>0</v>
          </cell>
          <cell r="V87" t="str">
            <v xml:space="preserve">0   </v>
          </cell>
          <cell r="W87" t="str">
            <v/>
          </cell>
        </row>
        <row r="88">
          <cell r="D88">
            <v>3123003313</v>
          </cell>
          <cell r="J88">
            <v>-1E-3</v>
          </cell>
          <cell r="L88">
            <v>0</v>
          </cell>
          <cell r="M88">
            <v>-1.8518587</v>
          </cell>
          <cell r="N88">
            <v>-16.002132380000003</v>
          </cell>
          <cell r="O88">
            <v>-2.9271066099999903</v>
          </cell>
          <cell r="P88" t="str">
            <v>13 P</v>
          </cell>
          <cell r="Q88">
            <v>81.25</v>
          </cell>
          <cell r="S88">
            <v>-3.4097583199999901</v>
          </cell>
          <cell r="T88">
            <v>-27.433418079999903</v>
          </cell>
          <cell r="U88">
            <v>-29.551974205859892</v>
          </cell>
          <cell r="V88" t="str">
            <v>3 L</v>
          </cell>
          <cell r="W88">
            <v>-11.111111111111111</v>
          </cell>
        </row>
        <row r="89">
          <cell r="D89">
            <v>3123003315</v>
          </cell>
          <cell r="J89">
            <v>-1E-3</v>
          </cell>
          <cell r="L89">
            <v>0</v>
          </cell>
          <cell r="M89">
            <v>-26.929615000000002</v>
          </cell>
          <cell r="N89">
            <v>-2.2936748900000001</v>
          </cell>
          <cell r="O89">
            <v>-4.8564000000000003E-2</v>
          </cell>
          <cell r="P89" t="str">
            <v>2 P</v>
          </cell>
          <cell r="Q89" t="str">
            <v>&gt;99,9</v>
          </cell>
          <cell r="S89">
            <v>-27.979194649999904</v>
          </cell>
          <cell r="T89">
            <v>-3.9340140000000003</v>
          </cell>
          <cell r="U89">
            <v>-4.8564000000000003E-2</v>
          </cell>
          <cell r="V89" t="str">
            <v>4 P</v>
          </cell>
          <cell r="W89" t="str">
            <v>&gt;99,9</v>
          </cell>
        </row>
        <row r="90">
          <cell r="D90" t="str">
            <v>$formula</v>
          </cell>
          <cell r="M90">
            <v>-28.781473700000003</v>
          </cell>
          <cell r="N90">
            <v>-18.295807270000005</v>
          </cell>
          <cell r="O90">
            <v>-2.9756706099999901</v>
          </cell>
          <cell r="P90" t="str">
            <v>15 P</v>
          </cell>
          <cell r="Q90">
            <v>83.333333333333343</v>
          </cell>
          <cell r="S90">
            <v>-31.388952969999895</v>
          </cell>
          <cell r="T90">
            <v>-31.367432079999904</v>
          </cell>
          <cell r="U90">
            <v>-29.600538205859891</v>
          </cell>
          <cell r="V90" t="str">
            <v>1 P</v>
          </cell>
          <cell r="W90">
            <v>3.225806451612903</v>
          </cell>
        </row>
        <row r="91">
          <cell r="D91">
            <v>3123003400</v>
          </cell>
          <cell r="J91">
            <v>-1E-3</v>
          </cell>
          <cell r="L91">
            <v>0</v>
          </cell>
          <cell r="M91">
            <v>-953.25176025000007</v>
          </cell>
          <cell r="N91">
            <v>-1120.8463574100001</v>
          </cell>
          <cell r="O91">
            <v>-903.95544986000004</v>
          </cell>
          <cell r="P91" t="str">
            <v>217 P</v>
          </cell>
          <cell r="Q91">
            <v>19.357716324710079</v>
          </cell>
          <cell r="S91">
            <v>-1552.6710625799899</v>
          </cell>
          <cell r="T91">
            <v>-1955.93512751</v>
          </cell>
          <cell r="U91">
            <v>-1568.3919286863429</v>
          </cell>
          <cell r="V91" t="str">
            <v>388 P</v>
          </cell>
          <cell r="W91">
            <v>19.836400817995912</v>
          </cell>
        </row>
        <row r="92">
          <cell r="D92">
            <v>3121000000</v>
          </cell>
          <cell r="J92">
            <v>1E-3</v>
          </cell>
          <cell r="L92">
            <v>1</v>
          </cell>
          <cell r="M92">
            <v>116.47573977</v>
          </cell>
          <cell r="N92">
            <v>94.77386362</v>
          </cell>
          <cell r="O92">
            <v>128.32584586000002</v>
          </cell>
          <cell r="P92" t="str">
            <v>33 P</v>
          </cell>
          <cell r="Q92">
            <v>34.736842105263158</v>
          </cell>
          <cell r="S92">
            <v>187.71380399000003</v>
          </cell>
          <cell r="T92">
            <v>174.77196875000001</v>
          </cell>
          <cell r="U92">
            <v>261.07627956134007</v>
          </cell>
          <cell r="V92" t="str">
            <v>86 P</v>
          </cell>
          <cell r="W92">
            <v>49.142857142857146</v>
          </cell>
        </row>
        <row r="93">
          <cell r="D93">
            <v>3123003500</v>
          </cell>
          <cell r="J93">
            <v>-1E-3</v>
          </cell>
          <cell r="L93">
            <v>0</v>
          </cell>
          <cell r="M93">
            <v>-82.004183040000001</v>
          </cell>
          <cell r="N93">
            <v>-55.725113469999904</v>
          </cell>
          <cell r="O93">
            <v>-77.471530939999894</v>
          </cell>
          <cell r="P93" t="str">
            <v>21 L</v>
          </cell>
          <cell r="Q93">
            <v>-37.5</v>
          </cell>
          <cell r="S93">
            <v>-178.89303878000001</v>
          </cell>
          <cell r="T93">
            <v>-96.229255090000009</v>
          </cell>
          <cell r="U93">
            <v>-116.01612145232761</v>
          </cell>
          <cell r="V93" t="str">
            <v>20 L</v>
          </cell>
          <cell r="W93">
            <v>-20.833333333333336</v>
          </cell>
        </row>
        <row r="94">
          <cell r="D94" t="str">
            <v>$formula</v>
          </cell>
          <cell r="M94">
            <v>-918.78020351999999</v>
          </cell>
          <cell r="N94">
            <v>-1081.7976072600002</v>
          </cell>
          <cell r="O94">
            <v>-853.10113493999984</v>
          </cell>
          <cell r="P94" t="str">
            <v>229 P</v>
          </cell>
          <cell r="Q94">
            <v>21.164510166358593</v>
          </cell>
          <cell r="S94">
            <v>-1543.8502973699899</v>
          </cell>
          <cell r="T94">
            <v>-1877.3924138499999</v>
          </cell>
          <cell r="U94">
            <v>-1423.3317705773304</v>
          </cell>
          <cell r="V94" t="str">
            <v>454 P</v>
          </cell>
          <cell r="W94">
            <v>24.187533297815662</v>
          </cell>
        </row>
        <row r="95">
          <cell r="D95">
            <v>3124000000</v>
          </cell>
          <cell r="J95">
            <v>1E-3</v>
          </cell>
          <cell r="L95">
            <v>1</v>
          </cell>
          <cell r="M95">
            <v>124.89359841</v>
          </cell>
          <cell r="N95">
            <v>159.59865984999902</v>
          </cell>
          <cell r="O95">
            <v>162.99063203999901</v>
          </cell>
          <cell r="P95" t="str">
            <v>3 P</v>
          </cell>
          <cell r="Q95">
            <v>1.875</v>
          </cell>
          <cell r="S95">
            <v>229.92378781000002</v>
          </cell>
          <cell r="T95">
            <v>276.66201273000001</v>
          </cell>
          <cell r="U95">
            <v>258.82061771853489</v>
          </cell>
          <cell r="V95" t="str">
            <v>18 L</v>
          </cell>
          <cell r="W95">
            <v>-6.4981949458483745</v>
          </cell>
        </row>
        <row r="96">
          <cell r="D96">
            <v>3199990000</v>
          </cell>
          <cell r="J96">
            <v>1E-3</v>
          </cell>
          <cell r="L96">
            <v>1</v>
          </cell>
          <cell r="M96">
            <v>5585.8040434899958</v>
          </cell>
          <cell r="N96">
            <v>6253.6670732100119</v>
          </cell>
          <cell r="O96">
            <v>6512.7907382500089</v>
          </cell>
          <cell r="P96" t="str">
            <v>259 P</v>
          </cell>
          <cell r="Q96">
            <v>4.1413495362967696</v>
          </cell>
          <cell r="S96">
            <v>9884.5227301899959</v>
          </cell>
          <cell r="T96">
            <v>10987.313111930007</v>
          </cell>
          <cell r="U96">
            <v>11406.69831001185</v>
          </cell>
          <cell r="V96" t="str">
            <v>420 P</v>
          </cell>
          <cell r="W96">
            <v>3.8226995540183855</v>
          </cell>
        </row>
        <row r="97">
          <cell r="D97">
            <v>3200000000</v>
          </cell>
          <cell r="J97">
            <v>-1E-3</v>
          </cell>
          <cell r="L97">
            <v>0</v>
          </cell>
          <cell r="M97">
            <v>-3654.5811389100008</v>
          </cell>
          <cell r="N97">
            <v>-3713.0409064099958</v>
          </cell>
          <cell r="O97">
            <v>-4101.1829348699966</v>
          </cell>
          <cell r="P97" t="str">
            <v>388 L</v>
          </cell>
          <cell r="Q97">
            <v>-10.449771074602747</v>
          </cell>
          <cell r="S97">
            <v>-6688.7227761699951</v>
          </cell>
          <cell r="T97">
            <v>-6522.4817556599792</v>
          </cell>
          <cell r="U97">
            <v>-6838.8820024756669</v>
          </cell>
          <cell r="V97" t="str">
            <v>317 L</v>
          </cell>
          <cell r="W97">
            <v>-4.8604722477767561</v>
          </cell>
        </row>
        <row r="98">
          <cell r="D98">
            <v>3210000000</v>
          </cell>
          <cell r="J98">
            <v>-1E-3</v>
          </cell>
          <cell r="L98">
            <v>0</v>
          </cell>
          <cell r="M98">
            <v>-2739.7037279400006</v>
          </cell>
          <cell r="N98">
            <v>-2665.6596821099974</v>
          </cell>
          <cell r="O98">
            <v>-3022.720097949998</v>
          </cell>
          <cell r="P98" t="str">
            <v>357 L</v>
          </cell>
          <cell r="Q98">
            <v>-13.390847711927981</v>
          </cell>
          <cell r="S98">
            <v>-4972.1103210699966</v>
          </cell>
          <cell r="T98">
            <v>-4664.4881103399857</v>
          </cell>
          <cell r="U98">
            <v>-4993.5350425617899</v>
          </cell>
          <cell r="V98" t="str">
            <v>330 L</v>
          </cell>
          <cell r="W98">
            <v>-7.0754716981132075</v>
          </cell>
        </row>
        <row r="99">
          <cell r="D99">
            <v>3211003100</v>
          </cell>
          <cell r="J99">
            <v>-1E-3</v>
          </cell>
          <cell r="L99">
            <v>0</v>
          </cell>
          <cell r="M99">
            <v>-0.66750401000000004</v>
          </cell>
          <cell r="N99">
            <v>-5.6344540000000005E-2</v>
          </cell>
          <cell r="O99">
            <v>-0.67429817000000003</v>
          </cell>
          <cell r="P99" t="str">
            <v>1 L</v>
          </cell>
          <cell r="Q99" t="str">
            <v/>
          </cell>
          <cell r="S99">
            <v>-0.47936653999999895</v>
          </cell>
          <cell r="T99">
            <v>-9.7332259999999893E-2</v>
          </cell>
          <cell r="U99">
            <v>-1.7089458353139475</v>
          </cell>
          <cell r="V99" t="str">
            <v>2 L</v>
          </cell>
          <cell r="W99" t="str">
            <v/>
          </cell>
        </row>
        <row r="100">
          <cell r="D100">
            <v>3212003100</v>
          </cell>
          <cell r="J100">
            <v>-1E-3</v>
          </cell>
          <cell r="L100">
            <v>0</v>
          </cell>
          <cell r="M100">
            <v>-0.75884391000000007</v>
          </cell>
          <cell r="N100">
            <v>-0.84997579000000012</v>
          </cell>
          <cell r="O100">
            <v>-1.3689091100000002</v>
          </cell>
          <cell r="P100" t="str">
            <v xml:space="preserve">0   </v>
          </cell>
          <cell r="Q100">
            <v>0</v>
          </cell>
          <cell r="S100">
            <v>-2.87620900999999</v>
          </cell>
          <cell r="T100">
            <v>-1.4666977400000001</v>
          </cell>
          <cell r="U100">
            <v>-1.8736835375358738</v>
          </cell>
          <cell r="V100" t="str">
            <v>1 L</v>
          </cell>
          <cell r="W100" t="str">
            <v>&lt;-99,9</v>
          </cell>
        </row>
        <row r="101">
          <cell r="D101">
            <v>3213003100</v>
          </cell>
          <cell r="J101">
            <v>-1E-3</v>
          </cell>
          <cell r="L101">
            <v>0</v>
          </cell>
          <cell r="M101">
            <v>-0.20391972999999999</v>
          </cell>
          <cell r="N101">
            <v>-0.16800914999999902</v>
          </cell>
          <cell r="O101">
            <v>-0.35537671999999898</v>
          </cell>
          <cell r="P101" t="str">
            <v xml:space="preserve">0   </v>
          </cell>
          <cell r="Q101" t="str">
            <v/>
          </cell>
          <cell r="S101">
            <v>-0.10173578000000001</v>
          </cell>
          <cell r="T101">
            <v>-0.28835730999999998</v>
          </cell>
          <cell r="U101">
            <v>-0.40592393328614668</v>
          </cell>
          <cell r="V101" t="str">
            <v xml:space="preserve">0   </v>
          </cell>
          <cell r="W101" t="str">
            <v/>
          </cell>
        </row>
        <row r="102">
          <cell r="D102">
            <v>3214003100</v>
          </cell>
          <cell r="J102">
            <v>-1E-3</v>
          </cell>
          <cell r="L102">
            <v>0</v>
          </cell>
          <cell r="M102">
            <v>-1.2151793800000001</v>
          </cell>
          <cell r="N102">
            <v>-1.5492254599999999</v>
          </cell>
          <cell r="O102">
            <v>-2.3144915400000001</v>
          </cell>
          <cell r="P102" t="str">
            <v xml:space="preserve">0   </v>
          </cell>
          <cell r="Q102">
            <v>0</v>
          </cell>
          <cell r="S102">
            <v>-2.5002350200000003</v>
          </cell>
          <cell r="T102">
            <v>-2.63798296</v>
          </cell>
          <cell r="U102">
            <v>-13.875218152222281</v>
          </cell>
          <cell r="V102" t="str">
            <v>11 L</v>
          </cell>
          <cell r="W102" t="str">
            <v>&lt;-99,9</v>
          </cell>
        </row>
        <row r="103">
          <cell r="D103">
            <v>3215003100</v>
          </cell>
          <cell r="J103">
            <v>-1E-3</v>
          </cell>
          <cell r="L103">
            <v>0</v>
          </cell>
          <cell r="M103">
            <v>-0.17852735000000003</v>
          </cell>
          <cell r="N103">
            <v>-8.1444469999999991E-2</v>
          </cell>
          <cell r="O103">
            <v>-2.4945319199999902</v>
          </cell>
          <cell r="P103" t="str">
            <v>2 L</v>
          </cell>
          <cell r="Q103" t="str">
            <v/>
          </cell>
          <cell r="S103">
            <v>-0.25448345</v>
          </cell>
          <cell r="T103">
            <v>-0.13990480999999999</v>
          </cell>
          <cell r="U103">
            <v>-13.778046211486991</v>
          </cell>
          <cell r="V103" t="str">
            <v>14 L</v>
          </cell>
          <cell r="W103" t="str">
            <v/>
          </cell>
        </row>
        <row r="104">
          <cell r="D104" t="str">
            <v>$formula</v>
          </cell>
          <cell r="M104">
            <v>-3.0239743799999999</v>
          </cell>
          <cell r="N104">
            <v>-2.7049994099999992</v>
          </cell>
          <cell r="O104">
            <v>-7.2076074599999895</v>
          </cell>
          <cell r="P104" t="str">
            <v>4 L</v>
          </cell>
          <cell r="Q104" t="str">
            <v>&lt;-99,9</v>
          </cell>
          <cell r="S104">
            <v>-6.2120297999999892</v>
          </cell>
          <cell r="T104">
            <v>-4.6302750799999997</v>
          </cell>
          <cell r="U104">
            <v>-31.641817669845242</v>
          </cell>
          <cell r="V104" t="str">
            <v>27 L</v>
          </cell>
          <cell r="W104" t="str">
            <v>&lt;-99,9</v>
          </cell>
        </row>
        <row r="105">
          <cell r="D105">
            <v>3211003200</v>
          </cell>
          <cell r="J105">
            <v>-1E-3</v>
          </cell>
          <cell r="L105">
            <v>0</v>
          </cell>
          <cell r="M105">
            <v>-45.916924290000004</v>
          </cell>
          <cell r="N105">
            <v>-63.005698590000002</v>
          </cell>
          <cell r="O105">
            <v>-55.894426509999903</v>
          </cell>
          <cell r="P105" t="str">
            <v>7 P</v>
          </cell>
          <cell r="Q105">
            <v>11.111111111111111</v>
          </cell>
          <cell r="S105">
            <v>-71.035217829999894</v>
          </cell>
          <cell r="T105">
            <v>-117.70818019000001</v>
          </cell>
          <cell r="U105">
            <v>-130.19918845718126</v>
          </cell>
          <cell r="V105" t="str">
            <v>12 L</v>
          </cell>
          <cell r="W105">
            <v>-10.16949152542373</v>
          </cell>
        </row>
        <row r="106">
          <cell r="D106">
            <v>3212003200</v>
          </cell>
          <cell r="J106">
            <v>-1E-3</v>
          </cell>
          <cell r="L106">
            <v>0</v>
          </cell>
          <cell r="M106">
            <v>-147.45333574</v>
          </cell>
          <cell r="N106">
            <v>-162.83071221</v>
          </cell>
          <cell r="O106">
            <v>-162.75579199000001</v>
          </cell>
          <cell r="P106" t="str">
            <v xml:space="preserve">0   </v>
          </cell>
          <cell r="Q106">
            <v>0</v>
          </cell>
          <cell r="S106">
            <v>-261.88391799000004</v>
          </cell>
          <cell r="T106">
            <v>-291.96643793000004</v>
          </cell>
          <cell r="U106">
            <v>-257.75831731769341</v>
          </cell>
          <cell r="V106" t="str">
            <v>34 P</v>
          </cell>
          <cell r="W106">
            <v>11.643835616438356</v>
          </cell>
        </row>
        <row r="107">
          <cell r="D107">
            <v>3213003200</v>
          </cell>
          <cell r="J107">
            <v>-1E-3</v>
          </cell>
          <cell r="L107">
            <v>0</v>
          </cell>
          <cell r="M107">
            <v>-59.825069110000001</v>
          </cell>
          <cell r="N107">
            <v>-63.894089159999901</v>
          </cell>
          <cell r="O107">
            <v>-60.759263420000003</v>
          </cell>
          <cell r="P107" t="str">
            <v>3 P</v>
          </cell>
          <cell r="Q107">
            <v>4.6875</v>
          </cell>
          <cell r="S107">
            <v>-105.18487201000001</v>
          </cell>
          <cell r="T107">
            <v>-110.020924209999</v>
          </cell>
          <cell r="U107">
            <v>-111.72242045702369</v>
          </cell>
          <cell r="V107" t="str">
            <v>2 L</v>
          </cell>
          <cell r="W107">
            <v>-1.8181818181818181</v>
          </cell>
        </row>
        <row r="108">
          <cell r="D108">
            <v>3214003200</v>
          </cell>
          <cell r="J108">
            <v>-1E-3</v>
          </cell>
          <cell r="L108">
            <v>0</v>
          </cell>
          <cell r="M108">
            <v>-317.98538524999998</v>
          </cell>
          <cell r="N108">
            <v>-348.61057444999898</v>
          </cell>
          <cell r="O108">
            <v>-340.09508706999895</v>
          </cell>
          <cell r="P108" t="str">
            <v>9 P</v>
          </cell>
          <cell r="Q108">
            <v>2.5787965616045847</v>
          </cell>
          <cell r="S108">
            <v>-562.23832900000002</v>
          </cell>
          <cell r="T108">
            <v>-607.63303450999899</v>
          </cell>
          <cell r="U108">
            <v>-590.29389982670511</v>
          </cell>
          <cell r="V108" t="str">
            <v>18 P</v>
          </cell>
          <cell r="W108">
            <v>2.9605263157894735</v>
          </cell>
        </row>
        <row r="109">
          <cell r="D109">
            <v>3215003200</v>
          </cell>
          <cell r="J109">
            <v>-1E-3</v>
          </cell>
          <cell r="L109">
            <v>0</v>
          </cell>
          <cell r="M109">
            <v>-14.482224990000001</v>
          </cell>
          <cell r="N109">
            <v>-13.779076699999901</v>
          </cell>
          <cell r="O109">
            <v>-13.07845401</v>
          </cell>
          <cell r="P109" t="str">
            <v>1 P</v>
          </cell>
          <cell r="Q109">
            <v>7.1428571428571423</v>
          </cell>
          <cell r="S109">
            <v>-22.895117379999899</v>
          </cell>
          <cell r="T109">
            <v>-23.723077010000001</v>
          </cell>
          <cell r="U109">
            <v>-25.487943599526087</v>
          </cell>
          <cell r="V109" t="str">
            <v>1 L</v>
          </cell>
          <cell r="W109">
            <v>-4.1666666666666661</v>
          </cell>
        </row>
        <row r="110">
          <cell r="D110" t="str">
            <v>$formula</v>
          </cell>
          <cell r="M110">
            <v>-585.66293938000001</v>
          </cell>
          <cell r="N110">
            <v>-652.1201511099988</v>
          </cell>
          <cell r="O110">
            <v>-632.58302299999889</v>
          </cell>
          <cell r="P110" t="str">
            <v>19 P</v>
          </cell>
          <cell r="Q110">
            <v>2.9141104294478524</v>
          </cell>
          <cell r="S110">
            <v>-1023.2374542099999</v>
          </cell>
          <cell r="T110">
            <v>-1151.051653849998</v>
          </cell>
          <cell r="U110">
            <v>-1115.4617696581295</v>
          </cell>
          <cell r="V110" t="str">
            <v>36 P</v>
          </cell>
          <cell r="W110">
            <v>3.127715030408341</v>
          </cell>
        </row>
        <row r="111">
          <cell r="D111">
            <v>3211003300</v>
          </cell>
          <cell r="J111">
            <v>-1E-3</v>
          </cell>
          <cell r="L111">
            <v>0</v>
          </cell>
          <cell r="M111">
            <v>-7.8719026899999998</v>
          </cell>
          <cell r="N111">
            <v>-1.8652350700000002</v>
          </cell>
          <cell r="O111">
            <v>-0.78136281000000007</v>
          </cell>
          <cell r="P111" t="str">
            <v>1 P</v>
          </cell>
          <cell r="Q111">
            <v>50</v>
          </cell>
          <cell r="S111">
            <v>-16.30071783</v>
          </cell>
          <cell r="T111">
            <v>-3.4381815299999898</v>
          </cell>
          <cell r="U111">
            <v>-9.2725895333062471</v>
          </cell>
          <cell r="V111" t="str">
            <v>6 L</v>
          </cell>
          <cell r="W111" t="str">
            <v>&lt;-99,9</v>
          </cell>
        </row>
        <row r="112">
          <cell r="D112">
            <v>3212003300</v>
          </cell>
          <cell r="J112">
            <v>-1E-3</v>
          </cell>
          <cell r="L112">
            <v>0</v>
          </cell>
          <cell r="M112">
            <v>-17.818084350000003</v>
          </cell>
          <cell r="N112">
            <v>-31.864834370000001</v>
          </cell>
          <cell r="O112">
            <v>-15.001244000000002</v>
          </cell>
          <cell r="P112" t="str">
            <v>17 P</v>
          </cell>
          <cell r="Q112">
            <v>53.125</v>
          </cell>
          <cell r="S112">
            <v>-40.157847740000008</v>
          </cell>
          <cell r="T112">
            <v>-57.305191499999999</v>
          </cell>
          <cell r="U112">
            <v>-38.599796655538874</v>
          </cell>
          <cell r="V112" t="str">
            <v>18 P</v>
          </cell>
          <cell r="W112">
            <v>31.578947368421051</v>
          </cell>
        </row>
        <row r="113">
          <cell r="D113">
            <v>3213003300</v>
          </cell>
          <cell r="J113">
            <v>-1E-3</v>
          </cell>
          <cell r="L113">
            <v>0</v>
          </cell>
          <cell r="M113">
            <v>-5.4206470200000005</v>
          </cell>
          <cell r="N113">
            <v>-8.8026933699999894</v>
          </cell>
          <cell r="O113">
            <v>-5.4876584999999993</v>
          </cell>
          <cell r="P113" t="str">
            <v>4 P</v>
          </cell>
          <cell r="Q113">
            <v>44.444444444444443</v>
          </cell>
          <cell r="S113">
            <v>-9.6886947599999917</v>
          </cell>
          <cell r="T113">
            <v>-15.932635400000001</v>
          </cell>
          <cell r="U113">
            <v>-12.828175798337872</v>
          </cell>
          <cell r="V113" t="str">
            <v>3 P</v>
          </cell>
          <cell r="W113">
            <v>18.75</v>
          </cell>
        </row>
        <row r="114">
          <cell r="D114">
            <v>3214003300</v>
          </cell>
          <cell r="J114">
            <v>-1E-3</v>
          </cell>
          <cell r="L114">
            <v>0</v>
          </cell>
          <cell r="M114">
            <v>-28.276275890000001</v>
          </cell>
          <cell r="N114">
            <v>-33.403763070000004</v>
          </cell>
          <cell r="O114">
            <v>-25.842586620000002</v>
          </cell>
          <cell r="P114" t="str">
            <v>7 P</v>
          </cell>
          <cell r="Q114">
            <v>21.212121212121211</v>
          </cell>
          <cell r="S114">
            <v>-48.293807919999999</v>
          </cell>
          <cell r="T114">
            <v>-59.512763439999901</v>
          </cell>
          <cell r="U114">
            <v>-50.089499554453518</v>
          </cell>
          <cell r="V114" t="str">
            <v>10 P</v>
          </cell>
          <cell r="W114">
            <v>16.666666666666664</v>
          </cell>
        </row>
        <row r="115">
          <cell r="D115">
            <v>3215003300</v>
          </cell>
          <cell r="J115">
            <v>-1E-3</v>
          </cell>
          <cell r="L115">
            <v>0</v>
          </cell>
          <cell r="M115">
            <v>-16.645189610000003</v>
          </cell>
          <cell r="N115">
            <v>-21.279323920000003</v>
          </cell>
          <cell r="O115">
            <v>-3.6458413700000003</v>
          </cell>
          <cell r="P115" t="str">
            <v>17 P</v>
          </cell>
          <cell r="Q115">
            <v>80.952380952380949</v>
          </cell>
          <cell r="S115">
            <v>-19.983373460000003</v>
          </cell>
          <cell r="T115">
            <v>-39.139352939999903</v>
          </cell>
          <cell r="U115">
            <v>-19.30120335447867</v>
          </cell>
          <cell r="V115" t="str">
            <v>20 P</v>
          </cell>
          <cell r="W115">
            <v>51.282051282051277</v>
          </cell>
        </row>
        <row r="116">
          <cell r="D116" t="str">
            <v>$formula</v>
          </cell>
          <cell r="M116">
            <v>-76.032099560000006</v>
          </cell>
          <cell r="N116">
            <v>-97.215849800000001</v>
          </cell>
          <cell r="O116">
            <v>-50.758693300000004</v>
          </cell>
          <cell r="P116" t="str">
            <v>46 P</v>
          </cell>
          <cell r="Q116">
            <v>47.422680412371129</v>
          </cell>
          <cell r="S116">
            <v>-134.42444171</v>
          </cell>
          <cell r="T116">
            <v>-175.32812480999976</v>
          </cell>
          <cell r="U116">
            <v>-130.09126489611518</v>
          </cell>
          <cell r="V116" t="str">
            <v>45 P</v>
          </cell>
          <cell r="W116">
            <v>25.714285714285712</v>
          </cell>
        </row>
        <row r="117">
          <cell r="D117">
            <v>3211003425</v>
          </cell>
          <cell r="E117" t="b">
            <v>1</v>
          </cell>
          <cell r="F117" t="str">
            <v>(boolean value)</v>
          </cell>
          <cell r="G117" t="str">
            <v>Version</v>
          </cell>
          <cell r="H117" t="str">
            <v>V.2</v>
          </cell>
          <cell r="I117" t="str">
            <v>(V.1 or V.2)</v>
          </cell>
          <cell r="J117">
            <v>-1E-3</v>
          </cell>
          <cell r="L117">
            <v>0</v>
          </cell>
          <cell r="M117">
            <v>-3.95009838</v>
          </cell>
          <cell r="N117">
            <v>0</v>
          </cell>
          <cell r="O117">
            <v>-4.3062710199999898</v>
          </cell>
          <cell r="P117" t="str">
            <v>4 L</v>
          </cell>
          <cell r="Q117" t="str">
            <v/>
          </cell>
          <cell r="S117">
            <v>-6.3113520799999998</v>
          </cell>
          <cell r="T117">
            <v>0</v>
          </cell>
          <cell r="U117">
            <v>-40.67332619331907</v>
          </cell>
          <cell r="V117" t="str">
            <v>41 L</v>
          </cell>
          <cell r="W117" t="str">
            <v/>
          </cell>
        </row>
        <row r="118">
          <cell r="D118">
            <v>3211003421</v>
          </cell>
          <cell r="F118" t="str">
            <v>(Application ID)</v>
          </cell>
          <cell r="J118">
            <v>-1E-3</v>
          </cell>
          <cell r="L118">
            <v>0</v>
          </cell>
          <cell r="M118">
            <v>-114.24724298</v>
          </cell>
          <cell r="N118">
            <v>-101.53982769</v>
          </cell>
          <cell r="O118">
            <v>-135.80513346000001</v>
          </cell>
          <cell r="P118" t="str">
            <v>34 L</v>
          </cell>
          <cell r="Q118">
            <v>-33.333333333333329</v>
          </cell>
          <cell r="S118">
            <v>-180.33364044999902</v>
          </cell>
          <cell r="T118">
            <v>-159.43660536000002</v>
          </cell>
          <cell r="U118">
            <v>-202.96845192834158</v>
          </cell>
          <cell r="V118" t="str">
            <v>44 L</v>
          </cell>
          <cell r="W118">
            <v>-27.672955974842768</v>
          </cell>
        </row>
        <row r="119">
          <cell r="D119">
            <v>3212003421</v>
          </cell>
          <cell r="E119" t="b">
            <v>0</v>
          </cell>
          <cell r="F119" t="str">
            <v>(boolean value)</v>
          </cell>
          <cell r="J119">
            <v>-1E-3</v>
          </cell>
          <cell r="K119" t="str">
            <v>$2</v>
          </cell>
          <cell r="L119">
            <v>0</v>
          </cell>
          <cell r="M119">
            <v>-293.20729560999996</v>
          </cell>
          <cell r="N119">
            <v>-202.51940200000001</v>
          </cell>
          <cell r="O119">
            <v>-297.47188629999999</v>
          </cell>
          <cell r="P119" t="str">
            <v>94 L</v>
          </cell>
          <cell r="Q119">
            <v>-46.305418719211822</v>
          </cell>
          <cell r="R119" t="str">
            <v>2004</v>
          </cell>
          <cell r="S119">
            <v>-523.80627111000001</v>
          </cell>
          <cell r="T119">
            <v>-353.51305600000001</v>
          </cell>
          <cell r="U119">
            <v>-426.80494899000001</v>
          </cell>
          <cell r="V119" t="str">
            <v>73 L</v>
          </cell>
          <cell r="W119">
            <v>-20.621468926553671</v>
          </cell>
        </row>
        <row r="120">
          <cell r="D120">
            <v>3212003425</v>
          </cell>
          <cell r="E120" t="b">
            <v>0</v>
          </cell>
          <cell r="F120" t="str">
            <v>(boolean value)</v>
          </cell>
          <cell r="J120">
            <v>-1E-3</v>
          </cell>
          <cell r="K120" t="str">
            <v>$1</v>
          </cell>
          <cell r="L120">
            <v>0</v>
          </cell>
          <cell r="M120">
            <v>-37.684926619999999</v>
          </cell>
          <cell r="N120">
            <v>-25.342223000000001</v>
          </cell>
          <cell r="O120">
            <v>-20.703689129999898</v>
          </cell>
          <cell r="P120" t="str">
            <v>4 P</v>
          </cell>
          <cell r="Q120">
            <v>16</v>
          </cell>
          <cell r="R120">
            <v>7</v>
          </cell>
          <cell r="S120">
            <v>-63.356051270000002</v>
          </cell>
          <cell r="T120">
            <v>-44.758148999999996</v>
          </cell>
          <cell r="U120">
            <v>-43.143459399999998</v>
          </cell>
          <cell r="V120" t="str">
            <v>2 P</v>
          </cell>
          <cell r="W120">
            <v>4.4444444444444446</v>
          </cell>
        </row>
        <row r="121">
          <cell r="D121">
            <v>3213003421</v>
          </cell>
          <cell r="J121">
            <v>-1E-3</v>
          </cell>
          <cell r="L121">
            <v>0</v>
          </cell>
          <cell r="M121">
            <v>-597.17028558000004</v>
          </cell>
          <cell r="N121">
            <v>-654.48238652999896</v>
          </cell>
          <cell r="O121">
            <v>-696.79265119000002</v>
          </cell>
          <cell r="P121" t="str">
            <v>43 L</v>
          </cell>
          <cell r="Q121">
            <v>-6.5749235474006111</v>
          </cell>
          <cell r="S121">
            <v>-1133.8063260200001</v>
          </cell>
          <cell r="T121">
            <v>-1145.2386190799898</v>
          </cell>
          <cell r="U121">
            <v>-1218.7969844688248</v>
          </cell>
          <cell r="V121" t="str">
            <v>74 L</v>
          </cell>
          <cell r="W121">
            <v>-6.462882096069869</v>
          </cell>
        </row>
        <row r="122">
          <cell r="D122">
            <v>3213003425</v>
          </cell>
          <cell r="J122">
            <v>-1E-3</v>
          </cell>
          <cell r="L122">
            <v>0</v>
          </cell>
          <cell r="M122">
            <v>-40.473750150000001</v>
          </cell>
          <cell r="N122">
            <v>-44.404784119999903</v>
          </cell>
          <cell r="O122">
            <v>-44.170379630000006</v>
          </cell>
          <cell r="P122" t="str">
            <v xml:space="preserve">0   </v>
          </cell>
          <cell r="Q122">
            <v>0</v>
          </cell>
          <cell r="S122">
            <v>-68.021282739999904</v>
          </cell>
          <cell r="T122">
            <v>-76.067636780000001</v>
          </cell>
          <cell r="U122">
            <v>-75.345432599597927</v>
          </cell>
          <cell r="V122" t="str">
            <v>1 P</v>
          </cell>
          <cell r="W122">
            <v>1.3157894736842104</v>
          </cell>
        </row>
        <row r="123">
          <cell r="D123" t="str">
            <v>$formula</v>
          </cell>
          <cell r="E123" t="str">
            <v>ENT</v>
          </cell>
          <cell r="F123" t="str">
            <v>CAT</v>
          </cell>
          <cell r="G123" t="str">
            <v>PER</v>
          </cell>
          <cell r="H123" t="str">
            <v>FRE</v>
          </cell>
          <cell r="I123" t="str">
            <v>KEYWORD</v>
          </cell>
          <cell r="J123" t="str">
            <v>SCALE</v>
          </cell>
          <cell r="M123">
            <v>-1086.7335993199999</v>
          </cell>
          <cell r="N123">
            <v>-1028.2886233399988</v>
          </cell>
          <cell r="O123">
            <v>-1199.25001073</v>
          </cell>
          <cell r="P123" t="str">
            <v>171 L</v>
          </cell>
          <cell r="Q123">
            <v>-16.634241245136185</v>
          </cell>
          <cell r="S123">
            <v>-1975.6349236699991</v>
          </cell>
          <cell r="T123">
            <v>-1779.0140662199899</v>
          </cell>
          <cell r="U123">
            <v>-2007.7326035800834</v>
          </cell>
          <cell r="V123" t="str">
            <v>229 L</v>
          </cell>
          <cell r="W123">
            <v>-12.872400224845418</v>
          </cell>
        </row>
        <row r="124">
          <cell r="D124">
            <v>3211003423</v>
          </cell>
          <cell r="E124" t="str">
            <v>$1</v>
          </cell>
          <cell r="F124" t="str">
            <v>$1</v>
          </cell>
          <cell r="H124" t="str">
            <v>$1</v>
          </cell>
          <cell r="J124">
            <v>-1E-3</v>
          </cell>
          <cell r="L124">
            <v>0</v>
          </cell>
          <cell r="M124">
            <v>-11.471947</v>
          </cell>
          <cell r="N124">
            <v>-26.035129199999897</v>
          </cell>
          <cell r="O124">
            <v>-24.859330910000001</v>
          </cell>
          <cell r="P124" t="str">
            <v>1 P</v>
          </cell>
          <cell r="Q124">
            <v>3.8461538461538463</v>
          </cell>
          <cell r="S124">
            <v>-24.226376660000003</v>
          </cell>
          <cell r="T124">
            <v>-48.156540560000003</v>
          </cell>
          <cell r="U124">
            <v>-4.3191E-2</v>
          </cell>
          <cell r="V124" t="str">
            <v>48 P</v>
          </cell>
          <cell r="W124" t="str">
            <v>&gt;99,9</v>
          </cell>
        </row>
        <row r="125">
          <cell r="D125">
            <v>3212003423</v>
          </cell>
          <cell r="E125" t="str">
            <v>K0001_IKOS</v>
          </cell>
          <cell r="F125" t="str">
            <v>Actual_</v>
          </cell>
          <cell r="H125" t="str">
            <v>M.PER</v>
          </cell>
          <cell r="J125">
            <v>-1E-3</v>
          </cell>
          <cell r="L125">
            <v>0</v>
          </cell>
          <cell r="M125">
            <v>-117.22556858999999</v>
          </cell>
          <cell r="N125">
            <v>-92.470954000000006</v>
          </cell>
          <cell r="O125">
            <v>-156.51346416000001</v>
          </cell>
          <cell r="P125" t="str">
            <v>65 L</v>
          </cell>
          <cell r="Q125">
            <v>-70.652173913043484</v>
          </cell>
          <cell r="R125">
            <v>190.39184756999092</v>
          </cell>
          <cell r="S125">
            <v>-219.98704088</v>
          </cell>
          <cell r="T125">
            <v>-166.675061</v>
          </cell>
          <cell r="U125">
            <v>-190.32963380000001</v>
          </cell>
          <cell r="V125" t="str">
            <v>23 L</v>
          </cell>
          <cell r="W125">
            <v>-13.77245508982036</v>
          </cell>
        </row>
        <row r="126">
          <cell r="D126">
            <v>3213003423</v>
          </cell>
          <cell r="E126" t="str">
            <v>K0001_IKOS</v>
          </cell>
          <cell r="F126" t="str">
            <v>Budget_</v>
          </cell>
          <cell r="H126" t="str">
            <v>M.PER</v>
          </cell>
          <cell r="J126">
            <v>-1E-3</v>
          </cell>
          <cell r="L126">
            <v>0</v>
          </cell>
          <cell r="M126">
            <v>-175.89384013999998</v>
          </cell>
          <cell r="N126">
            <v>-107.78855475</v>
          </cell>
          <cell r="O126">
            <v>-110.47362883000001</v>
          </cell>
          <cell r="P126" t="str">
            <v>2 L</v>
          </cell>
          <cell r="Q126">
            <v>-1.8518518518518516</v>
          </cell>
          <cell r="R126">
            <v>209.65531394999894</v>
          </cell>
          <cell r="S126">
            <v>-319.54125972000003</v>
          </cell>
          <cell r="T126">
            <v>-201.43772040000002</v>
          </cell>
          <cell r="U126">
            <v>-160.14978214680804</v>
          </cell>
          <cell r="V126" t="str">
            <v>41 P</v>
          </cell>
          <cell r="W126">
            <v>20.398009950248756</v>
          </cell>
        </row>
        <row r="127">
          <cell r="D127" t="str">
            <v>$formula</v>
          </cell>
          <cell r="E127" t="str">
            <v>K0001_IKOS</v>
          </cell>
          <cell r="F127" t="str">
            <v>Actual_</v>
          </cell>
          <cell r="H127" t="str">
            <v>M.CTD</v>
          </cell>
          <cell r="J127">
            <v>-1E-3</v>
          </cell>
          <cell r="L127">
            <v>0</v>
          </cell>
          <cell r="M127">
            <v>-304.59135572999998</v>
          </cell>
          <cell r="N127">
            <v>-226.29463794999992</v>
          </cell>
          <cell r="O127">
            <v>-291.84642390000005</v>
          </cell>
          <cell r="P127" t="str">
            <v>66 L</v>
          </cell>
          <cell r="Q127">
            <v>-29.20353982300885</v>
          </cell>
          <cell r="R127">
            <v>1345.94205159999</v>
          </cell>
          <cell r="S127">
            <v>-563.75467725999999</v>
          </cell>
          <cell r="T127">
            <v>-416.26932196000001</v>
          </cell>
          <cell r="U127">
            <v>-350.52260694680808</v>
          </cell>
          <cell r="V127" t="str">
            <v>65 P</v>
          </cell>
          <cell r="W127">
            <v>15.625</v>
          </cell>
        </row>
        <row r="128">
          <cell r="D128" t="str">
            <v>3211003427</v>
          </cell>
          <cell r="E128" t="str">
            <v>K0001_IKOS</v>
          </cell>
          <cell r="F128" t="str">
            <v>Budget_</v>
          </cell>
          <cell r="H128" t="str">
            <v>M.CTD</v>
          </cell>
          <cell r="J128">
            <v>-1E-3</v>
          </cell>
          <cell r="L128">
            <v>0</v>
          </cell>
          <cell r="M128">
            <v>-1.0926499999999999E-3</v>
          </cell>
          <cell r="N128">
            <v>0</v>
          </cell>
          <cell r="O128">
            <v>0</v>
          </cell>
          <cell r="P128" t="str">
            <v xml:space="preserve">0   </v>
          </cell>
          <cell r="Q128" t="str">
            <v/>
          </cell>
          <cell r="R128">
            <v>1415.507946729999</v>
          </cell>
          <cell r="S128">
            <v>-1.0926500000000001E-3</v>
          </cell>
          <cell r="T128">
            <v>0</v>
          </cell>
          <cell r="U128">
            <v>0</v>
          </cell>
          <cell r="V128" t="str">
            <v xml:space="preserve">0   </v>
          </cell>
          <cell r="W128" t="str">
            <v/>
          </cell>
        </row>
        <row r="129">
          <cell r="D129" t="str">
            <v>3212003427</v>
          </cell>
          <cell r="E129" t="str">
            <v>K0001</v>
          </cell>
          <cell r="F129" t="str">
            <v>DetailedFC3_</v>
          </cell>
          <cell r="H129" t="str">
            <v>M.CTD</v>
          </cell>
          <cell r="J129">
            <v>-1E-3</v>
          </cell>
          <cell r="L129">
            <v>0</v>
          </cell>
          <cell r="M129">
            <v>-8.1349733100000012</v>
          </cell>
          <cell r="N129">
            <v>-25.876645</v>
          </cell>
          <cell r="O129">
            <v>-21.137033239999901</v>
          </cell>
          <cell r="P129" t="str">
            <v>5 P</v>
          </cell>
          <cell r="Q129">
            <v>19.230769230769234</v>
          </cell>
          <cell r="R129">
            <v>1378.4592123927325</v>
          </cell>
          <cell r="S129">
            <v>-19.042152429999998</v>
          </cell>
          <cell r="T129">
            <v>-45.672584999999998</v>
          </cell>
          <cell r="U129">
            <v>-38.224476394731042</v>
          </cell>
          <cell r="V129" t="str">
            <v>8 P</v>
          </cell>
          <cell r="W129">
            <v>17.391304347826086</v>
          </cell>
        </row>
        <row r="130">
          <cell r="D130" t="str">
            <v>3213003427</v>
          </cell>
          <cell r="J130">
            <v>-1E-3</v>
          </cell>
          <cell r="L130">
            <v>0</v>
          </cell>
          <cell r="M130">
            <v>-39.184436990000002</v>
          </cell>
          <cell r="N130">
            <v>-19.534699010000001</v>
          </cell>
          <cell r="O130">
            <v>-16.524829789999902</v>
          </cell>
          <cell r="P130" t="str">
            <v>3 P</v>
          </cell>
          <cell r="Q130">
            <v>15</v>
          </cell>
          <cell r="S130">
            <v>-57.172313340000002</v>
          </cell>
          <cell r="T130">
            <v>-27.348557149999902</v>
          </cell>
          <cell r="U130">
            <v>-24.182964898382345</v>
          </cell>
          <cell r="V130" t="str">
            <v>3 P</v>
          </cell>
          <cell r="W130">
            <v>11.111111111111111</v>
          </cell>
        </row>
        <row r="131">
          <cell r="D131" t="str">
            <v>$formula</v>
          </cell>
          <cell r="J131">
            <v>-1E-3</v>
          </cell>
          <cell r="M131">
            <v>-47.320502950000005</v>
          </cell>
          <cell r="N131">
            <v>-45.411344010000001</v>
          </cell>
          <cell r="O131">
            <v>-37.661863029999807</v>
          </cell>
          <cell r="P131" t="str">
            <v>7 P</v>
          </cell>
          <cell r="Q131">
            <v>15.555555555555555</v>
          </cell>
          <cell r="S131">
            <v>-76.215558420000008</v>
          </cell>
          <cell r="T131">
            <v>-73.021142149999903</v>
          </cell>
          <cell r="U131">
            <v>-62.407441293113386</v>
          </cell>
          <cell r="V131" t="str">
            <v>11 P</v>
          </cell>
          <cell r="W131">
            <v>15.068493150684931</v>
          </cell>
        </row>
        <row r="132">
          <cell r="D132" t="str">
            <v>3211003429</v>
          </cell>
          <cell r="J132">
            <v>-1E-3</v>
          </cell>
          <cell r="L132">
            <v>0</v>
          </cell>
          <cell r="M132">
            <v>-2.9561051800000002</v>
          </cell>
          <cell r="N132">
            <v>0</v>
          </cell>
          <cell r="O132">
            <v>-2.7542862500000003</v>
          </cell>
          <cell r="P132" t="str">
            <v>3 L</v>
          </cell>
          <cell r="Q132" t="str">
            <v/>
          </cell>
          <cell r="S132">
            <v>-5.852735860000001</v>
          </cell>
          <cell r="T132">
            <v>0</v>
          </cell>
          <cell r="U132">
            <v>-2.2903009499999998</v>
          </cell>
          <cell r="V132" t="str">
            <v>2 L</v>
          </cell>
          <cell r="W132" t="str">
            <v/>
          </cell>
        </row>
        <row r="133">
          <cell r="D133" t="str">
            <v>3212003429</v>
          </cell>
          <cell r="J133">
            <v>-1E-3</v>
          </cell>
          <cell r="L133">
            <v>0</v>
          </cell>
          <cell r="M133">
            <v>-6.5954725600000002</v>
          </cell>
          <cell r="N133">
            <v>-0.1988</v>
          </cell>
          <cell r="O133">
            <v>-21.903912530000003</v>
          </cell>
          <cell r="P133" t="str">
            <v>22 L</v>
          </cell>
          <cell r="Q133" t="str">
            <v/>
          </cell>
          <cell r="S133">
            <v>-21.597550579999901</v>
          </cell>
          <cell r="T133">
            <v>-0.34079999999999999</v>
          </cell>
          <cell r="U133">
            <v>-57.266237019999998</v>
          </cell>
          <cell r="V133" t="str">
            <v>57 L</v>
          </cell>
          <cell r="W133" t="str">
            <v/>
          </cell>
        </row>
        <row r="134">
          <cell r="D134" t="str">
            <v>3213003429</v>
          </cell>
          <cell r="J134">
            <v>-1E-3</v>
          </cell>
          <cell r="L134">
            <v>0</v>
          </cell>
          <cell r="M134">
            <v>-77.238766610000013</v>
          </cell>
          <cell r="N134">
            <v>-42.3381347199999</v>
          </cell>
          <cell r="O134">
            <v>-93.279490500000009</v>
          </cell>
          <cell r="P134" t="str">
            <v>51 L</v>
          </cell>
          <cell r="Q134" t="str">
            <v>&lt;-99,9</v>
          </cell>
          <cell r="S134">
            <v>-143.45961952000002</v>
          </cell>
          <cell r="T134">
            <v>-82.919068120000006</v>
          </cell>
          <cell r="U134">
            <v>-127.05634814170209</v>
          </cell>
          <cell r="V134" t="str">
            <v>44 L</v>
          </cell>
          <cell r="W134">
            <v>-53.01204819277109</v>
          </cell>
        </row>
        <row r="135">
          <cell r="D135" t="str">
            <v>$formula</v>
          </cell>
          <cell r="J135">
            <v>-1E-3</v>
          </cell>
          <cell r="M135">
            <v>-86.790344350000012</v>
          </cell>
          <cell r="N135">
            <v>-42.536934719999898</v>
          </cell>
          <cell r="O135">
            <v>-117.93768928000001</v>
          </cell>
          <cell r="P135" t="str">
            <v>75 L</v>
          </cell>
          <cell r="Q135" t="str">
            <v>&lt;-99,9</v>
          </cell>
          <cell r="S135">
            <v>-170.90990595999992</v>
          </cell>
          <cell r="T135">
            <v>-83.259868120000007</v>
          </cell>
          <cell r="U135">
            <v>-186.6128861117021</v>
          </cell>
          <cell r="V135" t="str">
            <v>104 L</v>
          </cell>
          <cell r="W135" t="str">
            <v>&lt;-99,9</v>
          </cell>
        </row>
        <row r="136">
          <cell r="D136">
            <v>3215003410</v>
          </cell>
          <cell r="J136">
            <v>-1E-3</v>
          </cell>
          <cell r="L136">
            <v>0</v>
          </cell>
          <cell r="M136">
            <v>-180.08029986</v>
          </cell>
          <cell r="N136">
            <v>-201.22282318000001</v>
          </cell>
          <cell r="O136">
            <v>-179.37681784</v>
          </cell>
          <cell r="P136" t="str">
            <v>22 P</v>
          </cell>
          <cell r="Q136">
            <v>10.945273631840797</v>
          </cell>
          <cell r="S136">
            <v>-353.42825406999896</v>
          </cell>
          <cell r="T136">
            <v>-346.40848174999996</v>
          </cell>
          <cell r="U136">
            <v>-371.66752317416507</v>
          </cell>
          <cell r="V136" t="str">
            <v>26 L</v>
          </cell>
          <cell r="W136">
            <v>-7.5144508670520231</v>
          </cell>
        </row>
        <row r="137">
          <cell r="D137">
            <v>3211003400</v>
          </cell>
          <cell r="J137">
            <v>-1E-3</v>
          </cell>
          <cell r="L137">
            <v>0</v>
          </cell>
          <cell r="M137">
            <v>-144.49689831000001</v>
          </cell>
          <cell r="N137">
            <v>-100.44499758999989</v>
          </cell>
          <cell r="O137">
            <v>-184.69612139</v>
          </cell>
          <cell r="P137" t="str">
            <v>85 L</v>
          </cell>
          <cell r="Q137">
            <v>-85</v>
          </cell>
          <cell r="S137">
            <v>-246.54758447999905</v>
          </cell>
          <cell r="T137">
            <v>-161.52928064000002</v>
          </cell>
          <cell r="U137">
            <v>-304.21822188165493</v>
          </cell>
          <cell r="V137" t="str">
            <v>142 L</v>
          </cell>
          <cell r="W137">
            <v>-87.654320987654316</v>
          </cell>
        </row>
        <row r="138">
          <cell r="D138">
            <v>3212003400</v>
          </cell>
          <cell r="J138">
            <v>-1E-3</v>
          </cell>
          <cell r="L138">
            <v>0</v>
          </cell>
          <cell r="M138">
            <v>-525.30378345999998</v>
          </cell>
          <cell r="N138">
            <v>-417.29342040999995</v>
          </cell>
          <cell r="O138">
            <v>-593.1822721799997</v>
          </cell>
          <cell r="P138" t="str">
            <v>176 L</v>
          </cell>
          <cell r="Q138">
            <v>-42.206235011990408</v>
          </cell>
          <cell r="S138">
            <v>-973.80343635000008</v>
          </cell>
          <cell r="T138">
            <v>-735.66622100999996</v>
          </cell>
          <cell r="U138">
            <v>-856.3531803963275</v>
          </cell>
          <cell r="V138" t="str">
            <v>120 L</v>
          </cell>
          <cell r="W138">
            <v>-16.304347826086957</v>
          </cell>
        </row>
        <row r="139">
          <cell r="D139">
            <v>3211003500</v>
          </cell>
          <cell r="J139">
            <v>-1E-3</v>
          </cell>
          <cell r="L139">
            <v>0</v>
          </cell>
          <cell r="M139">
            <v>10.02238655</v>
          </cell>
          <cell r="N139">
            <v>-5.0023705199999906</v>
          </cell>
          <cell r="O139">
            <v>-8.3889265700000006</v>
          </cell>
          <cell r="P139" t="str">
            <v>3 L</v>
          </cell>
          <cell r="Q139">
            <v>-60</v>
          </cell>
          <cell r="S139">
            <v>6.7830763999999997</v>
          </cell>
          <cell r="T139">
            <v>-8.828504009999989</v>
          </cell>
          <cell r="U139">
            <v>-11.173945997395785</v>
          </cell>
          <cell r="V139" t="str">
            <v>2 L</v>
          </cell>
          <cell r="W139">
            <v>-22.222222222222221</v>
          </cell>
        </row>
        <row r="140">
          <cell r="D140">
            <v>3212003500</v>
          </cell>
          <cell r="J140">
            <v>-1E-3</v>
          </cell>
          <cell r="L140">
            <v>0</v>
          </cell>
          <cell r="M140">
            <v>-28.75518696</v>
          </cell>
          <cell r="N140">
            <v>-24.783855789999901</v>
          </cell>
          <cell r="O140">
            <v>-30.52341462</v>
          </cell>
          <cell r="P140" t="str">
            <v>6 L</v>
          </cell>
          <cell r="Q140">
            <v>-24</v>
          </cell>
          <cell r="S140">
            <v>-39.346036899999902</v>
          </cell>
          <cell r="T140">
            <v>-43.0532544799999</v>
          </cell>
          <cell r="U140">
            <v>-48.983148567228497</v>
          </cell>
          <cell r="V140" t="str">
            <v>6 L</v>
          </cell>
          <cell r="W140">
            <v>-13.953488372093023</v>
          </cell>
        </row>
        <row r="141">
          <cell r="D141">
            <v>3213003400</v>
          </cell>
          <cell r="J141">
            <v>-1E-3</v>
          </cell>
          <cell r="L141">
            <v>0</v>
          </cell>
          <cell r="M141">
            <v>-963.31347971999992</v>
          </cell>
          <cell r="N141">
            <v>-887.63522454999861</v>
          </cell>
          <cell r="O141">
            <v>-990.10086989999979</v>
          </cell>
          <cell r="P141" t="str">
            <v>102 L</v>
          </cell>
          <cell r="Q141">
            <v>-11.486486486486488</v>
          </cell>
          <cell r="S141">
            <v>-1755.0267469299999</v>
          </cell>
          <cell r="T141">
            <v>-1565.62165012999</v>
          </cell>
          <cell r="U141">
            <v>-1637.045625168266</v>
          </cell>
          <cell r="V141" t="str">
            <v>71 L</v>
          </cell>
          <cell r="W141">
            <v>-4.5338441890166035</v>
          </cell>
        </row>
        <row r="142">
          <cell r="D142">
            <v>3213003500</v>
          </cell>
          <cell r="J142">
            <v>-1E-3</v>
          </cell>
          <cell r="L142">
            <v>0</v>
          </cell>
          <cell r="M142">
            <v>-10.22924952</v>
          </cell>
          <cell r="N142">
            <v>-11.624661699999901</v>
          </cell>
          <cell r="O142">
            <v>-16.012655609999904</v>
          </cell>
          <cell r="P142" t="str">
            <v>4 L</v>
          </cell>
          <cell r="Q142">
            <v>-33.333333333333329</v>
          </cell>
          <cell r="S142">
            <v>-21.797769780000003</v>
          </cell>
          <cell r="T142">
            <v>-19.846022809999901</v>
          </cell>
          <cell r="U142">
            <v>-20.415343264928485</v>
          </cell>
          <cell r="V142" t="str">
            <v xml:space="preserve">0   </v>
          </cell>
          <cell r="W142">
            <v>0</v>
          </cell>
        </row>
        <row r="143">
          <cell r="D143">
            <v>3211000999</v>
          </cell>
          <cell r="J143">
            <v>1E-3</v>
          </cell>
          <cell r="L143">
            <v>1</v>
          </cell>
          <cell r="M143">
            <v>0</v>
          </cell>
          <cell r="N143">
            <v>0</v>
          </cell>
          <cell r="O143">
            <v>1.1198E-3</v>
          </cell>
          <cell r="P143" t="str">
            <v xml:space="preserve">0   </v>
          </cell>
          <cell r="Q143" t="str">
            <v/>
          </cell>
          <cell r="S143">
            <v>0</v>
          </cell>
          <cell r="T143">
            <v>0</v>
          </cell>
          <cell r="U143">
            <v>1.2080654208912291</v>
          </cell>
          <cell r="V143" t="str">
            <v>1 P</v>
          </cell>
          <cell r="W143">
            <v>-1057.6019900497513</v>
          </cell>
        </row>
        <row r="144">
          <cell r="D144">
            <v>3212000999</v>
          </cell>
          <cell r="J144">
            <v>1E-3</v>
          </cell>
          <cell r="L144">
            <v>1</v>
          </cell>
          <cell r="M144">
            <v>0.79137837</v>
          </cell>
          <cell r="N144">
            <v>0</v>
          </cell>
          <cell r="O144">
            <v>1.6811110000000001E-2</v>
          </cell>
          <cell r="P144" t="str">
            <v xml:space="preserve">0   </v>
          </cell>
          <cell r="Q144" t="str">
            <v/>
          </cell>
          <cell r="S144">
            <v>2.9119972900000004</v>
          </cell>
          <cell r="T144">
            <v>0</v>
          </cell>
          <cell r="U144">
            <v>0</v>
          </cell>
          <cell r="V144" t="str">
            <v xml:space="preserve">0   </v>
          </cell>
          <cell r="W144" t="str">
            <v/>
          </cell>
        </row>
        <row r="145">
          <cell r="D145">
            <v>3213000999</v>
          </cell>
          <cell r="J145">
            <v>1E-3</v>
          </cell>
          <cell r="L145">
            <v>1</v>
          </cell>
          <cell r="M145">
            <v>0</v>
          </cell>
          <cell r="N145">
            <v>0</v>
          </cell>
          <cell r="O145">
            <v>0</v>
          </cell>
          <cell r="P145" t="str">
            <v xml:space="preserve">0   </v>
          </cell>
          <cell r="Q145" t="str">
            <v/>
          </cell>
          <cell r="S145">
            <v>0</v>
          </cell>
          <cell r="T145">
            <v>0</v>
          </cell>
          <cell r="U145">
            <v>0</v>
          </cell>
          <cell r="V145" t="str">
            <v xml:space="preserve">0   </v>
          </cell>
          <cell r="W145" t="str">
            <v/>
          </cell>
        </row>
        <row r="146">
          <cell r="D146">
            <v>3214000999</v>
          </cell>
          <cell r="J146">
            <v>1E-3</v>
          </cell>
          <cell r="L146">
            <v>1</v>
          </cell>
          <cell r="M146">
            <v>0.15439913000000002</v>
          </cell>
          <cell r="N146">
            <v>0</v>
          </cell>
          <cell r="O146">
            <v>0.76748455000000004</v>
          </cell>
          <cell r="P146" t="str">
            <v>1 P</v>
          </cell>
          <cell r="Q146" t="str">
            <v/>
          </cell>
          <cell r="S146">
            <v>0.86144504000000011</v>
          </cell>
          <cell r="T146">
            <v>0</v>
          </cell>
          <cell r="U146">
            <v>0.63348126999999999</v>
          </cell>
          <cell r="V146" t="str">
            <v>1 P</v>
          </cell>
          <cell r="W146" t="str">
            <v/>
          </cell>
        </row>
        <row r="147">
          <cell r="D147">
            <v>3214003400</v>
          </cell>
          <cell r="E147" t="b">
            <v>1</v>
          </cell>
          <cell r="F147" t="str">
            <v>(boolean value)</v>
          </cell>
          <cell r="G147" t="str">
            <v>Version</v>
          </cell>
          <cell r="H147" t="str">
            <v>V.2</v>
          </cell>
          <cell r="I147" t="str">
            <v>(V.1 or V.2)</v>
          </cell>
          <cell r="J147">
            <v>-1E-3</v>
          </cell>
          <cell r="L147">
            <v>0</v>
          </cell>
          <cell r="M147">
            <v>-174.13886718000001</v>
          </cell>
          <cell r="N147">
            <v>-161.59950773000003</v>
          </cell>
          <cell r="O147">
            <v>-205.64069101999988</v>
          </cell>
          <cell r="P147" t="str">
            <v>44 L</v>
          </cell>
          <cell r="Q147">
            <v>-27.160493827160494</v>
          </cell>
          <cell r="S147">
            <v>-324.32568903999902</v>
          </cell>
          <cell r="T147">
            <v>-274.01076854999803</v>
          </cell>
          <cell r="U147">
            <v>-309.51541744869576</v>
          </cell>
          <cell r="V147" t="str">
            <v>36 L</v>
          </cell>
          <cell r="W147">
            <v>-13.138686131386862</v>
          </cell>
        </row>
        <row r="148">
          <cell r="D148">
            <v>3214003500</v>
          </cell>
          <cell r="F148" t="str">
            <v>(Application ID)</v>
          </cell>
          <cell r="J148">
            <v>-1E-3</v>
          </cell>
          <cell r="L148">
            <v>0</v>
          </cell>
          <cell r="M148">
            <v>-43.889102050000005</v>
          </cell>
          <cell r="N148">
            <v>-71.044197420000003</v>
          </cell>
          <cell r="O148">
            <v>-82.367167840000008</v>
          </cell>
          <cell r="P148" t="str">
            <v>11 L</v>
          </cell>
          <cell r="Q148">
            <v>-15.492957746478872</v>
          </cell>
          <cell r="S148">
            <v>-75.247727849999904</v>
          </cell>
          <cell r="T148">
            <v>-122.00847305000001</v>
          </cell>
          <cell r="U148">
            <v>-118.41978686675246</v>
          </cell>
          <cell r="V148" t="str">
            <v>4 P</v>
          </cell>
          <cell r="W148">
            <v>3.278688524590164</v>
          </cell>
        </row>
        <row r="149">
          <cell r="D149">
            <v>3215003400</v>
          </cell>
          <cell r="E149" t="b">
            <v>0</v>
          </cell>
          <cell r="F149" t="str">
            <v>(boolean value)</v>
          </cell>
          <cell r="J149">
            <v>-1E-3</v>
          </cell>
          <cell r="K149" t="str">
            <v>$2</v>
          </cell>
          <cell r="L149">
            <v>0</v>
          </cell>
          <cell r="M149">
            <v>-198.43365964</v>
          </cell>
          <cell r="N149">
            <v>-229.64258960000001</v>
          </cell>
          <cell r="O149">
            <v>-209.92359760000002</v>
          </cell>
          <cell r="P149" t="str">
            <v>20 P</v>
          </cell>
          <cell r="Q149">
            <v>8.695652173913043</v>
          </cell>
          <cell r="R149" t="str">
            <v>2004</v>
          </cell>
          <cell r="S149">
            <v>-384.56127527999894</v>
          </cell>
          <cell r="T149">
            <v>-395.09409120999999</v>
          </cell>
          <cell r="U149">
            <v>-397.01656325022765</v>
          </cell>
          <cell r="V149" t="str">
            <v>2 L</v>
          </cell>
          <cell r="W149">
            <v>-0.50632911392405067</v>
          </cell>
        </row>
        <row r="150">
          <cell r="D150">
            <v>3215000999</v>
          </cell>
          <cell r="E150" t="b">
            <v>0</v>
          </cell>
          <cell r="F150" t="str">
            <v>(boolean value)</v>
          </cell>
          <cell r="J150">
            <v>1E-3</v>
          </cell>
          <cell r="K150" t="str">
            <v>$1</v>
          </cell>
          <cell r="L150">
            <v>1</v>
          </cell>
          <cell r="M150">
            <v>0</v>
          </cell>
          <cell r="N150">
            <v>2.5671750600000003</v>
          </cell>
          <cell r="O150">
            <v>0.45950123999999903</v>
          </cell>
          <cell r="P150" t="str">
            <v>3 L</v>
          </cell>
          <cell r="Q150" t="str">
            <v>&lt;-99,9</v>
          </cell>
          <cell r="R150">
            <v>7</v>
          </cell>
          <cell r="S150">
            <v>1.2463792100000002</v>
          </cell>
          <cell r="T150">
            <v>4.4008715300000008</v>
          </cell>
          <cell r="U150">
            <v>4.3479291099999999</v>
          </cell>
          <cell r="V150" t="str">
            <v xml:space="preserve">0   </v>
          </cell>
          <cell r="W150">
            <v>0</v>
          </cell>
        </row>
        <row r="151">
          <cell r="D151">
            <v>3215003500</v>
          </cell>
          <cell r="J151">
            <v>-1E-3</v>
          </cell>
          <cell r="L151">
            <v>0</v>
          </cell>
          <cell r="M151">
            <v>2.6073481700000003</v>
          </cell>
          <cell r="N151">
            <v>-7.1150315400000004</v>
          </cell>
          <cell r="O151">
            <v>-12.579974160000001</v>
          </cell>
          <cell r="P151" t="str">
            <v>6 L</v>
          </cell>
          <cell r="Q151">
            <v>-85.714285714285708</v>
          </cell>
          <cell r="S151">
            <v>0.61697331999999905</v>
          </cell>
          <cell r="T151">
            <v>-12.220662239999999</v>
          </cell>
          <cell r="U151">
            <v>-19.388433297114137</v>
          </cell>
          <cell r="V151" t="str">
            <v>7 L</v>
          </cell>
          <cell r="W151">
            <v>-58.333333333333336</v>
          </cell>
        </row>
        <row r="152">
          <cell r="D152" t="str">
            <v>$formula</v>
          </cell>
          <cell r="J152">
            <v>-1E-3</v>
          </cell>
          <cell r="M152">
            <v>-369.46861240999959</v>
          </cell>
          <cell r="N152">
            <v>-369.86431858999998</v>
          </cell>
          <cell r="O152">
            <v>-506.09796940999917</v>
          </cell>
          <cell r="P152" t="str">
            <v>136 L</v>
          </cell>
          <cell r="Q152">
            <v>-36.756756756756758</v>
          </cell>
          <cell r="S152">
            <v>-668.29307596999877</v>
          </cell>
          <cell r="T152">
            <v>-635.50517639999737</v>
          </cell>
          <cell r="U152">
            <v>-737.39712923182776</v>
          </cell>
          <cell r="V152" t="str">
            <v>101 L</v>
          </cell>
          <cell r="W152">
            <v>-15.880503144654087</v>
          </cell>
        </row>
        <row r="153">
          <cell r="D153">
            <v>3220000000</v>
          </cell>
          <cell r="E153" t="str">
            <v>ENT</v>
          </cell>
          <cell r="F153" t="str">
            <v>CAT</v>
          </cell>
          <cell r="G153" t="str">
            <v>PER</v>
          </cell>
          <cell r="H153" t="str">
            <v>FRE</v>
          </cell>
          <cell r="I153" t="str">
            <v>KEYWORD</v>
          </cell>
          <cell r="J153">
            <v>-1E-3</v>
          </cell>
          <cell r="L153">
            <v>0</v>
          </cell>
          <cell r="M153">
            <v>-615.21842536999998</v>
          </cell>
          <cell r="N153">
            <v>-734.63435183999979</v>
          </cell>
          <cell r="O153">
            <v>-685.38508972999978</v>
          </cell>
          <cell r="P153" t="str">
            <v>50 P</v>
          </cell>
          <cell r="Q153">
            <v>6.8027210884353746</v>
          </cell>
          <cell r="S153">
            <v>-1199.7219724099987</v>
          </cell>
          <cell r="T153">
            <v>-1311.3691222199977</v>
          </cell>
          <cell r="U153">
            <v>-1251.3510381330118</v>
          </cell>
          <cell r="V153" t="str">
            <v>60 P</v>
          </cell>
          <cell r="W153">
            <v>4.5766590389016013</v>
          </cell>
        </row>
        <row r="154">
          <cell r="D154">
            <v>3220003100</v>
          </cell>
          <cell r="E154" t="str">
            <v>$1</v>
          </cell>
          <cell r="F154" t="str">
            <v>$1</v>
          </cell>
          <cell r="H154" t="str">
            <v>$1</v>
          </cell>
          <cell r="J154">
            <v>-1E-3</v>
          </cell>
          <cell r="L154">
            <v>0</v>
          </cell>
          <cell r="M154">
            <v>-17.774381049999999</v>
          </cell>
          <cell r="N154">
            <v>-21.573591029999999</v>
          </cell>
          <cell r="O154">
            <v>-31.10942798</v>
          </cell>
          <cell r="P154" t="str">
            <v>9 L</v>
          </cell>
          <cell r="Q154">
            <v>-40.909090909090914</v>
          </cell>
          <cell r="S154">
            <v>-30.994137579999901</v>
          </cell>
          <cell r="T154">
            <v>-38.858910899999898</v>
          </cell>
          <cell r="U154">
            <v>-95.798094440325372</v>
          </cell>
          <cell r="V154" t="str">
            <v>57 L</v>
          </cell>
          <cell r="W154" t="str">
            <v>&lt;-99,9</v>
          </cell>
        </row>
        <row r="155">
          <cell r="D155">
            <v>3220003200</v>
          </cell>
          <cell r="E155" t="str">
            <v>K0001_IKOS</v>
          </cell>
          <cell r="F155" t="str">
            <v>Actual_</v>
          </cell>
          <cell r="H155" t="str">
            <v>M.PER</v>
          </cell>
          <cell r="J155">
            <v>-1E-3</v>
          </cell>
          <cell r="L155">
            <v>0</v>
          </cell>
          <cell r="M155">
            <v>-41.90695891</v>
          </cell>
          <cell r="N155">
            <v>-47.596333770000008</v>
          </cell>
          <cell r="O155">
            <v>-47.092684139999996</v>
          </cell>
          <cell r="P155" t="str">
            <v>1 P</v>
          </cell>
          <cell r="Q155">
            <v>2.083333333333333</v>
          </cell>
          <cell r="R155">
            <v>-237.71600000000001</v>
          </cell>
          <cell r="S155">
            <v>-75.20773204000001</v>
          </cell>
          <cell r="T155">
            <v>-81.98680804</v>
          </cell>
          <cell r="U155">
            <v>-80.880946810926801</v>
          </cell>
          <cell r="V155" t="str">
            <v>1 P</v>
          </cell>
          <cell r="W155">
            <v>1.2195121951219512</v>
          </cell>
        </row>
        <row r="156">
          <cell r="D156">
            <v>3220003300</v>
          </cell>
          <cell r="E156" t="str">
            <v>K0001</v>
          </cell>
          <cell r="F156" t="str">
            <v>Budget_</v>
          </cell>
          <cell r="H156" t="str">
            <v>M.PER</v>
          </cell>
          <cell r="J156">
            <v>-1E-3</v>
          </cell>
          <cell r="L156">
            <v>0</v>
          </cell>
          <cell r="M156">
            <v>-15.25495128</v>
          </cell>
          <cell r="N156">
            <v>-16.22254684</v>
          </cell>
          <cell r="O156">
            <v>-14.680431539999899</v>
          </cell>
          <cell r="P156" t="str">
            <v>1 P</v>
          </cell>
          <cell r="Q156">
            <v>6.25</v>
          </cell>
          <cell r="R156">
            <v>-212</v>
          </cell>
          <cell r="S156">
            <v>-26.8979656499999</v>
          </cell>
          <cell r="T156">
            <v>-28.14911884</v>
          </cell>
          <cell r="U156">
            <v>-25.019889891672758</v>
          </cell>
          <cell r="V156" t="str">
            <v>3 P</v>
          </cell>
          <cell r="W156">
            <v>10.714285714285714</v>
          </cell>
        </row>
        <row r="157">
          <cell r="D157">
            <v>3220003403</v>
          </cell>
          <cell r="E157" t="str">
            <v>K0001_IKOS</v>
          </cell>
          <cell r="F157" t="str">
            <v>Actual_</v>
          </cell>
          <cell r="H157" t="str">
            <v>M.CTD</v>
          </cell>
          <cell r="J157">
            <v>-1E-3</v>
          </cell>
          <cell r="L157">
            <v>0</v>
          </cell>
          <cell r="M157">
            <v>-22.441099129999998</v>
          </cell>
          <cell r="N157">
            <v>-52.634913130000001</v>
          </cell>
          <cell r="O157">
            <v>-32.036354690000003</v>
          </cell>
          <cell r="P157" t="str">
            <v>21 P</v>
          </cell>
          <cell r="Q157">
            <v>39.622641509433961</v>
          </cell>
          <cell r="R157">
            <v>-1768.9770000000001</v>
          </cell>
          <cell r="S157">
            <v>-44.198517969999898</v>
          </cell>
          <cell r="T157">
            <v>-91.675972980000012</v>
          </cell>
          <cell r="U157">
            <v>-91.772519098843404</v>
          </cell>
          <cell r="V157" t="str">
            <v xml:space="preserve">0   </v>
          </cell>
          <cell r="W157">
            <v>0</v>
          </cell>
        </row>
        <row r="158">
          <cell r="D158">
            <v>3220003405</v>
          </cell>
          <cell r="E158" t="str">
            <v>K0001</v>
          </cell>
          <cell r="F158" t="str">
            <v>Budget_</v>
          </cell>
          <cell r="H158" t="str">
            <v>M.CTD</v>
          </cell>
          <cell r="J158">
            <v>-1E-3</v>
          </cell>
          <cell r="L158">
            <v>0</v>
          </cell>
          <cell r="M158">
            <v>-312.94030794999998</v>
          </cell>
          <cell r="N158">
            <v>-345.90121381</v>
          </cell>
          <cell r="O158">
            <v>-345.36676388000001</v>
          </cell>
          <cell r="P158" t="str">
            <v>1 P</v>
          </cell>
          <cell r="Q158">
            <v>0.28901734104046239</v>
          </cell>
          <cell r="R158">
            <v>-1729</v>
          </cell>
          <cell r="S158">
            <v>-609.69705442999896</v>
          </cell>
          <cell r="T158">
            <v>-639.48958792999895</v>
          </cell>
          <cell r="U158">
            <v>-642.62338781906647</v>
          </cell>
          <cell r="V158" t="str">
            <v>4 L</v>
          </cell>
          <cell r="W158">
            <v>-0.6259780907668232</v>
          </cell>
        </row>
        <row r="159">
          <cell r="D159">
            <v>3220003407</v>
          </cell>
          <cell r="E159" t="str">
            <v>K0001_IKOS</v>
          </cell>
          <cell r="F159" t="str">
            <v>DetailedFC3_</v>
          </cell>
          <cell r="H159" t="str">
            <v>M.CTD</v>
          </cell>
          <cell r="J159">
            <v>-1E-3</v>
          </cell>
          <cell r="L159">
            <v>0</v>
          </cell>
          <cell r="M159">
            <v>-7.8278648799999999</v>
          </cell>
          <cell r="N159">
            <v>-16.321503509999999</v>
          </cell>
          <cell r="O159">
            <v>-3.7253706899999903</v>
          </cell>
          <cell r="P159" t="str">
            <v>12 P</v>
          </cell>
          <cell r="Q159">
            <v>75</v>
          </cell>
          <cell r="R159">
            <v>0</v>
          </cell>
          <cell r="S159">
            <v>-8.4176671799999916</v>
          </cell>
          <cell r="T159">
            <v>-27.864690530000001</v>
          </cell>
          <cell r="U159">
            <v>-16.372088976947669</v>
          </cell>
          <cell r="V159" t="str">
            <v>12 P</v>
          </cell>
          <cell r="W159">
            <v>42.857142857142854</v>
          </cell>
        </row>
        <row r="160">
          <cell r="D160">
            <v>3220003409</v>
          </cell>
          <cell r="J160">
            <v>-1E-3</v>
          </cell>
          <cell r="L160">
            <v>0</v>
          </cell>
          <cell r="M160">
            <v>-108.61565823000001</v>
          </cell>
          <cell r="N160">
            <v>-98.931722260000015</v>
          </cell>
          <cell r="O160">
            <v>-105.59848165999999</v>
          </cell>
          <cell r="P160" t="str">
            <v>7 L</v>
          </cell>
          <cell r="Q160">
            <v>-7.0707070707070701</v>
          </cell>
          <cell r="S160">
            <v>-191.13837190000001</v>
          </cell>
          <cell r="T160">
            <v>-172.53977234000001</v>
          </cell>
          <cell r="U160">
            <v>-175.14286837088306</v>
          </cell>
          <cell r="V160" t="str">
            <v>2 L</v>
          </cell>
          <cell r="W160">
            <v>-1.1560693641618496</v>
          </cell>
        </row>
        <row r="161">
          <cell r="D161">
            <v>3220003411</v>
          </cell>
          <cell r="J161">
            <v>-1E-3</v>
          </cell>
          <cell r="L161">
            <v>0</v>
          </cell>
          <cell r="M161">
            <v>-3.8834431599999997</v>
          </cell>
          <cell r="N161">
            <v>-1.9196788700000003</v>
          </cell>
          <cell r="O161">
            <v>-4.5054682699999899</v>
          </cell>
          <cell r="P161" t="str">
            <v>3 L</v>
          </cell>
          <cell r="Q161" t="str">
            <v>&lt;-99,9</v>
          </cell>
          <cell r="S161">
            <v>-9.0383628699999896</v>
          </cell>
          <cell r="T161">
            <v>-3.5231888699999998</v>
          </cell>
          <cell r="U161">
            <v>-5.2155082003328959</v>
          </cell>
          <cell r="V161" t="str">
            <v>1 L</v>
          </cell>
          <cell r="W161">
            <v>-25</v>
          </cell>
        </row>
        <row r="162">
          <cell r="D162">
            <v>3220003413</v>
          </cell>
          <cell r="J162">
            <v>-1E-3</v>
          </cell>
          <cell r="L162">
            <v>0</v>
          </cell>
          <cell r="M162">
            <v>-5.4108105499999999</v>
          </cell>
          <cell r="N162">
            <v>-20.610506050000001</v>
          </cell>
          <cell r="O162">
            <v>-7.0599403799999898</v>
          </cell>
          <cell r="P162" t="str">
            <v>14 P</v>
          </cell>
          <cell r="Q162">
            <v>66.666666666666657</v>
          </cell>
          <cell r="S162">
            <v>-9.0294374199999918</v>
          </cell>
          <cell r="T162">
            <v>-35.947407490000003</v>
          </cell>
          <cell r="U162">
            <v>-23.508774063228021</v>
          </cell>
          <cell r="V162" t="str">
            <v>12 P</v>
          </cell>
          <cell r="W162">
            <v>33.333333333333329</v>
          </cell>
        </row>
        <row r="163">
          <cell r="D163" t="str">
            <v>$formula</v>
          </cell>
          <cell r="M163">
            <v>-79.162950230000092</v>
          </cell>
          <cell r="N163">
            <v>-112.92234256999984</v>
          </cell>
          <cell r="O163">
            <v>-94.210166500000014</v>
          </cell>
          <cell r="P163" t="str">
            <v>19 P</v>
          </cell>
          <cell r="Q163">
            <v>16.814159292035399</v>
          </cell>
          <cell r="S163">
            <v>-195.10272536999992</v>
          </cell>
          <cell r="T163">
            <v>-191.33366429999887</v>
          </cell>
          <cell r="U163">
            <v>-95.01696046078564</v>
          </cell>
          <cell r="V163" t="str">
            <v>96 P</v>
          </cell>
          <cell r="W163">
            <v>50.261780104712038</v>
          </cell>
        </row>
        <row r="164">
          <cell r="D164">
            <v>3230000000</v>
          </cell>
          <cell r="J164">
            <v>-1E-3</v>
          </cell>
          <cell r="L164">
            <v>0</v>
          </cell>
          <cell r="M164">
            <v>-42.477958020000003</v>
          </cell>
          <cell r="N164">
            <v>-8.9708802999999708</v>
          </cell>
          <cell r="O164">
            <v>-21.796686829999999</v>
          </cell>
          <cell r="P164" t="str">
            <v>13 L</v>
          </cell>
          <cell r="Q164" t="str">
            <v>&lt;-99,9</v>
          </cell>
          <cell r="S164">
            <v>-46.252275080000011</v>
          </cell>
          <cell r="T164">
            <v>-15.836820569999981</v>
          </cell>
          <cell r="U164">
            <v>-12.650554605436527</v>
          </cell>
          <cell r="V164" t="str">
            <v>3 P</v>
          </cell>
          <cell r="W164">
            <v>18.75</v>
          </cell>
        </row>
        <row r="165">
          <cell r="D165">
            <v>3240000000</v>
          </cell>
          <cell r="J165">
            <v>-1E-3</v>
          </cell>
          <cell r="L165">
            <v>0</v>
          </cell>
          <cell r="M165">
            <v>-256.93747969000009</v>
          </cell>
          <cell r="N165">
            <v>-302.59703693999973</v>
          </cell>
          <cell r="O165">
            <v>-328.9993068199995</v>
          </cell>
          <cell r="P165" t="str">
            <v>26 L</v>
          </cell>
          <cell r="Q165">
            <v>-8.5808580858085808</v>
          </cell>
          <cell r="S165">
            <v>-468.54094726999989</v>
          </cell>
          <cell r="T165">
            <v>-528.88525558999788</v>
          </cell>
          <cell r="U165">
            <v>-536.45113837222482</v>
          </cell>
          <cell r="V165" t="str">
            <v>7 L</v>
          </cell>
          <cell r="W165">
            <v>-1.3232514177693762</v>
          </cell>
        </row>
        <row r="166">
          <cell r="D166">
            <v>3250000000</v>
          </cell>
          <cell r="J166">
            <v>-1E-3</v>
          </cell>
          <cell r="L166">
            <v>0</v>
          </cell>
          <cell r="M166">
            <v>-0.24354789000000029</v>
          </cell>
          <cell r="N166">
            <v>-1.1789552199999793</v>
          </cell>
          <cell r="O166">
            <v>-42.28175353999989</v>
          </cell>
          <cell r="P166" t="str">
            <v>41 L</v>
          </cell>
          <cell r="Q166" t="str">
            <v>&lt;-99,9</v>
          </cell>
          <cell r="S166">
            <v>-2.0972603399999894</v>
          </cell>
          <cell r="T166">
            <v>-1.9024469400000008</v>
          </cell>
          <cell r="U166">
            <v>-44.894228803202495</v>
          </cell>
          <cell r="V166" t="str">
            <v>43 L</v>
          </cell>
          <cell r="W166" t="str">
            <v>&lt;-99,9</v>
          </cell>
        </row>
        <row r="167">
          <cell r="D167">
            <v>3300000000</v>
          </cell>
          <cell r="J167">
            <v>-1E-3</v>
          </cell>
          <cell r="L167">
            <v>0</v>
          </cell>
          <cell r="M167">
            <v>-566.92772391999983</v>
          </cell>
          <cell r="N167">
            <v>-563.20656302000077</v>
          </cell>
          <cell r="O167">
            <v>-556.11887577999994</v>
          </cell>
          <cell r="P167" t="str">
            <v>7 P</v>
          </cell>
          <cell r="Q167">
            <v>1.2433392539964476</v>
          </cell>
          <cell r="S167">
            <v>-1003.866907329999</v>
          </cell>
          <cell r="T167">
            <v>-973.35186780999834</v>
          </cell>
          <cell r="U167">
            <v>-1102.2620505283041</v>
          </cell>
          <cell r="V167" t="str">
            <v>129 L</v>
          </cell>
          <cell r="W167">
            <v>-13.257965056526208</v>
          </cell>
        </row>
        <row r="168">
          <cell r="D168">
            <v>3400000000</v>
          </cell>
          <cell r="J168">
            <v>1E-3</v>
          </cell>
          <cell r="L168">
            <v>1</v>
          </cell>
          <cell r="M168">
            <v>823.81186448000005</v>
          </cell>
          <cell r="N168">
            <v>319.26510606999892</v>
          </cell>
          <cell r="O168">
            <v>2387.9778213399995</v>
          </cell>
          <cell r="P168" t="str">
            <v>2.069 P</v>
          </cell>
          <cell r="Q168" t="str">
            <v>&gt;99,9</v>
          </cell>
          <cell r="S168">
            <v>1217.7816691699977</v>
          </cell>
          <cell r="T168">
            <v>568.03036949</v>
          </cell>
          <cell r="U168">
            <v>2343.2424929444851</v>
          </cell>
          <cell r="V168" t="str">
            <v>1.775 P</v>
          </cell>
          <cell r="W168" t="str">
            <v>&gt;99,9</v>
          </cell>
        </row>
        <row r="169">
          <cell r="D169">
            <v>3404000000</v>
          </cell>
          <cell r="J169">
            <v>1E-3</v>
          </cell>
          <cell r="L169">
            <v>1</v>
          </cell>
          <cell r="M169">
            <v>52.531013440000002</v>
          </cell>
          <cell r="N169">
            <v>2.7270949999999998</v>
          </cell>
          <cell r="O169">
            <v>15.9583772899999</v>
          </cell>
          <cell r="P169" t="str">
            <v>13 P</v>
          </cell>
          <cell r="Q169" t="str">
            <v>&gt;99,9</v>
          </cell>
          <cell r="S169">
            <v>141.00938584999901</v>
          </cell>
          <cell r="T169">
            <v>4.6750200000000008</v>
          </cell>
          <cell r="U169">
            <v>15.970972715005065</v>
          </cell>
          <cell r="V169" t="str">
            <v>11 P</v>
          </cell>
          <cell r="W169" t="str">
            <v>&gt;99,9</v>
          </cell>
        </row>
        <row r="170">
          <cell r="D170">
            <v>3410000000</v>
          </cell>
          <cell r="J170">
            <v>1E-3</v>
          </cell>
          <cell r="L170">
            <v>1</v>
          </cell>
          <cell r="M170">
            <v>357.30303366000004</v>
          </cell>
          <cell r="N170">
            <v>0</v>
          </cell>
          <cell r="O170">
            <v>9.1217483099999903</v>
          </cell>
          <cell r="P170" t="str">
            <v>9 P</v>
          </cell>
          <cell r="Q170" t="str">
            <v/>
          </cell>
          <cell r="S170">
            <v>358.42344690999903</v>
          </cell>
          <cell r="T170">
            <v>0</v>
          </cell>
          <cell r="U170">
            <v>9.5931054708651118</v>
          </cell>
          <cell r="V170" t="str">
            <v>10 P</v>
          </cell>
          <cell r="W170" t="str">
            <v/>
          </cell>
        </row>
        <row r="171">
          <cell r="D171">
            <v>3414000000</v>
          </cell>
          <cell r="J171">
            <v>1E-3</v>
          </cell>
          <cell r="L171">
            <v>1</v>
          </cell>
          <cell r="M171">
            <v>0</v>
          </cell>
          <cell r="N171">
            <v>0</v>
          </cell>
          <cell r="O171">
            <v>0.70450000000000002</v>
          </cell>
          <cell r="P171" t="str">
            <v>1 P</v>
          </cell>
          <cell r="Q171" t="str">
            <v/>
          </cell>
          <cell r="S171">
            <v>0</v>
          </cell>
          <cell r="T171">
            <v>0</v>
          </cell>
          <cell r="U171">
            <v>0</v>
          </cell>
          <cell r="V171" t="str">
            <v xml:space="preserve">0   </v>
          </cell>
          <cell r="W171" t="str">
            <v/>
          </cell>
        </row>
        <row r="172">
          <cell r="D172" t="str">
            <v>$formula</v>
          </cell>
          <cell r="M172">
            <v>357.30303366000004</v>
          </cell>
          <cell r="N172">
            <v>0</v>
          </cell>
          <cell r="O172">
            <v>9.8262483099999898</v>
          </cell>
          <cell r="P172" t="str">
            <v>10 P</v>
          </cell>
          <cell r="Q172" t="str">
            <v/>
          </cell>
          <cell r="S172">
            <v>358.42344690999903</v>
          </cell>
          <cell r="T172">
            <v>0</v>
          </cell>
          <cell r="U172">
            <v>9.5931054708651118</v>
          </cell>
          <cell r="V172" t="str">
            <v>10 P</v>
          </cell>
          <cell r="W172" t="str">
            <v/>
          </cell>
        </row>
        <row r="173">
          <cell r="D173">
            <v>3412000000</v>
          </cell>
          <cell r="J173">
            <v>1E-3</v>
          </cell>
          <cell r="L173">
            <v>1</v>
          </cell>
          <cell r="M173">
            <v>28.15962979</v>
          </cell>
          <cell r="N173">
            <v>-4.0000000000000001E-8</v>
          </cell>
          <cell r="O173">
            <v>10.695452439999901</v>
          </cell>
          <cell r="P173" t="str">
            <v>11 P</v>
          </cell>
          <cell r="Q173" t="str">
            <v/>
          </cell>
          <cell r="S173">
            <v>34.844455630000006</v>
          </cell>
          <cell r="T173">
            <v>-1.1000000000000001E-7</v>
          </cell>
          <cell r="U173">
            <v>11.626810766051713</v>
          </cell>
          <cell r="V173" t="str">
            <v>12 P</v>
          </cell>
          <cell r="W173" t="str">
            <v/>
          </cell>
        </row>
        <row r="174">
          <cell r="D174" t="str">
            <v>$formula</v>
          </cell>
          <cell r="M174">
            <v>385.81818758999998</v>
          </cell>
          <cell r="N174">
            <v>316.53801110999888</v>
          </cell>
          <cell r="O174">
            <v>2351.4977432999995</v>
          </cell>
          <cell r="P174" t="str">
            <v>2.034 P</v>
          </cell>
          <cell r="Q174" t="str">
            <v>&gt;99,9</v>
          </cell>
          <cell r="S174">
            <v>683.50438077999968</v>
          </cell>
          <cell r="T174">
            <v>563.35534959999995</v>
          </cell>
          <cell r="U174">
            <v>2306.0516039925633</v>
          </cell>
          <cell r="V174" t="str">
            <v>1.743 P</v>
          </cell>
          <cell r="W174" t="str">
            <v>&gt;99,9</v>
          </cell>
        </row>
        <row r="175">
          <cell r="D175">
            <v>3500000000</v>
          </cell>
          <cell r="J175">
            <v>-1E-3</v>
          </cell>
          <cell r="L175">
            <v>0</v>
          </cell>
          <cell r="M175">
            <v>-999.67628107000007</v>
          </cell>
          <cell r="N175">
            <v>-832.93572648000008</v>
          </cell>
          <cell r="O175">
            <v>-1661.4305712399971</v>
          </cell>
          <cell r="P175" t="str">
            <v>828 L</v>
          </cell>
          <cell r="Q175">
            <v>-99.399759903961581</v>
          </cell>
          <cell r="S175">
            <v>-1684.2019930699996</v>
          </cell>
          <cell r="T175">
            <v>-1429.5275451500004</v>
          </cell>
          <cell r="U175">
            <v>-2076.8150709242946</v>
          </cell>
          <cell r="V175" t="str">
            <v>647 L</v>
          </cell>
          <cell r="W175">
            <v>-45.244755244755247</v>
          </cell>
        </row>
        <row r="176">
          <cell r="D176">
            <v>3530000000</v>
          </cell>
          <cell r="J176">
            <v>-1E-3</v>
          </cell>
          <cell r="L176">
            <v>0</v>
          </cell>
          <cell r="M176">
            <v>0</v>
          </cell>
          <cell r="N176">
            <v>0</v>
          </cell>
          <cell r="O176">
            <v>-8.1372242000000004</v>
          </cell>
          <cell r="P176" t="str">
            <v>8 L</v>
          </cell>
          <cell r="Q176" t="str">
            <v/>
          </cell>
          <cell r="S176">
            <v>-6.5462000000000006E-2</v>
          </cell>
          <cell r="T176">
            <v>0</v>
          </cell>
          <cell r="U176">
            <v>0</v>
          </cell>
          <cell r="V176" t="str">
            <v xml:space="preserve">0   </v>
          </cell>
          <cell r="W176" t="str">
            <v/>
          </cell>
        </row>
        <row r="177">
          <cell r="D177">
            <v>3520000000</v>
          </cell>
          <cell r="J177">
            <v>-1E-3</v>
          </cell>
          <cell r="L177">
            <v>0</v>
          </cell>
          <cell r="M177">
            <v>-12.018072639999998</v>
          </cell>
          <cell r="N177">
            <v>-9.0443160000000002</v>
          </cell>
          <cell r="O177">
            <v>-16.123552219999969</v>
          </cell>
          <cell r="P177" t="str">
            <v>7 L</v>
          </cell>
          <cell r="Q177">
            <v>-77.777777777777786</v>
          </cell>
          <cell r="S177">
            <v>-25.9964452299999</v>
          </cell>
          <cell r="T177">
            <v>-15.504656000000001</v>
          </cell>
          <cell r="U177">
            <v>-22.289752698914278</v>
          </cell>
          <cell r="V177" t="str">
            <v>6 L</v>
          </cell>
          <cell r="W177">
            <v>-37.5</v>
          </cell>
        </row>
        <row r="178">
          <cell r="D178">
            <v>3550000000</v>
          </cell>
          <cell r="J178">
            <v>-1E-3</v>
          </cell>
          <cell r="L178">
            <v>0</v>
          </cell>
          <cell r="M178">
            <v>-845.47750594000001</v>
          </cell>
          <cell r="N178">
            <v>-830.25977722000005</v>
          </cell>
          <cell r="O178">
            <v>-830.42751615999907</v>
          </cell>
          <cell r="P178" t="str">
            <v xml:space="preserve">0   </v>
          </cell>
          <cell r="Q178">
            <v>0</v>
          </cell>
          <cell r="S178">
            <v>-1434.80934826</v>
          </cell>
          <cell r="T178">
            <v>-1423.3024752200001</v>
          </cell>
          <cell r="U178">
            <v>-1411.8087195580099</v>
          </cell>
          <cell r="V178" t="str">
            <v>11 P</v>
          </cell>
          <cell r="W178">
            <v>0.77301475755446236</v>
          </cell>
        </row>
        <row r="179">
          <cell r="D179">
            <v>3510000000</v>
          </cell>
          <cell r="J179">
            <v>-1E-3</v>
          </cell>
          <cell r="L179">
            <v>0</v>
          </cell>
          <cell r="M179">
            <v>0</v>
          </cell>
          <cell r="N179">
            <v>0</v>
          </cell>
          <cell r="O179">
            <v>0</v>
          </cell>
          <cell r="P179" t="str">
            <v xml:space="preserve">0   </v>
          </cell>
          <cell r="Q179" t="str">
            <v/>
          </cell>
          <cell r="S179">
            <v>0</v>
          </cell>
          <cell r="T179">
            <v>0</v>
          </cell>
          <cell r="U179">
            <v>0</v>
          </cell>
          <cell r="V179" t="str">
            <v xml:space="preserve">0   </v>
          </cell>
          <cell r="W179" t="str">
            <v/>
          </cell>
        </row>
        <row r="180">
          <cell r="D180">
            <v>3540000000</v>
          </cell>
          <cell r="J180">
            <v>-1E-3</v>
          </cell>
          <cell r="L180">
            <v>0</v>
          </cell>
          <cell r="M180">
            <v>-10.328803710000001</v>
          </cell>
          <cell r="N180">
            <v>-9.9394000000000001E-4</v>
          </cell>
          <cell r="O180">
            <v>-12.728553419999891</v>
          </cell>
          <cell r="P180" t="str">
            <v>13 L</v>
          </cell>
          <cell r="Q180" t="str">
            <v/>
          </cell>
          <cell r="S180">
            <v>-17.84300309</v>
          </cell>
          <cell r="T180">
            <v>-1.7060700000000001E-3</v>
          </cell>
          <cell r="U180">
            <v>-12.942208002130741</v>
          </cell>
          <cell r="V180" t="str">
            <v>13 L</v>
          </cell>
          <cell r="W180" t="str">
            <v/>
          </cell>
        </row>
        <row r="181">
          <cell r="D181">
            <v>3560000999</v>
          </cell>
          <cell r="J181">
            <v>-1E-3</v>
          </cell>
          <cell r="L181">
            <v>0</v>
          </cell>
          <cell r="M181">
            <v>-131.34065211000001</v>
          </cell>
          <cell r="N181">
            <v>7.1080225300000004</v>
          </cell>
          <cell r="O181">
            <v>-806.01715284999796</v>
          </cell>
          <cell r="P181" t="str">
            <v>813 L</v>
          </cell>
          <cell r="Q181" t="str">
            <v>&lt;-99,9</v>
          </cell>
          <cell r="S181">
            <v>-204.31933430000001</v>
          </cell>
          <cell r="T181">
            <v>9.9696596899999896</v>
          </cell>
          <cell r="U181">
            <v>-629.77439066523982</v>
          </cell>
          <cell r="V181" t="str">
            <v>640 L</v>
          </cell>
          <cell r="W181" t="str">
            <v>&lt;-99,9</v>
          </cell>
        </row>
        <row r="182">
          <cell r="D182" t="str">
            <v>$formula</v>
          </cell>
          <cell r="M182">
            <v>-141.66945582</v>
          </cell>
          <cell r="N182">
            <v>7.1070285900000005</v>
          </cell>
          <cell r="O182">
            <v>-818.74570626999787</v>
          </cell>
          <cell r="P182" t="str">
            <v>826 L</v>
          </cell>
          <cell r="Q182" t="str">
            <v>&lt;-99,9</v>
          </cell>
          <cell r="S182">
            <v>-222.16233739</v>
          </cell>
          <cell r="T182">
            <v>9.9679536199999905</v>
          </cell>
          <cell r="U182">
            <v>-642.71659866737059</v>
          </cell>
          <cell r="V182" t="str">
            <v>653 L</v>
          </cell>
          <cell r="W182" t="str">
            <v>&lt;-99,9</v>
          </cell>
        </row>
        <row r="183">
          <cell r="D183">
            <v>3599990000</v>
          </cell>
          <cell r="J183">
            <v>1E-3</v>
          </cell>
          <cell r="L183">
            <v>1</v>
          </cell>
          <cell r="M183">
            <v>1188.4307640699949</v>
          </cell>
          <cell r="N183">
            <v>1463.7489833700145</v>
          </cell>
          <cell r="O183">
            <v>2582.0361777000144</v>
          </cell>
          <cell r="P183" t="str">
            <v>1.118 P</v>
          </cell>
          <cell r="Q183">
            <v>76.36612021857924</v>
          </cell>
          <cell r="S183">
            <v>1725.5127227900002</v>
          </cell>
          <cell r="T183">
            <v>2629.9823128000294</v>
          </cell>
          <cell r="U183">
            <v>3731.9816790280702</v>
          </cell>
          <cell r="V183" t="str">
            <v>1.102 P</v>
          </cell>
          <cell r="W183">
            <v>41.901140684410649</v>
          </cell>
        </row>
        <row r="184">
          <cell r="D184">
            <v>3600000000</v>
          </cell>
          <cell r="J184">
            <v>1E-3</v>
          </cell>
          <cell r="L184">
            <v>1</v>
          </cell>
          <cell r="M184">
            <v>-644.53400154000008</v>
          </cell>
          <cell r="N184">
            <v>-457.09567225999899</v>
          </cell>
          <cell r="O184">
            <v>-398.74562491999978</v>
          </cell>
          <cell r="P184" t="str">
            <v>58 P</v>
          </cell>
          <cell r="Q184">
            <v>12.691466083150985</v>
          </cell>
          <cell r="S184">
            <v>-895.30438938999896</v>
          </cell>
          <cell r="T184">
            <v>-764.44252661000098</v>
          </cell>
          <cell r="U184">
            <v>-764.82004143750601</v>
          </cell>
          <cell r="V184" t="str">
            <v>1 L</v>
          </cell>
          <cell r="W184">
            <v>-0.13089005235602094</v>
          </cell>
        </row>
        <row r="185">
          <cell r="D185">
            <v>3630000000</v>
          </cell>
          <cell r="J185">
            <v>1E-3</v>
          </cell>
          <cell r="L185">
            <v>1</v>
          </cell>
          <cell r="M185">
            <v>-662.70646951000003</v>
          </cell>
          <cell r="N185">
            <v>-472.88225126999896</v>
          </cell>
          <cell r="O185">
            <v>-511.97118516000006</v>
          </cell>
          <cell r="P185" t="str">
            <v>39 L</v>
          </cell>
          <cell r="Q185">
            <v>-8.2452431289640593</v>
          </cell>
          <cell r="S185">
            <v>-992.48146249999911</v>
          </cell>
          <cell r="T185">
            <v>-790.390637580001</v>
          </cell>
          <cell r="U185">
            <v>-880.84794650308061</v>
          </cell>
          <cell r="V185" t="str">
            <v>91 L</v>
          </cell>
          <cell r="W185">
            <v>-11.518987341772153</v>
          </cell>
        </row>
        <row r="186">
          <cell r="D186">
            <v>3620000000</v>
          </cell>
          <cell r="J186">
            <v>1E-3</v>
          </cell>
          <cell r="L186">
            <v>1</v>
          </cell>
          <cell r="M186">
            <v>18.172467969999996</v>
          </cell>
          <cell r="N186">
            <v>29.022978919999996</v>
          </cell>
          <cell r="O186">
            <v>125.97829302000009</v>
          </cell>
          <cell r="P186" t="str">
            <v>97 P</v>
          </cell>
          <cell r="Q186" t="str">
            <v>&gt;99,9</v>
          </cell>
          <cell r="S186">
            <v>97.198184110000113</v>
          </cell>
          <cell r="T186">
            <v>25.947901520000016</v>
          </cell>
          <cell r="U186">
            <v>127.65579596941991</v>
          </cell>
          <cell r="V186" t="str">
            <v>102 P</v>
          </cell>
          <cell r="W186" t="str">
            <v>&gt;99,9</v>
          </cell>
        </row>
        <row r="187">
          <cell r="D187">
            <v>3640000000</v>
          </cell>
          <cell r="J187">
            <v>-1E-3</v>
          </cell>
          <cell r="L187">
            <v>0</v>
          </cell>
          <cell r="M187">
            <v>0</v>
          </cell>
          <cell r="N187">
            <v>-13.236399910000001</v>
          </cell>
          <cell r="O187">
            <v>-12.752732779999901</v>
          </cell>
          <cell r="P187" t="str">
            <v xml:space="preserve">0   </v>
          </cell>
          <cell r="Q187">
            <v>0</v>
          </cell>
          <cell r="S187">
            <v>-2.1111000000000001E-2</v>
          </cell>
          <cell r="T187">
            <v>2.0944999999999899E-4</v>
          </cell>
          <cell r="U187">
            <v>-11.627890903845335</v>
          </cell>
          <cell r="V187" t="str">
            <v>12 L</v>
          </cell>
          <cell r="W187" t="str">
            <v/>
          </cell>
        </row>
        <row r="188">
          <cell r="D188">
            <v>3699990000</v>
          </cell>
          <cell r="J188">
            <v>1E-3</v>
          </cell>
          <cell r="L188">
            <v>1</v>
          </cell>
          <cell r="M188">
            <v>543.89676252999482</v>
          </cell>
          <cell r="N188">
            <v>1006.6533111100155</v>
          </cell>
          <cell r="O188">
            <v>2183.2905527800144</v>
          </cell>
          <cell r="P188" t="str">
            <v>1.176 P</v>
          </cell>
          <cell r="Q188" t="str">
            <v>&gt;99,9</v>
          </cell>
          <cell r="S188">
            <v>830.20833340000127</v>
          </cell>
          <cell r="T188">
            <v>1865.5397861900283</v>
          </cell>
          <cell r="U188">
            <v>2967.1616375905637</v>
          </cell>
          <cell r="V188" t="str">
            <v>1.101 P</v>
          </cell>
          <cell r="W188">
            <v>59.0032154340836</v>
          </cell>
        </row>
        <row r="189">
          <cell r="D189">
            <v>3700000000</v>
          </cell>
          <cell r="J189">
            <v>1E-3</v>
          </cell>
          <cell r="L189">
            <v>1</v>
          </cell>
          <cell r="M189">
            <v>0</v>
          </cell>
          <cell r="N189">
            <v>2.1109999999999901E-5</v>
          </cell>
          <cell r="O189">
            <v>0</v>
          </cell>
          <cell r="P189" t="str">
            <v xml:space="preserve">0   </v>
          </cell>
          <cell r="Q189" t="str">
            <v/>
          </cell>
          <cell r="S189">
            <v>0</v>
          </cell>
          <cell r="T189">
            <v>2.2465000000000001E-4</v>
          </cell>
          <cell r="U189">
            <v>0</v>
          </cell>
          <cell r="V189" t="str">
            <v xml:space="preserve">0   </v>
          </cell>
          <cell r="W189" t="str">
            <v/>
          </cell>
        </row>
        <row r="190">
          <cell r="D190" t="str">
            <v>$formula</v>
          </cell>
          <cell r="M190">
            <v>543.89676252999482</v>
          </cell>
          <cell r="N190">
            <v>1006.6533322200155</v>
          </cell>
          <cell r="O190">
            <v>2183.2905527800144</v>
          </cell>
          <cell r="P190" t="str">
            <v>1.176 P</v>
          </cell>
          <cell r="Q190" t="str">
            <v>&gt;99,9</v>
          </cell>
          <cell r="S190">
            <v>830.20833340000127</v>
          </cell>
          <cell r="T190">
            <v>1865.5400108400283</v>
          </cell>
          <cell r="U190">
            <v>2967.1616375905637</v>
          </cell>
          <cell r="V190" t="str">
            <v>1.101 P</v>
          </cell>
          <cell r="W190">
            <v>59.0032154340836</v>
          </cell>
        </row>
        <row r="191">
          <cell r="D191">
            <v>3810000000</v>
          </cell>
          <cell r="J191">
            <v>-1E-3</v>
          </cell>
          <cell r="L191">
            <v>0</v>
          </cell>
          <cell r="M191">
            <v>-28.274931070000051</v>
          </cell>
          <cell r="N191">
            <v>-341.00168744000001</v>
          </cell>
          <cell r="O191">
            <v>-636.81080409999981</v>
          </cell>
          <cell r="P191" t="str">
            <v>296 L</v>
          </cell>
          <cell r="Q191">
            <v>-86.803519061583572</v>
          </cell>
          <cell r="S191">
            <v>103.7050096</v>
          </cell>
          <cell r="T191">
            <v>-595.21721109999999</v>
          </cell>
          <cell r="U191">
            <v>-856.18605561597974</v>
          </cell>
          <cell r="V191" t="str">
            <v>261 L</v>
          </cell>
          <cell r="W191">
            <v>-43.865546218487395</v>
          </cell>
        </row>
        <row r="192">
          <cell r="L192" t="str">
            <v>#Account?</v>
          </cell>
          <cell r="M192">
            <v>515.62183145999472</v>
          </cell>
          <cell r="N192">
            <v>665.65164478001543</v>
          </cell>
          <cell r="O192">
            <v>1546.4797486800146</v>
          </cell>
          <cell r="P192" t="str">
            <v>880 P</v>
          </cell>
          <cell r="Q192" t="str">
            <v>&gt;99,9</v>
          </cell>
          <cell r="S192">
            <v>933.9133430000013</v>
          </cell>
          <cell r="T192">
            <v>1270.3227997400284</v>
          </cell>
          <cell r="U192">
            <v>2110.9755819745842</v>
          </cell>
          <cell r="V192" t="str">
            <v>841 P</v>
          </cell>
          <cell r="W192">
            <v>66.220472440944874</v>
          </cell>
        </row>
        <row r="193">
          <cell r="D193">
            <v>3930000000</v>
          </cell>
          <cell r="J193">
            <v>1E-3</v>
          </cell>
          <cell r="L193">
            <v>1</v>
          </cell>
          <cell r="M193">
            <v>0</v>
          </cell>
          <cell r="N193">
            <v>0</v>
          </cell>
          <cell r="O193">
            <v>0</v>
          </cell>
          <cell r="P193" t="str">
            <v xml:space="preserve">0   </v>
          </cell>
          <cell r="Q193" t="str">
            <v/>
          </cell>
          <cell r="S193">
            <v>0</v>
          </cell>
          <cell r="T193">
            <v>0</v>
          </cell>
          <cell r="U193">
            <v>-3.4900000000016005E-4</v>
          </cell>
          <cell r="V193" t="str">
            <v xml:space="preserve">0   </v>
          </cell>
          <cell r="W193" t="str">
            <v/>
          </cell>
        </row>
        <row r="194">
          <cell r="D194">
            <v>3940000000</v>
          </cell>
          <cell r="J194">
            <v>-1E-3</v>
          </cell>
          <cell r="L194">
            <v>0</v>
          </cell>
          <cell r="M194">
            <v>-1316.6867913400001</v>
          </cell>
          <cell r="N194">
            <v>-1308.91790044</v>
          </cell>
          <cell r="O194">
            <v>-131.82286500000001</v>
          </cell>
          <cell r="P194" t="str">
            <v>1.177 P</v>
          </cell>
          <cell r="Q194">
            <v>89.915966386554629</v>
          </cell>
          <cell r="S194">
            <v>-2977.3274526999899</v>
          </cell>
          <cell r="T194">
            <v>-2325.2629701799901</v>
          </cell>
          <cell r="U194">
            <v>-1016.26575409</v>
          </cell>
          <cell r="V194" t="str">
            <v>1.309 P</v>
          </cell>
          <cell r="W194">
            <v>56.3010752688172</v>
          </cell>
        </row>
        <row r="195">
          <cell r="D195" t="str">
            <v>$formula</v>
          </cell>
          <cell r="M195">
            <v>-1316.6867913400001</v>
          </cell>
          <cell r="N195">
            <v>-1308.91790044</v>
          </cell>
          <cell r="O195">
            <v>-131.82286500000001</v>
          </cell>
          <cell r="P195" t="str">
            <v>1.177 P</v>
          </cell>
          <cell r="Q195">
            <v>89.915966386554629</v>
          </cell>
          <cell r="S195">
            <v>-2977.3274526999899</v>
          </cell>
          <cell r="T195">
            <v>-2325.2629701799901</v>
          </cell>
          <cell r="U195">
            <v>-1016.26610309</v>
          </cell>
          <cell r="V195" t="str">
            <v>1.309 P</v>
          </cell>
          <cell r="W195">
            <v>56.3010752688172</v>
          </cell>
        </row>
        <row r="196">
          <cell r="D196">
            <v>3960000000</v>
          </cell>
          <cell r="J196">
            <v>-1E-3</v>
          </cell>
          <cell r="L196">
            <v>0</v>
          </cell>
          <cell r="M196">
            <v>-32.43143113</v>
          </cell>
          <cell r="N196">
            <v>-25.621558399999902</v>
          </cell>
          <cell r="O196">
            <v>-34.622848929999897</v>
          </cell>
          <cell r="P196" t="str">
            <v>9 L</v>
          </cell>
          <cell r="Q196">
            <v>-34.615384615384613</v>
          </cell>
          <cell r="S196">
            <v>-59.951201509999997</v>
          </cell>
          <cell r="T196">
            <v>-50.039455390000001</v>
          </cell>
          <cell r="U196">
            <v>-57.010213829286869</v>
          </cell>
          <cell r="V196" t="str">
            <v>7 L</v>
          </cell>
          <cell r="W196">
            <v>-14.000000000000002</v>
          </cell>
        </row>
        <row r="197">
          <cell r="D197">
            <v>3999990000</v>
          </cell>
          <cell r="J197">
            <v>1E-3</v>
          </cell>
          <cell r="L197">
            <v>1</v>
          </cell>
          <cell r="M197">
            <v>-833.49639101000525</v>
          </cell>
          <cell r="N197">
            <v>-668.88781405998441</v>
          </cell>
          <cell r="O197">
            <v>1380.0340347500148</v>
          </cell>
          <cell r="P197" t="str">
            <v>2.049 P</v>
          </cell>
          <cell r="Q197" t="str">
            <v>&gt;99,9</v>
          </cell>
          <cell r="S197">
            <v>-2103.3653112099887</v>
          </cell>
          <cell r="T197">
            <v>-1104.9796258299616</v>
          </cell>
          <cell r="U197">
            <v>1037.6992650552975</v>
          </cell>
          <cell r="V197" t="str">
            <v>2.143 P</v>
          </cell>
          <cell r="W197" t="str">
            <v>&gt;99,9</v>
          </cell>
        </row>
        <row r="198">
          <cell r="L198" t="str">
            <v>#Account?</v>
          </cell>
        </row>
        <row r="199">
          <cell r="L199" t="str">
            <v>#Account?</v>
          </cell>
        </row>
        <row r="200">
          <cell r="L200" t="str">
            <v>#Account?</v>
          </cell>
        </row>
        <row r="201">
          <cell r="L201" t="str">
            <v>#Account?</v>
          </cell>
        </row>
        <row r="202">
          <cell r="L202" t="str">
            <v>#Account?</v>
          </cell>
        </row>
        <row r="203">
          <cell r="D203">
            <v>3599990000</v>
          </cell>
          <cell r="J203">
            <v>1E-3</v>
          </cell>
          <cell r="L203">
            <v>1</v>
          </cell>
          <cell r="M203">
            <v>1188.4307640699949</v>
          </cell>
          <cell r="N203">
            <v>1463.7489833700145</v>
          </cell>
          <cell r="O203">
            <v>2582.0361777000144</v>
          </cell>
          <cell r="P203" t="str">
            <v>1.118 P</v>
          </cell>
          <cell r="Q203">
            <v>76.36612021857924</v>
          </cell>
          <cell r="S203">
            <v>1725.5127227900002</v>
          </cell>
          <cell r="T203">
            <v>2629.9823128000294</v>
          </cell>
          <cell r="U203">
            <v>3731.9816790280702</v>
          </cell>
          <cell r="V203" t="str">
            <v>1.102 P</v>
          </cell>
          <cell r="W203">
            <v>41.901140684410649</v>
          </cell>
        </row>
        <row r="204">
          <cell r="D204">
            <v>5641200000</v>
          </cell>
          <cell r="J204">
            <v>1E-3</v>
          </cell>
          <cell r="L204">
            <v>0</v>
          </cell>
          <cell r="M204">
            <v>1161.30425597</v>
          </cell>
          <cell r="N204">
            <v>1271.1213837999999</v>
          </cell>
          <cell r="O204">
            <v>1185.5758360100001</v>
          </cell>
          <cell r="P204" t="str">
            <v>85 P</v>
          </cell>
          <cell r="Q204">
            <v>6.7264573991031389</v>
          </cell>
          <cell r="S204">
            <v>2105.4386312000001</v>
          </cell>
          <cell r="T204">
            <v>2274.7784387600004</v>
          </cell>
          <cell r="U204">
            <v>2155.7158325687396</v>
          </cell>
          <cell r="V204" t="str">
            <v>119 P</v>
          </cell>
          <cell r="W204">
            <v>5.2356251098997868</v>
          </cell>
        </row>
        <row r="205">
          <cell r="D205">
            <v>5641100000</v>
          </cell>
          <cell r="J205">
            <v>1E-3</v>
          </cell>
          <cell r="L205">
            <v>0</v>
          </cell>
          <cell r="M205">
            <v>1813.33141138</v>
          </cell>
          <cell r="N205">
            <v>1781.7904906999991</v>
          </cell>
          <cell r="O205">
            <v>1759.0986316299982</v>
          </cell>
          <cell r="P205" t="str">
            <v>23 P</v>
          </cell>
          <cell r="Q205">
            <v>1.273992591761143</v>
          </cell>
          <cell r="S205">
            <v>3090.9959155899996</v>
          </cell>
          <cell r="T205">
            <v>3093.8849688799992</v>
          </cell>
          <cell r="U205">
            <v>3033.8079681886834</v>
          </cell>
          <cell r="V205" t="str">
            <v>60 P</v>
          </cell>
          <cell r="W205">
            <v>1.9425320792527199</v>
          </cell>
        </row>
        <row r="206">
          <cell r="D206" t="str">
            <v>$formula</v>
          </cell>
          <cell r="J206">
            <v>1E-3</v>
          </cell>
          <cell r="M206">
            <v>845.47750583000004</v>
          </cell>
          <cell r="N206">
            <v>830.25977722000005</v>
          </cell>
          <cell r="O206">
            <v>830.93973257000016</v>
          </cell>
          <cell r="P206" t="str">
            <v>1 L</v>
          </cell>
          <cell r="Q206">
            <v>-7.2263037456343826E-2</v>
          </cell>
          <cell r="S206">
            <v>1434.8093482800002</v>
          </cell>
          <cell r="T206">
            <v>1423.3024752200001</v>
          </cell>
          <cell r="U206">
            <v>1411.8555225692269</v>
          </cell>
          <cell r="V206" t="str">
            <v>11 P</v>
          </cell>
          <cell r="W206">
            <v>0.80095552589052654</v>
          </cell>
        </row>
        <row r="207">
          <cell r="D207">
            <v>5641110000</v>
          </cell>
          <cell r="J207">
            <v>1E-3</v>
          </cell>
          <cell r="L207">
            <v>0</v>
          </cell>
          <cell r="M207">
            <v>0</v>
          </cell>
          <cell r="N207">
            <v>0</v>
          </cell>
          <cell r="O207">
            <v>0</v>
          </cell>
          <cell r="P207" t="str">
            <v xml:space="preserve">0   </v>
          </cell>
          <cell r="Q207" t="str">
            <v/>
          </cell>
          <cell r="S207">
            <v>0</v>
          </cell>
          <cell r="T207">
            <v>0</v>
          </cell>
          <cell r="U207">
            <v>0</v>
          </cell>
          <cell r="V207" t="str">
            <v xml:space="preserve">0   </v>
          </cell>
          <cell r="W207" t="str">
            <v/>
          </cell>
        </row>
        <row r="208">
          <cell r="D208">
            <v>5641160000</v>
          </cell>
          <cell r="J208">
            <v>1E-3</v>
          </cell>
          <cell r="L208">
            <v>0</v>
          </cell>
          <cell r="M208">
            <v>322.30867631000001</v>
          </cell>
          <cell r="N208">
            <v>310.43470500000001</v>
          </cell>
          <cell r="O208">
            <v>0</v>
          </cell>
          <cell r="P208" t="str">
            <v>310 P</v>
          </cell>
          <cell r="Q208" t="str">
            <v>&gt;99,9</v>
          </cell>
          <cell r="S208">
            <v>542.2901032100001</v>
          </cell>
          <cell r="T208">
            <v>532.17378000000008</v>
          </cell>
          <cell r="U208">
            <v>503.55427367675236</v>
          </cell>
          <cell r="V208" t="str">
            <v>28 P</v>
          </cell>
          <cell r="W208">
            <v>5.3739195791056034</v>
          </cell>
        </row>
        <row r="209">
          <cell r="D209">
            <v>5641170000</v>
          </cell>
          <cell r="J209">
            <v>1E-3</v>
          </cell>
          <cell r="L209">
            <v>0</v>
          </cell>
          <cell r="M209">
            <v>523.16882952000003</v>
          </cell>
          <cell r="N209">
            <v>519.82507222000004</v>
          </cell>
          <cell r="O209">
            <v>830.93973257000016</v>
          </cell>
          <cell r="P209" t="str">
            <v>311 L</v>
          </cell>
          <cell r="Q209">
            <v>-59.849942285494429</v>
          </cell>
          <cell r="S209">
            <v>892.51924507000012</v>
          </cell>
          <cell r="T209">
            <v>891.12869522000005</v>
          </cell>
          <cell r="U209">
            <v>908.30124889247452</v>
          </cell>
          <cell r="V209" t="str">
            <v>17 L</v>
          </cell>
          <cell r="W209">
            <v>-1.9301986309056145</v>
          </cell>
        </row>
        <row r="210">
          <cell r="D210">
            <v>5641120000</v>
          </cell>
          <cell r="J210">
            <v>1E-3</v>
          </cell>
          <cell r="L210">
            <v>0</v>
          </cell>
          <cell r="M210">
            <v>349.13222567999998</v>
          </cell>
          <cell r="N210">
            <v>348.92191910000003</v>
          </cell>
          <cell r="O210">
            <v>350.65967522000005</v>
          </cell>
          <cell r="P210" t="str">
            <v>2 L</v>
          </cell>
          <cell r="Q210">
            <v>-0.51590713671539457</v>
          </cell>
          <cell r="S210">
            <v>597.43054433999998</v>
          </cell>
          <cell r="T210">
            <v>598.15186129999893</v>
          </cell>
          <cell r="U210">
            <v>602.37641532579903</v>
          </cell>
          <cell r="V210" t="str">
            <v>4 L</v>
          </cell>
          <cell r="W210">
            <v>-0.70210631895685915</v>
          </cell>
        </row>
        <row r="211">
          <cell r="D211">
            <v>5641140000</v>
          </cell>
          <cell r="J211">
            <v>1E-3</v>
          </cell>
          <cell r="L211">
            <v>0</v>
          </cell>
          <cell r="M211">
            <v>304.53948861000003</v>
          </cell>
          <cell r="N211">
            <v>309.86263525999897</v>
          </cell>
          <cell r="O211">
            <v>294.97711863999893</v>
          </cell>
          <cell r="P211" t="str">
            <v>15 P</v>
          </cell>
          <cell r="Q211">
            <v>4.8080025814778891</v>
          </cell>
          <cell r="S211">
            <v>515.72813850999898</v>
          </cell>
          <cell r="T211">
            <v>537.92186250000009</v>
          </cell>
          <cell r="U211">
            <v>495.42841403100027</v>
          </cell>
          <cell r="V211" t="str">
            <v>43 P</v>
          </cell>
          <cell r="W211">
            <v>7.9010968581520737</v>
          </cell>
        </row>
        <row r="212">
          <cell r="D212">
            <v>5641130000</v>
          </cell>
          <cell r="J212">
            <v>1E-3</v>
          </cell>
          <cell r="L212">
            <v>0</v>
          </cell>
          <cell r="M212">
            <v>314.18219126000002</v>
          </cell>
          <cell r="N212">
            <v>292.74615912000002</v>
          </cell>
          <cell r="O212">
            <v>282.52210519999903</v>
          </cell>
          <cell r="P212" t="str">
            <v>10 P</v>
          </cell>
          <cell r="Q212">
            <v>3.4847967201913179</v>
          </cell>
          <cell r="S212">
            <v>543.02788446000011</v>
          </cell>
          <cell r="T212">
            <v>534.50876986000003</v>
          </cell>
          <cell r="U212">
            <v>524.14761626265715</v>
          </cell>
          <cell r="V212" t="str">
            <v>11 P</v>
          </cell>
          <cell r="W212">
            <v>1.9457436856875541</v>
          </cell>
        </row>
        <row r="213">
          <cell r="D213">
            <v>5642200000</v>
          </cell>
          <cell r="J213">
            <v>1E-3</v>
          </cell>
          <cell r="L213">
            <v>0</v>
          </cell>
          <cell r="M213">
            <v>0</v>
          </cell>
          <cell r="N213">
            <v>0</v>
          </cell>
          <cell r="O213">
            <v>0</v>
          </cell>
          <cell r="P213" t="str">
            <v xml:space="preserve">0   </v>
          </cell>
          <cell r="Q213" t="str">
            <v/>
          </cell>
          <cell r="S213">
            <v>0</v>
          </cell>
          <cell r="T213">
            <v>0</v>
          </cell>
          <cell r="U213">
            <v>0</v>
          </cell>
          <cell r="V213" t="str">
            <v xml:space="preserve">0   </v>
          </cell>
          <cell r="W213" t="str">
            <v/>
          </cell>
        </row>
        <row r="214">
          <cell r="D214">
            <v>5650000000</v>
          </cell>
          <cell r="J214">
            <v>1E-3</v>
          </cell>
          <cell r="L214">
            <v>0</v>
          </cell>
          <cell r="M214">
            <v>61.60265579</v>
          </cell>
          <cell r="N214">
            <v>68.855248989999907</v>
          </cell>
          <cell r="O214">
            <v>59.809567289999997</v>
          </cell>
          <cell r="P214" t="str">
            <v>9 P</v>
          </cell>
          <cell r="Q214">
            <v>13.207547169811331</v>
          </cell>
          <cell r="S214">
            <v>93.627177519999904</v>
          </cell>
          <cell r="T214">
            <v>118.01791181999899</v>
          </cell>
          <cell r="U214">
            <v>101.97081203307246</v>
          </cell>
          <cell r="V214" t="str">
            <v>16 P</v>
          </cell>
          <cell r="W214">
            <v>13.559322033898304</v>
          </cell>
        </row>
        <row r="215">
          <cell r="D215" t="str">
            <v>KI1200</v>
          </cell>
          <cell r="J215">
            <v>1E-3</v>
          </cell>
          <cell r="L215">
            <v>0</v>
          </cell>
          <cell r="M215">
            <v>4224.6690872099953</v>
          </cell>
          <cell r="N215">
            <v>4585.5161068600137</v>
          </cell>
          <cell r="O215">
            <v>5586.5202126300119</v>
          </cell>
          <cell r="P215" t="str">
            <v>1.001 P</v>
          </cell>
          <cell r="Q215">
            <v>21.82730047972089</v>
          </cell>
          <cell r="S215">
            <v>7015.5744470999998</v>
          </cell>
          <cell r="T215">
            <v>8116.663632260028</v>
          </cell>
          <cell r="U215">
            <v>9023.4762918185643</v>
          </cell>
          <cell r="V215" t="str">
            <v>906 P</v>
          </cell>
          <cell r="W215">
            <v>11.161759270666503</v>
          </cell>
        </row>
        <row r="216">
          <cell r="D216" t="str">
            <v>KI1221</v>
          </cell>
          <cell r="J216">
            <v>1E-3</v>
          </cell>
          <cell r="L216">
            <v>0</v>
          </cell>
          <cell r="M216">
            <v>0</v>
          </cell>
          <cell r="N216">
            <v>0</v>
          </cell>
          <cell r="O216">
            <v>-1280.2760000000001</v>
          </cell>
          <cell r="P216" t="str">
            <v>1.280 L</v>
          </cell>
          <cell r="Q216" t="str">
            <v/>
          </cell>
          <cell r="S216">
            <v>0</v>
          </cell>
          <cell r="T216">
            <v>0</v>
          </cell>
          <cell r="U216">
            <v>-1280.2859250146246</v>
          </cell>
          <cell r="V216" t="str">
            <v>1.280 L</v>
          </cell>
          <cell r="W216" t="str">
            <v/>
          </cell>
        </row>
        <row r="217">
          <cell r="D217" t="str">
            <v>KI1222</v>
          </cell>
          <cell r="J217">
            <v>1E-3</v>
          </cell>
          <cell r="L217">
            <v>0</v>
          </cell>
          <cell r="M217">
            <v>4224.6690872099953</v>
          </cell>
          <cell r="N217">
            <v>4585.5161068600137</v>
          </cell>
          <cell r="O217">
            <v>6866.7962126300117</v>
          </cell>
          <cell r="P217" t="str">
            <v>2.281 P</v>
          </cell>
          <cell r="Q217">
            <v>49.738334060183163</v>
          </cell>
          <cell r="S217">
            <v>7015.5744470999998</v>
          </cell>
          <cell r="T217">
            <v>8116.663632260028</v>
          </cell>
          <cell r="U217">
            <v>10303.762216833189</v>
          </cell>
          <cell r="V217" t="str">
            <v>2.187 P</v>
          </cell>
          <cell r="W217">
            <v>26.94345201429099</v>
          </cell>
        </row>
        <row r="218">
          <cell r="D218" t="str">
            <v>$formula</v>
          </cell>
          <cell r="J218">
            <v>1E-3</v>
          </cell>
        </row>
        <row r="219">
          <cell r="D219" t="str">
            <v>$formula</v>
          </cell>
          <cell r="J219">
            <v>1E-3</v>
          </cell>
        </row>
        <row r="220">
          <cell r="D220" t="str">
            <v>$formula</v>
          </cell>
          <cell r="J220">
            <v>1E-3</v>
          </cell>
        </row>
        <row r="221">
          <cell r="D221" t="str">
            <v>$formula</v>
          </cell>
          <cell r="J221">
            <v>1E-3</v>
          </cell>
          <cell r="N221">
            <v>4585.5161068600137</v>
          </cell>
        </row>
        <row r="222">
          <cell r="D222" t="str">
            <v>$formula</v>
          </cell>
          <cell r="J222">
            <v>1E-3</v>
          </cell>
        </row>
        <row r="223">
          <cell r="D223" t="str">
            <v>$formula</v>
          </cell>
          <cell r="J223">
            <v>1E-3</v>
          </cell>
        </row>
        <row r="224">
          <cell r="D224" t="str">
            <v>GV9140</v>
          </cell>
          <cell r="J224">
            <v>1E-3</v>
          </cell>
          <cell r="L224">
            <v>0</v>
          </cell>
          <cell r="M224">
            <v>0</v>
          </cell>
          <cell r="N224">
            <v>0</v>
          </cell>
          <cell r="O224">
            <v>0</v>
          </cell>
          <cell r="S224">
            <v>0</v>
          </cell>
          <cell r="T224">
            <v>0</v>
          </cell>
          <cell r="U224">
            <v>1397.9286336757534</v>
          </cell>
        </row>
        <row r="225">
          <cell r="D225" t="str">
            <v>GV0711</v>
          </cell>
          <cell r="J225">
            <v>1E-3</v>
          </cell>
          <cell r="L225">
            <v>0</v>
          </cell>
          <cell r="M225">
            <v>0</v>
          </cell>
          <cell r="N225">
            <v>0</v>
          </cell>
          <cell r="O225">
            <v>0</v>
          </cell>
          <cell r="S225">
            <v>0</v>
          </cell>
          <cell r="T225">
            <v>0</v>
          </cell>
          <cell r="U225">
            <v>271.57455640781978</v>
          </cell>
        </row>
        <row r="226">
          <cell r="D226" t="str">
            <v>GV0714</v>
          </cell>
          <cell r="J226">
            <v>1E-3</v>
          </cell>
          <cell r="L226">
            <v>0</v>
          </cell>
          <cell r="M226">
            <v>0</v>
          </cell>
          <cell r="N226">
            <v>0</v>
          </cell>
          <cell r="O226">
            <v>0</v>
          </cell>
          <cell r="S226">
            <v>0</v>
          </cell>
          <cell r="T226">
            <v>0</v>
          </cell>
          <cell r="U226">
            <v>661.21056342587883</v>
          </cell>
        </row>
        <row r="227">
          <cell r="D227" t="str">
            <v>GV0712</v>
          </cell>
          <cell r="J227">
            <v>1E-3</v>
          </cell>
          <cell r="L227">
            <v>0</v>
          </cell>
          <cell r="M227">
            <v>0</v>
          </cell>
          <cell r="N227">
            <v>0</v>
          </cell>
          <cell r="O227">
            <v>0</v>
          </cell>
          <cell r="S227">
            <v>0</v>
          </cell>
          <cell r="T227">
            <v>0</v>
          </cell>
          <cell r="U227">
            <v>-106.80268863990067</v>
          </cell>
        </row>
        <row r="228">
          <cell r="D228">
            <v>3123003309</v>
          </cell>
          <cell r="J228">
            <v>1E-3</v>
          </cell>
          <cell r="L228">
            <v>0</v>
          </cell>
          <cell r="M228">
            <v>332.67299561999999</v>
          </cell>
          <cell r="N228">
            <v>315.94835783999901</v>
          </cell>
          <cell r="O228">
            <v>316.63439104000003</v>
          </cell>
          <cell r="S228">
            <v>563.88989726999898</v>
          </cell>
          <cell r="T228">
            <v>548.3545297799991</v>
          </cell>
          <cell r="U228">
            <v>521.83374365898669</v>
          </cell>
        </row>
        <row r="229">
          <cell r="D229">
            <v>3123003311</v>
          </cell>
          <cell r="J229">
            <v>1E-3</v>
          </cell>
          <cell r="L229">
            <v>0</v>
          </cell>
          <cell r="M229">
            <v>213.76562870999999</v>
          </cell>
          <cell r="N229">
            <v>107.12002145999899</v>
          </cell>
          <cell r="O229">
            <v>130.56512015999999</v>
          </cell>
          <cell r="S229">
            <v>265.49092066999901</v>
          </cell>
          <cell r="T229">
            <v>189.51342718999999</v>
          </cell>
          <cell r="U229">
            <v>205.4363556871979</v>
          </cell>
        </row>
        <row r="230">
          <cell r="D230" t="str">
            <v>GV0720</v>
          </cell>
          <cell r="J230">
            <v>1E-3</v>
          </cell>
          <cell r="L230">
            <v>0</v>
          </cell>
          <cell r="M230">
            <v>0</v>
          </cell>
          <cell r="N230">
            <v>0</v>
          </cell>
          <cell r="O230">
            <v>0</v>
          </cell>
          <cell r="S230">
            <v>0</v>
          </cell>
          <cell r="T230">
            <v>0</v>
          </cell>
          <cell r="U230">
            <v>0</v>
          </cell>
        </row>
        <row r="231">
          <cell r="D231" t="str">
            <v>GV1320</v>
          </cell>
          <cell r="J231">
            <v>1E-3</v>
          </cell>
          <cell r="L231">
            <v>0</v>
          </cell>
          <cell r="M231">
            <v>0</v>
          </cell>
          <cell r="N231">
            <v>0</v>
          </cell>
          <cell r="O231">
            <v>0</v>
          </cell>
          <cell r="S231">
            <v>0</v>
          </cell>
          <cell r="T231">
            <v>0</v>
          </cell>
          <cell r="U231">
            <v>-0.84842727417328212</v>
          </cell>
        </row>
        <row r="232">
          <cell r="D232" t="str">
            <v>$formula</v>
          </cell>
          <cell r="J232">
            <v>1E-3</v>
          </cell>
        </row>
      </sheetData>
      <sheetData sheetId="17" refreshError="1">
        <row r="8">
          <cell r="E8" t="str">
            <v>PRESERVE</v>
          </cell>
          <cell r="F8" t="b">
            <v>1</v>
          </cell>
          <cell r="G8" t="str">
            <v>(boolean value)</v>
          </cell>
          <cell r="H8" t="str">
            <v>Version</v>
          </cell>
          <cell r="I8" t="str">
            <v>V.2</v>
          </cell>
          <cell r="J8" t="str">
            <v>(V.1 or V.2)</v>
          </cell>
          <cell r="K8" t="str">
            <v>ACC</v>
          </cell>
          <cell r="L8" t="str">
            <v>$2</v>
          </cell>
          <cell r="V8" t="str">
            <v>PRESERVE</v>
          </cell>
          <cell r="W8" t="b">
            <v>1</v>
          </cell>
          <cell r="X8" t="str">
            <v>(boolean value)</v>
          </cell>
          <cell r="Y8" t="str">
            <v>Version</v>
          </cell>
          <cell r="Z8" t="str">
            <v>V.2</v>
          </cell>
          <cell r="AA8" t="str">
            <v>(V.1 or V.2)</v>
          </cell>
          <cell r="AB8" t="str">
            <v>ACC</v>
          </cell>
          <cell r="AC8" t="str">
            <v>$2</v>
          </cell>
        </row>
        <row r="9">
          <cell r="E9" t="str">
            <v>APPLICATION</v>
          </cell>
          <cell r="G9" t="str">
            <v>(Application ID)</v>
          </cell>
          <cell r="H9" t="str">
            <v>ShowErrors</v>
          </cell>
          <cell r="I9" t="b">
            <v>1</v>
          </cell>
          <cell r="K9" t="str">
            <v>ENT</v>
          </cell>
          <cell r="L9" t="str">
            <v>$1</v>
          </cell>
          <cell r="M9" t="str">
            <v>K0001_IKOS</v>
          </cell>
          <cell r="O9" t="str">
            <v>K0001_IKOS</v>
          </cell>
          <cell r="P9" t="str">
            <v>K0001_IKOS</v>
          </cell>
          <cell r="Q9" t="str">
            <v>K0001_IKOS</v>
          </cell>
          <cell r="R9" t="str">
            <v>K0001_IKOS</v>
          </cell>
          <cell r="V9" t="str">
            <v>APPLICATION</v>
          </cell>
          <cell r="X9" t="str">
            <v>(Application ID)</v>
          </cell>
          <cell r="AB9" t="str">
            <v>ENT</v>
          </cell>
          <cell r="AC9" t="str">
            <v>$1</v>
          </cell>
          <cell r="AD9" t="str">
            <v>K0001_IKOS</v>
          </cell>
          <cell r="AF9" t="str">
            <v>K0001_IKOS</v>
          </cell>
          <cell r="AG9" t="str">
            <v>K0001_IKOS</v>
          </cell>
          <cell r="AH9" t="str">
            <v>K0001_IKOS</v>
          </cell>
          <cell r="AI9" t="str">
            <v>K0001_IKOS</v>
          </cell>
        </row>
        <row r="10">
          <cell r="E10" t="str">
            <v>READ ONLY</v>
          </cell>
          <cell r="F10" t="b">
            <v>1</v>
          </cell>
          <cell r="G10" t="str">
            <v>(boolean value)</v>
          </cell>
          <cell r="K10" t="str">
            <v>CAT</v>
          </cell>
          <cell r="L10" t="str">
            <v>$1</v>
          </cell>
          <cell r="M10" t="str">
            <v>Actual_2003</v>
          </cell>
          <cell r="O10" t="str">
            <v>Budget_2004</v>
          </cell>
          <cell r="P10" t="str">
            <v>Actual_2004</v>
          </cell>
          <cell r="Q10" t="str">
            <v>Budget_2004</v>
          </cell>
          <cell r="R10" t="str">
            <v>DetailedFC3_2004</v>
          </cell>
          <cell r="V10" t="str">
            <v>READ ONLY</v>
          </cell>
          <cell r="W10" t="b">
            <v>0</v>
          </cell>
          <cell r="X10" t="str">
            <v>(boolean value)</v>
          </cell>
          <cell r="AB10" t="str">
            <v>CAT</v>
          </cell>
          <cell r="AC10" t="str">
            <v>$1</v>
          </cell>
          <cell r="AD10" t="str">
            <v>Actual_2003</v>
          </cell>
          <cell r="AF10" t="str">
            <v>Budget_2004</v>
          </cell>
          <cell r="AG10" t="str">
            <v>Actual_2004</v>
          </cell>
          <cell r="AH10" t="str">
            <v>Budget_2004</v>
          </cell>
          <cell r="AI10" t="str">
            <v>DetailedFC3_2004</v>
          </cell>
        </row>
        <row r="11">
          <cell r="E11" t="str">
            <v>BLANK MISSING</v>
          </cell>
          <cell r="F11" t="b">
            <v>0</v>
          </cell>
          <cell r="G11" t="str">
            <v>(boolean value)</v>
          </cell>
          <cell r="K11" t="str">
            <v>PER</v>
          </cell>
          <cell r="L11" t="str">
            <v>$1</v>
          </cell>
          <cell r="M11">
            <v>12</v>
          </cell>
          <cell r="O11">
            <v>7</v>
          </cell>
          <cell r="P11">
            <v>7</v>
          </cell>
          <cell r="Q11">
            <v>12</v>
          </cell>
          <cell r="R11">
            <v>12</v>
          </cell>
          <cell r="V11" t="str">
            <v>BLANK MISSING</v>
          </cell>
          <cell r="W11" t="b">
            <v>0</v>
          </cell>
          <cell r="X11" t="str">
            <v>(boolean value)</v>
          </cell>
          <cell r="AB11" t="str">
            <v>PER</v>
          </cell>
          <cell r="AC11" t="str">
            <v>$1</v>
          </cell>
          <cell r="AD11">
            <v>12</v>
          </cell>
          <cell r="AF11">
            <v>7</v>
          </cell>
          <cell r="AG11">
            <v>7</v>
          </cell>
          <cell r="AH11">
            <v>12</v>
          </cell>
          <cell r="AI11">
            <v>12</v>
          </cell>
        </row>
        <row r="12">
          <cell r="L12" t="str">
            <v>$1</v>
          </cell>
          <cell r="M12" t="str">
            <v>M.CTD</v>
          </cell>
          <cell r="O12" t="str">
            <v>M.CTD</v>
          </cell>
          <cell r="P12" t="str">
            <v>M.CTD</v>
          </cell>
          <cell r="Q12" t="str">
            <v>M.CTD</v>
          </cell>
          <cell r="R12" t="str">
            <v>M.CTD</v>
          </cell>
          <cell r="AB12" t="str">
            <v>FRE</v>
          </cell>
          <cell r="AC12" t="str">
            <v>$1</v>
          </cell>
          <cell r="AD12" t="str">
            <v>M.CTD</v>
          </cell>
          <cell r="AF12" t="str">
            <v>M.CTD</v>
          </cell>
          <cell r="AG12" t="str">
            <v>M.CTD</v>
          </cell>
          <cell r="AH12" t="str">
            <v>M.CTD</v>
          </cell>
          <cell r="AI12" t="str">
            <v>M.CTD</v>
          </cell>
        </row>
        <row r="13">
          <cell r="K13" t="str">
            <v>KEYWORD</v>
          </cell>
          <cell r="AB13" t="str">
            <v>KEYWORD</v>
          </cell>
        </row>
        <row r="14">
          <cell r="E14" t="str">
            <v>ACC</v>
          </cell>
          <cell r="F14" t="str">
            <v>ENT</v>
          </cell>
          <cell r="G14" t="str">
            <v>CAT</v>
          </cell>
          <cell r="H14" t="str">
            <v>PER</v>
          </cell>
          <cell r="I14" t="str">
            <v>FRE</v>
          </cell>
          <cell r="J14" t="str">
            <v>KEYWORD</v>
          </cell>
          <cell r="K14" t="str">
            <v>SCALE</v>
          </cell>
          <cell r="V14" t="str">
            <v>ACC</v>
          </cell>
          <cell r="W14" t="str">
            <v>ENT</v>
          </cell>
          <cell r="X14" t="str">
            <v>CAT</v>
          </cell>
          <cell r="Y14" t="str">
            <v>PER</v>
          </cell>
          <cell r="Z14" t="str">
            <v>FRE</v>
          </cell>
          <cell r="AA14" t="str">
            <v>KEYWORD</v>
          </cell>
          <cell r="AB14" t="str">
            <v>SCALE</v>
          </cell>
        </row>
        <row r="15">
          <cell r="E15" t="str">
            <v>$1</v>
          </cell>
          <cell r="F15" t="str">
            <v>$2</v>
          </cell>
          <cell r="G15" t="str">
            <v>$2</v>
          </cell>
          <cell r="H15" t="str">
            <v>$2</v>
          </cell>
          <cell r="I15" t="str">
            <v>$2</v>
          </cell>
          <cell r="V15" t="str">
            <v>$1</v>
          </cell>
          <cell r="W15" t="str">
            <v>$2</v>
          </cell>
          <cell r="X15" t="str">
            <v>$2</v>
          </cell>
          <cell r="Y15" t="str">
            <v>$2</v>
          </cell>
          <cell r="Z15" t="str">
            <v>$2</v>
          </cell>
        </row>
        <row r="16">
          <cell r="E16">
            <v>1100000000</v>
          </cell>
          <cell r="K16">
            <v>1E-3</v>
          </cell>
          <cell r="M16">
            <v>0</v>
          </cell>
          <cell r="N16" t="str">
            <v>#Entity?</v>
          </cell>
          <cell r="O16">
            <v>0</v>
          </cell>
          <cell r="P16">
            <v>0</v>
          </cell>
          <cell r="Q16">
            <v>0</v>
          </cell>
          <cell r="R16">
            <v>0</v>
          </cell>
          <cell r="V16">
            <v>2100000000</v>
          </cell>
          <cell r="AB16">
            <v>1E-3</v>
          </cell>
          <cell r="AD16">
            <v>32463.947221579914</v>
          </cell>
          <cell r="AF16">
            <v>32933.630142829919</v>
          </cell>
          <cell r="AG16">
            <v>34880.352972969908</v>
          </cell>
          <cell r="AH16">
            <v>32526.047443069816</v>
          </cell>
          <cell r="AI16">
            <v>0</v>
          </cell>
        </row>
        <row r="17">
          <cell r="E17">
            <v>1200000000</v>
          </cell>
          <cell r="K17">
            <v>1E-3</v>
          </cell>
          <cell r="M17">
            <v>0</v>
          </cell>
          <cell r="N17" t="str">
            <v>#Entity?</v>
          </cell>
          <cell r="O17">
            <v>0</v>
          </cell>
          <cell r="P17">
            <v>0</v>
          </cell>
          <cell r="Q17">
            <v>0</v>
          </cell>
          <cell r="R17">
            <v>0</v>
          </cell>
          <cell r="V17">
            <v>2110000999</v>
          </cell>
          <cell r="AB17">
            <v>1E-3</v>
          </cell>
          <cell r="AD17">
            <v>7400</v>
          </cell>
          <cell r="AF17">
            <v>7399.99999999999</v>
          </cell>
          <cell r="AG17">
            <v>7400</v>
          </cell>
          <cell r="AH17">
            <v>7400</v>
          </cell>
          <cell r="AI17">
            <v>0</v>
          </cell>
        </row>
        <row r="18">
          <cell r="E18">
            <v>1300000000</v>
          </cell>
          <cell r="K18">
            <v>1E-3</v>
          </cell>
          <cell r="M18">
            <v>50025.022709620032</v>
          </cell>
          <cell r="N18" t="str">
            <v>#Entity?</v>
          </cell>
          <cell r="O18">
            <v>50930.994440109767</v>
          </cell>
          <cell r="P18">
            <v>52360.372088700053</v>
          </cell>
          <cell r="Q18">
            <v>50330.243833909757</v>
          </cell>
          <cell r="R18">
            <v>0</v>
          </cell>
          <cell r="V18">
            <v>2120000000</v>
          </cell>
          <cell r="AB18">
            <v>1E-3</v>
          </cell>
          <cell r="AD18">
            <v>32327.780543439909</v>
          </cell>
          <cell r="AF18">
            <v>34431.219855470001</v>
          </cell>
          <cell r="AG18">
            <v>32327.780543439898</v>
          </cell>
          <cell r="AH18">
            <v>34431.219855470001</v>
          </cell>
          <cell r="AI18">
            <v>0</v>
          </cell>
        </row>
        <row r="19">
          <cell r="E19">
            <v>1310000000</v>
          </cell>
          <cell r="K19">
            <v>1E-3</v>
          </cell>
          <cell r="M19">
            <v>36986.41768344002</v>
          </cell>
          <cell r="N19" t="str">
            <v>#Entity?</v>
          </cell>
          <cell r="O19">
            <v>37376.126655299886</v>
          </cell>
          <cell r="P19">
            <v>38580.502917390026</v>
          </cell>
          <cell r="Q19">
            <v>36331.077628839899</v>
          </cell>
          <cell r="R19">
            <v>0</v>
          </cell>
          <cell r="V19">
            <v>2130000000</v>
          </cell>
          <cell r="AB19">
            <v>1E-3</v>
          </cell>
          <cell r="AD19">
            <v>-7496.2056029099913</v>
          </cell>
          <cell r="AF19">
            <v>-6500.9410308200895</v>
          </cell>
          <cell r="AG19">
            <v>-6499.8606449499921</v>
          </cell>
          <cell r="AH19">
            <v>-6496.8498169900895</v>
          </cell>
          <cell r="AI19">
            <v>0</v>
          </cell>
        </row>
        <row r="20">
          <cell r="E20">
            <v>1311000000</v>
          </cell>
          <cell r="K20">
            <v>1E-3</v>
          </cell>
          <cell r="M20">
            <v>19674.305929999999</v>
          </cell>
          <cell r="N20" t="str">
            <v>#Entity?</v>
          </cell>
          <cell r="O20">
            <v>20027.779644309896</v>
          </cell>
          <cell r="P20">
            <v>21274.588925960008</v>
          </cell>
          <cell r="Q20">
            <v>19569.374949519901</v>
          </cell>
          <cell r="R20">
            <v>0</v>
          </cell>
          <cell r="V20">
            <v>2140000000</v>
          </cell>
          <cell r="AB20">
            <v>1E-3</v>
          </cell>
          <cell r="AD20">
            <v>-1.0710209608078003E-11</v>
          </cell>
          <cell r="AF20">
            <v>-2669.4986785599899</v>
          </cell>
          <cell r="AG20">
            <v>1380.0340347500016</v>
          </cell>
          <cell r="AH20">
            <v>-3105.5904891400969</v>
          </cell>
          <cell r="AI20">
            <v>0</v>
          </cell>
        </row>
        <row r="21">
          <cell r="E21">
            <v>1312000000</v>
          </cell>
          <cell r="K21">
            <v>1E-3</v>
          </cell>
          <cell r="M21">
            <v>17300.332432340016</v>
          </cell>
          <cell r="N21" t="str">
            <v>#Entity?</v>
          </cell>
          <cell r="O21">
            <v>17344.704593510003</v>
          </cell>
          <cell r="P21">
            <v>17286.166704690004</v>
          </cell>
          <cell r="Q21">
            <v>16758.32524645</v>
          </cell>
          <cell r="R21">
            <v>0</v>
          </cell>
          <cell r="V21">
            <v>2170000000</v>
          </cell>
          <cell r="AB21">
            <v>1E-3</v>
          </cell>
          <cell r="AD21">
            <v>232.37228105000003</v>
          </cell>
          <cell r="AF21">
            <v>272.84999673999982</v>
          </cell>
          <cell r="AG21">
            <v>272.399039729999</v>
          </cell>
          <cell r="AH21">
            <v>297.26789372999991</v>
          </cell>
          <cell r="AI21">
            <v>0</v>
          </cell>
        </row>
        <row r="22">
          <cell r="E22">
            <v>1313000000</v>
          </cell>
          <cell r="K22">
            <v>1E-3</v>
          </cell>
          <cell r="M22">
            <v>11.779321099999807</v>
          </cell>
          <cell r="N22" t="str">
            <v>#Entity?</v>
          </cell>
          <cell r="O22">
            <v>3.6424174800000015</v>
          </cell>
          <cell r="P22">
            <v>19.747286739999904</v>
          </cell>
          <cell r="Q22">
            <v>3.3774328700000025</v>
          </cell>
          <cell r="R22">
            <v>0</v>
          </cell>
          <cell r="V22">
            <v>2200000000</v>
          </cell>
          <cell r="AB22">
            <v>1E-3</v>
          </cell>
          <cell r="AD22">
            <v>0</v>
          </cell>
          <cell r="AF22">
            <v>0</v>
          </cell>
          <cell r="AG22">
            <v>0</v>
          </cell>
          <cell r="AH22">
            <v>0</v>
          </cell>
          <cell r="AI22">
            <v>0</v>
          </cell>
        </row>
        <row r="23">
          <cell r="E23">
            <v>1320000000</v>
          </cell>
          <cell r="K23">
            <v>1E-3</v>
          </cell>
          <cell r="M23">
            <v>10563.728909320007</v>
          </cell>
          <cell r="N23" t="str">
            <v>#Entity?</v>
          </cell>
          <cell r="O23">
            <v>10589.064847079988</v>
          </cell>
          <cell r="P23">
            <v>10818.959165</v>
          </cell>
          <cell r="Q23">
            <v>10724.238994569982</v>
          </cell>
          <cell r="R23">
            <v>0</v>
          </cell>
          <cell r="V23" t="str">
            <v>$formula</v>
          </cell>
        </row>
        <row r="24">
          <cell r="E24">
            <v>1321000000</v>
          </cell>
          <cell r="K24">
            <v>1E-3</v>
          </cell>
          <cell r="M24">
            <v>696.91355874999795</v>
          </cell>
          <cell r="N24" t="str">
            <v>#Entity?</v>
          </cell>
          <cell r="O24">
            <v>715.75634863000005</v>
          </cell>
          <cell r="P24">
            <v>652.83092927000109</v>
          </cell>
          <cell r="Q24">
            <v>703.15952573999994</v>
          </cell>
          <cell r="R24">
            <v>0</v>
          </cell>
          <cell r="V24" t="str">
            <v>$formula</v>
          </cell>
        </row>
        <row r="25">
          <cell r="E25">
            <v>1322000000</v>
          </cell>
          <cell r="K25">
            <v>1E-3</v>
          </cell>
          <cell r="M25">
            <v>7785.9893488199996</v>
          </cell>
          <cell r="N25" t="str">
            <v>#Entity?</v>
          </cell>
          <cell r="O25">
            <v>8163.1205331199999</v>
          </cell>
          <cell r="P25">
            <v>7560.3965496800001</v>
          </cell>
          <cell r="Q25">
            <v>8314.3712770899929</v>
          </cell>
          <cell r="R25">
            <v>0</v>
          </cell>
          <cell r="V25">
            <v>2400000000</v>
          </cell>
          <cell r="AB25">
            <v>1E-3</v>
          </cell>
          <cell r="AD25">
            <v>0</v>
          </cell>
          <cell r="AF25">
            <v>0</v>
          </cell>
          <cell r="AG25">
            <v>0</v>
          </cell>
          <cell r="AH25">
            <v>0</v>
          </cell>
          <cell r="AI25">
            <v>0</v>
          </cell>
        </row>
        <row r="26">
          <cell r="E26">
            <v>1323000000</v>
          </cell>
          <cell r="K26">
            <v>1E-3</v>
          </cell>
          <cell r="M26">
            <v>741.24539468999808</v>
          </cell>
          <cell r="N26" t="str">
            <v>#Entity?</v>
          </cell>
          <cell r="O26">
            <v>509.02768104999899</v>
          </cell>
          <cell r="P26">
            <v>680.43031772000143</v>
          </cell>
          <cell r="Q26">
            <v>431.08940038999998</v>
          </cell>
          <cell r="R26">
            <v>0</v>
          </cell>
          <cell r="V26" t="str">
            <v>$formula</v>
          </cell>
          <cell r="AB26">
            <v>1E-3</v>
          </cell>
        </row>
        <row r="27">
          <cell r="E27">
            <v>1324000000</v>
          </cell>
          <cell r="K27">
            <v>1E-3</v>
          </cell>
          <cell r="M27">
            <v>1339.5806070600099</v>
          </cell>
          <cell r="N27" t="str">
            <v>#Entity?</v>
          </cell>
          <cell r="O27">
            <v>1201.1602842799903</v>
          </cell>
          <cell r="P27">
            <v>1925.301368330001</v>
          </cell>
          <cell r="Q27">
            <v>1275.61879134999</v>
          </cell>
          <cell r="R27">
            <v>0</v>
          </cell>
          <cell r="V27">
            <v>2500000000</v>
          </cell>
          <cell r="AB27">
            <v>1E-3</v>
          </cell>
          <cell r="AD27">
            <v>0</v>
          </cell>
          <cell r="AF27">
            <v>0</v>
          </cell>
          <cell r="AG27">
            <v>0</v>
          </cell>
          <cell r="AH27">
            <v>0</v>
          </cell>
          <cell r="AI27">
            <v>0</v>
          </cell>
        </row>
        <row r="28">
          <cell r="E28">
            <v>1330000000</v>
          </cell>
          <cell r="K28">
            <v>1E-3</v>
          </cell>
          <cell r="M28">
            <v>2474.8761168599985</v>
          </cell>
          <cell r="N28" t="str">
            <v>#Entity?</v>
          </cell>
          <cell r="O28">
            <v>2965.8029377298922</v>
          </cell>
          <cell r="P28">
            <v>2960.9100063099959</v>
          </cell>
          <cell r="Q28">
            <v>3274.9272104998913</v>
          </cell>
          <cell r="R28">
            <v>0</v>
          </cell>
          <cell r="V28" t="str">
            <v>$formula</v>
          </cell>
        </row>
        <row r="29">
          <cell r="E29">
            <v>1331000000</v>
          </cell>
          <cell r="K29">
            <v>1E-3</v>
          </cell>
          <cell r="M29">
            <v>31.879249999999999</v>
          </cell>
          <cell r="N29" t="str">
            <v>#Entity?</v>
          </cell>
          <cell r="O29">
            <v>26.823595999900252</v>
          </cell>
          <cell r="P29">
            <v>37.745001999999999</v>
          </cell>
          <cell r="Q29">
            <v>26.823595999900252</v>
          </cell>
          <cell r="R29">
            <v>0</v>
          </cell>
          <cell r="V29">
            <v>2600000000</v>
          </cell>
          <cell r="AB29">
            <v>1E-3</v>
          </cell>
          <cell r="AD29">
            <v>5070.8807127799982</v>
          </cell>
          <cell r="AF29">
            <v>5646.6785452999884</v>
          </cell>
          <cell r="AG29">
            <v>6493.2595975499789</v>
          </cell>
          <cell r="AH29">
            <v>5419.5843144499904</v>
          </cell>
          <cell r="AI29">
            <v>0</v>
          </cell>
        </row>
        <row r="30">
          <cell r="E30">
            <v>1332000999</v>
          </cell>
          <cell r="K30">
            <v>1E-3</v>
          </cell>
          <cell r="M30">
            <v>363.94057866000003</v>
          </cell>
          <cell r="N30" t="str">
            <v>#Entity?</v>
          </cell>
          <cell r="O30">
            <v>339.17023100000006</v>
          </cell>
          <cell r="P30">
            <v>339.16981201000004</v>
          </cell>
          <cell r="Q30">
            <v>339.17023100000006</v>
          </cell>
          <cell r="R30">
            <v>0</v>
          </cell>
          <cell r="V30">
            <v>2610000000</v>
          </cell>
          <cell r="AB30">
            <v>1E-3</v>
          </cell>
          <cell r="AD30">
            <v>91.302571999999799</v>
          </cell>
          <cell r="AF30">
            <v>75.493156670000005</v>
          </cell>
          <cell r="AG30">
            <v>98.007181010000011</v>
          </cell>
          <cell r="AH30">
            <v>78.898583000000002</v>
          </cell>
          <cell r="AI30">
            <v>0</v>
          </cell>
        </row>
        <row r="31">
          <cell r="E31" t="str">
            <v>1333000000</v>
          </cell>
          <cell r="K31">
            <v>1E-3</v>
          </cell>
          <cell r="M31">
            <v>1955.0129154799995</v>
          </cell>
          <cell r="N31" t="str">
            <v>#Entity?</v>
          </cell>
          <cell r="O31">
            <v>2530.21832183999</v>
          </cell>
          <cell r="P31">
            <v>2466.9359525199957</v>
          </cell>
          <cell r="Q31">
            <v>2839.0425946099904</v>
          </cell>
          <cell r="R31">
            <v>0</v>
          </cell>
          <cell r="V31">
            <v>2620000000</v>
          </cell>
          <cell r="AB31">
            <v>1E-3</v>
          </cell>
          <cell r="AD31">
            <v>551.56846721999784</v>
          </cell>
          <cell r="AF31">
            <v>841.79981783999995</v>
          </cell>
          <cell r="AG31">
            <v>866.46405448999997</v>
          </cell>
          <cell r="AH31">
            <v>427.61259425000014</v>
          </cell>
          <cell r="AI31">
            <v>0</v>
          </cell>
        </row>
        <row r="32">
          <cell r="E32">
            <v>1334000000</v>
          </cell>
          <cell r="K32">
            <v>1E-3</v>
          </cell>
          <cell r="M32">
            <v>46.085146999998997</v>
          </cell>
          <cell r="N32" t="str">
            <v>#Entity?</v>
          </cell>
          <cell r="O32">
            <v>50.185178759999907</v>
          </cell>
          <cell r="P32">
            <v>36.728961459999987</v>
          </cell>
          <cell r="Q32">
            <v>50.185178759999907</v>
          </cell>
          <cell r="R32">
            <v>0</v>
          </cell>
          <cell r="V32">
            <v>2630000000</v>
          </cell>
          <cell r="AB32">
            <v>1E-3</v>
          </cell>
          <cell r="AD32">
            <v>1809.8850325500009</v>
          </cell>
          <cell r="AF32">
            <v>2148.7691514399899</v>
          </cell>
          <cell r="AG32">
            <v>2388.60873850999</v>
          </cell>
          <cell r="AH32">
            <v>2149.0083977899999</v>
          </cell>
          <cell r="AI32">
            <v>0</v>
          </cell>
        </row>
        <row r="33">
          <cell r="E33">
            <v>1335000000</v>
          </cell>
          <cell r="K33">
            <v>1E-3</v>
          </cell>
          <cell r="M33">
            <v>2.7449190400000023</v>
          </cell>
          <cell r="N33" t="str">
            <v>#Entity?</v>
          </cell>
          <cell r="O33">
            <v>2.4508080800000003</v>
          </cell>
          <cell r="P33">
            <v>0</v>
          </cell>
          <cell r="Q33">
            <v>2.4508080800000003</v>
          </cell>
          <cell r="R33">
            <v>0</v>
          </cell>
          <cell r="V33">
            <v>2640000000</v>
          </cell>
          <cell r="AB33">
            <v>1E-3</v>
          </cell>
          <cell r="AD33">
            <v>295.9284558199991</v>
          </cell>
          <cell r="AF33">
            <v>129.11713996999887</v>
          </cell>
          <cell r="AG33">
            <v>265.94353435999994</v>
          </cell>
          <cell r="AH33">
            <v>147.76282978999998</v>
          </cell>
          <cell r="AI33">
            <v>0</v>
          </cell>
        </row>
        <row r="34">
          <cell r="E34">
            <v>1336000000</v>
          </cell>
          <cell r="K34">
            <v>1E-3</v>
          </cell>
          <cell r="M34">
            <v>49.214563839999997</v>
          </cell>
          <cell r="N34" t="str">
            <v>#Entity?</v>
          </cell>
          <cell r="O34">
            <v>0</v>
          </cell>
          <cell r="P34">
            <v>47.855287839999903</v>
          </cell>
          <cell r="Q34">
            <v>0.3</v>
          </cell>
          <cell r="R34">
            <v>0</v>
          </cell>
          <cell r="V34">
            <v>2650000000</v>
          </cell>
          <cell r="AB34">
            <v>1E-3</v>
          </cell>
          <cell r="AD34">
            <v>2322.1961851899987</v>
          </cell>
          <cell r="AF34">
            <v>2451.4992793799997</v>
          </cell>
          <cell r="AG34">
            <v>2874.2360891799894</v>
          </cell>
          <cell r="AH34">
            <v>2616.3019096199905</v>
          </cell>
          <cell r="AI34">
            <v>0</v>
          </cell>
        </row>
        <row r="35">
          <cell r="E35">
            <v>1337000000</v>
          </cell>
          <cell r="K35">
            <v>1E-3</v>
          </cell>
          <cell r="M35">
            <v>25.998742839999892</v>
          </cell>
          <cell r="N35" t="str">
            <v>#Entity?</v>
          </cell>
          <cell r="O35">
            <v>16.954802049999902</v>
          </cell>
          <cell r="P35">
            <v>32.474990479999896</v>
          </cell>
          <cell r="Q35">
            <v>16.954802049999902</v>
          </cell>
          <cell r="R35">
            <v>0</v>
          </cell>
          <cell r="V35" t="str">
            <v>$formula</v>
          </cell>
        </row>
        <row r="36">
          <cell r="E36" t="str">
            <v>$formula</v>
          </cell>
          <cell r="V36">
            <v>2700000000</v>
          </cell>
          <cell r="AB36">
            <v>1E-3</v>
          </cell>
          <cell r="AD36">
            <v>17913.533338269983</v>
          </cell>
          <cell r="AF36">
            <v>19105.209887769885</v>
          </cell>
          <cell r="AG36">
            <v>17965.241574869997</v>
          </cell>
          <cell r="AH36">
            <v>17811.885267309983</v>
          </cell>
          <cell r="AI36">
            <v>0</v>
          </cell>
        </row>
        <row r="37">
          <cell r="E37">
            <v>1400000000</v>
          </cell>
          <cell r="K37">
            <v>1E-3</v>
          </cell>
          <cell r="M37">
            <v>6060.3945547099947</v>
          </cell>
          <cell r="N37" t="str">
            <v>#Entity?</v>
          </cell>
          <cell r="O37">
            <v>7128.4476565999903</v>
          </cell>
          <cell r="P37">
            <v>7313.554930829986</v>
          </cell>
          <cell r="Q37">
            <v>5833.6963811299875</v>
          </cell>
          <cell r="R37">
            <v>0</v>
          </cell>
          <cell r="V37">
            <v>2710000000</v>
          </cell>
          <cell r="AB37">
            <v>1E-3</v>
          </cell>
          <cell r="AD37">
            <v>166.30266894999991</v>
          </cell>
          <cell r="AF37">
            <v>154.81300000000002</v>
          </cell>
          <cell r="AG37">
            <v>170.15219985999991</v>
          </cell>
          <cell r="AH37">
            <v>0</v>
          </cell>
          <cell r="AI37">
            <v>0</v>
          </cell>
        </row>
        <row r="38">
          <cell r="E38">
            <v>1410000000</v>
          </cell>
          <cell r="K38">
            <v>1E-3</v>
          </cell>
          <cell r="M38">
            <v>745.253362839999</v>
          </cell>
          <cell r="N38" t="str">
            <v>#Entity?</v>
          </cell>
          <cell r="O38">
            <v>553.09285245000001</v>
          </cell>
          <cell r="P38">
            <v>958.11782722999999</v>
          </cell>
          <cell r="Q38">
            <v>596.11486666999895</v>
          </cell>
          <cell r="R38">
            <v>0</v>
          </cell>
          <cell r="V38">
            <v>2720000000</v>
          </cell>
          <cell r="AB38">
            <v>1E-3</v>
          </cell>
          <cell r="AD38">
            <v>0</v>
          </cell>
          <cell r="AF38">
            <v>0</v>
          </cell>
          <cell r="AG38">
            <v>0</v>
          </cell>
          <cell r="AH38">
            <v>0</v>
          </cell>
          <cell r="AI38">
            <v>0</v>
          </cell>
        </row>
        <row r="39">
          <cell r="E39">
            <v>1420000000</v>
          </cell>
          <cell r="K39">
            <v>1E-3</v>
          </cell>
          <cell r="M39">
            <v>3245.8646048499968</v>
          </cell>
          <cell r="N39" t="str">
            <v>#Entity?</v>
          </cell>
          <cell r="O39">
            <v>5733.9316335099902</v>
          </cell>
          <cell r="P39">
            <v>4709.072269469988</v>
          </cell>
          <cell r="Q39">
            <v>4411.0581047199894</v>
          </cell>
          <cell r="R39">
            <v>0</v>
          </cell>
          <cell r="V39">
            <v>2730000000</v>
          </cell>
          <cell r="AB39">
            <v>1E-3</v>
          </cell>
          <cell r="AD39">
            <v>1449.5864696999997</v>
          </cell>
          <cell r="AF39">
            <v>1429.53211741</v>
          </cell>
          <cell r="AG39">
            <v>1072.4564620399999</v>
          </cell>
          <cell r="AH39">
            <v>1071.15723269</v>
          </cell>
          <cell r="AI39">
            <v>0</v>
          </cell>
        </row>
        <row r="40">
          <cell r="E40">
            <v>1421000000</v>
          </cell>
          <cell r="K40">
            <v>1E-3</v>
          </cell>
          <cell r="M40">
            <v>2039.7992137899998</v>
          </cell>
          <cell r="N40" t="str">
            <v>#Entity?</v>
          </cell>
          <cell r="O40">
            <v>2163.4507879299899</v>
          </cell>
          <cell r="P40">
            <v>2205.1238544699977</v>
          </cell>
          <cell r="Q40">
            <v>2293.2341247999998</v>
          </cell>
          <cell r="R40">
            <v>0</v>
          </cell>
          <cell r="V40">
            <v>2740000000</v>
          </cell>
          <cell r="AB40">
            <v>1E-3</v>
          </cell>
          <cell r="AD40">
            <v>0.20500281000000001</v>
          </cell>
          <cell r="AF40">
            <v>0</v>
          </cell>
          <cell r="AG40">
            <v>2.3140000000000001E-3</v>
          </cell>
          <cell r="AH40">
            <v>0</v>
          </cell>
          <cell r="AI40">
            <v>0</v>
          </cell>
        </row>
        <row r="41">
          <cell r="E41">
            <v>1422000000</v>
          </cell>
          <cell r="K41">
            <v>1E-3</v>
          </cell>
          <cell r="M41">
            <v>1120.9899636999969</v>
          </cell>
          <cell r="N41" t="str">
            <v>#Entity?</v>
          </cell>
          <cell r="O41">
            <v>3522.8768522099999</v>
          </cell>
          <cell r="P41">
            <v>2502.3647558499897</v>
          </cell>
          <cell r="Q41">
            <v>2069.8353527299901</v>
          </cell>
          <cell r="R41">
            <v>0</v>
          </cell>
          <cell r="V41">
            <v>2750000000</v>
          </cell>
          <cell r="AB41">
            <v>1E-3</v>
          </cell>
          <cell r="AD41">
            <v>2021.3715741999999</v>
          </cell>
          <cell r="AF41">
            <v>1363.3170745500001</v>
          </cell>
          <cell r="AG41">
            <v>1554.0872665799968</v>
          </cell>
          <cell r="AH41">
            <v>1391.8940023599901</v>
          </cell>
          <cell r="AI41">
            <v>0</v>
          </cell>
        </row>
        <row r="42">
          <cell r="E42">
            <v>1425000000</v>
          </cell>
          <cell r="K42">
            <v>1E-3</v>
          </cell>
          <cell r="M42">
            <v>85.075427359999907</v>
          </cell>
          <cell r="N42" t="str">
            <v>#Entity?</v>
          </cell>
          <cell r="O42">
            <v>47.603993369999905</v>
          </cell>
          <cell r="P42">
            <v>1.583659149999999</v>
          </cell>
          <cell r="Q42">
            <v>47.988627189999896</v>
          </cell>
          <cell r="R42">
            <v>0</v>
          </cell>
          <cell r="V42">
            <v>2760000000</v>
          </cell>
          <cell r="AB42">
            <v>1E-3</v>
          </cell>
          <cell r="AD42">
            <v>3.9520426000000004</v>
          </cell>
          <cell r="AF42">
            <v>0.972465459999999</v>
          </cell>
          <cell r="AG42">
            <v>1.1844053799999901</v>
          </cell>
          <cell r="AH42">
            <v>1.74449572</v>
          </cell>
          <cell r="AI42">
            <v>0</v>
          </cell>
        </row>
        <row r="43">
          <cell r="E43">
            <v>1430000000</v>
          </cell>
          <cell r="K43">
            <v>1E-3</v>
          </cell>
          <cell r="M43">
            <v>1744.8182797199993</v>
          </cell>
          <cell r="N43" t="str">
            <v>#Entity?</v>
          </cell>
          <cell r="O43">
            <v>696.72166181999989</v>
          </cell>
          <cell r="P43">
            <v>1156.0011632799988</v>
          </cell>
          <cell r="Q43">
            <v>722.62233218999893</v>
          </cell>
          <cell r="R43">
            <v>0</v>
          </cell>
          <cell r="V43">
            <v>2770000000</v>
          </cell>
          <cell r="AB43">
            <v>1E-3</v>
          </cell>
          <cell r="AD43">
            <v>13540.970143859988</v>
          </cell>
          <cell r="AF43">
            <v>15269.930388719891</v>
          </cell>
          <cell r="AG43">
            <v>14324.973864160003</v>
          </cell>
          <cell r="AH43">
            <v>14407.313683750002</v>
          </cell>
          <cell r="AI43">
            <v>0</v>
          </cell>
        </row>
        <row r="44">
          <cell r="E44">
            <v>1440000000</v>
          </cell>
          <cell r="K44">
            <v>1E-3</v>
          </cell>
          <cell r="M44">
            <v>0</v>
          </cell>
          <cell r="N44" t="str">
            <v>#Entity?</v>
          </cell>
          <cell r="O44">
            <v>39.322502</v>
          </cell>
          <cell r="P44">
            <v>0</v>
          </cell>
          <cell r="Q44">
            <v>0</v>
          </cell>
          <cell r="R44">
            <v>0</v>
          </cell>
          <cell r="V44">
            <v>2780000000</v>
          </cell>
          <cell r="AB44">
            <v>1E-3</v>
          </cell>
          <cell r="AD44">
            <v>100.54080954</v>
          </cell>
          <cell r="AF44">
            <v>55.079877060000001</v>
          </cell>
          <cell r="AG44">
            <v>16.461026669999999</v>
          </cell>
          <cell r="AH44">
            <v>109.83510112</v>
          </cell>
          <cell r="AI44">
            <v>0</v>
          </cell>
        </row>
        <row r="45">
          <cell r="E45">
            <v>1450000000</v>
          </cell>
          <cell r="K45">
            <v>1E-3</v>
          </cell>
          <cell r="M45">
            <v>324.4583073</v>
          </cell>
          <cell r="N45" t="str">
            <v>#Entity?</v>
          </cell>
          <cell r="O45">
            <v>105.3790068199999</v>
          </cell>
          <cell r="P45">
            <v>490.36367084999904</v>
          </cell>
          <cell r="Q45">
            <v>103.90107755000001</v>
          </cell>
          <cell r="R45">
            <v>0</v>
          </cell>
          <cell r="V45" t="str">
            <v>$formula</v>
          </cell>
          <cell r="AB45">
            <v>1E-3</v>
          </cell>
        </row>
        <row r="46">
          <cell r="E46" t="str">
            <v>$formula</v>
          </cell>
          <cell r="V46">
            <v>2800000000</v>
          </cell>
          <cell r="AB46">
            <v>1E-3</v>
          </cell>
          <cell r="AD46">
            <v>630.60462660999872</v>
          </cell>
          <cell r="AF46">
            <v>831.56496456999889</v>
          </cell>
          <cell r="AG46">
            <v>825.92403617999992</v>
          </cell>
          <cell r="AH46">
            <v>829.94075166999812</v>
          </cell>
          <cell r="AI46">
            <v>0</v>
          </cell>
        </row>
        <row r="47">
          <cell r="E47">
            <v>1500000000</v>
          </cell>
          <cell r="K47">
            <v>1E-3</v>
          </cell>
          <cell r="M47">
            <v>0</v>
          </cell>
          <cell r="N47" t="str">
            <v>#Entity?</v>
          </cell>
          <cell r="O47">
            <v>64.916666810000009</v>
          </cell>
          <cell r="P47">
            <v>68.218627469999873</v>
          </cell>
          <cell r="Q47">
            <v>72.965341199999997</v>
          </cell>
          <cell r="R47">
            <v>0</v>
          </cell>
          <cell r="V47" t="str">
            <v>$formula</v>
          </cell>
        </row>
        <row r="48">
          <cell r="E48">
            <v>1600000000</v>
          </cell>
          <cell r="K48">
            <v>1E-3</v>
          </cell>
          <cell r="M48">
            <v>163.60397199999989</v>
          </cell>
          <cell r="N48" t="str">
            <v>#Entity?</v>
          </cell>
          <cell r="O48">
            <v>288.06736177999898</v>
          </cell>
          <cell r="P48">
            <v>319.3054869299998</v>
          </cell>
          <cell r="Q48">
            <v>187.07728765000002</v>
          </cell>
          <cell r="R48">
            <v>0</v>
          </cell>
          <cell r="V48">
            <v>2900000000</v>
          </cell>
          <cell r="AB48">
            <v>1E-3</v>
          </cell>
          <cell r="AD48">
            <v>800.65975793000007</v>
          </cell>
          <cell r="AF48">
            <v>726.90754939999897</v>
          </cell>
          <cell r="AG48">
            <v>722.59698853999794</v>
          </cell>
          <cell r="AH48">
            <v>666.46581905999892</v>
          </cell>
          <cell r="AI48">
            <v>0</v>
          </cell>
        </row>
        <row r="49">
          <cell r="E49">
            <v>1800000000</v>
          </cell>
          <cell r="K49">
            <v>1E-3</v>
          </cell>
          <cell r="M49">
            <v>0</v>
          </cell>
          <cell r="N49" t="str">
            <v>#Entity?</v>
          </cell>
          <cell r="O49">
            <v>0</v>
          </cell>
          <cell r="P49">
            <v>0</v>
          </cell>
          <cell r="Q49">
            <v>0</v>
          </cell>
          <cell r="R49">
            <v>0</v>
          </cell>
          <cell r="V49" t="str">
            <v>$formula</v>
          </cell>
        </row>
        <row r="50">
          <cell r="E50">
            <v>1000000000</v>
          </cell>
          <cell r="K50">
            <v>1E-3</v>
          </cell>
          <cell r="M50">
            <v>56249.021236330009</v>
          </cell>
          <cell r="N50" t="str">
            <v>#Entity?</v>
          </cell>
          <cell r="O50">
            <v>58412.426125299768</v>
          </cell>
          <cell r="P50">
            <v>60061.451133930008</v>
          </cell>
          <cell r="Q50">
            <v>56423.98284388976</v>
          </cell>
          <cell r="R50">
            <v>0</v>
          </cell>
          <cell r="V50">
            <v>2000000000</v>
          </cell>
          <cell r="AB50">
            <v>1E-3</v>
          </cell>
          <cell r="AD50">
            <v>56249.02103055991</v>
          </cell>
          <cell r="AF50">
            <v>58412.426125299819</v>
          </cell>
          <cell r="AG50">
            <v>60061.451133929906</v>
          </cell>
          <cell r="AH50">
            <v>56423.982843889782</v>
          </cell>
          <cell r="AI50">
            <v>0</v>
          </cell>
        </row>
      </sheetData>
      <sheetData sheetId="18" refreshError="1">
        <row r="8">
          <cell r="E8" t="str">
            <v>PRESERVE</v>
          </cell>
          <cell r="F8" t="b">
            <v>1</v>
          </cell>
          <cell r="G8" t="str">
            <v>(boolean value)</v>
          </cell>
          <cell r="H8" t="str">
            <v>Version</v>
          </cell>
          <cell r="I8" t="str">
            <v>V.2</v>
          </cell>
          <cell r="J8" t="str">
            <v>(V.1 or V.2)</v>
          </cell>
          <cell r="K8" t="str">
            <v>ACC</v>
          </cell>
          <cell r="L8" t="str">
            <v>$2</v>
          </cell>
        </row>
        <row r="9">
          <cell r="E9" t="str">
            <v>APPLICATION</v>
          </cell>
          <cell r="G9" t="str">
            <v>(Application ID)</v>
          </cell>
          <cell r="K9" t="str">
            <v>ENT</v>
          </cell>
          <cell r="L9" t="str">
            <v>$1</v>
          </cell>
          <cell r="M9" t="str">
            <v>K0001_IKOS</v>
          </cell>
          <cell r="N9" t="str">
            <v>K0001</v>
          </cell>
          <cell r="O9" t="str">
            <v>K0001_IKOS</v>
          </cell>
          <cell r="P9" t="str">
            <v>K0001</v>
          </cell>
          <cell r="Q9" t="str">
            <v>K0001</v>
          </cell>
        </row>
        <row r="10">
          <cell r="E10" t="str">
            <v>READ ONLY</v>
          </cell>
          <cell r="F10" t="b">
            <v>0</v>
          </cell>
          <cell r="G10" t="str">
            <v>(boolean value)</v>
          </cell>
          <cell r="K10" t="str">
            <v>CAT</v>
          </cell>
          <cell r="L10" t="str">
            <v>$1</v>
          </cell>
          <cell r="M10" t="str">
            <v>Actual_2003</v>
          </cell>
          <cell r="N10" t="str">
            <v>Budget_2004</v>
          </cell>
          <cell r="O10" t="str">
            <v>Actual_2004</v>
          </cell>
          <cell r="P10" t="str">
            <v>Budget_2004</v>
          </cell>
          <cell r="Q10" t="str">
            <v>Forecast_2004</v>
          </cell>
        </row>
        <row r="11">
          <cell r="E11" t="str">
            <v>BLANK MISSING</v>
          </cell>
          <cell r="F11" t="b">
            <v>0</v>
          </cell>
          <cell r="G11" t="str">
            <v>(boolean value)</v>
          </cell>
          <cell r="K11" t="str">
            <v>PER</v>
          </cell>
          <cell r="L11" t="str">
            <v>$1</v>
          </cell>
          <cell r="M11">
            <v>12</v>
          </cell>
          <cell r="N11">
            <v>7</v>
          </cell>
          <cell r="O11">
            <v>7</v>
          </cell>
          <cell r="P11">
            <v>12</v>
          </cell>
          <cell r="Q11">
            <v>7</v>
          </cell>
        </row>
        <row r="12">
          <cell r="K12" t="str">
            <v>FRE</v>
          </cell>
          <cell r="L12" t="str">
            <v>$1</v>
          </cell>
          <cell r="M12" t="str">
            <v>M.CTD</v>
          </cell>
          <cell r="N12" t="str">
            <v>M.CTD</v>
          </cell>
          <cell r="O12" t="str">
            <v>M.CTD</v>
          </cell>
          <cell r="P12" t="str">
            <v>M.CTD</v>
          </cell>
          <cell r="Q12" t="str">
            <v>M.CTD</v>
          </cell>
        </row>
        <row r="13">
          <cell r="K13" t="str">
            <v>KEYWORD</v>
          </cell>
        </row>
        <row r="14">
          <cell r="E14" t="str">
            <v>ACC</v>
          </cell>
          <cell r="F14" t="str">
            <v>ENT</v>
          </cell>
          <cell r="G14" t="str">
            <v>CAT</v>
          </cell>
          <cell r="H14" t="str">
            <v>PER</v>
          </cell>
          <cell r="I14" t="str">
            <v>FRE</v>
          </cell>
          <cell r="J14" t="str">
            <v>KEYWORD</v>
          </cell>
          <cell r="K14" t="str">
            <v>SCALE</v>
          </cell>
        </row>
        <row r="15">
          <cell r="E15" t="str">
            <v>$1</v>
          </cell>
          <cell r="F15" t="str">
            <v>$2</v>
          </cell>
          <cell r="G15" t="str">
            <v>$2</v>
          </cell>
          <cell r="H15" t="str">
            <v>$2</v>
          </cell>
          <cell r="I15" t="str">
            <v>$2</v>
          </cell>
        </row>
        <row r="17">
          <cell r="E17">
            <v>1410000000</v>
          </cell>
          <cell r="K17">
            <v>1E-3</v>
          </cell>
          <cell r="M17">
            <v>745.253362839999</v>
          </cell>
          <cell r="N17">
            <v>553.09301065191175</v>
          </cell>
          <cell r="O17">
            <v>958.11782722999999</v>
          </cell>
          <cell r="P17">
            <v>596.11503753662839</v>
          </cell>
          <cell r="Q17">
            <v>0</v>
          </cell>
        </row>
        <row r="18">
          <cell r="E18">
            <v>1421000000</v>
          </cell>
          <cell r="K18">
            <v>1E-3</v>
          </cell>
          <cell r="M18">
            <v>2039.7992137899998</v>
          </cell>
          <cell r="N18">
            <v>2163.4518989239755</v>
          </cell>
          <cell r="O18">
            <v>2205.1238544699977</v>
          </cell>
          <cell r="P18">
            <v>2293.235289484111</v>
          </cell>
          <cell r="Q18">
            <v>0</v>
          </cell>
        </row>
        <row r="19">
          <cell r="E19">
            <v>1422100000</v>
          </cell>
          <cell r="K19">
            <v>1E-3</v>
          </cell>
          <cell r="M19">
            <v>149.97123575999899</v>
          </cell>
          <cell r="N19">
            <v>75.221900705313246</v>
          </cell>
          <cell r="O19">
            <v>133.84146110999995</v>
          </cell>
          <cell r="P19">
            <v>74.891882343840976</v>
          </cell>
          <cell r="Q19">
            <v>0</v>
          </cell>
        </row>
        <row r="20">
          <cell r="E20">
            <v>1422500000</v>
          </cell>
          <cell r="K20">
            <v>1E-3</v>
          </cell>
          <cell r="M20">
            <v>0</v>
          </cell>
          <cell r="N20">
            <v>0</v>
          </cell>
          <cell r="O20">
            <v>0</v>
          </cell>
          <cell r="P20">
            <v>0</v>
          </cell>
          <cell r="Q20">
            <v>0</v>
          </cell>
        </row>
        <row r="21">
          <cell r="E21" t="str">
            <v>$formula</v>
          </cell>
          <cell r="K21">
            <v>1E-3</v>
          </cell>
          <cell r="M21">
            <v>149.97123575999899</v>
          </cell>
          <cell r="N21">
            <v>75.221900705313246</v>
          </cell>
          <cell r="O21">
            <v>133.84146110999995</v>
          </cell>
          <cell r="P21">
            <v>74.891882343840976</v>
          </cell>
          <cell r="Q21">
            <v>0</v>
          </cell>
        </row>
        <row r="22">
          <cell r="E22">
            <v>1425000000</v>
          </cell>
          <cell r="K22">
            <v>1E-3</v>
          </cell>
          <cell r="M22">
            <v>85.075427359999907</v>
          </cell>
          <cell r="N22">
            <v>47.604072479292789</v>
          </cell>
          <cell r="O22">
            <v>1.583659149999999</v>
          </cell>
          <cell r="P22">
            <v>47.988706968787461</v>
          </cell>
          <cell r="Q22">
            <v>0</v>
          </cell>
        </row>
        <row r="23">
          <cell r="E23">
            <v>1422400000</v>
          </cell>
          <cell r="K23">
            <v>1E-3</v>
          </cell>
          <cell r="M23">
            <v>730.13526756999897</v>
          </cell>
          <cell r="N23">
            <v>1749.6605496539114</v>
          </cell>
          <cell r="O23">
            <v>1866.2351674999898</v>
          </cell>
          <cell r="P23">
            <v>155.08386820391101</v>
          </cell>
          <cell r="Q23">
            <v>0</v>
          </cell>
        </row>
        <row r="24">
          <cell r="E24">
            <v>1430100000</v>
          </cell>
          <cell r="K24">
            <v>1E-3</v>
          </cell>
          <cell r="M24">
            <v>85.173837719999895</v>
          </cell>
          <cell r="N24">
            <v>0</v>
          </cell>
          <cell r="O24">
            <v>99.573977489999905</v>
          </cell>
          <cell r="P24">
            <v>0</v>
          </cell>
          <cell r="Q24">
            <v>0</v>
          </cell>
        </row>
        <row r="25">
          <cell r="E25">
            <v>1430300000</v>
          </cell>
          <cell r="K25">
            <v>1E-3</v>
          </cell>
          <cell r="M25">
            <v>0</v>
          </cell>
          <cell r="N25">
            <v>0</v>
          </cell>
          <cell r="O25">
            <v>0.50504623999999898</v>
          </cell>
          <cell r="P25">
            <v>0</v>
          </cell>
          <cell r="Q25">
            <v>0</v>
          </cell>
        </row>
        <row r="26">
          <cell r="E26">
            <v>1430400000</v>
          </cell>
          <cell r="K26">
            <v>1E-3</v>
          </cell>
          <cell r="M26">
            <v>0</v>
          </cell>
          <cell r="N26">
            <v>0</v>
          </cell>
          <cell r="O26">
            <v>0</v>
          </cell>
          <cell r="P26">
            <v>0</v>
          </cell>
          <cell r="Q26">
            <v>0</v>
          </cell>
        </row>
        <row r="27">
          <cell r="E27">
            <v>1430500000</v>
          </cell>
          <cell r="K27">
            <v>1E-3</v>
          </cell>
          <cell r="M27">
            <v>2.6023158300000002</v>
          </cell>
          <cell r="N27">
            <v>6.9609405384798535</v>
          </cell>
          <cell r="O27">
            <v>3.7421072399999997</v>
          </cell>
          <cell r="P27">
            <v>6.9663080831116657</v>
          </cell>
          <cell r="Q27">
            <v>0</v>
          </cell>
        </row>
        <row r="28">
          <cell r="E28">
            <v>1431000000</v>
          </cell>
          <cell r="K28">
            <v>1E-3</v>
          </cell>
          <cell r="M28">
            <v>0</v>
          </cell>
          <cell r="N28">
            <v>0</v>
          </cell>
          <cell r="O28">
            <v>0</v>
          </cell>
          <cell r="P28">
            <v>0</v>
          </cell>
          <cell r="Q28">
            <v>0</v>
          </cell>
        </row>
        <row r="29">
          <cell r="E29">
            <v>1431100000</v>
          </cell>
          <cell r="K29">
            <v>1E-3</v>
          </cell>
          <cell r="M29">
            <v>0</v>
          </cell>
          <cell r="N29">
            <v>0</v>
          </cell>
          <cell r="O29">
            <v>0</v>
          </cell>
          <cell r="P29">
            <v>0</v>
          </cell>
          <cell r="Q29">
            <v>0</v>
          </cell>
        </row>
        <row r="30">
          <cell r="E30" t="str">
            <v>$formula</v>
          </cell>
          <cell r="K30">
            <v>1E-3</v>
          </cell>
        </row>
        <row r="31">
          <cell r="E31" t="str">
            <v>$formula</v>
          </cell>
          <cell r="K31">
            <v>1E-3</v>
          </cell>
        </row>
        <row r="32">
          <cell r="E32">
            <v>1431900000</v>
          </cell>
          <cell r="K32">
            <v>1E-3</v>
          </cell>
          <cell r="M32">
            <v>81.730545820000003</v>
          </cell>
          <cell r="N32">
            <v>0</v>
          </cell>
          <cell r="O32">
            <v>65.153020629999901</v>
          </cell>
          <cell r="P32">
            <v>0</v>
          </cell>
          <cell r="Q32">
            <v>0</v>
          </cell>
        </row>
        <row r="33">
          <cell r="E33">
            <v>1432000999</v>
          </cell>
          <cell r="K33">
            <v>1E-3</v>
          </cell>
          <cell r="M33">
            <v>1052.44310903</v>
          </cell>
          <cell r="N33">
            <v>2.98631</v>
          </cell>
          <cell r="O33">
            <v>927.00749051999912</v>
          </cell>
          <cell r="P33">
            <v>2.98631</v>
          </cell>
          <cell r="Q33">
            <v>0</v>
          </cell>
        </row>
        <row r="34">
          <cell r="E34">
            <v>1433003010</v>
          </cell>
          <cell r="K34">
            <v>1E-3</v>
          </cell>
          <cell r="M34">
            <v>-3.2608699999999899E-3</v>
          </cell>
          <cell r="N34">
            <v>0</v>
          </cell>
          <cell r="O34">
            <v>0</v>
          </cell>
          <cell r="P34">
            <v>0</v>
          </cell>
          <cell r="Q34">
            <v>0</v>
          </cell>
        </row>
        <row r="35">
          <cell r="E35" t="str">
            <v>$formula</v>
          </cell>
          <cell r="K35">
            <v>1E-3</v>
          </cell>
          <cell r="M35">
            <v>1952.0818150999987</v>
          </cell>
          <cell r="N35">
            <v>1759.6078001923913</v>
          </cell>
          <cell r="O35">
            <v>2962.2168096199885</v>
          </cell>
          <cell r="P35">
            <v>165.03648628702268</v>
          </cell>
          <cell r="Q35">
            <v>0</v>
          </cell>
        </row>
        <row r="36">
          <cell r="E36">
            <v>1620000000</v>
          </cell>
          <cell r="K36">
            <v>1E-3</v>
          </cell>
          <cell r="M36">
            <v>163.60397199999989</v>
          </cell>
          <cell r="N36">
            <v>7.9745370806541649</v>
          </cell>
          <cell r="O36">
            <v>319.3054869299998</v>
          </cell>
          <cell r="P36">
            <v>5.3281692644803567</v>
          </cell>
          <cell r="Q36">
            <v>0</v>
          </cell>
        </row>
        <row r="37">
          <cell r="E37" t="str">
            <v>$formula</v>
          </cell>
          <cell r="K37">
            <v>1E-3</v>
          </cell>
          <cell r="M37">
            <v>5135.7850268499969</v>
          </cell>
          <cell r="N37">
            <v>4606.9532200335389</v>
          </cell>
          <cell r="O37">
            <v>6580.1890985099853</v>
          </cell>
          <cell r="P37">
            <v>3182.5955718848713</v>
          </cell>
          <cell r="Q37">
            <v>0</v>
          </cell>
        </row>
        <row r="38">
          <cell r="E38" t="str">
            <v>$formula</v>
          </cell>
          <cell r="K38">
            <v>1E-3</v>
          </cell>
        </row>
        <row r="39">
          <cell r="E39" t="str">
            <v>$formula</v>
          </cell>
          <cell r="K39">
            <v>1E-3</v>
          </cell>
        </row>
        <row r="40">
          <cell r="E40">
            <v>2740000000</v>
          </cell>
          <cell r="K40">
            <v>1E-3</v>
          </cell>
          <cell r="M40">
            <v>0.20500281000000001</v>
          </cell>
          <cell r="N40">
            <v>0</v>
          </cell>
          <cell r="O40">
            <v>2.3140000000000001E-3</v>
          </cell>
          <cell r="P40">
            <v>0</v>
          </cell>
          <cell r="Q40">
            <v>0</v>
          </cell>
        </row>
        <row r="41">
          <cell r="E41">
            <v>2750000000</v>
          </cell>
          <cell r="K41">
            <v>1E-3</v>
          </cell>
          <cell r="M41">
            <v>2021.3715741999999</v>
          </cell>
          <cell r="N41">
            <v>1363.3178272844907</v>
          </cell>
          <cell r="O41">
            <v>1554.0872665799968</v>
          </cell>
          <cell r="P41">
            <v>1391.8947773751934</v>
          </cell>
          <cell r="Q41">
            <v>0</v>
          </cell>
        </row>
        <row r="42">
          <cell r="E42">
            <v>2760000000</v>
          </cell>
          <cell r="K42">
            <v>1E-3</v>
          </cell>
          <cell r="M42">
            <v>3.9520426000000004</v>
          </cell>
          <cell r="N42">
            <v>0.9724654403206735</v>
          </cell>
          <cell r="O42">
            <v>1.1844053799999901</v>
          </cell>
          <cell r="P42">
            <v>1.7444956855165941</v>
          </cell>
          <cell r="Q42">
            <v>0</v>
          </cell>
        </row>
        <row r="43">
          <cell r="E43">
            <v>2774000000</v>
          </cell>
          <cell r="K43">
            <v>1E-3</v>
          </cell>
          <cell r="M43">
            <v>150.79089509000002</v>
          </cell>
          <cell r="N43">
            <v>1708.6353318115864</v>
          </cell>
          <cell r="O43">
            <v>153.0827691099999</v>
          </cell>
          <cell r="P43">
            <v>88.510526911586098</v>
          </cell>
          <cell r="Q43">
            <v>0</v>
          </cell>
        </row>
        <row r="44">
          <cell r="E44" t="str">
            <v>$formula</v>
          </cell>
          <cell r="K44">
            <v>1E-3</v>
          </cell>
          <cell r="M44">
            <v>154.74293769000002</v>
          </cell>
          <cell r="N44">
            <v>1709.6077972519072</v>
          </cell>
          <cell r="O44">
            <v>154.26717448999989</v>
          </cell>
          <cell r="P44">
            <v>90.255022597102695</v>
          </cell>
          <cell r="Q44">
            <v>0</v>
          </cell>
        </row>
        <row r="45">
          <cell r="E45">
            <v>2780000000</v>
          </cell>
          <cell r="K45">
            <v>1E-3</v>
          </cell>
          <cell r="M45">
            <v>100.54080954</v>
          </cell>
          <cell r="N45">
            <v>55.079961342915766</v>
          </cell>
          <cell r="O45">
            <v>16.461026669999999</v>
          </cell>
          <cell r="P45">
            <v>109.83528944329097</v>
          </cell>
          <cell r="Q45">
            <v>0</v>
          </cell>
        </row>
        <row r="46">
          <cell r="E46">
            <v>2773000000</v>
          </cell>
          <cell r="K46">
            <v>1E-3</v>
          </cell>
          <cell r="M46">
            <v>513.43488357999888</v>
          </cell>
          <cell r="N46">
            <v>4371.483498713108</v>
          </cell>
          <cell r="O46">
            <v>340.77947917999967</v>
          </cell>
          <cell r="P46">
            <v>3194.0676908104451</v>
          </cell>
          <cell r="Q46">
            <v>0</v>
          </cell>
        </row>
        <row r="47">
          <cell r="E47">
            <v>2810000000</v>
          </cell>
          <cell r="K47">
            <v>1E-3</v>
          </cell>
          <cell r="M47">
            <v>296.11103145999897</v>
          </cell>
          <cell r="N47">
            <v>9.7876450196813742</v>
          </cell>
          <cell r="O47">
            <v>394.16091548999998</v>
          </cell>
          <cell r="P47">
            <v>8.800014328252475</v>
          </cell>
          <cell r="Q47">
            <v>0</v>
          </cell>
        </row>
        <row r="48">
          <cell r="E48">
            <v>2830000000</v>
          </cell>
          <cell r="K48">
            <v>1E-3</v>
          </cell>
          <cell r="M48">
            <v>18.1734596299999</v>
          </cell>
          <cell r="N48">
            <v>1.8101865920798292</v>
          </cell>
          <cell r="O48">
            <v>19.189235399999902</v>
          </cell>
          <cell r="P48">
            <v>1.0329397721710016</v>
          </cell>
          <cell r="Q48">
            <v>0</v>
          </cell>
        </row>
        <row r="49">
          <cell r="E49">
            <v>2840000000</v>
          </cell>
          <cell r="K49">
            <v>1E-3</v>
          </cell>
          <cell r="M49">
            <v>35.361967989999897</v>
          </cell>
          <cell r="N49">
            <v>3.2708049947626758</v>
          </cell>
          <cell r="O49">
            <v>39.617749029999899</v>
          </cell>
          <cell r="P49">
            <v>2.5199767607224817</v>
          </cell>
          <cell r="Q49">
            <v>0</v>
          </cell>
        </row>
        <row r="50">
          <cell r="E50">
            <v>2851000000</v>
          </cell>
          <cell r="K50">
            <v>1E-3</v>
          </cell>
          <cell r="M50">
            <v>91.551255920000003</v>
          </cell>
          <cell r="N50">
            <v>0</v>
          </cell>
          <cell r="O50">
            <v>104.63089819000001</v>
          </cell>
          <cell r="P50">
            <v>0</v>
          </cell>
          <cell r="Q50">
            <v>0</v>
          </cell>
        </row>
        <row r="51">
          <cell r="E51">
            <v>2852000000</v>
          </cell>
          <cell r="K51">
            <v>1E-3</v>
          </cell>
          <cell r="M51">
            <v>15.64587403999999</v>
          </cell>
          <cell r="N51">
            <v>34.559965557514118</v>
          </cell>
          <cell r="O51">
            <v>15.69689182999999</v>
          </cell>
          <cell r="P51">
            <v>16.671699216305651</v>
          </cell>
          <cell r="Q51">
            <v>0</v>
          </cell>
        </row>
        <row r="52">
          <cell r="E52">
            <v>2855000000</v>
          </cell>
          <cell r="K52">
            <v>1E-3</v>
          </cell>
          <cell r="M52">
            <v>0</v>
          </cell>
          <cell r="N52">
            <v>0</v>
          </cell>
          <cell r="O52">
            <v>0</v>
          </cell>
          <cell r="P52">
            <v>0</v>
          </cell>
          <cell r="Q52">
            <v>0</v>
          </cell>
        </row>
        <row r="53">
          <cell r="E53">
            <v>2858000000</v>
          </cell>
          <cell r="K53">
            <v>1E-3</v>
          </cell>
          <cell r="M53">
            <v>157.10733731000002</v>
          </cell>
          <cell r="N53">
            <v>31.004398062608235</v>
          </cell>
          <cell r="O53">
            <v>234.24457175999999</v>
          </cell>
          <cell r="P53">
            <v>-1.8848482352711687E-5</v>
          </cell>
          <cell r="Q53">
            <v>0</v>
          </cell>
        </row>
        <row r="54">
          <cell r="E54" t="str">
            <v>$formula</v>
          </cell>
          <cell r="K54">
            <v>1E-3</v>
          </cell>
          <cell r="M54">
            <v>1127.3858099299978</v>
          </cell>
          <cell r="N54">
            <v>4451.9164989397541</v>
          </cell>
          <cell r="O54">
            <v>1148.3197408799997</v>
          </cell>
          <cell r="P54">
            <v>3223.0923020394143</v>
          </cell>
          <cell r="Q54">
            <v>0</v>
          </cell>
        </row>
        <row r="55">
          <cell r="E55">
            <v>2900000000</v>
          </cell>
          <cell r="K55">
            <v>1E-3</v>
          </cell>
          <cell r="M55">
            <v>800.65975793000007</v>
          </cell>
          <cell r="N55">
            <v>726.90775842878247</v>
          </cell>
          <cell r="O55">
            <v>722.59698853999794</v>
          </cell>
          <cell r="P55">
            <v>666.46602808646605</v>
          </cell>
          <cell r="Q55">
            <v>0</v>
          </cell>
        </row>
        <row r="56">
          <cell r="E56" t="str">
            <v>$formula</v>
          </cell>
          <cell r="K56">
            <v>1E-3</v>
          </cell>
          <cell r="M56">
            <v>4204.9058920999978</v>
          </cell>
          <cell r="N56">
            <v>8306.8298432478496</v>
          </cell>
          <cell r="O56">
            <v>3595.7345111599943</v>
          </cell>
          <cell r="P56">
            <v>5481.5434195414673</v>
          </cell>
          <cell r="Q56">
            <v>0</v>
          </cell>
        </row>
        <row r="57">
          <cell r="E57" t="str">
            <v>$formula</v>
          </cell>
          <cell r="K57">
            <v>1E-3</v>
          </cell>
        </row>
        <row r="58">
          <cell r="E58" t="str">
            <v>$formula</v>
          </cell>
          <cell r="K58">
            <v>1E-3</v>
          </cell>
        </row>
        <row r="59">
          <cell r="E59" t="str">
            <v>$formula</v>
          </cell>
          <cell r="K59">
            <v>1E-3</v>
          </cell>
          <cell r="M59">
            <v>930.87913474999914</v>
          </cell>
          <cell r="N59">
            <v>-3699.8766232143107</v>
          </cell>
          <cell r="O59">
            <v>2984.454587349991</v>
          </cell>
          <cell r="P59">
            <v>-2298.947847656596</v>
          </cell>
          <cell r="Q59">
            <v>0</v>
          </cell>
        </row>
        <row r="60">
          <cell r="E60" t="str">
            <v>$formula</v>
          </cell>
        </row>
      </sheetData>
      <sheetData sheetId="19" refreshError="1">
        <row r="4">
          <cell r="B4" t="str">
            <v>CONTROL</v>
          </cell>
          <cell r="D4" t="str">
            <v>2004</v>
          </cell>
          <cell r="F4" t="str">
            <v>July</v>
          </cell>
          <cell r="G4" t="str">
            <v>Jul</v>
          </cell>
          <cell r="H4">
            <v>7</v>
          </cell>
          <cell r="I4">
            <v>3</v>
          </cell>
          <cell r="L4" t="str">
            <v>K0001</v>
          </cell>
          <cell r="N4" t="str">
            <v>TMO Group   K0001</v>
          </cell>
          <cell r="P4" t="str">
            <v>K0001</v>
          </cell>
          <cell r="Q4" t="str">
            <v>EUR</v>
          </cell>
        </row>
        <row r="5">
          <cell r="H5">
            <v>7</v>
          </cell>
          <cell r="P5" t="str">
            <v>K0001_IKOS</v>
          </cell>
          <cell r="Q5" t="str">
            <v>R0001</v>
          </cell>
        </row>
        <row r="6">
          <cell r="P6" t="str">
            <v>Forecast_</v>
          </cell>
          <cell r="Q6" t="str">
            <v>DetailedFC2_</v>
          </cell>
        </row>
        <row r="7">
          <cell r="V7" t="str">
            <v>DetailedFC3_</v>
          </cell>
        </row>
        <row r="8">
          <cell r="V8" t="str">
            <v>IPF_2004</v>
          </cell>
          <cell r="W8" t="str">
            <v>IPF_</v>
          </cell>
        </row>
        <row r="9">
          <cell r="B9" t="str">
            <v>CONTROL</v>
          </cell>
          <cell r="D9">
            <v>2001</v>
          </cell>
          <cell r="F9" t="str">
            <v>January</v>
          </cell>
          <cell r="G9" t="str">
            <v>Jan</v>
          </cell>
          <cell r="H9">
            <v>1</v>
          </cell>
          <cell r="J9" t="str">
            <v>Legal</v>
          </cell>
          <cell r="K9" t="str">
            <v>K0001</v>
          </cell>
          <cell r="L9" t="str">
            <v>K0001</v>
          </cell>
          <cell r="M9" t="str">
            <v>TMO Group</v>
          </cell>
          <cell r="N9" t="str">
            <v>TMO Group</v>
          </cell>
          <cell r="O9">
            <v>5</v>
          </cell>
          <cell r="P9" t="str">
            <v>K0001</v>
          </cell>
          <cell r="Q9" t="str">
            <v>EUR</v>
          </cell>
          <cell r="R9" t="str">
            <v>GV0150</v>
          </cell>
          <cell r="S9" t="str">
            <v>M.CTD</v>
          </cell>
          <cell r="T9">
            <v>1000000</v>
          </cell>
          <cell r="U9">
            <v>1000</v>
          </cell>
          <cell r="V9" t="str">
            <v>Detailed Forecast 1</v>
          </cell>
          <cell r="W9" t="str">
            <v>DetailedFC1_</v>
          </cell>
        </row>
        <row r="10">
          <cell r="D10">
            <v>2002</v>
          </cell>
          <cell r="F10" t="str">
            <v>February</v>
          </cell>
          <cell r="G10" t="str">
            <v>Feb</v>
          </cell>
          <cell r="H10">
            <v>2</v>
          </cell>
          <cell r="J10" t="str">
            <v>CoreResidual</v>
          </cell>
          <cell r="V10" t="str">
            <v>Detailed Forecast 2</v>
          </cell>
          <cell r="W10" t="str">
            <v>DetailedFC2_</v>
          </cell>
        </row>
        <row r="11">
          <cell r="D11">
            <v>2003</v>
          </cell>
          <cell r="F11" t="str">
            <v>March</v>
          </cell>
          <cell r="G11" t="str">
            <v>Mar</v>
          </cell>
          <cell r="H11">
            <v>3</v>
          </cell>
          <cell r="S11" t="str">
            <v>Y.CTD</v>
          </cell>
          <cell r="T11">
            <v>1000</v>
          </cell>
          <cell r="V11" t="str">
            <v>Detailed Forecast 3</v>
          </cell>
          <cell r="W11" t="str">
            <v>DetailedFC3_</v>
          </cell>
        </row>
        <row r="12">
          <cell r="D12">
            <v>2004</v>
          </cell>
          <cell r="F12" t="str">
            <v>April</v>
          </cell>
          <cell r="G12" t="str">
            <v>Apr</v>
          </cell>
          <cell r="H12">
            <v>4</v>
          </cell>
          <cell r="V12" t="str">
            <v>Detailed Forecast 4</v>
          </cell>
          <cell r="W12" t="str">
            <v>DetailedFC4_</v>
          </cell>
        </row>
        <row r="13">
          <cell r="F13" t="str">
            <v>May</v>
          </cell>
          <cell r="G13" t="str">
            <v>May</v>
          </cell>
          <cell r="H13">
            <v>5</v>
          </cell>
          <cell r="S13" t="str">
            <v>M.PER</v>
          </cell>
          <cell r="T13">
            <v>1</v>
          </cell>
          <cell r="V13" t="str">
            <v>Forecast 2003</v>
          </cell>
          <cell r="W13" t="str">
            <v>Forecast_</v>
          </cell>
        </row>
        <row r="14">
          <cell r="F14" t="str">
            <v>June</v>
          </cell>
          <cell r="G14" t="str">
            <v>Jun</v>
          </cell>
          <cell r="H14">
            <v>6</v>
          </cell>
        </row>
        <row r="15">
          <cell r="F15" t="str">
            <v>July</v>
          </cell>
          <cell r="G15" t="str">
            <v>Jul</v>
          </cell>
          <cell r="H15">
            <v>7</v>
          </cell>
          <cell r="S15" t="str">
            <v>Y.PER</v>
          </cell>
          <cell r="T15">
            <v>1</v>
          </cell>
        </row>
        <row r="16">
          <cell r="F16" t="str">
            <v>August</v>
          </cell>
          <cell r="G16" t="str">
            <v>Aug</v>
          </cell>
          <cell r="H16">
            <v>8</v>
          </cell>
        </row>
        <row r="17">
          <cell r="F17" t="str">
            <v>September</v>
          </cell>
          <cell r="G17" t="str">
            <v>Sep</v>
          </cell>
          <cell r="H17">
            <v>9</v>
          </cell>
          <cell r="T17">
            <v>0.01</v>
          </cell>
        </row>
        <row r="18">
          <cell r="F18" t="str">
            <v>October</v>
          </cell>
          <cell r="G18" t="str">
            <v>Oct</v>
          </cell>
          <cell r="H18">
            <v>10</v>
          </cell>
        </row>
        <row r="19">
          <cell r="F19" t="str">
            <v>November</v>
          </cell>
          <cell r="G19" t="str">
            <v>Nov</v>
          </cell>
          <cell r="H19">
            <v>11</v>
          </cell>
        </row>
        <row r="20">
          <cell r="F20" t="str">
            <v>December</v>
          </cell>
          <cell r="G20" t="str">
            <v>Dec</v>
          </cell>
          <cell r="H20">
            <v>12</v>
          </cell>
        </row>
        <row r="23">
          <cell r="G23">
            <v>1</v>
          </cell>
          <cell r="H23" t="str">
            <v>Jan</v>
          </cell>
        </row>
        <row r="24">
          <cell r="G24">
            <v>2</v>
          </cell>
          <cell r="H24" t="str">
            <v>Feb</v>
          </cell>
        </row>
        <row r="25">
          <cell r="G25">
            <v>3</v>
          </cell>
          <cell r="H25" t="str">
            <v>Mar</v>
          </cell>
        </row>
        <row r="26">
          <cell r="G26">
            <v>4</v>
          </cell>
          <cell r="H26" t="str">
            <v>Apr</v>
          </cell>
        </row>
        <row r="27">
          <cell r="G27">
            <v>5</v>
          </cell>
          <cell r="H27" t="str">
            <v>May</v>
          </cell>
        </row>
        <row r="28">
          <cell r="G28">
            <v>6</v>
          </cell>
          <cell r="H28" t="str">
            <v>Jun</v>
          </cell>
        </row>
        <row r="29">
          <cell r="G29">
            <v>7</v>
          </cell>
          <cell r="H29" t="str">
            <v>Jul</v>
          </cell>
        </row>
        <row r="30">
          <cell r="G30">
            <v>8</v>
          </cell>
          <cell r="H30" t="str">
            <v>Aug</v>
          </cell>
        </row>
        <row r="31">
          <cell r="G31">
            <v>9</v>
          </cell>
          <cell r="H31" t="str">
            <v>Sep</v>
          </cell>
        </row>
        <row r="32">
          <cell r="G32">
            <v>10</v>
          </cell>
          <cell r="H32" t="str">
            <v>Oct</v>
          </cell>
        </row>
        <row r="33">
          <cell r="G33">
            <v>11</v>
          </cell>
          <cell r="H33" t="str">
            <v>Nov</v>
          </cell>
        </row>
        <row r="34">
          <cell r="G34">
            <v>12</v>
          </cell>
          <cell r="H34" t="str">
            <v>Dec</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BILE Market"/>
      <sheetName val="GSM Market &amp;  TNS"/>
      <sheetName val="Churn"/>
      <sheetName val="Market net adds"/>
      <sheetName val="Market gross adds"/>
      <sheetName val="Tariff models postpaid"/>
      <sheetName val="Tariff models prepaid"/>
      <sheetName val="GPRS MMS WLAN"/>
      <sheetName val="M-PAY"/>
      <sheetName val="UMTS"/>
      <sheetName val="activ"/>
      <sheetName val="trend"/>
      <sheetName val="classic"/>
      <sheetName val="pro"/>
      <sheetName val="data"/>
      <sheetName val="budget"/>
      <sheetName val="checking tarifs totals"/>
      <sheetName val="cronet"/>
      <sheetName val="vpn"/>
      <sheetName val="simpa"/>
      <sheetName val="mobitel"/>
      <sheetName val="checking revenues"/>
      <sheetName val="visitors"/>
      <sheetName val="other"/>
      <sheetName val="mobile revenues"/>
      <sheetName val="htm employees"/>
      <sheetName val="mobile minutes "/>
      <sheetName val="IC minutes"/>
      <sheetName val="IC prices"/>
      <sheetName val="IC total"/>
      <sheetName val="ARPU_monthly"/>
      <sheetName val="ARPU_ytd"/>
      <sheetName val="calc_retention"/>
      <sheetName val="HW revenues postpaid old"/>
      <sheetName val="HW revenues postpaid"/>
      <sheetName val="HW revenues prepaid"/>
      <sheetName val="HW costs"/>
      <sheetName val="HW costs new"/>
      <sheetName val="SAC,CRC"/>
      <sheetName val="SAC,CRC OK"/>
      <sheetName val="opex"/>
      <sheetName val="opex Funct"/>
      <sheetName val="opex COO"/>
      <sheetName val="opex CFO"/>
      <sheetName val="opex CMO"/>
      <sheetName val="opex CSO"/>
      <sheetName val="opex CTO"/>
      <sheetName val="opex CHRO"/>
      <sheetName val="opex infl"/>
      <sheetName val="opex Funct infl"/>
      <sheetName val="opex COO infl"/>
      <sheetName val="opex CFO infl"/>
      <sheetName val="opex CMO infl"/>
      <sheetName val="opex CSO infl"/>
      <sheetName val="opex CTO infl"/>
      <sheetName val="opex CHRO infl"/>
      <sheetName val="headcount"/>
      <sheetName val="headcount 2"/>
      <sheetName val="expats"/>
      <sheetName val="bonus"/>
      <sheetName val="alokacija"/>
      <sheetName val="sla estimation"/>
      <sheetName val="rev comp"/>
      <sheetName val="P&amp;L"/>
      <sheetName val="P&amp;L old"/>
      <sheetName val="P&amp;L for HT"/>
      <sheetName val="P&amp;L IKOS"/>
      <sheetName val="Balance "/>
      <sheetName val="capex&amp;dep"/>
      <sheetName val="capex usporedba"/>
      <sheetName val="bs assump"/>
      <sheetName val="details for BS"/>
      <sheetName val="Notes all"/>
      <sheetName val="Notes "/>
      <sheetName val="cfs new"/>
      <sheetName val="FCF_division_HRK"/>
      <sheetName val="Free Cash Flow (Operating)"/>
      <sheetName val="EVA-plan"/>
      <sheetName val="OWC"/>
      <sheetName val="arpu for graph"/>
      <sheetName val="Mobile KPI new"/>
      <sheetName val="Sheet1"/>
      <sheetName val="MOU"/>
      <sheetName val="Sponsorships and donations"/>
      <sheetName val="advertising"/>
      <sheetName val="Input"/>
      <sheetName val="calc_DR_p3"/>
      <sheetName val="P&amp;L SAB"/>
      <sheetName val="P&amp;L IKOS SAB"/>
      <sheetName val="Balance  SAB"/>
      <sheetName val="Notes all SAB"/>
      <sheetName val="cfs new SAB"/>
      <sheetName val="FCF_division_HRK SAB"/>
      <sheetName val="Free Cash Flow (Operating) SAB"/>
      <sheetName val="EVA-plan SAB"/>
      <sheetName val="OWC SAB"/>
      <sheetName val="partner split"/>
      <sheetName val="Monthly"/>
      <sheetName val="bs"/>
      <sheetName val="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row r="17">
          <cell r="D17" t="str">
            <v>PRESERVE</v>
          </cell>
          <cell r="E17" t="b">
            <v>1</v>
          </cell>
          <cell r="F17" t="str">
            <v>(boolean value)</v>
          </cell>
          <cell r="G17" t="str">
            <v>Version</v>
          </cell>
          <cell r="H17" t="str">
            <v>V.2</v>
          </cell>
          <cell r="I17" t="str">
            <v>(V.1 or V.2)</v>
          </cell>
          <cell r="J17" t="str">
            <v>ACC</v>
          </cell>
          <cell r="K17" t="str">
            <v>$2</v>
          </cell>
          <cell r="O17" t="str">
            <v>$FORMULA</v>
          </cell>
          <cell r="P17" t="str">
            <v>.999999</v>
          </cell>
        </row>
        <row r="18">
          <cell r="D18" t="str">
            <v>APPLICATION</v>
          </cell>
          <cell r="F18" t="str">
            <v>(Application ID)</v>
          </cell>
          <cell r="G18" t="str">
            <v>ShowErrors</v>
          </cell>
          <cell r="H18" t="b">
            <v>0</v>
          </cell>
          <cell r="I18" t="str">
            <v>(boolean value)</v>
          </cell>
          <cell r="J18" t="str">
            <v>ENT</v>
          </cell>
          <cell r="K18" t="str">
            <v>$1</v>
          </cell>
          <cell r="M18" t="str">
            <v>0763</v>
          </cell>
          <cell r="N18" t="str">
            <v>0763</v>
          </cell>
          <cell r="O18" t="str">
            <v>0763</v>
          </cell>
          <cell r="P18" t="str">
            <v>0763</v>
          </cell>
        </row>
        <row r="19">
          <cell r="D19" t="str">
            <v>READ ONLY</v>
          </cell>
          <cell r="E19" t="b">
            <v>0</v>
          </cell>
          <cell r="F19" t="str">
            <v>(boolean value)</v>
          </cell>
          <cell r="J19" t="str">
            <v>CAT</v>
          </cell>
          <cell r="K19" t="str">
            <v>$1</v>
          </cell>
          <cell r="M19" t="str">
            <v>Forecast_2004</v>
          </cell>
          <cell r="N19" t="str">
            <v>Forecast_2004</v>
          </cell>
          <cell r="O19" t="str">
            <v>Forecast_2004</v>
          </cell>
          <cell r="P19" t="str">
            <v>Forecast_2004</v>
          </cell>
        </row>
        <row r="20">
          <cell r="D20" t="str">
            <v>BLANK MISSING</v>
          </cell>
          <cell r="E20" t="b">
            <v>0</v>
          </cell>
          <cell r="F20" t="str">
            <v>(boolean value)</v>
          </cell>
          <cell r="J20" t="str">
            <v>PER</v>
          </cell>
          <cell r="K20" t="str">
            <v>$1</v>
          </cell>
          <cell r="M20" t="str">
            <v>6</v>
          </cell>
          <cell r="N20" t="str">
            <v>6</v>
          </cell>
          <cell r="O20" t="str">
            <v>6</v>
          </cell>
          <cell r="P20" t="str">
            <v>6</v>
          </cell>
        </row>
        <row r="21">
          <cell r="J21" t="str">
            <v>FRE</v>
          </cell>
          <cell r="K21" t="str">
            <v>$1</v>
          </cell>
          <cell r="M21" t="str">
            <v>M.CTD</v>
          </cell>
          <cell r="N21" t="str">
            <v>M.CTD</v>
          </cell>
          <cell r="O21" t="str">
            <v>M.CTD</v>
          </cell>
          <cell r="P21" t="str">
            <v>M.CTD</v>
          </cell>
        </row>
        <row r="22">
          <cell r="J22" t="str">
            <v>KEYWORD</v>
          </cell>
          <cell r="L22" t="str">
            <v>$ACCLABEL</v>
          </cell>
          <cell r="M22" t="str">
            <v>$ACCCAL</v>
          </cell>
          <cell r="O22" t="str">
            <v>$ACCCAL</v>
          </cell>
        </row>
        <row r="23">
          <cell r="D23" t="str">
            <v>ACC</v>
          </cell>
          <cell r="E23" t="str">
            <v>ENT</v>
          </cell>
          <cell r="F23" t="str">
            <v>CAT</v>
          </cell>
          <cell r="G23" t="str">
            <v>PER</v>
          </cell>
          <cell r="H23" t="str">
            <v>FRE</v>
          </cell>
          <cell r="I23" t="str">
            <v>KEYWORD</v>
          </cell>
          <cell r="J23" t="str">
            <v>SCALE</v>
          </cell>
        </row>
        <row r="24">
          <cell r="D24" t="str">
            <v>$1</v>
          </cell>
          <cell r="E24" t="str">
            <v>$2</v>
          </cell>
          <cell r="F24" t="str">
            <v>$2</v>
          </cell>
          <cell r="L24" t="str">
            <v>#Account?</v>
          </cell>
        </row>
        <row r="25">
          <cell r="I25" t="str">
            <v>$entlabel</v>
          </cell>
          <cell r="N25" t="str">
            <v>TMO Int.AG&amp;Co.K</v>
          </cell>
          <cell r="O25" t="str">
            <v/>
          </cell>
          <cell r="P25" t="str">
            <v>TMO Int.AG&amp;Co.K</v>
          </cell>
        </row>
        <row r="26">
          <cell r="D26" t="str">
            <v>$FORMULA</v>
          </cell>
          <cell r="L26" t="str">
            <v>#Account?</v>
          </cell>
        </row>
        <row r="27">
          <cell r="D27" t="str">
            <v>$FORMULA</v>
          </cell>
          <cell r="L27" t="str">
            <v>#Account?</v>
          </cell>
        </row>
        <row r="28">
          <cell r="D28" t="str">
            <v>$FORMULA</v>
          </cell>
          <cell r="F28" t="str">
            <v/>
          </cell>
          <cell r="L28" t="str">
            <v>#Account?</v>
          </cell>
          <cell r="M28" t="str">
            <v>FLACH</v>
          </cell>
          <cell r="O28" t="str">
            <v>InterCompany</v>
          </cell>
        </row>
        <row r="29">
          <cell r="D29" t="str">
            <v>$FORMULA</v>
          </cell>
          <cell r="L29" t="str">
            <v>#Account?</v>
          </cell>
        </row>
        <row r="30">
          <cell r="D30" t="str">
            <v>$FORMULA</v>
          </cell>
          <cell r="L30" t="str">
            <v>#Account?</v>
          </cell>
        </row>
        <row r="31">
          <cell r="D31" t="str">
            <v>$FORMULA</v>
          </cell>
          <cell r="L31" t="str">
            <v>#Account?</v>
          </cell>
        </row>
        <row r="32">
          <cell r="D32" t="str">
            <v>$FORMULA</v>
          </cell>
          <cell r="L32" t="str">
            <v>#Account?</v>
          </cell>
        </row>
        <row r="33">
          <cell r="D33" t="str">
            <v>$FORMULA</v>
          </cell>
          <cell r="L33" t="str">
            <v>#Account?</v>
          </cell>
        </row>
        <row r="34">
          <cell r="D34" t="str">
            <v>3020000000</v>
          </cell>
          <cell r="E34" t="str">
            <v/>
          </cell>
          <cell r="L34" t="str">
            <v>Net Revenues Mobile Communications</v>
          </cell>
          <cell r="M34">
            <v>1</v>
          </cell>
          <cell r="O34">
            <v>1</v>
          </cell>
        </row>
        <row r="35">
          <cell r="D35" t="str">
            <v>3020003100</v>
          </cell>
          <cell r="E35" t="str">
            <v/>
          </cell>
          <cell r="L35" t="str">
            <v>Gross Monthly recurr. Rev. Total</v>
          </cell>
          <cell r="M35">
            <v>1</v>
          </cell>
          <cell r="O35">
            <v>1</v>
          </cell>
        </row>
        <row r="36">
          <cell r="D36" t="str">
            <v>3020003101</v>
          </cell>
          <cell r="E36" t="str">
            <v/>
          </cell>
          <cell r="L36" t="str">
            <v>Gross Vc. Rev. Total</v>
          </cell>
          <cell r="M36">
            <v>1</v>
          </cell>
          <cell r="O36">
            <v>1</v>
          </cell>
        </row>
        <row r="37">
          <cell r="D37" t="str">
            <v>3020003103</v>
          </cell>
          <cell r="E37" t="str">
            <v/>
          </cell>
          <cell r="L37" t="str">
            <v>Gross Vc. Rev. Subscriber</v>
          </cell>
          <cell r="M37">
            <v>1</v>
          </cell>
          <cell r="O37">
            <v>1</v>
          </cell>
        </row>
        <row r="38">
          <cell r="D38" t="str">
            <v>3020003105</v>
          </cell>
          <cell r="E38" t="str">
            <v/>
          </cell>
          <cell r="L38" t="str">
            <v>Gross Vc. MTC Rev.</v>
          </cell>
          <cell r="M38">
            <v>1</v>
          </cell>
          <cell r="O38">
            <v>0</v>
          </cell>
          <cell r="P38">
            <v>536352.68971963797</v>
          </cell>
        </row>
        <row r="39">
          <cell r="D39" t="str">
            <v>3020003107</v>
          </cell>
          <cell r="E39" t="str">
            <v/>
          </cell>
          <cell r="L39" t="str">
            <v>Gross Vc. MOC Rev.</v>
          </cell>
          <cell r="M39">
            <v>1</v>
          </cell>
          <cell r="O39">
            <v>0</v>
          </cell>
          <cell r="P39">
            <v>1265852.3175583212</v>
          </cell>
        </row>
        <row r="40">
          <cell r="D40" t="str">
            <v>3020003109</v>
          </cell>
          <cell r="E40" t="str">
            <v/>
          </cell>
          <cell r="L40" t="str">
            <v>Gross Vc. Roaming Rev.</v>
          </cell>
          <cell r="M40">
            <v>1</v>
          </cell>
          <cell r="O40">
            <v>0</v>
          </cell>
          <cell r="P40">
            <v>178960.527239274</v>
          </cell>
        </row>
        <row r="41">
          <cell r="D41" t="str">
            <v>3020003111</v>
          </cell>
          <cell r="E41" t="str">
            <v/>
          </cell>
          <cell r="L41" t="str">
            <v>Gross Visitor Vc. Rev.</v>
          </cell>
          <cell r="M41">
            <v>1</v>
          </cell>
          <cell r="O41">
            <v>0</v>
          </cell>
          <cell r="P41">
            <v>316165.64626694785</v>
          </cell>
        </row>
        <row r="42">
          <cell r="D42" t="str">
            <v>3020003113</v>
          </cell>
          <cell r="E42" t="str">
            <v/>
          </cell>
          <cell r="L42" t="str">
            <v>Gross VNO Vc. Rev.</v>
          </cell>
          <cell r="M42">
            <v>1</v>
          </cell>
          <cell r="O42">
            <v>0</v>
          </cell>
        </row>
        <row r="43">
          <cell r="D43" t="str">
            <v>3020003115</v>
          </cell>
          <cell r="E43" t="str">
            <v/>
          </cell>
          <cell r="L43" t="str">
            <v>Gross Non-Vc. Rev. Total</v>
          </cell>
          <cell r="M43">
            <v>1</v>
          </cell>
          <cell r="O43">
            <v>1</v>
          </cell>
        </row>
        <row r="44">
          <cell r="D44" t="str">
            <v>3020003117</v>
          </cell>
          <cell r="E44" t="str">
            <v/>
          </cell>
          <cell r="L44" t="str">
            <v>Gross Non-Vc. Rev. Subscriber</v>
          </cell>
          <cell r="M44">
            <v>1</v>
          </cell>
          <cell r="O44">
            <v>1</v>
          </cell>
        </row>
        <row r="45">
          <cell r="D45" t="str">
            <v>3020003119</v>
          </cell>
          <cell r="E45" t="str">
            <v/>
          </cell>
          <cell r="L45" t="str">
            <v>Gross SMS Rev.</v>
          </cell>
          <cell r="M45">
            <v>1</v>
          </cell>
          <cell r="O45">
            <v>0</v>
          </cell>
          <cell r="P45">
            <v>453088.56419620878</v>
          </cell>
        </row>
        <row r="46">
          <cell r="D46" t="str">
            <v>3020003121</v>
          </cell>
          <cell r="E46" t="str">
            <v/>
          </cell>
          <cell r="L46" t="str">
            <v>Gross WAP Rev.</v>
          </cell>
          <cell r="M46">
            <v>1</v>
          </cell>
          <cell r="O46">
            <v>0</v>
          </cell>
        </row>
        <row r="47">
          <cell r="D47" t="str">
            <v>3020003123</v>
          </cell>
          <cell r="E47" t="str">
            <v/>
          </cell>
          <cell r="L47" t="str">
            <v>Gross M-Commerce Rev.</v>
          </cell>
          <cell r="M47">
            <v>1</v>
          </cell>
          <cell r="O47">
            <v>0</v>
          </cell>
          <cell r="P47">
            <v>2174.9370349981027</v>
          </cell>
        </row>
        <row r="48">
          <cell r="D48" t="str">
            <v>3020003125</v>
          </cell>
          <cell r="E48" t="str">
            <v/>
          </cell>
          <cell r="L48" t="str">
            <v>Gross Non-Vc. Roaming Rev.</v>
          </cell>
          <cell r="M48">
            <v>1</v>
          </cell>
          <cell r="O48">
            <v>0</v>
          </cell>
          <cell r="P48">
            <v>16112.228352766093</v>
          </cell>
        </row>
        <row r="49">
          <cell r="D49" t="str">
            <v>3020003127</v>
          </cell>
          <cell r="E49" t="str">
            <v/>
          </cell>
          <cell r="L49" t="str">
            <v>Gross Other Non-Vc. Rev.</v>
          </cell>
          <cell r="M49">
            <v>1</v>
          </cell>
          <cell r="O49">
            <v>0</v>
          </cell>
          <cell r="P49">
            <v>21415.666570125086</v>
          </cell>
        </row>
        <row r="50">
          <cell r="D50" t="str">
            <v>3020003129</v>
          </cell>
          <cell r="E50" t="str">
            <v/>
          </cell>
          <cell r="L50" t="str">
            <v>Gross Visitor Non-Vc. Rev.</v>
          </cell>
          <cell r="M50">
            <v>1</v>
          </cell>
          <cell r="O50">
            <v>0</v>
          </cell>
          <cell r="P50">
            <v>48890.548875047818</v>
          </cell>
        </row>
        <row r="51">
          <cell r="D51" t="str">
            <v>3020003131</v>
          </cell>
          <cell r="E51" t="str">
            <v/>
          </cell>
          <cell r="L51" t="str">
            <v>Gross VNO Non-Vc. Rev.</v>
          </cell>
          <cell r="M51">
            <v>1</v>
          </cell>
          <cell r="O51">
            <v>0</v>
          </cell>
        </row>
        <row r="52">
          <cell r="D52" t="str">
            <v>3020003133</v>
          </cell>
          <cell r="E52" t="str">
            <v/>
          </cell>
          <cell r="L52" t="str">
            <v>Gross Subscription Rev.</v>
          </cell>
          <cell r="M52">
            <v>1</v>
          </cell>
          <cell r="O52">
            <v>0</v>
          </cell>
          <cell r="P52">
            <v>383933.64083451161</v>
          </cell>
        </row>
        <row r="53">
          <cell r="D53" t="str">
            <v>3020003200</v>
          </cell>
          <cell r="E53" t="str">
            <v/>
          </cell>
          <cell r="L53" t="str">
            <v>Gross Act./Disconn. Fee Rev. Subscriber</v>
          </cell>
          <cell r="M53">
            <v>1</v>
          </cell>
          <cell r="O53">
            <v>0</v>
          </cell>
          <cell r="P53">
            <v>50393.203012308069</v>
          </cell>
        </row>
        <row r="54">
          <cell r="D54" t="str">
            <v>3020003300</v>
          </cell>
          <cell r="E54" t="str">
            <v/>
          </cell>
          <cell r="L54" t="str">
            <v>Gross Rev. from Handset Sales and Acc.</v>
          </cell>
          <cell r="M54">
            <v>1</v>
          </cell>
          <cell r="O54">
            <v>1</v>
          </cell>
        </row>
        <row r="55">
          <cell r="D55" t="str">
            <v>3020003301</v>
          </cell>
          <cell r="E55" t="str">
            <v/>
          </cell>
          <cell r="L55" t="str">
            <v>Gross Rev. from HS Total</v>
          </cell>
          <cell r="M55">
            <v>1</v>
          </cell>
          <cell r="O55">
            <v>1</v>
          </cell>
        </row>
        <row r="56">
          <cell r="D56" t="str">
            <v>3020003303</v>
          </cell>
          <cell r="E56" t="str">
            <v/>
          </cell>
          <cell r="L56" t="str">
            <v>Gross Rev. from HS due to Acq. Subs.</v>
          </cell>
          <cell r="M56">
            <v>1</v>
          </cell>
          <cell r="O56">
            <v>0</v>
          </cell>
          <cell r="P56">
            <v>150229.69897130132</v>
          </cell>
        </row>
        <row r="57">
          <cell r="D57" t="str">
            <v>3020003305</v>
          </cell>
          <cell r="E57" t="str">
            <v/>
          </cell>
          <cell r="L57" t="str">
            <v>Gross Rev. from HS due to Ret. Subs.</v>
          </cell>
          <cell r="M57">
            <v>1</v>
          </cell>
          <cell r="O57">
            <v>0</v>
          </cell>
          <cell r="P57">
            <v>43243.691271321644</v>
          </cell>
        </row>
        <row r="58">
          <cell r="D58" t="str">
            <v>3020003307</v>
          </cell>
          <cell r="E58" t="str">
            <v/>
          </cell>
          <cell r="L58" t="str">
            <v>Gross Other Rev. from HS</v>
          </cell>
          <cell r="M58">
            <v>1</v>
          </cell>
          <cell r="O58">
            <v>0</v>
          </cell>
        </row>
        <row r="59">
          <cell r="D59" t="str">
            <v>3020003309</v>
          </cell>
          <cell r="E59" t="str">
            <v/>
          </cell>
          <cell r="L59" t="str">
            <v>Gross Rev. from Sales of Conv. Teleph.</v>
          </cell>
          <cell r="M59">
            <v>1</v>
          </cell>
          <cell r="O59">
            <v>0</v>
          </cell>
        </row>
        <row r="60">
          <cell r="D60" t="str">
            <v>3020003311</v>
          </cell>
          <cell r="E60" t="str">
            <v/>
          </cell>
          <cell r="L60" t="str">
            <v>Gross Rev. from Sales of Accessories</v>
          </cell>
          <cell r="M60">
            <v>1</v>
          </cell>
          <cell r="O60">
            <v>0</v>
          </cell>
        </row>
        <row r="61">
          <cell r="D61" t="str">
            <v>3020003400</v>
          </cell>
          <cell r="E61" t="str">
            <v/>
          </cell>
          <cell r="L61" t="str">
            <v>Gross Other Oper. Rev.</v>
          </cell>
          <cell r="M61">
            <v>1</v>
          </cell>
          <cell r="O61">
            <v>1</v>
          </cell>
        </row>
        <row r="62">
          <cell r="D62" t="str">
            <v>3020003401</v>
          </cell>
          <cell r="E62" t="str">
            <v/>
          </cell>
          <cell r="L62" t="str">
            <v>Gross Other Oper. Rev. fr. Mobile Busin.</v>
          </cell>
          <cell r="M62">
            <v>1</v>
          </cell>
          <cell r="O62">
            <v>0</v>
          </cell>
          <cell r="P62">
            <v>9809.7589777517187</v>
          </cell>
        </row>
        <row r="63">
          <cell r="D63" t="str">
            <v>3020003403</v>
          </cell>
          <cell r="E63" t="str">
            <v/>
          </cell>
          <cell r="L63" t="str">
            <v>Gross Other Oper. Rev. fr. Non-Mobile B.</v>
          </cell>
          <cell r="M63">
            <v>1</v>
          </cell>
          <cell r="O63">
            <v>0</v>
          </cell>
        </row>
        <row r="64">
          <cell r="D64" t="str">
            <v>3020003500</v>
          </cell>
          <cell r="E64" t="str">
            <v/>
          </cell>
          <cell r="L64" t="str">
            <v>Sales Red. Total</v>
          </cell>
          <cell r="M64">
            <v>1</v>
          </cell>
          <cell r="O64">
            <v>1</v>
          </cell>
        </row>
        <row r="65">
          <cell r="D65" t="str">
            <v>3020003501</v>
          </cell>
          <cell r="E65" t="str">
            <v/>
          </cell>
          <cell r="L65" t="str">
            <v>Sales Reduction due to Usage Rev.</v>
          </cell>
          <cell r="M65">
            <v>1</v>
          </cell>
          <cell r="O65">
            <v>1</v>
          </cell>
        </row>
        <row r="66">
          <cell r="D66" t="str">
            <v>3020003503</v>
          </cell>
          <cell r="E66" t="str">
            <v/>
          </cell>
          <cell r="L66" t="str">
            <v>Sales Red. due to Usage/Subscription Rev</v>
          </cell>
          <cell r="M66">
            <v>1</v>
          </cell>
          <cell r="O66">
            <v>0</v>
          </cell>
          <cell r="P66">
            <v>197428.77192641885</v>
          </cell>
        </row>
        <row r="67">
          <cell r="D67" t="str">
            <v>3020003505</v>
          </cell>
          <cell r="E67" t="str">
            <v/>
          </cell>
          <cell r="L67" t="str">
            <v>Sales Red. due to Usage Rev. Visitors</v>
          </cell>
          <cell r="M67">
            <v>1</v>
          </cell>
          <cell r="O67">
            <v>0</v>
          </cell>
        </row>
        <row r="68">
          <cell r="D68" t="str">
            <v>3020003507</v>
          </cell>
          <cell r="E68" t="str">
            <v/>
          </cell>
          <cell r="L68" t="str">
            <v>Sales Red. due to Usage Rev. VNOs</v>
          </cell>
          <cell r="M68">
            <v>1</v>
          </cell>
          <cell r="O68">
            <v>0</v>
          </cell>
        </row>
        <row r="69">
          <cell r="D69" t="str">
            <v>3020003509</v>
          </cell>
          <cell r="E69" t="str">
            <v/>
          </cell>
          <cell r="L69" t="str">
            <v>Sales Red. due to Activation Fee</v>
          </cell>
          <cell r="M69">
            <v>1</v>
          </cell>
          <cell r="O69">
            <v>0</v>
          </cell>
        </row>
        <row r="70">
          <cell r="D70" t="str">
            <v>3020003511</v>
          </cell>
          <cell r="E70" t="str">
            <v/>
          </cell>
          <cell r="L70" t="str">
            <v>Sales Red. due to Disconnection Fee</v>
          </cell>
          <cell r="M70">
            <v>1</v>
          </cell>
          <cell r="O70">
            <v>0</v>
          </cell>
        </row>
        <row r="71">
          <cell r="D71" t="str">
            <v>3020003513</v>
          </cell>
          <cell r="E71" t="str">
            <v/>
          </cell>
          <cell r="L71" t="str">
            <v>Sales Red. due to Rev. fr. HS and Acc.</v>
          </cell>
          <cell r="M71">
            <v>1</v>
          </cell>
          <cell r="O71">
            <v>1</v>
          </cell>
        </row>
        <row r="72">
          <cell r="D72" t="str">
            <v>3020003515</v>
          </cell>
          <cell r="E72" t="str">
            <v/>
          </cell>
          <cell r="L72" t="str">
            <v>Sales Red. due to HS</v>
          </cell>
          <cell r="M72">
            <v>1</v>
          </cell>
          <cell r="O72">
            <v>1</v>
          </cell>
        </row>
        <row r="73">
          <cell r="D73" t="str">
            <v>3020003517</v>
          </cell>
          <cell r="E73" t="str">
            <v/>
          </cell>
          <cell r="L73" t="str">
            <v>Sales Red. due to HS for Acq. Subscriber</v>
          </cell>
          <cell r="M73">
            <v>1</v>
          </cell>
          <cell r="O73">
            <v>0</v>
          </cell>
          <cell r="P73">
            <v>11808.731024262293</v>
          </cell>
        </row>
        <row r="74">
          <cell r="D74" t="str">
            <v>3020003519</v>
          </cell>
          <cell r="E74" t="str">
            <v/>
          </cell>
          <cell r="L74" t="str">
            <v>Sales Red. due to HS for Ret. Subscriber</v>
          </cell>
          <cell r="M74">
            <v>1</v>
          </cell>
          <cell r="O74">
            <v>0</v>
          </cell>
        </row>
        <row r="75">
          <cell r="D75" t="str">
            <v>3020003521</v>
          </cell>
          <cell r="E75" t="str">
            <v/>
          </cell>
          <cell r="L75" t="str">
            <v>Other Sales Red. due to HS and Acc. Sale</v>
          </cell>
          <cell r="M75">
            <v>1</v>
          </cell>
          <cell r="O75">
            <v>0</v>
          </cell>
        </row>
        <row r="76">
          <cell r="D76" t="str">
            <v>3020003523</v>
          </cell>
          <cell r="E76" t="str">
            <v/>
          </cell>
          <cell r="L76" t="str">
            <v>Sales Red. due to Other Oper.Rev.</v>
          </cell>
          <cell r="M76">
            <v>1</v>
          </cell>
          <cell r="O76">
            <v>1</v>
          </cell>
        </row>
        <row r="77">
          <cell r="D77" t="str">
            <v>3020003525</v>
          </cell>
          <cell r="E77" t="str">
            <v/>
          </cell>
          <cell r="L77" t="str">
            <v>Sales Red. due to Other Oper.Rev. Mobile</v>
          </cell>
          <cell r="M77">
            <v>1</v>
          </cell>
          <cell r="O77">
            <v>0</v>
          </cell>
        </row>
        <row r="78">
          <cell r="D78" t="str">
            <v>3020003527</v>
          </cell>
          <cell r="E78" t="str">
            <v/>
          </cell>
          <cell r="L78" t="str">
            <v>Sales Red. due to Other Oper.Rev. Non-M.</v>
          </cell>
          <cell r="M78">
            <v>1</v>
          </cell>
          <cell r="O78">
            <v>0</v>
          </cell>
        </row>
        <row r="79">
          <cell r="D79" t="str">
            <v>3100000000</v>
          </cell>
          <cell r="E79" t="str">
            <v/>
          </cell>
          <cell r="L79" t="str">
            <v>Cost of Sales</v>
          </cell>
          <cell r="M79">
            <v>1</v>
          </cell>
        </row>
        <row r="80">
          <cell r="D80" t="str">
            <v>3120000000</v>
          </cell>
          <cell r="E80" t="str">
            <v/>
          </cell>
          <cell r="L80" t="str">
            <v>Cost of sales mobile communications</v>
          </cell>
          <cell r="M80">
            <v>1</v>
          </cell>
        </row>
        <row r="81">
          <cell r="D81" t="str">
            <v>3121000000</v>
          </cell>
          <cell r="E81" t="str">
            <v/>
          </cell>
          <cell r="L81" t="str">
            <v>Consol. Elim. CoS mobile communications</v>
          </cell>
          <cell r="M81">
            <v>0</v>
          </cell>
        </row>
        <row r="82">
          <cell r="D82" t="str">
            <v>3123000000</v>
          </cell>
          <cell r="E82" t="str">
            <v/>
          </cell>
          <cell r="L82" t="str">
            <v>Other CoS mobile communications</v>
          </cell>
          <cell r="M82">
            <v>1</v>
          </cell>
        </row>
        <row r="83">
          <cell r="D83" t="str">
            <v>3123003100</v>
          </cell>
          <cell r="E83" t="str">
            <v/>
          </cell>
          <cell r="L83" t="str">
            <v>Goods and services purchased</v>
          </cell>
          <cell r="M83">
            <v>1</v>
          </cell>
        </row>
        <row r="84">
          <cell r="D84" t="str">
            <v>3123003110</v>
          </cell>
          <cell r="E84" t="str">
            <v/>
          </cell>
          <cell r="L84" t="str">
            <v>Goods purchased</v>
          </cell>
          <cell r="M84">
            <v>1</v>
          </cell>
        </row>
        <row r="85">
          <cell r="D85" t="str">
            <v>3123003111</v>
          </cell>
          <cell r="E85" t="str">
            <v/>
          </cell>
          <cell r="L85" t="str">
            <v>Cost of raw materials and supplies</v>
          </cell>
          <cell r="M85">
            <v>0</v>
          </cell>
          <cell r="N85">
            <v>3627.5</v>
          </cell>
        </row>
        <row r="86">
          <cell r="D86" t="str">
            <v>3123003113</v>
          </cell>
          <cell r="E86" t="str">
            <v/>
          </cell>
          <cell r="L86" t="str">
            <v>Cost of purchased goods</v>
          </cell>
          <cell r="M86">
            <v>1</v>
          </cell>
        </row>
        <row r="87">
          <cell r="D87" t="str">
            <v>3123003115</v>
          </cell>
          <cell r="E87" t="str">
            <v/>
          </cell>
          <cell r="L87" t="str">
            <v>Consumption of handsets/accessories</v>
          </cell>
          <cell r="M87">
            <v>1</v>
          </cell>
        </row>
        <row r="88">
          <cell r="D88" t="str">
            <v>3123003117</v>
          </cell>
          <cell r="E88" t="str">
            <v/>
          </cell>
          <cell r="L88" t="str">
            <v>Consumption of handsets</v>
          </cell>
          <cell r="M88">
            <v>1</v>
          </cell>
        </row>
        <row r="89">
          <cell r="D89" t="str">
            <v>3123003119</v>
          </cell>
          <cell r="E89" t="str">
            <v/>
          </cell>
          <cell r="L89" t="str">
            <v>Consumption of mobile handsets</v>
          </cell>
          <cell r="M89">
            <v>0</v>
          </cell>
          <cell r="N89">
            <v>313352.27100000001</v>
          </cell>
        </row>
        <row r="90">
          <cell r="D90" t="str">
            <v>3123003121</v>
          </cell>
          <cell r="E90" t="str">
            <v/>
          </cell>
          <cell r="L90" t="str">
            <v>Consumption of conventional telephones</v>
          </cell>
          <cell r="M90">
            <v>0</v>
          </cell>
        </row>
        <row r="91">
          <cell r="D91" t="str">
            <v>3123003123</v>
          </cell>
          <cell r="E91" t="str">
            <v/>
          </cell>
          <cell r="L91" t="str">
            <v>Consumption of access. for mobile phones</v>
          </cell>
          <cell r="M91">
            <v>0</v>
          </cell>
        </row>
        <row r="92">
          <cell r="D92" t="str">
            <v>3123003125</v>
          </cell>
          <cell r="E92" t="str">
            <v/>
          </cell>
          <cell r="L92" t="str">
            <v>Consumption of SIM cards (programmed)</v>
          </cell>
          <cell r="M92">
            <v>0</v>
          </cell>
          <cell r="N92">
            <v>8994.6014112693665</v>
          </cell>
        </row>
        <row r="93">
          <cell r="D93" t="str">
            <v>3123003127</v>
          </cell>
          <cell r="E93" t="str">
            <v/>
          </cell>
          <cell r="L93" t="str">
            <v>Consumption of vouchers</v>
          </cell>
          <cell r="M93">
            <v>0</v>
          </cell>
          <cell r="N93">
            <v>11153.731044728529</v>
          </cell>
        </row>
        <row r="94">
          <cell r="D94" t="str">
            <v>3123003129</v>
          </cell>
          <cell r="E94" t="str">
            <v/>
          </cell>
          <cell r="L94" t="str">
            <v>Consumption of other trading goods</v>
          </cell>
          <cell r="M94">
            <v>0</v>
          </cell>
        </row>
        <row r="95">
          <cell r="D95" t="str">
            <v>3123003131</v>
          </cell>
          <cell r="E95" t="str">
            <v/>
          </cell>
          <cell r="L95" t="str">
            <v>Consumption of other material</v>
          </cell>
          <cell r="M95">
            <v>0</v>
          </cell>
        </row>
        <row r="96">
          <cell r="D96" t="str">
            <v>3123003133</v>
          </cell>
          <cell r="E96" t="str">
            <v/>
          </cell>
          <cell r="L96" t="str">
            <v>Services purchased</v>
          </cell>
          <cell r="M96">
            <v>1</v>
          </cell>
        </row>
        <row r="97">
          <cell r="D97" t="str">
            <v>3123003135</v>
          </cell>
          <cell r="E97" t="str">
            <v/>
          </cell>
          <cell r="L97" t="str">
            <v>Exp. for telecom. serv. prov. by 3rd p.</v>
          </cell>
          <cell r="M97">
            <v>1</v>
          </cell>
        </row>
        <row r="98">
          <cell r="D98" t="str">
            <v>3123003137</v>
          </cell>
          <cell r="E98" t="str">
            <v/>
          </cell>
          <cell r="L98" t="str">
            <v>Interconnect costs</v>
          </cell>
          <cell r="M98">
            <v>0</v>
          </cell>
          <cell r="N98">
            <v>537879.98085902457</v>
          </cell>
        </row>
        <row r="99">
          <cell r="D99" t="str">
            <v>3123003139</v>
          </cell>
          <cell r="E99" t="str">
            <v/>
          </cell>
          <cell r="L99" t="str">
            <v>Costs non-voice and value adding serv.</v>
          </cell>
          <cell r="M99">
            <v>0</v>
          </cell>
        </row>
        <row r="100">
          <cell r="D100" t="str">
            <v>3123003141</v>
          </cell>
          <cell r="E100" t="str">
            <v/>
          </cell>
          <cell r="L100" t="str">
            <v>Roaming costs</v>
          </cell>
          <cell r="M100">
            <v>0</v>
          </cell>
          <cell r="N100">
            <v>110051.3044523368</v>
          </cell>
        </row>
        <row r="101">
          <cell r="D101" t="str">
            <v>3123003143</v>
          </cell>
          <cell r="E101" t="str">
            <v/>
          </cell>
          <cell r="L101" t="str">
            <v>Sundry exp. supp. by oth. domestic telco</v>
          </cell>
          <cell r="M101">
            <v>0</v>
          </cell>
        </row>
        <row r="102">
          <cell r="D102" t="str">
            <v>3123003145</v>
          </cell>
          <cell r="E102" t="str">
            <v/>
          </cell>
          <cell r="L102" t="str">
            <v>Maintenance of telecom. equipment</v>
          </cell>
          <cell r="M102">
            <v>0</v>
          </cell>
          <cell r="N102">
            <v>78559</v>
          </cell>
        </row>
        <row r="103">
          <cell r="D103" t="str">
            <v>3123003147</v>
          </cell>
          <cell r="E103" t="str">
            <v/>
          </cell>
          <cell r="L103" t="str">
            <v>Maintenance of land and buildings</v>
          </cell>
          <cell r="M103">
            <v>0</v>
          </cell>
        </row>
        <row r="104">
          <cell r="D104" t="str">
            <v>3123003149</v>
          </cell>
          <cell r="E104" t="str">
            <v/>
          </cell>
          <cell r="L104" t="str">
            <v>Other maintenance</v>
          </cell>
          <cell r="M104">
            <v>0</v>
          </cell>
        </row>
        <row r="105">
          <cell r="D105" t="str">
            <v>3123003151</v>
          </cell>
          <cell r="E105" t="str">
            <v/>
          </cell>
          <cell r="L105" t="str">
            <v>Power/Electricity/Water (Cost Materials)</v>
          </cell>
          <cell r="M105">
            <v>0</v>
          </cell>
          <cell r="N105">
            <v>4142.5200000000004</v>
          </cell>
        </row>
        <row r="106">
          <cell r="D106" t="str">
            <v>3123003153</v>
          </cell>
          <cell r="E106" t="str">
            <v/>
          </cell>
          <cell r="L106" t="str">
            <v>Other services purchased</v>
          </cell>
          <cell r="M106">
            <v>0</v>
          </cell>
          <cell r="N106">
            <v>49729.372241832243</v>
          </cell>
        </row>
        <row r="107">
          <cell r="D107" t="str">
            <v>3123003200</v>
          </cell>
          <cell r="E107" t="str">
            <v/>
          </cell>
          <cell r="L107" t="str">
            <v>Personnel costs</v>
          </cell>
          <cell r="M107">
            <v>0</v>
          </cell>
          <cell r="N107">
            <v>73552.066976123082</v>
          </cell>
        </row>
        <row r="108">
          <cell r="D108" t="str">
            <v>3123003300</v>
          </cell>
          <cell r="E108" t="str">
            <v/>
          </cell>
          <cell r="L108" t="str">
            <v>Depreciation/amortization and write-down</v>
          </cell>
          <cell r="M108">
            <v>1</v>
          </cell>
        </row>
        <row r="109">
          <cell r="D109" t="str">
            <v>3123003301</v>
          </cell>
          <cell r="E109" t="str">
            <v/>
          </cell>
          <cell r="L109" t="str">
            <v>Deprec. on startup and bus. expans. exp.</v>
          </cell>
          <cell r="M109">
            <v>0</v>
          </cell>
        </row>
        <row r="110">
          <cell r="D110" t="str">
            <v>3123003303</v>
          </cell>
          <cell r="E110" t="str">
            <v/>
          </cell>
          <cell r="L110" t="str">
            <v>Depreciation on intangible assets</v>
          </cell>
          <cell r="M110">
            <v>1</v>
          </cell>
        </row>
        <row r="111">
          <cell r="D111" t="str">
            <v>3123003305</v>
          </cell>
          <cell r="E111" t="str">
            <v/>
          </cell>
          <cell r="L111" t="str">
            <v>Scheduled deprec./amort. on intang. ass</v>
          </cell>
          <cell r="M111">
            <v>1</v>
          </cell>
        </row>
        <row r="112">
          <cell r="D112" t="str">
            <v>3123003307</v>
          </cell>
          <cell r="E112" t="str">
            <v/>
          </cell>
          <cell r="L112" t="str">
            <v>Scheduled depreciation UMTS licence</v>
          </cell>
          <cell r="M112">
            <v>0</v>
          </cell>
          <cell r="N112">
            <v>1650</v>
          </cell>
        </row>
        <row r="113">
          <cell r="D113" t="str">
            <v>3123003309</v>
          </cell>
          <cell r="E113" t="str">
            <v/>
          </cell>
          <cell r="L113" t="str">
            <v>Scheduled depreciation GSM licence</v>
          </cell>
          <cell r="M113">
            <v>0</v>
          </cell>
          <cell r="N113">
            <v>30243.006453333332</v>
          </cell>
        </row>
        <row r="114">
          <cell r="D114" t="str">
            <v>3123003311</v>
          </cell>
          <cell r="E114" t="str">
            <v/>
          </cell>
          <cell r="L114" t="str">
            <v>Scheduled depreciation software licences</v>
          </cell>
          <cell r="M114">
            <v>0</v>
          </cell>
          <cell r="N114">
            <v>53833.316093333335</v>
          </cell>
        </row>
        <row r="115">
          <cell r="D115" t="str">
            <v>3123003313</v>
          </cell>
          <cell r="E115" t="str">
            <v/>
          </cell>
          <cell r="L115" t="str">
            <v>Scheduled depreciation other conc./lic.</v>
          </cell>
          <cell r="M115">
            <v>0</v>
          </cell>
          <cell r="N115">
            <v>1074.9380799999999</v>
          </cell>
        </row>
        <row r="116">
          <cell r="D116" t="str">
            <v>3123003315</v>
          </cell>
          <cell r="E116" t="str">
            <v/>
          </cell>
          <cell r="L116" t="str">
            <v>Non-scheduled write downs of intang. ass</v>
          </cell>
          <cell r="M116">
            <v>0</v>
          </cell>
        </row>
        <row r="117">
          <cell r="D117" t="str">
            <v>3123003317</v>
          </cell>
          <cell r="E117" t="str">
            <v/>
          </cell>
          <cell r="L117" t="str">
            <v>Depreciation on tangible assets</v>
          </cell>
          <cell r="M117">
            <v>1</v>
          </cell>
        </row>
        <row r="118">
          <cell r="D118" t="str">
            <v>3123003319</v>
          </cell>
          <cell r="E118" t="str">
            <v/>
          </cell>
          <cell r="L118" t="str">
            <v>Scheduled deprec. on tangible assets</v>
          </cell>
          <cell r="M118">
            <v>0</v>
          </cell>
          <cell r="N118">
            <v>290198.99020383146</v>
          </cell>
        </row>
        <row r="119">
          <cell r="D119" t="str">
            <v>3123003321</v>
          </cell>
          <cell r="E119" t="str">
            <v/>
          </cell>
          <cell r="L119" t="str">
            <v>Non-scheduled deprec. on tang. assets</v>
          </cell>
          <cell r="M119">
            <v>0</v>
          </cell>
        </row>
        <row r="120">
          <cell r="D120" t="str">
            <v>3123003400</v>
          </cell>
          <cell r="E120" t="str">
            <v/>
          </cell>
          <cell r="L120" t="str">
            <v>Other cost of sales</v>
          </cell>
          <cell r="M120">
            <v>0</v>
          </cell>
          <cell r="N120">
            <v>103166.93971980554</v>
          </cell>
        </row>
        <row r="121">
          <cell r="D121" t="str">
            <v>3123003500</v>
          </cell>
          <cell r="E121" t="str">
            <v/>
          </cell>
          <cell r="L121" t="str">
            <v>Not assignable cost allocations</v>
          </cell>
          <cell r="M121">
            <v>0</v>
          </cell>
        </row>
        <row r="122">
          <cell r="D122" t="str">
            <v>3124000000</v>
          </cell>
          <cell r="E122" t="str">
            <v/>
          </cell>
          <cell r="L122" t="str">
            <v>Changes in inventories of FG/SFG/WIP</v>
          </cell>
          <cell r="M122">
            <v>1</v>
          </cell>
        </row>
        <row r="123">
          <cell r="D123" t="str">
            <v>3124010000</v>
          </cell>
          <cell r="E123" t="str">
            <v/>
          </cell>
          <cell r="L123" t="str">
            <v>Changes in inventories (Plan)</v>
          </cell>
          <cell r="M123">
            <v>0</v>
          </cell>
        </row>
        <row r="124">
          <cell r="D124" t="str">
            <v>3199990000</v>
          </cell>
          <cell r="E124" t="str">
            <v/>
          </cell>
          <cell r="L124" t="str">
            <v>Gross profit (loss) from sales</v>
          </cell>
          <cell r="M124">
            <v>1</v>
          </cell>
        </row>
        <row r="125">
          <cell r="D125" t="str">
            <v>3200000000</v>
          </cell>
          <cell r="E125" t="str">
            <v/>
          </cell>
          <cell r="L125" t="str">
            <v>Selling costs</v>
          </cell>
          <cell r="M125">
            <v>1</v>
          </cell>
        </row>
        <row r="126">
          <cell r="D126" t="str">
            <v>3210000000</v>
          </cell>
          <cell r="E126" t="str">
            <v/>
          </cell>
          <cell r="L126" t="str">
            <v>Operative selling</v>
          </cell>
          <cell r="M126">
            <v>1</v>
          </cell>
        </row>
        <row r="127">
          <cell r="D127" t="str">
            <v>3211000000</v>
          </cell>
          <cell r="E127" t="str">
            <v/>
          </cell>
          <cell r="L127" t="str">
            <v>Direct selling</v>
          </cell>
          <cell r="M127">
            <v>1</v>
          </cell>
        </row>
        <row r="128">
          <cell r="D128" t="str">
            <v>3211000999</v>
          </cell>
          <cell r="E128" t="str">
            <v/>
          </cell>
          <cell r="L128" t="str">
            <v>Consol. Elim. Direct selling</v>
          </cell>
          <cell r="M128">
            <v>0</v>
          </cell>
        </row>
        <row r="129">
          <cell r="D129" t="str">
            <v>3211003100</v>
          </cell>
          <cell r="E129" t="str">
            <v/>
          </cell>
          <cell r="L129" t="str">
            <v>Goods and services purchased</v>
          </cell>
          <cell r="M129">
            <v>0</v>
          </cell>
          <cell r="N129">
            <v>2743.0812183746416</v>
          </cell>
        </row>
        <row r="130">
          <cell r="D130" t="str">
            <v>3211003200</v>
          </cell>
          <cell r="E130" t="str">
            <v/>
          </cell>
          <cell r="L130" t="str">
            <v>Personnel costs</v>
          </cell>
          <cell r="M130">
            <v>0</v>
          </cell>
          <cell r="N130">
            <v>9507.2232191176481</v>
          </cell>
        </row>
        <row r="131">
          <cell r="D131" t="str">
            <v>3211003300</v>
          </cell>
          <cell r="E131" t="str">
            <v/>
          </cell>
          <cell r="L131" t="str">
            <v>Deprec./amortization and write-downs</v>
          </cell>
          <cell r="M131">
            <v>0</v>
          </cell>
        </row>
        <row r="132">
          <cell r="D132" t="str">
            <v>3211003400</v>
          </cell>
          <cell r="E132" t="str">
            <v/>
          </cell>
          <cell r="L132" t="str">
            <v>Other costs</v>
          </cell>
          <cell r="M132">
            <v>1</v>
          </cell>
        </row>
        <row r="133">
          <cell r="D133" t="str">
            <v>3211003417</v>
          </cell>
          <cell r="E133" t="str">
            <v/>
          </cell>
          <cell r="L133" t="str">
            <v>Channel commissions</v>
          </cell>
          <cell r="M133">
            <v>1</v>
          </cell>
        </row>
        <row r="134">
          <cell r="D134" t="str">
            <v>3211003419</v>
          </cell>
          <cell r="E134" t="str">
            <v/>
          </cell>
          <cell r="L134" t="str">
            <v>Contract commissions</v>
          </cell>
          <cell r="M134">
            <v>1</v>
          </cell>
        </row>
        <row r="135">
          <cell r="D135" t="str">
            <v>3211003421</v>
          </cell>
          <cell r="E135" t="str">
            <v/>
          </cell>
          <cell r="L135" t="str">
            <v>Commissions for new contractors</v>
          </cell>
          <cell r="M135">
            <v>0</v>
          </cell>
        </row>
        <row r="136">
          <cell r="D136" t="str">
            <v>3211003423</v>
          </cell>
          <cell r="E136" t="str">
            <v/>
          </cell>
          <cell r="L136" t="str">
            <v>Commissions for contract extension</v>
          </cell>
          <cell r="M136">
            <v>0</v>
          </cell>
        </row>
        <row r="137">
          <cell r="D137" t="str">
            <v>3211003425</v>
          </cell>
          <cell r="E137" t="str">
            <v/>
          </cell>
          <cell r="L137" t="str">
            <v>Commissions prepay</v>
          </cell>
          <cell r="M137">
            <v>0</v>
          </cell>
        </row>
        <row r="138">
          <cell r="D138" t="str">
            <v>3211003427</v>
          </cell>
          <cell r="E138" t="str">
            <v/>
          </cell>
          <cell r="L138" t="str">
            <v>Commissions vouchers</v>
          </cell>
          <cell r="M138">
            <v>0</v>
          </cell>
        </row>
        <row r="139">
          <cell r="D139" t="str">
            <v>3211003429</v>
          </cell>
          <cell r="E139" t="str">
            <v/>
          </cell>
          <cell r="L139" t="str">
            <v>Other commissions</v>
          </cell>
          <cell r="M139">
            <v>0</v>
          </cell>
        </row>
        <row r="140">
          <cell r="D140" t="str">
            <v>3211003431</v>
          </cell>
          <cell r="E140" t="str">
            <v/>
          </cell>
          <cell r="L140" t="str">
            <v>Sundry other operating expenses</v>
          </cell>
          <cell r="M140">
            <v>0</v>
          </cell>
          <cell r="N140">
            <v>6218.50947</v>
          </cell>
        </row>
        <row r="141">
          <cell r="D141" t="str">
            <v>3211003500</v>
          </cell>
          <cell r="E141" t="str">
            <v/>
          </cell>
          <cell r="L141" t="str">
            <v>Not assignable cost allocations</v>
          </cell>
          <cell r="M141">
            <v>0</v>
          </cell>
        </row>
        <row r="142">
          <cell r="D142" t="str">
            <v>3212000000</v>
          </cell>
          <cell r="E142" t="str">
            <v/>
          </cell>
          <cell r="L142" t="str">
            <v>Retail selling</v>
          </cell>
          <cell r="M142">
            <v>1</v>
          </cell>
        </row>
        <row r="143">
          <cell r="D143" t="str">
            <v>3212000999</v>
          </cell>
          <cell r="E143" t="str">
            <v/>
          </cell>
          <cell r="L143" t="str">
            <v>Consol. Elim. Retail selling</v>
          </cell>
          <cell r="M143">
            <v>0</v>
          </cell>
        </row>
        <row r="144">
          <cell r="D144" t="str">
            <v>3212003100</v>
          </cell>
          <cell r="E144" t="str">
            <v/>
          </cell>
          <cell r="L144" t="str">
            <v>Goods and services purchased</v>
          </cell>
          <cell r="M144">
            <v>0</v>
          </cell>
          <cell r="N144">
            <v>1265</v>
          </cell>
        </row>
        <row r="145">
          <cell r="D145" t="str">
            <v>3212003200</v>
          </cell>
          <cell r="E145" t="str">
            <v/>
          </cell>
          <cell r="L145" t="str">
            <v>Personnel costs</v>
          </cell>
          <cell r="M145">
            <v>0</v>
          </cell>
          <cell r="N145">
            <v>3555.6270175794866</v>
          </cell>
        </row>
        <row r="146">
          <cell r="D146" t="str">
            <v>3212003300</v>
          </cell>
          <cell r="E146" t="str">
            <v/>
          </cell>
          <cell r="L146" t="str">
            <v>Deprec./amortization and write-downs</v>
          </cell>
          <cell r="M146">
            <v>0</v>
          </cell>
        </row>
        <row r="147">
          <cell r="D147" t="str">
            <v>3212003400</v>
          </cell>
          <cell r="E147" t="str">
            <v/>
          </cell>
          <cell r="L147" t="str">
            <v>Other costs</v>
          </cell>
          <cell r="M147">
            <v>1</v>
          </cell>
        </row>
        <row r="148">
          <cell r="D148" t="str">
            <v>3212003417</v>
          </cell>
          <cell r="E148" t="str">
            <v/>
          </cell>
          <cell r="L148" t="str">
            <v>Channel commissions</v>
          </cell>
          <cell r="M148">
            <v>1</v>
          </cell>
        </row>
        <row r="149">
          <cell r="D149" t="str">
            <v>3212003419</v>
          </cell>
          <cell r="E149" t="str">
            <v/>
          </cell>
          <cell r="L149" t="str">
            <v>Contract commissions</v>
          </cell>
          <cell r="M149">
            <v>1</v>
          </cell>
        </row>
        <row r="150">
          <cell r="D150" t="str">
            <v>3212003421</v>
          </cell>
          <cell r="E150" t="str">
            <v/>
          </cell>
          <cell r="L150" t="str">
            <v>Commissions for new contractors</v>
          </cell>
          <cell r="M150">
            <v>0</v>
          </cell>
        </row>
        <row r="151">
          <cell r="D151" t="str">
            <v>3212003423</v>
          </cell>
          <cell r="E151" t="str">
            <v/>
          </cell>
          <cell r="L151" t="str">
            <v>Commissions for contract extension</v>
          </cell>
          <cell r="M151">
            <v>0</v>
          </cell>
        </row>
        <row r="152">
          <cell r="D152" t="str">
            <v>3212003425</v>
          </cell>
          <cell r="E152" t="str">
            <v/>
          </cell>
          <cell r="L152" t="str">
            <v>Commissions prepay</v>
          </cell>
          <cell r="M152">
            <v>0</v>
          </cell>
        </row>
        <row r="153">
          <cell r="D153" t="str">
            <v>3212003427</v>
          </cell>
          <cell r="E153" t="str">
            <v/>
          </cell>
          <cell r="L153" t="str">
            <v>Commissions vouchers</v>
          </cell>
          <cell r="M153">
            <v>0</v>
          </cell>
        </row>
        <row r="154">
          <cell r="D154" t="str">
            <v>3212003429</v>
          </cell>
          <cell r="E154" t="str">
            <v/>
          </cell>
          <cell r="L154" t="str">
            <v>Other commissions</v>
          </cell>
          <cell r="M154">
            <v>0</v>
          </cell>
        </row>
        <row r="155">
          <cell r="D155" t="str">
            <v>3212003431</v>
          </cell>
          <cell r="E155" t="str">
            <v/>
          </cell>
          <cell r="L155" t="str">
            <v>Sundry other operating expenses</v>
          </cell>
          <cell r="M155">
            <v>0</v>
          </cell>
          <cell r="N155">
            <v>4775</v>
          </cell>
        </row>
        <row r="156">
          <cell r="D156" t="str">
            <v>3212003500</v>
          </cell>
          <cell r="E156" t="str">
            <v/>
          </cell>
          <cell r="L156" t="str">
            <v>Not assignable cost allocations</v>
          </cell>
          <cell r="M156">
            <v>0</v>
          </cell>
        </row>
        <row r="157">
          <cell r="D157" t="str">
            <v>3213000000</v>
          </cell>
          <cell r="E157" t="str">
            <v/>
          </cell>
          <cell r="L157" t="str">
            <v>Indirect selling</v>
          </cell>
          <cell r="M157">
            <v>1</v>
          </cell>
        </row>
        <row r="158">
          <cell r="D158" t="str">
            <v>3213000999</v>
          </cell>
          <cell r="E158" t="str">
            <v/>
          </cell>
          <cell r="L158" t="str">
            <v>Consol. Elim. Indirect selling</v>
          </cell>
          <cell r="M158">
            <v>0</v>
          </cell>
        </row>
        <row r="159">
          <cell r="D159" t="str">
            <v>3213003100</v>
          </cell>
          <cell r="E159" t="str">
            <v/>
          </cell>
          <cell r="L159" t="str">
            <v>Goods and services purchased</v>
          </cell>
          <cell r="M159">
            <v>0</v>
          </cell>
          <cell r="N159">
            <v>13015.614576674387</v>
          </cell>
        </row>
        <row r="160">
          <cell r="D160" t="str">
            <v>3213003200</v>
          </cell>
          <cell r="E160" t="str">
            <v/>
          </cell>
          <cell r="L160" t="str">
            <v>Personnel costs</v>
          </cell>
          <cell r="M160">
            <v>0</v>
          </cell>
          <cell r="N160">
            <v>2875.9429693924217</v>
          </cell>
        </row>
        <row r="161">
          <cell r="D161" t="str">
            <v>3213003300</v>
          </cell>
          <cell r="E161" t="str">
            <v/>
          </cell>
          <cell r="L161" t="str">
            <v>Deprec./amortization and write-downs</v>
          </cell>
          <cell r="M161">
            <v>0</v>
          </cell>
        </row>
        <row r="162">
          <cell r="D162" t="str">
            <v>3213003400</v>
          </cell>
          <cell r="E162" t="str">
            <v/>
          </cell>
          <cell r="L162" t="str">
            <v>Other costs</v>
          </cell>
          <cell r="M162">
            <v>1</v>
          </cell>
        </row>
        <row r="163">
          <cell r="D163" t="str">
            <v>3213003417</v>
          </cell>
          <cell r="E163" t="str">
            <v/>
          </cell>
          <cell r="L163" t="str">
            <v>Channel commissions</v>
          </cell>
          <cell r="M163">
            <v>1</v>
          </cell>
        </row>
        <row r="164">
          <cell r="D164" t="str">
            <v>3213003419</v>
          </cell>
          <cell r="E164" t="str">
            <v/>
          </cell>
          <cell r="L164" t="str">
            <v>Contract commissions</v>
          </cell>
          <cell r="M164">
            <v>1</v>
          </cell>
        </row>
        <row r="165">
          <cell r="D165" t="str">
            <v>3213003421</v>
          </cell>
          <cell r="E165" t="str">
            <v/>
          </cell>
          <cell r="L165" t="str">
            <v>Commissions for new contractors</v>
          </cell>
          <cell r="M165">
            <v>0</v>
          </cell>
          <cell r="N165">
            <v>8996.6626020000022</v>
          </cell>
        </row>
        <row r="166">
          <cell r="D166" t="str">
            <v>3213003423</v>
          </cell>
          <cell r="E166" t="str">
            <v/>
          </cell>
          <cell r="L166" t="str">
            <v>Commissions for contract extension</v>
          </cell>
          <cell r="M166">
            <v>0</v>
          </cell>
          <cell r="N166">
            <v>5815.7993980000001</v>
          </cell>
        </row>
        <row r="167">
          <cell r="D167" t="str">
            <v>3213003425</v>
          </cell>
          <cell r="E167" t="str">
            <v/>
          </cell>
          <cell r="L167" t="str">
            <v>Commissions prepay</v>
          </cell>
          <cell r="M167">
            <v>0</v>
          </cell>
        </row>
        <row r="168">
          <cell r="D168" t="str">
            <v>3213003427</v>
          </cell>
          <cell r="E168" t="str">
            <v/>
          </cell>
          <cell r="L168" t="str">
            <v>Commissions vouchers</v>
          </cell>
          <cell r="M168">
            <v>0</v>
          </cell>
        </row>
        <row r="169">
          <cell r="D169" t="str">
            <v>3213003429</v>
          </cell>
          <cell r="E169" t="str">
            <v/>
          </cell>
          <cell r="L169" t="str">
            <v>Other commissions</v>
          </cell>
          <cell r="M169">
            <v>0</v>
          </cell>
        </row>
        <row r="170">
          <cell r="D170" t="str">
            <v>3213003431</v>
          </cell>
          <cell r="E170" t="str">
            <v/>
          </cell>
          <cell r="L170" t="str">
            <v>Sundry other operating expenses</v>
          </cell>
          <cell r="M170">
            <v>0</v>
          </cell>
          <cell r="N170">
            <v>37431.264590000006</v>
          </cell>
        </row>
        <row r="171">
          <cell r="D171" t="str">
            <v>3213003500</v>
          </cell>
          <cell r="E171" t="str">
            <v/>
          </cell>
          <cell r="L171" t="str">
            <v>Not assignable cost allocations</v>
          </cell>
          <cell r="M171">
            <v>0</v>
          </cell>
        </row>
        <row r="172">
          <cell r="D172" t="str">
            <v>3214000000</v>
          </cell>
          <cell r="E172" t="str">
            <v/>
          </cell>
          <cell r="L172" t="str">
            <v>Call center/customer care</v>
          </cell>
          <cell r="M172">
            <v>1</v>
          </cell>
        </row>
        <row r="173">
          <cell r="D173" t="str">
            <v>3214000999</v>
          </cell>
          <cell r="E173" t="str">
            <v/>
          </cell>
          <cell r="L173" t="str">
            <v>Consol. Elim. Call center/customer care</v>
          </cell>
          <cell r="M173">
            <v>0</v>
          </cell>
        </row>
        <row r="174">
          <cell r="D174" t="str">
            <v>3214003100</v>
          </cell>
          <cell r="E174" t="str">
            <v/>
          </cell>
          <cell r="L174" t="str">
            <v>Goods and services purchased</v>
          </cell>
          <cell r="M174">
            <v>0</v>
          </cell>
          <cell r="N174">
            <v>8641.3345708084562</v>
          </cell>
        </row>
        <row r="175">
          <cell r="D175" t="str">
            <v>3214003200</v>
          </cell>
          <cell r="E175" t="str">
            <v/>
          </cell>
          <cell r="L175" t="str">
            <v>Personnel costs</v>
          </cell>
          <cell r="M175">
            <v>0</v>
          </cell>
          <cell r="N175">
            <v>18789.44237750793</v>
          </cell>
        </row>
        <row r="176">
          <cell r="D176" t="str">
            <v>3214003300</v>
          </cell>
          <cell r="E176" t="str">
            <v/>
          </cell>
          <cell r="L176" t="str">
            <v>Deprec./amortization and write-downs</v>
          </cell>
          <cell r="M176">
            <v>0</v>
          </cell>
        </row>
        <row r="177">
          <cell r="D177" t="str">
            <v>3214003400</v>
          </cell>
          <cell r="E177" t="str">
            <v/>
          </cell>
          <cell r="L177" t="str">
            <v>Other costs</v>
          </cell>
          <cell r="M177">
            <v>1</v>
          </cell>
        </row>
        <row r="178">
          <cell r="D178" t="str">
            <v>3214003410</v>
          </cell>
          <cell r="E178" t="str">
            <v/>
          </cell>
          <cell r="L178" t="str">
            <v>Customer services (outsourced)</v>
          </cell>
          <cell r="M178">
            <v>0</v>
          </cell>
        </row>
        <row r="179">
          <cell r="D179" t="str">
            <v>3214003420</v>
          </cell>
          <cell r="E179" t="str">
            <v/>
          </cell>
          <cell r="L179" t="str">
            <v>Sundry other costs</v>
          </cell>
          <cell r="M179">
            <v>0</v>
          </cell>
          <cell r="N179">
            <v>6316</v>
          </cell>
        </row>
        <row r="180">
          <cell r="D180" t="str">
            <v>3214003500</v>
          </cell>
          <cell r="E180" t="str">
            <v/>
          </cell>
          <cell r="L180" t="str">
            <v>Not assignable cost allocations</v>
          </cell>
          <cell r="M180">
            <v>0</v>
          </cell>
        </row>
        <row r="181">
          <cell r="D181" t="str">
            <v>3215000000</v>
          </cell>
          <cell r="E181" t="str">
            <v/>
          </cell>
          <cell r="L181" t="str">
            <v>Other costs operative selling</v>
          </cell>
          <cell r="M181">
            <v>1</v>
          </cell>
        </row>
        <row r="182">
          <cell r="D182" t="str">
            <v>3215000999</v>
          </cell>
          <cell r="E182" t="str">
            <v/>
          </cell>
          <cell r="L182" t="str">
            <v>Consol. Elim. other costs op. selling</v>
          </cell>
          <cell r="M182">
            <v>0</v>
          </cell>
        </row>
        <row r="183">
          <cell r="D183" t="str">
            <v>3215003100</v>
          </cell>
          <cell r="E183" t="str">
            <v/>
          </cell>
          <cell r="L183" t="str">
            <v>Goods and services purchased</v>
          </cell>
          <cell r="M183">
            <v>0</v>
          </cell>
          <cell r="N183">
            <v>516.8074680261409</v>
          </cell>
        </row>
        <row r="184">
          <cell r="D184" t="str">
            <v>3215003200</v>
          </cell>
          <cell r="E184" t="str">
            <v/>
          </cell>
          <cell r="L184" t="str">
            <v>Personnel costs</v>
          </cell>
          <cell r="M184">
            <v>0</v>
          </cell>
          <cell r="N184">
            <v>2174.0012620069556</v>
          </cell>
        </row>
        <row r="185">
          <cell r="D185" t="str">
            <v>3215003300</v>
          </cell>
          <cell r="E185" t="str">
            <v/>
          </cell>
          <cell r="L185" t="str">
            <v>Deprec./amortization and write-downs</v>
          </cell>
          <cell r="M185">
            <v>0</v>
          </cell>
        </row>
        <row r="186">
          <cell r="D186" t="str">
            <v>3215003400</v>
          </cell>
          <cell r="E186" t="str">
            <v/>
          </cell>
          <cell r="L186" t="str">
            <v>Other costs</v>
          </cell>
          <cell r="M186">
            <v>1</v>
          </cell>
        </row>
        <row r="187">
          <cell r="D187" t="str">
            <v>3215003410</v>
          </cell>
          <cell r="E187" t="str">
            <v/>
          </cell>
          <cell r="L187" t="str">
            <v>Losses on accounts receivable</v>
          </cell>
          <cell r="M187">
            <v>0</v>
          </cell>
          <cell r="N187">
            <v>106000</v>
          </cell>
        </row>
        <row r="188">
          <cell r="D188" t="str">
            <v>3215003420</v>
          </cell>
          <cell r="E188" t="str">
            <v/>
          </cell>
          <cell r="L188" t="str">
            <v>Sundry other selling costs</v>
          </cell>
          <cell r="M188">
            <v>0</v>
          </cell>
          <cell r="N188">
            <v>3261.0781499999998</v>
          </cell>
        </row>
        <row r="189">
          <cell r="D189" t="str">
            <v>3215003500</v>
          </cell>
          <cell r="E189" t="str">
            <v/>
          </cell>
          <cell r="L189" t="str">
            <v>Not assignable cost allocations</v>
          </cell>
          <cell r="M189">
            <v>0</v>
          </cell>
        </row>
        <row r="190">
          <cell r="D190" t="str">
            <v>3220000000</v>
          </cell>
          <cell r="E190" t="str">
            <v/>
          </cell>
          <cell r="L190" t="str">
            <v>Marketing</v>
          </cell>
          <cell r="M190">
            <v>1</v>
          </cell>
        </row>
        <row r="191">
          <cell r="D191" t="str">
            <v>3220000999</v>
          </cell>
          <cell r="E191" t="str">
            <v/>
          </cell>
          <cell r="L191" t="str">
            <v>Consolidation Eliminations Marketing</v>
          </cell>
          <cell r="M191">
            <v>0</v>
          </cell>
        </row>
        <row r="192">
          <cell r="D192" t="str">
            <v>3220003100</v>
          </cell>
          <cell r="E192" t="str">
            <v/>
          </cell>
          <cell r="L192" t="str">
            <v>Goods and services purchased</v>
          </cell>
          <cell r="M192">
            <v>0</v>
          </cell>
          <cell r="N192">
            <v>10764.479511322723</v>
          </cell>
        </row>
        <row r="193">
          <cell r="D193" t="str">
            <v>3220003200</v>
          </cell>
          <cell r="E193" t="str">
            <v/>
          </cell>
          <cell r="L193" t="str">
            <v>Personnel costs</v>
          </cell>
          <cell r="M193">
            <v>0</v>
          </cell>
          <cell r="N193">
            <v>11601.320614154176</v>
          </cell>
        </row>
        <row r="194">
          <cell r="D194" t="str">
            <v>3220003300</v>
          </cell>
          <cell r="E194" t="str">
            <v/>
          </cell>
          <cell r="L194" t="str">
            <v>Deprec./amortization and write-downs</v>
          </cell>
          <cell r="M194">
            <v>0</v>
          </cell>
        </row>
        <row r="195">
          <cell r="D195" t="str">
            <v>3220003400</v>
          </cell>
          <cell r="E195" t="str">
            <v/>
          </cell>
          <cell r="L195" t="str">
            <v>Other costs</v>
          </cell>
          <cell r="M195">
            <v>1</v>
          </cell>
        </row>
        <row r="196">
          <cell r="D196" t="str">
            <v>3220003401</v>
          </cell>
          <cell r="E196" t="str">
            <v/>
          </cell>
          <cell r="L196" t="str">
            <v>Marketing</v>
          </cell>
          <cell r="M196">
            <v>1</v>
          </cell>
        </row>
        <row r="197">
          <cell r="D197" t="str">
            <v>3220003403</v>
          </cell>
          <cell r="E197" t="str">
            <v/>
          </cell>
          <cell r="L197" t="str">
            <v>POS-management/ channel marketing</v>
          </cell>
          <cell r="M197">
            <v>0</v>
          </cell>
        </row>
        <row r="198">
          <cell r="D198" t="str">
            <v>3220003405</v>
          </cell>
          <cell r="E198" t="str">
            <v/>
          </cell>
          <cell r="L198" t="str">
            <v>Advertising</v>
          </cell>
          <cell r="M198">
            <v>0</v>
          </cell>
          <cell r="N198">
            <v>136577.43865333335</v>
          </cell>
        </row>
        <row r="199">
          <cell r="D199" t="str">
            <v>3220003407</v>
          </cell>
          <cell r="E199" t="str">
            <v/>
          </cell>
          <cell r="L199" t="str">
            <v>Direct marketing</v>
          </cell>
          <cell r="M199">
            <v>0</v>
          </cell>
        </row>
        <row r="200">
          <cell r="D200" t="str">
            <v>3220003409</v>
          </cell>
          <cell r="E200" t="str">
            <v/>
          </cell>
          <cell r="L200" t="str">
            <v>Subsidies for advert. exp. and marketing</v>
          </cell>
          <cell r="M200">
            <v>0</v>
          </cell>
        </row>
        <row r="201">
          <cell r="D201" t="str">
            <v>3220003411</v>
          </cell>
          <cell r="E201" t="str">
            <v/>
          </cell>
          <cell r="L201" t="str">
            <v>Customer acquisition programmes</v>
          </cell>
          <cell r="M201">
            <v>0</v>
          </cell>
        </row>
        <row r="202">
          <cell r="D202" t="str">
            <v>3220003413</v>
          </cell>
          <cell r="E202" t="str">
            <v/>
          </cell>
          <cell r="L202" t="str">
            <v>Customer retention programmes</v>
          </cell>
          <cell r="M202">
            <v>0</v>
          </cell>
        </row>
        <row r="203">
          <cell r="D203" t="str">
            <v>3220003415</v>
          </cell>
          <cell r="E203" t="str">
            <v/>
          </cell>
          <cell r="L203" t="str">
            <v>Other marketing expenses</v>
          </cell>
          <cell r="M203">
            <v>0</v>
          </cell>
        </row>
        <row r="204">
          <cell r="D204" t="str">
            <v>3220003431</v>
          </cell>
          <cell r="E204" t="str">
            <v/>
          </cell>
          <cell r="L204" t="str">
            <v>Sundry other operating expenses</v>
          </cell>
          <cell r="M204">
            <v>0</v>
          </cell>
          <cell r="N204">
            <v>13695.345501589743</v>
          </cell>
        </row>
        <row r="205">
          <cell r="D205" t="str">
            <v>3220003500</v>
          </cell>
          <cell r="E205" t="str">
            <v/>
          </cell>
          <cell r="L205" t="str">
            <v>Not assignable cost allocations</v>
          </cell>
          <cell r="M205">
            <v>0</v>
          </cell>
        </row>
        <row r="206">
          <cell r="D206" t="str">
            <v>3230000000</v>
          </cell>
          <cell r="E206" t="str">
            <v/>
          </cell>
          <cell r="L206" t="str">
            <v>Order handling</v>
          </cell>
          <cell r="M206">
            <v>1</v>
          </cell>
        </row>
        <row r="207">
          <cell r="D207" t="str">
            <v>3230000999</v>
          </cell>
          <cell r="E207" t="str">
            <v/>
          </cell>
          <cell r="L207" t="str">
            <v>Consol. Elim. order handling</v>
          </cell>
          <cell r="M207">
            <v>0</v>
          </cell>
        </row>
        <row r="208">
          <cell r="D208" t="str">
            <v>3230003100</v>
          </cell>
          <cell r="E208" t="str">
            <v/>
          </cell>
          <cell r="L208" t="str">
            <v>Goods and services purchased</v>
          </cell>
          <cell r="M208">
            <v>0</v>
          </cell>
        </row>
        <row r="209">
          <cell r="D209" t="str">
            <v>3230003200</v>
          </cell>
          <cell r="E209" t="str">
            <v/>
          </cell>
          <cell r="L209" t="str">
            <v>Personnel costs</v>
          </cell>
          <cell r="M209">
            <v>0</v>
          </cell>
        </row>
        <row r="210">
          <cell r="D210" t="str">
            <v>3230003300</v>
          </cell>
          <cell r="E210" t="str">
            <v/>
          </cell>
          <cell r="L210" t="str">
            <v>Deprec./amortization and write-downs</v>
          </cell>
          <cell r="M210">
            <v>0</v>
          </cell>
        </row>
        <row r="211">
          <cell r="D211" t="str">
            <v>3230003400</v>
          </cell>
          <cell r="E211" t="str">
            <v/>
          </cell>
          <cell r="L211" t="str">
            <v>Other costs</v>
          </cell>
          <cell r="M211">
            <v>0</v>
          </cell>
        </row>
        <row r="212">
          <cell r="D212" t="str">
            <v>3230003500</v>
          </cell>
          <cell r="E212" t="str">
            <v/>
          </cell>
          <cell r="L212" t="str">
            <v>Not assignable cost allocations</v>
          </cell>
          <cell r="M212">
            <v>0</v>
          </cell>
        </row>
        <row r="213">
          <cell r="D213" t="str">
            <v>3240000000</v>
          </cell>
          <cell r="E213" t="str">
            <v/>
          </cell>
          <cell r="L213" t="str">
            <v>Billing service acc. receiv. department</v>
          </cell>
          <cell r="M213">
            <v>1</v>
          </cell>
        </row>
        <row r="214">
          <cell r="D214" t="str">
            <v>3240000999</v>
          </cell>
          <cell r="E214" t="str">
            <v/>
          </cell>
          <cell r="L214" t="str">
            <v>Consol. Elim. bill svc, acc. rec. dptm</v>
          </cell>
          <cell r="M214">
            <v>0</v>
          </cell>
        </row>
        <row r="215">
          <cell r="D215" t="str">
            <v>3240003100</v>
          </cell>
          <cell r="E215" t="str">
            <v/>
          </cell>
          <cell r="L215" t="str">
            <v>Goods and services purchased</v>
          </cell>
          <cell r="M215">
            <v>0</v>
          </cell>
          <cell r="N215">
            <v>39722.460329758171</v>
          </cell>
        </row>
        <row r="216">
          <cell r="D216" t="str">
            <v>3240003200</v>
          </cell>
          <cell r="E216" t="str">
            <v/>
          </cell>
          <cell r="L216" t="str">
            <v>Personnel costs</v>
          </cell>
          <cell r="M216">
            <v>0</v>
          </cell>
          <cell r="N216">
            <v>21517.025731732094</v>
          </cell>
        </row>
        <row r="217">
          <cell r="D217" t="str">
            <v>3240003300</v>
          </cell>
          <cell r="E217" t="str">
            <v/>
          </cell>
          <cell r="L217" t="str">
            <v>Deprec./amortization and write-downs</v>
          </cell>
          <cell r="M217">
            <v>0</v>
          </cell>
        </row>
        <row r="218">
          <cell r="D218" t="str">
            <v>3240003400</v>
          </cell>
          <cell r="E218" t="str">
            <v/>
          </cell>
          <cell r="L218" t="str">
            <v>Other costs</v>
          </cell>
          <cell r="M218">
            <v>1</v>
          </cell>
        </row>
        <row r="219">
          <cell r="D219" t="str">
            <v>3240003410</v>
          </cell>
          <cell r="E219" t="str">
            <v/>
          </cell>
          <cell r="L219" t="str">
            <v>Billing expenses</v>
          </cell>
          <cell r="M219">
            <v>1</v>
          </cell>
        </row>
        <row r="220">
          <cell r="D220" t="str">
            <v>3240003411</v>
          </cell>
          <cell r="E220" t="str">
            <v/>
          </cell>
          <cell r="L220" t="str">
            <v>Printing customer invoice</v>
          </cell>
          <cell r="M220">
            <v>0</v>
          </cell>
        </row>
        <row r="221">
          <cell r="D221" t="str">
            <v>3240003413</v>
          </cell>
          <cell r="E221" t="str">
            <v/>
          </cell>
          <cell r="L221" t="str">
            <v>Postage for sending bills</v>
          </cell>
          <cell r="M221">
            <v>0</v>
          </cell>
          <cell r="N221">
            <v>12300</v>
          </cell>
        </row>
        <row r="222">
          <cell r="D222" t="str">
            <v>3240003415</v>
          </cell>
          <cell r="E222" t="str">
            <v/>
          </cell>
          <cell r="L222" t="str">
            <v>Receipts processing costs</v>
          </cell>
          <cell r="M222">
            <v>0</v>
          </cell>
        </row>
        <row r="223">
          <cell r="D223" t="str">
            <v>3240003420</v>
          </cell>
          <cell r="E223" t="str">
            <v/>
          </cell>
          <cell r="L223" t="str">
            <v>Sundry other operating expenses</v>
          </cell>
          <cell r="M223">
            <v>0</v>
          </cell>
          <cell r="N223">
            <v>7352.5</v>
          </cell>
        </row>
        <row r="224">
          <cell r="D224" t="str">
            <v>3240003500</v>
          </cell>
          <cell r="E224" t="str">
            <v/>
          </cell>
          <cell r="L224" t="str">
            <v>Not assignable cost allocations</v>
          </cell>
          <cell r="M224">
            <v>0</v>
          </cell>
        </row>
        <row r="225">
          <cell r="D225" t="str">
            <v>3250000000</v>
          </cell>
          <cell r="E225" t="str">
            <v/>
          </cell>
          <cell r="L225" t="str">
            <v>Other selling costs</v>
          </cell>
          <cell r="M225">
            <v>1</v>
          </cell>
        </row>
        <row r="226">
          <cell r="D226" t="str">
            <v>3250000999</v>
          </cell>
          <cell r="E226" t="str">
            <v/>
          </cell>
          <cell r="L226" t="str">
            <v>Consol Elim. other selling costs</v>
          </cell>
          <cell r="M226">
            <v>0</v>
          </cell>
        </row>
        <row r="227">
          <cell r="D227" t="str">
            <v>3250003100</v>
          </cell>
          <cell r="E227" t="str">
            <v/>
          </cell>
          <cell r="L227" t="str">
            <v>Goods and services purchased</v>
          </cell>
          <cell r="M227">
            <v>0</v>
          </cell>
        </row>
        <row r="228">
          <cell r="D228" t="str">
            <v>3250003200</v>
          </cell>
          <cell r="E228" t="str">
            <v/>
          </cell>
          <cell r="L228" t="str">
            <v>Personnel costs</v>
          </cell>
          <cell r="M228">
            <v>0</v>
          </cell>
        </row>
        <row r="229">
          <cell r="D229" t="str">
            <v>3250003300</v>
          </cell>
          <cell r="E229" t="str">
            <v/>
          </cell>
          <cell r="L229" t="str">
            <v>Deprec./amortization and write-downs</v>
          </cell>
          <cell r="M229">
            <v>0</v>
          </cell>
        </row>
        <row r="230">
          <cell r="D230" t="str">
            <v>3250003400</v>
          </cell>
          <cell r="E230" t="str">
            <v/>
          </cell>
          <cell r="L230" t="str">
            <v>Other costs</v>
          </cell>
          <cell r="M230">
            <v>0</v>
          </cell>
        </row>
        <row r="231">
          <cell r="D231" t="str">
            <v>3250003500</v>
          </cell>
          <cell r="E231" t="str">
            <v/>
          </cell>
          <cell r="L231" t="str">
            <v>Not assignable cost allocations</v>
          </cell>
          <cell r="M231">
            <v>0</v>
          </cell>
        </row>
        <row r="232">
          <cell r="D232" t="str">
            <v>3300000000</v>
          </cell>
          <cell r="E232" t="str">
            <v/>
          </cell>
          <cell r="L232" t="str">
            <v>General administrative costs</v>
          </cell>
          <cell r="M232">
            <v>1</v>
          </cell>
        </row>
        <row r="233">
          <cell r="D233" t="str">
            <v>3310000000</v>
          </cell>
          <cell r="E233" t="str">
            <v/>
          </cell>
          <cell r="L233" t="str">
            <v>External and management accounting</v>
          </cell>
          <cell r="M233">
            <v>1</v>
          </cell>
        </row>
        <row r="234">
          <cell r="D234" t="str">
            <v>3310000999</v>
          </cell>
          <cell r="E234" t="str">
            <v/>
          </cell>
          <cell r="L234" t="str">
            <v>Consol Elim. ext. and mgmt. accounting</v>
          </cell>
          <cell r="M234">
            <v>0</v>
          </cell>
        </row>
        <row r="235">
          <cell r="D235" t="str">
            <v>3310003100</v>
          </cell>
          <cell r="E235" t="str">
            <v/>
          </cell>
          <cell r="L235" t="str">
            <v>Goods and services purchased</v>
          </cell>
          <cell r="M235">
            <v>0</v>
          </cell>
          <cell r="N235">
            <v>7811.0469143300916</v>
          </cell>
        </row>
        <row r="236">
          <cell r="D236" t="str">
            <v>3310003200</v>
          </cell>
          <cell r="E236" t="str">
            <v/>
          </cell>
          <cell r="L236" t="str">
            <v>Personnel costs</v>
          </cell>
          <cell r="M236">
            <v>0</v>
          </cell>
          <cell r="N236">
            <v>10189.414582307329</v>
          </cell>
        </row>
        <row r="237">
          <cell r="D237" t="str">
            <v>3310003300</v>
          </cell>
          <cell r="E237" t="str">
            <v/>
          </cell>
          <cell r="L237" t="str">
            <v>Deprec./amortization and write-downs</v>
          </cell>
          <cell r="M237">
            <v>0</v>
          </cell>
        </row>
        <row r="238">
          <cell r="D238" t="str">
            <v>3310003400</v>
          </cell>
          <cell r="E238" t="str">
            <v/>
          </cell>
          <cell r="L238" t="str">
            <v>Other costs</v>
          </cell>
          <cell r="M238">
            <v>0</v>
          </cell>
          <cell r="N238">
            <v>706</v>
          </cell>
        </row>
        <row r="239">
          <cell r="D239" t="str">
            <v>3310003500</v>
          </cell>
          <cell r="E239" t="str">
            <v/>
          </cell>
          <cell r="L239" t="str">
            <v>Not assignable cost allocations</v>
          </cell>
          <cell r="M239">
            <v>0</v>
          </cell>
        </row>
        <row r="240">
          <cell r="D240" t="str">
            <v>3320000000</v>
          </cell>
          <cell r="E240" t="str">
            <v/>
          </cell>
          <cell r="L240" t="str">
            <v>Human resources</v>
          </cell>
          <cell r="M240">
            <v>1</v>
          </cell>
        </row>
        <row r="241">
          <cell r="D241" t="str">
            <v>3320000999</v>
          </cell>
          <cell r="E241" t="str">
            <v/>
          </cell>
          <cell r="L241" t="str">
            <v>Consol Elim. human resources</v>
          </cell>
          <cell r="M241">
            <v>0</v>
          </cell>
        </row>
        <row r="242">
          <cell r="D242" t="str">
            <v>3320003100</v>
          </cell>
          <cell r="E242" t="str">
            <v/>
          </cell>
          <cell r="L242" t="str">
            <v>Goods and services purchased</v>
          </cell>
          <cell r="M242">
            <v>0</v>
          </cell>
          <cell r="N242">
            <v>817.62396120838014</v>
          </cell>
        </row>
        <row r="243">
          <cell r="D243" t="str">
            <v>3320003200</v>
          </cell>
          <cell r="E243" t="str">
            <v/>
          </cell>
          <cell r="L243" t="str">
            <v>Personnel costs</v>
          </cell>
          <cell r="M243">
            <v>0</v>
          </cell>
          <cell r="N243">
            <v>882.65039647058836</v>
          </cell>
        </row>
        <row r="244">
          <cell r="D244" t="str">
            <v>3320003300</v>
          </cell>
          <cell r="E244" t="str">
            <v/>
          </cell>
          <cell r="L244" t="str">
            <v>Deprec./amortization and write-downs</v>
          </cell>
          <cell r="M244">
            <v>0</v>
          </cell>
        </row>
        <row r="245">
          <cell r="D245" t="str">
            <v>3320003400</v>
          </cell>
          <cell r="E245" t="str">
            <v/>
          </cell>
          <cell r="L245" t="str">
            <v>Other costs</v>
          </cell>
          <cell r="M245">
            <v>0</v>
          </cell>
          <cell r="N245">
            <v>450</v>
          </cell>
        </row>
        <row r="246">
          <cell r="D246" t="str">
            <v>3320003500</v>
          </cell>
          <cell r="E246" t="str">
            <v/>
          </cell>
          <cell r="L246" t="str">
            <v>Not assignable cost allocations</v>
          </cell>
          <cell r="M246">
            <v>0</v>
          </cell>
        </row>
        <row r="247">
          <cell r="D247" t="str">
            <v>3330000000</v>
          </cell>
          <cell r="E247" t="str">
            <v/>
          </cell>
          <cell r="L247" t="str">
            <v>Strategy/ organisation/ law</v>
          </cell>
          <cell r="M247">
            <v>1</v>
          </cell>
        </row>
        <row r="248">
          <cell r="D248" t="str">
            <v>3330000999</v>
          </cell>
          <cell r="E248" t="str">
            <v/>
          </cell>
          <cell r="L248" t="str">
            <v>Cons. Elim. strategy/ organisation / law</v>
          </cell>
          <cell r="M248">
            <v>0</v>
          </cell>
        </row>
        <row r="249">
          <cell r="D249" t="str">
            <v>3330003100</v>
          </cell>
          <cell r="E249" t="str">
            <v/>
          </cell>
          <cell r="L249" t="str">
            <v>Goods and services purchased</v>
          </cell>
          <cell r="M249">
            <v>0</v>
          </cell>
          <cell r="N249">
            <v>1873.0842352795182</v>
          </cell>
        </row>
        <row r="250">
          <cell r="D250" t="str">
            <v>3330003200</v>
          </cell>
          <cell r="E250" t="str">
            <v/>
          </cell>
          <cell r="L250" t="str">
            <v>Personnel costs</v>
          </cell>
          <cell r="M250">
            <v>0</v>
          </cell>
          <cell r="N250">
            <v>4002.2589846073756</v>
          </cell>
        </row>
        <row r="251">
          <cell r="D251" t="str">
            <v>3330003300</v>
          </cell>
          <cell r="E251" t="str">
            <v/>
          </cell>
          <cell r="L251" t="str">
            <v>Deprec./amortization and write-downs</v>
          </cell>
          <cell r="M251">
            <v>0</v>
          </cell>
        </row>
        <row r="252">
          <cell r="D252" t="str">
            <v>3330003400</v>
          </cell>
          <cell r="E252" t="str">
            <v/>
          </cell>
          <cell r="L252" t="str">
            <v>Other costs</v>
          </cell>
          <cell r="M252">
            <v>0</v>
          </cell>
          <cell r="N252">
            <v>1449.5</v>
          </cell>
        </row>
        <row r="253">
          <cell r="D253" t="str">
            <v>3330003500</v>
          </cell>
          <cell r="E253" t="str">
            <v/>
          </cell>
          <cell r="L253" t="str">
            <v>Not assignable cost allocations</v>
          </cell>
          <cell r="M253">
            <v>0</v>
          </cell>
        </row>
        <row r="254">
          <cell r="D254" t="str">
            <v>3340000000</v>
          </cell>
          <cell r="E254" t="str">
            <v/>
          </cell>
          <cell r="L254" t="str">
            <v>Management and communication</v>
          </cell>
          <cell r="M254">
            <v>1</v>
          </cell>
        </row>
        <row r="255">
          <cell r="D255" t="str">
            <v>3340000999</v>
          </cell>
          <cell r="E255" t="str">
            <v/>
          </cell>
          <cell r="L255" t="str">
            <v>Consol. Elim. mgmt. and communication</v>
          </cell>
          <cell r="M255">
            <v>0</v>
          </cell>
        </row>
        <row r="256">
          <cell r="D256" t="str">
            <v>3340003100</v>
          </cell>
          <cell r="E256" t="str">
            <v/>
          </cell>
          <cell r="L256" t="str">
            <v>Goods and services purchased</v>
          </cell>
          <cell r="M256">
            <v>0</v>
          </cell>
          <cell r="N256">
            <v>11386.299408793815</v>
          </cell>
        </row>
        <row r="257">
          <cell r="D257" t="str">
            <v>3340003200</v>
          </cell>
          <cell r="E257" t="str">
            <v/>
          </cell>
          <cell r="L257" t="str">
            <v>Personnel costs</v>
          </cell>
          <cell r="M257">
            <v>0</v>
          </cell>
          <cell r="N257">
            <v>23222.449337235787</v>
          </cell>
        </row>
        <row r="258">
          <cell r="D258" t="str">
            <v>3340003300</v>
          </cell>
          <cell r="E258" t="str">
            <v/>
          </cell>
          <cell r="L258" t="str">
            <v>Deprec./amortization and write-downs</v>
          </cell>
          <cell r="M258">
            <v>0</v>
          </cell>
        </row>
        <row r="259">
          <cell r="D259" t="str">
            <v>3340003400</v>
          </cell>
          <cell r="E259" t="str">
            <v/>
          </cell>
          <cell r="L259" t="str">
            <v>Other costs</v>
          </cell>
          <cell r="M259">
            <v>0</v>
          </cell>
          <cell r="N259">
            <v>48575.623541990892</v>
          </cell>
        </row>
        <row r="260">
          <cell r="D260" t="str">
            <v>3340003500</v>
          </cell>
          <cell r="E260" t="str">
            <v/>
          </cell>
          <cell r="L260" t="str">
            <v>Not assignable cost allocations</v>
          </cell>
          <cell r="M260">
            <v>0</v>
          </cell>
        </row>
        <row r="261">
          <cell r="D261" t="str">
            <v>3350000000</v>
          </cell>
          <cell r="E261" t="str">
            <v/>
          </cell>
          <cell r="L261" t="str">
            <v>Other general administrative costs</v>
          </cell>
          <cell r="M261">
            <v>1</v>
          </cell>
        </row>
        <row r="262">
          <cell r="D262" t="str">
            <v>3350000999</v>
          </cell>
          <cell r="E262" t="str">
            <v/>
          </cell>
          <cell r="L262" t="str">
            <v>Consol. Elim. other general admin. costs</v>
          </cell>
          <cell r="M262">
            <v>0</v>
          </cell>
        </row>
        <row r="263">
          <cell r="D263" t="str">
            <v>3350003100</v>
          </cell>
          <cell r="E263" t="str">
            <v/>
          </cell>
          <cell r="L263" t="str">
            <v>Goods and services purchased</v>
          </cell>
          <cell r="M263">
            <v>0</v>
          </cell>
          <cell r="N263">
            <v>4440.9749669247776</v>
          </cell>
        </row>
        <row r="264">
          <cell r="D264" t="str">
            <v>3350003200</v>
          </cell>
          <cell r="E264" t="str">
            <v/>
          </cell>
          <cell r="L264" t="str">
            <v>Personnel costs</v>
          </cell>
          <cell r="M264">
            <v>0</v>
          </cell>
          <cell r="N264">
            <v>1986.1716156923078</v>
          </cell>
        </row>
        <row r="265">
          <cell r="D265" t="str">
            <v>3350003300</v>
          </cell>
          <cell r="E265" t="str">
            <v/>
          </cell>
          <cell r="L265" t="str">
            <v>Deprec./amortization and write-downs</v>
          </cell>
          <cell r="M265">
            <v>0</v>
          </cell>
        </row>
        <row r="266">
          <cell r="D266" t="str">
            <v>3350003400</v>
          </cell>
          <cell r="E266" t="str">
            <v/>
          </cell>
          <cell r="L266" t="str">
            <v>Other costs</v>
          </cell>
          <cell r="M266">
            <v>0</v>
          </cell>
          <cell r="N266">
            <v>1962</v>
          </cell>
        </row>
        <row r="267">
          <cell r="D267" t="str">
            <v>3350003500</v>
          </cell>
          <cell r="E267" t="str">
            <v/>
          </cell>
          <cell r="L267" t="str">
            <v>Not assignable cost allocations</v>
          </cell>
          <cell r="M267">
            <v>0</v>
          </cell>
        </row>
        <row r="268">
          <cell r="D268" t="str">
            <v>3400000000</v>
          </cell>
          <cell r="E268" t="str">
            <v/>
          </cell>
          <cell r="L268" t="str">
            <v>Other operating income</v>
          </cell>
          <cell r="M268">
            <v>1</v>
          </cell>
        </row>
        <row r="269">
          <cell r="D269" t="str">
            <v>3401000000</v>
          </cell>
          <cell r="E269" t="str">
            <v/>
          </cell>
          <cell r="L269" t="str">
            <v>Income fr. reversal of special reserves</v>
          </cell>
          <cell r="M269">
            <v>0</v>
          </cell>
        </row>
        <row r="270">
          <cell r="D270" t="str">
            <v>3402000000</v>
          </cell>
          <cell r="E270" t="str">
            <v/>
          </cell>
          <cell r="L270" t="str">
            <v>Income from subsidies</v>
          </cell>
          <cell r="M270">
            <v>1</v>
          </cell>
        </row>
        <row r="271">
          <cell r="D271" t="str">
            <v>3402010000</v>
          </cell>
          <cell r="E271" t="str">
            <v/>
          </cell>
          <cell r="L271" t="str">
            <v>Income from subsidies (Plan)</v>
          </cell>
          <cell r="M271">
            <v>0</v>
          </cell>
        </row>
        <row r="272">
          <cell r="D272" t="str">
            <v>3403000000</v>
          </cell>
          <cell r="E272" t="str">
            <v/>
          </cell>
          <cell r="L272" t="str">
            <v>Income from investment grants</v>
          </cell>
          <cell r="M272">
            <v>0</v>
          </cell>
        </row>
        <row r="273">
          <cell r="D273" t="str">
            <v>3404000000</v>
          </cell>
          <cell r="E273" t="str">
            <v/>
          </cell>
          <cell r="L273" t="str">
            <v>Income from reversal of accruals</v>
          </cell>
          <cell r="M273">
            <v>1</v>
          </cell>
          <cell r="O273">
            <v>0</v>
          </cell>
        </row>
        <row r="274">
          <cell r="D274" t="str">
            <v>3405000000</v>
          </cell>
          <cell r="E274" t="str">
            <v/>
          </cell>
          <cell r="L274" t="str">
            <v>Income from valuation of accounts rec.</v>
          </cell>
          <cell r="M274">
            <v>1</v>
          </cell>
        </row>
        <row r="275">
          <cell r="D275" t="str">
            <v>3405100000</v>
          </cell>
          <cell r="E275" t="str">
            <v/>
          </cell>
          <cell r="L275" t="str">
            <v>Inc. fr. reversal of indiv. valuat.adj.</v>
          </cell>
          <cell r="M275">
            <v>0</v>
          </cell>
        </row>
        <row r="276">
          <cell r="D276" t="str">
            <v>3405200000</v>
          </cell>
          <cell r="E276" t="str">
            <v/>
          </cell>
          <cell r="L276" t="str">
            <v>Inc. fr. reversal of gen. valuation adj.</v>
          </cell>
          <cell r="M276">
            <v>0</v>
          </cell>
        </row>
        <row r="277">
          <cell r="D277" t="str">
            <v>3405300000</v>
          </cell>
          <cell r="E277" t="str">
            <v/>
          </cell>
          <cell r="L277" t="str">
            <v>Inc. fr. recovery written-off acc. rec.</v>
          </cell>
          <cell r="M277">
            <v>0</v>
          </cell>
          <cell r="N277">
            <v>4275.1078499999994</v>
          </cell>
        </row>
        <row r="278">
          <cell r="D278" t="str">
            <v>3406000000</v>
          </cell>
          <cell r="E278" t="str">
            <v/>
          </cell>
          <cell r="L278" t="str">
            <v>Income from operate leasing under IAS 17</v>
          </cell>
          <cell r="M278">
            <v>1</v>
          </cell>
          <cell r="O278">
            <v>0</v>
          </cell>
        </row>
        <row r="279">
          <cell r="D279" t="str">
            <v>3407000000</v>
          </cell>
          <cell r="E279" t="str">
            <v/>
          </cell>
          <cell r="L279" t="str">
            <v>Income from transfers of costs</v>
          </cell>
          <cell r="M279">
            <v>1</v>
          </cell>
        </row>
        <row r="280">
          <cell r="D280" t="str">
            <v>3407100000</v>
          </cell>
          <cell r="E280" t="str">
            <v/>
          </cell>
          <cell r="L280" t="str">
            <v>Income from transfers of selling costs</v>
          </cell>
          <cell r="M280">
            <v>1</v>
          </cell>
        </row>
        <row r="281">
          <cell r="D281" t="str">
            <v>3407110000</v>
          </cell>
          <cell r="E281" t="str">
            <v/>
          </cell>
          <cell r="L281" t="str">
            <v>Inc. fr. trf. of costs fr. dir. sell.</v>
          </cell>
          <cell r="M281">
            <v>1</v>
          </cell>
          <cell r="O281">
            <v>0</v>
          </cell>
        </row>
        <row r="282">
          <cell r="D282" t="str">
            <v>3407120000</v>
          </cell>
          <cell r="E282" t="str">
            <v/>
          </cell>
          <cell r="L282" t="str">
            <v>Inc. fr. trf. of costs fr. ret. sell.</v>
          </cell>
          <cell r="M282">
            <v>1</v>
          </cell>
          <cell r="O282">
            <v>0</v>
          </cell>
        </row>
        <row r="283">
          <cell r="D283" t="str">
            <v>3407130000</v>
          </cell>
          <cell r="E283" t="str">
            <v/>
          </cell>
          <cell r="L283" t="str">
            <v>Inc. fr. trf. of costs fr. indir. sell.</v>
          </cell>
          <cell r="M283">
            <v>1</v>
          </cell>
          <cell r="O283">
            <v>0</v>
          </cell>
        </row>
        <row r="284">
          <cell r="D284" t="str">
            <v>3407140000</v>
          </cell>
          <cell r="E284" t="str">
            <v/>
          </cell>
          <cell r="L284" t="str">
            <v>Inc. fr. trf. of costs fr. call center</v>
          </cell>
          <cell r="M284">
            <v>1</v>
          </cell>
          <cell r="O284">
            <v>0</v>
          </cell>
        </row>
        <row r="285">
          <cell r="D285" t="str">
            <v>3407150000</v>
          </cell>
          <cell r="E285" t="str">
            <v/>
          </cell>
          <cell r="L285" t="str">
            <v>Inc. fr. trf. of costs fr. o. op. sell.</v>
          </cell>
          <cell r="M285">
            <v>1</v>
          </cell>
          <cell r="O285">
            <v>0</v>
          </cell>
        </row>
        <row r="286">
          <cell r="D286" t="str">
            <v>3407160000</v>
          </cell>
          <cell r="E286" t="str">
            <v/>
          </cell>
          <cell r="L286" t="str">
            <v>Inc. fr. transfers of marketing costs</v>
          </cell>
          <cell r="M286">
            <v>1</v>
          </cell>
          <cell r="O286">
            <v>0</v>
          </cell>
        </row>
        <row r="287">
          <cell r="D287" t="str">
            <v>3407170000</v>
          </cell>
          <cell r="E287" t="str">
            <v/>
          </cell>
          <cell r="L287" t="str">
            <v>Inc. fr. trf. of costs fr. ord. handl.</v>
          </cell>
          <cell r="M287">
            <v>1</v>
          </cell>
          <cell r="O287">
            <v>0</v>
          </cell>
        </row>
        <row r="288">
          <cell r="D288" t="str">
            <v>3407180000</v>
          </cell>
          <cell r="E288" t="str">
            <v/>
          </cell>
          <cell r="L288" t="str">
            <v>Inc. fr. trf. of costs fr. bill. serv.</v>
          </cell>
          <cell r="M288">
            <v>1</v>
          </cell>
          <cell r="O288">
            <v>0</v>
          </cell>
        </row>
        <row r="289">
          <cell r="D289" t="str">
            <v>3407190000</v>
          </cell>
          <cell r="E289" t="str">
            <v/>
          </cell>
          <cell r="L289" t="str">
            <v>Inc. fr. transfers of other sell. costs</v>
          </cell>
          <cell r="M289">
            <v>1</v>
          </cell>
          <cell r="O289">
            <v>0</v>
          </cell>
        </row>
        <row r="290">
          <cell r="D290" t="str">
            <v>3407200000</v>
          </cell>
          <cell r="E290" t="str">
            <v/>
          </cell>
          <cell r="L290" t="str">
            <v>Inc. fr. transf. of general admin. costs</v>
          </cell>
          <cell r="M290">
            <v>1</v>
          </cell>
        </row>
        <row r="291">
          <cell r="D291" t="str">
            <v>3407210000</v>
          </cell>
          <cell r="E291" t="str">
            <v/>
          </cell>
          <cell r="L291" t="str">
            <v>Inc. fr. trf. of costs fr. fin. a. crtl.</v>
          </cell>
          <cell r="M291">
            <v>1</v>
          </cell>
          <cell r="O291">
            <v>0</v>
          </cell>
        </row>
        <row r="292">
          <cell r="D292" t="str">
            <v>3407220000</v>
          </cell>
          <cell r="E292" t="str">
            <v/>
          </cell>
          <cell r="L292" t="str">
            <v>Inc. fr. trf. of costs fr. hr department</v>
          </cell>
          <cell r="M292">
            <v>1</v>
          </cell>
          <cell r="O292">
            <v>0</v>
          </cell>
        </row>
        <row r="293">
          <cell r="D293" t="str">
            <v>3407230000</v>
          </cell>
          <cell r="E293" t="str">
            <v/>
          </cell>
          <cell r="L293" t="str">
            <v>Inc. fr. trf. of costs fr. strat., org.</v>
          </cell>
          <cell r="M293">
            <v>1</v>
          </cell>
          <cell r="O293">
            <v>0</v>
          </cell>
        </row>
        <row r="294">
          <cell r="D294" t="str">
            <v>3407240000</v>
          </cell>
          <cell r="E294" t="str">
            <v/>
          </cell>
          <cell r="L294" t="str">
            <v>Inc. fr. trf. of costs fr. mgt. and com.</v>
          </cell>
          <cell r="M294">
            <v>1</v>
          </cell>
          <cell r="O294">
            <v>0</v>
          </cell>
        </row>
        <row r="295">
          <cell r="D295" t="str">
            <v>3407250000</v>
          </cell>
          <cell r="E295" t="str">
            <v/>
          </cell>
          <cell r="L295" t="str">
            <v>Inc. fr. trf. of other gen. admin. costs</v>
          </cell>
          <cell r="M295">
            <v>1</v>
          </cell>
          <cell r="O295">
            <v>0</v>
          </cell>
        </row>
        <row r="296">
          <cell r="D296" t="str">
            <v>3407300000</v>
          </cell>
          <cell r="E296" t="str">
            <v/>
          </cell>
          <cell r="L296" t="str">
            <v>Inc. fr. trf. of misc. other op. expense</v>
          </cell>
          <cell r="M296">
            <v>1</v>
          </cell>
          <cell r="O296">
            <v>0</v>
          </cell>
        </row>
        <row r="297">
          <cell r="D297" t="str">
            <v>3409000000</v>
          </cell>
          <cell r="E297" t="str">
            <v/>
          </cell>
          <cell r="L297" t="str">
            <v>Income fr. write-ups to non-curr. assets</v>
          </cell>
          <cell r="M297">
            <v>1</v>
          </cell>
        </row>
        <row r="298">
          <cell r="D298" t="str">
            <v>3409010000</v>
          </cell>
          <cell r="E298" t="str">
            <v/>
          </cell>
          <cell r="L298" t="str">
            <v>Inc. write-ups non-curr. assets (Plan)</v>
          </cell>
          <cell r="M298">
            <v>1</v>
          </cell>
          <cell r="O298">
            <v>0</v>
          </cell>
        </row>
        <row r="299">
          <cell r="D299" t="str">
            <v>3410000000</v>
          </cell>
          <cell r="E299" t="str">
            <v/>
          </cell>
          <cell r="L299" t="str">
            <v>Income from disposal of non-curr. assets</v>
          </cell>
          <cell r="M299">
            <v>1</v>
          </cell>
        </row>
        <row r="300">
          <cell r="D300" t="str">
            <v>3410100000</v>
          </cell>
          <cell r="E300" t="str">
            <v/>
          </cell>
          <cell r="L300" t="str">
            <v>Gains from disposal of intangible assets</v>
          </cell>
          <cell r="M300">
            <v>1</v>
          </cell>
          <cell r="O300">
            <v>0</v>
          </cell>
        </row>
        <row r="301">
          <cell r="D301" t="str">
            <v>3410200000</v>
          </cell>
          <cell r="E301" t="str">
            <v/>
          </cell>
          <cell r="L301" t="str">
            <v>Gains from disposal of tangible assets</v>
          </cell>
          <cell r="M301">
            <v>1</v>
          </cell>
          <cell r="O301">
            <v>0</v>
          </cell>
        </row>
        <row r="302">
          <cell r="D302" t="str">
            <v>3410300000</v>
          </cell>
          <cell r="E302" t="str">
            <v/>
          </cell>
          <cell r="L302" t="str">
            <v>Gains from disposal of financial assets</v>
          </cell>
          <cell r="M302">
            <v>1</v>
          </cell>
          <cell r="O302">
            <v>0</v>
          </cell>
        </row>
        <row r="303">
          <cell r="D303" t="str">
            <v>3410400000</v>
          </cell>
          <cell r="E303" t="str">
            <v/>
          </cell>
          <cell r="L303" t="str">
            <v>Gains from de-consolidation</v>
          </cell>
          <cell r="M303">
            <v>1</v>
          </cell>
          <cell r="O303">
            <v>0</v>
          </cell>
        </row>
        <row r="304">
          <cell r="D304" t="str">
            <v>3411000000</v>
          </cell>
          <cell r="E304" t="str">
            <v/>
          </cell>
          <cell r="L304" t="str">
            <v>Income from insurance compensastion</v>
          </cell>
          <cell r="M304">
            <v>1</v>
          </cell>
          <cell r="O304">
            <v>0</v>
          </cell>
        </row>
        <row r="305">
          <cell r="D305" t="str">
            <v>3412000000</v>
          </cell>
          <cell r="E305" t="str">
            <v/>
          </cell>
          <cell r="L305" t="str">
            <v>Inc. foreign curr. transactions/lations</v>
          </cell>
          <cell r="M305">
            <v>1</v>
          </cell>
        </row>
        <row r="306">
          <cell r="D306" t="str">
            <v>3412010000</v>
          </cell>
          <cell r="E306" t="str">
            <v/>
          </cell>
          <cell r="L306" t="str">
            <v>Inc. frgn curr transact./lat. (Plan)</v>
          </cell>
          <cell r="M306">
            <v>1</v>
          </cell>
          <cell r="O306">
            <v>0</v>
          </cell>
        </row>
        <row r="307">
          <cell r="D307" t="str">
            <v>3413000000</v>
          </cell>
          <cell r="E307" t="str">
            <v/>
          </cell>
          <cell r="L307" t="str">
            <v>Income from write-ups to current assets</v>
          </cell>
          <cell r="M307">
            <v>1</v>
          </cell>
        </row>
        <row r="308">
          <cell r="D308" t="str">
            <v>3414000000</v>
          </cell>
          <cell r="E308" t="str">
            <v/>
          </cell>
          <cell r="L308" t="str">
            <v>Income from disposal of current assets</v>
          </cell>
          <cell r="M308">
            <v>1</v>
          </cell>
        </row>
        <row r="309">
          <cell r="D309" t="str">
            <v>3414010000</v>
          </cell>
          <cell r="E309" t="str">
            <v/>
          </cell>
          <cell r="L309" t="str">
            <v>Inc. fr.dispsl crrnt assets (Plan)</v>
          </cell>
          <cell r="M309">
            <v>1</v>
          </cell>
          <cell r="O309">
            <v>0</v>
          </cell>
        </row>
        <row r="310">
          <cell r="D310" t="str">
            <v>3415000000</v>
          </cell>
          <cell r="E310" t="str">
            <v/>
          </cell>
          <cell r="L310" t="str">
            <v>Inc. fr. reversal of passive diff. capco</v>
          </cell>
          <cell r="M310">
            <v>1</v>
          </cell>
          <cell r="O310">
            <v>0</v>
          </cell>
        </row>
        <row r="311">
          <cell r="D311" t="str">
            <v>3416000999</v>
          </cell>
          <cell r="E311" t="str">
            <v/>
          </cell>
          <cell r="L311" t="str">
            <v>Miscellaneous other operating income</v>
          </cell>
          <cell r="M311">
            <v>1</v>
          </cell>
          <cell r="O311">
            <v>0</v>
          </cell>
          <cell r="P311">
            <v>41904.053349999995</v>
          </cell>
        </row>
        <row r="312">
          <cell r="D312" t="str">
            <v>3500000000</v>
          </cell>
          <cell r="E312" t="str">
            <v/>
          </cell>
          <cell r="L312" t="str">
            <v>Other operating expenses</v>
          </cell>
          <cell r="M312">
            <v>1</v>
          </cell>
        </row>
        <row r="313">
          <cell r="D313" t="str">
            <v>3510000000</v>
          </cell>
          <cell r="E313" t="str">
            <v/>
          </cell>
          <cell r="L313" t="str">
            <v>Transfers to special reserves</v>
          </cell>
          <cell r="M313">
            <v>0</v>
          </cell>
        </row>
        <row r="314">
          <cell r="D314" t="str">
            <v>3520000000</v>
          </cell>
          <cell r="E314" t="str">
            <v/>
          </cell>
          <cell r="L314" t="str">
            <v>Losses fr. disposal of non-current asset</v>
          </cell>
          <cell r="M314">
            <v>1</v>
          </cell>
        </row>
        <row r="315">
          <cell r="D315" t="str">
            <v>3521000000</v>
          </cell>
          <cell r="E315" t="str">
            <v/>
          </cell>
          <cell r="L315" t="str">
            <v>Losses fr. disposal of intangible assets</v>
          </cell>
          <cell r="M315">
            <v>1</v>
          </cell>
          <cell r="O315">
            <v>0</v>
          </cell>
        </row>
        <row r="316">
          <cell r="D316" t="str">
            <v>3522000000</v>
          </cell>
          <cell r="E316" t="str">
            <v/>
          </cell>
          <cell r="L316" t="str">
            <v>Losses fr. disposal of tangible assets</v>
          </cell>
          <cell r="M316">
            <v>1</v>
          </cell>
          <cell r="O316">
            <v>0</v>
          </cell>
          <cell r="P316">
            <v>50000</v>
          </cell>
        </row>
        <row r="317">
          <cell r="D317" t="str">
            <v>3523000000</v>
          </cell>
          <cell r="E317" t="str">
            <v/>
          </cell>
          <cell r="L317" t="str">
            <v>Losses fr. disposal of financial assets</v>
          </cell>
          <cell r="M317">
            <v>1</v>
          </cell>
          <cell r="O317">
            <v>0</v>
          </cell>
        </row>
        <row r="318">
          <cell r="D318" t="str">
            <v>3530000000</v>
          </cell>
          <cell r="E318" t="str">
            <v/>
          </cell>
          <cell r="L318" t="str">
            <v>Additions to accruals</v>
          </cell>
          <cell r="M318">
            <v>0</v>
          </cell>
        </row>
        <row r="319">
          <cell r="D319" t="str">
            <v>3540000000</v>
          </cell>
          <cell r="E319" t="str">
            <v/>
          </cell>
          <cell r="L319" t="str">
            <v>Losses for. curr. transactions/lations</v>
          </cell>
          <cell r="M319">
            <v>1</v>
          </cell>
        </row>
        <row r="320">
          <cell r="D320" t="str">
            <v>3540010000</v>
          </cell>
          <cell r="E320" t="str">
            <v/>
          </cell>
          <cell r="L320" t="str">
            <v>Losses fo-curr. tr.act./ls. (Plan)</v>
          </cell>
          <cell r="M320">
            <v>1</v>
          </cell>
          <cell r="O320">
            <v>0</v>
          </cell>
          <cell r="P320">
            <v>1000</v>
          </cell>
        </row>
        <row r="321">
          <cell r="D321" t="str">
            <v>3542000999</v>
          </cell>
          <cell r="E321" t="str">
            <v/>
          </cell>
          <cell r="L321" t="str">
            <v>Losses fr. frgn crcy - report item</v>
          </cell>
          <cell r="M321">
            <v>0</v>
          </cell>
        </row>
        <row r="322">
          <cell r="D322" t="str">
            <v>3550000000</v>
          </cell>
          <cell r="E322" t="str">
            <v/>
          </cell>
          <cell r="L322" t="str">
            <v>Amortization of goodwill</v>
          </cell>
          <cell r="M322">
            <v>1</v>
          </cell>
          <cell r="O322">
            <v>0</v>
          </cell>
        </row>
        <row r="323">
          <cell r="D323" t="str">
            <v>3560000999</v>
          </cell>
          <cell r="E323" t="str">
            <v/>
          </cell>
          <cell r="L323" t="str">
            <v>Miscellaneous other operating expenses</v>
          </cell>
          <cell r="M323">
            <v>0</v>
          </cell>
        </row>
        <row r="324">
          <cell r="D324" t="str">
            <v>3599990000</v>
          </cell>
          <cell r="E324" t="str">
            <v/>
          </cell>
          <cell r="L324" t="str">
            <v>Operating income</v>
          </cell>
          <cell r="M324">
            <v>1</v>
          </cell>
        </row>
        <row r="325">
          <cell r="D325" t="str">
            <v>3600000000</v>
          </cell>
          <cell r="E325" t="str">
            <v/>
          </cell>
          <cell r="L325" t="str">
            <v>Financial income net (incl. at equity)</v>
          </cell>
          <cell r="M325">
            <v>1</v>
          </cell>
        </row>
        <row r="326">
          <cell r="D326" t="str">
            <v>3610000000</v>
          </cell>
          <cell r="E326" t="str">
            <v/>
          </cell>
          <cell r="L326" t="str">
            <v>Financ. inc. (exp.) net w/o at equity</v>
          </cell>
          <cell r="M326">
            <v>1</v>
          </cell>
        </row>
        <row r="327">
          <cell r="D327" t="str">
            <v>3620000000</v>
          </cell>
          <cell r="E327" t="str">
            <v/>
          </cell>
          <cell r="L327" t="str">
            <v>Income from sub., ass., rel.companies</v>
          </cell>
          <cell r="M327">
            <v>1</v>
          </cell>
        </row>
        <row r="328">
          <cell r="D328" t="str">
            <v>3621000000</v>
          </cell>
          <cell r="E328" t="str">
            <v/>
          </cell>
          <cell r="L328" t="str">
            <v>Income (loss) fr. subsid. w/o at equity</v>
          </cell>
          <cell r="M328">
            <v>1</v>
          </cell>
        </row>
        <row r="329">
          <cell r="D329" t="str">
            <v>3621100000</v>
          </cell>
          <cell r="E329" t="str">
            <v/>
          </cell>
          <cell r="L329" t="str">
            <v>Income from profit pooling and transfer</v>
          </cell>
          <cell r="M329">
            <v>1</v>
          </cell>
        </row>
        <row r="330">
          <cell r="D330" t="str">
            <v>3621110000</v>
          </cell>
          <cell r="E330" t="str">
            <v/>
          </cell>
          <cell r="L330" t="str">
            <v>Income from tax allocation</v>
          </cell>
          <cell r="M330">
            <v>1</v>
          </cell>
          <cell r="O330">
            <v>0</v>
          </cell>
        </row>
        <row r="331">
          <cell r="D331" t="str">
            <v>3621120000</v>
          </cell>
          <cell r="E331" t="str">
            <v/>
          </cell>
          <cell r="L331" t="str">
            <v>Other income fr. profit pooling etc.</v>
          </cell>
          <cell r="M331">
            <v>1</v>
          </cell>
          <cell r="O331">
            <v>0</v>
          </cell>
        </row>
        <row r="332">
          <cell r="D332" t="str">
            <v>3621200000</v>
          </cell>
          <cell r="E332" t="str">
            <v/>
          </cell>
          <cell r="L332" t="str">
            <v>Other income from sub., ass., rel.comp.</v>
          </cell>
          <cell r="M332">
            <v>1</v>
          </cell>
        </row>
        <row r="333">
          <cell r="D333" t="str">
            <v>3621210000</v>
          </cell>
          <cell r="E333" t="str">
            <v/>
          </cell>
          <cell r="L333" t="str">
            <v>Net dividends from affiliated comp.</v>
          </cell>
          <cell r="M333">
            <v>1</v>
          </cell>
          <cell r="O333">
            <v>0</v>
          </cell>
        </row>
        <row r="334">
          <cell r="D334" t="str">
            <v>3621220000</v>
          </cell>
          <cell r="E334" t="str">
            <v/>
          </cell>
          <cell r="L334" t="str">
            <v>Creditable corp. inc. tax fr. aff. co.</v>
          </cell>
          <cell r="M334">
            <v>1</v>
          </cell>
          <cell r="O334">
            <v>0</v>
          </cell>
        </row>
        <row r="335">
          <cell r="D335" t="str">
            <v>3621230000</v>
          </cell>
          <cell r="E335" t="str">
            <v/>
          </cell>
          <cell r="L335" t="str">
            <v>Net dividends from other investments</v>
          </cell>
          <cell r="M335">
            <v>1</v>
          </cell>
          <cell r="O335">
            <v>0</v>
          </cell>
        </row>
        <row r="336">
          <cell r="D336" t="str">
            <v>3621240000</v>
          </cell>
          <cell r="E336" t="str">
            <v/>
          </cell>
          <cell r="L336" t="str">
            <v>Creditable corp. inc. tax fr. oth. inv.</v>
          </cell>
          <cell r="M336">
            <v>1</v>
          </cell>
          <cell r="O336">
            <v>0</v>
          </cell>
        </row>
        <row r="337">
          <cell r="D337" t="str">
            <v>3621300000</v>
          </cell>
          <cell r="E337" t="str">
            <v/>
          </cell>
          <cell r="L337" t="str">
            <v>Expenses from the transfer of losses</v>
          </cell>
          <cell r="M337">
            <v>1</v>
          </cell>
          <cell r="O337">
            <v>0</v>
          </cell>
        </row>
        <row r="338">
          <cell r="D338" t="str">
            <v>3622000000</v>
          </cell>
          <cell r="E338" t="str">
            <v/>
          </cell>
          <cell r="L338" t="str">
            <v>Results from at equity companies</v>
          </cell>
          <cell r="M338">
            <v>1</v>
          </cell>
        </row>
        <row r="339">
          <cell r="D339" t="str">
            <v>3622100000</v>
          </cell>
          <cell r="E339" t="str">
            <v/>
          </cell>
          <cell r="L339" t="str">
            <v>Inc. fr. investm. in at equity companies</v>
          </cell>
          <cell r="M339">
            <v>1</v>
          </cell>
          <cell r="O339">
            <v>0</v>
          </cell>
        </row>
        <row r="340">
          <cell r="D340" t="str">
            <v>3622200000</v>
          </cell>
          <cell r="E340" t="str">
            <v/>
          </cell>
          <cell r="L340" t="str">
            <v>Exp. fr. investm. in at equity companies</v>
          </cell>
          <cell r="M340">
            <v>1</v>
          </cell>
          <cell r="O340">
            <v>0</v>
          </cell>
        </row>
        <row r="341">
          <cell r="D341" t="str">
            <v>3622300000</v>
          </cell>
          <cell r="E341" t="str">
            <v/>
          </cell>
          <cell r="L341" t="str">
            <v>Amortization of goodwill</v>
          </cell>
          <cell r="M341">
            <v>1</v>
          </cell>
          <cell r="O341">
            <v>0</v>
          </cell>
        </row>
        <row r="342">
          <cell r="D342" t="str">
            <v>3622400000</v>
          </cell>
          <cell r="E342" t="str">
            <v/>
          </cell>
          <cell r="L342" t="str">
            <v>Exp. fr. transf. to accr. at equity co.</v>
          </cell>
          <cell r="M342">
            <v>1</v>
          </cell>
          <cell r="O342">
            <v>0</v>
          </cell>
        </row>
        <row r="343">
          <cell r="D343" t="str">
            <v>3622500000</v>
          </cell>
          <cell r="E343" t="str">
            <v/>
          </cell>
          <cell r="L343" t="str">
            <v>Income fr. revers. of accr. at equity co</v>
          </cell>
          <cell r="M343">
            <v>1</v>
          </cell>
          <cell r="O343">
            <v>0</v>
          </cell>
        </row>
        <row r="344">
          <cell r="D344" t="str">
            <v>3622600000</v>
          </cell>
          <cell r="E344" t="str">
            <v/>
          </cell>
          <cell r="L344" t="str">
            <v>Extraord. net income at equity comp.</v>
          </cell>
          <cell r="M344">
            <v>1</v>
          </cell>
          <cell r="O344">
            <v>0</v>
          </cell>
        </row>
        <row r="345">
          <cell r="D345" t="str">
            <v>3630000000</v>
          </cell>
          <cell r="E345" t="str">
            <v/>
          </cell>
          <cell r="L345" t="str">
            <v>Net interest income (loss)</v>
          </cell>
          <cell r="M345">
            <v>1</v>
          </cell>
        </row>
        <row r="346">
          <cell r="D346" t="str">
            <v>3631000000</v>
          </cell>
          <cell r="E346" t="str">
            <v/>
          </cell>
          <cell r="L346" t="str">
            <v>Income from debt sec. and lt loan receiv</v>
          </cell>
          <cell r="M346">
            <v>1</v>
          </cell>
        </row>
        <row r="347">
          <cell r="D347" t="str">
            <v>3631010000</v>
          </cell>
          <cell r="E347" t="str">
            <v/>
          </cell>
          <cell r="L347" t="str">
            <v>Inc debtSecur/l-t loanReceiv (Plan)</v>
          </cell>
          <cell r="M347">
            <v>1</v>
          </cell>
          <cell r="O347">
            <v>0</v>
          </cell>
        </row>
        <row r="348">
          <cell r="D348" t="str">
            <v>3632000000</v>
          </cell>
          <cell r="E348" t="str">
            <v/>
          </cell>
          <cell r="L348" t="str">
            <v>Interest and similar income</v>
          </cell>
          <cell r="M348">
            <v>1</v>
          </cell>
        </row>
        <row r="349">
          <cell r="D349" t="str">
            <v>3632010000</v>
          </cell>
          <cell r="E349" t="str">
            <v/>
          </cell>
          <cell r="L349" t="str">
            <v>Interest and similar income (Plan)</v>
          </cell>
          <cell r="M349">
            <v>1</v>
          </cell>
          <cell r="O349">
            <v>0</v>
          </cell>
          <cell r="P349">
            <v>20000</v>
          </cell>
        </row>
        <row r="350">
          <cell r="D350" t="str">
            <v>3633000000</v>
          </cell>
          <cell r="E350" t="str">
            <v/>
          </cell>
          <cell r="L350" t="str">
            <v>Interest and similar expenses</v>
          </cell>
          <cell r="M350">
            <v>1</v>
          </cell>
        </row>
        <row r="351">
          <cell r="D351" t="str">
            <v>3633010000</v>
          </cell>
          <cell r="E351" t="str">
            <v/>
          </cell>
          <cell r="L351" t="str">
            <v>Interest and similar expenses (Plan)</v>
          </cell>
          <cell r="M351">
            <v>1</v>
          </cell>
          <cell r="O351">
            <v>0</v>
          </cell>
          <cell r="P351">
            <v>228</v>
          </cell>
        </row>
        <row r="352">
          <cell r="D352" t="str">
            <v>3640000000</v>
          </cell>
          <cell r="E352" t="str">
            <v/>
          </cell>
          <cell r="L352" t="str">
            <v>Other financial income (loss)</v>
          </cell>
          <cell r="M352">
            <v>1</v>
          </cell>
        </row>
        <row r="353">
          <cell r="D353" t="str">
            <v>3641000000</v>
          </cell>
          <cell r="E353" t="str">
            <v/>
          </cell>
          <cell r="L353" t="str">
            <v>Write downs on financial assets</v>
          </cell>
          <cell r="M353">
            <v>1</v>
          </cell>
          <cell r="O353">
            <v>0</v>
          </cell>
        </row>
        <row r="354">
          <cell r="D354" t="str">
            <v>3642000000</v>
          </cell>
          <cell r="E354" t="str">
            <v/>
          </cell>
          <cell r="L354" t="str">
            <v>Write downs on marketable securities</v>
          </cell>
          <cell r="M354">
            <v>1</v>
          </cell>
          <cell r="O354">
            <v>0</v>
          </cell>
        </row>
        <row r="355">
          <cell r="D355" t="str">
            <v>3699990000</v>
          </cell>
          <cell r="E355" t="str">
            <v/>
          </cell>
          <cell r="L355" t="str">
            <v>Profit/loss from ordinary business act.</v>
          </cell>
          <cell r="M355">
            <v>1</v>
          </cell>
        </row>
        <row r="356">
          <cell r="D356" t="str">
            <v>3700000000</v>
          </cell>
          <cell r="E356" t="str">
            <v/>
          </cell>
          <cell r="L356" t="str">
            <v>Extraordinary net income</v>
          </cell>
          <cell r="M356">
            <v>1</v>
          </cell>
        </row>
        <row r="357">
          <cell r="D357" t="str">
            <v>3710000000</v>
          </cell>
          <cell r="E357" t="str">
            <v/>
          </cell>
          <cell r="L357" t="str">
            <v>Extraordinary income</v>
          </cell>
          <cell r="M357">
            <v>1</v>
          </cell>
          <cell r="O357">
            <v>0</v>
          </cell>
        </row>
        <row r="358">
          <cell r="D358" t="str">
            <v>3720000000</v>
          </cell>
          <cell r="E358" t="str">
            <v/>
          </cell>
          <cell r="L358" t="str">
            <v>Extraordinary expenses</v>
          </cell>
          <cell r="M358">
            <v>1</v>
          </cell>
          <cell r="O358">
            <v>0</v>
          </cell>
        </row>
        <row r="359">
          <cell r="D359" t="str">
            <v>3800000000</v>
          </cell>
          <cell r="E359" t="str">
            <v/>
          </cell>
          <cell r="L359" t="str">
            <v>Taxes</v>
          </cell>
          <cell r="M359">
            <v>1</v>
          </cell>
        </row>
        <row r="360">
          <cell r="D360" t="str">
            <v>3810000000</v>
          </cell>
          <cell r="E360" t="str">
            <v/>
          </cell>
          <cell r="L360" t="str">
            <v>Income taxes</v>
          </cell>
          <cell r="M360">
            <v>1</v>
          </cell>
        </row>
        <row r="361">
          <cell r="D361" t="str">
            <v>3811000000</v>
          </cell>
          <cell r="E361" t="str">
            <v/>
          </cell>
          <cell r="L361" t="str">
            <v>Income taxes ord. bus.act.incl.def.taxes</v>
          </cell>
          <cell r="M361">
            <v>1</v>
          </cell>
        </row>
        <row r="362">
          <cell r="D362" t="str">
            <v>3811100000</v>
          </cell>
          <cell r="E362" t="str">
            <v/>
          </cell>
          <cell r="L362" t="str">
            <v>Current income tax</v>
          </cell>
          <cell r="M362">
            <v>1</v>
          </cell>
        </row>
        <row r="363">
          <cell r="D363" t="str">
            <v>3811110000</v>
          </cell>
          <cell r="E363" t="str">
            <v/>
          </cell>
          <cell r="L363" t="str">
            <v>Corporate income tax</v>
          </cell>
          <cell r="M363">
            <v>0</v>
          </cell>
          <cell r="N363">
            <v>224430.40362443469</v>
          </cell>
        </row>
        <row r="364">
          <cell r="D364" t="str">
            <v>3811120000</v>
          </cell>
          <cell r="E364" t="str">
            <v/>
          </cell>
          <cell r="L364" t="str">
            <v>Trade income taxes</v>
          </cell>
          <cell r="M364">
            <v>0</v>
          </cell>
        </row>
        <row r="365">
          <cell r="D365" t="str">
            <v>3811130000</v>
          </cell>
          <cell r="E365" t="str">
            <v/>
          </cell>
          <cell r="L365" t="str">
            <v>Other income taxes</v>
          </cell>
          <cell r="M365">
            <v>0</v>
          </cell>
        </row>
        <row r="366">
          <cell r="D366" t="str">
            <v>3811140000</v>
          </cell>
          <cell r="E366" t="str">
            <v/>
          </cell>
          <cell r="L366" t="str">
            <v>Tax allocations (income taxes)</v>
          </cell>
          <cell r="M366">
            <v>1</v>
          </cell>
          <cell r="O366">
            <v>0</v>
          </cell>
        </row>
        <row r="367">
          <cell r="D367" t="str">
            <v>3811200000</v>
          </cell>
          <cell r="E367" t="str">
            <v/>
          </cell>
          <cell r="L367" t="str">
            <v>Deferred taxes on res. fr. ordinary bus.</v>
          </cell>
          <cell r="M367">
            <v>1</v>
          </cell>
        </row>
        <row r="368">
          <cell r="D368" t="str">
            <v>3811210000</v>
          </cell>
          <cell r="E368" t="str">
            <v/>
          </cell>
          <cell r="L368" t="str">
            <v>Deferred tax income</v>
          </cell>
          <cell r="M368">
            <v>1</v>
          </cell>
          <cell r="O368">
            <v>0</v>
          </cell>
        </row>
        <row r="369">
          <cell r="D369" t="str">
            <v>3811220000</v>
          </cell>
          <cell r="E369" t="str">
            <v/>
          </cell>
          <cell r="L369" t="str">
            <v>Deferred tax expenses</v>
          </cell>
          <cell r="M369">
            <v>1</v>
          </cell>
          <cell r="O369">
            <v>0</v>
          </cell>
        </row>
        <row r="370">
          <cell r="D370" t="str">
            <v>3812000000</v>
          </cell>
          <cell r="E370" t="str">
            <v/>
          </cell>
          <cell r="L370" t="str">
            <v>Income taxes extra. res. incl. def.taxes</v>
          </cell>
          <cell r="M370">
            <v>1</v>
          </cell>
        </row>
        <row r="371">
          <cell r="D371" t="str">
            <v>3812100000</v>
          </cell>
          <cell r="E371" t="str">
            <v/>
          </cell>
          <cell r="L371" t="str">
            <v>Curr. inc. tax w/o def. on extraord.res.</v>
          </cell>
          <cell r="M371">
            <v>1</v>
          </cell>
        </row>
        <row r="372">
          <cell r="D372" t="str">
            <v>3812110000</v>
          </cell>
          <cell r="E372" t="str">
            <v/>
          </cell>
          <cell r="L372" t="str">
            <v>Corporate income tax</v>
          </cell>
          <cell r="M372">
            <v>0</v>
          </cell>
        </row>
        <row r="373">
          <cell r="D373" t="str">
            <v>3812120000</v>
          </cell>
          <cell r="E373" t="str">
            <v/>
          </cell>
          <cell r="L373" t="str">
            <v>Trade income taxes</v>
          </cell>
          <cell r="M373">
            <v>0</v>
          </cell>
        </row>
        <row r="374">
          <cell r="D374" t="str">
            <v>3812130000</v>
          </cell>
          <cell r="E374" t="str">
            <v/>
          </cell>
          <cell r="L374" t="str">
            <v>Other income taxes</v>
          </cell>
          <cell r="M374">
            <v>0</v>
          </cell>
        </row>
        <row r="375">
          <cell r="D375" t="str">
            <v>3812140000</v>
          </cell>
          <cell r="E375" t="str">
            <v/>
          </cell>
          <cell r="L375" t="str">
            <v>Tax allocations (income taxes)</v>
          </cell>
          <cell r="M375">
            <v>1</v>
          </cell>
          <cell r="O375">
            <v>0</v>
          </cell>
        </row>
        <row r="376">
          <cell r="D376" t="str">
            <v>3812200000</v>
          </cell>
          <cell r="E376" t="str">
            <v/>
          </cell>
          <cell r="L376" t="str">
            <v>Deferred taxes on extraordinary results</v>
          </cell>
          <cell r="M376">
            <v>1</v>
          </cell>
        </row>
        <row r="377">
          <cell r="D377" t="str">
            <v>3812210000</v>
          </cell>
          <cell r="E377" t="str">
            <v/>
          </cell>
          <cell r="L377" t="str">
            <v>Deferred tax income</v>
          </cell>
          <cell r="M377">
            <v>0</v>
          </cell>
        </row>
        <row r="378">
          <cell r="D378" t="str">
            <v>3812220000</v>
          </cell>
          <cell r="E378" t="str">
            <v/>
          </cell>
          <cell r="L378" t="str">
            <v>Deferred tax expenses</v>
          </cell>
          <cell r="M378">
            <v>0</v>
          </cell>
        </row>
        <row r="379">
          <cell r="D379" t="str">
            <v>3820000000</v>
          </cell>
          <cell r="E379" t="str">
            <v/>
          </cell>
          <cell r="L379" t="str">
            <v>(Other taxes - inactive)</v>
          </cell>
          <cell r="M379">
            <v>0</v>
          </cell>
        </row>
        <row r="380">
          <cell r="D380" t="str">
            <v>3899990000</v>
          </cell>
          <cell r="E380" t="str">
            <v/>
          </cell>
          <cell r="L380" t="str">
            <v>Res. from ordinary bus. act. after taxes</v>
          </cell>
          <cell r="M380">
            <v>1</v>
          </cell>
        </row>
        <row r="381">
          <cell r="D381" t="str">
            <v>3910000000</v>
          </cell>
          <cell r="E381" t="str">
            <v/>
          </cell>
          <cell r="L381" t="str">
            <v>Extraordinary net income (after taxes)</v>
          </cell>
          <cell r="M381">
            <v>1</v>
          </cell>
        </row>
        <row r="382">
          <cell r="D382" t="str">
            <v>3920000000</v>
          </cell>
          <cell r="E382" t="str">
            <v/>
          </cell>
          <cell r="L382" t="str">
            <v>Net income/loss bef. profit/loss transf.</v>
          </cell>
          <cell r="M382">
            <v>1</v>
          </cell>
        </row>
        <row r="383">
          <cell r="D383" t="str">
            <v>3930000000</v>
          </cell>
          <cell r="E383" t="str">
            <v/>
          </cell>
          <cell r="L383" t="str">
            <v>Income from loss transfer</v>
          </cell>
          <cell r="M383">
            <v>1</v>
          </cell>
          <cell r="O383">
            <v>0</v>
          </cell>
        </row>
        <row r="384">
          <cell r="D384" t="str">
            <v>3940000000</v>
          </cell>
          <cell r="E384" t="str">
            <v/>
          </cell>
          <cell r="L384" t="str">
            <v>Profit transfer expenses fr. pooling etc</v>
          </cell>
          <cell r="M384">
            <v>1</v>
          </cell>
          <cell r="O384">
            <v>0</v>
          </cell>
        </row>
        <row r="385">
          <cell r="D385" t="str">
            <v>3950000000</v>
          </cell>
          <cell r="E385" t="str">
            <v/>
          </cell>
          <cell r="L385" t="str">
            <v>Net profit/loss for the year</v>
          </cell>
          <cell r="M385">
            <v>1</v>
          </cell>
        </row>
        <row r="386">
          <cell r="D386" t="str">
            <v>3960000000</v>
          </cell>
          <cell r="E386" t="str">
            <v/>
          </cell>
          <cell r="L386" t="str">
            <v>Income (loss) applic. to minority int.</v>
          </cell>
          <cell r="M386">
            <v>1</v>
          </cell>
        </row>
        <row r="387">
          <cell r="D387" t="str">
            <v>3961000000</v>
          </cell>
          <cell r="E387" t="str">
            <v/>
          </cell>
          <cell r="L387" t="str">
            <v>Income applicable to minority interests</v>
          </cell>
          <cell r="M387">
            <v>1</v>
          </cell>
          <cell r="O387">
            <v>0</v>
          </cell>
        </row>
        <row r="388">
          <cell r="D388" t="str">
            <v>3962000000</v>
          </cell>
          <cell r="E388" t="str">
            <v/>
          </cell>
          <cell r="L388" t="str">
            <v>Losses applicable to minority interests</v>
          </cell>
          <cell r="M388">
            <v>1</v>
          </cell>
          <cell r="O388">
            <v>0</v>
          </cell>
        </row>
        <row r="389">
          <cell r="D389" t="str">
            <v>3999990000</v>
          </cell>
          <cell r="E389" t="str">
            <v/>
          </cell>
          <cell r="L389" t="str">
            <v>Net income (loss) of the group</v>
          </cell>
          <cell r="M389">
            <v>1</v>
          </cell>
        </row>
        <row r="390">
          <cell r="D390" t="str">
            <v>$FORMULA</v>
          </cell>
          <cell r="E390" t="str">
            <v/>
          </cell>
        </row>
      </sheetData>
      <sheetData sheetId="98" refreshError="1"/>
      <sheetData sheetId="9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able of Contents"/>
      <sheetName val="1111100_CAPEX_TotalTMO_01"/>
      <sheetName val="1110100_C_O_F Technology_03"/>
      <sheetName val="1001000_C_O_F Technology_05"/>
      <sheetName val="1110000_C_O_F_Graph"/>
      <sheetName val="1110100_CAPEX Det1_cluster_04"/>
      <sheetName val="1110100_CAPEX Det2_cluster_04"/>
      <sheetName val="1110100_CAPEX Det1_natco_11"/>
      <sheetName val="1110100_CAPEX Det2_natco_ 11"/>
      <sheetName val="1001000_CAPEX Det3_natco_ 11"/>
      <sheetName val="1000100_CAPEX_detail_cluster_10"/>
      <sheetName val="1001000_CAPEX_detail_natco_09"/>
      <sheetName val="1000100_OPEX_Cluster_08"/>
      <sheetName val="1001000_OPEX_Natco_07"/>
      <sheetName val="1110000_OPEX_12"/>
      <sheetName val="1110000_OPEX2_12"/>
      <sheetName val="1000100_Technology_FTEs_Cluster"/>
      <sheetName val="1001000_Technology_FTEs_Natco"/>
      <sheetName val="1111100_monthly_13"/>
      <sheetName val="1110000_sites"/>
      <sheetName val="Sett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6">
          <cell r="B6" t="str">
            <v>September</v>
          </cell>
        </row>
        <row r="7">
          <cell r="B7" t="str">
            <v>2004</v>
          </cell>
        </row>
        <row r="11">
          <cell r="B11" t="str">
            <v>Euro</v>
          </cell>
        </row>
        <row r="26">
          <cell r="B26" t="str">
            <v>TMO Con View</v>
          </cell>
        </row>
        <row r="30">
          <cell r="B30" t="str">
            <v>Actual</v>
          </cell>
        </row>
        <row r="31">
          <cell r="B31" t="str">
            <v>Budget</v>
          </cell>
        </row>
        <row r="32">
          <cell r="B32" t="str">
            <v>DetailedFC4</v>
          </cell>
        </row>
        <row r="34">
          <cell r="B34" t="str">
            <v>Obligo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Parameter "/>
      <sheetName val="KPI_T_COM (1)"/>
      <sheetName val="KPI_TSI_IT (2)"/>
      <sheetName val="KPI_TMO (3)"/>
      <sheetName val="KPI_TOI (4)"/>
      <sheetName val="KPI_sonst (5)"/>
      <sheetName val="KPI_TSI_TK (6)"/>
      <sheetName val="Working capital etc."/>
      <sheetName val="Capital Exp. D&amp;A"/>
      <sheetName val="Financial Result"/>
      <sheetName val="Rückstellungen"/>
      <sheetName val="P&amp;L( HGB)"/>
      <sheetName val="P&amp;L ( US-GAAP)"/>
      <sheetName val="Balance Sheet US GAAP"/>
      <sheetName val="Balance Sheet HGB"/>
      <sheetName val="CashFlow_Calculation"/>
      <sheetName val="DCF Valuation"/>
      <sheetName val="Goodwil_Deut"/>
      <sheetName val="Goodwill_Eng"/>
      <sheetName val="Ratios"/>
      <sheetName val="EVA"/>
      <sheetName val="EVA-Unterbau"/>
      <sheetName val="EVA-Konzern"/>
      <sheetName val="WACC"/>
      <sheetName val="CB"/>
      <sheetName val="Sources"/>
      <sheetName val="Valuation"/>
      <sheetName val="Financial Statements"/>
      <sheetName val="survey 2"/>
      <sheetName val="FinAnalysis"/>
      <sheetName val="Konzernauswirkungen"/>
      <sheetName val="Konzernratios "/>
      <sheetName val="Vorlagenblatt"/>
      <sheetName val="Ertragswertverfahren"/>
      <sheetName val="DCF-Calculation"/>
      <sheetName val="DCF-Input"/>
      <sheetName val="Sheet2"/>
      <sheetName val="EBITDA_oFCF_SF_Capex in LC"/>
      <sheetName val="Konzern-ratios"/>
      <sheetName val="Control"/>
      <sheetName val="MM - 45 usluga V"/>
      <sheetName val="MM - 45 usluga NEV"/>
    </sheetNames>
    <sheetDataSet>
      <sheetData sheetId="0">
        <row r="28">
          <cell r="F28" t="str">
            <v>Musterfirma</v>
          </cell>
        </row>
      </sheetData>
      <sheetData sheetId="1" refreshError="1">
        <row r="7">
          <cell r="L7" t="str">
            <v>'000 EURO</v>
          </cell>
        </row>
        <row r="129">
          <cell r="K129">
            <v>0.09</v>
          </cell>
          <cell r="L129">
            <v>0.09</v>
          </cell>
          <cell r="M129">
            <v>0.09</v>
          </cell>
          <cell r="N129">
            <v>0.09</v>
          </cell>
          <cell r="O129">
            <v>0.09</v>
          </cell>
          <cell r="P129">
            <v>0.09</v>
          </cell>
          <cell r="Q129">
            <v>0.09</v>
          </cell>
          <cell r="R129">
            <v>0.09</v>
          </cell>
          <cell r="S129">
            <v>0.09</v>
          </cell>
          <cell r="T129">
            <v>0.09</v>
          </cell>
          <cell r="U129">
            <v>0.09</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refreshError="1"/>
      <sheetData sheetId="12"/>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1_Content"/>
      <sheetName val="000_10111_Income Statement EF1"/>
      <sheetName val="2_Income Statement_Exp."/>
      <sheetName val="3_Functional P&amp;L Sub-Cluster"/>
      <sheetName val="4_OPEX Cluster View"/>
      <sheetName val="5_OPEX Deviation  "/>
      <sheetName val="6_OPEX Deviation CE"/>
      <sheetName val="7_OPEX Deviation FI"/>
      <sheetName val="8_OPEX Deviation HR"/>
      <sheetName val="9_OPEX Deviation JV"/>
      <sheetName val="10_OPEX Deviation CSSO"/>
      <sheetName val="11_OPEX Deviation Marketing"/>
      <sheetName val="12_OPEX Deviation Technology"/>
      <sheetName val="13_OPEX Deviation Other"/>
      <sheetName val="14_KPI's Cluster View"/>
      <sheetName val="15_KPI's Cluster View-FTE"/>
      <sheetName val="16_Balance"/>
      <sheetName val="17_Total Inbound"/>
      <sheetName val="18_Total Outbound"/>
      <sheetName val="19_consolidated View UK KG"/>
      <sheetName val="Settings"/>
    </sheetNames>
    <sheetDataSet>
      <sheetData sheetId="0"/>
      <sheetData sheetId="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i proizvodi"/>
      <sheetName val="Izračun CPE proizvoda"/>
      <sheetName val="Core uređaja u ATM-u"/>
      <sheetName val="Opći podatci"/>
      <sheetName val="INterni proizvodi access"/>
      <sheetName val="Investicijske vrijednosti core"/>
      <sheetName val="popis čvorova"/>
      <sheetName val="ATM-ATM"/>
      <sheetName val="ATM-FR"/>
      <sheetName val="CROLINE-ATM VEZE"/>
      <sheetName val="ATM-TDM"/>
      <sheetName val="ADSL STATISTIKA"/>
      <sheetName val="Sumarno"/>
      <sheetName val="Oprema u ATM-u"/>
      <sheetName val="Izračun"/>
      <sheetName val="ATM-Popis MUX-eva i BB konekcij"/>
    </sheetNames>
    <sheetDataSet>
      <sheetData sheetId="0"/>
      <sheetData sheetId="1"/>
      <sheetData sheetId="2"/>
      <sheetData sheetId="3" refreshError="1">
        <row r="2">
          <cell r="B2">
            <v>6.9600229999999996</v>
          </cell>
        </row>
        <row r="11">
          <cell r="B11">
            <v>45</v>
          </cell>
        </row>
      </sheetData>
      <sheetData sheetId="4"/>
      <sheetData sheetId="5"/>
      <sheetData sheetId="6"/>
      <sheetData sheetId="7"/>
      <sheetData sheetId="8"/>
      <sheetData sheetId="9" refreshError="1">
        <row r="3">
          <cell r="C3">
            <v>32</v>
          </cell>
        </row>
        <row r="4">
          <cell r="C4">
            <v>182</v>
          </cell>
        </row>
      </sheetData>
      <sheetData sheetId="10"/>
      <sheetData sheetId="11"/>
      <sheetData sheetId="12" refreshError="1">
        <row r="6">
          <cell r="D6">
            <v>2033</v>
          </cell>
        </row>
        <row r="19">
          <cell r="F19">
            <v>0.64078394140783945</v>
          </cell>
        </row>
        <row r="20">
          <cell r="F20">
            <v>0.3592160585921606</v>
          </cell>
        </row>
      </sheetData>
      <sheetData sheetId="13"/>
      <sheetData sheetId="14"/>
      <sheetData sheetId="1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Fixed-Line_LW"/>
      <sheetName val="Fixed-Line_KW"/>
      <sheetName val="Mobile_LW"/>
      <sheetName val="Mobile_KW"/>
      <sheetName val="Other_LW"/>
      <sheetName val="Other_KW"/>
      <sheetName val="Files to be done"/>
      <sheetName val="Partner"/>
    </sheetNames>
    <sheetDataSet>
      <sheetData sheetId="0"/>
      <sheetData sheetId="1"/>
      <sheetData sheetId="2"/>
      <sheetData sheetId="3"/>
      <sheetData sheetId="4"/>
      <sheetData sheetId="5"/>
      <sheetData sheetId="6"/>
      <sheetData sheetId="7"/>
      <sheetData sheetId="8"/>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ramme"/>
      <sheetName val="eoy98"/>
      <sheetName val="Jahresübersicht 1998-99"/>
      <sheetName val="Jahresübersicht 1999"/>
      <sheetName val="KW0499"/>
      <sheetName val="KW0399"/>
      <sheetName val="KW0199"/>
      <sheetName val="KW52"/>
      <sheetName val="KW50"/>
      <sheetName val="KW45"/>
      <sheetName val="KW39"/>
      <sheetName val="kw24"/>
      <sheetName val="korrelation m-m&gt;"/>
      <sheetName val="wienkw24"/>
      <sheetName val="NÖ"/>
      <sheetName val="OÖ"/>
      <sheetName val="SZBG"/>
      <sheetName val="STMK"/>
      <sheetName val="KTN"/>
      <sheetName val="TI"/>
      <sheetName val="VBG"/>
      <sheetName val="BGLD"/>
      <sheetName val="auslastung"/>
      <sheetName val="Jahresübersicht_1998-99"/>
      <sheetName val="Jahresübersicht_1999"/>
      <sheetName val="korrelation_m-m&gt;"/>
    </sheetNames>
    <sheetDataSet>
      <sheetData sheetId="0">
        <row r="1">
          <cell r="A1" t="str">
            <v>BSC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1">
          <cell r="A1" t="str">
            <v>BSC</v>
          </cell>
          <cell r="B1" t="str">
            <v>CI</v>
          </cell>
          <cell r="C1" t="str">
            <v>Name</v>
          </cell>
          <cell r="D1" t="str">
            <v>Nr</v>
          </cell>
          <cell r="E1" t="str">
            <v>ID</v>
          </cell>
          <cell r="F1" t="str">
            <v>BH_e</v>
          </cell>
          <cell r="G1" t="str">
            <v>BH_%</v>
          </cell>
          <cell r="H1" t="str">
            <v>m_E</v>
          </cell>
          <cell r="I1" t="str">
            <v>m_%</v>
          </cell>
          <cell r="J1" t="str">
            <v>Eh/W</v>
          </cell>
        </row>
        <row r="2">
          <cell r="A2" t="str">
            <v>BSC_Bruck_an_der_Leitha_A</v>
          </cell>
          <cell r="B2">
            <v>398</v>
          </cell>
          <cell r="C2" t="str">
            <v>BUEI_Esterhazyplatz</v>
          </cell>
          <cell r="D2">
            <v>1</v>
          </cell>
          <cell r="E2">
            <v>1</v>
          </cell>
          <cell r="F2">
            <v>4.5999999999999996</v>
          </cell>
          <cell r="G2">
            <v>56.13</v>
          </cell>
          <cell r="H2">
            <v>1.1399999999999999</v>
          </cell>
          <cell r="I2">
            <v>13.92</v>
          </cell>
          <cell r="J2">
            <v>191.71</v>
          </cell>
        </row>
        <row r="3">
          <cell r="A3" t="str">
            <v>BSC_Bruck_an_der_Leitha_A</v>
          </cell>
          <cell r="B3">
            <v>2363</v>
          </cell>
          <cell r="C3" t="str">
            <v>BUEI_Esterhazyplatz</v>
          </cell>
          <cell r="D3">
            <v>2</v>
          </cell>
          <cell r="E3">
            <v>1</v>
          </cell>
          <cell r="F3">
            <v>2.38</v>
          </cell>
          <cell r="G3">
            <v>29.02</v>
          </cell>
          <cell r="H3">
            <v>0.62</v>
          </cell>
          <cell r="I3">
            <v>7.56</v>
          </cell>
          <cell r="J3">
            <v>104.09</v>
          </cell>
        </row>
        <row r="4">
          <cell r="A4" t="str">
            <v>BSC_Bruck_an_der_Leitha_A</v>
          </cell>
          <cell r="B4">
            <v>396</v>
          </cell>
          <cell r="C4" t="str">
            <v>BUEI_Rusterstr</v>
          </cell>
          <cell r="D4">
            <v>1</v>
          </cell>
          <cell r="E4">
            <v>1</v>
          </cell>
          <cell r="F4">
            <v>4.62</v>
          </cell>
          <cell r="G4">
            <v>56.31</v>
          </cell>
          <cell r="H4">
            <v>1.31</v>
          </cell>
          <cell r="I4">
            <v>15.98</v>
          </cell>
          <cell r="J4">
            <v>220.14</v>
          </cell>
        </row>
        <row r="5">
          <cell r="A5" t="str">
            <v>BSC_Bruck_an_der_Leitha_A</v>
          </cell>
          <cell r="B5">
            <v>397</v>
          </cell>
          <cell r="C5" t="str">
            <v>BUEI_Rusterstr</v>
          </cell>
          <cell r="D5">
            <v>1</v>
          </cell>
          <cell r="E5">
            <v>2</v>
          </cell>
          <cell r="F5">
            <v>2.48</v>
          </cell>
          <cell r="G5">
            <v>30.21</v>
          </cell>
          <cell r="H5">
            <v>0.61</v>
          </cell>
          <cell r="I5">
            <v>7.4</v>
          </cell>
          <cell r="J5">
            <v>101.91</v>
          </cell>
        </row>
        <row r="6">
          <cell r="A6" t="str">
            <v>BSC_Bruck_an_der_Leitha_A</v>
          </cell>
          <cell r="B6">
            <v>912</v>
          </cell>
          <cell r="C6" t="str">
            <v>BUEU_Breitenbrunn</v>
          </cell>
          <cell r="D6">
            <v>1</v>
          </cell>
          <cell r="E6">
            <v>1</v>
          </cell>
          <cell r="F6">
            <v>2.52</v>
          </cell>
          <cell r="G6">
            <v>85.93</v>
          </cell>
          <cell r="H6">
            <v>0.71</v>
          </cell>
          <cell r="I6">
            <v>24.09</v>
          </cell>
          <cell r="J6">
            <v>118.81</v>
          </cell>
        </row>
        <row r="7">
          <cell r="A7" t="str">
            <v>BSC_Bruck_an_der_Leitha_A</v>
          </cell>
          <cell r="B7">
            <v>1273</v>
          </cell>
          <cell r="C7" t="str">
            <v>BUEU_Moerbisch</v>
          </cell>
          <cell r="D7">
            <v>1</v>
          </cell>
          <cell r="E7">
            <v>1</v>
          </cell>
          <cell r="F7">
            <v>2.56</v>
          </cell>
          <cell r="G7">
            <v>87.21</v>
          </cell>
          <cell r="H7">
            <v>0.73</v>
          </cell>
          <cell r="I7">
            <v>25.02</v>
          </cell>
          <cell r="J7">
            <v>123.38</v>
          </cell>
        </row>
        <row r="8">
          <cell r="A8" t="str">
            <v>BSC_Bruck_an_der_Leitha_A</v>
          </cell>
          <cell r="B8">
            <v>9214</v>
          </cell>
          <cell r="C8" t="str">
            <v>BUEU_Siegendorf</v>
          </cell>
          <cell r="D8">
            <v>1</v>
          </cell>
          <cell r="E8">
            <v>1</v>
          </cell>
          <cell r="F8">
            <v>1.93</v>
          </cell>
          <cell r="G8">
            <v>65.75</v>
          </cell>
          <cell r="H8">
            <v>0.24</v>
          </cell>
          <cell r="I8">
            <v>8.07</v>
          </cell>
          <cell r="J8">
            <v>39.81</v>
          </cell>
        </row>
        <row r="9">
          <cell r="A9" t="str">
            <v>BSC_Bruck_an_der_Leitha_A</v>
          </cell>
          <cell r="B9">
            <v>9882</v>
          </cell>
          <cell r="C9" t="str">
            <v>BUEU_Siegendorf</v>
          </cell>
          <cell r="D9">
            <v>1</v>
          </cell>
          <cell r="E9">
            <v>2</v>
          </cell>
          <cell r="F9">
            <v>2.13</v>
          </cell>
          <cell r="G9">
            <v>72.56</v>
          </cell>
          <cell r="H9">
            <v>0.59</v>
          </cell>
          <cell r="I9">
            <v>20.239999999999998</v>
          </cell>
          <cell r="J9">
            <v>99.8</v>
          </cell>
        </row>
        <row r="10">
          <cell r="A10" t="str">
            <v>BSC_Bruck_an_der_Leitha_A</v>
          </cell>
          <cell r="B10">
            <v>9883</v>
          </cell>
          <cell r="C10" t="str">
            <v>BUEU_Siegendorf</v>
          </cell>
          <cell r="D10">
            <v>1</v>
          </cell>
          <cell r="E10">
            <v>3</v>
          </cell>
          <cell r="F10">
            <v>1.38</v>
          </cell>
          <cell r="G10">
            <v>46.93</v>
          </cell>
          <cell r="H10">
            <v>0.35</v>
          </cell>
          <cell r="I10">
            <v>11.82</v>
          </cell>
          <cell r="J10">
            <v>58.31</v>
          </cell>
        </row>
        <row r="11">
          <cell r="A11" t="str">
            <v>BSC_Bruck_an_der_Leitha_A</v>
          </cell>
          <cell r="B11">
            <v>1272</v>
          </cell>
          <cell r="C11" t="str">
            <v>BUEU_St_Margarethen</v>
          </cell>
          <cell r="D11">
            <v>1</v>
          </cell>
          <cell r="E11">
            <v>1</v>
          </cell>
          <cell r="F11">
            <v>3.54</v>
          </cell>
          <cell r="G11">
            <v>43.14</v>
          </cell>
          <cell r="H11">
            <v>1.1599999999999999</v>
          </cell>
          <cell r="I11">
            <v>14.15</v>
          </cell>
          <cell r="J11">
            <v>194.91</v>
          </cell>
        </row>
        <row r="12">
          <cell r="A12" t="str">
            <v>BSC_Bruck_an_der_Leitha_A</v>
          </cell>
          <cell r="B12">
            <v>628</v>
          </cell>
          <cell r="C12" t="str">
            <v>BUEU_Steinbrunn</v>
          </cell>
          <cell r="D12">
            <v>1</v>
          </cell>
          <cell r="E12">
            <v>1</v>
          </cell>
          <cell r="F12">
            <v>2</v>
          </cell>
          <cell r="G12">
            <v>67.959999999999994</v>
          </cell>
          <cell r="H12">
            <v>0.47</v>
          </cell>
          <cell r="I12">
            <v>16.059999999999999</v>
          </cell>
          <cell r="J12">
            <v>79.180000000000007</v>
          </cell>
        </row>
        <row r="13">
          <cell r="A13" t="str">
            <v>BSC_Bruck_an_der_Leitha_A</v>
          </cell>
          <cell r="B13">
            <v>916</v>
          </cell>
          <cell r="C13" t="str">
            <v>BUEU_Wulkaprodersdorf</v>
          </cell>
          <cell r="D13">
            <v>1</v>
          </cell>
          <cell r="E13">
            <v>1</v>
          </cell>
          <cell r="F13">
            <v>2.69</v>
          </cell>
          <cell r="G13">
            <v>32.83</v>
          </cell>
          <cell r="H13">
            <v>0.55000000000000004</v>
          </cell>
          <cell r="I13">
            <v>6.7</v>
          </cell>
          <cell r="J13">
            <v>92.31</v>
          </cell>
        </row>
        <row r="14">
          <cell r="A14" t="str">
            <v>BSC_Hartberg_A</v>
          </cell>
          <cell r="B14">
            <v>9275</v>
          </cell>
          <cell r="C14" t="str">
            <v>BUGS_Guessing</v>
          </cell>
          <cell r="D14">
            <v>1</v>
          </cell>
          <cell r="E14">
            <v>1</v>
          </cell>
          <cell r="F14">
            <v>1.41</v>
          </cell>
          <cell r="G14">
            <v>17.22</v>
          </cell>
          <cell r="H14">
            <v>0.28999999999999998</v>
          </cell>
          <cell r="I14">
            <v>3.48</v>
          </cell>
          <cell r="J14">
            <v>47.9</v>
          </cell>
        </row>
        <row r="15">
          <cell r="A15" t="str">
            <v>BSC_Hartberg_A</v>
          </cell>
          <cell r="B15">
            <v>9279</v>
          </cell>
          <cell r="C15" t="str">
            <v>BUGS_St_Michael_i_Bgld</v>
          </cell>
          <cell r="D15">
            <v>1</v>
          </cell>
          <cell r="E15">
            <v>1</v>
          </cell>
          <cell r="F15">
            <v>1</v>
          </cell>
          <cell r="G15">
            <v>34.24</v>
          </cell>
          <cell r="H15">
            <v>0.17</v>
          </cell>
          <cell r="I15">
            <v>5.82</v>
          </cell>
          <cell r="J15">
            <v>28.7</v>
          </cell>
        </row>
        <row r="16">
          <cell r="A16" t="str">
            <v>BSC_Hartberg_A</v>
          </cell>
          <cell r="B16">
            <v>2413</v>
          </cell>
          <cell r="C16" t="str">
            <v>BUGS_Stegersbach_Golfhotel</v>
          </cell>
          <cell r="D16">
            <v>1</v>
          </cell>
          <cell r="E16">
            <v>1</v>
          </cell>
          <cell r="F16">
            <v>0.98</v>
          </cell>
          <cell r="G16">
            <v>11.92</v>
          </cell>
          <cell r="H16">
            <v>0.21</v>
          </cell>
          <cell r="I16">
            <v>2.57</v>
          </cell>
          <cell r="J16">
            <v>35.35</v>
          </cell>
        </row>
        <row r="17">
          <cell r="A17" t="str">
            <v>BSC_Hartberg_A</v>
          </cell>
          <cell r="B17">
            <v>1984</v>
          </cell>
          <cell r="C17" t="str">
            <v>BUJE_Heiligenkreuz</v>
          </cell>
          <cell r="D17">
            <v>1</v>
          </cell>
          <cell r="E17">
            <v>1</v>
          </cell>
          <cell r="F17">
            <v>1.37</v>
          </cell>
          <cell r="G17">
            <v>16.68</v>
          </cell>
          <cell r="H17">
            <v>0.17</v>
          </cell>
          <cell r="I17">
            <v>2.06</v>
          </cell>
          <cell r="J17">
            <v>28.34</v>
          </cell>
        </row>
        <row r="18">
          <cell r="A18" t="str">
            <v>BSC_Hartberg_A</v>
          </cell>
          <cell r="B18">
            <v>2429</v>
          </cell>
          <cell r="C18" t="str">
            <v>BUJE_Jennersdorf</v>
          </cell>
          <cell r="D18">
            <v>1</v>
          </cell>
          <cell r="E18">
            <v>1</v>
          </cell>
          <cell r="F18">
            <v>1.78</v>
          </cell>
          <cell r="G18">
            <v>21.71</v>
          </cell>
          <cell r="H18">
            <v>0.28999999999999998</v>
          </cell>
          <cell r="I18">
            <v>3.52</v>
          </cell>
          <cell r="J18">
            <v>48.46</v>
          </cell>
        </row>
        <row r="19">
          <cell r="A19" t="str">
            <v>BSC_Hartberg_A</v>
          </cell>
          <cell r="B19">
            <v>1983</v>
          </cell>
          <cell r="C19" t="str">
            <v>BUJE_Unterhenndorf</v>
          </cell>
          <cell r="D19">
            <v>1</v>
          </cell>
          <cell r="E19">
            <v>1</v>
          </cell>
          <cell r="F19">
            <v>2.13</v>
          </cell>
          <cell r="G19">
            <v>72.56</v>
          </cell>
          <cell r="H19">
            <v>0.36</v>
          </cell>
          <cell r="I19">
            <v>12.13</v>
          </cell>
          <cell r="J19">
            <v>59.82</v>
          </cell>
        </row>
        <row r="20">
          <cell r="A20" t="str">
            <v>BSC_Wiener_Neustadt_A</v>
          </cell>
          <cell r="B20">
            <v>736</v>
          </cell>
          <cell r="C20" t="str">
            <v>BUMA_Bad_Sauerbrunn</v>
          </cell>
          <cell r="D20">
            <v>1</v>
          </cell>
          <cell r="E20">
            <v>1</v>
          </cell>
          <cell r="F20">
            <v>2.69</v>
          </cell>
          <cell r="G20">
            <v>32.770000000000003</v>
          </cell>
          <cell r="H20">
            <v>0.75</v>
          </cell>
          <cell r="I20">
            <v>9.15</v>
          </cell>
          <cell r="J20">
            <v>126.04</v>
          </cell>
        </row>
        <row r="21">
          <cell r="A21" t="str">
            <v>BSC_Wiener_Neustadt_A</v>
          </cell>
          <cell r="B21">
            <v>1275</v>
          </cell>
          <cell r="C21" t="str">
            <v>BUMA_Mattersburg</v>
          </cell>
          <cell r="D21">
            <v>1</v>
          </cell>
          <cell r="E21">
            <v>1</v>
          </cell>
          <cell r="F21">
            <v>4.49</v>
          </cell>
          <cell r="G21">
            <v>54.72</v>
          </cell>
          <cell r="H21">
            <v>1.41</v>
          </cell>
          <cell r="I21">
            <v>17.22</v>
          </cell>
          <cell r="J21">
            <v>237.22</v>
          </cell>
        </row>
        <row r="22">
          <cell r="A22" t="str">
            <v>BSC_Wiener_Neustadt_A</v>
          </cell>
          <cell r="B22">
            <v>735</v>
          </cell>
          <cell r="C22" t="str">
            <v>BUMA_Poettsching</v>
          </cell>
          <cell r="D22">
            <v>1</v>
          </cell>
          <cell r="E22">
            <v>1</v>
          </cell>
          <cell r="F22">
            <v>2.5499999999999998</v>
          </cell>
          <cell r="G22">
            <v>86.87</v>
          </cell>
          <cell r="H22">
            <v>0.56000000000000005</v>
          </cell>
          <cell r="I22">
            <v>19.149999999999999</v>
          </cell>
          <cell r="J22">
            <v>94.45</v>
          </cell>
        </row>
        <row r="23">
          <cell r="A23" t="str">
            <v>BSC_Wiener_Neustadt_A</v>
          </cell>
          <cell r="B23">
            <v>8821</v>
          </cell>
          <cell r="C23" t="str">
            <v>BUMA_Sieggraben</v>
          </cell>
          <cell r="D23">
            <v>1</v>
          </cell>
          <cell r="E23">
            <v>1</v>
          </cell>
          <cell r="F23">
            <v>0.77</v>
          </cell>
          <cell r="G23">
            <v>9.39</v>
          </cell>
          <cell r="H23">
            <v>0.15</v>
          </cell>
          <cell r="I23">
            <v>1.82</v>
          </cell>
          <cell r="J23">
            <v>25.06</v>
          </cell>
        </row>
        <row r="24">
          <cell r="A24" t="str">
            <v>BSC_Bruck_an_der_Leitha_A</v>
          </cell>
          <cell r="B24">
            <v>704</v>
          </cell>
          <cell r="C24" t="str">
            <v>BUND_Andau</v>
          </cell>
          <cell r="D24">
            <v>1</v>
          </cell>
          <cell r="E24">
            <v>1</v>
          </cell>
          <cell r="F24">
            <v>3.86</v>
          </cell>
          <cell r="G24">
            <v>131.58000000000001</v>
          </cell>
          <cell r="H24">
            <v>1.1000000000000001</v>
          </cell>
          <cell r="I24">
            <v>37.32</v>
          </cell>
          <cell r="J24">
            <v>184.05</v>
          </cell>
        </row>
        <row r="25">
          <cell r="A25" t="str">
            <v>BSC_Bruck_an_der_Leitha_A</v>
          </cell>
          <cell r="B25">
            <v>661</v>
          </cell>
          <cell r="C25" t="str">
            <v>BUND_Apetlon</v>
          </cell>
          <cell r="D25">
            <v>1</v>
          </cell>
          <cell r="E25">
            <v>1</v>
          </cell>
          <cell r="F25">
            <v>2.16</v>
          </cell>
          <cell r="G25">
            <v>73.58</v>
          </cell>
          <cell r="H25">
            <v>0.54</v>
          </cell>
          <cell r="I25">
            <v>18.53</v>
          </cell>
          <cell r="J25">
            <v>91.36</v>
          </cell>
        </row>
        <row r="26">
          <cell r="A26" t="str">
            <v>BSC_Bruck_an_der_Leitha_A</v>
          </cell>
          <cell r="B26">
            <v>619</v>
          </cell>
          <cell r="C26" t="str">
            <v>BUND_Bruckneudorf</v>
          </cell>
          <cell r="D26">
            <v>1</v>
          </cell>
          <cell r="E26">
            <v>1</v>
          </cell>
          <cell r="F26">
            <v>4.5599999999999996</v>
          </cell>
          <cell r="G26">
            <v>55.64</v>
          </cell>
          <cell r="H26">
            <v>1.74</v>
          </cell>
          <cell r="I26">
            <v>21.21</v>
          </cell>
          <cell r="J26">
            <v>292.22000000000003</v>
          </cell>
        </row>
        <row r="27">
          <cell r="A27" t="str">
            <v>BSC_Bruck_an_der_Leitha_A</v>
          </cell>
          <cell r="B27">
            <v>10300</v>
          </cell>
          <cell r="C27" t="str">
            <v>BUND_Bruckneudorf</v>
          </cell>
          <cell r="D27">
            <v>1</v>
          </cell>
          <cell r="E27">
            <v>2</v>
          </cell>
          <cell r="F27">
            <v>1.05</v>
          </cell>
          <cell r="G27">
            <v>12.8</v>
          </cell>
          <cell r="H27">
            <v>0.21</v>
          </cell>
          <cell r="I27">
            <v>2.5299999999999998</v>
          </cell>
          <cell r="J27">
            <v>34.89</v>
          </cell>
        </row>
        <row r="28">
          <cell r="A28" t="str">
            <v>BSC_Bruck_an_der_Leitha_A</v>
          </cell>
          <cell r="B28">
            <v>10320</v>
          </cell>
          <cell r="C28" t="str">
            <v>BUND_Bruckneudorf</v>
          </cell>
          <cell r="D28">
            <v>1</v>
          </cell>
          <cell r="E28">
            <v>3</v>
          </cell>
          <cell r="F28">
            <v>1.65</v>
          </cell>
          <cell r="G28">
            <v>20.059999999999999</v>
          </cell>
          <cell r="H28">
            <v>0.44</v>
          </cell>
          <cell r="I28">
            <v>5.36</v>
          </cell>
          <cell r="J28">
            <v>73.78</v>
          </cell>
        </row>
        <row r="29">
          <cell r="A29" t="str">
            <v>BSC_Bruck_an_der_Leitha_A</v>
          </cell>
          <cell r="B29">
            <v>703</v>
          </cell>
          <cell r="C29" t="str">
            <v>BUND_Frauenkirchen</v>
          </cell>
          <cell r="D29">
            <v>1</v>
          </cell>
          <cell r="E29">
            <v>1</v>
          </cell>
          <cell r="F29">
            <v>2.41</v>
          </cell>
          <cell r="G29">
            <v>82.19</v>
          </cell>
          <cell r="H29">
            <v>0.77</v>
          </cell>
          <cell r="I29">
            <v>26.31</v>
          </cell>
          <cell r="J29">
            <v>129.72999999999999</v>
          </cell>
        </row>
        <row r="30">
          <cell r="A30" t="str">
            <v>BSC_Bruck_an_der_Leitha_A</v>
          </cell>
          <cell r="B30">
            <v>621</v>
          </cell>
          <cell r="C30" t="str">
            <v>BUND_Friedrichshof</v>
          </cell>
          <cell r="D30">
            <v>1</v>
          </cell>
          <cell r="E30">
            <v>1</v>
          </cell>
          <cell r="F30">
            <v>1.89</v>
          </cell>
          <cell r="G30">
            <v>64.47</v>
          </cell>
          <cell r="H30">
            <v>0.52</v>
          </cell>
          <cell r="I30">
            <v>17.59</v>
          </cell>
          <cell r="J30">
            <v>86.74</v>
          </cell>
        </row>
        <row r="31">
          <cell r="A31" t="str">
            <v>BSC_Bruck_an_der_Leitha_A</v>
          </cell>
          <cell r="B31">
            <v>915</v>
          </cell>
          <cell r="C31" t="str">
            <v>BUND_Halbturn</v>
          </cell>
          <cell r="D31">
            <v>1</v>
          </cell>
          <cell r="E31">
            <v>1</v>
          </cell>
          <cell r="F31">
            <v>3.3</v>
          </cell>
          <cell r="G31">
            <v>112.42</v>
          </cell>
          <cell r="H31">
            <v>0.99</v>
          </cell>
          <cell r="I31">
            <v>33.57</v>
          </cell>
          <cell r="J31">
            <v>165.53</v>
          </cell>
        </row>
        <row r="32">
          <cell r="A32" t="str">
            <v>BSC_Bruck_an_der_Leitha_A</v>
          </cell>
          <cell r="B32">
            <v>2102</v>
          </cell>
          <cell r="C32" t="str">
            <v>BUND_Kittsee</v>
          </cell>
          <cell r="D32">
            <v>1</v>
          </cell>
          <cell r="E32">
            <v>1</v>
          </cell>
          <cell r="F32">
            <v>2.59</v>
          </cell>
          <cell r="G32">
            <v>31.61</v>
          </cell>
          <cell r="H32">
            <v>0.84</v>
          </cell>
          <cell r="I32">
            <v>10.23</v>
          </cell>
          <cell r="J32">
            <v>141</v>
          </cell>
        </row>
        <row r="33">
          <cell r="A33" t="str">
            <v>BSC_Bruck_an_der_Leitha_A</v>
          </cell>
          <cell r="B33">
            <v>2093</v>
          </cell>
          <cell r="C33" t="str">
            <v>BUND_Neudorf</v>
          </cell>
          <cell r="D33">
            <v>1</v>
          </cell>
          <cell r="E33">
            <v>1</v>
          </cell>
          <cell r="F33">
            <v>1.5</v>
          </cell>
          <cell r="G33">
            <v>51.27</v>
          </cell>
          <cell r="H33">
            <v>0.26</v>
          </cell>
          <cell r="I33">
            <v>8.92</v>
          </cell>
          <cell r="J33">
            <v>44.01</v>
          </cell>
        </row>
        <row r="34">
          <cell r="A34" t="str">
            <v>BSC_Bruck_an_der_Leitha_A</v>
          </cell>
          <cell r="B34">
            <v>2094</v>
          </cell>
          <cell r="C34" t="str">
            <v>BUND_Neudorf</v>
          </cell>
          <cell r="D34">
            <v>1</v>
          </cell>
          <cell r="E34">
            <v>2</v>
          </cell>
          <cell r="F34">
            <v>1.05</v>
          </cell>
          <cell r="G34">
            <v>35.86</v>
          </cell>
          <cell r="H34">
            <v>0.17</v>
          </cell>
          <cell r="I34">
            <v>5.82</v>
          </cell>
          <cell r="J34">
            <v>28.71</v>
          </cell>
        </row>
        <row r="35">
          <cell r="A35" t="str">
            <v>BSC_Bruck_an_der_Leitha_A</v>
          </cell>
          <cell r="B35">
            <v>2095</v>
          </cell>
          <cell r="C35" t="str">
            <v>BUND_Neudorf</v>
          </cell>
          <cell r="D35">
            <v>1</v>
          </cell>
          <cell r="E35">
            <v>3</v>
          </cell>
          <cell r="F35">
            <v>1.08</v>
          </cell>
          <cell r="G35">
            <v>36.71</v>
          </cell>
          <cell r="H35">
            <v>0.11</v>
          </cell>
          <cell r="I35">
            <v>3.87</v>
          </cell>
          <cell r="J35">
            <v>19.09</v>
          </cell>
        </row>
        <row r="36">
          <cell r="A36" t="str">
            <v>BSC_Bruck_an_der_Leitha_A</v>
          </cell>
          <cell r="B36">
            <v>1178</v>
          </cell>
          <cell r="C36" t="str">
            <v>BUND_Neusiedl_a_See</v>
          </cell>
          <cell r="D36">
            <v>1</v>
          </cell>
          <cell r="E36">
            <v>1</v>
          </cell>
          <cell r="F36">
            <v>3.56</v>
          </cell>
          <cell r="G36">
            <v>43.35</v>
          </cell>
          <cell r="H36">
            <v>1.1200000000000001</v>
          </cell>
          <cell r="I36">
            <v>13.66</v>
          </cell>
          <cell r="J36">
            <v>188.2</v>
          </cell>
        </row>
        <row r="37">
          <cell r="A37" t="str">
            <v>BSC_Bruck_an_der_Leitha_A</v>
          </cell>
          <cell r="B37">
            <v>9884</v>
          </cell>
          <cell r="C37" t="str">
            <v>BUND_Neusiedl_a_See</v>
          </cell>
          <cell r="D37">
            <v>2</v>
          </cell>
          <cell r="E37">
            <v>1</v>
          </cell>
          <cell r="F37">
            <v>2.94</v>
          </cell>
          <cell r="G37">
            <v>35.880000000000003</v>
          </cell>
          <cell r="H37">
            <v>0.9</v>
          </cell>
          <cell r="I37">
            <v>10.94</v>
          </cell>
          <cell r="J37">
            <v>150.66999999999999</v>
          </cell>
        </row>
        <row r="38">
          <cell r="A38" t="str">
            <v>BSC_Bruck_an_der_Leitha_A</v>
          </cell>
          <cell r="B38">
            <v>622</v>
          </cell>
          <cell r="C38" t="str">
            <v>BUND_Nickelsdorf</v>
          </cell>
          <cell r="D38">
            <v>1</v>
          </cell>
          <cell r="E38">
            <v>1</v>
          </cell>
          <cell r="F38">
            <v>3.2</v>
          </cell>
          <cell r="G38">
            <v>108.93</v>
          </cell>
          <cell r="H38">
            <v>0.59</v>
          </cell>
          <cell r="I38">
            <v>20.11</v>
          </cell>
          <cell r="J38">
            <v>99.16</v>
          </cell>
        </row>
        <row r="39">
          <cell r="A39" t="str">
            <v>BSC_Bruck_an_der_Leitha_A</v>
          </cell>
          <cell r="B39">
            <v>2101</v>
          </cell>
          <cell r="C39" t="str">
            <v>BUND_Pama</v>
          </cell>
          <cell r="D39">
            <v>1</v>
          </cell>
          <cell r="E39">
            <v>1</v>
          </cell>
          <cell r="F39">
            <v>1.3</v>
          </cell>
          <cell r="G39">
            <v>44.2</v>
          </cell>
          <cell r="H39">
            <v>0.21</v>
          </cell>
          <cell r="I39">
            <v>7.15</v>
          </cell>
          <cell r="J39">
            <v>35.25</v>
          </cell>
        </row>
        <row r="40">
          <cell r="A40" t="str">
            <v>BSC_Bruck_an_der_Leitha_A</v>
          </cell>
          <cell r="B40">
            <v>620</v>
          </cell>
          <cell r="C40" t="str">
            <v>BUND_Parndorf</v>
          </cell>
          <cell r="D40">
            <v>1</v>
          </cell>
          <cell r="E40">
            <v>1</v>
          </cell>
          <cell r="F40">
            <v>2.92</v>
          </cell>
          <cell r="G40">
            <v>35.61</v>
          </cell>
          <cell r="H40">
            <v>0.82</v>
          </cell>
          <cell r="I40">
            <v>9.9600000000000009</v>
          </cell>
          <cell r="J40">
            <v>137.24</v>
          </cell>
        </row>
        <row r="41">
          <cell r="A41" t="str">
            <v>BSC_Bruck_an_der_Leitha_A</v>
          </cell>
          <cell r="B41">
            <v>1177</v>
          </cell>
          <cell r="C41" t="str">
            <v>BUND_Podersdorf</v>
          </cell>
          <cell r="D41">
            <v>1</v>
          </cell>
          <cell r="E41">
            <v>1</v>
          </cell>
          <cell r="F41">
            <v>4.33</v>
          </cell>
          <cell r="G41">
            <v>52.74</v>
          </cell>
          <cell r="H41">
            <v>1.53</v>
          </cell>
          <cell r="I41">
            <v>18.670000000000002</v>
          </cell>
          <cell r="J41">
            <v>257.14999999999998</v>
          </cell>
        </row>
        <row r="42">
          <cell r="A42" t="str">
            <v>BSC_Bruck_an_der_Leitha_A</v>
          </cell>
          <cell r="B42">
            <v>2099</v>
          </cell>
          <cell r="C42" t="str">
            <v>BUND_Zurndorf</v>
          </cell>
          <cell r="D42">
            <v>1</v>
          </cell>
          <cell r="E42">
            <v>1</v>
          </cell>
          <cell r="F42">
            <v>1.76</v>
          </cell>
          <cell r="G42">
            <v>60.13</v>
          </cell>
          <cell r="H42">
            <v>0.36</v>
          </cell>
          <cell r="I42">
            <v>12.11</v>
          </cell>
          <cell r="J42">
            <v>59.71</v>
          </cell>
        </row>
        <row r="43">
          <cell r="A43" t="str">
            <v>BSC_Wiener_Neustadt_A</v>
          </cell>
          <cell r="B43">
            <v>8523</v>
          </cell>
          <cell r="C43" t="str">
            <v>BUOP_Deutschkreutz</v>
          </cell>
          <cell r="D43">
            <v>1</v>
          </cell>
          <cell r="E43">
            <v>1</v>
          </cell>
          <cell r="F43">
            <v>1.06</v>
          </cell>
          <cell r="G43">
            <v>36.03</v>
          </cell>
          <cell r="H43">
            <v>0.16</v>
          </cell>
          <cell r="I43">
            <v>5.42</v>
          </cell>
          <cell r="J43">
            <v>26.7</v>
          </cell>
        </row>
        <row r="44">
          <cell r="A44" t="str">
            <v>BSC_Wiener_Neustadt_A</v>
          </cell>
          <cell r="B44">
            <v>8863</v>
          </cell>
          <cell r="C44" t="str">
            <v>BUOP_Deutschkreutz</v>
          </cell>
          <cell r="D44">
            <v>1</v>
          </cell>
          <cell r="E44">
            <v>2</v>
          </cell>
          <cell r="F44">
            <v>1.63</v>
          </cell>
          <cell r="G44">
            <v>55.53</v>
          </cell>
          <cell r="H44">
            <v>0.18</v>
          </cell>
          <cell r="I44">
            <v>6.17</v>
          </cell>
          <cell r="J44">
            <v>30.45</v>
          </cell>
        </row>
        <row r="45">
          <cell r="A45" t="str">
            <v>BSC_Wiener_Neustadt_A</v>
          </cell>
          <cell r="B45">
            <v>10060</v>
          </cell>
          <cell r="C45" t="str">
            <v>BUOP_Deutschkreutz</v>
          </cell>
          <cell r="D45">
            <v>1</v>
          </cell>
          <cell r="E45">
            <v>3</v>
          </cell>
          <cell r="F45">
            <v>0.61</v>
          </cell>
          <cell r="G45">
            <v>20.7</v>
          </cell>
          <cell r="H45">
            <v>0.09</v>
          </cell>
          <cell r="I45">
            <v>2.95</v>
          </cell>
          <cell r="J45">
            <v>14.57</v>
          </cell>
        </row>
        <row r="46">
          <cell r="A46" t="str">
            <v>BSC_Wiener_Neustadt_A</v>
          </cell>
          <cell r="B46">
            <v>8522</v>
          </cell>
          <cell r="C46" t="str">
            <v>BUOP_Horitschon</v>
          </cell>
          <cell r="D46">
            <v>1</v>
          </cell>
          <cell r="E46">
            <v>1</v>
          </cell>
          <cell r="F46">
            <v>0.64</v>
          </cell>
          <cell r="G46">
            <v>21.8</v>
          </cell>
          <cell r="H46">
            <v>0.11</v>
          </cell>
          <cell r="I46">
            <v>3.88</v>
          </cell>
          <cell r="J46">
            <v>19.149999999999999</v>
          </cell>
        </row>
        <row r="47">
          <cell r="A47" t="str">
            <v>BSC_Wiener_Neustadt_A</v>
          </cell>
          <cell r="B47">
            <v>8862</v>
          </cell>
          <cell r="C47" t="str">
            <v>BUOP_Horitschon</v>
          </cell>
          <cell r="D47">
            <v>1</v>
          </cell>
          <cell r="E47">
            <v>2</v>
          </cell>
          <cell r="F47">
            <v>0.57999999999999996</v>
          </cell>
          <cell r="G47">
            <v>19.84</v>
          </cell>
          <cell r="H47">
            <v>0.11</v>
          </cell>
          <cell r="I47">
            <v>3.66</v>
          </cell>
          <cell r="J47">
            <v>18.05</v>
          </cell>
        </row>
        <row r="48">
          <cell r="A48" t="str">
            <v>BSC_Wiener_Neustadt_A</v>
          </cell>
          <cell r="B48">
            <v>2377</v>
          </cell>
          <cell r="C48" t="str">
            <v>BUOP_Markt_St_Martin</v>
          </cell>
          <cell r="D48">
            <v>1</v>
          </cell>
          <cell r="E48">
            <v>1</v>
          </cell>
          <cell r="F48">
            <v>1.9</v>
          </cell>
          <cell r="G48">
            <v>64.73</v>
          </cell>
          <cell r="H48">
            <v>0.41</v>
          </cell>
          <cell r="I48">
            <v>13.91</v>
          </cell>
          <cell r="J48">
            <v>68.58</v>
          </cell>
        </row>
        <row r="49">
          <cell r="A49" t="str">
            <v>BSC_Wiener_Neustadt_A</v>
          </cell>
          <cell r="B49">
            <v>2379</v>
          </cell>
          <cell r="C49" t="str">
            <v>BUOP_Oberpullendorf</v>
          </cell>
          <cell r="D49">
            <v>1</v>
          </cell>
          <cell r="E49">
            <v>1</v>
          </cell>
          <cell r="F49">
            <v>1.96</v>
          </cell>
          <cell r="G49">
            <v>23.93</v>
          </cell>
          <cell r="H49">
            <v>0.48</v>
          </cell>
          <cell r="I49">
            <v>5.8</v>
          </cell>
          <cell r="J49">
            <v>79.92</v>
          </cell>
        </row>
        <row r="50">
          <cell r="A50" t="str">
            <v>BSC_Wiener_Neustadt_A</v>
          </cell>
          <cell r="B50">
            <v>2381</v>
          </cell>
          <cell r="C50" t="str">
            <v>BUOP_Rattersdorf</v>
          </cell>
          <cell r="D50">
            <v>1</v>
          </cell>
          <cell r="E50">
            <v>1</v>
          </cell>
          <cell r="F50">
            <v>1.47</v>
          </cell>
          <cell r="G50">
            <v>17.899999999999999</v>
          </cell>
          <cell r="H50">
            <v>0.21</v>
          </cell>
          <cell r="I50">
            <v>2.54</v>
          </cell>
          <cell r="J50">
            <v>34.94</v>
          </cell>
        </row>
        <row r="51">
          <cell r="A51" t="str">
            <v>BSC_Wiener_Neustadt_A</v>
          </cell>
          <cell r="B51">
            <v>2378</v>
          </cell>
          <cell r="C51" t="str">
            <v>BUOP_Stoob</v>
          </cell>
          <cell r="D51">
            <v>1</v>
          </cell>
          <cell r="E51">
            <v>1</v>
          </cell>
          <cell r="F51">
            <v>0.88</v>
          </cell>
          <cell r="G51">
            <v>29.89</v>
          </cell>
          <cell r="H51">
            <v>0.09</v>
          </cell>
          <cell r="I51">
            <v>3.04</v>
          </cell>
          <cell r="J51">
            <v>15</v>
          </cell>
        </row>
        <row r="52">
          <cell r="A52" t="str">
            <v>BSC_Wiener_Neustadt_A</v>
          </cell>
          <cell r="B52">
            <v>2380</v>
          </cell>
          <cell r="C52" t="str">
            <v>BUOP_Unterpullendorf</v>
          </cell>
          <cell r="D52">
            <v>1</v>
          </cell>
          <cell r="E52">
            <v>1</v>
          </cell>
          <cell r="F52">
            <v>1.47</v>
          </cell>
          <cell r="G52">
            <v>49.99</v>
          </cell>
          <cell r="H52">
            <v>0.28000000000000003</v>
          </cell>
          <cell r="I52">
            <v>9.41</v>
          </cell>
          <cell r="J52">
            <v>46.41</v>
          </cell>
        </row>
        <row r="53">
          <cell r="A53" t="str">
            <v>BSC_Hartberg_A</v>
          </cell>
          <cell r="B53">
            <v>914</v>
          </cell>
          <cell r="C53" t="str">
            <v>BUOW_Duernbach</v>
          </cell>
          <cell r="D53">
            <v>1</v>
          </cell>
          <cell r="E53">
            <v>1</v>
          </cell>
          <cell r="F53">
            <v>1.25</v>
          </cell>
          <cell r="G53">
            <v>42.58</v>
          </cell>
          <cell r="H53">
            <v>0.28999999999999998</v>
          </cell>
          <cell r="I53">
            <v>10.029999999999999</v>
          </cell>
          <cell r="J53">
            <v>49.47</v>
          </cell>
        </row>
        <row r="54">
          <cell r="A54" t="str">
            <v>BSC_Hartberg_A</v>
          </cell>
          <cell r="B54">
            <v>751</v>
          </cell>
          <cell r="C54" t="str">
            <v>BUOW_Grosspetersdorf</v>
          </cell>
          <cell r="D54">
            <v>1</v>
          </cell>
          <cell r="E54">
            <v>1</v>
          </cell>
          <cell r="F54">
            <v>3.6</v>
          </cell>
          <cell r="G54">
            <v>43.9</v>
          </cell>
          <cell r="H54">
            <v>0.89</v>
          </cell>
          <cell r="I54">
            <v>10.86</v>
          </cell>
          <cell r="J54">
            <v>149.61000000000001</v>
          </cell>
        </row>
        <row r="55">
          <cell r="A55" t="str">
            <v>BSC_Hartberg_A</v>
          </cell>
          <cell r="B55">
            <v>1006</v>
          </cell>
          <cell r="C55" t="str">
            <v>BUOW_Litzelsdorf</v>
          </cell>
          <cell r="D55">
            <v>1</v>
          </cell>
          <cell r="E55">
            <v>1</v>
          </cell>
          <cell r="F55">
            <v>1.9</v>
          </cell>
          <cell r="G55">
            <v>64.81</v>
          </cell>
          <cell r="H55">
            <v>0.39</v>
          </cell>
          <cell r="I55">
            <v>13.29</v>
          </cell>
          <cell r="J55">
            <v>65.540000000000006</v>
          </cell>
        </row>
        <row r="56">
          <cell r="A56" t="str">
            <v>BSC_Hartberg_A</v>
          </cell>
          <cell r="B56">
            <v>474</v>
          </cell>
          <cell r="C56" t="str">
            <v>BUOW_Loipersdorf</v>
          </cell>
          <cell r="D56">
            <v>1</v>
          </cell>
          <cell r="E56">
            <v>1</v>
          </cell>
          <cell r="F56">
            <v>1.72</v>
          </cell>
          <cell r="G56">
            <v>58.51</v>
          </cell>
          <cell r="H56">
            <v>0.43</v>
          </cell>
          <cell r="I56">
            <v>14.75</v>
          </cell>
          <cell r="J56">
            <v>72.739999999999995</v>
          </cell>
        </row>
        <row r="57">
          <cell r="A57" t="str">
            <v>BSC_Hartberg_A</v>
          </cell>
          <cell r="B57">
            <v>375</v>
          </cell>
          <cell r="C57" t="str">
            <v>BUOW_Markt_Allhau</v>
          </cell>
          <cell r="D57">
            <v>1</v>
          </cell>
          <cell r="E57">
            <v>1</v>
          </cell>
          <cell r="F57">
            <v>1.33</v>
          </cell>
          <cell r="G57">
            <v>45.48</v>
          </cell>
          <cell r="H57">
            <v>0.27</v>
          </cell>
          <cell r="I57">
            <v>9.33</v>
          </cell>
          <cell r="J57">
            <v>45.99</v>
          </cell>
        </row>
        <row r="58">
          <cell r="A58" t="str">
            <v>BSC_Hartberg_A</v>
          </cell>
          <cell r="B58">
            <v>1277</v>
          </cell>
          <cell r="C58" t="str">
            <v>BUOW_Oberwart</v>
          </cell>
          <cell r="D58">
            <v>1</v>
          </cell>
          <cell r="E58">
            <v>1</v>
          </cell>
          <cell r="F58">
            <v>5.75</v>
          </cell>
          <cell r="G58">
            <v>70.09</v>
          </cell>
          <cell r="H58">
            <v>1.74</v>
          </cell>
          <cell r="I58">
            <v>21.24</v>
          </cell>
          <cell r="J58">
            <v>292.58999999999997</v>
          </cell>
        </row>
        <row r="59">
          <cell r="A59" t="str">
            <v>BSC_Hartberg_A</v>
          </cell>
          <cell r="B59">
            <v>913</v>
          </cell>
          <cell r="C59" t="str">
            <v>BUOW_Oberwart_Bundesstr</v>
          </cell>
          <cell r="D59">
            <v>1</v>
          </cell>
          <cell r="E59">
            <v>1</v>
          </cell>
          <cell r="F59">
            <v>1.51</v>
          </cell>
          <cell r="G59">
            <v>51.44</v>
          </cell>
          <cell r="H59">
            <v>0.34</v>
          </cell>
          <cell r="I59">
            <v>11.67</v>
          </cell>
          <cell r="J59">
            <v>57.53</v>
          </cell>
        </row>
        <row r="60">
          <cell r="A60" t="str">
            <v>BSC_Hartberg_A</v>
          </cell>
          <cell r="B60">
            <v>402</v>
          </cell>
          <cell r="C60" t="str">
            <v>BUOW_Pinkafeld</v>
          </cell>
          <cell r="D60">
            <v>1</v>
          </cell>
          <cell r="E60">
            <v>1</v>
          </cell>
          <cell r="F60">
            <v>0.8</v>
          </cell>
          <cell r="G60">
            <v>27.17</v>
          </cell>
          <cell r="H60">
            <v>0.2</v>
          </cell>
          <cell r="I60">
            <v>6.93</v>
          </cell>
          <cell r="J60">
            <v>34.159999999999997</v>
          </cell>
        </row>
        <row r="61">
          <cell r="A61" t="str">
            <v>BSC_Hartberg_A</v>
          </cell>
          <cell r="B61">
            <v>1005</v>
          </cell>
          <cell r="C61" t="str">
            <v>BUOW_Pinkafeld_Stadt</v>
          </cell>
          <cell r="D61">
            <v>1</v>
          </cell>
          <cell r="E61">
            <v>1</v>
          </cell>
          <cell r="F61">
            <v>5.5</v>
          </cell>
          <cell r="G61">
            <v>67.069999999999993</v>
          </cell>
          <cell r="H61">
            <v>1.1499999999999999</v>
          </cell>
          <cell r="I61">
            <v>14.03</v>
          </cell>
          <cell r="J61">
            <v>193.31</v>
          </cell>
        </row>
        <row r="62">
          <cell r="A62" t="str">
            <v>BSC_Hartberg_A</v>
          </cell>
          <cell r="B62">
            <v>771</v>
          </cell>
          <cell r="C62" t="str">
            <v>BUOW_Rechnitz</v>
          </cell>
          <cell r="D62">
            <v>1</v>
          </cell>
          <cell r="E62">
            <v>1</v>
          </cell>
          <cell r="F62">
            <v>3.23</v>
          </cell>
          <cell r="G62">
            <v>109.95</v>
          </cell>
          <cell r="H62">
            <v>0.69</v>
          </cell>
          <cell r="I62">
            <v>23.66</v>
          </cell>
          <cell r="J62">
            <v>116.67</v>
          </cell>
        </row>
        <row r="63">
          <cell r="A63" t="str">
            <v>BSC_Klagenfurt_A</v>
          </cell>
          <cell r="B63">
            <v>953</v>
          </cell>
          <cell r="C63" t="str">
            <v>KAFE_Agsdorf</v>
          </cell>
          <cell r="D63">
            <v>1</v>
          </cell>
          <cell r="E63">
            <v>1</v>
          </cell>
          <cell r="F63">
            <v>1.46</v>
          </cell>
          <cell r="G63">
            <v>49.57</v>
          </cell>
          <cell r="H63">
            <v>0.12</v>
          </cell>
          <cell r="I63">
            <v>4.05</v>
          </cell>
          <cell r="J63">
            <v>19.97</v>
          </cell>
        </row>
        <row r="64">
          <cell r="A64" t="str">
            <v>BSC_Spittal_an_der_Drau_A</v>
          </cell>
          <cell r="B64">
            <v>1138</v>
          </cell>
          <cell r="C64" t="str">
            <v>KAFE_Ebene_Reichenau</v>
          </cell>
          <cell r="D64">
            <v>1</v>
          </cell>
          <cell r="E64">
            <v>1</v>
          </cell>
          <cell r="F64">
            <v>0.57999999999999996</v>
          </cell>
          <cell r="G64">
            <v>7.04</v>
          </cell>
          <cell r="H64">
            <v>0.04</v>
          </cell>
          <cell r="I64">
            <v>0.48</v>
          </cell>
          <cell r="J64">
            <v>6.67</v>
          </cell>
        </row>
        <row r="65">
          <cell r="A65" t="str">
            <v>BSC_Klagenfurt_A</v>
          </cell>
          <cell r="B65">
            <v>954</v>
          </cell>
          <cell r="C65" t="str">
            <v>KAFE_Feldkirchen</v>
          </cell>
          <cell r="D65">
            <v>1</v>
          </cell>
          <cell r="E65">
            <v>1</v>
          </cell>
          <cell r="F65">
            <v>7.2</v>
          </cell>
          <cell r="G65">
            <v>87.74</v>
          </cell>
          <cell r="H65">
            <v>2.33</v>
          </cell>
          <cell r="I65">
            <v>28.45</v>
          </cell>
          <cell r="J65">
            <v>391.91</v>
          </cell>
        </row>
        <row r="66">
          <cell r="A66" t="str">
            <v>BSC_Klagenfurt_A</v>
          </cell>
          <cell r="B66">
            <v>1362</v>
          </cell>
          <cell r="C66" t="str">
            <v>KAFE_Glanegg</v>
          </cell>
          <cell r="D66">
            <v>1</v>
          </cell>
          <cell r="E66">
            <v>1</v>
          </cell>
          <cell r="F66">
            <v>1.61</v>
          </cell>
          <cell r="G66">
            <v>54.93</v>
          </cell>
          <cell r="H66">
            <v>0.38</v>
          </cell>
          <cell r="I66">
            <v>12.83</v>
          </cell>
          <cell r="J66">
            <v>63.29</v>
          </cell>
        </row>
        <row r="67">
          <cell r="A67" t="str">
            <v>BSC_Villach_A</v>
          </cell>
          <cell r="B67">
            <v>1139</v>
          </cell>
          <cell r="C67" t="str">
            <v>KAFE_Gnesau</v>
          </cell>
          <cell r="D67">
            <v>1</v>
          </cell>
          <cell r="E67">
            <v>1</v>
          </cell>
          <cell r="F67">
            <v>0.87</v>
          </cell>
          <cell r="G67">
            <v>29.72</v>
          </cell>
          <cell r="H67">
            <v>0.09</v>
          </cell>
          <cell r="I67">
            <v>3.23</v>
          </cell>
          <cell r="J67">
            <v>15.94</v>
          </cell>
        </row>
        <row r="68">
          <cell r="A68" t="str">
            <v>BSC_Villach_A</v>
          </cell>
          <cell r="B68">
            <v>1861</v>
          </cell>
          <cell r="C68" t="str">
            <v>KAFE_Himmelberg</v>
          </cell>
          <cell r="D68">
            <v>1</v>
          </cell>
          <cell r="E68">
            <v>1</v>
          </cell>
          <cell r="F68">
            <v>1.25</v>
          </cell>
          <cell r="G68">
            <v>42.5</v>
          </cell>
          <cell r="H68">
            <v>0.17</v>
          </cell>
          <cell r="I68">
            <v>5.8</v>
          </cell>
          <cell r="J68">
            <v>28.6</v>
          </cell>
        </row>
        <row r="69">
          <cell r="A69" t="str">
            <v>BSC_Villach_A</v>
          </cell>
          <cell r="B69">
            <v>1140</v>
          </cell>
          <cell r="C69" t="str">
            <v>KAFE_Ossiach</v>
          </cell>
          <cell r="D69">
            <v>1</v>
          </cell>
          <cell r="E69">
            <v>1</v>
          </cell>
          <cell r="F69">
            <v>3.5</v>
          </cell>
          <cell r="G69">
            <v>42.71</v>
          </cell>
          <cell r="H69">
            <v>0.96</v>
          </cell>
          <cell r="I69">
            <v>11.74</v>
          </cell>
          <cell r="J69">
            <v>161.79</v>
          </cell>
        </row>
        <row r="70">
          <cell r="A70" t="str">
            <v>BSC_Spittal_an_der_Drau_A</v>
          </cell>
          <cell r="B70">
            <v>1141</v>
          </cell>
          <cell r="C70" t="str">
            <v>KAFE_Turracherhoehe</v>
          </cell>
          <cell r="D70">
            <v>1</v>
          </cell>
          <cell r="E70">
            <v>1</v>
          </cell>
          <cell r="F70">
            <v>0.92</v>
          </cell>
          <cell r="G70">
            <v>11.25</v>
          </cell>
          <cell r="H70">
            <v>0.09</v>
          </cell>
          <cell r="I70">
            <v>1.1299999999999999</v>
          </cell>
          <cell r="J70">
            <v>15.63</v>
          </cell>
        </row>
        <row r="71">
          <cell r="A71" t="str">
            <v>BSC_Spittal_an_der_Drau_A</v>
          </cell>
          <cell r="B71">
            <v>12600</v>
          </cell>
          <cell r="C71" t="str">
            <v>KAFE_Turracherhoehe</v>
          </cell>
          <cell r="D71">
            <v>1</v>
          </cell>
          <cell r="E71">
            <v>2</v>
          </cell>
          <cell r="F71">
            <v>0.2</v>
          </cell>
          <cell r="G71">
            <v>2.44</v>
          </cell>
          <cell r="H71">
            <v>0.01</v>
          </cell>
          <cell r="I71">
            <v>0.18</v>
          </cell>
          <cell r="J71">
            <v>2.42</v>
          </cell>
        </row>
        <row r="72">
          <cell r="A72" t="str">
            <v>BSC_Villach_A</v>
          </cell>
          <cell r="B72">
            <v>1142</v>
          </cell>
          <cell r="C72" t="str">
            <v>KAFE_Weissenbach</v>
          </cell>
          <cell r="D72">
            <v>1</v>
          </cell>
          <cell r="E72">
            <v>1</v>
          </cell>
          <cell r="F72">
            <v>0.82</v>
          </cell>
          <cell r="G72">
            <v>27.93</v>
          </cell>
          <cell r="H72">
            <v>0.09</v>
          </cell>
          <cell r="I72">
            <v>2.96</v>
          </cell>
          <cell r="J72">
            <v>14.59</v>
          </cell>
        </row>
        <row r="73">
          <cell r="A73" t="str">
            <v>BSC_Spittal_an_der_Drau_A</v>
          </cell>
          <cell r="B73">
            <v>1143</v>
          </cell>
          <cell r="C73" t="str">
            <v>KAFE_Wiedweg</v>
          </cell>
          <cell r="D73">
            <v>1</v>
          </cell>
          <cell r="E73">
            <v>1</v>
          </cell>
          <cell r="F73">
            <v>1.24</v>
          </cell>
          <cell r="G73">
            <v>15.15</v>
          </cell>
          <cell r="H73">
            <v>0.19</v>
          </cell>
          <cell r="I73">
            <v>2.34</v>
          </cell>
          <cell r="J73">
            <v>32.22</v>
          </cell>
        </row>
        <row r="74">
          <cell r="A74" t="str">
            <v>BSC_Villach_A</v>
          </cell>
          <cell r="B74">
            <v>9018</v>
          </cell>
          <cell r="C74" t="str">
            <v>KAHE_Egg</v>
          </cell>
          <cell r="D74">
            <v>1</v>
          </cell>
          <cell r="E74">
            <v>1</v>
          </cell>
          <cell r="F74">
            <v>1.1200000000000001</v>
          </cell>
          <cell r="G74">
            <v>13.69</v>
          </cell>
          <cell r="H74">
            <v>0.14000000000000001</v>
          </cell>
          <cell r="I74">
            <v>1.72</v>
          </cell>
          <cell r="J74">
            <v>23.67</v>
          </cell>
        </row>
        <row r="75">
          <cell r="A75" t="str">
            <v>BSC_Villach_A</v>
          </cell>
          <cell r="B75">
            <v>1885</v>
          </cell>
          <cell r="C75" t="str">
            <v>KAHE_Hermagor</v>
          </cell>
          <cell r="D75">
            <v>1</v>
          </cell>
          <cell r="E75">
            <v>1</v>
          </cell>
          <cell r="F75">
            <v>2.0499999999999998</v>
          </cell>
          <cell r="G75">
            <v>69.92</v>
          </cell>
          <cell r="H75">
            <v>0.54</v>
          </cell>
          <cell r="I75">
            <v>18.32</v>
          </cell>
          <cell r="J75">
            <v>90.35</v>
          </cell>
        </row>
        <row r="76">
          <cell r="A76" t="str">
            <v>BSC_Lienz_A</v>
          </cell>
          <cell r="B76">
            <v>1862</v>
          </cell>
          <cell r="C76" t="str">
            <v>KAHE_Kirchbach</v>
          </cell>
          <cell r="D76">
            <v>1</v>
          </cell>
          <cell r="E76">
            <v>1</v>
          </cell>
          <cell r="F76">
            <v>1.1299999999999999</v>
          </cell>
          <cell r="G76">
            <v>38.58</v>
          </cell>
          <cell r="H76">
            <v>0.17</v>
          </cell>
          <cell r="I76">
            <v>5.84</v>
          </cell>
          <cell r="J76">
            <v>28.78</v>
          </cell>
        </row>
        <row r="77">
          <cell r="A77" t="str">
            <v>BSC_Lienz_A</v>
          </cell>
          <cell r="B77">
            <v>1887</v>
          </cell>
          <cell r="C77" t="str">
            <v>KAHE_Koetschach</v>
          </cell>
          <cell r="D77">
            <v>1</v>
          </cell>
          <cell r="E77">
            <v>1</v>
          </cell>
          <cell r="F77">
            <v>1.36</v>
          </cell>
          <cell r="G77">
            <v>46.42</v>
          </cell>
          <cell r="H77">
            <v>0.31</v>
          </cell>
          <cell r="I77">
            <v>10.52</v>
          </cell>
          <cell r="J77">
            <v>51.88</v>
          </cell>
        </row>
        <row r="78">
          <cell r="A78" t="str">
            <v>BSC_Villach_A</v>
          </cell>
          <cell r="B78">
            <v>7563</v>
          </cell>
          <cell r="C78" t="str">
            <v>KAHE_Kreuth</v>
          </cell>
          <cell r="D78">
            <v>1</v>
          </cell>
          <cell r="E78">
            <v>1</v>
          </cell>
          <cell r="F78">
            <v>0.5</v>
          </cell>
          <cell r="G78">
            <v>6.1</v>
          </cell>
          <cell r="H78">
            <v>0.06</v>
          </cell>
          <cell r="I78">
            <v>0.7</v>
          </cell>
          <cell r="J78">
            <v>9.61</v>
          </cell>
        </row>
        <row r="79">
          <cell r="A79" t="str">
            <v>BSC_Lienz_A</v>
          </cell>
          <cell r="B79">
            <v>7562</v>
          </cell>
          <cell r="C79" t="str">
            <v>KAHE_Nassfeld</v>
          </cell>
          <cell r="D79">
            <v>1</v>
          </cell>
          <cell r="E79">
            <v>1</v>
          </cell>
          <cell r="F79">
            <v>0.42</v>
          </cell>
          <cell r="G79">
            <v>5.12</v>
          </cell>
          <cell r="H79">
            <v>0.05</v>
          </cell>
          <cell r="I79">
            <v>0.63</v>
          </cell>
          <cell r="J79">
            <v>8.73</v>
          </cell>
        </row>
        <row r="80">
          <cell r="A80" t="str">
            <v>BSC_Villach_A</v>
          </cell>
          <cell r="B80">
            <v>1863</v>
          </cell>
          <cell r="C80" t="str">
            <v>KAHE_Passriach</v>
          </cell>
          <cell r="D80">
            <v>1</v>
          </cell>
          <cell r="E80">
            <v>1</v>
          </cell>
          <cell r="F80">
            <v>2.2999999999999998</v>
          </cell>
          <cell r="G80">
            <v>28.05</v>
          </cell>
          <cell r="H80">
            <v>0.37</v>
          </cell>
          <cell r="I80">
            <v>4.55</v>
          </cell>
          <cell r="J80">
            <v>62.73</v>
          </cell>
        </row>
        <row r="81">
          <cell r="A81" t="str">
            <v>BSC_Villach_A</v>
          </cell>
          <cell r="B81">
            <v>1864</v>
          </cell>
          <cell r="C81" t="str">
            <v>KAHE_Schlanitzen</v>
          </cell>
          <cell r="D81">
            <v>1</v>
          </cell>
          <cell r="E81">
            <v>1</v>
          </cell>
          <cell r="F81">
            <v>1.75</v>
          </cell>
          <cell r="G81">
            <v>59.7</v>
          </cell>
          <cell r="H81">
            <v>0.2</v>
          </cell>
          <cell r="I81">
            <v>6.77</v>
          </cell>
          <cell r="J81">
            <v>33.380000000000003</v>
          </cell>
        </row>
        <row r="82">
          <cell r="A82" t="str">
            <v>BSC_Villach_A</v>
          </cell>
          <cell r="B82">
            <v>1884</v>
          </cell>
          <cell r="C82" t="str">
            <v>KAHE_St_Stefan_a_d_Gail</v>
          </cell>
          <cell r="D82">
            <v>1</v>
          </cell>
          <cell r="E82">
            <v>1</v>
          </cell>
          <cell r="F82">
            <v>0.84</v>
          </cell>
          <cell r="G82">
            <v>10.24</v>
          </cell>
          <cell r="H82">
            <v>0.13</v>
          </cell>
          <cell r="I82">
            <v>1.6</v>
          </cell>
          <cell r="J82">
            <v>22.04</v>
          </cell>
        </row>
        <row r="83">
          <cell r="A83" t="str">
            <v>BSC_Lienz_A</v>
          </cell>
          <cell r="B83">
            <v>1865</v>
          </cell>
          <cell r="C83" t="str">
            <v>KAHE_Weidenburg</v>
          </cell>
          <cell r="D83">
            <v>1</v>
          </cell>
          <cell r="E83">
            <v>1</v>
          </cell>
          <cell r="F83">
            <v>1.84</v>
          </cell>
          <cell r="G83">
            <v>22.47</v>
          </cell>
          <cell r="H83">
            <v>0.26</v>
          </cell>
          <cell r="I83">
            <v>3.21</v>
          </cell>
          <cell r="J83">
            <v>44.19</v>
          </cell>
        </row>
        <row r="84">
          <cell r="A84" t="str">
            <v>BSC_Klagenfurt_A</v>
          </cell>
          <cell r="B84">
            <v>169</v>
          </cell>
          <cell r="C84" t="str">
            <v>KAKF_Arnulfplatz</v>
          </cell>
          <cell r="D84">
            <v>1</v>
          </cell>
          <cell r="E84">
            <v>1</v>
          </cell>
          <cell r="F84">
            <v>8.16</v>
          </cell>
          <cell r="G84">
            <v>99.54</v>
          </cell>
          <cell r="H84">
            <v>2.8</v>
          </cell>
          <cell r="I84">
            <v>34.090000000000003</v>
          </cell>
          <cell r="J84">
            <v>469.66</v>
          </cell>
        </row>
        <row r="85">
          <cell r="A85" t="str">
            <v>BSC_Klagenfurt_A</v>
          </cell>
          <cell r="B85">
            <v>170</v>
          </cell>
          <cell r="C85" t="str">
            <v>KAKF_Arnulfplatz</v>
          </cell>
          <cell r="D85">
            <v>1</v>
          </cell>
          <cell r="E85">
            <v>2</v>
          </cell>
          <cell r="F85">
            <v>6.03</v>
          </cell>
          <cell r="G85">
            <v>73.53</v>
          </cell>
          <cell r="H85">
            <v>2.0299999999999998</v>
          </cell>
          <cell r="I85">
            <v>24.79</v>
          </cell>
          <cell r="J85">
            <v>341.56</v>
          </cell>
        </row>
        <row r="86">
          <cell r="A86" t="str">
            <v>BSC_Klagenfurt_A</v>
          </cell>
          <cell r="B86">
            <v>171</v>
          </cell>
          <cell r="C86" t="str">
            <v>KAKF_Arnulfplatz</v>
          </cell>
          <cell r="D86">
            <v>1</v>
          </cell>
          <cell r="E86">
            <v>3</v>
          </cell>
          <cell r="F86">
            <v>6.46</v>
          </cell>
          <cell r="G86">
            <v>78.84</v>
          </cell>
          <cell r="H86">
            <v>2.33</v>
          </cell>
          <cell r="I86">
            <v>28.41</v>
          </cell>
          <cell r="J86">
            <v>391.37</v>
          </cell>
        </row>
        <row r="87">
          <cell r="A87" t="str">
            <v>BSC_Klagenfurt_A</v>
          </cell>
          <cell r="B87">
            <v>173</v>
          </cell>
          <cell r="C87" t="str">
            <v>KAKF_F_Seeland_Str</v>
          </cell>
          <cell r="D87">
            <v>1</v>
          </cell>
          <cell r="E87">
            <v>1</v>
          </cell>
          <cell r="F87">
            <v>2.08</v>
          </cell>
          <cell r="G87">
            <v>25.36</v>
          </cell>
          <cell r="H87">
            <v>0.74</v>
          </cell>
          <cell r="I87">
            <v>9.0500000000000007</v>
          </cell>
          <cell r="J87">
            <v>124.73</v>
          </cell>
        </row>
        <row r="88">
          <cell r="A88" t="str">
            <v>BSC_Klagenfurt_A</v>
          </cell>
          <cell r="B88">
            <v>174</v>
          </cell>
          <cell r="C88" t="str">
            <v>KAKF_F_Seeland_Str</v>
          </cell>
          <cell r="D88">
            <v>1</v>
          </cell>
          <cell r="E88">
            <v>2</v>
          </cell>
          <cell r="F88">
            <v>2.67</v>
          </cell>
          <cell r="G88">
            <v>32.5</v>
          </cell>
          <cell r="H88">
            <v>0.66</v>
          </cell>
          <cell r="I88">
            <v>8.0399999999999991</v>
          </cell>
          <cell r="J88">
            <v>110.72</v>
          </cell>
        </row>
        <row r="89">
          <cell r="A89" t="str">
            <v>BSC_Klagenfurt_A</v>
          </cell>
          <cell r="B89">
            <v>175</v>
          </cell>
          <cell r="C89" t="str">
            <v>KAKF_F_Seeland_Str</v>
          </cell>
          <cell r="D89">
            <v>1</v>
          </cell>
          <cell r="E89">
            <v>3</v>
          </cell>
          <cell r="F89">
            <v>2.19</v>
          </cell>
          <cell r="G89">
            <v>26.71</v>
          </cell>
          <cell r="H89">
            <v>0.64</v>
          </cell>
          <cell r="I89">
            <v>7.79</v>
          </cell>
          <cell r="J89">
            <v>107.33</v>
          </cell>
        </row>
        <row r="90">
          <cell r="A90" t="str">
            <v>BSC_Klagenfurt_A</v>
          </cell>
          <cell r="B90">
            <v>545</v>
          </cell>
          <cell r="C90" t="str">
            <v>KAKF_Fischlstr</v>
          </cell>
          <cell r="D90">
            <v>1</v>
          </cell>
          <cell r="E90">
            <v>1</v>
          </cell>
          <cell r="F90">
            <v>4.6100000000000003</v>
          </cell>
          <cell r="G90">
            <v>56.16</v>
          </cell>
          <cell r="H90">
            <v>1.76</v>
          </cell>
          <cell r="I90">
            <v>21.45</v>
          </cell>
          <cell r="J90">
            <v>295.48</v>
          </cell>
        </row>
        <row r="91">
          <cell r="A91" t="str">
            <v>BSC_Klagenfurt_A</v>
          </cell>
          <cell r="B91">
            <v>546</v>
          </cell>
          <cell r="C91" t="str">
            <v>KAKF_Fischlstr</v>
          </cell>
          <cell r="D91">
            <v>1</v>
          </cell>
          <cell r="E91">
            <v>2</v>
          </cell>
          <cell r="F91">
            <v>3.94</v>
          </cell>
          <cell r="G91">
            <v>48.08</v>
          </cell>
          <cell r="H91">
            <v>1.2</v>
          </cell>
          <cell r="I91">
            <v>14.67</v>
          </cell>
          <cell r="J91">
            <v>202.14</v>
          </cell>
        </row>
        <row r="92">
          <cell r="A92" t="str">
            <v>BSC_Klagenfurt_A</v>
          </cell>
          <cell r="B92">
            <v>547</v>
          </cell>
          <cell r="C92" t="str">
            <v>KAKF_Fischlstr</v>
          </cell>
          <cell r="D92">
            <v>1</v>
          </cell>
          <cell r="E92">
            <v>3</v>
          </cell>
          <cell r="F92">
            <v>4.08</v>
          </cell>
          <cell r="G92">
            <v>49.78</v>
          </cell>
          <cell r="H92">
            <v>1.1399999999999999</v>
          </cell>
          <cell r="I92">
            <v>13.94</v>
          </cell>
          <cell r="J92">
            <v>192.04</v>
          </cell>
        </row>
        <row r="93">
          <cell r="A93" t="str">
            <v>BSC_Klagenfurt_A</v>
          </cell>
          <cell r="B93">
            <v>172</v>
          </cell>
          <cell r="C93" t="str">
            <v>KAKF_Flughafenstr</v>
          </cell>
          <cell r="D93">
            <v>1</v>
          </cell>
          <cell r="E93">
            <v>1</v>
          </cell>
          <cell r="F93">
            <v>1.77</v>
          </cell>
          <cell r="G93">
            <v>21.65</v>
          </cell>
          <cell r="H93">
            <v>0.56999999999999995</v>
          </cell>
          <cell r="I93">
            <v>6.91</v>
          </cell>
          <cell r="J93">
            <v>95.21</v>
          </cell>
        </row>
        <row r="94">
          <cell r="A94" t="str">
            <v>BSC_Klagenfurt_A</v>
          </cell>
          <cell r="B94">
            <v>462</v>
          </cell>
          <cell r="C94" t="str">
            <v>KAKF_Flughafenstr</v>
          </cell>
          <cell r="D94">
            <v>1</v>
          </cell>
          <cell r="E94">
            <v>2</v>
          </cell>
          <cell r="F94">
            <v>2.61</v>
          </cell>
          <cell r="G94">
            <v>31.83</v>
          </cell>
          <cell r="H94">
            <v>0.66</v>
          </cell>
          <cell r="I94">
            <v>8.02</v>
          </cell>
          <cell r="J94">
            <v>110.46</v>
          </cell>
        </row>
        <row r="95">
          <cell r="A95" t="str">
            <v>BSC_Klagenfurt_A</v>
          </cell>
          <cell r="B95">
            <v>2237</v>
          </cell>
          <cell r="C95" t="str">
            <v>KAKF_Grossbuch</v>
          </cell>
          <cell r="D95">
            <v>1</v>
          </cell>
          <cell r="E95">
            <v>1</v>
          </cell>
          <cell r="F95">
            <v>1.85</v>
          </cell>
          <cell r="G95">
            <v>63.11</v>
          </cell>
          <cell r="H95">
            <v>0.45</v>
          </cell>
          <cell r="I95">
            <v>15.29</v>
          </cell>
          <cell r="J95">
            <v>75.400000000000006</v>
          </cell>
        </row>
        <row r="96">
          <cell r="A96" t="str">
            <v>BSC_Klagenfurt_B</v>
          </cell>
          <cell r="B96">
            <v>1363</v>
          </cell>
          <cell r="C96" t="str">
            <v>KAKF_Hoertendorf</v>
          </cell>
          <cell r="D96">
            <v>1</v>
          </cell>
          <cell r="E96">
            <v>1</v>
          </cell>
          <cell r="F96">
            <v>5.56</v>
          </cell>
          <cell r="G96">
            <v>67.77</v>
          </cell>
          <cell r="H96">
            <v>1.99</v>
          </cell>
          <cell r="I96">
            <v>24.22</v>
          </cell>
          <cell r="J96">
            <v>333.65</v>
          </cell>
        </row>
        <row r="97">
          <cell r="A97" t="str">
            <v>BSC_Klagenfurt_A</v>
          </cell>
          <cell r="B97">
            <v>163</v>
          </cell>
          <cell r="C97" t="str">
            <v>KAKF_Krassnigstr</v>
          </cell>
          <cell r="D97">
            <v>1</v>
          </cell>
          <cell r="E97">
            <v>1</v>
          </cell>
          <cell r="F97">
            <v>4.16</v>
          </cell>
          <cell r="G97">
            <v>50.73</v>
          </cell>
          <cell r="H97">
            <v>1.47</v>
          </cell>
          <cell r="I97">
            <v>17.88</v>
          </cell>
          <cell r="J97">
            <v>246.27</v>
          </cell>
        </row>
        <row r="98">
          <cell r="A98" t="str">
            <v>BSC_Klagenfurt_A</v>
          </cell>
          <cell r="B98">
            <v>164</v>
          </cell>
          <cell r="C98" t="str">
            <v>KAKF_Krassnigstr</v>
          </cell>
          <cell r="D98">
            <v>1</v>
          </cell>
          <cell r="E98">
            <v>2</v>
          </cell>
          <cell r="F98">
            <v>3.56</v>
          </cell>
          <cell r="G98">
            <v>43.47</v>
          </cell>
          <cell r="H98">
            <v>0.96</v>
          </cell>
          <cell r="I98">
            <v>11.7</v>
          </cell>
          <cell r="J98">
            <v>161.16999999999999</v>
          </cell>
        </row>
        <row r="99">
          <cell r="A99" t="str">
            <v>BSC_Klagenfurt_A</v>
          </cell>
          <cell r="B99">
            <v>165</v>
          </cell>
          <cell r="C99" t="str">
            <v>KAKF_Krassnigstr</v>
          </cell>
          <cell r="D99">
            <v>1</v>
          </cell>
          <cell r="E99">
            <v>3</v>
          </cell>
          <cell r="F99">
            <v>6.71</v>
          </cell>
          <cell r="G99">
            <v>81.8</v>
          </cell>
          <cell r="H99">
            <v>2.2400000000000002</v>
          </cell>
          <cell r="I99">
            <v>27.32</v>
          </cell>
          <cell r="J99">
            <v>376.44</v>
          </cell>
        </row>
        <row r="100">
          <cell r="A100" t="str">
            <v>BSC_Klagenfurt_A</v>
          </cell>
          <cell r="B100">
            <v>702</v>
          </cell>
          <cell r="C100" t="str">
            <v>KAKF_Lendorf</v>
          </cell>
          <cell r="D100">
            <v>1</v>
          </cell>
          <cell r="E100">
            <v>1</v>
          </cell>
          <cell r="F100">
            <v>3.26</v>
          </cell>
          <cell r="G100">
            <v>39.79</v>
          </cell>
          <cell r="H100">
            <v>0.9</v>
          </cell>
          <cell r="I100">
            <v>10.97</v>
          </cell>
          <cell r="J100">
            <v>151.1</v>
          </cell>
        </row>
        <row r="101">
          <cell r="A101" t="str">
            <v>BSC_Klagenfurt_A</v>
          </cell>
          <cell r="B101">
            <v>166</v>
          </cell>
          <cell r="C101" t="str">
            <v>KAKF_Suedring</v>
          </cell>
          <cell r="D101">
            <v>1</v>
          </cell>
          <cell r="E101">
            <v>1</v>
          </cell>
          <cell r="F101">
            <v>4.59</v>
          </cell>
          <cell r="G101">
            <v>55.94</v>
          </cell>
          <cell r="H101">
            <v>1.55</v>
          </cell>
          <cell r="I101">
            <v>18.920000000000002</v>
          </cell>
          <cell r="J101">
            <v>260.60000000000002</v>
          </cell>
        </row>
        <row r="102">
          <cell r="A102" t="str">
            <v>BSC_Klagenfurt_A</v>
          </cell>
          <cell r="B102">
            <v>167</v>
          </cell>
          <cell r="C102" t="str">
            <v>KAKF_Suedring</v>
          </cell>
          <cell r="D102">
            <v>1</v>
          </cell>
          <cell r="E102">
            <v>2</v>
          </cell>
          <cell r="F102">
            <v>0.86</v>
          </cell>
          <cell r="G102">
            <v>29.21</v>
          </cell>
          <cell r="H102">
            <v>0.19</v>
          </cell>
          <cell r="I102">
            <v>6.37</v>
          </cell>
          <cell r="J102">
            <v>31.41</v>
          </cell>
        </row>
        <row r="103">
          <cell r="A103" t="str">
            <v>BSC_Klagenfurt_A</v>
          </cell>
          <cell r="B103">
            <v>168</v>
          </cell>
          <cell r="C103" t="str">
            <v>KAKF_Suedring</v>
          </cell>
          <cell r="D103">
            <v>1</v>
          </cell>
          <cell r="E103">
            <v>3</v>
          </cell>
          <cell r="F103">
            <v>3.22</v>
          </cell>
          <cell r="G103">
            <v>39.24</v>
          </cell>
          <cell r="H103">
            <v>0.99</v>
          </cell>
          <cell r="I103">
            <v>12.08</v>
          </cell>
          <cell r="J103">
            <v>166.47</v>
          </cell>
        </row>
        <row r="104">
          <cell r="A104" t="str">
            <v>BSC_Klagenfurt_A</v>
          </cell>
          <cell r="B104">
            <v>8469</v>
          </cell>
          <cell r="C104" t="str">
            <v>KAKF_Viktring</v>
          </cell>
          <cell r="D104">
            <v>1</v>
          </cell>
          <cell r="E104">
            <v>1</v>
          </cell>
          <cell r="F104">
            <v>1.48</v>
          </cell>
          <cell r="G104">
            <v>18.079999999999998</v>
          </cell>
          <cell r="H104">
            <v>0.32</v>
          </cell>
          <cell r="I104">
            <v>3.91</v>
          </cell>
          <cell r="J104">
            <v>53.8</v>
          </cell>
        </row>
        <row r="105">
          <cell r="A105" t="str">
            <v>BSC_Klagenfurt_A</v>
          </cell>
          <cell r="B105">
            <v>9081</v>
          </cell>
          <cell r="C105" t="str">
            <v>KAKF_Viktring</v>
          </cell>
          <cell r="D105">
            <v>2</v>
          </cell>
          <cell r="E105">
            <v>1</v>
          </cell>
          <cell r="F105">
            <v>4.21</v>
          </cell>
          <cell r="G105">
            <v>51.37</v>
          </cell>
          <cell r="H105">
            <v>1.1100000000000001</v>
          </cell>
          <cell r="I105">
            <v>13.54</v>
          </cell>
          <cell r="J105">
            <v>186.54</v>
          </cell>
        </row>
        <row r="106">
          <cell r="A106" t="str">
            <v>BSC_Klagenfurt_A</v>
          </cell>
          <cell r="B106">
            <v>9506</v>
          </cell>
          <cell r="C106" t="str">
            <v>KAKF_Villacher_Str</v>
          </cell>
          <cell r="D106">
            <v>1</v>
          </cell>
          <cell r="E106">
            <v>1</v>
          </cell>
          <cell r="F106">
            <v>2.5</v>
          </cell>
          <cell r="G106">
            <v>30.55</v>
          </cell>
          <cell r="H106">
            <v>0.78</v>
          </cell>
          <cell r="I106">
            <v>9.4700000000000006</v>
          </cell>
          <cell r="J106">
            <v>130.41</v>
          </cell>
        </row>
        <row r="107">
          <cell r="A107" t="str">
            <v>BSC_Klagenfurt_A</v>
          </cell>
          <cell r="B107">
            <v>9507</v>
          </cell>
          <cell r="C107" t="str">
            <v>KAKF_Villacher_Str</v>
          </cell>
          <cell r="D107">
            <v>1</v>
          </cell>
          <cell r="E107">
            <v>2</v>
          </cell>
          <cell r="F107">
            <v>2.67</v>
          </cell>
          <cell r="G107">
            <v>32.5</v>
          </cell>
          <cell r="H107">
            <v>0.81</v>
          </cell>
          <cell r="I107">
            <v>9.89</v>
          </cell>
          <cell r="J107">
            <v>136.21</v>
          </cell>
        </row>
        <row r="108">
          <cell r="A108" t="str">
            <v>BSC_Klagenfurt_A</v>
          </cell>
          <cell r="B108">
            <v>9508</v>
          </cell>
          <cell r="C108" t="str">
            <v>KAKF_Villacher_Str</v>
          </cell>
          <cell r="D108">
            <v>1</v>
          </cell>
          <cell r="E108">
            <v>3</v>
          </cell>
          <cell r="F108">
            <v>3.79</v>
          </cell>
          <cell r="G108">
            <v>46.22</v>
          </cell>
          <cell r="H108">
            <v>1.07</v>
          </cell>
          <cell r="I108">
            <v>13.07</v>
          </cell>
          <cell r="J108">
            <v>180.01</v>
          </cell>
        </row>
        <row r="109">
          <cell r="A109" t="str">
            <v>BSC_Klagenfurt_A</v>
          </cell>
          <cell r="B109">
            <v>1368</v>
          </cell>
          <cell r="C109" t="str">
            <v>KAKL_Feistritz_i_Rosental</v>
          </cell>
          <cell r="D109">
            <v>1</v>
          </cell>
          <cell r="E109">
            <v>1</v>
          </cell>
          <cell r="F109">
            <v>2.5</v>
          </cell>
          <cell r="G109">
            <v>85.17</v>
          </cell>
          <cell r="H109">
            <v>0.51</v>
          </cell>
          <cell r="I109">
            <v>17.46</v>
          </cell>
          <cell r="J109">
            <v>86.12</v>
          </cell>
        </row>
        <row r="110">
          <cell r="A110" t="str">
            <v>BSC_Klagenfurt_B</v>
          </cell>
          <cell r="B110">
            <v>885</v>
          </cell>
          <cell r="C110" t="str">
            <v>KAKL_Ferlach</v>
          </cell>
          <cell r="D110">
            <v>1</v>
          </cell>
          <cell r="E110">
            <v>1</v>
          </cell>
          <cell r="F110">
            <v>5.13</v>
          </cell>
          <cell r="G110">
            <v>62.56</v>
          </cell>
          <cell r="H110">
            <v>1.31</v>
          </cell>
          <cell r="I110">
            <v>15.92</v>
          </cell>
          <cell r="J110">
            <v>219.26</v>
          </cell>
        </row>
        <row r="111">
          <cell r="A111" t="str">
            <v>BSC_Klagenfurt_A</v>
          </cell>
          <cell r="B111">
            <v>1657</v>
          </cell>
          <cell r="C111" t="str">
            <v>KAKL_Koettmannsdorf</v>
          </cell>
          <cell r="D111">
            <v>1</v>
          </cell>
          <cell r="E111">
            <v>1</v>
          </cell>
          <cell r="F111">
            <v>1.05</v>
          </cell>
          <cell r="G111">
            <v>35.770000000000003</v>
          </cell>
          <cell r="H111">
            <v>0.18</v>
          </cell>
          <cell r="I111">
            <v>6.18</v>
          </cell>
          <cell r="J111">
            <v>30.5</v>
          </cell>
        </row>
        <row r="112">
          <cell r="A112" t="str">
            <v>BSC_Klagenfurt_A</v>
          </cell>
          <cell r="B112">
            <v>1912</v>
          </cell>
          <cell r="C112" t="str">
            <v>KAKL_Krumpendorf</v>
          </cell>
          <cell r="D112">
            <v>1</v>
          </cell>
          <cell r="E112">
            <v>1</v>
          </cell>
          <cell r="F112">
            <v>4.47</v>
          </cell>
          <cell r="G112">
            <v>54.51</v>
          </cell>
          <cell r="H112">
            <v>1.33</v>
          </cell>
          <cell r="I112">
            <v>16.16</v>
          </cell>
          <cell r="J112">
            <v>222.64</v>
          </cell>
        </row>
        <row r="113">
          <cell r="A113" t="str">
            <v>BSC_Klagenfurt_A</v>
          </cell>
          <cell r="B113">
            <v>1369</v>
          </cell>
          <cell r="C113" t="str">
            <v>KAKL_Lukowitz</v>
          </cell>
          <cell r="D113">
            <v>1</v>
          </cell>
          <cell r="E113">
            <v>1</v>
          </cell>
          <cell r="F113">
            <v>3.23</v>
          </cell>
          <cell r="G113">
            <v>39.39</v>
          </cell>
          <cell r="H113">
            <v>0.56999999999999995</v>
          </cell>
          <cell r="I113">
            <v>6.94</v>
          </cell>
          <cell r="J113">
            <v>95.59</v>
          </cell>
        </row>
        <row r="114">
          <cell r="A114" t="str">
            <v>BSC_Klagenfurt_A</v>
          </cell>
          <cell r="B114">
            <v>1915</v>
          </cell>
          <cell r="C114" t="str">
            <v>KAKL_Maria_Rain</v>
          </cell>
          <cell r="D114">
            <v>1</v>
          </cell>
          <cell r="E114">
            <v>1</v>
          </cell>
          <cell r="F114">
            <v>0.47</v>
          </cell>
          <cell r="G114">
            <v>16.010000000000002</v>
          </cell>
          <cell r="H114">
            <v>0.02</v>
          </cell>
          <cell r="I114">
            <v>0.52</v>
          </cell>
          <cell r="J114">
            <v>2.5499999999999998</v>
          </cell>
        </row>
        <row r="115">
          <cell r="A115" t="str">
            <v>BSC_Klagenfurt_A</v>
          </cell>
          <cell r="B115">
            <v>2419</v>
          </cell>
          <cell r="C115" t="str">
            <v>KAKL_Maria_Rain</v>
          </cell>
          <cell r="D115">
            <v>1</v>
          </cell>
          <cell r="E115">
            <v>2</v>
          </cell>
          <cell r="F115">
            <v>2.2999999999999998</v>
          </cell>
          <cell r="G115">
            <v>28.05</v>
          </cell>
          <cell r="H115">
            <v>0.63</v>
          </cell>
          <cell r="I115">
            <v>7.63</v>
          </cell>
          <cell r="J115">
            <v>105.08</v>
          </cell>
        </row>
        <row r="116">
          <cell r="A116" t="str">
            <v>BSC_Klagenfurt_B</v>
          </cell>
          <cell r="B116">
            <v>1931</v>
          </cell>
          <cell r="C116" t="str">
            <v>KAKL_Maria_Saal</v>
          </cell>
          <cell r="D116">
            <v>1</v>
          </cell>
          <cell r="E116">
            <v>1</v>
          </cell>
          <cell r="F116">
            <v>1.6</v>
          </cell>
          <cell r="G116">
            <v>54.42</v>
          </cell>
          <cell r="H116">
            <v>0.17</v>
          </cell>
          <cell r="I116">
            <v>5.71</v>
          </cell>
          <cell r="J116">
            <v>28.15</v>
          </cell>
        </row>
        <row r="117">
          <cell r="A117" t="str">
            <v>BSC_Klagenfurt_B</v>
          </cell>
          <cell r="B117">
            <v>2416</v>
          </cell>
          <cell r="C117" t="str">
            <v>KAKL_Maria_Saal</v>
          </cell>
          <cell r="D117">
            <v>2</v>
          </cell>
          <cell r="E117">
            <v>1</v>
          </cell>
          <cell r="F117">
            <v>1.25</v>
          </cell>
          <cell r="G117">
            <v>42.67</v>
          </cell>
          <cell r="H117">
            <v>0.27</v>
          </cell>
          <cell r="I117">
            <v>9.14</v>
          </cell>
          <cell r="J117">
            <v>45.07</v>
          </cell>
        </row>
        <row r="118">
          <cell r="A118" t="str">
            <v>BSC_Klagenfurt_B</v>
          </cell>
          <cell r="B118">
            <v>1916</v>
          </cell>
          <cell r="C118" t="str">
            <v>KAKL_Oberdoerfl</v>
          </cell>
          <cell r="D118">
            <v>1</v>
          </cell>
          <cell r="E118">
            <v>1</v>
          </cell>
          <cell r="F118">
            <v>1.27</v>
          </cell>
          <cell r="G118">
            <v>43.26</v>
          </cell>
          <cell r="H118">
            <v>0.25</v>
          </cell>
          <cell r="I118">
            <v>8.3800000000000008</v>
          </cell>
          <cell r="J118">
            <v>41.34</v>
          </cell>
        </row>
        <row r="119">
          <cell r="A119" t="str">
            <v>BSC_Klagenfurt_A</v>
          </cell>
          <cell r="B119">
            <v>1365</v>
          </cell>
          <cell r="C119" t="str">
            <v>KAKL_Poertschach_A2</v>
          </cell>
          <cell r="D119">
            <v>1</v>
          </cell>
          <cell r="E119">
            <v>1</v>
          </cell>
          <cell r="F119">
            <v>2.52</v>
          </cell>
          <cell r="G119">
            <v>30.73</v>
          </cell>
          <cell r="H119">
            <v>0.75</v>
          </cell>
          <cell r="I119">
            <v>9.1199999999999992</v>
          </cell>
          <cell r="J119">
            <v>125.59</v>
          </cell>
        </row>
        <row r="120">
          <cell r="A120" t="str">
            <v>BSC_Klagenfurt_A</v>
          </cell>
          <cell r="B120">
            <v>10700</v>
          </cell>
          <cell r="C120" t="str">
            <v>KAKL_Poertschach_A2</v>
          </cell>
          <cell r="D120">
            <v>1</v>
          </cell>
          <cell r="E120">
            <v>2</v>
          </cell>
          <cell r="F120">
            <v>6.25</v>
          </cell>
          <cell r="G120">
            <v>76.22</v>
          </cell>
          <cell r="H120">
            <v>1.95</v>
          </cell>
          <cell r="I120">
            <v>23.73</v>
          </cell>
          <cell r="J120">
            <v>326.93</v>
          </cell>
        </row>
        <row r="121">
          <cell r="A121" t="str">
            <v>BSC_Villach_A</v>
          </cell>
          <cell r="B121">
            <v>1934</v>
          </cell>
          <cell r="C121" t="str">
            <v>KAKL_Schiefling_am_See</v>
          </cell>
          <cell r="D121">
            <v>1</v>
          </cell>
          <cell r="E121">
            <v>1</v>
          </cell>
          <cell r="F121">
            <v>2.37</v>
          </cell>
          <cell r="G121">
            <v>80.819999999999993</v>
          </cell>
          <cell r="H121">
            <v>0.45</v>
          </cell>
          <cell r="I121">
            <v>15.3</v>
          </cell>
          <cell r="J121">
            <v>75.459999999999994</v>
          </cell>
        </row>
        <row r="122">
          <cell r="A122" t="str">
            <v>BSC_Lienz_A</v>
          </cell>
          <cell r="B122">
            <v>1876</v>
          </cell>
          <cell r="C122" t="str">
            <v>KASP_Apriach</v>
          </cell>
          <cell r="D122">
            <v>1</v>
          </cell>
          <cell r="E122">
            <v>1</v>
          </cell>
          <cell r="F122">
            <v>0.72</v>
          </cell>
          <cell r="G122">
            <v>8.7799999999999994</v>
          </cell>
          <cell r="H122">
            <v>0.04</v>
          </cell>
          <cell r="I122">
            <v>0.55000000000000004</v>
          </cell>
          <cell r="J122">
            <v>7.54</v>
          </cell>
        </row>
        <row r="123">
          <cell r="A123" t="str">
            <v>BSC_Spittal_an_der_Drau_A</v>
          </cell>
          <cell r="B123">
            <v>1144</v>
          </cell>
          <cell r="C123" t="str">
            <v>KASP_Bad_Kleinkirchheim</v>
          </cell>
          <cell r="D123">
            <v>1</v>
          </cell>
          <cell r="E123">
            <v>1</v>
          </cell>
          <cell r="F123">
            <v>2.72</v>
          </cell>
          <cell r="G123">
            <v>33.14</v>
          </cell>
          <cell r="H123">
            <v>0.75</v>
          </cell>
          <cell r="I123">
            <v>9.14</v>
          </cell>
          <cell r="J123">
            <v>125.95</v>
          </cell>
        </row>
        <row r="124">
          <cell r="A124" t="str">
            <v>BSC_Lienz_A</v>
          </cell>
          <cell r="B124">
            <v>1145</v>
          </cell>
          <cell r="C124" t="str">
            <v>KASP_Egg</v>
          </cell>
          <cell r="D124">
            <v>1</v>
          </cell>
          <cell r="E124">
            <v>1</v>
          </cell>
          <cell r="F124">
            <v>2.75</v>
          </cell>
          <cell r="G124">
            <v>93.68</v>
          </cell>
          <cell r="H124">
            <v>0.74</v>
          </cell>
          <cell r="I124">
            <v>25.06</v>
          </cell>
          <cell r="J124">
            <v>123.57</v>
          </cell>
        </row>
        <row r="125">
          <cell r="A125" t="str">
            <v>BSC_Spittal_an_der_Drau_A</v>
          </cell>
          <cell r="B125">
            <v>726</v>
          </cell>
          <cell r="C125" t="str">
            <v>KASP_Gmuend</v>
          </cell>
          <cell r="D125">
            <v>1</v>
          </cell>
          <cell r="E125">
            <v>1</v>
          </cell>
          <cell r="F125">
            <v>2.96</v>
          </cell>
          <cell r="G125">
            <v>36.130000000000003</v>
          </cell>
          <cell r="H125">
            <v>0.82</v>
          </cell>
          <cell r="I125">
            <v>10.01</v>
          </cell>
          <cell r="J125">
            <v>137.96</v>
          </cell>
        </row>
        <row r="126">
          <cell r="A126" t="str">
            <v>BSC_Lienz_A</v>
          </cell>
          <cell r="B126">
            <v>7645</v>
          </cell>
          <cell r="C126" t="str">
            <v>KASP_Goeritz</v>
          </cell>
          <cell r="D126">
            <v>1</v>
          </cell>
          <cell r="E126">
            <v>1</v>
          </cell>
          <cell r="F126">
            <v>1.05</v>
          </cell>
          <cell r="G126">
            <v>12.8</v>
          </cell>
          <cell r="H126">
            <v>0.12</v>
          </cell>
          <cell r="I126">
            <v>1.49</v>
          </cell>
          <cell r="J126">
            <v>20.57</v>
          </cell>
        </row>
        <row r="127">
          <cell r="A127" t="str">
            <v>BSC_Lienz_A</v>
          </cell>
          <cell r="B127">
            <v>1146</v>
          </cell>
          <cell r="C127" t="str">
            <v>KASP_Greifenburg</v>
          </cell>
          <cell r="D127">
            <v>1</v>
          </cell>
          <cell r="E127">
            <v>1</v>
          </cell>
          <cell r="F127">
            <v>1.56</v>
          </cell>
          <cell r="G127">
            <v>53.14</v>
          </cell>
          <cell r="H127">
            <v>0.23</v>
          </cell>
          <cell r="I127">
            <v>7.97</v>
          </cell>
          <cell r="J127">
            <v>39.31</v>
          </cell>
        </row>
        <row r="128">
          <cell r="A128" t="str">
            <v>BSC_Lienz_A</v>
          </cell>
          <cell r="B128">
            <v>7602</v>
          </cell>
          <cell r="C128" t="str">
            <v>KASP_Heiligenblut</v>
          </cell>
          <cell r="D128">
            <v>1</v>
          </cell>
          <cell r="E128">
            <v>1</v>
          </cell>
          <cell r="F128">
            <v>0.86</v>
          </cell>
          <cell r="G128">
            <v>10.55</v>
          </cell>
          <cell r="H128">
            <v>0.11</v>
          </cell>
          <cell r="I128">
            <v>1.35</v>
          </cell>
          <cell r="J128">
            <v>18.55</v>
          </cell>
        </row>
        <row r="129">
          <cell r="A129" t="str">
            <v>BSC_Spittal_an_der_Drau_A</v>
          </cell>
          <cell r="B129">
            <v>720</v>
          </cell>
          <cell r="C129" t="str">
            <v>KASP_Koschach</v>
          </cell>
          <cell r="D129">
            <v>1</v>
          </cell>
          <cell r="E129">
            <v>1</v>
          </cell>
          <cell r="F129">
            <v>0.69</v>
          </cell>
          <cell r="G129">
            <v>23.42</v>
          </cell>
          <cell r="H129">
            <v>7.0000000000000007E-2</v>
          </cell>
          <cell r="I129">
            <v>2.2400000000000002</v>
          </cell>
          <cell r="J129">
            <v>11.04</v>
          </cell>
        </row>
        <row r="130">
          <cell r="A130" t="str">
            <v>BSC_Spittal_an_der_Drau_A</v>
          </cell>
          <cell r="B130">
            <v>1935</v>
          </cell>
          <cell r="C130" t="str">
            <v>KASP_Lassach_Sonnseite</v>
          </cell>
          <cell r="D130">
            <v>1</v>
          </cell>
          <cell r="E130">
            <v>1</v>
          </cell>
          <cell r="F130">
            <v>0.34</v>
          </cell>
          <cell r="G130">
            <v>4.21</v>
          </cell>
          <cell r="H130">
            <v>0.03</v>
          </cell>
          <cell r="I130">
            <v>0.32</v>
          </cell>
          <cell r="J130">
            <v>4.43</v>
          </cell>
        </row>
        <row r="131">
          <cell r="A131" t="str">
            <v>BSC_Spittal_an_der_Drau_A</v>
          </cell>
          <cell r="B131">
            <v>734</v>
          </cell>
          <cell r="C131" t="str">
            <v>KASP_Lendorf</v>
          </cell>
          <cell r="D131">
            <v>1</v>
          </cell>
          <cell r="E131">
            <v>1</v>
          </cell>
          <cell r="F131">
            <v>3.89</v>
          </cell>
          <cell r="G131">
            <v>47.47</v>
          </cell>
          <cell r="H131">
            <v>1.1499999999999999</v>
          </cell>
          <cell r="I131">
            <v>14.02</v>
          </cell>
          <cell r="J131">
            <v>193.21</v>
          </cell>
        </row>
        <row r="132">
          <cell r="A132" t="str">
            <v>BSC_Spittal_an_der_Drau_A</v>
          </cell>
          <cell r="B132">
            <v>727</v>
          </cell>
          <cell r="C132" t="str">
            <v>KASP_Leoben</v>
          </cell>
          <cell r="D132">
            <v>1</v>
          </cell>
          <cell r="E132">
            <v>1</v>
          </cell>
          <cell r="F132">
            <v>1.99</v>
          </cell>
          <cell r="G132">
            <v>67.88</v>
          </cell>
          <cell r="H132">
            <v>0.41</v>
          </cell>
          <cell r="I132">
            <v>13.89</v>
          </cell>
          <cell r="J132">
            <v>68.510000000000005</v>
          </cell>
        </row>
        <row r="133">
          <cell r="A133" t="str">
            <v>BSC_Lienz_A</v>
          </cell>
          <cell r="B133">
            <v>1147</v>
          </cell>
          <cell r="C133" t="str">
            <v>KASP_Lind</v>
          </cell>
          <cell r="D133">
            <v>1</v>
          </cell>
          <cell r="E133">
            <v>1</v>
          </cell>
          <cell r="F133">
            <v>1.25</v>
          </cell>
          <cell r="G133">
            <v>15.21</v>
          </cell>
          <cell r="H133">
            <v>0.3</v>
          </cell>
          <cell r="I133">
            <v>3.67</v>
          </cell>
          <cell r="J133">
            <v>50.52</v>
          </cell>
        </row>
        <row r="134">
          <cell r="A134" t="str">
            <v>BSC_Spittal_an_der_Drau_A</v>
          </cell>
          <cell r="B134">
            <v>1918</v>
          </cell>
          <cell r="C134" t="str">
            <v>KASP_Mallnitz</v>
          </cell>
          <cell r="D134">
            <v>1</v>
          </cell>
          <cell r="E134">
            <v>1</v>
          </cell>
          <cell r="F134">
            <v>1.08</v>
          </cell>
          <cell r="G134">
            <v>13.23</v>
          </cell>
          <cell r="H134">
            <v>0.16</v>
          </cell>
          <cell r="I134">
            <v>1.92</v>
          </cell>
          <cell r="J134">
            <v>26.44</v>
          </cell>
        </row>
        <row r="135">
          <cell r="A135" t="str">
            <v>BSC_Spittal_an_der_Drau_A</v>
          </cell>
          <cell r="B135">
            <v>721</v>
          </cell>
          <cell r="C135" t="str">
            <v>KASP_Malta</v>
          </cell>
          <cell r="D135">
            <v>1</v>
          </cell>
          <cell r="E135">
            <v>1</v>
          </cell>
          <cell r="F135">
            <v>0.8</v>
          </cell>
          <cell r="G135">
            <v>27.25</v>
          </cell>
          <cell r="H135">
            <v>0.15</v>
          </cell>
          <cell r="I135">
            <v>5.0999999999999996</v>
          </cell>
          <cell r="J135">
            <v>25.16</v>
          </cell>
        </row>
        <row r="136">
          <cell r="A136" t="str">
            <v>BSC_Spittal_an_der_Drau_A</v>
          </cell>
          <cell r="B136">
            <v>1148</v>
          </cell>
          <cell r="C136" t="str">
            <v>KASP_Millstatt</v>
          </cell>
          <cell r="D136">
            <v>1</v>
          </cell>
          <cell r="E136">
            <v>1</v>
          </cell>
          <cell r="F136">
            <v>3.58</v>
          </cell>
          <cell r="G136">
            <v>43.66</v>
          </cell>
          <cell r="H136">
            <v>1.1200000000000001</v>
          </cell>
          <cell r="I136">
            <v>13.6</v>
          </cell>
          <cell r="J136">
            <v>187.37</v>
          </cell>
        </row>
        <row r="137">
          <cell r="A137" t="str">
            <v>BSC_Lienz_A</v>
          </cell>
          <cell r="B137">
            <v>1874</v>
          </cell>
          <cell r="C137" t="str">
            <v>KASP_Moertschach</v>
          </cell>
          <cell r="D137">
            <v>1</v>
          </cell>
          <cell r="E137">
            <v>1</v>
          </cell>
          <cell r="F137">
            <v>1.56</v>
          </cell>
          <cell r="G137">
            <v>18.989999999999998</v>
          </cell>
          <cell r="H137">
            <v>0.23</v>
          </cell>
          <cell r="I137">
            <v>2.77</v>
          </cell>
          <cell r="J137">
            <v>38.15</v>
          </cell>
        </row>
        <row r="138">
          <cell r="A138" t="str">
            <v>BSC_Spittal_an_der_Drau_A</v>
          </cell>
          <cell r="B138">
            <v>723</v>
          </cell>
          <cell r="C138" t="str">
            <v>KASP_Oberamlach</v>
          </cell>
          <cell r="D138">
            <v>1</v>
          </cell>
          <cell r="E138">
            <v>1</v>
          </cell>
          <cell r="F138">
            <v>10.24</v>
          </cell>
          <cell r="G138">
            <v>124.87</v>
          </cell>
          <cell r="H138">
            <v>3.31</v>
          </cell>
          <cell r="I138">
            <v>40.380000000000003</v>
          </cell>
          <cell r="J138">
            <v>556.27</v>
          </cell>
        </row>
        <row r="139">
          <cell r="A139" t="str">
            <v>BSC_Lienz_A</v>
          </cell>
          <cell r="B139">
            <v>1149</v>
          </cell>
          <cell r="C139" t="str">
            <v>KASP_Oberdrauburg</v>
          </cell>
          <cell r="D139">
            <v>1</v>
          </cell>
          <cell r="E139">
            <v>1</v>
          </cell>
          <cell r="F139">
            <v>0.98</v>
          </cell>
          <cell r="G139">
            <v>33.299999999999997</v>
          </cell>
          <cell r="H139">
            <v>0.17</v>
          </cell>
          <cell r="I139">
            <v>5.75</v>
          </cell>
          <cell r="J139">
            <v>28.37</v>
          </cell>
        </row>
        <row r="140">
          <cell r="A140" t="str">
            <v>BSC_Spittal_an_der_Drau_A</v>
          </cell>
          <cell r="B140">
            <v>1919</v>
          </cell>
          <cell r="C140" t="str">
            <v>KASP_Oberkolbnitz</v>
          </cell>
          <cell r="D140">
            <v>1</v>
          </cell>
          <cell r="E140">
            <v>1</v>
          </cell>
          <cell r="F140">
            <v>2.58</v>
          </cell>
          <cell r="G140">
            <v>88.06</v>
          </cell>
          <cell r="H140">
            <v>0.46</v>
          </cell>
          <cell r="I140">
            <v>15.75</v>
          </cell>
          <cell r="J140">
            <v>77.67</v>
          </cell>
        </row>
        <row r="141">
          <cell r="A141" t="str">
            <v>BSC_Spittal_an_der_Drau_A</v>
          </cell>
          <cell r="B141">
            <v>1920</v>
          </cell>
          <cell r="C141" t="str">
            <v>KASP_Obervellach</v>
          </cell>
          <cell r="D141">
            <v>1</v>
          </cell>
          <cell r="E141">
            <v>1</v>
          </cell>
          <cell r="F141">
            <v>1.1599999999999999</v>
          </cell>
          <cell r="G141">
            <v>39.35</v>
          </cell>
          <cell r="H141">
            <v>0.11</v>
          </cell>
          <cell r="I141">
            <v>3.65</v>
          </cell>
          <cell r="J141">
            <v>17.989999999999998</v>
          </cell>
        </row>
        <row r="142">
          <cell r="A142" t="str">
            <v>BSC_Spittal_an_der_Drau_A</v>
          </cell>
          <cell r="B142">
            <v>2420</v>
          </cell>
          <cell r="C142" t="str">
            <v>KASP_Obervellach</v>
          </cell>
          <cell r="D142">
            <v>1</v>
          </cell>
          <cell r="E142">
            <v>2</v>
          </cell>
          <cell r="F142">
            <v>1.26</v>
          </cell>
          <cell r="G142">
            <v>15.32</v>
          </cell>
          <cell r="H142">
            <v>0.24</v>
          </cell>
          <cell r="I142">
            <v>2.95</v>
          </cell>
          <cell r="J142">
            <v>40.71</v>
          </cell>
        </row>
        <row r="143">
          <cell r="A143" t="str">
            <v>BSC_Spittal_an_der_Drau_A</v>
          </cell>
          <cell r="B143">
            <v>1150</v>
          </cell>
          <cell r="C143" t="str">
            <v>KASP_Radenthein</v>
          </cell>
          <cell r="D143">
            <v>1</v>
          </cell>
          <cell r="E143">
            <v>1</v>
          </cell>
          <cell r="F143">
            <v>2.44</v>
          </cell>
          <cell r="G143">
            <v>29.75</v>
          </cell>
          <cell r="H143">
            <v>0.78</v>
          </cell>
          <cell r="I143">
            <v>9.48</v>
          </cell>
          <cell r="J143">
            <v>130.57</v>
          </cell>
        </row>
        <row r="144">
          <cell r="A144" t="str">
            <v>BSC_Lienz_A</v>
          </cell>
          <cell r="B144">
            <v>1872</v>
          </cell>
          <cell r="C144" t="str">
            <v>KASP_Rangersdorf</v>
          </cell>
          <cell r="D144">
            <v>1</v>
          </cell>
          <cell r="E144">
            <v>1</v>
          </cell>
          <cell r="F144">
            <v>1.4</v>
          </cell>
          <cell r="G144">
            <v>17.07</v>
          </cell>
          <cell r="H144">
            <v>0.19</v>
          </cell>
          <cell r="I144">
            <v>2.35</v>
          </cell>
          <cell r="J144">
            <v>32.36</v>
          </cell>
        </row>
        <row r="145">
          <cell r="A145" t="str">
            <v>BSC_Lienz_A</v>
          </cell>
          <cell r="B145">
            <v>7644</v>
          </cell>
          <cell r="C145" t="str">
            <v>KASP_Schoeneck</v>
          </cell>
          <cell r="D145">
            <v>1</v>
          </cell>
          <cell r="E145">
            <v>1</v>
          </cell>
          <cell r="F145">
            <v>0.49</v>
          </cell>
          <cell r="G145">
            <v>16.690000000000001</v>
          </cell>
          <cell r="H145">
            <v>0.04</v>
          </cell>
          <cell r="I145">
            <v>1.25</v>
          </cell>
          <cell r="J145">
            <v>6.17</v>
          </cell>
        </row>
        <row r="146">
          <cell r="A146" t="str">
            <v>BSC_Lienz_A</v>
          </cell>
          <cell r="B146">
            <v>7583</v>
          </cell>
          <cell r="C146" t="str">
            <v>KASP_Schrottenberg</v>
          </cell>
          <cell r="D146">
            <v>1</v>
          </cell>
          <cell r="E146">
            <v>1</v>
          </cell>
          <cell r="F146">
            <v>0.3</v>
          </cell>
          <cell r="G146">
            <v>3.63</v>
          </cell>
          <cell r="H146">
            <v>0.05</v>
          </cell>
          <cell r="I146">
            <v>0.61</v>
          </cell>
          <cell r="J146">
            <v>8.4700000000000006</v>
          </cell>
        </row>
        <row r="147">
          <cell r="A147" t="str">
            <v>BSC_Spittal_an_der_Drau_A</v>
          </cell>
          <cell r="B147">
            <v>724</v>
          </cell>
          <cell r="C147" t="str">
            <v>KASP_Seeboden</v>
          </cell>
          <cell r="D147">
            <v>1</v>
          </cell>
          <cell r="E147">
            <v>1</v>
          </cell>
          <cell r="F147">
            <v>7.03</v>
          </cell>
          <cell r="G147">
            <v>85.67</v>
          </cell>
          <cell r="H147">
            <v>2.3199999999999998</v>
          </cell>
          <cell r="I147">
            <v>28.32</v>
          </cell>
          <cell r="J147">
            <v>390.21</v>
          </cell>
        </row>
        <row r="148">
          <cell r="A148" t="str">
            <v>BSC_Spittal_an_der_Drau_A</v>
          </cell>
          <cell r="B148">
            <v>927</v>
          </cell>
          <cell r="C148" t="str">
            <v>KASP_Spittal</v>
          </cell>
          <cell r="D148">
            <v>1</v>
          </cell>
          <cell r="E148">
            <v>1</v>
          </cell>
          <cell r="F148">
            <v>1.81</v>
          </cell>
          <cell r="G148">
            <v>61.66</v>
          </cell>
          <cell r="H148">
            <v>0.44</v>
          </cell>
          <cell r="I148">
            <v>15.04</v>
          </cell>
          <cell r="J148">
            <v>74.150000000000006</v>
          </cell>
        </row>
        <row r="149">
          <cell r="A149" t="str">
            <v>BSC_Spittal_an_der_Drau_A</v>
          </cell>
          <cell r="B149">
            <v>928</v>
          </cell>
          <cell r="C149" t="str">
            <v>KASP_Spittal</v>
          </cell>
          <cell r="D149">
            <v>1</v>
          </cell>
          <cell r="E149">
            <v>2</v>
          </cell>
          <cell r="F149">
            <v>2.54</v>
          </cell>
          <cell r="G149">
            <v>86.64</v>
          </cell>
          <cell r="H149">
            <v>0.69</v>
          </cell>
          <cell r="I149">
            <v>23.55</v>
          </cell>
          <cell r="J149">
            <v>116.11</v>
          </cell>
        </row>
        <row r="150">
          <cell r="A150" t="str">
            <v>BSC_Spittal_an_der_Drau_A</v>
          </cell>
          <cell r="B150">
            <v>967</v>
          </cell>
          <cell r="C150" t="str">
            <v>KASP_Spittal</v>
          </cell>
          <cell r="D150">
            <v>1</v>
          </cell>
          <cell r="E150">
            <v>3</v>
          </cell>
          <cell r="F150">
            <v>1.31</v>
          </cell>
          <cell r="G150">
            <v>44.63</v>
          </cell>
          <cell r="H150">
            <v>0.33</v>
          </cell>
          <cell r="I150">
            <v>11.36</v>
          </cell>
          <cell r="J150">
            <v>56</v>
          </cell>
        </row>
        <row r="151">
          <cell r="A151" t="str">
            <v>BSC_Spittal_an_der_Drau_A</v>
          </cell>
          <cell r="B151">
            <v>728</v>
          </cell>
          <cell r="C151" t="str">
            <v>KASP_St_Georgen</v>
          </cell>
          <cell r="D151">
            <v>1</v>
          </cell>
          <cell r="E151">
            <v>1</v>
          </cell>
          <cell r="F151">
            <v>3.35</v>
          </cell>
          <cell r="G151">
            <v>114.29</v>
          </cell>
          <cell r="H151">
            <v>0.48</v>
          </cell>
          <cell r="I151">
            <v>16.46</v>
          </cell>
          <cell r="J151">
            <v>81.19</v>
          </cell>
        </row>
        <row r="152">
          <cell r="A152" t="str">
            <v>BSC_Lienz_A</v>
          </cell>
          <cell r="B152">
            <v>1866</v>
          </cell>
          <cell r="C152" t="str">
            <v>KASP_Stall</v>
          </cell>
          <cell r="D152">
            <v>1</v>
          </cell>
          <cell r="E152">
            <v>1</v>
          </cell>
          <cell r="F152">
            <v>1.29</v>
          </cell>
          <cell r="G152">
            <v>44.12</v>
          </cell>
          <cell r="H152">
            <v>0.19</v>
          </cell>
          <cell r="I152">
            <v>6.43</v>
          </cell>
          <cell r="J152">
            <v>31.71</v>
          </cell>
        </row>
        <row r="153">
          <cell r="A153" t="str">
            <v>BSC_Spittal_an_der_Drau_A</v>
          </cell>
          <cell r="B153">
            <v>725</v>
          </cell>
          <cell r="C153" t="str">
            <v>KASP_Trebesing</v>
          </cell>
          <cell r="D153">
            <v>1</v>
          </cell>
          <cell r="E153">
            <v>1</v>
          </cell>
          <cell r="F153">
            <v>1.54</v>
          </cell>
          <cell r="G153">
            <v>52.46</v>
          </cell>
          <cell r="H153">
            <v>0.42</v>
          </cell>
          <cell r="I153">
            <v>14.42</v>
          </cell>
          <cell r="J153">
            <v>71.11</v>
          </cell>
        </row>
        <row r="154">
          <cell r="A154" t="str">
            <v>BSC_Lienz_A</v>
          </cell>
          <cell r="B154">
            <v>7642</v>
          </cell>
          <cell r="C154" t="str">
            <v>KASP_Untertauern</v>
          </cell>
          <cell r="D154">
            <v>1</v>
          </cell>
          <cell r="E154">
            <v>1</v>
          </cell>
          <cell r="F154">
            <v>0.56000000000000005</v>
          </cell>
          <cell r="G154">
            <v>6.86</v>
          </cell>
          <cell r="H154">
            <v>0.05</v>
          </cell>
          <cell r="I154">
            <v>0.57999999999999996</v>
          </cell>
          <cell r="J154">
            <v>7.98</v>
          </cell>
        </row>
        <row r="155">
          <cell r="A155" t="str">
            <v>BSC_Lienz_A</v>
          </cell>
          <cell r="B155">
            <v>1873</v>
          </cell>
          <cell r="C155" t="str">
            <v>KASP_Waben</v>
          </cell>
          <cell r="D155">
            <v>1</v>
          </cell>
          <cell r="E155">
            <v>1</v>
          </cell>
          <cell r="F155">
            <v>0.73</v>
          </cell>
          <cell r="G155">
            <v>8.9</v>
          </cell>
          <cell r="H155">
            <v>0.13</v>
          </cell>
          <cell r="I155">
            <v>1.53</v>
          </cell>
          <cell r="J155">
            <v>21.08</v>
          </cell>
        </row>
        <row r="156">
          <cell r="A156" t="str">
            <v>BSC_Lienz_A</v>
          </cell>
          <cell r="B156">
            <v>1574</v>
          </cell>
          <cell r="C156" t="str">
            <v>KASP_Weissensee_Sued</v>
          </cell>
          <cell r="D156">
            <v>1</v>
          </cell>
          <cell r="E156">
            <v>1</v>
          </cell>
          <cell r="F156">
            <v>2.5</v>
          </cell>
          <cell r="G156">
            <v>30.46</v>
          </cell>
          <cell r="H156">
            <v>0.51</v>
          </cell>
          <cell r="I156">
            <v>6.23</v>
          </cell>
          <cell r="J156">
            <v>85.76</v>
          </cell>
        </row>
        <row r="157">
          <cell r="A157" t="str">
            <v>BSC_Lienz_A</v>
          </cell>
          <cell r="B157">
            <v>1867</v>
          </cell>
          <cell r="C157" t="str">
            <v>KASP_Winklern</v>
          </cell>
          <cell r="D157">
            <v>1</v>
          </cell>
          <cell r="E157">
            <v>1</v>
          </cell>
          <cell r="F157">
            <v>1.1499999999999999</v>
          </cell>
          <cell r="G157">
            <v>39.090000000000003</v>
          </cell>
          <cell r="H157">
            <v>0.16</v>
          </cell>
          <cell r="I157">
            <v>5.32</v>
          </cell>
          <cell r="J157">
            <v>26.24</v>
          </cell>
        </row>
        <row r="158">
          <cell r="A158" t="str">
            <v>BSC_Klagenfurt_B</v>
          </cell>
          <cell r="B158">
            <v>1370</v>
          </cell>
          <cell r="C158" t="str">
            <v>KASV_Altglandorf</v>
          </cell>
          <cell r="D158">
            <v>1</v>
          </cell>
          <cell r="E158">
            <v>1</v>
          </cell>
          <cell r="F158">
            <v>1.33</v>
          </cell>
          <cell r="G158">
            <v>16.25</v>
          </cell>
          <cell r="H158">
            <v>0.32</v>
          </cell>
          <cell r="I158">
            <v>3.87</v>
          </cell>
          <cell r="J158">
            <v>53.28</v>
          </cell>
        </row>
        <row r="159">
          <cell r="A159" t="str">
            <v>BSC_Klagenfurt_B</v>
          </cell>
          <cell r="B159">
            <v>1371</v>
          </cell>
          <cell r="C159" t="str">
            <v>KASV_Althofen</v>
          </cell>
          <cell r="D159">
            <v>1</v>
          </cell>
          <cell r="E159">
            <v>1</v>
          </cell>
          <cell r="F159">
            <v>4.54</v>
          </cell>
          <cell r="G159">
            <v>55.42</v>
          </cell>
          <cell r="H159">
            <v>1.21</v>
          </cell>
          <cell r="I159">
            <v>14.72</v>
          </cell>
          <cell r="J159">
            <v>202.74</v>
          </cell>
        </row>
        <row r="160">
          <cell r="A160" t="str">
            <v>BSC_Klagenfurt_B</v>
          </cell>
          <cell r="B160">
            <v>8243</v>
          </cell>
          <cell r="C160" t="str">
            <v>KASV_Breitenstein</v>
          </cell>
          <cell r="D160">
            <v>1</v>
          </cell>
          <cell r="E160">
            <v>1</v>
          </cell>
          <cell r="F160">
            <v>0.74</v>
          </cell>
          <cell r="G160">
            <v>9.09</v>
          </cell>
          <cell r="H160">
            <v>0.17</v>
          </cell>
          <cell r="I160">
            <v>2.08</v>
          </cell>
          <cell r="J160">
            <v>28.66</v>
          </cell>
        </row>
        <row r="161">
          <cell r="A161" t="str">
            <v>BSC_Klagenfurt_B</v>
          </cell>
          <cell r="B161">
            <v>955</v>
          </cell>
          <cell r="C161" t="str">
            <v>KASV_Friesach</v>
          </cell>
          <cell r="D161">
            <v>1</v>
          </cell>
          <cell r="E161">
            <v>1</v>
          </cell>
          <cell r="F161">
            <v>1.98</v>
          </cell>
          <cell r="G161">
            <v>67.45</v>
          </cell>
          <cell r="H161">
            <v>0.54</v>
          </cell>
          <cell r="I161">
            <v>18.329999999999998</v>
          </cell>
          <cell r="J161">
            <v>90.38</v>
          </cell>
        </row>
        <row r="162">
          <cell r="A162" t="str">
            <v>BSC_Klagenfurt_B</v>
          </cell>
          <cell r="B162">
            <v>8198</v>
          </cell>
          <cell r="C162" t="str">
            <v>KASV_Guttaring</v>
          </cell>
          <cell r="D162">
            <v>1</v>
          </cell>
          <cell r="E162">
            <v>1</v>
          </cell>
          <cell r="F162">
            <v>1.25</v>
          </cell>
          <cell r="G162">
            <v>15.18</v>
          </cell>
          <cell r="H162">
            <v>0.11</v>
          </cell>
          <cell r="I162">
            <v>1.38</v>
          </cell>
          <cell r="J162">
            <v>18.98</v>
          </cell>
        </row>
        <row r="163">
          <cell r="A163" t="str">
            <v>BSC_Klagenfurt_B</v>
          </cell>
          <cell r="B163">
            <v>1372</v>
          </cell>
          <cell r="C163" t="str">
            <v>KASV_Hirt</v>
          </cell>
          <cell r="D163">
            <v>1</v>
          </cell>
          <cell r="E163">
            <v>1</v>
          </cell>
          <cell r="F163">
            <v>1.29</v>
          </cell>
          <cell r="G163">
            <v>15.7</v>
          </cell>
          <cell r="H163">
            <v>0.18</v>
          </cell>
          <cell r="I163">
            <v>2.16</v>
          </cell>
          <cell r="J163">
            <v>29.79</v>
          </cell>
        </row>
        <row r="164">
          <cell r="A164" t="str">
            <v>BSC_Klagenfurt_B</v>
          </cell>
          <cell r="B164">
            <v>8459</v>
          </cell>
          <cell r="C164" t="str">
            <v>KASV_Hochosterwitz</v>
          </cell>
          <cell r="D164">
            <v>1</v>
          </cell>
          <cell r="E164">
            <v>1</v>
          </cell>
          <cell r="F164">
            <v>1.2</v>
          </cell>
          <cell r="G164">
            <v>14.6</v>
          </cell>
          <cell r="H164">
            <v>0.1</v>
          </cell>
          <cell r="I164">
            <v>1.21</v>
          </cell>
          <cell r="J164">
            <v>16.61</v>
          </cell>
        </row>
        <row r="165">
          <cell r="A165" t="str">
            <v>BSC_Klagenfurt_B</v>
          </cell>
          <cell r="B165">
            <v>9520</v>
          </cell>
          <cell r="C165" t="str">
            <v>KASV_Laengsee</v>
          </cell>
          <cell r="D165">
            <v>1</v>
          </cell>
          <cell r="E165">
            <v>1</v>
          </cell>
          <cell r="F165">
            <v>1.26</v>
          </cell>
          <cell r="G165">
            <v>15.33</v>
          </cell>
          <cell r="H165">
            <v>0.16</v>
          </cell>
          <cell r="I165">
            <v>2</v>
          </cell>
          <cell r="J165">
            <v>27.62</v>
          </cell>
        </row>
        <row r="166">
          <cell r="A166" t="str">
            <v>BSC_Klagenfurt_B</v>
          </cell>
          <cell r="B166">
            <v>952</v>
          </cell>
          <cell r="C166" t="str">
            <v>KASV_Liebenfels</v>
          </cell>
          <cell r="D166">
            <v>1</v>
          </cell>
          <cell r="E166">
            <v>1</v>
          </cell>
          <cell r="F166">
            <v>0.9</v>
          </cell>
          <cell r="G166">
            <v>30.75</v>
          </cell>
          <cell r="H166">
            <v>0.15</v>
          </cell>
          <cell r="I166">
            <v>5.24</v>
          </cell>
          <cell r="J166">
            <v>25.85</v>
          </cell>
        </row>
        <row r="167">
          <cell r="A167" t="str">
            <v>BSC_Klagenfurt_B</v>
          </cell>
          <cell r="B167">
            <v>9521</v>
          </cell>
          <cell r="C167" t="str">
            <v>KASV_Passering</v>
          </cell>
          <cell r="D167">
            <v>1</v>
          </cell>
          <cell r="E167">
            <v>1</v>
          </cell>
          <cell r="F167">
            <v>1.37</v>
          </cell>
          <cell r="G167">
            <v>16.71</v>
          </cell>
          <cell r="H167">
            <v>0.23</v>
          </cell>
          <cell r="I167">
            <v>2.83</v>
          </cell>
          <cell r="J167">
            <v>38.979999999999997</v>
          </cell>
        </row>
        <row r="168">
          <cell r="A168" t="str">
            <v>BSC_Klagenfurt_B</v>
          </cell>
          <cell r="B168">
            <v>2239</v>
          </cell>
          <cell r="C168" t="str">
            <v>KASV_St_Veit_a_d_Glan_Ost</v>
          </cell>
          <cell r="D168">
            <v>1</v>
          </cell>
          <cell r="E168">
            <v>1</v>
          </cell>
          <cell r="F168">
            <v>2.35</v>
          </cell>
          <cell r="G168">
            <v>28.69</v>
          </cell>
          <cell r="H168">
            <v>0.51</v>
          </cell>
          <cell r="I168">
            <v>6.18</v>
          </cell>
          <cell r="J168">
            <v>85.19</v>
          </cell>
        </row>
        <row r="169">
          <cell r="A169" t="str">
            <v>BSC_Klagenfurt_B</v>
          </cell>
          <cell r="B169">
            <v>2417</v>
          </cell>
          <cell r="C169" t="str">
            <v>KASV_St_Veit_a_d_Glan_Ost</v>
          </cell>
          <cell r="D169">
            <v>1</v>
          </cell>
          <cell r="E169">
            <v>2</v>
          </cell>
          <cell r="F169">
            <v>0.84</v>
          </cell>
          <cell r="G169">
            <v>10.3</v>
          </cell>
          <cell r="H169">
            <v>0.21</v>
          </cell>
          <cell r="I169">
            <v>2.5099999999999998</v>
          </cell>
          <cell r="J169">
            <v>34.590000000000003</v>
          </cell>
        </row>
        <row r="170">
          <cell r="A170" t="str">
            <v>BSC_Klagenfurt_B</v>
          </cell>
          <cell r="B170">
            <v>2418</v>
          </cell>
          <cell r="C170" t="str">
            <v>KASV_St_Veit_a_d_Glan_Ost</v>
          </cell>
          <cell r="D170">
            <v>1</v>
          </cell>
          <cell r="E170">
            <v>3</v>
          </cell>
          <cell r="F170">
            <v>2.14</v>
          </cell>
          <cell r="G170">
            <v>26.07</v>
          </cell>
          <cell r="H170">
            <v>0.52</v>
          </cell>
          <cell r="I170">
            <v>6.33</v>
          </cell>
          <cell r="J170">
            <v>87.15</v>
          </cell>
        </row>
        <row r="171">
          <cell r="A171" t="str">
            <v>BSC_Klagenfurt_B</v>
          </cell>
          <cell r="B171">
            <v>1921</v>
          </cell>
          <cell r="C171" t="str">
            <v>KASV_St_Veit_a_d_Glan_W</v>
          </cell>
          <cell r="D171">
            <v>1</v>
          </cell>
          <cell r="E171">
            <v>1</v>
          </cell>
          <cell r="F171">
            <v>1.74</v>
          </cell>
          <cell r="G171">
            <v>21.19</v>
          </cell>
          <cell r="H171">
            <v>0.4</v>
          </cell>
          <cell r="I171">
            <v>4.8600000000000003</v>
          </cell>
          <cell r="J171">
            <v>66.95</v>
          </cell>
        </row>
        <row r="172">
          <cell r="A172" t="str">
            <v>BSC_Villach_A</v>
          </cell>
          <cell r="B172">
            <v>1647</v>
          </cell>
          <cell r="C172" t="str">
            <v>KAVI_Badstubenweg</v>
          </cell>
          <cell r="D172">
            <v>1</v>
          </cell>
          <cell r="E172">
            <v>1</v>
          </cell>
          <cell r="F172">
            <v>5.04</v>
          </cell>
          <cell r="G172">
            <v>61.49</v>
          </cell>
          <cell r="H172">
            <v>1.27</v>
          </cell>
          <cell r="I172">
            <v>15.5</v>
          </cell>
          <cell r="J172">
            <v>213.5</v>
          </cell>
        </row>
        <row r="173">
          <cell r="A173" t="str">
            <v>BSC_Villach_A</v>
          </cell>
          <cell r="B173">
            <v>1567</v>
          </cell>
          <cell r="C173" t="str">
            <v>KAVI_Genottehoehe</v>
          </cell>
          <cell r="D173">
            <v>1</v>
          </cell>
          <cell r="E173">
            <v>1</v>
          </cell>
          <cell r="F173">
            <v>3.71</v>
          </cell>
          <cell r="G173">
            <v>45.21</v>
          </cell>
          <cell r="H173">
            <v>1.03</v>
          </cell>
          <cell r="I173">
            <v>12.57</v>
          </cell>
          <cell r="J173">
            <v>173.11</v>
          </cell>
        </row>
        <row r="174">
          <cell r="A174" t="str">
            <v>BSC_Villach_A</v>
          </cell>
          <cell r="B174">
            <v>1568</v>
          </cell>
          <cell r="C174" t="str">
            <v>KAVI_Genottehoehe</v>
          </cell>
          <cell r="D174">
            <v>1</v>
          </cell>
          <cell r="E174">
            <v>2</v>
          </cell>
          <cell r="F174">
            <v>4.12</v>
          </cell>
          <cell r="G174">
            <v>50.27</v>
          </cell>
          <cell r="H174">
            <v>1.24</v>
          </cell>
          <cell r="I174">
            <v>15.1</v>
          </cell>
          <cell r="J174">
            <v>208.08</v>
          </cell>
        </row>
        <row r="175">
          <cell r="A175" t="str">
            <v>BSC_Villach_A</v>
          </cell>
          <cell r="B175">
            <v>1653</v>
          </cell>
          <cell r="C175" t="str">
            <v>KAVI_Kirchenplatz</v>
          </cell>
          <cell r="D175">
            <v>1</v>
          </cell>
          <cell r="E175">
            <v>1</v>
          </cell>
          <cell r="F175">
            <v>5.87</v>
          </cell>
          <cell r="G175">
            <v>71.55</v>
          </cell>
          <cell r="H175">
            <v>2.2000000000000002</v>
          </cell>
          <cell r="I175">
            <v>26.88</v>
          </cell>
          <cell r="J175">
            <v>370.32</v>
          </cell>
        </row>
        <row r="176">
          <cell r="A176" t="str">
            <v>BSC_Villach_A</v>
          </cell>
          <cell r="B176">
            <v>2384</v>
          </cell>
          <cell r="C176" t="str">
            <v>KAVI_Kirchenplatz</v>
          </cell>
          <cell r="D176">
            <v>2</v>
          </cell>
          <cell r="E176">
            <v>1</v>
          </cell>
          <cell r="F176">
            <v>5.42</v>
          </cell>
          <cell r="G176">
            <v>66.06</v>
          </cell>
          <cell r="H176">
            <v>1.94</v>
          </cell>
          <cell r="I176">
            <v>23.62</v>
          </cell>
          <cell r="J176">
            <v>325.36</v>
          </cell>
        </row>
        <row r="177">
          <cell r="A177" t="str">
            <v>BSC_Villach_A</v>
          </cell>
          <cell r="B177">
            <v>2387</v>
          </cell>
          <cell r="C177" t="str">
            <v>KAVI_Kirchenplatz</v>
          </cell>
          <cell r="D177">
            <v>3</v>
          </cell>
          <cell r="E177">
            <v>1</v>
          </cell>
          <cell r="F177">
            <v>2.71</v>
          </cell>
          <cell r="G177">
            <v>33.08</v>
          </cell>
          <cell r="H177">
            <v>0.84</v>
          </cell>
          <cell r="I177">
            <v>10.24</v>
          </cell>
          <cell r="J177">
            <v>141.05000000000001</v>
          </cell>
        </row>
        <row r="178">
          <cell r="A178" t="str">
            <v>BSC_Villach_A</v>
          </cell>
          <cell r="B178">
            <v>7757</v>
          </cell>
          <cell r="C178" t="str">
            <v>KAVI_Morreweg</v>
          </cell>
          <cell r="D178">
            <v>1</v>
          </cell>
          <cell r="E178">
            <v>1</v>
          </cell>
          <cell r="F178">
            <v>0.68</v>
          </cell>
          <cell r="G178">
            <v>8.23</v>
          </cell>
          <cell r="H178">
            <v>0.12</v>
          </cell>
          <cell r="I178">
            <v>1.41</v>
          </cell>
          <cell r="J178">
            <v>19.36</v>
          </cell>
        </row>
        <row r="179">
          <cell r="A179" t="str">
            <v>BSC_Villach_A</v>
          </cell>
          <cell r="B179">
            <v>7761</v>
          </cell>
          <cell r="C179" t="str">
            <v>KAVI_Morreweg</v>
          </cell>
          <cell r="D179">
            <v>1</v>
          </cell>
          <cell r="E179">
            <v>2</v>
          </cell>
          <cell r="F179">
            <v>2.84</v>
          </cell>
          <cell r="G179">
            <v>34.659999999999997</v>
          </cell>
          <cell r="H179">
            <v>0.52</v>
          </cell>
          <cell r="I179">
            <v>6.31</v>
          </cell>
          <cell r="J179">
            <v>86.9</v>
          </cell>
        </row>
        <row r="180">
          <cell r="A180" t="str">
            <v>BSC_Villach_A</v>
          </cell>
          <cell r="B180">
            <v>7762</v>
          </cell>
          <cell r="C180" t="str">
            <v>KAVI_Morreweg</v>
          </cell>
          <cell r="D180">
            <v>1</v>
          </cell>
          <cell r="E180">
            <v>3</v>
          </cell>
          <cell r="F180">
            <v>1.73</v>
          </cell>
          <cell r="G180">
            <v>21.13</v>
          </cell>
          <cell r="H180">
            <v>0.36</v>
          </cell>
          <cell r="I180">
            <v>4.41</v>
          </cell>
          <cell r="J180">
            <v>60.8</v>
          </cell>
        </row>
        <row r="181">
          <cell r="A181" t="str">
            <v>BSC_Villach_A</v>
          </cell>
          <cell r="B181">
            <v>1968</v>
          </cell>
          <cell r="C181" t="str">
            <v>KAVI_Ossiacher_Zeile</v>
          </cell>
          <cell r="D181">
            <v>1</v>
          </cell>
          <cell r="E181">
            <v>1</v>
          </cell>
          <cell r="F181">
            <v>3.58</v>
          </cell>
          <cell r="G181">
            <v>43.66</v>
          </cell>
          <cell r="H181">
            <v>0.68</v>
          </cell>
          <cell r="I181">
            <v>8.2799999999999994</v>
          </cell>
          <cell r="J181">
            <v>114.1</v>
          </cell>
        </row>
        <row r="182">
          <cell r="A182" t="str">
            <v>BSC_Villach_A</v>
          </cell>
          <cell r="B182">
            <v>1969</v>
          </cell>
          <cell r="C182" t="str">
            <v>KAVI_Ossiacher_Zeile</v>
          </cell>
          <cell r="D182">
            <v>1</v>
          </cell>
          <cell r="E182">
            <v>2</v>
          </cell>
          <cell r="F182">
            <v>5.4</v>
          </cell>
          <cell r="G182">
            <v>65.849999999999994</v>
          </cell>
          <cell r="H182">
            <v>1.67</v>
          </cell>
          <cell r="I182">
            <v>20.399999999999999</v>
          </cell>
          <cell r="J182">
            <v>280.99</v>
          </cell>
        </row>
        <row r="183">
          <cell r="A183" t="str">
            <v>BSC_Villach_A</v>
          </cell>
          <cell r="B183">
            <v>1971</v>
          </cell>
          <cell r="C183" t="str">
            <v>KAVI_Ossiacher_Zeile</v>
          </cell>
          <cell r="D183">
            <v>1</v>
          </cell>
          <cell r="E183">
            <v>3</v>
          </cell>
          <cell r="F183">
            <v>1.75</v>
          </cell>
          <cell r="G183">
            <v>59.45</v>
          </cell>
          <cell r="H183">
            <v>0.34</v>
          </cell>
          <cell r="I183">
            <v>11.73</v>
          </cell>
          <cell r="J183">
            <v>57.84</v>
          </cell>
        </row>
        <row r="184">
          <cell r="A184" t="str">
            <v>BSC_Villach_A</v>
          </cell>
          <cell r="B184">
            <v>1151</v>
          </cell>
          <cell r="C184" t="str">
            <v>KAVI_Oswaldibergtunnel</v>
          </cell>
          <cell r="D184">
            <v>1</v>
          </cell>
          <cell r="E184">
            <v>1</v>
          </cell>
          <cell r="F184">
            <v>5.25</v>
          </cell>
          <cell r="G184">
            <v>63.96</v>
          </cell>
          <cell r="H184">
            <v>1.82</v>
          </cell>
          <cell r="I184">
            <v>22.21</v>
          </cell>
          <cell r="J184">
            <v>306.02</v>
          </cell>
        </row>
        <row r="185">
          <cell r="A185" t="str">
            <v>BSC_Villach_A</v>
          </cell>
          <cell r="B185">
            <v>1569</v>
          </cell>
          <cell r="C185" t="str">
            <v>KAVI_Oswaldibergtunnel_West</v>
          </cell>
          <cell r="D185">
            <v>1</v>
          </cell>
          <cell r="E185">
            <v>1</v>
          </cell>
          <cell r="F185">
            <v>0.9</v>
          </cell>
          <cell r="G185">
            <v>10.91</v>
          </cell>
          <cell r="H185">
            <v>0.14000000000000001</v>
          </cell>
          <cell r="I185">
            <v>1.72</v>
          </cell>
          <cell r="J185">
            <v>23.67</v>
          </cell>
        </row>
        <row r="186">
          <cell r="A186" t="str">
            <v>BSC_Villach_A</v>
          </cell>
          <cell r="B186">
            <v>1570</v>
          </cell>
          <cell r="C186" t="str">
            <v>KAVI_Oswaldibergtunnel_West</v>
          </cell>
          <cell r="D186">
            <v>1</v>
          </cell>
          <cell r="E186">
            <v>2</v>
          </cell>
          <cell r="F186">
            <v>0.87</v>
          </cell>
          <cell r="G186">
            <v>10.64</v>
          </cell>
          <cell r="H186">
            <v>0.17</v>
          </cell>
          <cell r="I186">
            <v>2.12</v>
          </cell>
          <cell r="J186">
            <v>29.22</v>
          </cell>
        </row>
        <row r="187">
          <cell r="A187" t="str">
            <v>BSC_Villach_A</v>
          </cell>
          <cell r="B187">
            <v>1977</v>
          </cell>
          <cell r="C187" t="str">
            <v>KAVI_Robert_Musil_Str</v>
          </cell>
          <cell r="D187">
            <v>1</v>
          </cell>
          <cell r="E187">
            <v>1</v>
          </cell>
          <cell r="F187">
            <v>2.65</v>
          </cell>
          <cell r="G187">
            <v>90.28</v>
          </cell>
          <cell r="H187">
            <v>0.82</v>
          </cell>
          <cell r="I187">
            <v>27.8</v>
          </cell>
          <cell r="J187">
            <v>137.1</v>
          </cell>
        </row>
        <row r="188">
          <cell r="A188" t="str">
            <v>BSC_Villach_A</v>
          </cell>
          <cell r="B188">
            <v>1978</v>
          </cell>
          <cell r="C188" t="str">
            <v>KAVI_Robert_Musil_Str</v>
          </cell>
          <cell r="D188">
            <v>1</v>
          </cell>
          <cell r="E188">
            <v>2</v>
          </cell>
          <cell r="F188">
            <v>1.3</v>
          </cell>
          <cell r="G188">
            <v>15.85</v>
          </cell>
          <cell r="H188">
            <v>0.28999999999999998</v>
          </cell>
          <cell r="I188">
            <v>3.51</v>
          </cell>
          <cell r="J188">
            <v>48.3</v>
          </cell>
        </row>
        <row r="189">
          <cell r="A189" t="str">
            <v>BSC_Villach_A</v>
          </cell>
          <cell r="B189">
            <v>1979</v>
          </cell>
          <cell r="C189" t="str">
            <v>KAVI_Robert_Musil_Str</v>
          </cell>
          <cell r="D189">
            <v>1</v>
          </cell>
          <cell r="E189">
            <v>3</v>
          </cell>
          <cell r="F189">
            <v>2.93</v>
          </cell>
          <cell r="G189">
            <v>35.700000000000003</v>
          </cell>
          <cell r="H189">
            <v>0.86</v>
          </cell>
          <cell r="I189">
            <v>10.43</v>
          </cell>
          <cell r="J189">
            <v>143.76</v>
          </cell>
        </row>
        <row r="190">
          <cell r="A190" t="str">
            <v>BSC_Villach_A</v>
          </cell>
          <cell r="B190">
            <v>1152</v>
          </cell>
          <cell r="C190" t="str">
            <v>KAVI_Wedenig_Str</v>
          </cell>
          <cell r="D190">
            <v>1</v>
          </cell>
          <cell r="E190">
            <v>1</v>
          </cell>
          <cell r="F190">
            <v>4.74</v>
          </cell>
          <cell r="G190">
            <v>57.8</v>
          </cell>
          <cell r="H190">
            <v>1.43</v>
          </cell>
          <cell r="I190">
            <v>17.420000000000002</v>
          </cell>
          <cell r="J190">
            <v>239.97</v>
          </cell>
        </row>
        <row r="191">
          <cell r="A191" t="str">
            <v>BSC_Villach_A</v>
          </cell>
          <cell r="B191">
            <v>1972</v>
          </cell>
          <cell r="C191" t="str">
            <v>KAVI_Werthenauerstr</v>
          </cell>
          <cell r="D191">
            <v>1</v>
          </cell>
          <cell r="E191">
            <v>1</v>
          </cell>
          <cell r="F191">
            <v>2.56</v>
          </cell>
          <cell r="G191">
            <v>31.16</v>
          </cell>
          <cell r="H191">
            <v>0.62</v>
          </cell>
          <cell r="I191">
            <v>7.56</v>
          </cell>
          <cell r="J191">
            <v>104.17</v>
          </cell>
        </row>
        <row r="192">
          <cell r="A192" t="str">
            <v>BSC_Villach_A</v>
          </cell>
          <cell r="B192">
            <v>1973</v>
          </cell>
          <cell r="C192" t="str">
            <v>KAVI_Werthenauerstr</v>
          </cell>
          <cell r="D192">
            <v>1</v>
          </cell>
          <cell r="E192">
            <v>2</v>
          </cell>
          <cell r="F192">
            <v>2.12</v>
          </cell>
          <cell r="G192">
            <v>25.85</v>
          </cell>
          <cell r="H192">
            <v>0.51</v>
          </cell>
          <cell r="I192">
            <v>6.27</v>
          </cell>
          <cell r="J192">
            <v>86.32</v>
          </cell>
        </row>
        <row r="193">
          <cell r="A193" t="str">
            <v>BSC_Villach_A</v>
          </cell>
          <cell r="B193">
            <v>1975</v>
          </cell>
          <cell r="C193" t="str">
            <v>KAVI_Werthenauerstr</v>
          </cell>
          <cell r="D193">
            <v>1</v>
          </cell>
          <cell r="E193">
            <v>3</v>
          </cell>
          <cell r="F193">
            <v>1.6</v>
          </cell>
          <cell r="G193">
            <v>19.57</v>
          </cell>
          <cell r="H193">
            <v>0.37</v>
          </cell>
          <cell r="I193">
            <v>4.55</v>
          </cell>
          <cell r="J193">
            <v>62.63</v>
          </cell>
        </row>
        <row r="194">
          <cell r="A194" t="str">
            <v>BSC_Wolfsberg_A</v>
          </cell>
          <cell r="B194">
            <v>7434</v>
          </cell>
          <cell r="C194" t="str">
            <v>KAVK_Bleiburg</v>
          </cell>
          <cell r="D194">
            <v>1</v>
          </cell>
          <cell r="E194">
            <v>1</v>
          </cell>
          <cell r="F194">
            <v>1.99</v>
          </cell>
          <cell r="G194">
            <v>24.3</v>
          </cell>
          <cell r="H194">
            <v>0.42</v>
          </cell>
          <cell r="I194">
            <v>5.12</v>
          </cell>
          <cell r="J194">
            <v>70.599999999999994</v>
          </cell>
        </row>
        <row r="195">
          <cell r="A195" t="str">
            <v>BSC_Klagenfurt_B</v>
          </cell>
          <cell r="B195">
            <v>1373</v>
          </cell>
          <cell r="C195" t="str">
            <v>KAVK_Eberndorf</v>
          </cell>
          <cell r="D195">
            <v>1</v>
          </cell>
          <cell r="E195">
            <v>1</v>
          </cell>
          <cell r="F195">
            <v>2.4</v>
          </cell>
          <cell r="G195">
            <v>29.3</v>
          </cell>
          <cell r="H195">
            <v>0.59</v>
          </cell>
          <cell r="I195">
            <v>7.17</v>
          </cell>
          <cell r="J195">
            <v>98.83</v>
          </cell>
        </row>
        <row r="196">
          <cell r="A196" t="str">
            <v>BSC_Klagenfurt_B</v>
          </cell>
          <cell r="B196">
            <v>1922</v>
          </cell>
          <cell r="C196" t="str">
            <v>KAVK_Gallizien</v>
          </cell>
          <cell r="D196">
            <v>1</v>
          </cell>
          <cell r="E196">
            <v>1</v>
          </cell>
          <cell r="F196">
            <v>0.96</v>
          </cell>
          <cell r="G196">
            <v>11.74</v>
          </cell>
          <cell r="H196">
            <v>0.21</v>
          </cell>
          <cell r="I196">
            <v>2.5099999999999998</v>
          </cell>
          <cell r="J196">
            <v>34.56</v>
          </cell>
        </row>
        <row r="197">
          <cell r="A197" t="str">
            <v>BSC_Klagenfurt_B</v>
          </cell>
          <cell r="B197">
            <v>1366</v>
          </cell>
          <cell r="C197" t="str">
            <v>KAVK_Greuth</v>
          </cell>
          <cell r="D197">
            <v>1</v>
          </cell>
          <cell r="E197">
            <v>1</v>
          </cell>
          <cell r="F197">
            <v>2.08</v>
          </cell>
          <cell r="G197">
            <v>25.43</v>
          </cell>
          <cell r="H197">
            <v>0.46</v>
          </cell>
          <cell r="I197">
            <v>5.59</v>
          </cell>
          <cell r="J197">
            <v>76.959999999999994</v>
          </cell>
        </row>
        <row r="198">
          <cell r="A198" t="str">
            <v>BSC_Wolfsberg_A</v>
          </cell>
          <cell r="B198">
            <v>948</v>
          </cell>
          <cell r="C198" t="str">
            <v>KAVK_Griffen</v>
          </cell>
          <cell r="D198">
            <v>1</v>
          </cell>
          <cell r="E198">
            <v>1</v>
          </cell>
          <cell r="F198">
            <v>1.57</v>
          </cell>
          <cell r="G198">
            <v>19.149999999999999</v>
          </cell>
          <cell r="H198">
            <v>0.31</v>
          </cell>
          <cell r="I198">
            <v>3.75</v>
          </cell>
          <cell r="J198">
            <v>51.62</v>
          </cell>
        </row>
        <row r="199">
          <cell r="A199" t="str">
            <v>BSC_Wolfsberg_A</v>
          </cell>
          <cell r="B199">
            <v>949</v>
          </cell>
          <cell r="C199" t="str">
            <v>KAVK_Haimburg</v>
          </cell>
          <cell r="D199">
            <v>1</v>
          </cell>
          <cell r="E199">
            <v>1</v>
          </cell>
          <cell r="F199">
            <v>2.21</v>
          </cell>
          <cell r="G199">
            <v>26.92</v>
          </cell>
          <cell r="H199">
            <v>0.52</v>
          </cell>
          <cell r="I199">
            <v>6.29</v>
          </cell>
          <cell r="J199">
            <v>86.64</v>
          </cell>
        </row>
        <row r="200">
          <cell r="A200" t="str">
            <v>BSC_Klagenfurt_B</v>
          </cell>
          <cell r="B200">
            <v>7436</v>
          </cell>
          <cell r="C200" t="str">
            <v>KAVK_Homitzberg</v>
          </cell>
          <cell r="D200">
            <v>1</v>
          </cell>
          <cell r="E200">
            <v>1</v>
          </cell>
          <cell r="F200">
            <v>1.46</v>
          </cell>
          <cell r="G200">
            <v>49.74</v>
          </cell>
          <cell r="H200">
            <v>0.22</v>
          </cell>
          <cell r="I200">
            <v>7.53</v>
          </cell>
          <cell r="J200">
            <v>37.130000000000003</v>
          </cell>
        </row>
        <row r="201">
          <cell r="A201" t="str">
            <v>BSC_Klagenfurt_B</v>
          </cell>
          <cell r="B201">
            <v>1923</v>
          </cell>
          <cell r="C201" t="str">
            <v>KAVK_Klopeiner_See</v>
          </cell>
          <cell r="D201">
            <v>1</v>
          </cell>
          <cell r="E201">
            <v>1</v>
          </cell>
          <cell r="F201">
            <v>4.0599999999999996</v>
          </cell>
          <cell r="G201">
            <v>49.48</v>
          </cell>
          <cell r="H201">
            <v>0.74</v>
          </cell>
          <cell r="I201">
            <v>8.98</v>
          </cell>
          <cell r="J201">
            <v>123.72</v>
          </cell>
        </row>
        <row r="202">
          <cell r="A202" t="str">
            <v>BSC_Klagenfurt_B</v>
          </cell>
          <cell r="B202">
            <v>1924</v>
          </cell>
          <cell r="C202" t="str">
            <v>KAVK_Ruhstatt</v>
          </cell>
          <cell r="D202">
            <v>1</v>
          </cell>
          <cell r="E202">
            <v>1</v>
          </cell>
          <cell r="F202">
            <v>3.27</v>
          </cell>
          <cell r="G202">
            <v>39.85</v>
          </cell>
          <cell r="H202">
            <v>1.01</v>
          </cell>
          <cell r="I202">
            <v>12.32</v>
          </cell>
          <cell r="J202">
            <v>169.67</v>
          </cell>
        </row>
        <row r="203">
          <cell r="A203" t="str">
            <v>BSC_Klagenfurt_B</v>
          </cell>
          <cell r="B203">
            <v>1925</v>
          </cell>
          <cell r="C203" t="str">
            <v>KAVK_Sittersdorf</v>
          </cell>
          <cell r="D203">
            <v>1</v>
          </cell>
          <cell r="E203">
            <v>1</v>
          </cell>
          <cell r="F203">
            <v>1.3</v>
          </cell>
          <cell r="G203">
            <v>15.91</v>
          </cell>
          <cell r="H203">
            <v>0.19</v>
          </cell>
          <cell r="I203">
            <v>2.31</v>
          </cell>
          <cell r="J203">
            <v>31.8</v>
          </cell>
        </row>
        <row r="204">
          <cell r="A204" t="str">
            <v>BSC_Wolfsberg_A</v>
          </cell>
          <cell r="B204">
            <v>947</v>
          </cell>
          <cell r="C204" t="str">
            <v>KAVK_St_Kollmann</v>
          </cell>
          <cell r="D204">
            <v>1</v>
          </cell>
          <cell r="E204">
            <v>1</v>
          </cell>
          <cell r="F204">
            <v>0.93</v>
          </cell>
          <cell r="G204">
            <v>11.28</v>
          </cell>
          <cell r="H204">
            <v>0.15</v>
          </cell>
          <cell r="I204">
            <v>1.82</v>
          </cell>
          <cell r="J204">
            <v>25.14</v>
          </cell>
        </row>
        <row r="205">
          <cell r="A205" t="str">
            <v>BSC_Wolfsberg_A</v>
          </cell>
          <cell r="B205">
            <v>951</v>
          </cell>
          <cell r="C205" t="str">
            <v>KAVK_St_Margarethen</v>
          </cell>
          <cell r="D205">
            <v>1</v>
          </cell>
          <cell r="E205">
            <v>1</v>
          </cell>
          <cell r="F205">
            <v>1.53</v>
          </cell>
          <cell r="G205">
            <v>52.04</v>
          </cell>
          <cell r="H205">
            <v>0.41</v>
          </cell>
          <cell r="I205">
            <v>14.03</v>
          </cell>
          <cell r="J205">
            <v>69.16</v>
          </cell>
        </row>
        <row r="206">
          <cell r="A206" t="str">
            <v>BSC_Wolfsberg_A</v>
          </cell>
          <cell r="B206">
            <v>950</v>
          </cell>
          <cell r="C206" t="str">
            <v>KAVK_Voelkermarkt</v>
          </cell>
          <cell r="D206">
            <v>1</v>
          </cell>
          <cell r="E206">
            <v>1</v>
          </cell>
          <cell r="F206">
            <v>5.23</v>
          </cell>
          <cell r="G206">
            <v>63.78</v>
          </cell>
          <cell r="H206">
            <v>1.32</v>
          </cell>
          <cell r="I206">
            <v>16.04</v>
          </cell>
          <cell r="J206">
            <v>221</v>
          </cell>
        </row>
        <row r="207">
          <cell r="A207" t="str">
            <v>BSC_Spittal_an_der_Drau_A</v>
          </cell>
          <cell r="B207">
            <v>733</v>
          </cell>
          <cell r="C207" t="str">
            <v>KAVL_Arnoldstein</v>
          </cell>
          <cell r="D207">
            <v>1</v>
          </cell>
          <cell r="E207">
            <v>1</v>
          </cell>
          <cell r="F207">
            <v>3.44</v>
          </cell>
          <cell r="G207">
            <v>41.95</v>
          </cell>
          <cell r="H207">
            <v>1.1000000000000001</v>
          </cell>
          <cell r="I207">
            <v>13.38</v>
          </cell>
          <cell r="J207">
            <v>184.38</v>
          </cell>
        </row>
        <row r="208">
          <cell r="A208" t="str">
            <v>BSC_Spittal_an_der_Drau_A</v>
          </cell>
          <cell r="B208">
            <v>1153</v>
          </cell>
          <cell r="C208" t="str">
            <v>KAVL_Doebriach</v>
          </cell>
          <cell r="D208">
            <v>1</v>
          </cell>
          <cell r="E208">
            <v>1</v>
          </cell>
          <cell r="F208">
            <v>4</v>
          </cell>
          <cell r="G208">
            <v>48.75</v>
          </cell>
          <cell r="H208">
            <v>0.97</v>
          </cell>
          <cell r="I208">
            <v>11.8</v>
          </cell>
          <cell r="J208">
            <v>162.52000000000001</v>
          </cell>
        </row>
        <row r="209">
          <cell r="A209" t="str">
            <v>BSC_Villach_A</v>
          </cell>
          <cell r="B209">
            <v>1571</v>
          </cell>
          <cell r="C209" t="str">
            <v>KAVL_Faak_a_See</v>
          </cell>
          <cell r="D209">
            <v>1</v>
          </cell>
          <cell r="E209">
            <v>1</v>
          </cell>
          <cell r="F209">
            <v>5.61</v>
          </cell>
          <cell r="G209">
            <v>68.44</v>
          </cell>
          <cell r="H209">
            <v>1.73</v>
          </cell>
          <cell r="I209">
            <v>21.08</v>
          </cell>
          <cell r="J209">
            <v>290.42</v>
          </cell>
        </row>
        <row r="210">
          <cell r="A210" t="str">
            <v>BSC_Villach_A</v>
          </cell>
          <cell r="B210">
            <v>1154</v>
          </cell>
          <cell r="C210" t="str">
            <v>KAVL_Feistritz</v>
          </cell>
          <cell r="D210">
            <v>1</v>
          </cell>
          <cell r="E210">
            <v>1</v>
          </cell>
          <cell r="F210">
            <v>4.08</v>
          </cell>
          <cell r="G210">
            <v>49.82</v>
          </cell>
          <cell r="H210">
            <v>1.19</v>
          </cell>
          <cell r="I210">
            <v>14.51</v>
          </cell>
          <cell r="J210">
            <v>199.88</v>
          </cell>
        </row>
        <row r="211">
          <cell r="A211" t="str">
            <v>BSC_Villach_A</v>
          </cell>
          <cell r="B211">
            <v>1868</v>
          </cell>
          <cell r="C211" t="str">
            <v>KAVL_Feistritz_a_d_Gail</v>
          </cell>
          <cell r="D211">
            <v>1</v>
          </cell>
          <cell r="E211">
            <v>1</v>
          </cell>
          <cell r="F211">
            <v>1.18</v>
          </cell>
          <cell r="G211">
            <v>14.33</v>
          </cell>
          <cell r="H211">
            <v>0.34</v>
          </cell>
          <cell r="I211">
            <v>4.21</v>
          </cell>
          <cell r="J211">
            <v>57.94</v>
          </cell>
        </row>
        <row r="212">
          <cell r="A212" t="str">
            <v>BSC_Villach_A</v>
          </cell>
          <cell r="B212">
            <v>1572</v>
          </cell>
          <cell r="C212" t="str">
            <v>KAVL_Finkenstein</v>
          </cell>
          <cell r="D212">
            <v>1</v>
          </cell>
          <cell r="E212">
            <v>1</v>
          </cell>
          <cell r="F212">
            <v>2.13</v>
          </cell>
          <cell r="G212">
            <v>72.650000000000006</v>
          </cell>
          <cell r="H212">
            <v>0.52</v>
          </cell>
          <cell r="I212">
            <v>17.559999999999999</v>
          </cell>
          <cell r="J212">
            <v>86.61</v>
          </cell>
        </row>
        <row r="213">
          <cell r="A213" t="str">
            <v>BSC_Villach_A</v>
          </cell>
          <cell r="B213">
            <v>1926</v>
          </cell>
          <cell r="C213" t="str">
            <v>KAVL_Foederlach</v>
          </cell>
          <cell r="D213">
            <v>1</v>
          </cell>
          <cell r="E213">
            <v>1</v>
          </cell>
          <cell r="F213">
            <v>2.4500000000000002</v>
          </cell>
          <cell r="G213">
            <v>29.91</v>
          </cell>
          <cell r="H213">
            <v>0.69</v>
          </cell>
          <cell r="I213">
            <v>8.42</v>
          </cell>
          <cell r="J213">
            <v>116.05</v>
          </cell>
        </row>
        <row r="214">
          <cell r="A214" t="str">
            <v>BSC_Villach_A</v>
          </cell>
          <cell r="B214">
            <v>1155</v>
          </cell>
          <cell r="C214" t="str">
            <v>KAVL_Hart</v>
          </cell>
          <cell r="D214">
            <v>1</v>
          </cell>
          <cell r="E214">
            <v>1</v>
          </cell>
          <cell r="F214">
            <v>3.44</v>
          </cell>
          <cell r="G214">
            <v>41.95</v>
          </cell>
          <cell r="H214">
            <v>1.04</v>
          </cell>
          <cell r="I214">
            <v>12.63</v>
          </cell>
          <cell r="J214">
            <v>174.01</v>
          </cell>
        </row>
        <row r="215">
          <cell r="A215" t="str">
            <v>BSC_Klagenfurt_A</v>
          </cell>
          <cell r="B215">
            <v>1927</v>
          </cell>
          <cell r="C215" t="str">
            <v>KAVL_Kanin</v>
          </cell>
          <cell r="D215">
            <v>1</v>
          </cell>
          <cell r="E215">
            <v>1</v>
          </cell>
          <cell r="F215">
            <v>2.41</v>
          </cell>
          <cell r="G215">
            <v>29.39</v>
          </cell>
          <cell r="H215">
            <v>0.46</v>
          </cell>
          <cell r="I215">
            <v>5.61</v>
          </cell>
          <cell r="J215">
            <v>77.33</v>
          </cell>
        </row>
        <row r="216">
          <cell r="A216" t="str">
            <v>BSC_Villach_A</v>
          </cell>
          <cell r="B216">
            <v>1928</v>
          </cell>
          <cell r="C216" t="str">
            <v>KAVL_Karawanken_Tunnel</v>
          </cell>
          <cell r="D216">
            <v>1</v>
          </cell>
          <cell r="E216">
            <v>1</v>
          </cell>
          <cell r="F216">
            <v>1.44</v>
          </cell>
          <cell r="G216">
            <v>17.53</v>
          </cell>
          <cell r="H216">
            <v>0.34</v>
          </cell>
          <cell r="I216">
            <v>4.1500000000000004</v>
          </cell>
          <cell r="J216">
            <v>57.21</v>
          </cell>
        </row>
        <row r="217">
          <cell r="A217" t="str">
            <v>BSC_Villach_A</v>
          </cell>
          <cell r="B217">
            <v>9528</v>
          </cell>
          <cell r="C217" t="str">
            <v>KAVL_Koestenberg</v>
          </cell>
          <cell r="D217">
            <v>1</v>
          </cell>
          <cell r="E217">
            <v>1</v>
          </cell>
          <cell r="F217">
            <v>0.77</v>
          </cell>
          <cell r="G217">
            <v>9.33</v>
          </cell>
          <cell r="H217">
            <v>0.14000000000000001</v>
          </cell>
          <cell r="I217">
            <v>1.67</v>
          </cell>
          <cell r="J217">
            <v>22.98</v>
          </cell>
        </row>
        <row r="218">
          <cell r="A218" t="str">
            <v>BSC_Villach_A</v>
          </cell>
          <cell r="B218">
            <v>11521</v>
          </cell>
          <cell r="C218" t="str">
            <v>KAVL_Koestenberg</v>
          </cell>
          <cell r="D218">
            <v>1</v>
          </cell>
          <cell r="E218">
            <v>2</v>
          </cell>
          <cell r="F218">
            <v>0.93</v>
          </cell>
          <cell r="G218">
            <v>11.34</v>
          </cell>
          <cell r="H218">
            <v>0.14000000000000001</v>
          </cell>
          <cell r="I218">
            <v>1.73</v>
          </cell>
          <cell r="J218">
            <v>23.9</v>
          </cell>
        </row>
        <row r="219">
          <cell r="A219" t="str">
            <v>BSC_Villach_A</v>
          </cell>
          <cell r="B219">
            <v>9536</v>
          </cell>
          <cell r="C219" t="str">
            <v>KAVL_Lind</v>
          </cell>
          <cell r="D219">
            <v>1</v>
          </cell>
          <cell r="E219">
            <v>1</v>
          </cell>
          <cell r="F219">
            <v>1.03</v>
          </cell>
          <cell r="G219">
            <v>12.53</v>
          </cell>
          <cell r="H219">
            <v>0.15</v>
          </cell>
          <cell r="I219">
            <v>1.85</v>
          </cell>
          <cell r="J219">
            <v>25.48</v>
          </cell>
        </row>
        <row r="220">
          <cell r="A220" t="str">
            <v>BSC_Villach_A</v>
          </cell>
          <cell r="B220">
            <v>1573</v>
          </cell>
          <cell r="C220" t="str">
            <v>KAVL_Sattendorf</v>
          </cell>
          <cell r="D220">
            <v>1</v>
          </cell>
          <cell r="E220">
            <v>1</v>
          </cell>
          <cell r="F220">
            <v>3.56</v>
          </cell>
          <cell r="G220">
            <v>43.35</v>
          </cell>
          <cell r="H220">
            <v>0.86</v>
          </cell>
          <cell r="I220">
            <v>10.43</v>
          </cell>
          <cell r="J220">
            <v>143.69</v>
          </cell>
        </row>
        <row r="221">
          <cell r="A221" t="str">
            <v>BSC_Villach_A</v>
          </cell>
          <cell r="B221">
            <v>1156</v>
          </cell>
          <cell r="C221" t="str">
            <v>KAVL_Schuett</v>
          </cell>
          <cell r="D221">
            <v>1</v>
          </cell>
          <cell r="E221">
            <v>1</v>
          </cell>
          <cell r="F221">
            <v>2.29</v>
          </cell>
          <cell r="G221">
            <v>27.9</v>
          </cell>
          <cell r="H221">
            <v>0.38</v>
          </cell>
          <cell r="I221">
            <v>4.6900000000000004</v>
          </cell>
          <cell r="J221">
            <v>64.58</v>
          </cell>
        </row>
        <row r="222">
          <cell r="A222" t="str">
            <v>BSC_Villach_A</v>
          </cell>
          <cell r="B222">
            <v>1929</v>
          </cell>
          <cell r="C222" t="str">
            <v>KAVL_Selpritsch</v>
          </cell>
          <cell r="D222">
            <v>1</v>
          </cell>
          <cell r="E222">
            <v>1</v>
          </cell>
          <cell r="F222">
            <v>2.31</v>
          </cell>
          <cell r="G222">
            <v>28.11</v>
          </cell>
          <cell r="H222">
            <v>0.66</v>
          </cell>
          <cell r="I222">
            <v>8</v>
          </cell>
          <cell r="J222">
            <v>110.15</v>
          </cell>
        </row>
        <row r="223">
          <cell r="A223" t="str">
            <v>BSC_Spittal_an_der_Drau_A</v>
          </cell>
          <cell r="B223">
            <v>722</v>
          </cell>
          <cell r="C223" t="str">
            <v>KAVL_Sonnwiesen</v>
          </cell>
          <cell r="D223">
            <v>1</v>
          </cell>
          <cell r="E223">
            <v>1</v>
          </cell>
          <cell r="F223">
            <v>2.97</v>
          </cell>
          <cell r="G223">
            <v>36.25</v>
          </cell>
          <cell r="H223">
            <v>0.83</v>
          </cell>
          <cell r="I223">
            <v>10.15</v>
          </cell>
          <cell r="J223">
            <v>139.79</v>
          </cell>
        </row>
        <row r="224">
          <cell r="A224" t="str">
            <v>BSC_Villach_A</v>
          </cell>
          <cell r="B224">
            <v>1367</v>
          </cell>
          <cell r="C224" t="str">
            <v>KAVL_Sternberg</v>
          </cell>
          <cell r="D224">
            <v>1</v>
          </cell>
          <cell r="E224">
            <v>1</v>
          </cell>
          <cell r="F224">
            <v>1.64</v>
          </cell>
          <cell r="G224">
            <v>55.95</v>
          </cell>
          <cell r="H224">
            <v>0.47</v>
          </cell>
          <cell r="I224">
            <v>15.88</v>
          </cell>
          <cell r="J224">
            <v>78.33</v>
          </cell>
        </row>
        <row r="225">
          <cell r="A225" t="str">
            <v>BSC_Spittal_an_der_Drau_A</v>
          </cell>
          <cell r="B225">
            <v>732</v>
          </cell>
          <cell r="C225" t="str">
            <v>KAVL_Thoerl</v>
          </cell>
          <cell r="D225">
            <v>1</v>
          </cell>
          <cell r="E225">
            <v>1</v>
          </cell>
          <cell r="F225">
            <v>2.19</v>
          </cell>
          <cell r="G225">
            <v>26.68</v>
          </cell>
          <cell r="H225">
            <v>0.5</v>
          </cell>
          <cell r="I225">
            <v>6.14</v>
          </cell>
          <cell r="J225">
            <v>84.58</v>
          </cell>
        </row>
        <row r="226">
          <cell r="A226" t="str">
            <v>BSC_Villach_A</v>
          </cell>
          <cell r="B226">
            <v>1157</v>
          </cell>
          <cell r="C226" t="str">
            <v>KAVL_Toeplitsch</v>
          </cell>
          <cell r="D226">
            <v>1</v>
          </cell>
          <cell r="E226">
            <v>1</v>
          </cell>
          <cell r="F226">
            <v>2.04</v>
          </cell>
          <cell r="G226">
            <v>24.91</v>
          </cell>
          <cell r="H226">
            <v>0.4</v>
          </cell>
          <cell r="I226">
            <v>4.93</v>
          </cell>
          <cell r="J226">
            <v>67.91</v>
          </cell>
        </row>
        <row r="227">
          <cell r="A227" t="str">
            <v>BSC_Villach_A</v>
          </cell>
          <cell r="B227">
            <v>1374</v>
          </cell>
          <cell r="C227" t="str">
            <v>KAVL_Velden</v>
          </cell>
          <cell r="D227">
            <v>1</v>
          </cell>
          <cell r="E227">
            <v>1</v>
          </cell>
          <cell r="F227">
            <v>3.97</v>
          </cell>
          <cell r="G227">
            <v>48.44</v>
          </cell>
          <cell r="H227">
            <v>0.72</v>
          </cell>
          <cell r="I227">
            <v>8.83</v>
          </cell>
          <cell r="J227">
            <v>121.63</v>
          </cell>
        </row>
        <row r="228">
          <cell r="A228" t="str">
            <v>BSC_Villach_A</v>
          </cell>
          <cell r="B228">
            <v>1375</v>
          </cell>
          <cell r="C228" t="str">
            <v>KAVL_Velden</v>
          </cell>
          <cell r="D228">
            <v>1</v>
          </cell>
          <cell r="E228">
            <v>2</v>
          </cell>
          <cell r="F228">
            <v>6.26</v>
          </cell>
          <cell r="G228">
            <v>76.400000000000006</v>
          </cell>
          <cell r="H228">
            <v>2.35</v>
          </cell>
          <cell r="I228">
            <v>28.69</v>
          </cell>
          <cell r="J228">
            <v>395.26</v>
          </cell>
        </row>
        <row r="229">
          <cell r="A229" t="str">
            <v>BSC_Villach_A</v>
          </cell>
          <cell r="B229">
            <v>1376</v>
          </cell>
          <cell r="C229" t="str">
            <v>KAVL_Velden</v>
          </cell>
          <cell r="D229">
            <v>1</v>
          </cell>
          <cell r="E229">
            <v>3</v>
          </cell>
          <cell r="F229">
            <v>0.78</v>
          </cell>
          <cell r="G229">
            <v>9.4499999999999993</v>
          </cell>
          <cell r="H229">
            <v>0.12</v>
          </cell>
          <cell r="I229">
            <v>1.41</v>
          </cell>
          <cell r="J229">
            <v>19.420000000000002</v>
          </cell>
        </row>
        <row r="230">
          <cell r="A230" t="str">
            <v>BSC_Villach_A</v>
          </cell>
          <cell r="B230">
            <v>1158</v>
          </cell>
          <cell r="C230" t="str">
            <v>KAVL_Weissenstein</v>
          </cell>
          <cell r="D230">
            <v>1</v>
          </cell>
          <cell r="E230">
            <v>1</v>
          </cell>
          <cell r="F230">
            <v>1.82</v>
          </cell>
          <cell r="G230">
            <v>22.16</v>
          </cell>
          <cell r="H230">
            <v>0.44</v>
          </cell>
          <cell r="I230">
            <v>5.32</v>
          </cell>
          <cell r="J230">
            <v>73.23</v>
          </cell>
        </row>
        <row r="231">
          <cell r="A231" t="str">
            <v>BSC_Wolfsberg_A</v>
          </cell>
          <cell r="B231">
            <v>8900</v>
          </cell>
          <cell r="C231" t="str">
            <v>KAWO_Bad_St_Leonhard</v>
          </cell>
          <cell r="D231">
            <v>1</v>
          </cell>
          <cell r="E231">
            <v>1</v>
          </cell>
          <cell r="F231">
            <v>0.91</v>
          </cell>
          <cell r="G231">
            <v>11.13</v>
          </cell>
          <cell r="H231">
            <v>0.18</v>
          </cell>
          <cell r="I231">
            <v>2.17</v>
          </cell>
          <cell r="J231">
            <v>29.83</v>
          </cell>
        </row>
        <row r="232">
          <cell r="A232" t="str">
            <v>BSC_Wolfsberg_A</v>
          </cell>
          <cell r="B232">
            <v>946</v>
          </cell>
          <cell r="C232" t="str">
            <v>KAWO_Donnersberg</v>
          </cell>
          <cell r="D232">
            <v>1</v>
          </cell>
          <cell r="E232">
            <v>1</v>
          </cell>
          <cell r="F232">
            <v>1.03</v>
          </cell>
          <cell r="G232">
            <v>12.62</v>
          </cell>
          <cell r="H232">
            <v>0.17</v>
          </cell>
          <cell r="I232">
            <v>2.13</v>
          </cell>
          <cell r="J232">
            <v>29.35</v>
          </cell>
        </row>
        <row r="233">
          <cell r="A233" t="str">
            <v>BSC_Wolfsberg_A</v>
          </cell>
          <cell r="B233">
            <v>7429</v>
          </cell>
          <cell r="C233" t="str">
            <v>KAWO_Ettendorf</v>
          </cell>
          <cell r="D233">
            <v>1</v>
          </cell>
          <cell r="E233">
            <v>1</v>
          </cell>
          <cell r="F233">
            <v>0.73</v>
          </cell>
          <cell r="G233">
            <v>24.95</v>
          </cell>
          <cell r="H233">
            <v>7.0000000000000007E-2</v>
          </cell>
          <cell r="I233">
            <v>2.5499999999999998</v>
          </cell>
          <cell r="J233">
            <v>12.59</v>
          </cell>
        </row>
        <row r="234">
          <cell r="A234" t="str">
            <v>BSC_Wolfsberg_A</v>
          </cell>
          <cell r="B234">
            <v>852</v>
          </cell>
          <cell r="C234" t="str">
            <v>KAWO_Graebern</v>
          </cell>
          <cell r="D234">
            <v>1</v>
          </cell>
          <cell r="E234">
            <v>1</v>
          </cell>
          <cell r="F234">
            <v>0.76</v>
          </cell>
          <cell r="G234">
            <v>9.24</v>
          </cell>
          <cell r="H234">
            <v>0.17</v>
          </cell>
          <cell r="I234">
            <v>2.0499999999999998</v>
          </cell>
          <cell r="J234">
            <v>28.19</v>
          </cell>
        </row>
        <row r="235">
          <cell r="A235" t="str">
            <v>BSC_Wolfsberg_A</v>
          </cell>
          <cell r="B235">
            <v>945</v>
          </cell>
          <cell r="C235" t="str">
            <v>KAWO_Jakling</v>
          </cell>
          <cell r="D235">
            <v>1</v>
          </cell>
          <cell r="E235">
            <v>1</v>
          </cell>
          <cell r="F235">
            <v>4.6100000000000003</v>
          </cell>
          <cell r="G235">
            <v>56.16</v>
          </cell>
          <cell r="H235">
            <v>1.18</v>
          </cell>
          <cell r="I235">
            <v>14.42</v>
          </cell>
          <cell r="J235">
            <v>198.67</v>
          </cell>
        </row>
        <row r="236">
          <cell r="A236" t="str">
            <v>BSC_Wolfsberg_A</v>
          </cell>
          <cell r="B236">
            <v>940</v>
          </cell>
          <cell r="C236" t="str">
            <v>KAWO_Kalcher_Kogel</v>
          </cell>
          <cell r="D236">
            <v>1</v>
          </cell>
          <cell r="E236">
            <v>1</v>
          </cell>
          <cell r="F236">
            <v>0.61</v>
          </cell>
          <cell r="G236">
            <v>20.78</v>
          </cell>
          <cell r="H236">
            <v>7.0000000000000007E-2</v>
          </cell>
          <cell r="I236">
            <v>2.33</v>
          </cell>
          <cell r="J236">
            <v>11.49</v>
          </cell>
        </row>
        <row r="237">
          <cell r="A237" t="str">
            <v>BSC_Wolfsberg_A</v>
          </cell>
          <cell r="B237">
            <v>7432</v>
          </cell>
          <cell r="C237" t="str">
            <v>KAWO_Koglereck</v>
          </cell>
          <cell r="D237">
            <v>1</v>
          </cell>
          <cell r="E237">
            <v>1</v>
          </cell>
          <cell r="F237">
            <v>1.73</v>
          </cell>
          <cell r="G237">
            <v>58.85</v>
          </cell>
          <cell r="H237">
            <v>0.31</v>
          </cell>
          <cell r="I237">
            <v>10.44</v>
          </cell>
          <cell r="J237">
            <v>51.5</v>
          </cell>
        </row>
        <row r="238">
          <cell r="A238" t="str">
            <v>BSC_Wolfsberg_A</v>
          </cell>
          <cell r="B238">
            <v>8881</v>
          </cell>
          <cell r="C238" t="str">
            <v>KAWO_Konradkogel</v>
          </cell>
          <cell r="D238">
            <v>1</v>
          </cell>
          <cell r="E238">
            <v>1</v>
          </cell>
          <cell r="F238">
            <v>0.23</v>
          </cell>
          <cell r="G238">
            <v>7.66</v>
          </cell>
          <cell r="H238">
            <v>0.01</v>
          </cell>
          <cell r="I238">
            <v>0.35</v>
          </cell>
          <cell r="J238">
            <v>1.72</v>
          </cell>
        </row>
        <row r="239">
          <cell r="A239" t="str">
            <v>BSC_Wolfsberg_A</v>
          </cell>
          <cell r="B239">
            <v>7430</v>
          </cell>
          <cell r="C239" t="str">
            <v>KAWO_Lavamuend</v>
          </cell>
          <cell r="D239">
            <v>1</v>
          </cell>
          <cell r="E239">
            <v>1</v>
          </cell>
          <cell r="F239">
            <v>1.1499999999999999</v>
          </cell>
          <cell r="G239">
            <v>13.99</v>
          </cell>
          <cell r="H239">
            <v>0.18</v>
          </cell>
          <cell r="I239">
            <v>2.23</v>
          </cell>
          <cell r="J239">
            <v>30.7</v>
          </cell>
        </row>
        <row r="240">
          <cell r="A240" t="str">
            <v>BSC_Wolfsberg_A</v>
          </cell>
          <cell r="B240">
            <v>939</v>
          </cell>
          <cell r="C240" t="str">
            <v>KAWO_Preitenegg</v>
          </cell>
          <cell r="D240">
            <v>1</v>
          </cell>
          <cell r="E240">
            <v>1</v>
          </cell>
          <cell r="F240">
            <v>1.38</v>
          </cell>
          <cell r="G240">
            <v>47.1</v>
          </cell>
          <cell r="H240">
            <v>0.33</v>
          </cell>
          <cell r="I240">
            <v>11.28</v>
          </cell>
          <cell r="J240">
            <v>55.65</v>
          </cell>
        </row>
        <row r="241">
          <cell r="A241" t="str">
            <v>BSC_Wolfsberg_A</v>
          </cell>
          <cell r="B241">
            <v>8880</v>
          </cell>
          <cell r="C241" t="str">
            <v>KAWO_Reichenfels</v>
          </cell>
          <cell r="D241">
            <v>1</v>
          </cell>
          <cell r="E241">
            <v>1</v>
          </cell>
          <cell r="F241">
            <v>0.68</v>
          </cell>
          <cell r="G241">
            <v>23.17</v>
          </cell>
          <cell r="H241">
            <v>0.08</v>
          </cell>
          <cell r="I241">
            <v>2.87</v>
          </cell>
          <cell r="J241">
            <v>14.16</v>
          </cell>
        </row>
        <row r="242">
          <cell r="A242" t="str">
            <v>BSC_Wolfsberg_A</v>
          </cell>
          <cell r="B242">
            <v>941</v>
          </cell>
          <cell r="C242" t="str">
            <v>KAWO_Schiefling</v>
          </cell>
          <cell r="D242">
            <v>1</v>
          </cell>
          <cell r="E242">
            <v>1</v>
          </cell>
          <cell r="F242">
            <v>0.93</v>
          </cell>
          <cell r="G242">
            <v>31.51</v>
          </cell>
          <cell r="H242">
            <v>0.25</v>
          </cell>
          <cell r="I242">
            <v>8.65</v>
          </cell>
          <cell r="J242">
            <v>42.67</v>
          </cell>
        </row>
        <row r="243">
          <cell r="A243" t="str">
            <v>BSC_Wolfsberg_A</v>
          </cell>
          <cell r="B243">
            <v>7428</v>
          </cell>
          <cell r="C243" t="str">
            <v>KAWO_St_Paul</v>
          </cell>
          <cell r="D243">
            <v>1</v>
          </cell>
          <cell r="E243">
            <v>1</v>
          </cell>
          <cell r="F243">
            <v>0.94</v>
          </cell>
          <cell r="G243">
            <v>32.11</v>
          </cell>
          <cell r="H243">
            <v>0.11</v>
          </cell>
          <cell r="I243">
            <v>3.87</v>
          </cell>
          <cell r="J243">
            <v>19.07</v>
          </cell>
        </row>
        <row r="244">
          <cell r="A244" t="str">
            <v>BSC_Wolfsberg_A</v>
          </cell>
          <cell r="B244">
            <v>8058</v>
          </cell>
          <cell r="C244" t="str">
            <v>KAWO_St_Paul</v>
          </cell>
          <cell r="D244">
            <v>2</v>
          </cell>
          <cell r="E244">
            <v>1</v>
          </cell>
          <cell r="F244">
            <v>1.1100000000000001</v>
          </cell>
          <cell r="G244">
            <v>13.6</v>
          </cell>
          <cell r="H244">
            <v>0.15</v>
          </cell>
          <cell r="I244">
            <v>1.86</v>
          </cell>
          <cell r="J244">
            <v>25.58</v>
          </cell>
        </row>
        <row r="245">
          <cell r="A245" t="str">
            <v>BSC_Wolfsberg_A</v>
          </cell>
          <cell r="B245">
            <v>7431</v>
          </cell>
          <cell r="C245" t="str">
            <v>KAWO_Woelbl</v>
          </cell>
          <cell r="D245">
            <v>1</v>
          </cell>
          <cell r="E245">
            <v>1</v>
          </cell>
          <cell r="F245">
            <v>0.52</v>
          </cell>
          <cell r="G245">
            <v>17.8</v>
          </cell>
          <cell r="H245">
            <v>0.05</v>
          </cell>
          <cell r="I245">
            <v>1.67</v>
          </cell>
          <cell r="J245">
            <v>8.2200000000000006</v>
          </cell>
        </row>
        <row r="246">
          <cell r="A246" t="str">
            <v>BSC_Wolfsberg_A</v>
          </cell>
          <cell r="B246">
            <v>942</v>
          </cell>
          <cell r="C246" t="str">
            <v>KAWO_Wolfsberg</v>
          </cell>
          <cell r="D246">
            <v>1</v>
          </cell>
          <cell r="E246">
            <v>1</v>
          </cell>
          <cell r="F246">
            <v>2.64</v>
          </cell>
          <cell r="G246">
            <v>32.19</v>
          </cell>
          <cell r="H246">
            <v>0.86</v>
          </cell>
          <cell r="I246">
            <v>10.51</v>
          </cell>
          <cell r="J246">
            <v>144.74</v>
          </cell>
        </row>
        <row r="247">
          <cell r="A247" t="str">
            <v>BSC_Wolfsberg_A</v>
          </cell>
          <cell r="B247">
            <v>943</v>
          </cell>
          <cell r="C247" t="str">
            <v>KAWO_Wolfsberg</v>
          </cell>
          <cell r="D247">
            <v>1</v>
          </cell>
          <cell r="E247">
            <v>2</v>
          </cell>
          <cell r="F247">
            <v>4.96</v>
          </cell>
          <cell r="G247">
            <v>60.45</v>
          </cell>
          <cell r="H247">
            <v>1.56</v>
          </cell>
          <cell r="I247">
            <v>19.059999999999999</v>
          </cell>
          <cell r="J247">
            <v>262.55</v>
          </cell>
        </row>
        <row r="248">
          <cell r="A248" t="str">
            <v>BSC_Wolfsberg_A</v>
          </cell>
          <cell r="B248">
            <v>944</v>
          </cell>
          <cell r="C248" t="str">
            <v>KAWO_Wolfsberg</v>
          </cell>
          <cell r="D248">
            <v>1</v>
          </cell>
          <cell r="E248">
            <v>3</v>
          </cell>
          <cell r="F248">
            <v>2.23</v>
          </cell>
          <cell r="G248">
            <v>27.26</v>
          </cell>
          <cell r="H248">
            <v>0.67</v>
          </cell>
          <cell r="I248">
            <v>8.16</v>
          </cell>
          <cell r="J248">
            <v>112.46</v>
          </cell>
        </row>
        <row r="249">
          <cell r="A249" t="str">
            <v>BSC_Amstetten_A</v>
          </cell>
          <cell r="B249">
            <v>247</v>
          </cell>
          <cell r="C249" t="str">
            <v>NOAM_Amstetten</v>
          </cell>
          <cell r="D249">
            <v>1</v>
          </cell>
          <cell r="E249">
            <v>1</v>
          </cell>
          <cell r="F249">
            <v>3.9</v>
          </cell>
          <cell r="G249">
            <v>47.5</v>
          </cell>
          <cell r="H249">
            <v>1.34</v>
          </cell>
          <cell r="I249">
            <v>16.309999999999999</v>
          </cell>
          <cell r="J249">
            <v>224.69</v>
          </cell>
        </row>
        <row r="250">
          <cell r="A250" t="str">
            <v>BSC_Amstetten_A</v>
          </cell>
          <cell r="B250">
            <v>248</v>
          </cell>
          <cell r="C250" t="str">
            <v>NOAM_Amstetten</v>
          </cell>
          <cell r="D250">
            <v>1</v>
          </cell>
          <cell r="E250">
            <v>2</v>
          </cell>
          <cell r="F250">
            <v>6.4</v>
          </cell>
          <cell r="G250">
            <v>78.02</v>
          </cell>
          <cell r="H250">
            <v>1.74</v>
          </cell>
          <cell r="I250">
            <v>21.21</v>
          </cell>
          <cell r="J250">
            <v>292.19</v>
          </cell>
        </row>
        <row r="251">
          <cell r="A251" t="str">
            <v>BSC_Amstetten_A</v>
          </cell>
          <cell r="B251">
            <v>249</v>
          </cell>
          <cell r="C251" t="str">
            <v>NOAM_Amstetten</v>
          </cell>
          <cell r="D251">
            <v>1</v>
          </cell>
          <cell r="E251">
            <v>3</v>
          </cell>
          <cell r="F251">
            <v>6.11</v>
          </cell>
          <cell r="G251">
            <v>74.540000000000006</v>
          </cell>
          <cell r="H251">
            <v>2.0299999999999998</v>
          </cell>
          <cell r="I251">
            <v>24.76</v>
          </cell>
          <cell r="J251">
            <v>341.16</v>
          </cell>
        </row>
        <row r="252">
          <cell r="A252" t="str">
            <v>BSC_Amstetten_A</v>
          </cell>
          <cell r="B252">
            <v>887</v>
          </cell>
          <cell r="C252" t="str">
            <v>NOAM_Aschbach</v>
          </cell>
          <cell r="D252">
            <v>1</v>
          </cell>
          <cell r="E252">
            <v>1</v>
          </cell>
          <cell r="F252">
            <v>2.67</v>
          </cell>
          <cell r="G252">
            <v>32.590000000000003</v>
          </cell>
          <cell r="H252">
            <v>0.65</v>
          </cell>
          <cell r="I252">
            <v>7.93</v>
          </cell>
          <cell r="J252">
            <v>109.26</v>
          </cell>
        </row>
        <row r="253">
          <cell r="A253" t="str">
            <v>BSC_Amstetten_A</v>
          </cell>
          <cell r="B253">
            <v>1953</v>
          </cell>
          <cell r="C253" t="str">
            <v>NOAM_Euratsfeld</v>
          </cell>
          <cell r="D253">
            <v>1</v>
          </cell>
          <cell r="E253">
            <v>1</v>
          </cell>
          <cell r="F253">
            <v>2.92</v>
          </cell>
          <cell r="G253">
            <v>35.58</v>
          </cell>
          <cell r="H253">
            <v>0.54</v>
          </cell>
          <cell r="I253">
            <v>6.63</v>
          </cell>
          <cell r="J253">
            <v>91.35</v>
          </cell>
        </row>
        <row r="254">
          <cell r="A254" t="str">
            <v>BSC_Amstetten_A</v>
          </cell>
          <cell r="B254">
            <v>277</v>
          </cell>
          <cell r="C254" t="str">
            <v>NOAM_Feitzing</v>
          </cell>
          <cell r="D254">
            <v>1</v>
          </cell>
          <cell r="E254">
            <v>1</v>
          </cell>
          <cell r="F254">
            <v>2.4300000000000002</v>
          </cell>
          <cell r="G254">
            <v>82.78</v>
          </cell>
          <cell r="H254">
            <v>0.75</v>
          </cell>
          <cell r="I254">
            <v>25.62</v>
          </cell>
          <cell r="J254">
            <v>126.36</v>
          </cell>
        </row>
        <row r="255">
          <cell r="A255" t="str">
            <v>BSC_Amstetten_A</v>
          </cell>
          <cell r="B255">
            <v>274</v>
          </cell>
          <cell r="C255" t="str">
            <v>NOAM_Gigereith</v>
          </cell>
          <cell r="D255">
            <v>1</v>
          </cell>
          <cell r="E255">
            <v>1</v>
          </cell>
          <cell r="F255">
            <v>3.83</v>
          </cell>
          <cell r="G255">
            <v>46.77</v>
          </cell>
          <cell r="H255">
            <v>1.1200000000000001</v>
          </cell>
          <cell r="I255">
            <v>13.63</v>
          </cell>
          <cell r="J255">
            <v>187.73</v>
          </cell>
        </row>
        <row r="256">
          <cell r="A256" t="str">
            <v>BSC_Amstetten_A</v>
          </cell>
          <cell r="B256">
            <v>272</v>
          </cell>
          <cell r="C256" t="str">
            <v>NOAM_Oberndorf</v>
          </cell>
          <cell r="D256">
            <v>1</v>
          </cell>
          <cell r="E256">
            <v>1</v>
          </cell>
          <cell r="F256">
            <v>3.26</v>
          </cell>
          <cell r="G256">
            <v>39.79</v>
          </cell>
          <cell r="H256">
            <v>1.04</v>
          </cell>
          <cell r="I256">
            <v>12.71</v>
          </cell>
          <cell r="J256">
            <v>175.06</v>
          </cell>
        </row>
        <row r="257">
          <cell r="A257" t="str">
            <v>BSC_Amstetten_A</v>
          </cell>
          <cell r="B257">
            <v>1957</v>
          </cell>
          <cell r="C257" t="str">
            <v>NOAM_Seitenstetten</v>
          </cell>
          <cell r="D257">
            <v>1</v>
          </cell>
          <cell r="E257">
            <v>1</v>
          </cell>
          <cell r="F257">
            <v>1.75</v>
          </cell>
          <cell r="G257">
            <v>21.38</v>
          </cell>
          <cell r="H257">
            <v>0.34</v>
          </cell>
          <cell r="I257">
            <v>4.1900000000000004</v>
          </cell>
          <cell r="J257">
            <v>57.7</v>
          </cell>
        </row>
        <row r="258">
          <cell r="A258" t="str">
            <v>BSC_Amstetten_A</v>
          </cell>
          <cell r="B258">
            <v>1958</v>
          </cell>
          <cell r="C258" t="str">
            <v>NOAM_Seitenstetten</v>
          </cell>
          <cell r="D258">
            <v>1</v>
          </cell>
          <cell r="E258">
            <v>2</v>
          </cell>
          <cell r="F258">
            <v>1.39</v>
          </cell>
          <cell r="G258">
            <v>16.95</v>
          </cell>
          <cell r="H258">
            <v>0.3</v>
          </cell>
          <cell r="I258">
            <v>3.69</v>
          </cell>
          <cell r="J258">
            <v>50.85</v>
          </cell>
        </row>
        <row r="259">
          <cell r="A259" t="str">
            <v>BSC_Amstetten_A</v>
          </cell>
          <cell r="B259">
            <v>991</v>
          </cell>
          <cell r="C259" t="str">
            <v>NOAM_Sonntagberg</v>
          </cell>
          <cell r="D259">
            <v>1</v>
          </cell>
          <cell r="E259">
            <v>1</v>
          </cell>
          <cell r="F259">
            <v>1.88</v>
          </cell>
          <cell r="G259">
            <v>22.9</v>
          </cell>
          <cell r="H259">
            <v>0.38</v>
          </cell>
          <cell r="I259">
            <v>4.62</v>
          </cell>
          <cell r="J259">
            <v>63.66</v>
          </cell>
        </row>
        <row r="260">
          <cell r="A260" t="str">
            <v>BSC_Amstetten_A</v>
          </cell>
          <cell r="B260">
            <v>7718</v>
          </cell>
          <cell r="C260" t="str">
            <v>NOAM_Sonntagberg</v>
          </cell>
          <cell r="D260">
            <v>1</v>
          </cell>
          <cell r="E260">
            <v>2</v>
          </cell>
          <cell r="F260">
            <v>1.88</v>
          </cell>
          <cell r="G260">
            <v>22.9</v>
          </cell>
          <cell r="H260">
            <v>0.33</v>
          </cell>
          <cell r="I260">
            <v>4.05</v>
          </cell>
          <cell r="J260">
            <v>55.86</v>
          </cell>
        </row>
        <row r="261">
          <cell r="A261" t="str">
            <v>BSC_Amstetten_A</v>
          </cell>
          <cell r="B261">
            <v>273</v>
          </cell>
          <cell r="C261" t="str">
            <v>NOAM_St_Georgen</v>
          </cell>
          <cell r="D261">
            <v>1</v>
          </cell>
          <cell r="E261">
            <v>1</v>
          </cell>
          <cell r="F261">
            <v>12.24</v>
          </cell>
          <cell r="G261">
            <v>149.32</v>
          </cell>
          <cell r="H261">
            <v>1.44</v>
          </cell>
          <cell r="I261">
            <v>17.52</v>
          </cell>
          <cell r="J261">
            <v>241.41</v>
          </cell>
        </row>
        <row r="262">
          <cell r="A262" t="str">
            <v>BSC_Amstetten_A</v>
          </cell>
          <cell r="B262">
            <v>862</v>
          </cell>
          <cell r="C262" t="str">
            <v>NOAM_Ulmerfeld</v>
          </cell>
          <cell r="D262">
            <v>1</v>
          </cell>
          <cell r="E262">
            <v>1</v>
          </cell>
          <cell r="F262">
            <v>5.49</v>
          </cell>
          <cell r="G262">
            <v>66.98</v>
          </cell>
          <cell r="H262">
            <v>1.81</v>
          </cell>
          <cell r="I262">
            <v>22.08</v>
          </cell>
          <cell r="J262">
            <v>304.17</v>
          </cell>
        </row>
        <row r="263">
          <cell r="A263" t="str">
            <v>BSC_Steyr_A</v>
          </cell>
          <cell r="B263">
            <v>1952</v>
          </cell>
          <cell r="C263" t="str">
            <v>NOAM_Vestenthal</v>
          </cell>
          <cell r="D263">
            <v>1</v>
          </cell>
          <cell r="E263">
            <v>1</v>
          </cell>
          <cell r="F263">
            <v>1.59</v>
          </cell>
          <cell r="G263">
            <v>19.39</v>
          </cell>
          <cell r="H263">
            <v>0.42</v>
          </cell>
          <cell r="I263">
            <v>5.17</v>
          </cell>
          <cell r="J263">
            <v>71.2</v>
          </cell>
        </row>
        <row r="264">
          <cell r="A264" t="str">
            <v>BSC_Amstetten_A</v>
          </cell>
          <cell r="B264">
            <v>309</v>
          </cell>
          <cell r="C264" t="str">
            <v>NOAM_Windberg</v>
          </cell>
          <cell r="D264">
            <v>1</v>
          </cell>
          <cell r="E264">
            <v>1</v>
          </cell>
          <cell r="F264">
            <v>5.48</v>
          </cell>
          <cell r="G264">
            <v>66.8</v>
          </cell>
          <cell r="H264">
            <v>1.83</v>
          </cell>
          <cell r="I264">
            <v>22.27</v>
          </cell>
          <cell r="J264">
            <v>306.77</v>
          </cell>
        </row>
        <row r="265">
          <cell r="A265" t="str">
            <v>BSC_Amstetten_A</v>
          </cell>
          <cell r="B265">
            <v>1951</v>
          </cell>
          <cell r="C265" t="str">
            <v>NOAM_Ybbsitz</v>
          </cell>
          <cell r="D265">
            <v>1</v>
          </cell>
          <cell r="E265">
            <v>1</v>
          </cell>
          <cell r="F265">
            <v>1.38</v>
          </cell>
          <cell r="G265">
            <v>46.93</v>
          </cell>
          <cell r="H265">
            <v>0.22</v>
          </cell>
          <cell r="I265">
            <v>7.34</v>
          </cell>
          <cell r="J265">
            <v>36.17</v>
          </cell>
        </row>
        <row r="266">
          <cell r="A266" t="str">
            <v>BSC_Bruck_an_der_Leitha_A</v>
          </cell>
          <cell r="B266">
            <v>693</v>
          </cell>
          <cell r="C266" t="str">
            <v>NOBL_Bad_Deutsch_Altenbg</v>
          </cell>
          <cell r="D266">
            <v>1</v>
          </cell>
          <cell r="E266">
            <v>1</v>
          </cell>
          <cell r="F266">
            <v>2.2999999999999998</v>
          </cell>
          <cell r="G266">
            <v>28.05</v>
          </cell>
          <cell r="H266">
            <v>0.53</v>
          </cell>
          <cell r="I266">
            <v>6.47</v>
          </cell>
          <cell r="J266">
            <v>89.2</v>
          </cell>
        </row>
        <row r="267">
          <cell r="A267" t="str">
            <v>BSC_Bruck_an_der_Leitha_A</v>
          </cell>
          <cell r="B267">
            <v>2103</v>
          </cell>
          <cell r="C267" t="str">
            <v>NOBL_Gerhaus</v>
          </cell>
          <cell r="D267">
            <v>1</v>
          </cell>
          <cell r="E267">
            <v>1</v>
          </cell>
          <cell r="F267">
            <v>1.53</v>
          </cell>
          <cell r="G267">
            <v>18.66</v>
          </cell>
          <cell r="H267">
            <v>0.48</v>
          </cell>
          <cell r="I267">
            <v>5.81</v>
          </cell>
          <cell r="J267">
            <v>80</v>
          </cell>
        </row>
        <row r="268">
          <cell r="A268" t="str">
            <v>BSC_Bruck_an_der_Leitha_A</v>
          </cell>
          <cell r="B268">
            <v>618</v>
          </cell>
          <cell r="C268" t="str">
            <v>NOBL_Goettlesbrunn</v>
          </cell>
          <cell r="D268">
            <v>1</v>
          </cell>
          <cell r="E268">
            <v>1</v>
          </cell>
          <cell r="F268">
            <v>2.0699999999999998</v>
          </cell>
          <cell r="G268">
            <v>70.599999999999994</v>
          </cell>
          <cell r="H268">
            <v>0.5</v>
          </cell>
          <cell r="I268">
            <v>17.149999999999999</v>
          </cell>
          <cell r="J268">
            <v>84.58</v>
          </cell>
        </row>
        <row r="269">
          <cell r="A269" t="str">
            <v>BSC_Bruck_an_der_Leitha_A</v>
          </cell>
          <cell r="B269">
            <v>2353</v>
          </cell>
          <cell r="C269" t="str">
            <v>NOBL_Goettlesbrunn</v>
          </cell>
          <cell r="D269">
            <v>1</v>
          </cell>
          <cell r="E269">
            <v>2</v>
          </cell>
          <cell r="F269">
            <v>1.27</v>
          </cell>
          <cell r="G269">
            <v>15.46</v>
          </cell>
          <cell r="H269">
            <v>0.23</v>
          </cell>
          <cell r="I269">
            <v>2.86</v>
          </cell>
          <cell r="J269">
            <v>39.380000000000003</v>
          </cell>
        </row>
        <row r="270">
          <cell r="A270" t="str">
            <v>BSC_Bruck_an_der_Leitha_A</v>
          </cell>
          <cell r="B270">
            <v>660</v>
          </cell>
          <cell r="C270" t="str">
            <v>NOBL_Goetzendorf</v>
          </cell>
          <cell r="D270">
            <v>1</v>
          </cell>
          <cell r="E270">
            <v>1</v>
          </cell>
          <cell r="F270">
            <v>3.22</v>
          </cell>
          <cell r="G270">
            <v>39.270000000000003</v>
          </cell>
          <cell r="H270">
            <v>0.97</v>
          </cell>
          <cell r="I270">
            <v>11.87</v>
          </cell>
          <cell r="J270">
            <v>163.55000000000001</v>
          </cell>
        </row>
        <row r="271">
          <cell r="A271" t="str">
            <v>BSC_Bruck_an_der_Leitha_A</v>
          </cell>
          <cell r="B271">
            <v>752</v>
          </cell>
          <cell r="C271" t="str">
            <v>NOBL_Hainburg</v>
          </cell>
          <cell r="D271">
            <v>1</v>
          </cell>
          <cell r="E271">
            <v>1</v>
          </cell>
          <cell r="F271">
            <v>5.96</v>
          </cell>
          <cell r="G271">
            <v>72.62</v>
          </cell>
          <cell r="H271">
            <v>1.76</v>
          </cell>
          <cell r="I271">
            <v>21.51</v>
          </cell>
          <cell r="J271">
            <v>296.31</v>
          </cell>
        </row>
        <row r="272">
          <cell r="A272" t="str">
            <v>BSC_Bruck_an_der_Leitha_A</v>
          </cell>
          <cell r="B272">
            <v>8540</v>
          </cell>
          <cell r="C272" t="str">
            <v>NOBL_Mannersdorf</v>
          </cell>
          <cell r="D272">
            <v>1</v>
          </cell>
          <cell r="E272">
            <v>1</v>
          </cell>
          <cell r="F272">
            <v>1.65</v>
          </cell>
          <cell r="G272">
            <v>20.12</v>
          </cell>
          <cell r="H272">
            <v>0.36</v>
          </cell>
          <cell r="I272">
            <v>4.41</v>
          </cell>
          <cell r="J272">
            <v>60.74</v>
          </cell>
        </row>
        <row r="273">
          <cell r="A273" t="str">
            <v>BSC_Bruck_an_der_Leitha_A</v>
          </cell>
          <cell r="B273">
            <v>8541</v>
          </cell>
          <cell r="C273" t="str">
            <v>NOBL_Mannersdorf</v>
          </cell>
          <cell r="D273">
            <v>1</v>
          </cell>
          <cell r="E273">
            <v>2</v>
          </cell>
          <cell r="F273">
            <v>1.63</v>
          </cell>
          <cell r="G273">
            <v>18.09</v>
          </cell>
          <cell r="H273">
            <v>0.27</v>
          </cell>
          <cell r="I273">
            <v>2.95</v>
          </cell>
          <cell r="J273">
            <v>44.67</v>
          </cell>
        </row>
        <row r="274">
          <cell r="A274" t="str">
            <v>BSC_Bruck_an_der_Leitha_A</v>
          </cell>
          <cell r="B274">
            <v>683</v>
          </cell>
          <cell r="C274" t="str">
            <v>NOBL_Petronell_Carnuntum</v>
          </cell>
          <cell r="D274">
            <v>1</v>
          </cell>
          <cell r="E274">
            <v>1</v>
          </cell>
          <cell r="F274">
            <v>1.72</v>
          </cell>
          <cell r="G274">
            <v>58.59</v>
          </cell>
          <cell r="H274">
            <v>0.43</v>
          </cell>
          <cell r="I274">
            <v>14.67</v>
          </cell>
          <cell r="J274">
            <v>72.34</v>
          </cell>
        </row>
        <row r="275">
          <cell r="A275" t="str">
            <v>BSC_Bruck_an_der_Leitha_A</v>
          </cell>
          <cell r="B275">
            <v>2104</v>
          </cell>
          <cell r="C275" t="str">
            <v>NOBL_Prellenkirchen</v>
          </cell>
          <cell r="D275">
            <v>1</v>
          </cell>
          <cell r="E275">
            <v>1</v>
          </cell>
          <cell r="F275">
            <v>0.68</v>
          </cell>
          <cell r="G275">
            <v>23.17</v>
          </cell>
          <cell r="H275">
            <v>0.09</v>
          </cell>
          <cell r="I275">
            <v>3.16</v>
          </cell>
          <cell r="J275">
            <v>15.6</v>
          </cell>
        </row>
        <row r="276">
          <cell r="A276" t="str">
            <v>BSC_Bruck_an_der_Leitha_A</v>
          </cell>
          <cell r="B276">
            <v>2349</v>
          </cell>
          <cell r="C276" t="str">
            <v>NOBL_Prellenkirchen</v>
          </cell>
          <cell r="D276">
            <v>1</v>
          </cell>
          <cell r="E276">
            <v>2</v>
          </cell>
          <cell r="F276">
            <v>0.59</v>
          </cell>
          <cell r="G276">
            <v>7.26</v>
          </cell>
          <cell r="H276">
            <v>7.0000000000000007E-2</v>
          </cell>
          <cell r="I276">
            <v>0.87</v>
          </cell>
          <cell r="J276">
            <v>11.94</v>
          </cell>
        </row>
        <row r="277">
          <cell r="A277" t="str">
            <v>BSC_Bruck_an_der_Leitha_A</v>
          </cell>
          <cell r="B277">
            <v>9211</v>
          </cell>
          <cell r="C277" t="str">
            <v>NOBL_Sommerein</v>
          </cell>
          <cell r="D277">
            <v>1</v>
          </cell>
          <cell r="E277">
            <v>1</v>
          </cell>
          <cell r="F277">
            <v>1.02</v>
          </cell>
          <cell r="G277">
            <v>34.92</v>
          </cell>
          <cell r="H277">
            <v>0.16</v>
          </cell>
          <cell r="I277">
            <v>5.61</v>
          </cell>
          <cell r="J277">
            <v>27.69</v>
          </cell>
        </row>
        <row r="278">
          <cell r="A278" t="str">
            <v>BSC_Bruck_an_der_Leitha_A</v>
          </cell>
          <cell r="B278">
            <v>9880</v>
          </cell>
          <cell r="C278" t="str">
            <v>NOBL_Sommerein</v>
          </cell>
          <cell r="D278">
            <v>1</v>
          </cell>
          <cell r="E278">
            <v>2</v>
          </cell>
          <cell r="F278">
            <v>1.24</v>
          </cell>
          <cell r="G278">
            <v>42.24</v>
          </cell>
          <cell r="H278">
            <v>0.25</v>
          </cell>
          <cell r="I278">
            <v>8.3699999999999992</v>
          </cell>
          <cell r="J278">
            <v>41.28</v>
          </cell>
        </row>
        <row r="279">
          <cell r="A279" t="str">
            <v>BSC_Bruck_an_der_Leitha_A</v>
          </cell>
          <cell r="B279">
            <v>709</v>
          </cell>
          <cell r="C279" t="str">
            <v>NOBL_Zollamt_Berg</v>
          </cell>
          <cell r="D279">
            <v>1</v>
          </cell>
          <cell r="E279">
            <v>1</v>
          </cell>
          <cell r="F279">
            <v>1.9</v>
          </cell>
          <cell r="G279">
            <v>23.14</v>
          </cell>
          <cell r="H279">
            <v>0.37</v>
          </cell>
          <cell r="I279">
            <v>4.46</v>
          </cell>
          <cell r="J279">
            <v>61.48</v>
          </cell>
        </row>
        <row r="280">
          <cell r="A280" t="str">
            <v>BSC_Mödling_A</v>
          </cell>
          <cell r="B280">
            <v>593</v>
          </cell>
          <cell r="C280" t="str">
            <v>NOBN_Alland</v>
          </cell>
          <cell r="D280">
            <v>1</v>
          </cell>
          <cell r="E280">
            <v>1</v>
          </cell>
          <cell r="F280">
            <v>3.57</v>
          </cell>
          <cell r="G280">
            <v>43.5</v>
          </cell>
          <cell r="H280">
            <v>0.82</v>
          </cell>
          <cell r="I280">
            <v>10.01</v>
          </cell>
          <cell r="J280">
            <v>137.94</v>
          </cell>
        </row>
        <row r="281">
          <cell r="A281" t="str">
            <v>BSC_Wiener_Neustadt_A</v>
          </cell>
          <cell r="B281">
            <v>2250</v>
          </cell>
          <cell r="C281" t="str">
            <v>NOBN_Altenmarkt</v>
          </cell>
          <cell r="D281">
            <v>1</v>
          </cell>
          <cell r="E281">
            <v>1</v>
          </cell>
          <cell r="F281">
            <v>1.19</v>
          </cell>
          <cell r="G281">
            <v>14.54</v>
          </cell>
          <cell r="H281">
            <v>0.24</v>
          </cell>
          <cell r="I281">
            <v>2.94</v>
          </cell>
          <cell r="J281">
            <v>40.53</v>
          </cell>
        </row>
        <row r="282">
          <cell r="A282" t="str">
            <v>BSC_Mödling_A</v>
          </cell>
          <cell r="B282">
            <v>962</v>
          </cell>
          <cell r="C282" t="str">
            <v>NOBN_Bad_Voeslau</v>
          </cell>
          <cell r="D282">
            <v>1</v>
          </cell>
          <cell r="E282">
            <v>1</v>
          </cell>
          <cell r="F282">
            <v>4.82</v>
          </cell>
          <cell r="G282">
            <v>58.75</v>
          </cell>
          <cell r="H282">
            <v>1.91</v>
          </cell>
          <cell r="I282">
            <v>23.3</v>
          </cell>
          <cell r="J282">
            <v>320.94</v>
          </cell>
        </row>
        <row r="283">
          <cell r="A283" t="str">
            <v>BSC_Mödling_A</v>
          </cell>
          <cell r="B283">
            <v>499</v>
          </cell>
          <cell r="C283" t="str">
            <v>NOBN_Baden</v>
          </cell>
          <cell r="D283">
            <v>1</v>
          </cell>
          <cell r="E283">
            <v>1</v>
          </cell>
          <cell r="F283">
            <v>6.31</v>
          </cell>
          <cell r="G283">
            <v>76.98</v>
          </cell>
          <cell r="H283">
            <v>2.2999999999999998</v>
          </cell>
          <cell r="I283">
            <v>28.02</v>
          </cell>
          <cell r="J283">
            <v>385.99</v>
          </cell>
        </row>
        <row r="284">
          <cell r="A284" t="str">
            <v>BSC_Mödling_A</v>
          </cell>
          <cell r="B284">
            <v>502</v>
          </cell>
          <cell r="C284" t="str">
            <v>NOBN_Baden</v>
          </cell>
          <cell r="D284">
            <v>1</v>
          </cell>
          <cell r="E284">
            <v>2</v>
          </cell>
          <cell r="F284">
            <v>6.92</v>
          </cell>
          <cell r="G284">
            <v>84.39</v>
          </cell>
          <cell r="H284">
            <v>2.5499999999999998</v>
          </cell>
          <cell r="I284">
            <v>31.04</v>
          </cell>
          <cell r="J284">
            <v>427.62</v>
          </cell>
        </row>
        <row r="285">
          <cell r="A285" t="str">
            <v>BSC_Mödling_A</v>
          </cell>
          <cell r="B285">
            <v>503</v>
          </cell>
          <cell r="C285" t="str">
            <v>NOBN_Baden</v>
          </cell>
          <cell r="D285">
            <v>1</v>
          </cell>
          <cell r="E285">
            <v>3</v>
          </cell>
          <cell r="F285">
            <v>8.42</v>
          </cell>
          <cell r="G285">
            <v>102.71</v>
          </cell>
          <cell r="H285">
            <v>2.74</v>
          </cell>
          <cell r="I285">
            <v>33.47</v>
          </cell>
          <cell r="J285">
            <v>461.15</v>
          </cell>
        </row>
        <row r="286">
          <cell r="A286" t="str">
            <v>BSC_Wiener_Neustadt_A</v>
          </cell>
          <cell r="B286">
            <v>1279</v>
          </cell>
          <cell r="C286" t="str">
            <v>NOBN_Berndorf</v>
          </cell>
          <cell r="D286">
            <v>1</v>
          </cell>
          <cell r="E286">
            <v>1</v>
          </cell>
          <cell r="F286">
            <v>2.52</v>
          </cell>
          <cell r="G286">
            <v>30.7</v>
          </cell>
          <cell r="H286">
            <v>0.65</v>
          </cell>
          <cell r="I286">
            <v>7.98</v>
          </cell>
          <cell r="J286">
            <v>109.96</v>
          </cell>
        </row>
        <row r="287">
          <cell r="A287" t="str">
            <v>BSC_Mödling_A</v>
          </cell>
          <cell r="B287">
            <v>592</v>
          </cell>
          <cell r="C287" t="str">
            <v>NOBN_Doerfl</v>
          </cell>
          <cell r="D287">
            <v>1</v>
          </cell>
          <cell r="E287">
            <v>1</v>
          </cell>
          <cell r="F287">
            <v>1.5</v>
          </cell>
          <cell r="G287">
            <v>18.32</v>
          </cell>
          <cell r="H287">
            <v>0.4</v>
          </cell>
          <cell r="I287">
            <v>4.88</v>
          </cell>
          <cell r="J287">
            <v>67.19</v>
          </cell>
        </row>
        <row r="288">
          <cell r="A288" t="str">
            <v>BSC_Bruck_an_der_Leitha_A</v>
          </cell>
          <cell r="B288">
            <v>368</v>
          </cell>
          <cell r="C288" t="str">
            <v>NOBN_Ebreichsdorf</v>
          </cell>
          <cell r="D288">
            <v>1</v>
          </cell>
          <cell r="E288">
            <v>1</v>
          </cell>
          <cell r="F288">
            <v>4.63</v>
          </cell>
          <cell r="G288">
            <v>56.52</v>
          </cell>
          <cell r="H288">
            <v>1.54</v>
          </cell>
          <cell r="I288">
            <v>18.760000000000002</v>
          </cell>
          <cell r="J288">
            <v>258.39999999999998</v>
          </cell>
        </row>
        <row r="289">
          <cell r="A289" t="str">
            <v>BSC_Bruck_an_der_Leitha_A</v>
          </cell>
          <cell r="B289">
            <v>1710</v>
          </cell>
          <cell r="C289" t="str">
            <v>NOBN_Ebreichsdorf</v>
          </cell>
          <cell r="D289">
            <v>2</v>
          </cell>
          <cell r="E289">
            <v>1</v>
          </cell>
          <cell r="F289">
            <v>4.63</v>
          </cell>
          <cell r="G289">
            <v>56.43</v>
          </cell>
          <cell r="H289">
            <v>1.72</v>
          </cell>
          <cell r="I289">
            <v>20.98</v>
          </cell>
          <cell r="J289">
            <v>289.02999999999997</v>
          </cell>
        </row>
        <row r="290">
          <cell r="A290" t="str">
            <v>BSC_Mödling_A</v>
          </cell>
          <cell r="B290">
            <v>615</v>
          </cell>
          <cell r="C290" t="str">
            <v>NOBN_Heiligenkreuz</v>
          </cell>
          <cell r="D290">
            <v>1</v>
          </cell>
          <cell r="E290">
            <v>1</v>
          </cell>
          <cell r="F290">
            <v>1.31</v>
          </cell>
          <cell r="G290">
            <v>16.010000000000002</v>
          </cell>
          <cell r="H290">
            <v>0.28999999999999998</v>
          </cell>
          <cell r="I290">
            <v>3.48</v>
          </cell>
          <cell r="J290">
            <v>47.88</v>
          </cell>
        </row>
        <row r="291">
          <cell r="A291" t="str">
            <v>BSC_Wiener_Neustadt_A</v>
          </cell>
          <cell r="B291">
            <v>1278</v>
          </cell>
          <cell r="C291" t="str">
            <v>NOBN_Hirtenberg</v>
          </cell>
          <cell r="D291">
            <v>1</v>
          </cell>
          <cell r="E291">
            <v>1</v>
          </cell>
          <cell r="F291">
            <v>3.87</v>
          </cell>
          <cell r="G291">
            <v>47.16</v>
          </cell>
          <cell r="H291">
            <v>1.28</v>
          </cell>
          <cell r="I291">
            <v>15.6</v>
          </cell>
          <cell r="J291">
            <v>214.9</v>
          </cell>
        </row>
        <row r="292">
          <cell r="A292" t="str">
            <v>BSC_Wiener_Neustadt_A</v>
          </cell>
          <cell r="B292">
            <v>1701</v>
          </cell>
          <cell r="C292" t="str">
            <v>NOBN_Hirtenberg</v>
          </cell>
          <cell r="D292">
            <v>1</v>
          </cell>
          <cell r="E292">
            <v>2</v>
          </cell>
          <cell r="F292">
            <v>1.57</v>
          </cell>
          <cell r="G292">
            <v>19.18</v>
          </cell>
          <cell r="H292">
            <v>0.4</v>
          </cell>
          <cell r="I292">
            <v>4.87</v>
          </cell>
          <cell r="J292">
            <v>67.13</v>
          </cell>
        </row>
        <row r="293">
          <cell r="A293" t="str">
            <v>BSC_Mödling_A</v>
          </cell>
          <cell r="B293">
            <v>279</v>
          </cell>
          <cell r="C293" t="str">
            <v>NOBN_Kottingbrunn</v>
          </cell>
          <cell r="D293">
            <v>1</v>
          </cell>
          <cell r="E293">
            <v>1</v>
          </cell>
          <cell r="F293">
            <v>10.69</v>
          </cell>
          <cell r="G293">
            <v>118.6</v>
          </cell>
          <cell r="H293">
            <v>3.87</v>
          </cell>
          <cell r="I293">
            <v>42.96</v>
          </cell>
          <cell r="J293">
            <v>650.17999999999995</v>
          </cell>
        </row>
        <row r="294">
          <cell r="A294" t="str">
            <v>BSC_Mödling_A</v>
          </cell>
          <cell r="B294">
            <v>1658</v>
          </cell>
          <cell r="C294" t="str">
            <v>NOBN_Krainerhuette</v>
          </cell>
          <cell r="D294">
            <v>1</v>
          </cell>
          <cell r="E294">
            <v>1</v>
          </cell>
          <cell r="F294">
            <v>0.72</v>
          </cell>
          <cell r="G294">
            <v>24.7</v>
          </cell>
          <cell r="H294">
            <v>0.08</v>
          </cell>
          <cell r="I294">
            <v>2.88</v>
          </cell>
          <cell r="J294">
            <v>14.18</v>
          </cell>
        </row>
        <row r="295">
          <cell r="A295" t="str">
            <v>BSC_Wiener_Neustadt_A</v>
          </cell>
          <cell r="B295">
            <v>1266</v>
          </cell>
          <cell r="C295" t="str">
            <v>NOBN_Pottendorf</v>
          </cell>
          <cell r="D295">
            <v>1</v>
          </cell>
          <cell r="E295">
            <v>1</v>
          </cell>
          <cell r="F295">
            <v>2.5</v>
          </cell>
          <cell r="G295">
            <v>30.55</v>
          </cell>
          <cell r="H295">
            <v>0.56999999999999995</v>
          </cell>
          <cell r="I295">
            <v>6.94</v>
          </cell>
          <cell r="J295">
            <v>95.6</v>
          </cell>
        </row>
        <row r="296">
          <cell r="A296" t="str">
            <v>BSC_Wiener_Neustadt_A</v>
          </cell>
          <cell r="B296">
            <v>1702</v>
          </cell>
          <cell r="C296" t="str">
            <v>NOBN_Pottendorf</v>
          </cell>
          <cell r="D296">
            <v>1</v>
          </cell>
          <cell r="E296">
            <v>2</v>
          </cell>
          <cell r="F296">
            <v>2.84</v>
          </cell>
          <cell r="G296">
            <v>34.630000000000003</v>
          </cell>
          <cell r="H296">
            <v>0.85</v>
          </cell>
          <cell r="I296">
            <v>10.36</v>
          </cell>
          <cell r="J296">
            <v>142.74</v>
          </cell>
        </row>
        <row r="297">
          <cell r="A297" t="str">
            <v>BSC_Mödling_A</v>
          </cell>
          <cell r="B297">
            <v>992</v>
          </cell>
          <cell r="C297" t="str">
            <v>NOBN_Schwechatbach</v>
          </cell>
          <cell r="D297">
            <v>1</v>
          </cell>
          <cell r="E297">
            <v>1</v>
          </cell>
          <cell r="F297">
            <v>0.34</v>
          </cell>
          <cell r="G297">
            <v>11.5</v>
          </cell>
          <cell r="H297">
            <v>0.04</v>
          </cell>
          <cell r="I297">
            <v>1.5</v>
          </cell>
          <cell r="J297">
            <v>7.37</v>
          </cell>
        </row>
        <row r="298">
          <cell r="A298" t="str">
            <v>BSC_Mödling_A</v>
          </cell>
          <cell r="B298">
            <v>844</v>
          </cell>
          <cell r="C298" t="str">
            <v>NOBN_Siegenfeld_Schwarzb</v>
          </cell>
          <cell r="D298">
            <v>1</v>
          </cell>
          <cell r="E298">
            <v>1</v>
          </cell>
          <cell r="F298">
            <v>1.78</v>
          </cell>
          <cell r="G298">
            <v>60.64</v>
          </cell>
          <cell r="H298">
            <v>0.48</v>
          </cell>
          <cell r="I298">
            <v>16.190000000000001</v>
          </cell>
          <cell r="J298">
            <v>79.849999999999994</v>
          </cell>
        </row>
        <row r="299">
          <cell r="A299" t="str">
            <v>BSC_Bruck_an_der_Leitha_A</v>
          </cell>
          <cell r="B299">
            <v>1269</v>
          </cell>
          <cell r="C299" t="str">
            <v>NOBN_Tattendorf</v>
          </cell>
          <cell r="D299">
            <v>1</v>
          </cell>
          <cell r="E299">
            <v>1</v>
          </cell>
          <cell r="F299">
            <v>5.07</v>
          </cell>
          <cell r="G299">
            <v>61.77</v>
          </cell>
          <cell r="H299">
            <v>1.79</v>
          </cell>
          <cell r="I299">
            <v>21.83</v>
          </cell>
          <cell r="J299">
            <v>300.79000000000002</v>
          </cell>
        </row>
        <row r="300">
          <cell r="A300" t="str">
            <v>BSC_Mödling_A</v>
          </cell>
          <cell r="B300">
            <v>327</v>
          </cell>
          <cell r="C300" t="str">
            <v>NOBN_Traiskirchen</v>
          </cell>
          <cell r="D300">
            <v>1</v>
          </cell>
          <cell r="E300">
            <v>1</v>
          </cell>
          <cell r="F300">
            <v>11.4</v>
          </cell>
          <cell r="G300">
            <v>139.08000000000001</v>
          </cell>
          <cell r="H300">
            <v>5.28</v>
          </cell>
          <cell r="I300">
            <v>64.37</v>
          </cell>
          <cell r="J300">
            <v>886.74</v>
          </cell>
        </row>
        <row r="301">
          <cell r="A301" t="str">
            <v>BSC_Wiener_Neustadt_A</v>
          </cell>
          <cell r="B301">
            <v>2251</v>
          </cell>
          <cell r="C301" t="str">
            <v>NOBN_Weissenbach</v>
          </cell>
          <cell r="D301">
            <v>1</v>
          </cell>
          <cell r="E301">
            <v>1</v>
          </cell>
          <cell r="F301">
            <v>0.75</v>
          </cell>
          <cell r="G301">
            <v>9.1199999999999992</v>
          </cell>
          <cell r="H301">
            <v>0.11</v>
          </cell>
          <cell r="I301">
            <v>1.38</v>
          </cell>
          <cell r="J301">
            <v>19.02</v>
          </cell>
        </row>
        <row r="302">
          <cell r="A302" t="str">
            <v>BSC_Wiener_Neustadt_A</v>
          </cell>
          <cell r="B302">
            <v>7584</v>
          </cell>
          <cell r="C302" t="str">
            <v>NOBN_Weissenbach</v>
          </cell>
          <cell r="D302">
            <v>1</v>
          </cell>
          <cell r="E302">
            <v>2</v>
          </cell>
          <cell r="F302">
            <v>0.7</v>
          </cell>
          <cell r="G302">
            <v>8.57</v>
          </cell>
          <cell r="H302">
            <v>0.1</v>
          </cell>
          <cell r="I302">
            <v>1.18</v>
          </cell>
          <cell r="J302">
            <v>16.22</v>
          </cell>
        </row>
        <row r="303">
          <cell r="A303" t="str">
            <v>BSC_Zwettl_A</v>
          </cell>
          <cell r="B303">
            <v>672</v>
          </cell>
          <cell r="C303" t="str">
            <v>NOGD_Gmuend</v>
          </cell>
          <cell r="D303">
            <v>1</v>
          </cell>
          <cell r="E303">
            <v>1</v>
          </cell>
          <cell r="F303">
            <v>3.97</v>
          </cell>
          <cell r="G303">
            <v>48.38</v>
          </cell>
          <cell r="H303">
            <v>1.01</v>
          </cell>
          <cell r="I303">
            <v>12.32</v>
          </cell>
          <cell r="J303">
            <v>169.73</v>
          </cell>
        </row>
        <row r="304">
          <cell r="A304" t="str">
            <v>BSC_Zwettl_A</v>
          </cell>
          <cell r="B304">
            <v>968</v>
          </cell>
          <cell r="C304" t="str">
            <v>NOGD_Grosschoenau</v>
          </cell>
          <cell r="D304">
            <v>1</v>
          </cell>
          <cell r="E304">
            <v>1</v>
          </cell>
          <cell r="F304">
            <v>1.41</v>
          </cell>
          <cell r="G304">
            <v>17.13</v>
          </cell>
          <cell r="H304">
            <v>0.21</v>
          </cell>
          <cell r="I304">
            <v>2.56</v>
          </cell>
          <cell r="J304">
            <v>35.22</v>
          </cell>
        </row>
        <row r="305">
          <cell r="A305" t="str">
            <v>BSC_Zwettl_A</v>
          </cell>
          <cell r="B305">
            <v>1023</v>
          </cell>
          <cell r="C305" t="str">
            <v>NOGD_Grosspertholz</v>
          </cell>
          <cell r="D305">
            <v>1</v>
          </cell>
          <cell r="E305">
            <v>1</v>
          </cell>
          <cell r="F305">
            <v>1.96</v>
          </cell>
          <cell r="G305">
            <v>66.69</v>
          </cell>
          <cell r="H305">
            <v>0.18</v>
          </cell>
          <cell r="I305">
            <v>6.29</v>
          </cell>
          <cell r="J305">
            <v>31.02</v>
          </cell>
        </row>
        <row r="306">
          <cell r="A306" t="str">
            <v>BSC_Zwettl_A</v>
          </cell>
          <cell r="B306">
            <v>974</v>
          </cell>
          <cell r="C306" t="str">
            <v>NOGD_Heidenreichstein</v>
          </cell>
          <cell r="D306">
            <v>1</v>
          </cell>
          <cell r="E306">
            <v>1</v>
          </cell>
          <cell r="F306">
            <v>2.21</v>
          </cell>
          <cell r="G306">
            <v>26.95</v>
          </cell>
          <cell r="H306">
            <v>0.39</v>
          </cell>
          <cell r="I306">
            <v>4.74</v>
          </cell>
          <cell r="J306">
            <v>65.34</v>
          </cell>
        </row>
        <row r="307">
          <cell r="A307" t="str">
            <v>BSC_Zwettl_A</v>
          </cell>
          <cell r="B307">
            <v>1961</v>
          </cell>
          <cell r="C307" t="str">
            <v>NOGD_Kirchberg_am_Walde</v>
          </cell>
          <cell r="D307">
            <v>1</v>
          </cell>
          <cell r="E307">
            <v>1</v>
          </cell>
          <cell r="F307">
            <v>1.96</v>
          </cell>
          <cell r="G307">
            <v>66.69</v>
          </cell>
          <cell r="H307">
            <v>0.36</v>
          </cell>
          <cell r="I307">
            <v>12.37</v>
          </cell>
          <cell r="J307">
            <v>61</v>
          </cell>
        </row>
        <row r="308">
          <cell r="A308" t="str">
            <v>BSC_Zwettl_A</v>
          </cell>
          <cell r="B308">
            <v>1014</v>
          </cell>
          <cell r="C308" t="str">
            <v>NOGD_Neunagelberg</v>
          </cell>
          <cell r="D308">
            <v>1</v>
          </cell>
          <cell r="E308">
            <v>1</v>
          </cell>
          <cell r="F308">
            <v>0.39</v>
          </cell>
          <cell r="G308">
            <v>13.29</v>
          </cell>
          <cell r="H308">
            <v>0.03</v>
          </cell>
          <cell r="I308">
            <v>1.06</v>
          </cell>
          <cell r="J308">
            <v>5.22</v>
          </cell>
        </row>
        <row r="309">
          <cell r="A309" t="str">
            <v>BSC_Zwettl_A</v>
          </cell>
          <cell r="B309">
            <v>1009</v>
          </cell>
          <cell r="C309" t="str">
            <v>NOGD_Schrems</v>
          </cell>
          <cell r="D309">
            <v>1</v>
          </cell>
          <cell r="E309">
            <v>1</v>
          </cell>
          <cell r="F309">
            <v>2.71</v>
          </cell>
          <cell r="G309">
            <v>92.41</v>
          </cell>
          <cell r="H309">
            <v>0.5</v>
          </cell>
          <cell r="I309">
            <v>17.05</v>
          </cell>
          <cell r="J309">
            <v>84.08</v>
          </cell>
        </row>
        <row r="310">
          <cell r="A310" t="str">
            <v>BSC_Zwettl_A</v>
          </cell>
          <cell r="B310">
            <v>1018</v>
          </cell>
          <cell r="C310" t="str">
            <v>NOGD_St_Martin</v>
          </cell>
          <cell r="D310">
            <v>1</v>
          </cell>
          <cell r="E310">
            <v>1</v>
          </cell>
          <cell r="F310">
            <v>0.37</v>
          </cell>
          <cell r="G310">
            <v>12.52</v>
          </cell>
          <cell r="H310">
            <v>0.05</v>
          </cell>
          <cell r="I310">
            <v>1.57</v>
          </cell>
          <cell r="J310">
            <v>7.72</v>
          </cell>
        </row>
        <row r="311">
          <cell r="A311" t="str">
            <v>BSC_Zwettl_A</v>
          </cell>
          <cell r="B311">
            <v>1017</v>
          </cell>
          <cell r="C311" t="str">
            <v>NOGD_Weitra</v>
          </cell>
          <cell r="D311">
            <v>1</v>
          </cell>
          <cell r="E311">
            <v>1</v>
          </cell>
          <cell r="F311">
            <v>1.86</v>
          </cell>
          <cell r="G311">
            <v>22.74</v>
          </cell>
          <cell r="H311">
            <v>0.4</v>
          </cell>
          <cell r="I311">
            <v>4.82</v>
          </cell>
          <cell r="J311">
            <v>66.45</v>
          </cell>
        </row>
        <row r="312">
          <cell r="A312" t="str">
            <v>BSC_Mistelbach_A</v>
          </cell>
          <cell r="B312">
            <v>9204</v>
          </cell>
          <cell r="C312" t="str">
            <v>NOGF_Auersthal</v>
          </cell>
          <cell r="D312">
            <v>1</v>
          </cell>
          <cell r="E312">
            <v>1</v>
          </cell>
          <cell r="F312">
            <v>1.79</v>
          </cell>
          <cell r="G312">
            <v>60.89</v>
          </cell>
          <cell r="H312">
            <v>0.28999999999999998</v>
          </cell>
          <cell r="I312">
            <v>10.01</v>
          </cell>
          <cell r="J312">
            <v>49.37</v>
          </cell>
        </row>
        <row r="313">
          <cell r="A313" t="str">
            <v>BSC_Mistelbach_A</v>
          </cell>
          <cell r="B313">
            <v>10220</v>
          </cell>
          <cell r="C313" t="str">
            <v>NOGF_Auersthal</v>
          </cell>
          <cell r="D313">
            <v>1</v>
          </cell>
          <cell r="E313">
            <v>2</v>
          </cell>
          <cell r="F313">
            <v>0.49</v>
          </cell>
          <cell r="G313">
            <v>16.61</v>
          </cell>
          <cell r="H313">
            <v>0.08</v>
          </cell>
          <cell r="I313">
            <v>2.82</v>
          </cell>
          <cell r="J313">
            <v>13.92</v>
          </cell>
        </row>
        <row r="314">
          <cell r="A314" t="str">
            <v>BSC_Wien_I</v>
          </cell>
          <cell r="B314">
            <v>705</v>
          </cell>
          <cell r="C314" t="str">
            <v>NOGF_Deutsch_Wagram</v>
          </cell>
          <cell r="D314">
            <v>1</v>
          </cell>
          <cell r="E314">
            <v>1</v>
          </cell>
          <cell r="F314">
            <v>5.74</v>
          </cell>
          <cell r="G314">
            <v>70.03</v>
          </cell>
          <cell r="H314">
            <v>1.82</v>
          </cell>
          <cell r="I314">
            <v>22.19</v>
          </cell>
          <cell r="J314">
            <v>305.70999999999998</v>
          </cell>
        </row>
        <row r="315">
          <cell r="A315" t="str">
            <v>BSC_Mistelbach_A</v>
          </cell>
          <cell r="B315">
            <v>2060</v>
          </cell>
          <cell r="C315" t="str">
            <v>NOGF_Droesing</v>
          </cell>
          <cell r="D315">
            <v>1</v>
          </cell>
          <cell r="E315">
            <v>1</v>
          </cell>
          <cell r="F315">
            <v>1.08</v>
          </cell>
          <cell r="G315">
            <v>36.71</v>
          </cell>
          <cell r="H315">
            <v>0.19</v>
          </cell>
          <cell r="I315">
            <v>6.45</v>
          </cell>
          <cell r="J315">
            <v>31.8</v>
          </cell>
        </row>
        <row r="316">
          <cell r="A316" t="str">
            <v>BSC_Mistelbach_A</v>
          </cell>
          <cell r="B316">
            <v>2064</v>
          </cell>
          <cell r="C316" t="str">
            <v>NOGF_Duernkrut</v>
          </cell>
          <cell r="D316">
            <v>1</v>
          </cell>
          <cell r="E316">
            <v>1</v>
          </cell>
          <cell r="F316">
            <v>1.96</v>
          </cell>
          <cell r="G316">
            <v>23.9</v>
          </cell>
          <cell r="H316">
            <v>0.38</v>
          </cell>
          <cell r="I316">
            <v>4.5999999999999996</v>
          </cell>
          <cell r="J316">
            <v>63.37</v>
          </cell>
        </row>
        <row r="317">
          <cell r="A317" t="str">
            <v>BSC_Wien_I</v>
          </cell>
          <cell r="B317">
            <v>692</v>
          </cell>
          <cell r="C317" t="str">
            <v>NOGF_Engelhartstetten</v>
          </cell>
          <cell r="D317">
            <v>1</v>
          </cell>
          <cell r="E317">
            <v>1</v>
          </cell>
          <cell r="F317">
            <v>1.33</v>
          </cell>
          <cell r="G317">
            <v>45.22</v>
          </cell>
          <cell r="H317">
            <v>0.28999999999999998</v>
          </cell>
          <cell r="I317">
            <v>9.7200000000000006</v>
          </cell>
          <cell r="J317">
            <v>47.91</v>
          </cell>
        </row>
        <row r="318">
          <cell r="A318" t="str">
            <v>BSC_Wien_I</v>
          </cell>
          <cell r="B318">
            <v>687</v>
          </cell>
          <cell r="C318" t="str">
            <v>NOGF_Gaenserndorf</v>
          </cell>
          <cell r="D318">
            <v>1</v>
          </cell>
          <cell r="E318">
            <v>1</v>
          </cell>
          <cell r="F318">
            <v>5.71</v>
          </cell>
          <cell r="G318">
            <v>69.69</v>
          </cell>
          <cell r="H318">
            <v>1.9</v>
          </cell>
          <cell r="I318">
            <v>23.17</v>
          </cell>
          <cell r="J318">
            <v>319.26</v>
          </cell>
        </row>
        <row r="319">
          <cell r="A319" t="str">
            <v>BSC_Wien_I</v>
          </cell>
          <cell r="B319">
            <v>2225</v>
          </cell>
          <cell r="C319" t="str">
            <v>NOGF_Gross_Enzersdorf</v>
          </cell>
          <cell r="D319">
            <v>1</v>
          </cell>
          <cell r="E319">
            <v>1</v>
          </cell>
          <cell r="F319">
            <v>4.5599999999999996</v>
          </cell>
          <cell r="G319">
            <v>55.58</v>
          </cell>
          <cell r="H319">
            <v>1.21</v>
          </cell>
          <cell r="I319">
            <v>14.75</v>
          </cell>
          <cell r="J319">
            <v>203.19</v>
          </cell>
        </row>
        <row r="320">
          <cell r="A320" t="str">
            <v>BSC_Wien_I</v>
          </cell>
          <cell r="B320">
            <v>2226</v>
          </cell>
          <cell r="C320" t="str">
            <v>NOGF_Gross_Enzersdorf</v>
          </cell>
          <cell r="D320">
            <v>1</v>
          </cell>
          <cell r="E320">
            <v>2</v>
          </cell>
          <cell r="F320">
            <v>3.29</v>
          </cell>
          <cell r="G320">
            <v>40.18</v>
          </cell>
          <cell r="H320">
            <v>0.9</v>
          </cell>
          <cell r="I320">
            <v>11.02</v>
          </cell>
          <cell r="J320">
            <v>151.83000000000001</v>
          </cell>
        </row>
        <row r="321">
          <cell r="A321" t="str">
            <v>BSC_Mistelbach_A</v>
          </cell>
          <cell r="B321">
            <v>707</v>
          </cell>
          <cell r="C321" t="str">
            <v>NOGF_Gross_Schweinbarth</v>
          </cell>
          <cell r="D321">
            <v>1</v>
          </cell>
          <cell r="E321">
            <v>1</v>
          </cell>
          <cell r="F321">
            <v>1.0900000000000001</v>
          </cell>
          <cell r="G321">
            <v>13.29</v>
          </cell>
          <cell r="H321">
            <v>0.24</v>
          </cell>
          <cell r="I321">
            <v>2.96</v>
          </cell>
          <cell r="J321">
            <v>40.83</v>
          </cell>
        </row>
        <row r="322">
          <cell r="A322" t="str">
            <v>BSC_Mistelbach_A</v>
          </cell>
          <cell r="B322">
            <v>2058</v>
          </cell>
          <cell r="C322" t="str">
            <v>NOGF_Hohenau</v>
          </cell>
          <cell r="D322">
            <v>1</v>
          </cell>
          <cell r="E322">
            <v>1</v>
          </cell>
          <cell r="F322">
            <v>2.23</v>
          </cell>
          <cell r="G322">
            <v>75.97</v>
          </cell>
          <cell r="H322">
            <v>0.42</v>
          </cell>
          <cell r="I322">
            <v>14.19</v>
          </cell>
          <cell r="J322">
            <v>70</v>
          </cell>
        </row>
        <row r="323">
          <cell r="A323" t="str">
            <v>BSC_Wien_I</v>
          </cell>
          <cell r="B323">
            <v>659</v>
          </cell>
          <cell r="C323" t="str">
            <v>NOGF_Mannersdorf</v>
          </cell>
          <cell r="D323">
            <v>1</v>
          </cell>
          <cell r="E323">
            <v>1</v>
          </cell>
          <cell r="F323">
            <v>2.2999999999999998</v>
          </cell>
          <cell r="G323">
            <v>78.44</v>
          </cell>
          <cell r="H323">
            <v>0.65</v>
          </cell>
          <cell r="I323">
            <v>22.25</v>
          </cell>
          <cell r="J323">
            <v>109.71</v>
          </cell>
        </row>
        <row r="324">
          <cell r="A324" t="str">
            <v>BSC_Wien_I</v>
          </cell>
          <cell r="B324">
            <v>706</v>
          </cell>
          <cell r="C324" t="str">
            <v>NOGF_Marchegg</v>
          </cell>
          <cell r="D324">
            <v>1</v>
          </cell>
          <cell r="E324">
            <v>1</v>
          </cell>
          <cell r="F324">
            <v>1.75</v>
          </cell>
          <cell r="G324">
            <v>59.62</v>
          </cell>
          <cell r="H324">
            <v>0.44</v>
          </cell>
          <cell r="I324">
            <v>14.83</v>
          </cell>
          <cell r="J324">
            <v>73.13</v>
          </cell>
        </row>
        <row r="325">
          <cell r="A325" t="str">
            <v>BSC_Wien_I</v>
          </cell>
          <cell r="B325">
            <v>691</v>
          </cell>
          <cell r="C325" t="str">
            <v>NOGF_Obersiebenbrunn</v>
          </cell>
          <cell r="D325">
            <v>1</v>
          </cell>
          <cell r="E325">
            <v>1</v>
          </cell>
          <cell r="F325">
            <v>1.59</v>
          </cell>
          <cell r="G325">
            <v>54.25</v>
          </cell>
          <cell r="H325">
            <v>0.39</v>
          </cell>
          <cell r="I325">
            <v>13.32</v>
          </cell>
          <cell r="J325">
            <v>65.67</v>
          </cell>
        </row>
        <row r="326">
          <cell r="A326" t="str">
            <v>BSC_Wien_I</v>
          </cell>
          <cell r="B326">
            <v>11400</v>
          </cell>
          <cell r="C326" t="str">
            <v>NOGF_Obersiebenbrunn</v>
          </cell>
          <cell r="D326">
            <v>2</v>
          </cell>
          <cell r="E326">
            <v>1</v>
          </cell>
          <cell r="F326">
            <v>1.71</v>
          </cell>
          <cell r="G326">
            <v>58.17</v>
          </cell>
          <cell r="H326">
            <v>0.24</v>
          </cell>
          <cell r="I326">
            <v>8.25</v>
          </cell>
          <cell r="J326">
            <v>40.69</v>
          </cell>
        </row>
        <row r="327">
          <cell r="A327" t="str">
            <v>BSC_Wien_I</v>
          </cell>
          <cell r="B327">
            <v>710</v>
          </cell>
          <cell r="C327" t="str">
            <v>NOGF_Oberweiden</v>
          </cell>
          <cell r="D327">
            <v>1</v>
          </cell>
          <cell r="E327">
            <v>1</v>
          </cell>
          <cell r="F327">
            <v>1.86</v>
          </cell>
          <cell r="G327">
            <v>22.65</v>
          </cell>
          <cell r="H327">
            <v>0.36</v>
          </cell>
          <cell r="I327">
            <v>4.37</v>
          </cell>
          <cell r="J327">
            <v>60.2</v>
          </cell>
        </row>
        <row r="328">
          <cell r="A328" t="str">
            <v>BSC_Wien_I</v>
          </cell>
          <cell r="B328">
            <v>684</v>
          </cell>
          <cell r="C328" t="str">
            <v>NOGF_Orth_a_d_Donau</v>
          </cell>
          <cell r="D328">
            <v>1</v>
          </cell>
          <cell r="E328">
            <v>1</v>
          </cell>
          <cell r="F328">
            <v>2.69</v>
          </cell>
          <cell r="G328">
            <v>32.840000000000003</v>
          </cell>
          <cell r="H328">
            <v>0.67</v>
          </cell>
          <cell r="I328">
            <v>8.16</v>
          </cell>
          <cell r="J328">
            <v>112.45</v>
          </cell>
        </row>
        <row r="329">
          <cell r="A329" t="str">
            <v>BSC_Wien_I</v>
          </cell>
          <cell r="B329">
            <v>9213</v>
          </cell>
          <cell r="C329" t="str">
            <v>NOGF_Probstdorf</v>
          </cell>
          <cell r="D329">
            <v>1</v>
          </cell>
          <cell r="E329">
            <v>1</v>
          </cell>
          <cell r="F329">
            <v>0.5</v>
          </cell>
          <cell r="G329">
            <v>6.07</v>
          </cell>
          <cell r="H329">
            <v>0.08</v>
          </cell>
          <cell r="I329">
            <v>0.95</v>
          </cell>
          <cell r="J329">
            <v>13.04</v>
          </cell>
        </row>
        <row r="330">
          <cell r="A330" t="str">
            <v>BSC_Wien_I</v>
          </cell>
          <cell r="B330">
            <v>10382</v>
          </cell>
          <cell r="C330" t="str">
            <v>NOGF_Probstdorf</v>
          </cell>
          <cell r="D330">
            <v>1</v>
          </cell>
          <cell r="E330">
            <v>2</v>
          </cell>
          <cell r="F330">
            <v>1.5</v>
          </cell>
          <cell r="G330">
            <v>18.350000000000001</v>
          </cell>
          <cell r="H330">
            <v>0.31</v>
          </cell>
          <cell r="I330">
            <v>3.72</v>
          </cell>
          <cell r="J330">
            <v>51.28</v>
          </cell>
        </row>
        <row r="331">
          <cell r="A331" t="str">
            <v>BSC_Wien_I</v>
          </cell>
          <cell r="B331">
            <v>9203</v>
          </cell>
          <cell r="C331" t="str">
            <v>NOGF_Raasdorf</v>
          </cell>
          <cell r="D331">
            <v>1</v>
          </cell>
          <cell r="E331">
            <v>1</v>
          </cell>
          <cell r="F331">
            <v>0.56999999999999995</v>
          </cell>
          <cell r="G331">
            <v>7.01</v>
          </cell>
          <cell r="H331">
            <v>0.09</v>
          </cell>
          <cell r="I331">
            <v>1.05</v>
          </cell>
          <cell r="J331">
            <v>14.43</v>
          </cell>
        </row>
        <row r="332">
          <cell r="A332" t="str">
            <v>BSC_Wien_I</v>
          </cell>
          <cell r="B332">
            <v>10200</v>
          </cell>
          <cell r="C332" t="str">
            <v>NOGF_Raasdorf</v>
          </cell>
          <cell r="D332">
            <v>1</v>
          </cell>
          <cell r="E332">
            <v>2</v>
          </cell>
          <cell r="F332">
            <v>1.02</v>
          </cell>
          <cell r="G332">
            <v>12.41</v>
          </cell>
          <cell r="H332">
            <v>0.23</v>
          </cell>
          <cell r="I332">
            <v>2.83</v>
          </cell>
          <cell r="J332">
            <v>39.04</v>
          </cell>
        </row>
        <row r="333">
          <cell r="A333" t="str">
            <v>BSC_Wien_I</v>
          </cell>
          <cell r="B333">
            <v>10940</v>
          </cell>
          <cell r="C333" t="str">
            <v>NOGF_Raasdorf</v>
          </cell>
          <cell r="D333">
            <v>1</v>
          </cell>
          <cell r="E333">
            <v>3</v>
          </cell>
          <cell r="F333">
            <v>2.3199999999999998</v>
          </cell>
          <cell r="G333">
            <v>78.95</v>
          </cell>
          <cell r="H333">
            <v>0.52</v>
          </cell>
          <cell r="I333">
            <v>17.649999999999999</v>
          </cell>
          <cell r="J333">
            <v>87.03</v>
          </cell>
        </row>
        <row r="334">
          <cell r="A334" t="str">
            <v>BSC_Wien_I</v>
          </cell>
          <cell r="B334">
            <v>10181</v>
          </cell>
          <cell r="C334" t="str">
            <v>NOGF_Schoenfeld_Lassee</v>
          </cell>
          <cell r="D334">
            <v>1</v>
          </cell>
          <cell r="E334">
            <v>1</v>
          </cell>
          <cell r="F334">
            <v>1.43</v>
          </cell>
          <cell r="G334">
            <v>48.54</v>
          </cell>
          <cell r="H334">
            <v>0.37</v>
          </cell>
          <cell r="I334">
            <v>12.47</v>
          </cell>
          <cell r="J334">
            <v>61.48</v>
          </cell>
        </row>
        <row r="335">
          <cell r="A335" t="str">
            <v>BSC_Wien_I</v>
          </cell>
          <cell r="B335">
            <v>10182</v>
          </cell>
          <cell r="C335" t="str">
            <v>NOGF_Schoenfeld_Lassee</v>
          </cell>
          <cell r="D335">
            <v>1</v>
          </cell>
          <cell r="E335">
            <v>2</v>
          </cell>
          <cell r="F335">
            <v>1.02</v>
          </cell>
          <cell r="G335">
            <v>34.75</v>
          </cell>
          <cell r="H335">
            <v>0.22</v>
          </cell>
          <cell r="I335">
            <v>7.36</v>
          </cell>
          <cell r="J335">
            <v>36.31</v>
          </cell>
        </row>
        <row r="336">
          <cell r="A336" t="str">
            <v>BSC_Wien_I</v>
          </cell>
          <cell r="B336">
            <v>2106</v>
          </cell>
          <cell r="C336" t="str">
            <v>NOGF_Strasshof</v>
          </cell>
          <cell r="D336">
            <v>1</v>
          </cell>
          <cell r="E336">
            <v>1</v>
          </cell>
          <cell r="F336">
            <v>2.4</v>
          </cell>
          <cell r="G336">
            <v>29.21</v>
          </cell>
          <cell r="H336">
            <v>0.69</v>
          </cell>
          <cell r="I336">
            <v>8.36</v>
          </cell>
          <cell r="J336">
            <v>115.17</v>
          </cell>
        </row>
        <row r="337">
          <cell r="A337" t="str">
            <v>BSC_Wien_I</v>
          </cell>
          <cell r="B337">
            <v>2143</v>
          </cell>
          <cell r="C337" t="str">
            <v>NOGF_Strasshof_Silberwald</v>
          </cell>
          <cell r="D337">
            <v>1</v>
          </cell>
          <cell r="E337">
            <v>1</v>
          </cell>
          <cell r="F337">
            <v>1.89</v>
          </cell>
          <cell r="G337">
            <v>64.47</v>
          </cell>
          <cell r="H337">
            <v>0.37</v>
          </cell>
          <cell r="I337">
            <v>12.57</v>
          </cell>
          <cell r="J337">
            <v>61.97</v>
          </cell>
        </row>
        <row r="338">
          <cell r="A338" t="str">
            <v>BSC_Wien_I</v>
          </cell>
          <cell r="B338">
            <v>10280</v>
          </cell>
          <cell r="C338" t="str">
            <v>NOGF_Strasshof_Silberwald</v>
          </cell>
          <cell r="D338">
            <v>2</v>
          </cell>
          <cell r="E338">
            <v>1</v>
          </cell>
          <cell r="F338">
            <v>2.5499999999999998</v>
          </cell>
          <cell r="G338">
            <v>86.87</v>
          </cell>
          <cell r="H338">
            <v>0.72</v>
          </cell>
          <cell r="I338">
            <v>24.56</v>
          </cell>
          <cell r="J338">
            <v>121.09</v>
          </cell>
        </row>
        <row r="339">
          <cell r="A339" t="str">
            <v>BSC_Mistelbach_A</v>
          </cell>
          <cell r="B339">
            <v>2059</v>
          </cell>
          <cell r="C339" t="str">
            <v>NOGF_Zistersdorf</v>
          </cell>
          <cell r="D339">
            <v>1</v>
          </cell>
          <cell r="E339">
            <v>1</v>
          </cell>
          <cell r="F339">
            <v>3.89</v>
          </cell>
          <cell r="G339">
            <v>47.47</v>
          </cell>
          <cell r="H339">
            <v>0.57999999999999996</v>
          </cell>
          <cell r="I339">
            <v>7.09</v>
          </cell>
          <cell r="J339">
            <v>97.7</v>
          </cell>
        </row>
        <row r="340">
          <cell r="A340" t="str">
            <v>BSC_Mistelbach_A</v>
          </cell>
          <cell r="B340">
            <v>973</v>
          </cell>
          <cell r="C340" t="str">
            <v>NOHL_Goellersdorf</v>
          </cell>
          <cell r="D340">
            <v>1</v>
          </cell>
          <cell r="E340">
            <v>1</v>
          </cell>
          <cell r="F340">
            <v>4.07</v>
          </cell>
          <cell r="G340">
            <v>49.6</v>
          </cell>
          <cell r="H340">
            <v>1.08</v>
          </cell>
          <cell r="I340">
            <v>13.17</v>
          </cell>
          <cell r="J340">
            <v>181.46</v>
          </cell>
        </row>
        <row r="341">
          <cell r="A341" t="str">
            <v>BSC_Krems_A</v>
          </cell>
          <cell r="B341">
            <v>633</v>
          </cell>
          <cell r="C341" t="str">
            <v>NOHL_Guntersdorf</v>
          </cell>
          <cell r="D341">
            <v>1</v>
          </cell>
          <cell r="E341">
            <v>1</v>
          </cell>
          <cell r="F341">
            <v>3.65</v>
          </cell>
          <cell r="G341">
            <v>124.43</v>
          </cell>
          <cell r="H341">
            <v>1.1000000000000001</v>
          </cell>
          <cell r="I341">
            <v>37.54</v>
          </cell>
          <cell r="J341">
            <v>185.13</v>
          </cell>
        </row>
        <row r="342">
          <cell r="A342" t="str">
            <v>BSC_Krems_A</v>
          </cell>
          <cell r="B342">
            <v>636</v>
          </cell>
          <cell r="C342" t="str">
            <v>NOHL_Haugsdorf</v>
          </cell>
          <cell r="D342">
            <v>1</v>
          </cell>
          <cell r="E342">
            <v>1</v>
          </cell>
          <cell r="F342">
            <v>3.08</v>
          </cell>
          <cell r="G342">
            <v>105.1</v>
          </cell>
          <cell r="H342">
            <v>0.79</v>
          </cell>
          <cell r="I342">
            <v>26.99</v>
          </cell>
          <cell r="J342">
            <v>133.11000000000001</v>
          </cell>
        </row>
        <row r="343">
          <cell r="A343" t="str">
            <v>BSC_Krems_A</v>
          </cell>
          <cell r="B343">
            <v>634</v>
          </cell>
          <cell r="C343" t="str">
            <v>NOHL_Hollabrunn</v>
          </cell>
          <cell r="D343">
            <v>1</v>
          </cell>
          <cell r="E343">
            <v>1</v>
          </cell>
          <cell r="F343">
            <v>5.61</v>
          </cell>
          <cell r="G343">
            <v>68.38</v>
          </cell>
          <cell r="H343">
            <v>1.59</v>
          </cell>
          <cell r="I343">
            <v>19.37</v>
          </cell>
          <cell r="J343">
            <v>266.86</v>
          </cell>
        </row>
        <row r="344">
          <cell r="A344" t="str">
            <v>BSC_Krems_A</v>
          </cell>
          <cell r="B344">
            <v>635</v>
          </cell>
          <cell r="C344" t="str">
            <v>NOHL_Hollabrunn</v>
          </cell>
          <cell r="D344">
            <v>1</v>
          </cell>
          <cell r="E344">
            <v>2</v>
          </cell>
          <cell r="F344">
            <v>5.86</v>
          </cell>
          <cell r="G344">
            <v>71.400000000000006</v>
          </cell>
          <cell r="H344">
            <v>1.94</v>
          </cell>
          <cell r="I344">
            <v>23.71</v>
          </cell>
          <cell r="J344">
            <v>326.68</v>
          </cell>
        </row>
        <row r="345">
          <cell r="A345" t="str">
            <v>BSC_Mistelbach_A</v>
          </cell>
          <cell r="B345">
            <v>1714</v>
          </cell>
          <cell r="C345" t="str">
            <v>NOHL_Kammersdorf</v>
          </cell>
          <cell r="D345">
            <v>1</v>
          </cell>
          <cell r="E345">
            <v>1</v>
          </cell>
          <cell r="F345">
            <v>1.21</v>
          </cell>
          <cell r="G345">
            <v>41.31</v>
          </cell>
          <cell r="H345">
            <v>0.18</v>
          </cell>
          <cell r="I345">
            <v>6.05</v>
          </cell>
          <cell r="J345">
            <v>29.81</v>
          </cell>
        </row>
        <row r="346">
          <cell r="A346" t="str">
            <v>BSC_Krems_A</v>
          </cell>
          <cell r="B346">
            <v>1015</v>
          </cell>
          <cell r="C346" t="str">
            <v>NOHL_Kleinhaugsdorf</v>
          </cell>
          <cell r="D346">
            <v>1</v>
          </cell>
          <cell r="E346">
            <v>1</v>
          </cell>
          <cell r="F346">
            <v>1.54</v>
          </cell>
          <cell r="G346">
            <v>52.46</v>
          </cell>
          <cell r="H346">
            <v>0.31</v>
          </cell>
          <cell r="I346">
            <v>10.49</v>
          </cell>
          <cell r="J346">
            <v>51.71</v>
          </cell>
        </row>
        <row r="347">
          <cell r="A347" t="str">
            <v>BSC_Mistelbach_A</v>
          </cell>
          <cell r="B347">
            <v>2345</v>
          </cell>
          <cell r="C347" t="str">
            <v>NOHL_Porrau</v>
          </cell>
          <cell r="D347">
            <v>1</v>
          </cell>
          <cell r="E347">
            <v>1</v>
          </cell>
          <cell r="F347">
            <v>0.79</v>
          </cell>
          <cell r="G347">
            <v>27</v>
          </cell>
          <cell r="H347">
            <v>0.12</v>
          </cell>
          <cell r="I347">
            <v>4.1500000000000004</v>
          </cell>
          <cell r="J347">
            <v>20.47</v>
          </cell>
        </row>
        <row r="348">
          <cell r="A348" t="str">
            <v>BSC_Krems_A</v>
          </cell>
          <cell r="B348">
            <v>1454</v>
          </cell>
          <cell r="C348" t="str">
            <v>NOHL_Pulkau</v>
          </cell>
          <cell r="D348">
            <v>1</v>
          </cell>
          <cell r="E348">
            <v>1</v>
          </cell>
          <cell r="F348">
            <v>1.52</v>
          </cell>
          <cell r="G348">
            <v>51.78</v>
          </cell>
          <cell r="H348">
            <v>0.37</v>
          </cell>
          <cell r="I348">
            <v>12.76</v>
          </cell>
          <cell r="J348">
            <v>62.9</v>
          </cell>
        </row>
        <row r="349">
          <cell r="A349" t="str">
            <v>BSC_Krems_A</v>
          </cell>
          <cell r="B349">
            <v>669</v>
          </cell>
          <cell r="C349" t="str">
            <v>NOHL_Ravelsbach</v>
          </cell>
          <cell r="D349">
            <v>1</v>
          </cell>
          <cell r="E349">
            <v>1</v>
          </cell>
          <cell r="F349">
            <v>2.2000000000000002</v>
          </cell>
          <cell r="G349">
            <v>24.39</v>
          </cell>
          <cell r="H349">
            <v>0.66</v>
          </cell>
          <cell r="I349">
            <v>7.38</v>
          </cell>
          <cell r="J349">
            <v>111.72</v>
          </cell>
        </row>
        <row r="350">
          <cell r="A350" t="str">
            <v>BSC_Krems_A</v>
          </cell>
          <cell r="B350">
            <v>1453</v>
          </cell>
          <cell r="C350" t="str">
            <v>NOHL_Retz</v>
          </cell>
          <cell r="D350">
            <v>1</v>
          </cell>
          <cell r="E350">
            <v>1</v>
          </cell>
          <cell r="F350">
            <v>2.36</v>
          </cell>
          <cell r="G350">
            <v>80.400000000000006</v>
          </cell>
          <cell r="H350">
            <v>0.77</v>
          </cell>
          <cell r="I350">
            <v>26.21</v>
          </cell>
          <cell r="J350">
            <v>129.26</v>
          </cell>
        </row>
        <row r="351">
          <cell r="A351" t="str">
            <v>BSC_Krems_A</v>
          </cell>
          <cell r="B351">
            <v>1648</v>
          </cell>
          <cell r="C351" t="str">
            <v>NOHL_Roseldorf</v>
          </cell>
          <cell r="D351">
            <v>1</v>
          </cell>
          <cell r="E351">
            <v>1</v>
          </cell>
          <cell r="F351">
            <v>1.32</v>
          </cell>
          <cell r="G351">
            <v>45.14</v>
          </cell>
          <cell r="H351">
            <v>0.28999999999999998</v>
          </cell>
          <cell r="I351">
            <v>9.82</v>
          </cell>
          <cell r="J351">
            <v>48.42</v>
          </cell>
        </row>
        <row r="352">
          <cell r="A352" t="str">
            <v>BSC_Mistelbach_A</v>
          </cell>
          <cell r="B352">
            <v>1713</v>
          </cell>
          <cell r="C352" t="str">
            <v>NOHL_Seefeld_Kadolz</v>
          </cell>
          <cell r="D352">
            <v>1</v>
          </cell>
          <cell r="E352">
            <v>1</v>
          </cell>
          <cell r="F352">
            <v>2.3199999999999998</v>
          </cell>
          <cell r="G352">
            <v>78.95</v>
          </cell>
          <cell r="H352">
            <v>0.43</v>
          </cell>
          <cell r="I352">
            <v>14.59</v>
          </cell>
          <cell r="J352">
            <v>71.98</v>
          </cell>
        </row>
        <row r="353">
          <cell r="A353" t="str">
            <v>BSC_Krems_A</v>
          </cell>
          <cell r="B353">
            <v>1455</v>
          </cell>
          <cell r="C353" t="str">
            <v>NOHL_Sitzendorf</v>
          </cell>
          <cell r="D353">
            <v>1</v>
          </cell>
          <cell r="E353">
            <v>1</v>
          </cell>
          <cell r="F353">
            <v>2.95</v>
          </cell>
          <cell r="G353">
            <v>35.94</v>
          </cell>
          <cell r="H353">
            <v>0.6</v>
          </cell>
          <cell r="I353">
            <v>7.38</v>
          </cell>
          <cell r="J353">
            <v>101.61</v>
          </cell>
        </row>
        <row r="354">
          <cell r="A354" t="str">
            <v>BSC_Mistelbach_A</v>
          </cell>
          <cell r="B354">
            <v>2066</v>
          </cell>
          <cell r="C354" t="str">
            <v>NOHL_Weyerburg</v>
          </cell>
          <cell r="D354">
            <v>1</v>
          </cell>
          <cell r="E354">
            <v>1</v>
          </cell>
          <cell r="F354">
            <v>2.08</v>
          </cell>
          <cell r="G354">
            <v>70.86</v>
          </cell>
          <cell r="H354">
            <v>0.25</v>
          </cell>
          <cell r="I354">
            <v>8.57</v>
          </cell>
          <cell r="J354">
            <v>42.27</v>
          </cell>
        </row>
        <row r="355">
          <cell r="A355" t="str">
            <v>BSC_Krems_A</v>
          </cell>
          <cell r="B355">
            <v>1456</v>
          </cell>
          <cell r="C355" t="str">
            <v>NOHL_Zellerndorf</v>
          </cell>
          <cell r="D355">
            <v>1</v>
          </cell>
          <cell r="E355">
            <v>1</v>
          </cell>
          <cell r="F355">
            <v>2.25</v>
          </cell>
          <cell r="G355">
            <v>76.56</v>
          </cell>
          <cell r="H355">
            <v>0.55000000000000004</v>
          </cell>
          <cell r="I355">
            <v>18.68</v>
          </cell>
          <cell r="J355">
            <v>92.11</v>
          </cell>
        </row>
        <row r="356">
          <cell r="A356" t="str">
            <v>BSC_Krems_A</v>
          </cell>
          <cell r="B356">
            <v>671</v>
          </cell>
          <cell r="C356" t="str">
            <v>NOHO_Eggenburg</v>
          </cell>
          <cell r="D356">
            <v>1</v>
          </cell>
          <cell r="E356">
            <v>1</v>
          </cell>
          <cell r="F356">
            <v>5.38</v>
          </cell>
          <cell r="G356">
            <v>65.64</v>
          </cell>
          <cell r="H356">
            <v>0.67</v>
          </cell>
          <cell r="I356">
            <v>8.14</v>
          </cell>
          <cell r="J356">
            <v>112.2</v>
          </cell>
        </row>
        <row r="357">
          <cell r="A357" t="str">
            <v>BSC_Krems_A</v>
          </cell>
          <cell r="B357">
            <v>975</v>
          </cell>
          <cell r="C357" t="str">
            <v>NOHO_Gars</v>
          </cell>
          <cell r="D357">
            <v>1</v>
          </cell>
          <cell r="E357">
            <v>1</v>
          </cell>
          <cell r="F357">
            <v>3.06</v>
          </cell>
          <cell r="G357">
            <v>37.380000000000003</v>
          </cell>
          <cell r="H357">
            <v>0.82</v>
          </cell>
          <cell r="I357">
            <v>10.06</v>
          </cell>
          <cell r="J357">
            <v>138.55000000000001</v>
          </cell>
        </row>
        <row r="358">
          <cell r="A358" t="str">
            <v>BSC_Krems_A</v>
          </cell>
          <cell r="B358">
            <v>791</v>
          </cell>
          <cell r="C358" t="str">
            <v>NOHO_Horn</v>
          </cell>
          <cell r="D358">
            <v>1</v>
          </cell>
          <cell r="E358">
            <v>1</v>
          </cell>
          <cell r="F358">
            <v>5.19</v>
          </cell>
          <cell r="G358">
            <v>63.29</v>
          </cell>
          <cell r="H358">
            <v>1.82</v>
          </cell>
          <cell r="I358">
            <v>22.2</v>
          </cell>
          <cell r="J358">
            <v>305.81</v>
          </cell>
        </row>
        <row r="359">
          <cell r="A359" t="str">
            <v>BSC_Krems_A</v>
          </cell>
          <cell r="B359">
            <v>1025</v>
          </cell>
          <cell r="C359" t="str">
            <v>NOHO_Sachsendorf</v>
          </cell>
          <cell r="D359">
            <v>1</v>
          </cell>
          <cell r="E359">
            <v>1</v>
          </cell>
          <cell r="F359">
            <v>1.03</v>
          </cell>
          <cell r="G359">
            <v>35</v>
          </cell>
          <cell r="H359">
            <v>0.18</v>
          </cell>
          <cell r="I359">
            <v>6.29</v>
          </cell>
          <cell r="J359">
            <v>31.04</v>
          </cell>
        </row>
        <row r="360">
          <cell r="A360" t="str">
            <v>BSC_Zwettl_A</v>
          </cell>
          <cell r="B360">
            <v>2138</v>
          </cell>
          <cell r="C360" t="str">
            <v>NOHO_Wildhaeuser</v>
          </cell>
          <cell r="D360">
            <v>1</v>
          </cell>
          <cell r="E360">
            <v>1</v>
          </cell>
          <cell r="F360">
            <v>0.4</v>
          </cell>
          <cell r="G360">
            <v>13.71</v>
          </cell>
          <cell r="H360">
            <v>0.08</v>
          </cell>
          <cell r="I360">
            <v>2.87</v>
          </cell>
          <cell r="J360">
            <v>14.16</v>
          </cell>
        </row>
        <row r="361">
          <cell r="A361" t="str">
            <v>BSC_Mistelbach_A</v>
          </cell>
          <cell r="B361">
            <v>689</v>
          </cell>
          <cell r="C361" t="str">
            <v>NOKO_Ernstbrunn</v>
          </cell>
          <cell r="D361">
            <v>1</v>
          </cell>
          <cell r="E361">
            <v>1</v>
          </cell>
          <cell r="F361">
            <v>2.17</v>
          </cell>
          <cell r="G361">
            <v>73.84</v>
          </cell>
          <cell r="H361">
            <v>0.42</v>
          </cell>
          <cell r="I361">
            <v>14.17</v>
          </cell>
          <cell r="J361">
            <v>69.86</v>
          </cell>
        </row>
        <row r="362">
          <cell r="A362" t="str">
            <v>BSC_Krems_A</v>
          </cell>
          <cell r="B362">
            <v>652</v>
          </cell>
          <cell r="C362" t="str">
            <v>NOKO_Hausleiten</v>
          </cell>
          <cell r="D362">
            <v>1</v>
          </cell>
          <cell r="E362">
            <v>1</v>
          </cell>
          <cell r="F362">
            <v>3.59</v>
          </cell>
          <cell r="G362">
            <v>43.81</v>
          </cell>
          <cell r="H362">
            <v>1.08</v>
          </cell>
          <cell r="I362">
            <v>13.12</v>
          </cell>
          <cell r="J362">
            <v>180.73</v>
          </cell>
        </row>
        <row r="363">
          <cell r="A363" t="str">
            <v>BSC_Krems_A</v>
          </cell>
          <cell r="B363">
            <v>653</v>
          </cell>
          <cell r="C363" t="str">
            <v>NOKO_Hausleiten</v>
          </cell>
          <cell r="D363">
            <v>1</v>
          </cell>
          <cell r="E363">
            <v>2</v>
          </cell>
          <cell r="F363">
            <v>2.6</v>
          </cell>
          <cell r="G363">
            <v>31.71</v>
          </cell>
          <cell r="H363">
            <v>0.79</v>
          </cell>
          <cell r="I363">
            <v>9.61</v>
          </cell>
          <cell r="J363">
            <v>132.41</v>
          </cell>
        </row>
        <row r="364">
          <cell r="A364" t="str">
            <v>BSC_Wien_H</v>
          </cell>
          <cell r="B364">
            <v>516</v>
          </cell>
          <cell r="C364" t="str">
            <v>NOKO_Korneuburg</v>
          </cell>
          <cell r="D364">
            <v>1</v>
          </cell>
          <cell r="E364">
            <v>1</v>
          </cell>
          <cell r="F364">
            <v>6.39</v>
          </cell>
          <cell r="G364">
            <v>77.89</v>
          </cell>
          <cell r="H364">
            <v>1.96</v>
          </cell>
          <cell r="I364">
            <v>23.84</v>
          </cell>
          <cell r="J364">
            <v>328.44</v>
          </cell>
        </row>
        <row r="365">
          <cell r="A365" t="str">
            <v>BSC_Wien_H</v>
          </cell>
          <cell r="B365">
            <v>2359</v>
          </cell>
          <cell r="C365" t="str">
            <v>NOKO_Korneuburg</v>
          </cell>
          <cell r="D365">
            <v>1</v>
          </cell>
          <cell r="E365">
            <v>2</v>
          </cell>
          <cell r="F365">
            <v>7.75</v>
          </cell>
          <cell r="G365">
            <v>94.51</v>
          </cell>
          <cell r="H365">
            <v>2.59</v>
          </cell>
          <cell r="I365">
            <v>31.61</v>
          </cell>
          <cell r="J365">
            <v>435.54</v>
          </cell>
        </row>
        <row r="366">
          <cell r="A366" t="str">
            <v>BSC_Wien_H</v>
          </cell>
          <cell r="B366">
            <v>2360</v>
          </cell>
          <cell r="C366" t="str">
            <v>NOKO_Korneuburg</v>
          </cell>
          <cell r="D366">
            <v>1</v>
          </cell>
          <cell r="E366">
            <v>3</v>
          </cell>
          <cell r="F366">
            <v>5.59</v>
          </cell>
          <cell r="G366">
            <v>68.14</v>
          </cell>
          <cell r="H366">
            <v>2.13</v>
          </cell>
          <cell r="I366">
            <v>25.93</v>
          </cell>
          <cell r="J366">
            <v>357.24</v>
          </cell>
        </row>
        <row r="367">
          <cell r="A367" t="str">
            <v>BSC_Mistelbach_A</v>
          </cell>
          <cell r="B367">
            <v>2068</v>
          </cell>
          <cell r="C367" t="str">
            <v>NOKO_Mitterberg</v>
          </cell>
          <cell r="D367">
            <v>1</v>
          </cell>
          <cell r="E367">
            <v>1</v>
          </cell>
          <cell r="F367">
            <v>0.28000000000000003</v>
          </cell>
          <cell r="G367">
            <v>9.4499999999999993</v>
          </cell>
          <cell r="H367">
            <v>0.02</v>
          </cell>
          <cell r="I367">
            <v>0.68</v>
          </cell>
          <cell r="J367">
            <v>3.36</v>
          </cell>
        </row>
        <row r="368">
          <cell r="A368" t="str">
            <v>BSC_Mistelbach_A</v>
          </cell>
          <cell r="B368">
            <v>2346</v>
          </cell>
          <cell r="C368" t="str">
            <v>NOKO_Nursch</v>
          </cell>
          <cell r="D368">
            <v>1</v>
          </cell>
          <cell r="E368">
            <v>1</v>
          </cell>
          <cell r="F368">
            <v>0.54</v>
          </cell>
          <cell r="G368">
            <v>18.23</v>
          </cell>
          <cell r="H368">
            <v>0.09</v>
          </cell>
          <cell r="I368">
            <v>2.91</v>
          </cell>
          <cell r="J368">
            <v>14.33</v>
          </cell>
        </row>
        <row r="369">
          <cell r="A369" t="str">
            <v>BSC_Wien_H</v>
          </cell>
          <cell r="B369">
            <v>740</v>
          </cell>
          <cell r="C369" t="str">
            <v>NOKO_Rueckersdorf</v>
          </cell>
          <cell r="D369">
            <v>1</v>
          </cell>
          <cell r="E369">
            <v>1</v>
          </cell>
          <cell r="F369">
            <v>2.46</v>
          </cell>
          <cell r="G369">
            <v>29.94</v>
          </cell>
          <cell r="H369">
            <v>0.64</v>
          </cell>
          <cell r="I369">
            <v>7.85</v>
          </cell>
          <cell r="J369">
            <v>108.15</v>
          </cell>
        </row>
        <row r="370">
          <cell r="A370" t="str">
            <v>BSC_Krems_A</v>
          </cell>
          <cell r="B370">
            <v>9228</v>
          </cell>
          <cell r="C370" t="str">
            <v>NOKO_Sierndorf</v>
          </cell>
          <cell r="D370">
            <v>1</v>
          </cell>
          <cell r="E370">
            <v>1</v>
          </cell>
          <cell r="F370">
            <v>1.97</v>
          </cell>
          <cell r="G370">
            <v>67.11</v>
          </cell>
          <cell r="H370">
            <v>0.4</v>
          </cell>
          <cell r="I370">
            <v>13.46</v>
          </cell>
          <cell r="J370">
            <v>66.39</v>
          </cell>
        </row>
        <row r="371">
          <cell r="A371" t="str">
            <v>BSC_Krems_A</v>
          </cell>
          <cell r="B371">
            <v>10680</v>
          </cell>
          <cell r="C371" t="str">
            <v>NOKO_Sierndorf</v>
          </cell>
          <cell r="D371">
            <v>1</v>
          </cell>
          <cell r="E371">
            <v>2</v>
          </cell>
          <cell r="F371">
            <v>1.93</v>
          </cell>
          <cell r="G371">
            <v>65.58</v>
          </cell>
          <cell r="H371">
            <v>0.4</v>
          </cell>
          <cell r="I371">
            <v>13.49</v>
          </cell>
          <cell r="J371">
            <v>66.510000000000005</v>
          </cell>
        </row>
        <row r="372">
          <cell r="A372" t="str">
            <v>BSC_Wien_H</v>
          </cell>
          <cell r="B372">
            <v>464</v>
          </cell>
          <cell r="C372" t="str">
            <v>NOKO_Stockerau</v>
          </cell>
          <cell r="D372">
            <v>1</v>
          </cell>
          <cell r="E372">
            <v>1</v>
          </cell>
          <cell r="F372">
            <v>9.18</v>
          </cell>
          <cell r="G372">
            <v>111.98</v>
          </cell>
          <cell r="H372">
            <v>2.76</v>
          </cell>
          <cell r="I372">
            <v>33.630000000000003</v>
          </cell>
          <cell r="J372">
            <v>463.33</v>
          </cell>
        </row>
        <row r="373">
          <cell r="A373" t="str">
            <v>BSC_Wien_H</v>
          </cell>
          <cell r="B373">
            <v>465</v>
          </cell>
          <cell r="C373" t="str">
            <v>NOKO_Stockerau</v>
          </cell>
          <cell r="D373">
            <v>1</v>
          </cell>
          <cell r="E373">
            <v>2</v>
          </cell>
          <cell r="F373">
            <v>4.2300000000000004</v>
          </cell>
          <cell r="G373">
            <v>51.55</v>
          </cell>
          <cell r="H373">
            <v>1.29</v>
          </cell>
          <cell r="I373">
            <v>15.77</v>
          </cell>
          <cell r="J373">
            <v>217.27</v>
          </cell>
        </row>
        <row r="374">
          <cell r="A374" t="str">
            <v>BSC_Wien_H</v>
          </cell>
          <cell r="B374">
            <v>466</v>
          </cell>
          <cell r="C374" t="str">
            <v>NOKO_Stockerau</v>
          </cell>
          <cell r="D374">
            <v>1</v>
          </cell>
          <cell r="E374">
            <v>3</v>
          </cell>
          <cell r="F374">
            <v>4.91</v>
          </cell>
          <cell r="G374">
            <v>59.91</v>
          </cell>
          <cell r="H374">
            <v>1.59</v>
          </cell>
          <cell r="I374">
            <v>19.43</v>
          </cell>
          <cell r="J374">
            <v>267.62</v>
          </cell>
        </row>
        <row r="375">
          <cell r="A375" t="str">
            <v>BSC_Mistelbach_A</v>
          </cell>
          <cell r="B375">
            <v>738</v>
          </cell>
          <cell r="C375" t="str">
            <v>NOKO_Wetzleinsdorf</v>
          </cell>
          <cell r="D375">
            <v>1</v>
          </cell>
          <cell r="E375">
            <v>1</v>
          </cell>
          <cell r="F375">
            <v>1.91</v>
          </cell>
          <cell r="G375">
            <v>23.29</v>
          </cell>
          <cell r="H375">
            <v>0.51</v>
          </cell>
          <cell r="I375">
            <v>6.25</v>
          </cell>
          <cell r="J375">
            <v>86.15</v>
          </cell>
        </row>
        <row r="376">
          <cell r="A376" t="str">
            <v>BSC_Krems_A</v>
          </cell>
          <cell r="B376">
            <v>1600</v>
          </cell>
          <cell r="C376" t="str">
            <v>NOKR_Arnsdorf</v>
          </cell>
          <cell r="D376">
            <v>1</v>
          </cell>
          <cell r="E376">
            <v>1</v>
          </cell>
          <cell r="F376">
            <v>2.2000000000000002</v>
          </cell>
          <cell r="G376">
            <v>26.8</v>
          </cell>
          <cell r="H376">
            <v>0.56999999999999995</v>
          </cell>
          <cell r="I376">
            <v>6.98</v>
          </cell>
          <cell r="J376">
            <v>96.21</v>
          </cell>
        </row>
        <row r="377">
          <cell r="A377" t="str">
            <v>BSC_Krems_A</v>
          </cell>
          <cell r="B377">
            <v>794</v>
          </cell>
          <cell r="C377" t="str">
            <v>NOKR_Gfoehl</v>
          </cell>
          <cell r="D377">
            <v>1</v>
          </cell>
          <cell r="E377">
            <v>1</v>
          </cell>
          <cell r="F377">
            <v>1.59</v>
          </cell>
          <cell r="G377">
            <v>54.17</v>
          </cell>
          <cell r="H377">
            <v>0.37</v>
          </cell>
          <cell r="I377">
            <v>12.44</v>
          </cell>
          <cell r="J377">
            <v>61.35</v>
          </cell>
        </row>
        <row r="378">
          <cell r="A378" t="str">
            <v>BSC_Krems_A</v>
          </cell>
          <cell r="B378">
            <v>810</v>
          </cell>
          <cell r="C378" t="str">
            <v>NOKR_Langenlois</v>
          </cell>
          <cell r="D378">
            <v>1</v>
          </cell>
          <cell r="E378">
            <v>1</v>
          </cell>
          <cell r="F378">
            <v>4.63</v>
          </cell>
          <cell r="G378">
            <v>56.43</v>
          </cell>
          <cell r="H378">
            <v>1.17</v>
          </cell>
          <cell r="I378">
            <v>14.23</v>
          </cell>
          <cell r="J378">
            <v>196.03</v>
          </cell>
        </row>
        <row r="379">
          <cell r="A379" t="str">
            <v>BSC_Krems_A</v>
          </cell>
          <cell r="B379">
            <v>1176</v>
          </cell>
          <cell r="C379" t="str">
            <v>NOKR_Lengenfeld</v>
          </cell>
          <cell r="D379">
            <v>1</v>
          </cell>
          <cell r="E379">
            <v>1</v>
          </cell>
          <cell r="F379">
            <v>1.71</v>
          </cell>
          <cell r="G379">
            <v>20.88</v>
          </cell>
          <cell r="H379">
            <v>0.49</v>
          </cell>
          <cell r="I379">
            <v>5.97</v>
          </cell>
          <cell r="J379">
            <v>82.31</v>
          </cell>
        </row>
        <row r="380">
          <cell r="A380" t="str">
            <v>BSC_Zwettl_A</v>
          </cell>
          <cell r="B380">
            <v>813</v>
          </cell>
          <cell r="C380" t="str">
            <v>NOKR_Peygarten</v>
          </cell>
          <cell r="D380">
            <v>1</v>
          </cell>
          <cell r="E380">
            <v>1</v>
          </cell>
          <cell r="F380">
            <v>1.38</v>
          </cell>
          <cell r="G380">
            <v>16.8</v>
          </cell>
          <cell r="H380">
            <v>0.26</v>
          </cell>
          <cell r="I380">
            <v>3.19</v>
          </cell>
          <cell r="J380">
            <v>43.9</v>
          </cell>
        </row>
        <row r="381">
          <cell r="A381" t="str">
            <v>BSC_Zwettl_A</v>
          </cell>
          <cell r="B381">
            <v>812</v>
          </cell>
          <cell r="C381" t="str">
            <v>NOKR_Rastenfeld</v>
          </cell>
          <cell r="D381">
            <v>1</v>
          </cell>
          <cell r="E381">
            <v>1</v>
          </cell>
          <cell r="F381">
            <v>0.89</v>
          </cell>
          <cell r="G381">
            <v>10.79</v>
          </cell>
          <cell r="H381">
            <v>7.0000000000000007E-2</v>
          </cell>
          <cell r="I381">
            <v>0.9</v>
          </cell>
          <cell r="J381">
            <v>12.37</v>
          </cell>
        </row>
        <row r="382">
          <cell r="A382" t="str">
            <v>BSC_Krems_A</v>
          </cell>
          <cell r="B382">
            <v>1392</v>
          </cell>
          <cell r="C382" t="str">
            <v>NOKR_Rossatz</v>
          </cell>
          <cell r="D382">
            <v>1</v>
          </cell>
          <cell r="E382">
            <v>1</v>
          </cell>
          <cell r="F382">
            <v>2.63</v>
          </cell>
          <cell r="G382">
            <v>32.130000000000003</v>
          </cell>
          <cell r="H382">
            <v>0.72</v>
          </cell>
          <cell r="I382">
            <v>8.76</v>
          </cell>
          <cell r="J382">
            <v>120.67</v>
          </cell>
        </row>
        <row r="383">
          <cell r="A383" t="str">
            <v>BSC_Krems_A</v>
          </cell>
          <cell r="B383">
            <v>1960</v>
          </cell>
          <cell r="C383" t="str">
            <v>NOKR_Senftenberg</v>
          </cell>
          <cell r="D383">
            <v>1</v>
          </cell>
          <cell r="E383">
            <v>1</v>
          </cell>
          <cell r="F383">
            <v>1.45</v>
          </cell>
          <cell r="G383">
            <v>17.62</v>
          </cell>
          <cell r="H383">
            <v>0.28999999999999998</v>
          </cell>
          <cell r="I383">
            <v>3.58</v>
          </cell>
          <cell r="J383">
            <v>49.32</v>
          </cell>
        </row>
        <row r="384">
          <cell r="A384" t="str">
            <v>BSC_Krems_A</v>
          </cell>
          <cell r="B384">
            <v>893</v>
          </cell>
          <cell r="C384" t="str">
            <v>NOKR_Stiefern</v>
          </cell>
          <cell r="D384">
            <v>1</v>
          </cell>
          <cell r="E384">
            <v>1</v>
          </cell>
          <cell r="F384">
            <v>0.82</v>
          </cell>
          <cell r="G384">
            <v>10.06</v>
          </cell>
          <cell r="H384">
            <v>0.19</v>
          </cell>
          <cell r="I384">
            <v>2.36</v>
          </cell>
          <cell r="J384">
            <v>32.549999999999997</v>
          </cell>
        </row>
        <row r="385">
          <cell r="A385" t="str">
            <v>BSC_Krems_A</v>
          </cell>
          <cell r="B385">
            <v>647</v>
          </cell>
          <cell r="C385" t="str">
            <v>NOKS_Lastenstr</v>
          </cell>
          <cell r="D385">
            <v>1</v>
          </cell>
          <cell r="E385">
            <v>1</v>
          </cell>
          <cell r="F385">
            <v>6.86</v>
          </cell>
          <cell r="G385">
            <v>83.59</v>
          </cell>
          <cell r="H385">
            <v>2.19</v>
          </cell>
          <cell r="I385">
            <v>26.72</v>
          </cell>
          <cell r="J385">
            <v>368.07</v>
          </cell>
        </row>
        <row r="386">
          <cell r="A386" t="str">
            <v>BSC_Krems_A</v>
          </cell>
          <cell r="B386">
            <v>668</v>
          </cell>
          <cell r="C386" t="str">
            <v>NOKS_Lastenstr</v>
          </cell>
          <cell r="D386">
            <v>1</v>
          </cell>
          <cell r="E386">
            <v>2</v>
          </cell>
          <cell r="F386">
            <v>5.56</v>
          </cell>
          <cell r="G386">
            <v>67.77</v>
          </cell>
          <cell r="H386">
            <v>1.43</v>
          </cell>
          <cell r="I386">
            <v>17.45</v>
          </cell>
          <cell r="J386">
            <v>240.38</v>
          </cell>
        </row>
        <row r="387">
          <cell r="A387" t="str">
            <v>BSC_Krems_A</v>
          </cell>
          <cell r="B387">
            <v>686</v>
          </cell>
          <cell r="C387" t="str">
            <v>NOKS_Lastenstr</v>
          </cell>
          <cell r="D387">
            <v>1</v>
          </cell>
          <cell r="E387">
            <v>3</v>
          </cell>
          <cell r="F387">
            <v>11.47</v>
          </cell>
          <cell r="G387">
            <v>139.9</v>
          </cell>
          <cell r="H387">
            <v>4.1399999999999997</v>
          </cell>
          <cell r="I387">
            <v>50.5</v>
          </cell>
          <cell r="J387">
            <v>695.65</v>
          </cell>
        </row>
        <row r="388">
          <cell r="A388" t="str">
            <v>BSC_Krems_A</v>
          </cell>
          <cell r="B388">
            <v>644</v>
          </cell>
          <cell r="C388" t="str">
            <v>NOKS_Mierka</v>
          </cell>
          <cell r="D388">
            <v>1</v>
          </cell>
          <cell r="E388">
            <v>1</v>
          </cell>
          <cell r="F388">
            <v>3.71</v>
          </cell>
          <cell r="G388">
            <v>45.27</v>
          </cell>
          <cell r="H388">
            <v>1.1599999999999999</v>
          </cell>
          <cell r="I388">
            <v>14.19</v>
          </cell>
          <cell r="J388">
            <v>195.5</v>
          </cell>
        </row>
        <row r="389">
          <cell r="A389" t="str">
            <v>BSC_Krems_A</v>
          </cell>
          <cell r="B389">
            <v>645</v>
          </cell>
          <cell r="C389" t="str">
            <v>NOKS_Mierka</v>
          </cell>
          <cell r="D389">
            <v>1</v>
          </cell>
          <cell r="E389">
            <v>2</v>
          </cell>
          <cell r="F389">
            <v>5.66</v>
          </cell>
          <cell r="G389">
            <v>69.02</v>
          </cell>
          <cell r="H389">
            <v>1.78</v>
          </cell>
          <cell r="I389">
            <v>21.76</v>
          </cell>
          <cell r="J389">
            <v>299.77</v>
          </cell>
        </row>
        <row r="390">
          <cell r="A390" t="str">
            <v>BSC_Mariazell_A</v>
          </cell>
          <cell r="B390">
            <v>2253</v>
          </cell>
          <cell r="C390" t="str">
            <v>NOLF_Annaberg</v>
          </cell>
          <cell r="D390">
            <v>1</v>
          </cell>
          <cell r="E390">
            <v>1</v>
          </cell>
          <cell r="F390">
            <v>0.66</v>
          </cell>
          <cell r="G390">
            <v>8.0500000000000007</v>
          </cell>
          <cell r="H390">
            <v>0.05</v>
          </cell>
          <cell r="I390">
            <v>0.63</v>
          </cell>
          <cell r="J390">
            <v>8.67</v>
          </cell>
        </row>
        <row r="391">
          <cell r="A391" t="str">
            <v>BSC_Mariazell_A</v>
          </cell>
          <cell r="B391">
            <v>2052</v>
          </cell>
          <cell r="C391" t="str">
            <v>NOLF_Gemeindealpe</v>
          </cell>
          <cell r="D391">
            <v>1</v>
          </cell>
          <cell r="E391">
            <v>1</v>
          </cell>
          <cell r="F391">
            <v>0.99</v>
          </cell>
          <cell r="G391">
            <v>12.04</v>
          </cell>
          <cell r="H391">
            <v>0.17</v>
          </cell>
          <cell r="I391">
            <v>2.04</v>
          </cell>
          <cell r="J391">
            <v>28.1</v>
          </cell>
        </row>
        <row r="392">
          <cell r="A392" t="str">
            <v>BSC_Mariazell_A</v>
          </cell>
          <cell r="B392">
            <v>1692</v>
          </cell>
          <cell r="C392" t="str">
            <v>NOLF_Josefsberg</v>
          </cell>
          <cell r="D392">
            <v>1</v>
          </cell>
          <cell r="E392">
            <v>1</v>
          </cell>
          <cell r="F392">
            <v>0.75</v>
          </cell>
          <cell r="G392">
            <v>25.66</v>
          </cell>
          <cell r="H392">
            <v>0.1</v>
          </cell>
          <cell r="I392">
            <v>3.53</v>
          </cell>
          <cell r="J392">
            <v>17.39</v>
          </cell>
        </row>
        <row r="393">
          <cell r="A393" t="str">
            <v>BSC_Mariazell_A</v>
          </cell>
          <cell r="B393">
            <v>1974</v>
          </cell>
          <cell r="C393" t="str">
            <v>NOLF_Mitterbach</v>
          </cell>
          <cell r="D393">
            <v>1</v>
          </cell>
          <cell r="E393">
            <v>1</v>
          </cell>
          <cell r="F393">
            <v>1.1299999999999999</v>
          </cell>
          <cell r="G393">
            <v>13.78</v>
          </cell>
          <cell r="H393">
            <v>0.16</v>
          </cell>
          <cell r="I393">
            <v>1.95</v>
          </cell>
          <cell r="J393">
            <v>26.85</v>
          </cell>
        </row>
        <row r="394">
          <cell r="A394" t="str">
            <v>BSC_Mödling_A</v>
          </cell>
          <cell r="B394">
            <v>9216</v>
          </cell>
          <cell r="C394" t="str">
            <v>NOMD_Achau</v>
          </cell>
          <cell r="D394">
            <v>1</v>
          </cell>
          <cell r="E394">
            <v>1</v>
          </cell>
          <cell r="F394">
            <v>2.77</v>
          </cell>
          <cell r="G394">
            <v>94.45</v>
          </cell>
          <cell r="H394">
            <v>0.66</v>
          </cell>
          <cell r="I394">
            <v>22.4</v>
          </cell>
          <cell r="J394">
            <v>110.46</v>
          </cell>
        </row>
        <row r="395">
          <cell r="A395" t="str">
            <v>BSC_Mödling_A</v>
          </cell>
          <cell r="B395">
            <v>9920</v>
          </cell>
          <cell r="C395" t="str">
            <v>NOMD_Achau</v>
          </cell>
          <cell r="D395">
            <v>1</v>
          </cell>
          <cell r="E395">
            <v>2</v>
          </cell>
          <cell r="F395">
            <v>5.05</v>
          </cell>
          <cell r="G395">
            <v>61.58</v>
          </cell>
          <cell r="H395">
            <v>1.43</v>
          </cell>
          <cell r="I395">
            <v>17.38</v>
          </cell>
          <cell r="J395">
            <v>239.47</v>
          </cell>
        </row>
        <row r="396">
          <cell r="A396" t="str">
            <v>BSC_Wien_E</v>
          </cell>
          <cell r="B396">
            <v>643</v>
          </cell>
          <cell r="C396" t="str">
            <v>NOMD_Breitenfurt</v>
          </cell>
          <cell r="D396">
            <v>1</v>
          </cell>
          <cell r="E396">
            <v>1</v>
          </cell>
          <cell r="F396">
            <v>3.06</v>
          </cell>
          <cell r="G396">
            <v>37.35</v>
          </cell>
          <cell r="H396">
            <v>0.93</v>
          </cell>
          <cell r="I396">
            <v>11.29</v>
          </cell>
          <cell r="J396">
            <v>155.59</v>
          </cell>
        </row>
        <row r="397">
          <cell r="A397" t="str">
            <v>BSC_Mödling_A</v>
          </cell>
          <cell r="B397">
            <v>506</v>
          </cell>
          <cell r="C397" t="str">
            <v>NOMD_Brunn_a_G</v>
          </cell>
          <cell r="D397">
            <v>1</v>
          </cell>
          <cell r="E397">
            <v>1</v>
          </cell>
          <cell r="F397">
            <v>2.2200000000000002</v>
          </cell>
          <cell r="G397">
            <v>75.709999999999994</v>
          </cell>
          <cell r="H397">
            <v>0.54</v>
          </cell>
          <cell r="I397">
            <v>18.43</v>
          </cell>
          <cell r="J397">
            <v>90.89</v>
          </cell>
        </row>
        <row r="398">
          <cell r="A398" t="str">
            <v>BSC_Mödling_A</v>
          </cell>
          <cell r="B398">
            <v>2367</v>
          </cell>
          <cell r="C398" t="str">
            <v>NOMD_Brunn_a_G</v>
          </cell>
          <cell r="D398">
            <v>2</v>
          </cell>
          <cell r="E398">
            <v>1</v>
          </cell>
          <cell r="F398">
            <v>4.58</v>
          </cell>
          <cell r="G398">
            <v>50.86</v>
          </cell>
          <cell r="H398">
            <v>1.26</v>
          </cell>
          <cell r="I398">
            <v>13.99</v>
          </cell>
          <cell r="J398">
            <v>211.76</v>
          </cell>
        </row>
        <row r="399">
          <cell r="A399" t="str">
            <v>BSC_Wien_D</v>
          </cell>
          <cell r="B399">
            <v>1437</v>
          </cell>
          <cell r="C399" t="str">
            <v>NOMD_Giesshuebl</v>
          </cell>
          <cell r="D399">
            <v>1</v>
          </cell>
          <cell r="E399">
            <v>1</v>
          </cell>
          <cell r="F399">
            <v>0.6</v>
          </cell>
          <cell r="G399">
            <v>7.29</v>
          </cell>
          <cell r="H399">
            <v>7.0000000000000007E-2</v>
          </cell>
          <cell r="I399">
            <v>0.88</v>
          </cell>
          <cell r="J399">
            <v>12.15</v>
          </cell>
        </row>
        <row r="400">
          <cell r="A400" t="str">
            <v>BSC_Wien_D</v>
          </cell>
          <cell r="B400">
            <v>7737</v>
          </cell>
          <cell r="C400" t="str">
            <v>NOMD_Giesshuebl</v>
          </cell>
          <cell r="D400">
            <v>1</v>
          </cell>
          <cell r="E400">
            <v>2</v>
          </cell>
          <cell r="F400">
            <v>0.88</v>
          </cell>
          <cell r="G400">
            <v>10.67</v>
          </cell>
          <cell r="H400">
            <v>0.17</v>
          </cell>
          <cell r="I400">
            <v>2.08</v>
          </cell>
          <cell r="J400">
            <v>28.7</v>
          </cell>
        </row>
        <row r="401">
          <cell r="A401" t="str">
            <v>BSC_Mödling_A</v>
          </cell>
          <cell r="B401">
            <v>1271</v>
          </cell>
          <cell r="C401" t="str">
            <v>NOMD_Guntramsdorf</v>
          </cell>
          <cell r="D401">
            <v>1</v>
          </cell>
          <cell r="E401">
            <v>1</v>
          </cell>
          <cell r="F401">
            <v>7.69</v>
          </cell>
          <cell r="G401">
            <v>93.81</v>
          </cell>
          <cell r="H401">
            <v>2.2000000000000002</v>
          </cell>
          <cell r="I401">
            <v>26.8</v>
          </cell>
          <cell r="J401">
            <v>369.18</v>
          </cell>
        </row>
        <row r="402">
          <cell r="A402" t="str">
            <v>BSC_Mödling_A</v>
          </cell>
          <cell r="B402">
            <v>2361</v>
          </cell>
          <cell r="C402" t="str">
            <v>NOMD_Guntramsdorf</v>
          </cell>
          <cell r="D402">
            <v>1</v>
          </cell>
          <cell r="E402">
            <v>2</v>
          </cell>
          <cell r="F402">
            <v>2.81</v>
          </cell>
          <cell r="G402">
            <v>95.81</v>
          </cell>
          <cell r="H402">
            <v>0.73</v>
          </cell>
          <cell r="I402">
            <v>25.02</v>
          </cell>
          <cell r="J402">
            <v>123.39</v>
          </cell>
        </row>
        <row r="403">
          <cell r="A403" t="str">
            <v>BSC_Mödling_A</v>
          </cell>
          <cell r="B403">
            <v>2362</v>
          </cell>
          <cell r="C403" t="str">
            <v>NOMD_Guntramsdorf</v>
          </cell>
          <cell r="D403">
            <v>1</v>
          </cell>
          <cell r="E403">
            <v>3</v>
          </cell>
          <cell r="F403">
            <v>5.26</v>
          </cell>
          <cell r="G403">
            <v>64.14</v>
          </cell>
          <cell r="H403">
            <v>1.59</v>
          </cell>
          <cell r="I403">
            <v>19.41</v>
          </cell>
          <cell r="J403">
            <v>267.39</v>
          </cell>
        </row>
        <row r="404">
          <cell r="A404" t="str">
            <v>BSC_Mödling_A</v>
          </cell>
          <cell r="B404">
            <v>8479</v>
          </cell>
          <cell r="C404" t="str">
            <v>NOMD_Hennersdorf</v>
          </cell>
          <cell r="D404">
            <v>1</v>
          </cell>
          <cell r="E404">
            <v>1</v>
          </cell>
          <cell r="F404">
            <v>3.03</v>
          </cell>
          <cell r="G404">
            <v>103.31</v>
          </cell>
          <cell r="H404">
            <v>0.81</v>
          </cell>
          <cell r="I404">
            <v>27.73</v>
          </cell>
          <cell r="J404">
            <v>136.72999999999999</v>
          </cell>
        </row>
        <row r="405">
          <cell r="A405" t="str">
            <v>BSC_Mödling_A</v>
          </cell>
          <cell r="B405">
            <v>1439</v>
          </cell>
          <cell r="C405" t="str">
            <v>NOMD_Hinterbruehl</v>
          </cell>
          <cell r="D405">
            <v>1</v>
          </cell>
          <cell r="E405">
            <v>1</v>
          </cell>
          <cell r="F405">
            <v>4.78</v>
          </cell>
          <cell r="G405">
            <v>58.29</v>
          </cell>
          <cell r="H405">
            <v>1.42</v>
          </cell>
          <cell r="I405">
            <v>17.28</v>
          </cell>
          <cell r="J405">
            <v>238.11</v>
          </cell>
        </row>
        <row r="406">
          <cell r="A406" t="str">
            <v>BSC_Mödling_A</v>
          </cell>
          <cell r="B406">
            <v>688</v>
          </cell>
          <cell r="C406" t="str">
            <v>NOMD_IH_SCS_Gebaeude</v>
          </cell>
          <cell r="D406">
            <v>1</v>
          </cell>
          <cell r="E406">
            <v>1</v>
          </cell>
          <cell r="F406">
            <v>4.83</v>
          </cell>
          <cell r="G406">
            <v>58.87</v>
          </cell>
          <cell r="H406">
            <v>0.79</v>
          </cell>
          <cell r="I406">
            <v>9.66</v>
          </cell>
          <cell r="J406">
            <v>133.07</v>
          </cell>
        </row>
        <row r="407">
          <cell r="A407" t="str">
            <v>BSC_Wien_D</v>
          </cell>
          <cell r="B407">
            <v>646</v>
          </cell>
          <cell r="C407" t="str">
            <v>NOMD_Kaltenleutgeben</v>
          </cell>
          <cell r="D407">
            <v>1</v>
          </cell>
          <cell r="E407">
            <v>1</v>
          </cell>
          <cell r="F407">
            <v>2.5299999999999998</v>
          </cell>
          <cell r="G407">
            <v>30.85</v>
          </cell>
          <cell r="H407">
            <v>0.56999999999999995</v>
          </cell>
          <cell r="I407">
            <v>7.01</v>
          </cell>
          <cell r="J407">
            <v>96.53</v>
          </cell>
        </row>
        <row r="408">
          <cell r="A408" t="str">
            <v>BSC_Wien_D</v>
          </cell>
          <cell r="B408">
            <v>187</v>
          </cell>
          <cell r="C408" t="str">
            <v>NOMD_Knoten_Voesendorf</v>
          </cell>
          <cell r="D408">
            <v>1</v>
          </cell>
          <cell r="E408">
            <v>1</v>
          </cell>
          <cell r="F408">
            <v>10.69</v>
          </cell>
          <cell r="G408">
            <v>130.33000000000001</v>
          </cell>
          <cell r="H408">
            <v>3.51</v>
          </cell>
          <cell r="I408">
            <v>42.86</v>
          </cell>
          <cell r="J408">
            <v>590.41</v>
          </cell>
        </row>
        <row r="409">
          <cell r="A409" t="str">
            <v>BSC_Wien_D</v>
          </cell>
          <cell r="B409">
            <v>188</v>
          </cell>
          <cell r="C409" t="str">
            <v>NOMD_Knoten_Voesendorf</v>
          </cell>
          <cell r="D409">
            <v>1</v>
          </cell>
          <cell r="E409">
            <v>2</v>
          </cell>
          <cell r="F409">
            <v>5.46</v>
          </cell>
          <cell r="G409">
            <v>66.64</v>
          </cell>
          <cell r="H409">
            <v>1.23</v>
          </cell>
          <cell r="I409">
            <v>15.05</v>
          </cell>
          <cell r="J409">
            <v>207.28</v>
          </cell>
        </row>
        <row r="410">
          <cell r="A410" t="str">
            <v>BSC_Wien_D</v>
          </cell>
          <cell r="B410">
            <v>2113</v>
          </cell>
          <cell r="C410" t="str">
            <v>NOMD_Knoten_Voesendorf</v>
          </cell>
          <cell r="D410">
            <v>1</v>
          </cell>
          <cell r="E410">
            <v>3</v>
          </cell>
          <cell r="F410">
            <v>3.13</v>
          </cell>
          <cell r="G410">
            <v>38.200000000000003</v>
          </cell>
          <cell r="H410">
            <v>0.99</v>
          </cell>
          <cell r="I410">
            <v>12.04</v>
          </cell>
          <cell r="J410">
            <v>165.9</v>
          </cell>
        </row>
        <row r="411">
          <cell r="A411" t="str">
            <v>BSC_Wien_D</v>
          </cell>
          <cell r="B411">
            <v>429</v>
          </cell>
          <cell r="C411" t="str">
            <v>NOMD_Moedling</v>
          </cell>
          <cell r="D411">
            <v>1</v>
          </cell>
          <cell r="E411">
            <v>1</v>
          </cell>
          <cell r="F411">
            <v>4.1399999999999997</v>
          </cell>
          <cell r="G411">
            <v>50.49</v>
          </cell>
          <cell r="H411">
            <v>1.51</v>
          </cell>
          <cell r="I411">
            <v>18.37</v>
          </cell>
          <cell r="J411">
            <v>253.08</v>
          </cell>
        </row>
        <row r="412">
          <cell r="A412" t="str">
            <v>BSC_Wien_D</v>
          </cell>
          <cell r="B412">
            <v>430</v>
          </cell>
          <cell r="C412" t="str">
            <v>NOMD_Moedling</v>
          </cell>
          <cell r="D412">
            <v>1</v>
          </cell>
          <cell r="E412">
            <v>2</v>
          </cell>
          <cell r="F412">
            <v>6.04</v>
          </cell>
          <cell r="G412">
            <v>73.66</v>
          </cell>
          <cell r="H412">
            <v>1.78</v>
          </cell>
          <cell r="I412">
            <v>21.7</v>
          </cell>
          <cell r="J412">
            <v>298.94</v>
          </cell>
        </row>
        <row r="413">
          <cell r="A413" t="str">
            <v>BSC_Wien_D</v>
          </cell>
          <cell r="B413">
            <v>2130</v>
          </cell>
          <cell r="C413" t="str">
            <v>NOMD_Moedling</v>
          </cell>
          <cell r="D413">
            <v>1</v>
          </cell>
          <cell r="E413">
            <v>3</v>
          </cell>
          <cell r="F413">
            <v>5.0999999999999996</v>
          </cell>
          <cell r="G413">
            <v>62.22</v>
          </cell>
          <cell r="H413">
            <v>1.45</v>
          </cell>
          <cell r="I413">
            <v>17.73</v>
          </cell>
          <cell r="J413">
            <v>244.29</v>
          </cell>
        </row>
        <row r="414">
          <cell r="A414" t="str">
            <v>BSC_Mödling_A</v>
          </cell>
          <cell r="B414">
            <v>1190</v>
          </cell>
          <cell r="C414" t="str">
            <v>NOMD_Moedling_Ost</v>
          </cell>
          <cell r="D414">
            <v>1</v>
          </cell>
          <cell r="E414">
            <v>1</v>
          </cell>
          <cell r="F414">
            <v>4.33</v>
          </cell>
          <cell r="G414">
            <v>52.8</v>
          </cell>
          <cell r="H414">
            <v>1.36</v>
          </cell>
          <cell r="I414">
            <v>16.53</v>
          </cell>
          <cell r="J414">
            <v>227.71</v>
          </cell>
        </row>
        <row r="415">
          <cell r="A415" t="str">
            <v>BSC_Mödling_A</v>
          </cell>
          <cell r="B415">
            <v>7643</v>
          </cell>
          <cell r="C415" t="str">
            <v>NOMD_Moedling_Ost</v>
          </cell>
          <cell r="D415">
            <v>2</v>
          </cell>
          <cell r="E415">
            <v>1</v>
          </cell>
          <cell r="F415">
            <v>7.22</v>
          </cell>
          <cell r="G415">
            <v>88.05</v>
          </cell>
          <cell r="H415">
            <v>1.91</v>
          </cell>
          <cell r="I415">
            <v>23.3</v>
          </cell>
          <cell r="J415">
            <v>321.04000000000002</v>
          </cell>
        </row>
        <row r="416">
          <cell r="A416" t="str">
            <v>BSC_Mödling_A</v>
          </cell>
          <cell r="B416">
            <v>1270</v>
          </cell>
          <cell r="C416" t="str">
            <v>NOMD_Muenchendorf</v>
          </cell>
          <cell r="D416">
            <v>1</v>
          </cell>
          <cell r="E416">
            <v>1</v>
          </cell>
          <cell r="F416">
            <v>4</v>
          </cell>
          <cell r="G416">
            <v>48.78</v>
          </cell>
          <cell r="H416">
            <v>1.1200000000000001</v>
          </cell>
          <cell r="I416">
            <v>13.62</v>
          </cell>
          <cell r="J416">
            <v>187.58</v>
          </cell>
        </row>
        <row r="417">
          <cell r="A417" t="str">
            <v>BSC_Wien_D</v>
          </cell>
          <cell r="B417">
            <v>138</v>
          </cell>
          <cell r="C417" t="str">
            <v>NOMD_Perchtoldsdf_Ost</v>
          </cell>
          <cell r="D417">
            <v>1</v>
          </cell>
          <cell r="E417">
            <v>1</v>
          </cell>
          <cell r="F417">
            <v>3.06</v>
          </cell>
          <cell r="G417">
            <v>37.25</v>
          </cell>
          <cell r="H417">
            <v>0.83</v>
          </cell>
          <cell r="I417">
            <v>10.1</v>
          </cell>
          <cell r="J417">
            <v>139.08000000000001</v>
          </cell>
        </row>
        <row r="418">
          <cell r="A418" t="str">
            <v>BSC_Wien_D</v>
          </cell>
          <cell r="B418">
            <v>141</v>
          </cell>
          <cell r="C418" t="str">
            <v>NOMD_Perchtoldsdf_Ost</v>
          </cell>
          <cell r="D418">
            <v>1</v>
          </cell>
          <cell r="E418">
            <v>2</v>
          </cell>
          <cell r="F418">
            <v>3.09</v>
          </cell>
          <cell r="G418">
            <v>37.71</v>
          </cell>
          <cell r="H418">
            <v>1.03</v>
          </cell>
          <cell r="I418">
            <v>12.56</v>
          </cell>
          <cell r="J418">
            <v>173</v>
          </cell>
        </row>
        <row r="419">
          <cell r="A419" t="str">
            <v>BSC_Wien_D</v>
          </cell>
          <cell r="B419">
            <v>504</v>
          </cell>
          <cell r="C419" t="str">
            <v>NOMD_Perchtoldsdf_West</v>
          </cell>
          <cell r="D419">
            <v>1</v>
          </cell>
          <cell r="E419">
            <v>1</v>
          </cell>
          <cell r="F419">
            <v>4.09</v>
          </cell>
          <cell r="G419">
            <v>49.88</v>
          </cell>
          <cell r="H419">
            <v>1.29</v>
          </cell>
          <cell r="I419">
            <v>15.71</v>
          </cell>
          <cell r="J419">
            <v>216.37</v>
          </cell>
        </row>
        <row r="420">
          <cell r="A420" t="str">
            <v>BSC_Wien_D</v>
          </cell>
          <cell r="B420">
            <v>505</v>
          </cell>
          <cell r="C420" t="str">
            <v>NOMD_Perchtoldsdf_West</v>
          </cell>
          <cell r="D420">
            <v>1</v>
          </cell>
          <cell r="E420">
            <v>2</v>
          </cell>
          <cell r="F420">
            <v>3.29</v>
          </cell>
          <cell r="G420">
            <v>40.06</v>
          </cell>
          <cell r="H420">
            <v>0.97</v>
          </cell>
          <cell r="I420">
            <v>11.78</v>
          </cell>
          <cell r="J420">
            <v>162.29</v>
          </cell>
        </row>
        <row r="421">
          <cell r="A421" t="str">
            <v>BSC_Mödling_A</v>
          </cell>
          <cell r="B421">
            <v>216</v>
          </cell>
          <cell r="C421" t="str">
            <v>NOMD_Shopping_City_Sued</v>
          </cell>
          <cell r="D421">
            <v>1</v>
          </cell>
          <cell r="E421">
            <v>1</v>
          </cell>
          <cell r="F421">
            <v>9.33</v>
          </cell>
          <cell r="G421">
            <v>113.75</v>
          </cell>
          <cell r="H421">
            <v>2.34</v>
          </cell>
          <cell r="I421">
            <v>28.48</v>
          </cell>
          <cell r="J421">
            <v>392.29</v>
          </cell>
        </row>
        <row r="422">
          <cell r="A422" t="str">
            <v>BSC_Mödling_A</v>
          </cell>
          <cell r="B422">
            <v>217</v>
          </cell>
          <cell r="C422" t="str">
            <v>NOMD_Shopping_City_Sued</v>
          </cell>
          <cell r="D422">
            <v>1</v>
          </cell>
          <cell r="E422">
            <v>2</v>
          </cell>
          <cell r="F422">
            <v>9.3800000000000008</v>
          </cell>
          <cell r="G422">
            <v>114.39</v>
          </cell>
          <cell r="H422">
            <v>2.88</v>
          </cell>
          <cell r="I422">
            <v>35.159999999999997</v>
          </cell>
          <cell r="J422">
            <v>484.38</v>
          </cell>
        </row>
        <row r="423">
          <cell r="A423" t="str">
            <v>BSC_Mödling_A</v>
          </cell>
          <cell r="B423">
            <v>220</v>
          </cell>
          <cell r="C423" t="str">
            <v>NOMD_Shopping_City_Sued</v>
          </cell>
          <cell r="D423">
            <v>1</v>
          </cell>
          <cell r="E423">
            <v>3</v>
          </cell>
          <cell r="F423">
            <v>3.82</v>
          </cell>
          <cell r="G423">
            <v>46.61</v>
          </cell>
          <cell r="H423">
            <v>0.98</v>
          </cell>
          <cell r="I423">
            <v>12.01</v>
          </cell>
          <cell r="J423">
            <v>165.46</v>
          </cell>
        </row>
        <row r="424">
          <cell r="A424" t="str">
            <v>BSC_Mödling_A</v>
          </cell>
          <cell r="B424">
            <v>614</v>
          </cell>
          <cell r="C424" t="str">
            <v>NOMD_Sparbach</v>
          </cell>
          <cell r="D424">
            <v>1</v>
          </cell>
          <cell r="E424">
            <v>1</v>
          </cell>
          <cell r="F424">
            <v>1.41</v>
          </cell>
          <cell r="G424">
            <v>17.13</v>
          </cell>
          <cell r="H424">
            <v>0.35</v>
          </cell>
          <cell r="I424">
            <v>4.28</v>
          </cell>
          <cell r="J424">
            <v>58.93</v>
          </cell>
        </row>
        <row r="425">
          <cell r="A425" t="str">
            <v>BSC_Mödling_A</v>
          </cell>
          <cell r="B425">
            <v>613</v>
          </cell>
          <cell r="C425" t="str">
            <v>NOMD_Weissenbach</v>
          </cell>
          <cell r="D425">
            <v>1</v>
          </cell>
          <cell r="E425">
            <v>1</v>
          </cell>
          <cell r="F425">
            <v>0.81</v>
          </cell>
          <cell r="G425">
            <v>9.85</v>
          </cell>
          <cell r="H425">
            <v>0.15</v>
          </cell>
          <cell r="I425">
            <v>1.88</v>
          </cell>
          <cell r="J425">
            <v>25.96</v>
          </cell>
        </row>
        <row r="426">
          <cell r="A426" t="str">
            <v>BSC_Mödling_A</v>
          </cell>
          <cell r="B426">
            <v>328</v>
          </cell>
          <cell r="C426" t="str">
            <v>NOMD_Wiener_Neudorf</v>
          </cell>
          <cell r="D426">
            <v>1</v>
          </cell>
          <cell r="E426">
            <v>1</v>
          </cell>
          <cell r="F426">
            <v>5.07</v>
          </cell>
          <cell r="G426">
            <v>61.86</v>
          </cell>
          <cell r="H426">
            <v>1.03</v>
          </cell>
          <cell r="I426">
            <v>12.58</v>
          </cell>
          <cell r="J426">
            <v>173.3</v>
          </cell>
        </row>
        <row r="427">
          <cell r="A427" t="str">
            <v>BSC_Mödling_A</v>
          </cell>
          <cell r="B427">
            <v>329</v>
          </cell>
          <cell r="C427" t="str">
            <v>NOMD_Wiener_Neudorf</v>
          </cell>
          <cell r="D427">
            <v>1</v>
          </cell>
          <cell r="E427">
            <v>2</v>
          </cell>
          <cell r="F427">
            <v>6.22</v>
          </cell>
          <cell r="G427">
            <v>75.819999999999993</v>
          </cell>
          <cell r="H427">
            <v>1.59</v>
          </cell>
          <cell r="I427">
            <v>19.34</v>
          </cell>
          <cell r="J427">
            <v>266.38</v>
          </cell>
        </row>
        <row r="428">
          <cell r="A428" t="str">
            <v>BSC_Mödling_A</v>
          </cell>
          <cell r="B428">
            <v>330</v>
          </cell>
          <cell r="C428" t="str">
            <v>NOMD_Wiener_Neudorf</v>
          </cell>
          <cell r="D428">
            <v>1</v>
          </cell>
          <cell r="E428">
            <v>3</v>
          </cell>
          <cell r="F428">
            <v>6.45</v>
          </cell>
          <cell r="G428">
            <v>78.63</v>
          </cell>
          <cell r="H428">
            <v>2.16</v>
          </cell>
          <cell r="I428">
            <v>26.39</v>
          </cell>
          <cell r="J428">
            <v>363.57</v>
          </cell>
        </row>
        <row r="429">
          <cell r="A429" t="str">
            <v>BSC_St_Pölten_A</v>
          </cell>
          <cell r="B429">
            <v>670</v>
          </cell>
          <cell r="C429" t="str">
            <v>NOME_Aggsbach</v>
          </cell>
          <cell r="D429">
            <v>1</v>
          </cell>
          <cell r="E429">
            <v>1</v>
          </cell>
          <cell r="F429">
            <v>1.1100000000000001</v>
          </cell>
          <cell r="G429">
            <v>37.729999999999997</v>
          </cell>
          <cell r="H429">
            <v>0.31</v>
          </cell>
          <cell r="I429">
            <v>10.53</v>
          </cell>
          <cell r="J429">
            <v>51.93</v>
          </cell>
        </row>
        <row r="430">
          <cell r="A430" t="str">
            <v>BSC_Amstetten_A</v>
          </cell>
          <cell r="B430">
            <v>425</v>
          </cell>
          <cell r="C430" t="str">
            <v>NOME_Brunn</v>
          </cell>
          <cell r="D430">
            <v>1</v>
          </cell>
          <cell r="E430">
            <v>1</v>
          </cell>
          <cell r="F430">
            <v>6.19</v>
          </cell>
          <cell r="G430">
            <v>75.48</v>
          </cell>
          <cell r="H430">
            <v>1.58</v>
          </cell>
          <cell r="I430">
            <v>19.23</v>
          </cell>
          <cell r="J430">
            <v>264.89</v>
          </cell>
        </row>
        <row r="431">
          <cell r="A431" t="str">
            <v>BSC_St_Pölten_A</v>
          </cell>
          <cell r="B431">
            <v>1394</v>
          </cell>
          <cell r="C431" t="str">
            <v>NOME_Emmersdorf</v>
          </cell>
          <cell r="D431">
            <v>1</v>
          </cell>
          <cell r="E431">
            <v>1</v>
          </cell>
          <cell r="F431">
            <v>2.1</v>
          </cell>
          <cell r="G431">
            <v>25.55</v>
          </cell>
          <cell r="H431">
            <v>0.49</v>
          </cell>
          <cell r="I431">
            <v>5.93</v>
          </cell>
          <cell r="J431">
            <v>81.64</v>
          </cell>
        </row>
        <row r="432">
          <cell r="A432" t="str">
            <v>BSC_Amstetten_A</v>
          </cell>
          <cell r="B432">
            <v>983</v>
          </cell>
          <cell r="C432" t="str">
            <v>NOME_Hengstberg</v>
          </cell>
          <cell r="D432">
            <v>1</v>
          </cell>
          <cell r="E432">
            <v>1</v>
          </cell>
          <cell r="F432">
            <v>1.02</v>
          </cell>
          <cell r="G432">
            <v>34.659999999999997</v>
          </cell>
          <cell r="H432">
            <v>0.2</v>
          </cell>
          <cell r="I432">
            <v>6.65</v>
          </cell>
          <cell r="J432">
            <v>32.79</v>
          </cell>
        </row>
        <row r="433">
          <cell r="A433" t="str">
            <v>BSC_St_Pölten_A</v>
          </cell>
          <cell r="B433">
            <v>888</v>
          </cell>
          <cell r="C433" t="str">
            <v>NOME_Kilb</v>
          </cell>
          <cell r="D433">
            <v>1</v>
          </cell>
          <cell r="E433">
            <v>1</v>
          </cell>
          <cell r="F433">
            <v>1.5</v>
          </cell>
          <cell r="G433">
            <v>51.27</v>
          </cell>
          <cell r="H433">
            <v>0.46</v>
          </cell>
          <cell r="I433">
            <v>15.75</v>
          </cell>
          <cell r="J433">
            <v>77.680000000000007</v>
          </cell>
        </row>
        <row r="434">
          <cell r="A434" t="str">
            <v>BSC_St_Pölten_A</v>
          </cell>
          <cell r="B434">
            <v>60</v>
          </cell>
          <cell r="C434" t="str">
            <v>NOME_Loosdorf</v>
          </cell>
          <cell r="D434">
            <v>1</v>
          </cell>
          <cell r="E434">
            <v>1</v>
          </cell>
          <cell r="F434">
            <v>4.55</v>
          </cell>
          <cell r="G434">
            <v>55.46</v>
          </cell>
          <cell r="H434">
            <v>1.53</v>
          </cell>
          <cell r="I434">
            <v>18.68</v>
          </cell>
          <cell r="J434">
            <v>257.32</v>
          </cell>
        </row>
        <row r="435">
          <cell r="A435" t="str">
            <v>BSC_Amstetten_A</v>
          </cell>
          <cell r="B435">
            <v>897</v>
          </cell>
          <cell r="C435" t="str">
            <v>NOME_Marbach</v>
          </cell>
          <cell r="D435">
            <v>1</v>
          </cell>
          <cell r="E435">
            <v>1</v>
          </cell>
          <cell r="F435">
            <v>1.91</v>
          </cell>
          <cell r="G435">
            <v>23.29</v>
          </cell>
          <cell r="H435">
            <v>0.46</v>
          </cell>
          <cell r="I435">
            <v>5.59</v>
          </cell>
          <cell r="J435">
            <v>77</v>
          </cell>
        </row>
        <row r="436">
          <cell r="A436" t="str">
            <v>BSC_St_Pölten_A</v>
          </cell>
          <cell r="B436">
            <v>393</v>
          </cell>
          <cell r="C436" t="str">
            <v>NOME_Melk</v>
          </cell>
          <cell r="D436">
            <v>1</v>
          </cell>
          <cell r="E436">
            <v>1</v>
          </cell>
          <cell r="F436">
            <v>5.79</v>
          </cell>
          <cell r="G436">
            <v>70.61</v>
          </cell>
          <cell r="H436">
            <v>2.04</v>
          </cell>
          <cell r="I436">
            <v>24.83</v>
          </cell>
          <cell r="J436">
            <v>342.09</v>
          </cell>
        </row>
        <row r="437">
          <cell r="A437" t="str">
            <v>BSC_St_Pölten_A</v>
          </cell>
          <cell r="B437">
            <v>594</v>
          </cell>
          <cell r="C437" t="str">
            <v>NOME_Ornding</v>
          </cell>
          <cell r="D437">
            <v>1</v>
          </cell>
          <cell r="E437">
            <v>1</v>
          </cell>
          <cell r="F437">
            <v>2.72</v>
          </cell>
          <cell r="G437">
            <v>33.17</v>
          </cell>
          <cell r="H437">
            <v>0.79</v>
          </cell>
          <cell r="I437">
            <v>9.58</v>
          </cell>
          <cell r="J437">
            <v>132.01</v>
          </cell>
        </row>
        <row r="438">
          <cell r="A438" t="str">
            <v>BSC_Amstetten_A</v>
          </cell>
          <cell r="B438">
            <v>2014</v>
          </cell>
          <cell r="C438" t="str">
            <v>NOME_Persenbeug</v>
          </cell>
          <cell r="D438">
            <v>1</v>
          </cell>
          <cell r="E438">
            <v>1</v>
          </cell>
          <cell r="F438">
            <v>5.74</v>
          </cell>
          <cell r="G438">
            <v>70</v>
          </cell>
          <cell r="H438">
            <v>1.63</v>
          </cell>
          <cell r="I438">
            <v>19.86</v>
          </cell>
          <cell r="J438">
            <v>273.61</v>
          </cell>
        </row>
        <row r="439">
          <cell r="A439" t="str">
            <v>BSC_Amstetten_A</v>
          </cell>
          <cell r="B439">
            <v>982</v>
          </cell>
          <cell r="C439" t="str">
            <v>NOME_St_Leonhard</v>
          </cell>
          <cell r="D439">
            <v>1</v>
          </cell>
          <cell r="E439">
            <v>1</v>
          </cell>
          <cell r="F439">
            <v>2.75</v>
          </cell>
          <cell r="G439">
            <v>33.6</v>
          </cell>
          <cell r="H439">
            <v>0.57999999999999996</v>
          </cell>
          <cell r="I439">
            <v>7.13</v>
          </cell>
          <cell r="J439">
            <v>98.26</v>
          </cell>
        </row>
        <row r="440">
          <cell r="A440" t="str">
            <v>BSC_Amstetten_A</v>
          </cell>
          <cell r="B440">
            <v>276</v>
          </cell>
          <cell r="C440" t="str">
            <v>NOME_Weinzierlberg</v>
          </cell>
          <cell r="D440">
            <v>1</v>
          </cell>
          <cell r="E440">
            <v>1</v>
          </cell>
          <cell r="F440">
            <v>8.74</v>
          </cell>
          <cell r="G440">
            <v>106.64</v>
          </cell>
          <cell r="H440">
            <v>1.72</v>
          </cell>
          <cell r="I440">
            <v>20.94</v>
          </cell>
          <cell r="J440">
            <v>288.52999999999997</v>
          </cell>
        </row>
        <row r="441">
          <cell r="A441" t="str">
            <v>BSC_Amstetten_A</v>
          </cell>
          <cell r="B441">
            <v>275</v>
          </cell>
          <cell r="C441" t="str">
            <v>NOME_Ybbsfeld</v>
          </cell>
          <cell r="D441">
            <v>1</v>
          </cell>
          <cell r="E441">
            <v>1</v>
          </cell>
          <cell r="F441">
            <v>10.68</v>
          </cell>
          <cell r="G441">
            <v>130.21</v>
          </cell>
          <cell r="H441">
            <v>1.18</v>
          </cell>
          <cell r="I441">
            <v>14.41</v>
          </cell>
          <cell r="J441">
            <v>198.58</v>
          </cell>
        </row>
        <row r="442">
          <cell r="A442" t="str">
            <v>BSC_Mistelbach_A</v>
          </cell>
          <cell r="B442">
            <v>2056</v>
          </cell>
          <cell r="C442" t="str">
            <v>NOMI_Altlichtenwarth</v>
          </cell>
          <cell r="D442">
            <v>1</v>
          </cell>
          <cell r="E442">
            <v>1</v>
          </cell>
          <cell r="F442">
            <v>1.44</v>
          </cell>
          <cell r="G442">
            <v>49.06</v>
          </cell>
          <cell r="H442">
            <v>0.4</v>
          </cell>
          <cell r="I442">
            <v>13.46</v>
          </cell>
          <cell r="J442">
            <v>66.39</v>
          </cell>
        </row>
        <row r="443">
          <cell r="A443" t="str">
            <v>BSC_Mistelbach_A</v>
          </cell>
          <cell r="B443">
            <v>2053</v>
          </cell>
          <cell r="C443" t="str">
            <v>NOMI_Bernhardsthal</v>
          </cell>
          <cell r="D443">
            <v>1</v>
          </cell>
          <cell r="E443">
            <v>1</v>
          </cell>
          <cell r="F443">
            <v>1.36</v>
          </cell>
          <cell r="G443">
            <v>46.42</v>
          </cell>
          <cell r="H443">
            <v>0.21</v>
          </cell>
          <cell r="I443">
            <v>7.04</v>
          </cell>
          <cell r="J443">
            <v>34.700000000000003</v>
          </cell>
        </row>
        <row r="444">
          <cell r="A444" t="str">
            <v>BSC_Mistelbach_A</v>
          </cell>
          <cell r="B444">
            <v>2026</v>
          </cell>
          <cell r="C444" t="str">
            <v>NOMI_Eichenbrunn</v>
          </cell>
          <cell r="D444">
            <v>1</v>
          </cell>
          <cell r="E444">
            <v>1</v>
          </cell>
          <cell r="F444">
            <v>0.49</v>
          </cell>
          <cell r="G444">
            <v>16.61</v>
          </cell>
          <cell r="H444">
            <v>0.06</v>
          </cell>
          <cell r="I444">
            <v>2.0299999999999998</v>
          </cell>
          <cell r="J444">
            <v>10.01</v>
          </cell>
        </row>
        <row r="445">
          <cell r="A445" t="str">
            <v>BSC_Mistelbach_A</v>
          </cell>
          <cell r="B445">
            <v>708</v>
          </cell>
          <cell r="C445" t="str">
            <v>NOMI_Gaweinstal</v>
          </cell>
          <cell r="D445">
            <v>1</v>
          </cell>
          <cell r="E445">
            <v>1</v>
          </cell>
          <cell r="F445">
            <v>2.78</v>
          </cell>
          <cell r="G445">
            <v>33.93</v>
          </cell>
          <cell r="H445">
            <v>0.62</v>
          </cell>
          <cell r="I445">
            <v>7.6</v>
          </cell>
          <cell r="J445">
            <v>104.64</v>
          </cell>
        </row>
        <row r="446">
          <cell r="A446" t="str">
            <v>BSC_Mistelbach_A</v>
          </cell>
          <cell r="B446">
            <v>10720</v>
          </cell>
          <cell r="C446" t="str">
            <v>NOMI_Gross_Engersdorf</v>
          </cell>
          <cell r="D446">
            <v>1</v>
          </cell>
          <cell r="E446">
            <v>1</v>
          </cell>
          <cell r="F446">
            <v>1.26</v>
          </cell>
          <cell r="G446">
            <v>15.4</v>
          </cell>
          <cell r="H446">
            <v>0.19</v>
          </cell>
          <cell r="I446">
            <v>2.2599999999999998</v>
          </cell>
          <cell r="J446">
            <v>31.19</v>
          </cell>
        </row>
        <row r="447">
          <cell r="A447" t="str">
            <v>BSC_Mistelbach_A</v>
          </cell>
          <cell r="B447">
            <v>10721</v>
          </cell>
          <cell r="C447" t="str">
            <v>NOMI_Gross_Engersdorf</v>
          </cell>
          <cell r="D447">
            <v>1</v>
          </cell>
          <cell r="E447">
            <v>2</v>
          </cell>
          <cell r="F447">
            <v>1.73</v>
          </cell>
          <cell r="G447">
            <v>21.13</v>
          </cell>
          <cell r="H447">
            <v>0.38</v>
          </cell>
          <cell r="I447">
            <v>4.6100000000000003</v>
          </cell>
          <cell r="J447">
            <v>63.48</v>
          </cell>
        </row>
        <row r="448">
          <cell r="A448" t="str">
            <v>BSC_Mistelbach_A</v>
          </cell>
          <cell r="B448">
            <v>2038</v>
          </cell>
          <cell r="C448" t="str">
            <v>NOMI_Hobersdorf</v>
          </cell>
          <cell r="D448">
            <v>1</v>
          </cell>
          <cell r="E448">
            <v>1</v>
          </cell>
          <cell r="F448">
            <v>2.4700000000000002</v>
          </cell>
          <cell r="G448">
            <v>84.14</v>
          </cell>
          <cell r="H448">
            <v>0.53</v>
          </cell>
          <cell r="I448">
            <v>18.13</v>
          </cell>
          <cell r="J448">
            <v>89.41</v>
          </cell>
        </row>
        <row r="449">
          <cell r="A449" t="str">
            <v>BSC_Mistelbach_A</v>
          </cell>
          <cell r="B449">
            <v>2040</v>
          </cell>
          <cell r="C449" t="str">
            <v>NOMI_Hoerersdorf</v>
          </cell>
          <cell r="D449">
            <v>1</v>
          </cell>
          <cell r="E449">
            <v>1</v>
          </cell>
          <cell r="F449">
            <v>1.17</v>
          </cell>
          <cell r="G449">
            <v>39.94</v>
          </cell>
          <cell r="H449">
            <v>0.34</v>
          </cell>
          <cell r="I449">
            <v>11.66</v>
          </cell>
          <cell r="J449">
            <v>57.5</v>
          </cell>
        </row>
        <row r="450">
          <cell r="A450" t="str">
            <v>BSC_Mistelbach_A</v>
          </cell>
          <cell r="B450">
            <v>1306</v>
          </cell>
          <cell r="C450" t="str">
            <v>NOMI_Kasanberg</v>
          </cell>
          <cell r="D450">
            <v>1</v>
          </cell>
          <cell r="E450">
            <v>1</v>
          </cell>
          <cell r="F450">
            <v>1.67</v>
          </cell>
          <cell r="G450">
            <v>56.81</v>
          </cell>
          <cell r="H450">
            <v>0.4</v>
          </cell>
          <cell r="I450">
            <v>13.75</v>
          </cell>
          <cell r="J450">
            <v>67.81</v>
          </cell>
        </row>
        <row r="451">
          <cell r="A451" t="str">
            <v>BSC_Mistelbach_A</v>
          </cell>
          <cell r="B451">
            <v>2057</v>
          </cell>
          <cell r="C451" t="str">
            <v>NOMI_Katzelsdorf</v>
          </cell>
          <cell r="D451">
            <v>1</v>
          </cell>
          <cell r="E451">
            <v>1</v>
          </cell>
          <cell r="F451">
            <v>0.97</v>
          </cell>
          <cell r="G451">
            <v>32.96</v>
          </cell>
          <cell r="H451">
            <v>0.13</v>
          </cell>
          <cell r="I451">
            <v>4.5</v>
          </cell>
          <cell r="J451">
            <v>22.18</v>
          </cell>
        </row>
        <row r="452">
          <cell r="A452" t="str">
            <v>BSC_Mistelbach_A</v>
          </cell>
          <cell r="B452">
            <v>2016</v>
          </cell>
          <cell r="C452" t="str">
            <v>NOMI_Laa_an_der_Thaya</v>
          </cell>
          <cell r="D452">
            <v>1</v>
          </cell>
          <cell r="E452">
            <v>1</v>
          </cell>
          <cell r="F452">
            <v>2.96</v>
          </cell>
          <cell r="G452">
            <v>32.909999999999997</v>
          </cell>
          <cell r="H452">
            <v>0.85</v>
          </cell>
          <cell r="I452">
            <v>9.42</v>
          </cell>
          <cell r="J452">
            <v>142.55000000000001</v>
          </cell>
        </row>
        <row r="453">
          <cell r="A453" t="str">
            <v>BSC_Mistelbach_A</v>
          </cell>
          <cell r="B453">
            <v>749</v>
          </cell>
          <cell r="C453" t="str">
            <v>NOMI_Mistelbach</v>
          </cell>
          <cell r="D453">
            <v>1</v>
          </cell>
          <cell r="E453">
            <v>1</v>
          </cell>
          <cell r="F453">
            <v>4.45</v>
          </cell>
          <cell r="G453">
            <v>54.3</v>
          </cell>
          <cell r="H453">
            <v>1.58</v>
          </cell>
          <cell r="I453">
            <v>19.22</v>
          </cell>
          <cell r="J453">
            <v>264.79000000000002</v>
          </cell>
        </row>
        <row r="454">
          <cell r="A454" t="str">
            <v>BSC_Mistelbach_A</v>
          </cell>
          <cell r="B454">
            <v>750</v>
          </cell>
          <cell r="C454" t="str">
            <v>NOMI_Neubau</v>
          </cell>
          <cell r="D454">
            <v>1</v>
          </cell>
          <cell r="E454">
            <v>1</v>
          </cell>
          <cell r="F454">
            <v>1.35</v>
          </cell>
          <cell r="G454">
            <v>16.52</v>
          </cell>
          <cell r="H454">
            <v>0.27</v>
          </cell>
          <cell r="I454">
            <v>3.25</v>
          </cell>
          <cell r="J454">
            <v>44.81</v>
          </cell>
        </row>
        <row r="455">
          <cell r="A455" t="str">
            <v>BSC_Mistelbach_A</v>
          </cell>
          <cell r="B455">
            <v>2022</v>
          </cell>
          <cell r="C455" t="str">
            <v>NOMI_Poysdorf</v>
          </cell>
          <cell r="D455">
            <v>1</v>
          </cell>
          <cell r="E455">
            <v>1</v>
          </cell>
          <cell r="F455">
            <v>1.88</v>
          </cell>
          <cell r="G455">
            <v>64.13</v>
          </cell>
          <cell r="H455">
            <v>0.43</v>
          </cell>
          <cell r="I455">
            <v>14.68</v>
          </cell>
          <cell r="J455">
            <v>72.37</v>
          </cell>
        </row>
        <row r="456">
          <cell r="A456" t="str">
            <v>BSC_Mistelbach_A</v>
          </cell>
          <cell r="B456">
            <v>963</v>
          </cell>
          <cell r="C456" t="str">
            <v>NOMI_Schrick</v>
          </cell>
          <cell r="D456">
            <v>1</v>
          </cell>
          <cell r="E456">
            <v>1</v>
          </cell>
          <cell r="F456">
            <v>0.87</v>
          </cell>
          <cell r="G456">
            <v>29.64</v>
          </cell>
          <cell r="H456">
            <v>0.2</v>
          </cell>
          <cell r="I456">
            <v>6.77</v>
          </cell>
          <cell r="J456">
            <v>33.380000000000003</v>
          </cell>
        </row>
        <row r="457">
          <cell r="A457" t="str">
            <v>BSC_Mistelbach_A</v>
          </cell>
          <cell r="B457">
            <v>2019</v>
          </cell>
          <cell r="C457" t="str">
            <v>NOMI_Staatz</v>
          </cell>
          <cell r="D457">
            <v>1</v>
          </cell>
          <cell r="E457">
            <v>1</v>
          </cell>
          <cell r="F457">
            <v>0.85</v>
          </cell>
          <cell r="G457">
            <v>28.96</v>
          </cell>
          <cell r="H457">
            <v>0.17</v>
          </cell>
          <cell r="I457">
            <v>5.88</v>
          </cell>
          <cell r="J457">
            <v>28.98</v>
          </cell>
        </row>
        <row r="458">
          <cell r="A458" t="str">
            <v>BSC_Mistelbach_A</v>
          </cell>
          <cell r="B458">
            <v>2024</v>
          </cell>
          <cell r="C458" t="str">
            <v>NOMI_Stronsdorf</v>
          </cell>
          <cell r="D458">
            <v>1</v>
          </cell>
          <cell r="E458">
            <v>1</v>
          </cell>
          <cell r="F458">
            <v>1.44</v>
          </cell>
          <cell r="G458">
            <v>48.97</v>
          </cell>
          <cell r="H458">
            <v>0.3</v>
          </cell>
          <cell r="I458">
            <v>10.16</v>
          </cell>
          <cell r="J458">
            <v>50.12</v>
          </cell>
        </row>
        <row r="459">
          <cell r="A459" t="str">
            <v>BSC_Mistelbach_A</v>
          </cell>
          <cell r="B459">
            <v>2041</v>
          </cell>
          <cell r="C459" t="str">
            <v>NOMI_Wildenduernbach</v>
          </cell>
          <cell r="D459">
            <v>1</v>
          </cell>
          <cell r="E459">
            <v>1</v>
          </cell>
          <cell r="F459">
            <v>1.1499999999999999</v>
          </cell>
          <cell r="G459">
            <v>14.02</v>
          </cell>
          <cell r="H459">
            <v>0.16</v>
          </cell>
          <cell r="I459">
            <v>1.99</v>
          </cell>
          <cell r="J459">
            <v>27.44</v>
          </cell>
        </row>
        <row r="460">
          <cell r="A460" t="str">
            <v>BSC_Mistelbach_A</v>
          </cell>
          <cell r="B460">
            <v>690</v>
          </cell>
          <cell r="C460" t="str">
            <v>NOMI_Wolkersdorf</v>
          </cell>
          <cell r="D460">
            <v>1</v>
          </cell>
          <cell r="E460">
            <v>1</v>
          </cell>
          <cell r="F460">
            <v>5.49</v>
          </cell>
          <cell r="G460">
            <v>66.89</v>
          </cell>
          <cell r="H460">
            <v>1.51</v>
          </cell>
          <cell r="I460">
            <v>18.420000000000002</v>
          </cell>
          <cell r="J460">
            <v>253.72</v>
          </cell>
        </row>
        <row r="461">
          <cell r="A461" t="str">
            <v>BSC_Mistelbach_A</v>
          </cell>
          <cell r="B461">
            <v>2121</v>
          </cell>
          <cell r="C461" t="str">
            <v>NOMI_Wulzeshofen</v>
          </cell>
          <cell r="D461">
            <v>1</v>
          </cell>
          <cell r="E461">
            <v>1</v>
          </cell>
          <cell r="F461">
            <v>1.4</v>
          </cell>
          <cell r="G461">
            <v>47.69</v>
          </cell>
          <cell r="H461">
            <v>0.21</v>
          </cell>
          <cell r="I461">
            <v>7.28</v>
          </cell>
          <cell r="J461">
            <v>35.880000000000003</v>
          </cell>
        </row>
        <row r="462">
          <cell r="A462" t="str">
            <v>BSC_Hartberg_A</v>
          </cell>
          <cell r="B462">
            <v>475</v>
          </cell>
          <cell r="C462" t="str">
            <v>NONK_Gleissenfeld</v>
          </cell>
          <cell r="D462">
            <v>1</v>
          </cell>
          <cell r="E462">
            <v>1</v>
          </cell>
          <cell r="F462">
            <v>1.47</v>
          </cell>
          <cell r="G462">
            <v>50.08</v>
          </cell>
          <cell r="H462">
            <v>0.43</v>
          </cell>
          <cell r="I462">
            <v>14.63</v>
          </cell>
          <cell r="J462">
            <v>72.17</v>
          </cell>
        </row>
        <row r="463">
          <cell r="A463" t="str">
            <v>BSC_Mödling_A</v>
          </cell>
          <cell r="B463">
            <v>611</v>
          </cell>
          <cell r="C463" t="str">
            <v>NONK_Gloggnitz</v>
          </cell>
          <cell r="D463">
            <v>1</v>
          </cell>
          <cell r="E463">
            <v>1</v>
          </cell>
          <cell r="F463">
            <v>1.56</v>
          </cell>
          <cell r="G463">
            <v>53.14</v>
          </cell>
          <cell r="H463">
            <v>0.44</v>
          </cell>
          <cell r="I463">
            <v>14.9</v>
          </cell>
          <cell r="J463">
            <v>73.5</v>
          </cell>
        </row>
        <row r="464">
          <cell r="A464" t="str">
            <v>BSC_Wiener_Neustadt_A</v>
          </cell>
          <cell r="B464">
            <v>2036</v>
          </cell>
          <cell r="C464" t="str">
            <v>NONK_Gloggnitz_City</v>
          </cell>
          <cell r="D464">
            <v>1</v>
          </cell>
          <cell r="E464">
            <v>1</v>
          </cell>
          <cell r="F464">
            <v>2.02</v>
          </cell>
          <cell r="G464">
            <v>24.66</v>
          </cell>
          <cell r="H464">
            <v>0.57999999999999996</v>
          </cell>
          <cell r="I464">
            <v>7.05</v>
          </cell>
          <cell r="J464">
            <v>97.12</v>
          </cell>
        </row>
        <row r="465">
          <cell r="A465" t="str">
            <v>BSC_Wiener_Neustadt_A</v>
          </cell>
          <cell r="B465">
            <v>2410</v>
          </cell>
          <cell r="C465" t="str">
            <v>NONK_Gloggnitz_City</v>
          </cell>
          <cell r="D465">
            <v>1</v>
          </cell>
          <cell r="E465">
            <v>2</v>
          </cell>
          <cell r="F465">
            <v>1.88</v>
          </cell>
          <cell r="G465">
            <v>22.86</v>
          </cell>
          <cell r="H465">
            <v>0.34</v>
          </cell>
          <cell r="I465">
            <v>4.12</v>
          </cell>
          <cell r="J465">
            <v>56.8</v>
          </cell>
        </row>
        <row r="466">
          <cell r="A466" t="str">
            <v>BSC_Wiener_Neustadt_A</v>
          </cell>
          <cell r="B466">
            <v>658</v>
          </cell>
          <cell r="C466" t="str">
            <v>NONK_Goettschach</v>
          </cell>
          <cell r="D466">
            <v>1</v>
          </cell>
          <cell r="E466">
            <v>1</v>
          </cell>
          <cell r="F466">
            <v>1.67</v>
          </cell>
          <cell r="G466">
            <v>56.89</v>
          </cell>
          <cell r="H466">
            <v>0.38</v>
          </cell>
          <cell r="I466">
            <v>12.91</v>
          </cell>
          <cell r="J466">
            <v>63.69</v>
          </cell>
        </row>
        <row r="467">
          <cell r="A467" t="str">
            <v>BSC_Hartberg_A</v>
          </cell>
          <cell r="B467">
            <v>380</v>
          </cell>
          <cell r="C467" t="str">
            <v>NONK_Grimmenstein</v>
          </cell>
          <cell r="D467">
            <v>1</v>
          </cell>
          <cell r="E467">
            <v>1</v>
          </cell>
          <cell r="F467">
            <v>2.0299999999999998</v>
          </cell>
          <cell r="G467">
            <v>69.069999999999993</v>
          </cell>
          <cell r="H467">
            <v>0.44</v>
          </cell>
          <cell r="I467">
            <v>14.99</v>
          </cell>
          <cell r="J467">
            <v>73.92</v>
          </cell>
        </row>
        <row r="468">
          <cell r="A468" t="str">
            <v>BSC_Hartberg_A</v>
          </cell>
          <cell r="B468">
            <v>379</v>
          </cell>
          <cell r="C468" t="str">
            <v>NONK_Grottendorf</v>
          </cell>
          <cell r="D468">
            <v>1</v>
          </cell>
          <cell r="E468">
            <v>1</v>
          </cell>
          <cell r="F468">
            <v>2.19</v>
          </cell>
          <cell r="G468">
            <v>74.61</v>
          </cell>
          <cell r="H468">
            <v>0.48</v>
          </cell>
          <cell r="I468">
            <v>16.52</v>
          </cell>
          <cell r="J468">
            <v>81.47</v>
          </cell>
        </row>
        <row r="469">
          <cell r="A469" t="str">
            <v>BSC_Wiener_Neustadt_A</v>
          </cell>
          <cell r="B469">
            <v>2044</v>
          </cell>
          <cell r="C469" t="str">
            <v>NONK_Gruenbach</v>
          </cell>
          <cell r="D469">
            <v>1</v>
          </cell>
          <cell r="E469">
            <v>1</v>
          </cell>
          <cell r="F469">
            <v>2.2400000000000002</v>
          </cell>
          <cell r="G469">
            <v>27.35</v>
          </cell>
          <cell r="H469">
            <v>0.43</v>
          </cell>
          <cell r="I469">
            <v>5.26</v>
          </cell>
          <cell r="J469">
            <v>72.44</v>
          </cell>
        </row>
        <row r="470">
          <cell r="A470" t="str">
            <v>BSC_Hartberg_A</v>
          </cell>
          <cell r="B470">
            <v>378</v>
          </cell>
          <cell r="C470" t="str">
            <v>NONK_Kulma</v>
          </cell>
          <cell r="D470">
            <v>1</v>
          </cell>
          <cell r="E470">
            <v>1</v>
          </cell>
          <cell r="F470">
            <v>1.34</v>
          </cell>
          <cell r="G470">
            <v>45.65</v>
          </cell>
          <cell r="H470">
            <v>0.12</v>
          </cell>
          <cell r="I470">
            <v>4.26</v>
          </cell>
          <cell r="J470">
            <v>20.98</v>
          </cell>
        </row>
        <row r="471">
          <cell r="A471" t="str">
            <v>BSC_Mödling_A</v>
          </cell>
          <cell r="B471">
            <v>278</v>
          </cell>
          <cell r="C471" t="str">
            <v>NONK_Loipersbach</v>
          </cell>
          <cell r="D471">
            <v>1</v>
          </cell>
          <cell r="E471">
            <v>1</v>
          </cell>
          <cell r="F471">
            <v>2.31</v>
          </cell>
          <cell r="G471">
            <v>28.23</v>
          </cell>
          <cell r="H471">
            <v>0.79</v>
          </cell>
          <cell r="I471">
            <v>9.59</v>
          </cell>
          <cell r="J471">
            <v>132.11000000000001</v>
          </cell>
        </row>
        <row r="472">
          <cell r="A472" t="str">
            <v>BSC_Mödling_A</v>
          </cell>
          <cell r="B472">
            <v>280</v>
          </cell>
          <cell r="C472" t="str">
            <v>NONK_Neunkirchen</v>
          </cell>
          <cell r="D472">
            <v>1</v>
          </cell>
          <cell r="E472">
            <v>1</v>
          </cell>
          <cell r="F472">
            <v>10.130000000000001</v>
          </cell>
          <cell r="G472">
            <v>123.59</v>
          </cell>
          <cell r="H472">
            <v>3.31</v>
          </cell>
          <cell r="I472">
            <v>40.35</v>
          </cell>
          <cell r="J472">
            <v>555.9</v>
          </cell>
        </row>
        <row r="473">
          <cell r="A473" t="str">
            <v>BSC_Wiener_Neustadt_A</v>
          </cell>
          <cell r="B473">
            <v>2034</v>
          </cell>
          <cell r="C473" t="str">
            <v>NONK_Payerbach</v>
          </cell>
          <cell r="D473">
            <v>1</v>
          </cell>
          <cell r="E473">
            <v>1</v>
          </cell>
          <cell r="F473">
            <v>2.59</v>
          </cell>
          <cell r="G473">
            <v>31.58</v>
          </cell>
          <cell r="H473">
            <v>0.52</v>
          </cell>
          <cell r="I473">
            <v>6.33</v>
          </cell>
          <cell r="J473">
            <v>87.14</v>
          </cell>
        </row>
        <row r="474">
          <cell r="A474" t="str">
            <v>BSC_Wiener_Neustadt_A</v>
          </cell>
          <cell r="B474">
            <v>2013</v>
          </cell>
          <cell r="C474" t="str">
            <v>NONK_Saubersdorf</v>
          </cell>
          <cell r="D474">
            <v>1</v>
          </cell>
          <cell r="E474">
            <v>1</v>
          </cell>
          <cell r="F474">
            <v>3.08</v>
          </cell>
          <cell r="G474">
            <v>37.590000000000003</v>
          </cell>
          <cell r="H474">
            <v>0.8</v>
          </cell>
          <cell r="I474">
            <v>9.82</v>
          </cell>
          <cell r="J474">
            <v>135.22</v>
          </cell>
        </row>
        <row r="475">
          <cell r="A475" t="str">
            <v>BSC_Mödling_A</v>
          </cell>
          <cell r="B475">
            <v>610</v>
          </cell>
          <cell r="C475" t="str">
            <v>NONK_Semmering</v>
          </cell>
          <cell r="D475">
            <v>1</v>
          </cell>
          <cell r="E475">
            <v>1</v>
          </cell>
          <cell r="F475">
            <v>1.96</v>
          </cell>
          <cell r="G475">
            <v>23.87</v>
          </cell>
          <cell r="H475">
            <v>0.43</v>
          </cell>
          <cell r="I475">
            <v>5.3</v>
          </cell>
          <cell r="J475">
            <v>73.010000000000005</v>
          </cell>
        </row>
        <row r="476">
          <cell r="A476" t="str">
            <v>BSC_Wiener_Neustadt_A</v>
          </cell>
          <cell r="B476">
            <v>1189</v>
          </cell>
          <cell r="C476" t="str">
            <v>NONK_St_Egyden</v>
          </cell>
          <cell r="D476">
            <v>1</v>
          </cell>
          <cell r="E476">
            <v>1</v>
          </cell>
          <cell r="F476">
            <v>1.23</v>
          </cell>
          <cell r="G476">
            <v>41.82</v>
          </cell>
          <cell r="H476">
            <v>0.28000000000000003</v>
          </cell>
          <cell r="I476">
            <v>9.43</v>
          </cell>
          <cell r="J476">
            <v>46.52</v>
          </cell>
        </row>
        <row r="477">
          <cell r="A477" t="str">
            <v>BSC_Wiener_Neustadt_A</v>
          </cell>
          <cell r="B477">
            <v>2025</v>
          </cell>
          <cell r="C477" t="str">
            <v>NONK_Unterhoeflein</v>
          </cell>
          <cell r="D477">
            <v>1</v>
          </cell>
          <cell r="E477">
            <v>1</v>
          </cell>
          <cell r="F477">
            <v>1.19</v>
          </cell>
          <cell r="G477">
            <v>40.54</v>
          </cell>
          <cell r="H477">
            <v>0.26</v>
          </cell>
          <cell r="I477">
            <v>8.7100000000000009</v>
          </cell>
          <cell r="J477">
            <v>42.96</v>
          </cell>
        </row>
        <row r="478">
          <cell r="A478" t="str">
            <v>BSC_Wiener_Neustadt_A</v>
          </cell>
          <cell r="B478">
            <v>612</v>
          </cell>
          <cell r="C478" t="str">
            <v>NONK_Wimpassing</v>
          </cell>
          <cell r="D478">
            <v>1</v>
          </cell>
          <cell r="E478">
            <v>1</v>
          </cell>
          <cell r="F478">
            <v>4.54</v>
          </cell>
          <cell r="G478">
            <v>55.3</v>
          </cell>
          <cell r="H478">
            <v>1.31</v>
          </cell>
          <cell r="I478">
            <v>16</v>
          </cell>
          <cell r="J478">
            <v>220.42</v>
          </cell>
        </row>
        <row r="479">
          <cell r="A479" t="str">
            <v>BSC_Wiener_Neustadt_A</v>
          </cell>
          <cell r="B479">
            <v>2388</v>
          </cell>
          <cell r="C479" t="str">
            <v>NONK_Wimpassing</v>
          </cell>
          <cell r="D479">
            <v>2</v>
          </cell>
          <cell r="E479">
            <v>1</v>
          </cell>
          <cell r="F479">
            <v>5.04</v>
          </cell>
          <cell r="G479">
            <v>61.43</v>
          </cell>
          <cell r="H479">
            <v>1.5</v>
          </cell>
          <cell r="I479">
            <v>18.27</v>
          </cell>
          <cell r="J479">
            <v>251.73</v>
          </cell>
        </row>
        <row r="480">
          <cell r="A480" t="str">
            <v>BSC_St_Pölten_A</v>
          </cell>
          <cell r="B480">
            <v>595</v>
          </cell>
          <cell r="C480" t="str">
            <v>NOPL_Aschberg</v>
          </cell>
          <cell r="D480">
            <v>1</v>
          </cell>
          <cell r="E480">
            <v>1</v>
          </cell>
          <cell r="F480">
            <v>4.1100000000000003</v>
          </cell>
          <cell r="G480">
            <v>50.12</v>
          </cell>
          <cell r="H480">
            <v>1.27</v>
          </cell>
          <cell r="I480">
            <v>15.55</v>
          </cell>
          <cell r="J480">
            <v>214.16</v>
          </cell>
        </row>
        <row r="481">
          <cell r="A481" t="str">
            <v>BSC_St_Pölten_A</v>
          </cell>
          <cell r="B481">
            <v>394</v>
          </cell>
          <cell r="C481" t="str">
            <v>NOPL_Boeheimkirchen</v>
          </cell>
          <cell r="D481">
            <v>1</v>
          </cell>
          <cell r="E481">
            <v>1</v>
          </cell>
          <cell r="F481">
            <v>5.21</v>
          </cell>
          <cell r="G481">
            <v>63.47</v>
          </cell>
          <cell r="H481">
            <v>1.43</v>
          </cell>
          <cell r="I481">
            <v>17.41</v>
          </cell>
          <cell r="J481">
            <v>239.9</v>
          </cell>
        </row>
        <row r="482">
          <cell r="A482" t="str">
            <v>BSC_St_Pölten_A</v>
          </cell>
          <cell r="B482">
            <v>2150</v>
          </cell>
          <cell r="C482" t="str">
            <v>NOPL_Eichgraben</v>
          </cell>
          <cell r="D482">
            <v>1</v>
          </cell>
          <cell r="E482">
            <v>1</v>
          </cell>
          <cell r="F482">
            <v>2.54</v>
          </cell>
          <cell r="G482">
            <v>30.97</v>
          </cell>
          <cell r="H482">
            <v>0.74</v>
          </cell>
          <cell r="I482">
            <v>9.01</v>
          </cell>
          <cell r="J482">
            <v>124.13</v>
          </cell>
        </row>
        <row r="483">
          <cell r="A483" t="str">
            <v>BSC_Wien_E</v>
          </cell>
          <cell r="B483">
            <v>1608</v>
          </cell>
          <cell r="C483" t="str">
            <v>NOPL_Gschaid</v>
          </cell>
          <cell r="D483">
            <v>1</v>
          </cell>
          <cell r="E483">
            <v>1</v>
          </cell>
          <cell r="F483">
            <v>3.57</v>
          </cell>
          <cell r="G483">
            <v>43.5</v>
          </cell>
          <cell r="H483">
            <v>0.85</v>
          </cell>
          <cell r="I483">
            <v>10.41</v>
          </cell>
          <cell r="J483">
            <v>143.44999999999999</v>
          </cell>
        </row>
        <row r="484">
          <cell r="A484" t="str">
            <v>BSC_St_Pölten_A</v>
          </cell>
          <cell r="B484">
            <v>638</v>
          </cell>
          <cell r="C484" t="str">
            <v>NOPL_Herzogenburg</v>
          </cell>
          <cell r="D484">
            <v>1</v>
          </cell>
          <cell r="E484">
            <v>1</v>
          </cell>
          <cell r="F484">
            <v>6.42</v>
          </cell>
          <cell r="G484">
            <v>78.260000000000005</v>
          </cell>
          <cell r="H484">
            <v>2.46</v>
          </cell>
          <cell r="I484">
            <v>30.03</v>
          </cell>
          <cell r="J484">
            <v>413.76</v>
          </cell>
        </row>
        <row r="485">
          <cell r="A485" t="str">
            <v>BSC_St_Pölten_A</v>
          </cell>
          <cell r="B485">
            <v>1010</v>
          </cell>
          <cell r="C485" t="str">
            <v>NOPL_Hofstetten</v>
          </cell>
          <cell r="D485">
            <v>1</v>
          </cell>
          <cell r="E485">
            <v>1</v>
          </cell>
          <cell r="F485">
            <v>1.6</v>
          </cell>
          <cell r="G485">
            <v>54.59</v>
          </cell>
          <cell r="H485">
            <v>0.3</v>
          </cell>
          <cell r="I485">
            <v>10.220000000000001</v>
          </cell>
          <cell r="J485">
            <v>50.39</v>
          </cell>
        </row>
        <row r="486">
          <cell r="A486" t="str">
            <v>BSC_St_Pölten_A</v>
          </cell>
          <cell r="B486">
            <v>989</v>
          </cell>
          <cell r="C486" t="str">
            <v>NOPL_Kirchberg</v>
          </cell>
          <cell r="D486">
            <v>1</v>
          </cell>
          <cell r="E486">
            <v>1</v>
          </cell>
          <cell r="F486">
            <v>1.37</v>
          </cell>
          <cell r="G486">
            <v>46.76</v>
          </cell>
          <cell r="H486">
            <v>0.39</v>
          </cell>
          <cell r="I486">
            <v>13.14</v>
          </cell>
          <cell r="J486">
            <v>64.790000000000006</v>
          </cell>
        </row>
        <row r="487">
          <cell r="A487" t="str">
            <v>BSC_St_Pölten_A</v>
          </cell>
          <cell r="B487">
            <v>541</v>
          </cell>
          <cell r="C487" t="str">
            <v>NOPL_Kreith</v>
          </cell>
          <cell r="D487">
            <v>1</v>
          </cell>
          <cell r="E487">
            <v>1</v>
          </cell>
          <cell r="F487">
            <v>2.38</v>
          </cell>
          <cell r="G487">
            <v>81.08</v>
          </cell>
          <cell r="H487">
            <v>0.7</v>
          </cell>
          <cell r="I487">
            <v>23.87</v>
          </cell>
          <cell r="J487">
            <v>117.7</v>
          </cell>
        </row>
        <row r="488">
          <cell r="A488" t="str">
            <v>BSC_St_Pölten_A</v>
          </cell>
          <cell r="B488">
            <v>1030</v>
          </cell>
          <cell r="C488" t="str">
            <v>NOPL_Neulengbach</v>
          </cell>
          <cell r="D488">
            <v>1</v>
          </cell>
          <cell r="E488">
            <v>1</v>
          </cell>
          <cell r="F488">
            <v>3.5</v>
          </cell>
          <cell r="G488">
            <v>42.71</v>
          </cell>
          <cell r="H488">
            <v>0.83</v>
          </cell>
          <cell r="I488">
            <v>10.16</v>
          </cell>
          <cell r="J488">
            <v>140</v>
          </cell>
        </row>
        <row r="489">
          <cell r="A489" t="str">
            <v>BSC_St_Pölten_A</v>
          </cell>
          <cell r="B489">
            <v>1316</v>
          </cell>
          <cell r="C489" t="str">
            <v>NOPL_Ober_Grafendorf</v>
          </cell>
          <cell r="D489">
            <v>1</v>
          </cell>
          <cell r="E489">
            <v>1</v>
          </cell>
          <cell r="F489">
            <v>3.91</v>
          </cell>
          <cell r="G489">
            <v>47.65</v>
          </cell>
          <cell r="H489">
            <v>1.08</v>
          </cell>
          <cell r="I489">
            <v>13.22</v>
          </cell>
          <cell r="J489">
            <v>182.18</v>
          </cell>
        </row>
        <row r="490">
          <cell r="A490" t="str">
            <v>BSC_St_Pölten_A</v>
          </cell>
          <cell r="B490">
            <v>802</v>
          </cell>
          <cell r="C490" t="str">
            <v>NOPL_Perschling</v>
          </cell>
          <cell r="D490">
            <v>1</v>
          </cell>
          <cell r="E490">
            <v>1</v>
          </cell>
          <cell r="F490">
            <v>2.13</v>
          </cell>
          <cell r="G490">
            <v>26.04</v>
          </cell>
          <cell r="H490">
            <v>0.34</v>
          </cell>
          <cell r="I490">
            <v>4.2</v>
          </cell>
          <cell r="J490">
            <v>57.91</v>
          </cell>
        </row>
        <row r="491">
          <cell r="A491" t="str">
            <v>BSC_St_Pölten_A</v>
          </cell>
          <cell r="B491">
            <v>9235</v>
          </cell>
          <cell r="C491" t="str">
            <v>NOPL_Pyhra</v>
          </cell>
          <cell r="D491">
            <v>1</v>
          </cell>
          <cell r="E491">
            <v>1</v>
          </cell>
          <cell r="F491">
            <v>2.48</v>
          </cell>
          <cell r="G491">
            <v>30.18</v>
          </cell>
          <cell r="H491">
            <v>0.41</v>
          </cell>
          <cell r="I491">
            <v>4.99</v>
          </cell>
          <cell r="J491">
            <v>68.760000000000005</v>
          </cell>
        </row>
        <row r="492">
          <cell r="A492" t="str">
            <v>BSC_St_Pölten_A</v>
          </cell>
          <cell r="B492">
            <v>1695</v>
          </cell>
          <cell r="C492" t="str">
            <v>NOPL_Rabenstein</v>
          </cell>
          <cell r="D492">
            <v>1</v>
          </cell>
          <cell r="E492">
            <v>1</v>
          </cell>
          <cell r="F492">
            <v>2.02</v>
          </cell>
          <cell r="G492">
            <v>68.73</v>
          </cell>
          <cell r="H492">
            <v>0.34</v>
          </cell>
          <cell r="I492">
            <v>11.6</v>
          </cell>
          <cell r="J492">
            <v>57.21</v>
          </cell>
        </row>
        <row r="493">
          <cell r="A493" t="str">
            <v>BSC_St_Pölten_A</v>
          </cell>
          <cell r="B493">
            <v>59</v>
          </cell>
          <cell r="C493" t="str">
            <v>NOPL_Saudorf</v>
          </cell>
          <cell r="D493">
            <v>1</v>
          </cell>
          <cell r="E493">
            <v>1</v>
          </cell>
          <cell r="F493">
            <v>4.54</v>
          </cell>
          <cell r="G493">
            <v>55.36</v>
          </cell>
          <cell r="H493">
            <v>1.46</v>
          </cell>
          <cell r="I493">
            <v>17.809999999999999</v>
          </cell>
          <cell r="J493">
            <v>245.32</v>
          </cell>
        </row>
        <row r="494">
          <cell r="A494" t="str">
            <v>BSC_St_Pölten_A</v>
          </cell>
          <cell r="B494">
            <v>1016</v>
          </cell>
          <cell r="C494" t="str">
            <v>NOPL_Statzendorf</v>
          </cell>
          <cell r="D494">
            <v>1</v>
          </cell>
          <cell r="E494">
            <v>1</v>
          </cell>
          <cell r="F494">
            <v>3.65</v>
          </cell>
          <cell r="G494">
            <v>44.51</v>
          </cell>
          <cell r="H494">
            <v>0.99</v>
          </cell>
          <cell r="I494">
            <v>12.09</v>
          </cell>
          <cell r="J494">
            <v>166.56</v>
          </cell>
        </row>
        <row r="495">
          <cell r="A495" t="str">
            <v>BSC_Krems_A</v>
          </cell>
          <cell r="B495">
            <v>675</v>
          </cell>
          <cell r="C495" t="str">
            <v>NOPL_Wagram_a_d_Traisen</v>
          </cell>
          <cell r="D495">
            <v>1</v>
          </cell>
          <cell r="E495">
            <v>1</v>
          </cell>
          <cell r="F495">
            <v>6.03</v>
          </cell>
          <cell r="G495">
            <v>73.47</v>
          </cell>
          <cell r="H495">
            <v>1.72</v>
          </cell>
          <cell r="I495">
            <v>21.02</v>
          </cell>
          <cell r="J495">
            <v>289.62</v>
          </cell>
        </row>
        <row r="496">
          <cell r="A496" t="str">
            <v>BSC_St_Pölten_A</v>
          </cell>
          <cell r="B496">
            <v>789</v>
          </cell>
          <cell r="C496" t="str">
            <v>NOPL_Wilhelmsburg</v>
          </cell>
          <cell r="D496">
            <v>1</v>
          </cell>
          <cell r="E496">
            <v>1</v>
          </cell>
          <cell r="F496">
            <v>4.16</v>
          </cell>
          <cell r="G496">
            <v>50.7</v>
          </cell>
          <cell r="H496">
            <v>1.23</v>
          </cell>
          <cell r="I496">
            <v>15</v>
          </cell>
          <cell r="J496">
            <v>206.7</v>
          </cell>
        </row>
        <row r="497">
          <cell r="A497" t="str">
            <v>BSC_St_Pölten_A</v>
          </cell>
          <cell r="B497">
            <v>250</v>
          </cell>
          <cell r="C497" t="str">
            <v>NOPS_Bahnhofplatz</v>
          </cell>
          <cell r="D497">
            <v>1</v>
          </cell>
          <cell r="E497">
            <v>1</v>
          </cell>
          <cell r="F497">
            <v>11.56</v>
          </cell>
          <cell r="G497">
            <v>141</v>
          </cell>
          <cell r="H497">
            <v>4.75</v>
          </cell>
          <cell r="I497">
            <v>57.88</v>
          </cell>
          <cell r="J497">
            <v>797.37</v>
          </cell>
        </row>
        <row r="498">
          <cell r="A498" t="str">
            <v>BSC_St_Pölten_A</v>
          </cell>
          <cell r="B498">
            <v>251</v>
          </cell>
          <cell r="C498" t="str">
            <v>NOPS_Bahnhofplatz</v>
          </cell>
          <cell r="D498">
            <v>1</v>
          </cell>
          <cell r="E498">
            <v>2</v>
          </cell>
          <cell r="F498">
            <v>8.5</v>
          </cell>
          <cell r="G498">
            <v>103.62</v>
          </cell>
          <cell r="H498">
            <v>2.65</v>
          </cell>
          <cell r="I498">
            <v>32.369999999999997</v>
          </cell>
          <cell r="J498">
            <v>445.9</v>
          </cell>
        </row>
        <row r="499">
          <cell r="A499" t="str">
            <v>BSC_St_Pölten_A</v>
          </cell>
          <cell r="B499">
            <v>252</v>
          </cell>
          <cell r="C499" t="str">
            <v>NOPS_Bahnhofplatz</v>
          </cell>
          <cell r="D499">
            <v>1</v>
          </cell>
          <cell r="E499">
            <v>3</v>
          </cell>
          <cell r="F499">
            <v>4.2699999999999996</v>
          </cell>
          <cell r="G499">
            <v>52.1</v>
          </cell>
          <cell r="H499">
            <v>1.21</v>
          </cell>
          <cell r="I499">
            <v>14.75</v>
          </cell>
          <cell r="J499">
            <v>203.17</v>
          </cell>
        </row>
        <row r="500">
          <cell r="A500" t="str">
            <v>BSC_St_Pölten_A</v>
          </cell>
          <cell r="B500">
            <v>253</v>
          </cell>
          <cell r="C500" t="str">
            <v>NOPS_Porschestr</v>
          </cell>
          <cell r="D500">
            <v>1</v>
          </cell>
          <cell r="E500">
            <v>1</v>
          </cell>
          <cell r="F500">
            <v>7.96</v>
          </cell>
          <cell r="G500">
            <v>97.07</v>
          </cell>
          <cell r="H500">
            <v>2.9</v>
          </cell>
          <cell r="I500">
            <v>35.31</v>
          </cell>
          <cell r="J500">
            <v>486.39</v>
          </cell>
        </row>
        <row r="501">
          <cell r="A501" t="str">
            <v>BSC_St_Pölten_A</v>
          </cell>
          <cell r="B501">
            <v>255</v>
          </cell>
          <cell r="C501" t="str">
            <v>NOPS_Porschestr</v>
          </cell>
          <cell r="D501">
            <v>1</v>
          </cell>
          <cell r="E501">
            <v>2</v>
          </cell>
          <cell r="F501">
            <v>8.73</v>
          </cell>
          <cell r="G501">
            <v>106.52</v>
          </cell>
          <cell r="H501">
            <v>3.03</v>
          </cell>
          <cell r="I501">
            <v>36.909999999999997</v>
          </cell>
          <cell r="J501">
            <v>508.46</v>
          </cell>
        </row>
        <row r="502">
          <cell r="A502" t="str">
            <v>BSC_St_Pölten_A</v>
          </cell>
          <cell r="B502">
            <v>256</v>
          </cell>
          <cell r="C502" t="str">
            <v>NOPS_Porschestr</v>
          </cell>
          <cell r="D502">
            <v>1</v>
          </cell>
          <cell r="E502">
            <v>3</v>
          </cell>
          <cell r="F502">
            <v>4.5999999999999996</v>
          </cell>
          <cell r="G502">
            <v>56.1</v>
          </cell>
          <cell r="H502">
            <v>1.34</v>
          </cell>
          <cell r="I502">
            <v>16.38</v>
          </cell>
          <cell r="J502">
            <v>225.63</v>
          </cell>
        </row>
        <row r="503">
          <cell r="A503" t="str">
            <v>BSC_Amstetten_A</v>
          </cell>
          <cell r="B503">
            <v>2107</v>
          </cell>
          <cell r="C503" t="str">
            <v>NOSB_Goestling</v>
          </cell>
          <cell r="D503">
            <v>1</v>
          </cell>
          <cell r="E503">
            <v>1</v>
          </cell>
          <cell r="F503">
            <v>1.08</v>
          </cell>
          <cell r="G503">
            <v>13.14</v>
          </cell>
          <cell r="H503">
            <v>0.16</v>
          </cell>
          <cell r="I503">
            <v>1.9</v>
          </cell>
          <cell r="J503">
            <v>26.13</v>
          </cell>
        </row>
        <row r="504">
          <cell r="A504" t="str">
            <v>BSC_Amstetten_A</v>
          </cell>
          <cell r="B504">
            <v>884</v>
          </cell>
          <cell r="C504" t="str">
            <v>NOSB_Gresten</v>
          </cell>
          <cell r="D504">
            <v>1</v>
          </cell>
          <cell r="E504">
            <v>1</v>
          </cell>
          <cell r="F504">
            <v>2.0699999999999998</v>
          </cell>
          <cell r="G504">
            <v>70.430000000000007</v>
          </cell>
          <cell r="H504">
            <v>0.41</v>
          </cell>
          <cell r="I504">
            <v>14.1</v>
          </cell>
          <cell r="J504">
            <v>69.510000000000005</v>
          </cell>
        </row>
        <row r="505">
          <cell r="A505" t="str">
            <v>BSC_Amstetten_A</v>
          </cell>
          <cell r="B505">
            <v>1603</v>
          </cell>
          <cell r="C505" t="str">
            <v>NOSB_Hochkar</v>
          </cell>
          <cell r="D505">
            <v>1</v>
          </cell>
          <cell r="E505">
            <v>1</v>
          </cell>
          <cell r="F505">
            <v>0.6</v>
          </cell>
          <cell r="G505">
            <v>20.440000000000001</v>
          </cell>
          <cell r="H505">
            <v>0.02</v>
          </cell>
          <cell r="I505">
            <v>0.72</v>
          </cell>
          <cell r="J505">
            <v>3.54</v>
          </cell>
        </row>
        <row r="506">
          <cell r="A506" t="str">
            <v>BSC_Mariazell_A</v>
          </cell>
          <cell r="B506">
            <v>1970</v>
          </cell>
          <cell r="C506" t="str">
            <v>NOSB_Lackenhof</v>
          </cell>
          <cell r="D506">
            <v>1</v>
          </cell>
          <cell r="E506">
            <v>1</v>
          </cell>
          <cell r="F506">
            <v>0.46</v>
          </cell>
          <cell r="G506">
            <v>5.61</v>
          </cell>
          <cell r="H506">
            <v>0.04</v>
          </cell>
          <cell r="I506">
            <v>0.52</v>
          </cell>
          <cell r="J506">
            <v>7.14</v>
          </cell>
        </row>
        <row r="507">
          <cell r="A507" t="str">
            <v>BSC_Amstetten_A</v>
          </cell>
          <cell r="B507">
            <v>2110</v>
          </cell>
          <cell r="C507" t="str">
            <v>NOSB_Lassing</v>
          </cell>
          <cell r="D507">
            <v>1</v>
          </cell>
          <cell r="E507">
            <v>1</v>
          </cell>
          <cell r="F507">
            <v>0.72</v>
          </cell>
          <cell r="G507">
            <v>24.53</v>
          </cell>
          <cell r="H507">
            <v>0.06</v>
          </cell>
          <cell r="I507">
            <v>2.0099999999999998</v>
          </cell>
          <cell r="J507">
            <v>9.93</v>
          </cell>
        </row>
        <row r="508">
          <cell r="A508" t="str">
            <v>BSC_Amstetten_A</v>
          </cell>
          <cell r="B508">
            <v>2109</v>
          </cell>
          <cell r="C508" t="str">
            <v>NOSB_Lunz_am_See</v>
          </cell>
          <cell r="D508">
            <v>1</v>
          </cell>
          <cell r="E508">
            <v>1</v>
          </cell>
          <cell r="F508">
            <v>1.29</v>
          </cell>
          <cell r="G508">
            <v>15.76</v>
          </cell>
          <cell r="H508">
            <v>0.16</v>
          </cell>
          <cell r="I508">
            <v>2</v>
          </cell>
          <cell r="J508">
            <v>27.62</v>
          </cell>
        </row>
        <row r="509">
          <cell r="A509" t="str">
            <v>BSC_Amstetten_A</v>
          </cell>
          <cell r="B509">
            <v>1964</v>
          </cell>
          <cell r="C509" t="str">
            <v>NOSB_Maisszinken</v>
          </cell>
          <cell r="D509">
            <v>1</v>
          </cell>
          <cell r="E509">
            <v>1</v>
          </cell>
          <cell r="F509">
            <v>0.74</v>
          </cell>
          <cell r="G509">
            <v>25.1</v>
          </cell>
          <cell r="H509">
            <v>7.0000000000000007E-2</v>
          </cell>
          <cell r="I509">
            <v>2.5099999999999998</v>
          </cell>
          <cell r="J509">
            <v>12.37</v>
          </cell>
        </row>
        <row r="510">
          <cell r="A510" t="str">
            <v>BSC_Amstetten_A</v>
          </cell>
          <cell r="B510">
            <v>1985</v>
          </cell>
          <cell r="C510" t="str">
            <v>NOSB_Oberndorf</v>
          </cell>
          <cell r="D510">
            <v>1</v>
          </cell>
          <cell r="E510">
            <v>1</v>
          </cell>
          <cell r="F510">
            <v>2.0499999999999998</v>
          </cell>
          <cell r="G510">
            <v>69.84</v>
          </cell>
          <cell r="H510">
            <v>0.35</v>
          </cell>
          <cell r="I510">
            <v>12.05</v>
          </cell>
          <cell r="J510">
            <v>59.42</v>
          </cell>
        </row>
        <row r="511">
          <cell r="A511" t="str">
            <v>BSC_Amstetten_A</v>
          </cell>
          <cell r="B511">
            <v>865</v>
          </cell>
          <cell r="C511" t="str">
            <v>NOSB_Purgstall</v>
          </cell>
          <cell r="D511">
            <v>1</v>
          </cell>
          <cell r="E511">
            <v>1</v>
          </cell>
          <cell r="F511">
            <v>2.12</v>
          </cell>
          <cell r="G511">
            <v>25.88</v>
          </cell>
          <cell r="H511">
            <v>0.6</v>
          </cell>
          <cell r="I511">
            <v>7.34</v>
          </cell>
          <cell r="J511">
            <v>101.14</v>
          </cell>
        </row>
        <row r="512">
          <cell r="A512" t="str">
            <v>BSC_Amstetten_A</v>
          </cell>
          <cell r="B512">
            <v>1991</v>
          </cell>
          <cell r="C512" t="str">
            <v>NOSB_Scheibbs</v>
          </cell>
          <cell r="D512">
            <v>1</v>
          </cell>
          <cell r="E512">
            <v>1</v>
          </cell>
          <cell r="F512">
            <v>2.57</v>
          </cell>
          <cell r="G512">
            <v>87.55</v>
          </cell>
          <cell r="H512">
            <v>0.52</v>
          </cell>
          <cell r="I512">
            <v>17.68</v>
          </cell>
          <cell r="J512">
            <v>87.18</v>
          </cell>
        </row>
        <row r="513">
          <cell r="A513" t="str">
            <v>BSC_Amstetten_A</v>
          </cell>
          <cell r="B513">
            <v>2027</v>
          </cell>
          <cell r="C513" t="str">
            <v>NOSB_St_Anton_Jessnitz</v>
          </cell>
          <cell r="D513">
            <v>1</v>
          </cell>
          <cell r="E513">
            <v>1</v>
          </cell>
          <cell r="F513">
            <v>0.5</v>
          </cell>
          <cell r="G513">
            <v>16.95</v>
          </cell>
          <cell r="H513">
            <v>0.03</v>
          </cell>
          <cell r="I513">
            <v>0.98</v>
          </cell>
          <cell r="J513">
            <v>4.8499999999999996</v>
          </cell>
        </row>
        <row r="514">
          <cell r="A514" t="str">
            <v>BSC_Amstetten_A</v>
          </cell>
          <cell r="B514">
            <v>2029</v>
          </cell>
          <cell r="C514" t="str">
            <v>NOSB_St_Anton_Jessnitz</v>
          </cell>
          <cell r="D514">
            <v>1</v>
          </cell>
          <cell r="E514">
            <v>2</v>
          </cell>
          <cell r="F514">
            <v>0.89</v>
          </cell>
          <cell r="G514">
            <v>30.32</v>
          </cell>
          <cell r="H514">
            <v>0.08</v>
          </cell>
          <cell r="I514">
            <v>2.66</v>
          </cell>
          <cell r="J514">
            <v>13.11</v>
          </cell>
        </row>
        <row r="515">
          <cell r="A515" t="str">
            <v>BSC_Amstetten_A</v>
          </cell>
          <cell r="B515">
            <v>864</v>
          </cell>
          <cell r="C515" t="str">
            <v>NOSB_Steinakirchen</v>
          </cell>
          <cell r="D515">
            <v>1</v>
          </cell>
          <cell r="E515">
            <v>1</v>
          </cell>
          <cell r="F515">
            <v>2.63</v>
          </cell>
          <cell r="G515">
            <v>89.68</v>
          </cell>
          <cell r="H515">
            <v>0.46</v>
          </cell>
          <cell r="I515">
            <v>15.6</v>
          </cell>
          <cell r="J515">
            <v>76.92</v>
          </cell>
        </row>
        <row r="516">
          <cell r="A516" t="str">
            <v>BSC_Amstetten_A</v>
          </cell>
          <cell r="B516">
            <v>2277</v>
          </cell>
          <cell r="C516" t="str">
            <v>NOSB_Stickleiten</v>
          </cell>
          <cell r="D516">
            <v>1</v>
          </cell>
          <cell r="E516">
            <v>1</v>
          </cell>
          <cell r="F516">
            <v>0.31</v>
          </cell>
          <cell r="G516">
            <v>10.48</v>
          </cell>
          <cell r="H516">
            <v>0.02</v>
          </cell>
          <cell r="I516">
            <v>0.6</v>
          </cell>
          <cell r="J516">
            <v>2.95</v>
          </cell>
        </row>
        <row r="517">
          <cell r="A517" t="str">
            <v>BSC_Amstetten_A</v>
          </cell>
          <cell r="B517">
            <v>2290</v>
          </cell>
          <cell r="C517" t="str">
            <v>NOSB_Stiegengraben</v>
          </cell>
          <cell r="D517">
            <v>1</v>
          </cell>
          <cell r="E517">
            <v>1</v>
          </cell>
          <cell r="F517">
            <v>0.18</v>
          </cell>
          <cell r="G517">
            <v>6.13</v>
          </cell>
          <cell r="H517">
            <v>0.01</v>
          </cell>
          <cell r="I517">
            <v>0.42</v>
          </cell>
          <cell r="J517">
            <v>2.08</v>
          </cell>
        </row>
        <row r="518">
          <cell r="A518" t="str">
            <v>BSC_Amstetten_A</v>
          </cell>
          <cell r="B518">
            <v>987</v>
          </cell>
          <cell r="C518" t="str">
            <v>NOSB_Winterbach</v>
          </cell>
          <cell r="D518">
            <v>1</v>
          </cell>
          <cell r="E518">
            <v>1</v>
          </cell>
          <cell r="F518">
            <v>0.71</v>
          </cell>
          <cell r="G518">
            <v>24.19</v>
          </cell>
          <cell r="H518">
            <v>7.0000000000000007E-2</v>
          </cell>
          <cell r="I518">
            <v>2.4700000000000002</v>
          </cell>
          <cell r="J518">
            <v>12.2</v>
          </cell>
        </row>
        <row r="519">
          <cell r="A519" t="str">
            <v>BSC_Krems_A</v>
          </cell>
          <cell r="B519">
            <v>846</v>
          </cell>
          <cell r="C519" t="str">
            <v>NOTU_Feuersbrunn_Wagram</v>
          </cell>
          <cell r="D519">
            <v>1</v>
          </cell>
          <cell r="E519">
            <v>1</v>
          </cell>
          <cell r="F519">
            <v>5.62</v>
          </cell>
          <cell r="G519">
            <v>68.53</v>
          </cell>
          <cell r="H519">
            <v>1.93</v>
          </cell>
          <cell r="I519">
            <v>23.53</v>
          </cell>
          <cell r="J519">
            <v>324.17</v>
          </cell>
        </row>
        <row r="520">
          <cell r="A520" t="str">
            <v>BSC_Krems_A</v>
          </cell>
          <cell r="B520">
            <v>1175</v>
          </cell>
          <cell r="C520" t="str">
            <v>NOTU_Grossweikersdorf</v>
          </cell>
          <cell r="D520">
            <v>1</v>
          </cell>
          <cell r="E520">
            <v>1</v>
          </cell>
          <cell r="F520">
            <v>3.68</v>
          </cell>
          <cell r="G520">
            <v>44.91</v>
          </cell>
          <cell r="H520">
            <v>0.87</v>
          </cell>
          <cell r="I520">
            <v>10.65</v>
          </cell>
          <cell r="J520">
            <v>146.69</v>
          </cell>
        </row>
        <row r="521">
          <cell r="A521" t="str">
            <v>BSC_Wien_H</v>
          </cell>
          <cell r="B521">
            <v>1649</v>
          </cell>
          <cell r="C521" t="str">
            <v>NOTU_Hadersfeld</v>
          </cell>
          <cell r="D521">
            <v>1</v>
          </cell>
          <cell r="E521">
            <v>1</v>
          </cell>
          <cell r="F521">
            <v>1.49</v>
          </cell>
          <cell r="G521">
            <v>50.59</v>
          </cell>
          <cell r="H521">
            <v>0.16</v>
          </cell>
          <cell r="I521">
            <v>5.33</v>
          </cell>
          <cell r="J521">
            <v>26.27</v>
          </cell>
        </row>
        <row r="522">
          <cell r="A522" t="str">
            <v>BSC_Krems_A</v>
          </cell>
          <cell r="B522">
            <v>9223</v>
          </cell>
          <cell r="C522" t="str">
            <v>NOTU_Judenau</v>
          </cell>
          <cell r="D522">
            <v>1</v>
          </cell>
          <cell r="E522">
            <v>1</v>
          </cell>
          <cell r="F522">
            <v>3.37</v>
          </cell>
          <cell r="G522">
            <v>114.89</v>
          </cell>
          <cell r="H522">
            <v>0.77</v>
          </cell>
          <cell r="I522">
            <v>26.26</v>
          </cell>
          <cell r="J522">
            <v>129.5</v>
          </cell>
        </row>
        <row r="523">
          <cell r="A523" t="str">
            <v>BSC_Krems_A</v>
          </cell>
          <cell r="B523">
            <v>10600</v>
          </cell>
          <cell r="C523" t="str">
            <v>NOTU_Judenau</v>
          </cell>
          <cell r="D523">
            <v>1</v>
          </cell>
          <cell r="E523">
            <v>2</v>
          </cell>
          <cell r="F523">
            <v>3.12</v>
          </cell>
          <cell r="G523">
            <v>106.12</v>
          </cell>
          <cell r="H523">
            <v>0.89</v>
          </cell>
          <cell r="I523">
            <v>30.24</v>
          </cell>
          <cell r="J523">
            <v>149.11000000000001</v>
          </cell>
        </row>
        <row r="524">
          <cell r="A524" t="str">
            <v>BSC_Wien_E</v>
          </cell>
          <cell r="B524">
            <v>632</v>
          </cell>
          <cell r="C524" t="str">
            <v>NOTU_Laabach</v>
          </cell>
          <cell r="D524">
            <v>1</v>
          </cell>
          <cell r="E524">
            <v>1</v>
          </cell>
          <cell r="F524">
            <v>1.29</v>
          </cell>
          <cell r="G524">
            <v>43.95</v>
          </cell>
          <cell r="H524">
            <v>0.21</v>
          </cell>
          <cell r="I524">
            <v>7.16</v>
          </cell>
          <cell r="J524">
            <v>35.32</v>
          </cell>
        </row>
        <row r="525">
          <cell r="A525" t="str">
            <v>BSC_St_Pölten_A</v>
          </cell>
          <cell r="B525">
            <v>1457</v>
          </cell>
          <cell r="C525" t="str">
            <v>NOTU_Sieghardtskirchen</v>
          </cell>
          <cell r="D525">
            <v>1</v>
          </cell>
          <cell r="E525">
            <v>1</v>
          </cell>
          <cell r="F525">
            <v>2.29</v>
          </cell>
          <cell r="G525">
            <v>27.99</v>
          </cell>
          <cell r="H525">
            <v>0.47</v>
          </cell>
          <cell r="I525">
            <v>5.77</v>
          </cell>
          <cell r="J525">
            <v>79.52</v>
          </cell>
        </row>
        <row r="526">
          <cell r="A526" t="str">
            <v>BSC_Wien_H</v>
          </cell>
          <cell r="B526">
            <v>1998</v>
          </cell>
          <cell r="C526" t="str">
            <v>NOTU_St_Andrae_Hagental</v>
          </cell>
          <cell r="D526">
            <v>1</v>
          </cell>
          <cell r="E526">
            <v>1</v>
          </cell>
          <cell r="F526">
            <v>0.39</v>
          </cell>
          <cell r="G526">
            <v>13.12</v>
          </cell>
          <cell r="H526">
            <v>0.06</v>
          </cell>
          <cell r="I526">
            <v>1.88</v>
          </cell>
          <cell r="J526">
            <v>9.27</v>
          </cell>
        </row>
        <row r="527">
          <cell r="A527" t="str">
            <v>BSC_St_Pölten_A</v>
          </cell>
          <cell r="B527">
            <v>639</v>
          </cell>
          <cell r="C527" t="str">
            <v>NOTU_Tulln</v>
          </cell>
          <cell r="D527">
            <v>1</v>
          </cell>
          <cell r="E527">
            <v>1</v>
          </cell>
          <cell r="F527">
            <v>6.49</v>
          </cell>
          <cell r="G527">
            <v>221.09</v>
          </cell>
          <cell r="H527">
            <v>2.59</v>
          </cell>
          <cell r="I527">
            <v>88.11</v>
          </cell>
          <cell r="J527">
            <v>434.52</v>
          </cell>
        </row>
        <row r="528">
          <cell r="A528" t="str">
            <v>BSC_St_Pölten_A</v>
          </cell>
          <cell r="B528">
            <v>640</v>
          </cell>
          <cell r="C528" t="str">
            <v>NOTU_Tulln</v>
          </cell>
          <cell r="D528">
            <v>1</v>
          </cell>
          <cell r="E528">
            <v>2</v>
          </cell>
          <cell r="F528">
            <v>3.79</v>
          </cell>
          <cell r="G528">
            <v>46.16</v>
          </cell>
          <cell r="H528">
            <v>1.2</v>
          </cell>
          <cell r="I528">
            <v>14.59</v>
          </cell>
          <cell r="J528">
            <v>201.01</v>
          </cell>
        </row>
        <row r="529">
          <cell r="A529" t="str">
            <v>BSC_Krems_A</v>
          </cell>
          <cell r="B529">
            <v>713</v>
          </cell>
          <cell r="C529" t="str">
            <v>NOTU_Utzenlaa</v>
          </cell>
          <cell r="D529">
            <v>1</v>
          </cell>
          <cell r="E529">
            <v>1</v>
          </cell>
          <cell r="F529">
            <v>2.27</v>
          </cell>
          <cell r="G529">
            <v>77.25</v>
          </cell>
          <cell r="H529">
            <v>0.56000000000000005</v>
          </cell>
          <cell r="I529">
            <v>18.940000000000001</v>
          </cell>
          <cell r="J529">
            <v>93.42</v>
          </cell>
        </row>
        <row r="530">
          <cell r="A530" t="str">
            <v>BSC_Wien_F</v>
          </cell>
          <cell r="B530">
            <v>795</v>
          </cell>
          <cell r="C530" t="str">
            <v>NOTU_Zeiselmauer</v>
          </cell>
          <cell r="D530">
            <v>1</v>
          </cell>
          <cell r="E530">
            <v>1</v>
          </cell>
          <cell r="F530">
            <v>7.22</v>
          </cell>
          <cell r="G530">
            <v>88.08</v>
          </cell>
          <cell r="H530">
            <v>2.54</v>
          </cell>
          <cell r="I530">
            <v>31.01</v>
          </cell>
          <cell r="J530">
            <v>427.27</v>
          </cell>
        </row>
        <row r="531">
          <cell r="A531" t="str">
            <v>BSC_Krems_A</v>
          </cell>
          <cell r="B531">
            <v>845</v>
          </cell>
          <cell r="C531" t="str">
            <v>NOTU_Zwentendorf</v>
          </cell>
          <cell r="D531">
            <v>1</v>
          </cell>
          <cell r="E531">
            <v>1</v>
          </cell>
          <cell r="F531">
            <v>4.0999999999999996</v>
          </cell>
          <cell r="G531">
            <v>50</v>
          </cell>
          <cell r="H531">
            <v>1.04</v>
          </cell>
          <cell r="I531">
            <v>12.71</v>
          </cell>
          <cell r="J531">
            <v>175.14</v>
          </cell>
        </row>
        <row r="532">
          <cell r="A532" t="str">
            <v>BSC_Wiener_Neustadt_A</v>
          </cell>
          <cell r="B532">
            <v>1709</v>
          </cell>
          <cell r="C532" t="str">
            <v>NOWB_Bad_Schoenau</v>
          </cell>
          <cell r="D532">
            <v>1</v>
          </cell>
          <cell r="E532">
            <v>1</v>
          </cell>
          <cell r="F532">
            <v>1.43</v>
          </cell>
          <cell r="G532">
            <v>17.440000000000001</v>
          </cell>
          <cell r="H532">
            <v>0.13</v>
          </cell>
          <cell r="I532">
            <v>1.62</v>
          </cell>
          <cell r="J532">
            <v>22.35</v>
          </cell>
        </row>
        <row r="533">
          <cell r="A533" t="str">
            <v>BSC_Wiener_Neustadt_A</v>
          </cell>
          <cell r="B533">
            <v>1703</v>
          </cell>
          <cell r="C533" t="str">
            <v>NOWB_Bromberg</v>
          </cell>
          <cell r="D533">
            <v>1</v>
          </cell>
          <cell r="E533">
            <v>1</v>
          </cell>
          <cell r="F533">
            <v>0.53</v>
          </cell>
          <cell r="G533">
            <v>18.059999999999999</v>
          </cell>
          <cell r="H533">
            <v>0.05</v>
          </cell>
          <cell r="I533">
            <v>1.86</v>
          </cell>
          <cell r="J533">
            <v>9.16</v>
          </cell>
        </row>
        <row r="534">
          <cell r="A534" t="str">
            <v>BSC_Wiener_Neustadt_A</v>
          </cell>
          <cell r="B534">
            <v>2382</v>
          </cell>
          <cell r="C534" t="str">
            <v>NOWB_Bromberg</v>
          </cell>
          <cell r="D534">
            <v>1</v>
          </cell>
          <cell r="E534">
            <v>2</v>
          </cell>
          <cell r="F534">
            <v>1.65</v>
          </cell>
          <cell r="G534">
            <v>56.04</v>
          </cell>
          <cell r="H534">
            <v>0.2</v>
          </cell>
          <cell r="I534">
            <v>6.98</v>
          </cell>
          <cell r="J534">
            <v>34.44</v>
          </cell>
        </row>
        <row r="535">
          <cell r="A535" t="str">
            <v>BSC_Bruck_an_der_Leitha_A</v>
          </cell>
          <cell r="B535">
            <v>400</v>
          </cell>
          <cell r="C535" t="str">
            <v>NOWB_Ebenfurth</v>
          </cell>
          <cell r="D535">
            <v>1</v>
          </cell>
          <cell r="E535">
            <v>1</v>
          </cell>
          <cell r="F535">
            <v>6.34</v>
          </cell>
          <cell r="G535">
            <v>77.34</v>
          </cell>
          <cell r="H535">
            <v>2.2400000000000002</v>
          </cell>
          <cell r="I535">
            <v>27.32</v>
          </cell>
          <cell r="J535">
            <v>376.44</v>
          </cell>
        </row>
        <row r="536">
          <cell r="A536" t="str">
            <v>BSC_Wiener_Neustadt_A</v>
          </cell>
          <cell r="B536">
            <v>1259</v>
          </cell>
          <cell r="C536" t="str">
            <v>NOWB_Eggendorf</v>
          </cell>
          <cell r="D536">
            <v>1</v>
          </cell>
          <cell r="E536">
            <v>1</v>
          </cell>
          <cell r="F536">
            <v>2.67</v>
          </cell>
          <cell r="G536">
            <v>32.5</v>
          </cell>
          <cell r="H536">
            <v>0.68</v>
          </cell>
          <cell r="I536">
            <v>8.31</v>
          </cell>
          <cell r="J536">
            <v>114.45</v>
          </cell>
        </row>
        <row r="537">
          <cell r="A537" t="str">
            <v>BSC_Bruck_an_der_Leitha_A</v>
          </cell>
          <cell r="B537">
            <v>1257</v>
          </cell>
          <cell r="C537" t="str">
            <v>NOWB_Felixdorf</v>
          </cell>
          <cell r="D537">
            <v>1</v>
          </cell>
          <cell r="E537">
            <v>1</v>
          </cell>
          <cell r="F537">
            <v>3.53</v>
          </cell>
          <cell r="G537">
            <v>43.05</v>
          </cell>
          <cell r="H537">
            <v>0.97</v>
          </cell>
          <cell r="I537">
            <v>11.79</v>
          </cell>
          <cell r="J537">
            <v>162.41</v>
          </cell>
        </row>
        <row r="538">
          <cell r="A538" t="str">
            <v>BSC_Bruck_an_der_Leitha_A</v>
          </cell>
          <cell r="B538">
            <v>1700</v>
          </cell>
          <cell r="C538" t="str">
            <v>NOWB_Felixdorf</v>
          </cell>
          <cell r="D538">
            <v>1</v>
          </cell>
          <cell r="E538">
            <v>2</v>
          </cell>
          <cell r="F538">
            <v>5.12</v>
          </cell>
          <cell r="G538">
            <v>62.5</v>
          </cell>
          <cell r="H538">
            <v>0.6</v>
          </cell>
          <cell r="I538">
            <v>7.29</v>
          </cell>
          <cell r="J538">
            <v>100.48</v>
          </cell>
        </row>
        <row r="539">
          <cell r="A539" t="str">
            <v>BSC_Bruck_an_der_Leitha_A</v>
          </cell>
          <cell r="B539">
            <v>7697</v>
          </cell>
          <cell r="C539" t="str">
            <v>NOWB_Felixdorf</v>
          </cell>
          <cell r="D539">
            <v>1</v>
          </cell>
          <cell r="E539">
            <v>3</v>
          </cell>
          <cell r="F539">
            <v>2.65</v>
          </cell>
          <cell r="G539">
            <v>32.25</v>
          </cell>
          <cell r="H539">
            <v>0.95</v>
          </cell>
          <cell r="I539">
            <v>11.62</v>
          </cell>
          <cell r="J539">
            <v>160.13999999999999</v>
          </cell>
        </row>
        <row r="540">
          <cell r="A540" t="str">
            <v>BSC_Wiener_Neustadt_A</v>
          </cell>
          <cell r="B540">
            <v>2011</v>
          </cell>
          <cell r="C540" t="str">
            <v>NOWB_Gutenstein</v>
          </cell>
          <cell r="D540">
            <v>1</v>
          </cell>
          <cell r="E540">
            <v>1</v>
          </cell>
          <cell r="F540">
            <v>0.76</v>
          </cell>
          <cell r="G540">
            <v>25.81</v>
          </cell>
          <cell r="H540">
            <v>0.11</v>
          </cell>
          <cell r="I540">
            <v>3.82</v>
          </cell>
          <cell r="J540">
            <v>18.850000000000001</v>
          </cell>
        </row>
        <row r="541">
          <cell r="A541" t="str">
            <v>BSC_Wiener_Neustadt_A</v>
          </cell>
          <cell r="B541">
            <v>1711</v>
          </cell>
          <cell r="C541" t="str">
            <v>NOWB_Hochwolkersdorf</v>
          </cell>
          <cell r="D541">
            <v>1</v>
          </cell>
          <cell r="E541">
            <v>1</v>
          </cell>
          <cell r="F541">
            <v>0.53</v>
          </cell>
          <cell r="G541">
            <v>18.14</v>
          </cell>
          <cell r="H541">
            <v>0.05</v>
          </cell>
          <cell r="I541">
            <v>1.68</v>
          </cell>
          <cell r="J541">
            <v>8.27</v>
          </cell>
        </row>
        <row r="542">
          <cell r="A542" t="str">
            <v>BSC_Wiener_Neustadt_A</v>
          </cell>
          <cell r="B542">
            <v>2383</v>
          </cell>
          <cell r="C542" t="str">
            <v>NOWB_Hochwolkersdorf</v>
          </cell>
          <cell r="D542">
            <v>1</v>
          </cell>
          <cell r="E542">
            <v>2</v>
          </cell>
          <cell r="F542">
            <v>0.48</v>
          </cell>
          <cell r="G542">
            <v>16.440000000000001</v>
          </cell>
          <cell r="H542">
            <v>0.11</v>
          </cell>
          <cell r="I542">
            <v>3.89</v>
          </cell>
          <cell r="J542">
            <v>19.2</v>
          </cell>
        </row>
        <row r="543">
          <cell r="A543" t="str">
            <v>BSC_Wiener_Neustadt_A</v>
          </cell>
          <cell r="B543">
            <v>1708</v>
          </cell>
          <cell r="C543" t="str">
            <v>NOWB_Krumbach</v>
          </cell>
          <cell r="D543">
            <v>1</v>
          </cell>
          <cell r="E543">
            <v>1</v>
          </cell>
          <cell r="F543">
            <v>0.84</v>
          </cell>
          <cell r="G543">
            <v>28.62</v>
          </cell>
          <cell r="H543">
            <v>0.16</v>
          </cell>
          <cell r="I543">
            <v>5.33</v>
          </cell>
          <cell r="J543">
            <v>26.28</v>
          </cell>
        </row>
        <row r="544">
          <cell r="A544" t="str">
            <v>BSC_Wiener_Neustadt_A</v>
          </cell>
          <cell r="B544">
            <v>2007</v>
          </cell>
          <cell r="C544" t="str">
            <v>NOWB_Markt_Piesting</v>
          </cell>
          <cell r="D544">
            <v>1</v>
          </cell>
          <cell r="E544">
            <v>1</v>
          </cell>
          <cell r="F544">
            <v>1.89</v>
          </cell>
          <cell r="G544">
            <v>23.02</v>
          </cell>
          <cell r="H544">
            <v>0.4</v>
          </cell>
          <cell r="I544">
            <v>4.8499999999999996</v>
          </cell>
          <cell r="J544">
            <v>66.760000000000005</v>
          </cell>
        </row>
        <row r="545">
          <cell r="A545" t="str">
            <v>BSC_Wiener_Neustadt_A</v>
          </cell>
          <cell r="B545">
            <v>2042</v>
          </cell>
          <cell r="C545" t="str">
            <v>NOWB_Pernitz</v>
          </cell>
          <cell r="D545">
            <v>1</v>
          </cell>
          <cell r="E545">
            <v>1</v>
          </cell>
          <cell r="F545">
            <v>1.5</v>
          </cell>
          <cell r="G545">
            <v>51.1</v>
          </cell>
          <cell r="H545">
            <v>0.26</v>
          </cell>
          <cell r="I545">
            <v>8.98</v>
          </cell>
          <cell r="J545">
            <v>44.28</v>
          </cell>
        </row>
        <row r="546">
          <cell r="A546" t="str">
            <v>BSC_Wiener_Neustadt_A</v>
          </cell>
          <cell r="B546">
            <v>2404</v>
          </cell>
          <cell r="C546" t="str">
            <v>NOWB_Theresienfeld</v>
          </cell>
          <cell r="D546">
            <v>1</v>
          </cell>
          <cell r="E546">
            <v>1</v>
          </cell>
          <cell r="F546">
            <v>4.05</v>
          </cell>
          <cell r="G546">
            <v>49.45</v>
          </cell>
          <cell r="H546">
            <v>0.92</v>
          </cell>
          <cell r="I546">
            <v>11.26</v>
          </cell>
          <cell r="J546">
            <v>155.15</v>
          </cell>
        </row>
        <row r="547">
          <cell r="A547" t="str">
            <v>BSC_Wiener_Neustadt_A</v>
          </cell>
          <cell r="B547">
            <v>7648</v>
          </cell>
          <cell r="C547" t="str">
            <v>NOWB_Theresienfeld</v>
          </cell>
          <cell r="D547">
            <v>1</v>
          </cell>
          <cell r="E547">
            <v>2</v>
          </cell>
          <cell r="F547">
            <v>4.92</v>
          </cell>
          <cell r="G547">
            <v>60</v>
          </cell>
          <cell r="H547">
            <v>0.96</v>
          </cell>
          <cell r="I547">
            <v>11.73</v>
          </cell>
          <cell r="J547">
            <v>161.57</v>
          </cell>
        </row>
        <row r="548">
          <cell r="A548" t="str">
            <v>BSC_Wiener_Neustadt_A</v>
          </cell>
          <cell r="B548">
            <v>2010</v>
          </cell>
          <cell r="C548" t="str">
            <v>NOWB_Waldegg_Kressenberg</v>
          </cell>
          <cell r="D548">
            <v>1</v>
          </cell>
          <cell r="E548">
            <v>1</v>
          </cell>
          <cell r="F548">
            <v>0.93</v>
          </cell>
          <cell r="G548">
            <v>31.51</v>
          </cell>
          <cell r="H548">
            <v>0.14000000000000001</v>
          </cell>
          <cell r="I548">
            <v>4.9000000000000004</v>
          </cell>
          <cell r="J548">
            <v>24.18</v>
          </cell>
        </row>
        <row r="549">
          <cell r="A549" t="str">
            <v>BSC_Wiener_Neustadt_A</v>
          </cell>
          <cell r="B549">
            <v>1705</v>
          </cell>
          <cell r="C549" t="str">
            <v>NOWB_Wiesmath</v>
          </cell>
          <cell r="D549">
            <v>1</v>
          </cell>
          <cell r="E549">
            <v>1</v>
          </cell>
          <cell r="F549">
            <v>1.77</v>
          </cell>
          <cell r="G549">
            <v>60.47</v>
          </cell>
          <cell r="H549">
            <v>0.25</v>
          </cell>
          <cell r="I549">
            <v>8.39</v>
          </cell>
          <cell r="J549">
            <v>41.38</v>
          </cell>
        </row>
        <row r="550">
          <cell r="A550" t="str">
            <v>BSC_Mödling_A</v>
          </cell>
          <cell r="B550">
            <v>507</v>
          </cell>
          <cell r="C550" t="str">
            <v>NOWB_Woellersdorf</v>
          </cell>
          <cell r="D550">
            <v>1</v>
          </cell>
          <cell r="E550">
            <v>1</v>
          </cell>
          <cell r="F550">
            <v>3.86</v>
          </cell>
          <cell r="G550">
            <v>47.04</v>
          </cell>
          <cell r="H550">
            <v>0.75</v>
          </cell>
          <cell r="I550">
            <v>9.1999999999999993</v>
          </cell>
          <cell r="J550">
            <v>126.7</v>
          </cell>
        </row>
        <row r="551">
          <cell r="A551" t="str">
            <v>BSC_Wiener_Neustadt_A</v>
          </cell>
          <cell r="B551">
            <v>2009</v>
          </cell>
          <cell r="C551" t="str">
            <v>NOWB_Wopfing</v>
          </cell>
          <cell r="D551">
            <v>1</v>
          </cell>
          <cell r="E551">
            <v>1</v>
          </cell>
          <cell r="F551">
            <v>3.14</v>
          </cell>
          <cell r="G551">
            <v>38.32</v>
          </cell>
          <cell r="H551">
            <v>0.8</v>
          </cell>
          <cell r="I551">
            <v>9.8000000000000007</v>
          </cell>
          <cell r="J551">
            <v>135.08000000000001</v>
          </cell>
        </row>
        <row r="552">
          <cell r="A552" t="str">
            <v>BSC_Wiener_Neustadt_A</v>
          </cell>
          <cell r="B552">
            <v>528</v>
          </cell>
          <cell r="C552" t="str">
            <v>NOWB_Wr_Neustadt_Autobahn</v>
          </cell>
          <cell r="D552">
            <v>1</v>
          </cell>
          <cell r="E552">
            <v>1</v>
          </cell>
          <cell r="F552">
            <v>5</v>
          </cell>
          <cell r="G552">
            <v>61.03</v>
          </cell>
          <cell r="H552">
            <v>2.0499999999999998</v>
          </cell>
          <cell r="I552">
            <v>24.99</v>
          </cell>
          <cell r="J552">
            <v>344.23</v>
          </cell>
        </row>
        <row r="553">
          <cell r="A553" t="str">
            <v>BSC_Wiener_Neustadt_A</v>
          </cell>
          <cell r="B553">
            <v>8568</v>
          </cell>
          <cell r="C553" t="str">
            <v>NOWN_Ganglberger_Gasse</v>
          </cell>
          <cell r="D553">
            <v>1</v>
          </cell>
          <cell r="E553">
            <v>1</v>
          </cell>
          <cell r="F553">
            <v>2.11</v>
          </cell>
          <cell r="G553">
            <v>25.73</v>
          </cell>
          <cell r="H553">
            <v>0.62</v>
          </cell>
          <cell r="I553">
            <v>7.59</v>
          </cell>
          <cell r="J553">
            <v>104.51</v>
          </cell>
        </row>
        <row r="554">
          <cell r="A554" t="str">
            <v>BSC_Wiener_Neustadt_A</v>
          </cell>
          <cell r="B554">
            <v>8569</v>
          </cell>
          <cell r="C554" t="str">
            <v>NOWN_Ganglberger_Gasse</v>
          </cell>
          <cell r="D554">
            <v>1</v>
          </cell>
          <cell r="E554">
            <v>2</v>
          </cell>
          <cell r="F554">
            <v>2.02</v>
          </cell>
          <cell r="G554">
            <v>24.57</v>
          </cell>
          <cell r="H554">
            <v>0.4</v>
          </cell>
          <cell r="I554">
            <v>4.8499999999999996</v>
          </cell>
          <cell r="J554">
            <v>66.84</v>
          </cell>
        </row>
        <row r="555">
          <cell r="A555" t="str">
            <v>BSC_Wiener_Neustadt_A</v>
          </cell>
          <cell r="B555">
            <v>405</v>
          </cell>
          <cell r="C555" t="str">
            <v>NOWN_Wiener_Neustadt</v>
          </cell>
          <cell r="D555">
            <v>1</v>
          </cell>
          <cell r="E555">
            <v>1</v>
          </cell>
          <cell r="F555">
            <v>4.71</v>
          </cell>
          <cell r="G555">
            <v>57.47</v>
          </cell>
          <cell r="H555">
            <v>1.52</v>
          </cell>
          <cell r="I555">
            <v>18.57</v>
          </cell>
          <cell r="J555">
            <v>255.9</v>
          </cell>
        </row>
        <row r="556">
          <cell r="A556" t="str">
            <v>BSC_Wiener_Neustadt_A</v>
          </cell>
          <cell r="B556">
            <v>406</v>
          </cell>
          <cell r="C556" t="str">
            <v>NOWN_Wiener_Neustadt</v>
          </cell>
          <cell r="D556">
            <v>1</v>
          </cell>
          <cell r="E556">
            <v>2</v>
          </cell>
          <cell r="F556">
            <v>8.92</v>
          </cell>
          <cell r="G556">
            <v>108.78</v>
          </cell>
          <cell r="H556">
            <v>2.29</v>
          </cell>
          <cell r="I556">
            <v>27.92</v>
          </cell>
          <cell r="J556">
            <v>384.62</v>
          </cell>
        </row>
        <row r="557">
          <cell r="A557" t="str">
            <v>BSC_Wiener_Neustadt_A</v>
          </cell>
          <cell r="B557">
            <v>407</v>
          </cell>
          <cell r="C557" t="str">
            <v>NOWN_Wiener_Neustadt</v>
          </cell>
          <cell r="D557">
            <v>1</v>
          </cell>
          <cell r="E557">
            <v>3</v>
          </cell>
          <cell r="F557">
            <v>8.89</v>
          </cell>
          <cell r="G557">
            <v>108.44</v>
          </cell>
          <cell r="H557">
            <v>3.19</v>
          </cell>
          <cell r="I557">
            <v>38.96</v>
          </cell>
          <cell r="J557">
            <v>536.67999999999995</v>
          </cell>
        </row>
        <row r="558">
          <cell r="A558" t="str">
            <v>BSC_Wiener_Neustadt_A</v>
          </cell>
          <cell r="B558">
            <v>8500</v>
          </cell>
          <cell r="C558" t="str">
            <v>NOWN_Wienerstr</v>
          </cell>
          <cell r="D558">
            <v>1</v>
          </cell>
          <cell r="E558">
            <v>1</v>
          </cell>
          <cell r="F558">
            <v>3.1</v>
          </cell>
          <cell r="G558">
            <v>37.799999999999997</v>
          </cell>
          <cell r="H558">
            <v>0.97</v>
          </cell>
          <cell r="I558">
            <v>11.81</v>
          </cell>
          <cell r="J558">
            <v>162.75</v>
          </cell>
        </row>
        <row r="559">
          <cell r="A559" t="str">
            <v>BSC_Wiener_Neustadt_A</v>
          </cell>
          <cell r="B559">
            <v>8501</v>
          </cell>
          <cell r="C559" t="str">
            <v>NOWN_Wienerstr</v>
          </cell>
          <cell r="D559">
            <v>1</v>
          </cell>
          <cell r="E559">
            <v>2</v>
          </cell>
          <cell r="F559">
            <v>4.99</v>
          </cell>
          <cell r="G559">
            <v>60.88</v>
          </cell>
          <cell r="H559">
            <v>1.54</v>
          </cell>
          <cell r="I559">
            <v>18.809999999999999</v>
          </cell>
          <cell r="J559">
            <v>259.16000000000003</v>
          </cell>
        </row>
        <row r="560">
          <cell r="A560" t="str">
            <v>BSC_Wiener_Neustadt_A</v>
          </cell>
          <cell r="B560">
            <v>8502</v>
          </cell>
          <cell r="C560" t="str">
            <v>NOWN_Wienerstr</v>
          </cell>
          <cell r="D560">
            <v>1</v>
          </cell>
          <cell r="E560">
            <v>3</v>
          </cell>
          <cell r="F560">
            <v>8.39</v>
          </cell>
          <cell r="G560">
            <v>102.28</v>
          </cell>
          <cell r="H560">
            <v>1.21</v>
          </cell>
          <cell r="I560">
            <v>14.75</v>
          </cell>
          <cell r="J560">
            <v>203.2</v>
          </cell>
        </row>
        <row r="561">
          <cell r="A561" t="str">
            <v>BSC_Zwettl_A</v>
          </cell>
          <cell r="B561">
            <v>965</v>
          </cell>
          <cell r="C561" t="str">
            <v>NOWT_Gross_Siegharts</v>
          </cell>
          <cell r="D561">
            <v>1</v>
          </cell>
          <cell r="E561">
            <v>1</v>
          </cell>
          <cell r="F561">
            <v>3.17</v>
          </cell>
          <cell r="G561">
            <v>107.82</v>
          </cell>
          <cell r="H561">
            <v>0.83</v>
          </cell>
          <cell r="I561">
            <v>28.2</v>
          </cell>
          <cell r="J561">
            <v>139.06</v>
          </cell>
        </row>
        <row r="562">
          <cell r="A562" t="str">
            <v>BSC_Zwettl_A</v>
          </cell>
          <cell r="B562">
            <v>1007</v>
          </cell>
          <cell r="C562" t="str">
            <v>NOWT_Oberndorf</v>
          </cell>
          <cell r="D562">
            <v>1</v>
          </cell>
          <cell r="E562">
            <v>1</v>
          </cell>
          <cell r="F562">
            <v>1.34</v>
          </cell>
          <cell r="G562">
            <v>16.399999999999999</v>
          </cell>
          <cell r="H562">
            <v>0.25</v>
          </cell>
          <cell r="I562">
            <v>3.04</v>
          </cell>
          <cell r="J562">
            <v>41.93</v>
          </cell>
        </row>
        <row r="563">
          <cell r="A563" t="str">
            <v>BSC_Zwettl_A</v>
          </cell>
          <cell r="B563">
            <v>649</v>
          </cell>
          <cell r="C563" t="str">
            <v>NOWT_Vitis</v>
          </cell>
          <cell r="D563">
            <v>1</v>
          </cell>
          <cell r="E563">
            <v>1</v>
          </cell>
          <cell r="F563">
            <v>2.71</v>
          </cell>
          <cell r="G563">
            <v>92.32</v>
          </cell>
          <cell r="H563">
            <v>0.52</v>
          </cell>
          <cell r="I563">
            <v>17.579999999999998</v>
          </cell>
          <cell r="J563">
            <v>86.71</v>
          </cell>
        </row>
        <row r="564">
          <cell r="A564" t="str">
            <v>BSC_Zwettl_A</v>
          </cell>
          <cell r="B564">
            <v>642</v>
          </cell>
          <cell r="C564" t="str">
            <v>NOWT_Waidhofen</v>
          </cell>
          <cell r="D564">
            <v>1</v>
          </cell>
          <cell r="E564">
            <v>1</v>
          </cell>
          <cell r="F564">
            <v>4.38</v>
          </cell>
          <cell r="G564">
            <v>53.35</v>
          </cell>
          <cell r="H564">
            <v>1.44</v>
          </cell>
          <cell r="I564">
            <v>17.57</v>
          </cell>
          <cell r="J564">
            <v>241.99</v>
          </cell>
        </row>
        <row r="565">
          <cell r="A565" t="str">
            <v>BSC_Wien_B</v>
          </cell>
          <cell r="B565">
            <v>1223</v>
          </cell>
          <cell r="C565" t="str">
            <v>NOWU_Airport_Parkhaus_AUA</v>
          </cell>
          <cell r="D565">
            <v>1</v>
          </cell>
          <cell r="E565">
            <v>1</v>
          </cell>
          <cell r="F565">
            <v>1.29</v>
          </cell>
          <cell r="G565">
            <v>15.73</v>
          </cell>
          <cell r="H565">
            <v>0.31</v>
          </cell>
          <cell r="I565">
            <v>3.83</v>
          </cell>
          <cell r="J565">
            <v>52.7</v>
          </cell>
        </row>
        <row r="566">
          <cell r="A566" t="str">
            <v>BSC_Wien_B</v>
          </cell>
          <cell r="B566">
            <v>1226</v>
          </cell>
          <cell r="C566" t="str">
            <v>NOWU_Airport_Parkhaus_AUA</v>
          </cell>
          <cell r="D566">
            <v>1</v>
          </cell>
          <cell r="E566">
            <v>2</v>
          </cell>
          <cell r="F566">
            <v>1.36</v>
          </cell>
          <cell r="G566">
            <v>16.55</v>
          </cell>
          <cell r="H566">
            <v>0.17</v>
          </cell>
          <cell r="I566">
            <v>2.09</v>
          </cell>
          <cell r="J566">
            <v>28.83</v>
          </cell>
        </row>
        <row r="567">
          <cell r="A567" t="str">
            <v>BSC_Wien_B</v>
          </cell>
          <cell r="B567">
            <v>1227</v>
          </cell>
          <cell r="C567" t="str">
            <v>NOWU_Airport_Parkhaus_AUA</v>
          </cell>
          <cell r="D567">
            <v>1</v>
          </cell>
          <cell r="E567">
            <v>3</v>
          </cell>
          <cell r="F567">
            <v>1.9</v>
          </cell>
          <cell r="G567">
            <v>23.11</v>
          </cell>
          <cell r="H567">
            <v>0.53</v>
          </cell>
          <cell r="I567">
            <v>6.42</v>
          </cell>
          <cell r="J567">
            <v>88.43</v>
          </cell>
        </row>
        <row r="568">
          <cell r="A568" t="str">
            <v>BSC_Wien_B</v>
          </cell>
          <cell r="B568">
            <v>2785</v>
          </cell>
          <cell r="C568" t="str">
            <v>NOWU_Airport_Schwechat</v>
          </cell>
          <cell r="D568">
            <v>1</v>
          </cell>
          <cell r="E568">
            <v>1</v>
          </cell>
          <cell r="F568">
            <v>3.21</v>
          </cell>
          <cell r="G568">
            <v>39.21</v>
          </cell>
          <cell r="H568">
            <v>0.48</v>
          </cell>
          <cell r="I568">
            <v>5.88</v>
          </cell>
          <cell r="J568">
            <v>81.05</v>
          </cell>
        </row>
        <row r="569">
          <cell r="A569" t="str">
            <v>BSC_Wien_B</v>
          </cell>
          <cell r="B569">
            <v>2985</v>
          </cell>
          <cell r="C569" t="str">
            <v>NOWU_Airport_Schwechat</v>
          </cell>
          <cell r="D569">
            <v>1</v>
          </cell>
          <cell r="E569">
            <v>2</v>
          </cell>
          <cell r="F569">
            <v>7.91</v>
          </cell>
          <cell r="G569">
            <v>56.36</v>
          </cell>
          <cell r="H569">
            <v>1.91</v>
          </cell>
          <cell r="I569">
            <v>13.64</v>
          </cell>
          <cell r="J569">
            <v>321.54000000000002</v>
          </cell>
        </row>
        <row r="570">
          <cell r="A570" t="str">
            <v>BSC_Wien_B</v>
          </cell>
          <cell r="B570">
            <v>2885</v>
          </cell>
          <cell r="C570" t="str">
            <v>NOWU_Airport_Schwechat</v>
          </cell>
          <cell r="D570">
            <v>2</v>
          </cell>
          <cell r="E570">
            <v>1</v>
          </cell>
          <cell r="F570">
            <v>21.65</v>
          </cell>
          <cell r="G570">
            <v>107.45</v>
          </cell>
          <cell r="H570">
            <v>4.2699999999999996</v>
          </cell>
          <cell r="I570">
            <v>21.18</v>
          </cell>
          <cell r="J570">
            <v>717.07</v>
          </cell>
        </row>
        <row r="571">
          <cell r="A571" t="str">
            <v>BSC_Wien_E</v>
          </cell>
          <cell r="B571">
            <v>847</v>
          </cell>
          <cell r="C571" t="str">
            <v>NOWU_Auhof</v>
          </cell>
          <cell r="D571">
            <v>1</v>
          </cell>
          <cell r="E571">
            <v>1</v>
          </cell>
          <cell r="F571">
            <v>0.81</v>
          </cell>
          <cell r="G571">
            <v>27.76</v>
          </cell>
          <cell r="H571">
            <v>0.14000000000000001</v>
          </cell>
          <cell r="I571">
            <v>4.8600000000000003</v>
          </cell>
          <cell r="J571">
            <v>23.97</v>
          </cell>
        </row>
        <row r="572">
          <cell r="A572" t="str">
            <v>BSC_Bruck_an_der_Leitha_A</v>
          </cell>
          <cell r="B572">
            <v>617</v>
          </cell>
          <cell r="C572" t="str">
            <v>NOWU_Fischamend</v>
          </cell>
          <cell r="D572">
            <v>1</v>
          </cell>
          <cell r="E572">
            <v>1</v>
          </cell>
          <cell r="F572">
            <v>2.57</v>
          </cell>
          <cell r="G572">
            <v>31.34</v>
          </cell>
          <cell r="H572">
            <v>0.8</v>
          </cell>
          <cell r="I572">
            <v>9.7899999999999991</v>
          </cell>
          <cell r="J572">
            <v>134.88</v>
          </cell>
        </row>
        <row r="573">
          <cell r="A573" t="str">
            <v>BSC_Bruck_an_der_Leitha_A</v>
          </cell>
          <cell r="B573">
            <v>2350</v>
          </cell>
          <cell r="C573" t="str">
            <v>NOWU_Fischamend</v>
          </cell>
          <cell r="D573">
            <v>1</v>
          </cell>
          <cell r="E573">
            <v>2</v>
          </cell>
          <cell r="F573">
            <v>2.95</v>
          </cell>
          <cell r="G573">
            <v>36</v>
          </cell>
          <cell r="H573">
            <v>0.92</v>
          </cell>
          <cell r="I573">
            <v>11.17</v>
          </cell>
          <cell r="J573">
            <v>153.93</v>
          </cell>
        </row>
        <row r="574">
          <cell r="A574" t="str">
            <v>BSC_Wien_E</v>
          </cell>
          <cell r="B574">
            <v>637</v>
          </cell>
          <cell r="C574" t="str">
            <v>NOWU_Gablitz</v>
          </cell>
          <cell r="D574">
            <v>1</v>
          </cell>
          <cell r="E574">
            <v>1</v>
          </cell>
          <cell r="F574">
            <v>3.49</v>
          </cell>
          <cell r="G574">
            <v>42.56</v>
          </cell>
          <cell r="H574">
            <v>0.94</v>
          </cell>
          <cell r="I574">
            <v>11.46</v>
          </cell>
          <cell r="J574">
            <v>157.93</v>
          </cell>
        </row>
        <row r="575">
          <cell r="A575" t="str">
            <v>BSC_Wien_H</v>
          </cell>
          <cell r="B575">
            <v>508</v>
          </cell>
          <cell r="C575" t="str">
            <v>NOWU_Gerasdorf</v>
          </cell>
          <cell r="D575">
            <v>1</v>
          </cell>
          <cell r="E575">
            <v>1</v>
          </cell>
          <cell r="F575">
            <v>3.55</v>
          </cell>
          <cell r="G575">
            <v>43.29</v>
          </cell>
          <cell r="H575">
            <v>1.1399999999999999</v>
          </cell>
          <cell r="I575">
            <v>13.86</v>
          </cell>
          <cell r="J575">
            <v>190.97</v>
          </cell>
        </row>
        <row r="576">
          <cell r="A576" t="str">
            <v>BSC_Wien_H</v>
          </cell>
          <cell r="B576">
            <v>10520</v>
          </cell>
          <cell r="C576" t="str">
            <v>NOWU_Gerasdorf</v>
          </cell>
          <cell r="D576">
            <v>1</v>
          </cell>
          <cell r="E576">
            <v>2</v>
          </cell>
          <cell r="F576">
            <v>1.43</v>
          </cell>
          <cell r="G576">
            <v>17.440000000000001</v>
          </cell>
          <cell r="H576">
            <v>0.44</v>
          </cell>
          <cell r="I576">
            <v>5.36</v>
          </cell>
          <cell r="J576">
            <v>73.88</v>
          </cell>
        </row>
        <row r="577">
          <cell r="A577" t="str">
            <v>BSC_Wien_H</v>
          </cell>
          <cell r="B577">
            <v>10521</v>
          </cell>
          <cell r="C577" t="str">
            <v>NOWU_Gerasdorf</v>
          </cell>
          <cell r="D577">
            <v>1</v>
          </cell>
          <cell r="E577">
            <v>3</v>
          </cell>
          <cell r="F577">
            <v>3.15</v>
          </cell>
          <cell r="G577">
            <v>38.44</v>
          </cell>
          <cell r="H577">
            <v>1.01</v>
          </cell>
          <cell r="I577">
            <v>12.26</v>
          </cell>
          <cell r="J577">
            <v>168.95</v>
          </cell>
        </row>
        <row r="578">
          <cell r="A578" t="str">
            <v>BSC_Bruck_an_der_Leitha_A</v>
          </cell>
          <cell r="B578">
            <v>648</v>
          </cell>
          <cell r="C578" t="str">
            <v>NOWU_Gramatneusiedl</v>
          </cell>
          <cell r="D578">
            <v>1</v>
          </cell>
          <cell r="E578">
            <v>1</v>
          </cell>
          <cell r="F578">
            <v>3.88</v>
          </cell>
          <cell r="G578">
            <v>47.32</v>
          </cell>
          <cell r="H578">
            <v>1.24</v>
          </cell>
          <cell r="I578">
            <v>15.14</v>
          </cell>
          <cell r="J578">
            <v>208.53</v>
          </cell>
        </row>
        <row r="579">
          <cell r="A579" t="str">
            <v>BSC_Bruck_an_der_Leitha_A</v>
          </cell>
          <cell r="B579">
            <v>7582</v>
          </cell>
          <cell r="C579" t="str">
            <v>NOWU_Gramatneusiedl</v>
          </cell>
          <cell r="D579">
            <v>2</v>
          </cell>
          <cell r="E579">
            <v>1</v>
          </cell>
          <cell r="F579">
            <v>2.75</v>
          </cell>
          <cell r="G579">
            <v>33.5</v>
          </cell>
          <cell r="H579">
            <v>0.72</v>
          </cell>
          <cell r="I579">
            <v>8.84</v>
          </cell>
          <cell r="J579">
            <v>121.79</v>
          </cell>
        </row>
        <row r="580">
          <cell r="A580" t="str">
            <v>BSC_St_Pölten_A</v>
          </cell>
          <cell r="B580">
            <v>849</v>
          </cell>
          <cell r="C580" t="str">
            <v>NOWU_Grossram</v>
          </cell>
          <cell r="D580">
            <v>1</v>
          </cell>
          <cell r="E580">
            <v>1</v>
          </cell>
          <cell r="F580">
            <v>1.05</v>
          </cell>
          <cell r="G580">
            <v>35.94</v>
          </cell>
          <cell r="H580">
            <v>0.22</v>
          </cell>
          <cell r="I580">
            <v>7.45</v>
          </cell>
          <cell r="J580">
            <v>36.74</v>
          </cell>
        </row>
        <row r="581">
          <cell r="A581" t="str">
            <v>BSC_Wien_E</v>
          </cell>
          <cell r="B581">
            <v>848</v>
          </cell>
          <cell r="C581" t="str">
            <v>NOWU_Heimbautal</v>
          </cell>
          <cell r="D581">
            <v>1</v>
          </cell>
          <cell r="E581">
            <v>1</v>
          </cell>
          <cell r="F581">
            <v>2.7</v>
          </cell>
          <cell r="G581">
            <v>92.07</v>
          </cell>
          <cell r="H581">
            <v>0.5</v>
          </cell>
          <cell r="I581">
            <v>16.89</v>
          </cell>
          <cell r="J581">
            <v>83.28</v>
          </cell>
        </row>
        <row r="582">
          <cell r="A582" t="str">
            <v>BSC_Mödling_A</v>
          </cell>
          <cell r="B582">
            <v>616</v>
          </cell>
          <cell r="C582" t="str">
            <v>NOWU_Himberg</v>
          </cell>
          <cell r="D582">
            <v>1</v>
          </cell>
          <cell r="E582">
            <v>1</v>
          </cell>
          <cell r="F582">
            <v>8.18</v>
          </cell>
          <cell r="G582">
            <v>99.72</v>
          </cell>
          <cell r="H582">
            <v>2.81</v>
          </cell>
          <cell r="I582">
            <v>34.24</v>
          </cell>
          <cell r="J582">
            <v>471.7</v>
          </cell>
        </row>
        <row r="583">
          <cell r="A583" t="str">
            <v>BSC_Wien_D</v>
          </cell>
          <cell r="B583">
            <v>2051</v>
          </cell>
          <cell r="C583" t="str">
            <v>NOWU_Kledering</v>
          </cell>
          <cell r="D583">
            <v>1</v>
          </cell>
          <cell r="E583">
            <v>1</v>
          </cell>
          <cell r="F583">
            <v>1.63</v>
          </cell>
          <cell r="G583">
            <v>19.91</v>
          </cell>
          <cell r="H583">
            <v>0.27</v>
          </cell>
          <cell r="I583">
            <v>3.31</v>
          </cell>
          <cell r="J583">
            <v>45.66</v>
          </cell>
        </row>
        <row r="584">
          <cell r="A584" t="str">
            <v>BSC_Wien_D</v>
          </cell>
          <cell r="B584">
            <v>2054</v>
          </cell>
          <cell r="C584" t="str">
            <v>NOWU_Kledering</v>
          </cell>
          <cell r="D584">
            <v>1</v>
          </cell>
          <cell r="E584">
            <v>2</v>
          </cell>
          <cell r="F584">
            <v>3.46</v>
          </cell>
          <cell r="G584">
            <v>42.19</v>
          </cell>
          <cell r="H584">
            <v>0.81</v>
          </cell>
          <cell r="I584">
            <v>9.8800000000000008</v>
          </cell>
          <cell r="J584">
            <v>136.16</v>
          </cell>
        </row>
        <row r="585">
          <cell r="A585" t="str">
            <v>BSC_Wien_D</v>
          </cell>
          <cell r="B585">
            <v>2055</v>
          </cell>
          <cell r="C585" t="str">
            <v>NOWU_Kledering</v>
          </cell>
          <cell r="D585">
            <v>1</v>
          </cell>
          <cell r="E585">
            <v>3</v>
          </cell>
          <cell r="F585">
            <v>1.84</v>
          </cell>
          <cell r="G585">
            <v>22.47</v>
          </cell>
          <cell r="H585">
            <v>0.37</v>
          </cell>
          <cell r="I585">
            <v>4.53</v>
          </cell>
          <cell r="J585">
            <v>62.39</v>
          </cell>
        </row>
        <row r="586">
          <cell r="A586" t="str">
            <v>BSC_Wien_F</v>
          </cell>
          <cell r="B586">
            <v>519</v>
          </cell>
          <cell r="C586" t="str">
            <v>NOWU_Klosterneuburg</v>
          </cell>
          <cell r="D586">
            <v>1</v>
          </cell>
          <cell r="E586">
            <v>1</v>
          </cell>
          <cell r="F586">
            <v>4.12</v>
          </cell>
          <cell r="G586">
            <v>50.18</v>
          </cell>
          <cell r="H586">
            <v>1.1499999999999999</v>
          </cell>
          <cell r="I586">
            <v>14.06</v>
          </cell>
          <cell r="J586">
            <v>193.69</v>
          </cell>
        </row>
        <row r="587">
          <cell r="A587" t="str">
            <v>BSC_Wien_F</v>
          </cell>
          <cell r="B587">
            <v>521</v>
          </cell>
          <cell r="C587" t="str">
            <v>NOWU_Klosterneuburg</v>
          </cell>
          <cell r="D587">
            <v>1</v>
          </cell>
          <cell r="E587">
            <v>2</v>
          </cell>
          <cell r="F587">
            <v>5.58</v>
          </cell>
          <cell r="G587">
            <v>61.96</v>
          </cell>
          <cell r="H587">
            <v>2.0099999999999998</v>
          </cell>
          <cell r="I587">
            <v>22.27</v>
          </cell>
          <cell r="J587">
            <v>337.07</v>
          </cell>
        </row>
        <row r="588">
          <cell r="A588" t="str">
            <v>BSC_Klosterneuburg_A</v>
          </cell>
          <cell r="B588">
            <v>2045</v>
          </cell>
          <cell r="C588" t="str">
            <v>NOWU_Klosterneuburg_Nord</v>
          </cell>
          <cell r="D588">
            <v>1</v>
          </cell>
          <cell r="E588">
            <v>1</v>
          </cell>
          <cell r="F588">
            <v>2.46</v>
          </cell>
          <cell r="G588">
            <v>30.03</v>
          </cell>
          <cell r="H588">
            <v>0.73</v>
          </cell>
          <cell r="I588">
            <v>8.8699999999999992</v>
          </cell>
          <cell r="J588">
            <v>122.21</v>
          </cell>
        </row>
        <row r="589">
          <cell r="A589" t="str">
            <v>BSC_Wien_F</v>
          </cell>
          <cell r="B589">
            <v>2000</v>
          </cell>
          <cell r="C589" t="str">
            <v>NOWU_Klosterneuburg_Weidling</v>
          </cell>
          <cell r="D589">
            <v>1</v>
          </cell>
          <cell r="E589">
            <v>1</v>
          </cell>
          <cell r="F589">
            <v>3.26</v>
          </cell>
          <cell r="G589">
            <v>39.72</v>
          </cell>
          <cell r="H589">
            <v>1.1599999999999999</v>
          </cell>
          <cell r="I589">
            <v>14.15</v>
          </cell>
          <cell r="J589">
            <v>194.99</v>
          </cell>
        </row>
        <row r="590">
          <cell r="A590" t="str">
            <v>BSC_Klosterneuburg_A</v>
          </cell>
          <cell r="B590">
            <v>2047</v>
          </cell>
          <cell r="C590" t="str">
            <v>NOWU_Kritzendorf</v>
          </cell>
          <cell r="D590">
            <v>1</v>
          </cell>
          <cell r="E590">
            <v>1</v>
          </cell>
          <cell r="F590">
            <v>1.01</v>
          </cell>
          <cell r="G590">
            <v>34.49</v>
          </cell>
          <cell r="H590">
            <v>0.25</v>
          </cell>
          <cell r="I590">
            <v>8.4600000000000009</v>
          </cell>
          <cell r="J590">
            <v>41.71</v>
          </cell>
        </row>
        <row r="591">
          <cell r="A591" t="str">
            <v>BSC_Wien_E</v>
          </cell>
          <cell r="B591">
            <v>2140</v>
          </cell>
          <cell r="C591" t="str">
            <v>NOWU_Laab_im_Walde</v>
          </cell>
          <cell r="D591">
            <v>1</v>
          </cell>
          <cell r="E591">
            <v>1</v>
          </cell>
          <cell r="F591">
            <v>1.85</v>
          </cell>
          <cell r="G591">
            <v>62.94</v>
          </cell>
          <cell r="H591">
            <v>0.31</v>
          </cell>
          <cell r="I591">
            <v>10.65</v>
          </cell>
          <cell r="J591">
            <v>52.55</v>
          </cell>
        </row>
        <row r="592">
          <cell r="A592" t="str">
            <v>BSC_Wien_F</v>
          </cell>
          <cell r="B592">
            <v>1656</v>
          </cell>
          <cell r="C592" t="str">
            <v>NOWU_Mauerbach</v>
          </cell>
          <cell r="D592">
            <v>1</v>
          </cell>
          <cell r="E592">
            <v>1</v>
          </cell>
          <cell r="F592">
            <v>1.64</v>
          </cell>
          <cell r="G592">
            <v>55.7</v>
          </cell>
          <cell r="H592">
            <v>0.38</v>
          </cell>
          <cell r="I592">
            <v>13.09</v>
          </cell>
          <cell r="J592">
            <v>64.55</v>
          </cell>
        </row>
        <row r="593">
          <cell r="A593" t="str">
            <v>BSC_Wien_B</v>
          </cell>
          <cell r="B593">
            <v>2385</v>
          </cell>
          <cell r="C593" t="str">
            <v>NOWU_OMV_Schwechat</v>
          </cell>
          <cell r="D593">
            <v>1</v>
          </cell>
          <cell r="E593">
            <v>1</v>
          </cell>
          <cell r="F593">
            <v>2.4700000000000002</v>
          </cell>
          <cell r="G593">
            <v>30.09</v>
          </cell>
          <cell r="H593">
            <v>0.72</v>
          </cell>
          <cell r="I593">
            <v>8.77</v>
          </cell>
          <cell r="J593">
            <v>120.79</v>
          </cell>
        </row>
        <row r="594">
          <cell r="A594" t="str">
            <v>BSC_Wien_B</v>
          </cell>
          <cell r="B594">
            <v>2485</v>
          </cell>
          <cell r="C594" t="str">
            <v>NOWU_OMV_Schwechat</v>
          </cell>
          <cell r="D594">
            <v>1</v>
          </cell>
          <cell r="E594">
            <v>2</v>
          </cell>
          <cell r="F594">
            <v>2.61</v>
          </cell>
          <cell r="G594">
            <v>88.91</v>
          </cell>
          <cell r="H594">
            <v>0.56000000000000005</v>
          </cell>
          <cell r="I594">
            <v>18.95</v>
          </cell>
          <cell r="J594">
            <v>93.43</v>
          </cell>
        </row>
        <row r="595">
          <cell r="A595" t="str">
            <v>BSC_Wien_B</v>
          </cell>
          <cell r="B595">
            <v>2585</v>
          </cell>
          <cell r="C595" t="str">
            <v>NOWU_OMV_Schwechat</v>
          </cell>
          <cell r="D595">
            <v>1</v>
          </cell>
          <cell r="E595">
            <v>3</v>
          </cell>
          <cell r="F595">
            <v>9.48</v>
          </cell>
          <cell r="G595">
            <v>115.57</v>
          </cell>
          <cell r="H595">
            <v>2.62</v>
          </cell>
          <cell r="I595">
            <v>31.9</v>
          </cell>
          <cell r="J595">
            <v>439.5</v>
          </cell>
        </row>
        <row r="596">
          <cell r="A596" t="str">
            <v>BSC_Wien_E</v>
          </cell>
          <cell r="B596">
            <v>700</v>
          </cell>
          <cell r="C596" t="str">
            <v>NOWU_Pressbaum</v>
          </cell>
          <cell r="D596">
            <v>1</v>
          </cell>
          <cell r="E596">
            <v>1</v>
          </cell>
          <cell r="F596">
            <v>4.71</v>
          </cell>
          <cell r="G596">
            <v>57.41</v>
          </cell>
          <cell r="H596">
            <v>1.29</v>
          </cell>
          <cell r="I596">
            <v>15.73</v>
          </cell>
          <cell r="J596">
            <v>216.75</v>
          </cell>
        </row>
        <row r="597">
          <cell r="A597" t="str">
            <v>BSC_Wien_E</v>
          </cell>
          <cell r="B597">
            <v>701</v>
          </cell>
          <cell r="C597" t="str">
            <v>NOWU_Pressbaum</v>
          </cell>
          <cell r="D597">
            <v>1</v>
          </cell>
          <cell r="E597">
            <v>2</v>
          </cell>
          <cell r="F597">
            <v>2.14</v>
          </cell>
          <cell r="G597">
            <v>72.819999999999993</v>
          </cell>
          <cell r="H597">
            <v>0.54</v>
          </cell>
          <cell r="I597">
            <v>18.309999999999999</v>
          </cell>
          <cell r="J597">
            <v>90.3</v>
          </cell>
        </row>
        <row r="598">
          <cell r="A598" t="str">
            <v>BSC_Wien_E</v>
          </cell>
          <cell r="B598">
            <v>457</v>
          </cell>
          <cell r="C598" t="str">
            <v>NOWU_Purkersdorf</v>
          </cell>
          <cell r="D598">
            <v>1</v>
          </cell>
          <cell r="E598">
            <v>1</v>
          </cell>
          <cell r="F598">
            <v>4.55</v>
          </cell>
          <cell r="G598">
            <v>55.52</v>
          </cell>
          <cell r="H598">
            <v>1.63</v>
          </cell>
          <cell r="I598">
            <v>19.88</v>
          </cell>
          <cell r="J598">
            <v>273.83</v>
          </cell>
        </row>
        <row r="599">
          <cell r="A599" t="str">
            <v>BSC_Wien_B</v>
          </cell>
          <cell r="B599">
            <v>9206</v>
          </cell>
          <cell r="C599" t="str">
            <v>NOWU_Rauchenwarth</v>
          </cell>
          <cell r="D599">
            <v>1</v>
          </cell>
          <cell r="E599">
            <v>1</v>
          </cell>
          <cell r="F599">
            <v>1.1100000000000001</v>
          </cell>
          <cell r="G599">
            <v>13.6</v>
          </cell>
          <cell r="H599">
            <v>0.06</v>
          </cell>
          <cell r="I599">
            <v>0.79</v>
          </cell>
          <cell r="J599">
            <v>10.82</v>
          </cell>
        </row>
        <row r="600">
          <cell r="A600" t="str">
            <v>BSC_Wien_B</v>
          </cell>
          <cell r="B600">
            <v>10800</v>
          </cell>
          <cell r="C600" t="str">
            <v>NOWU_Rauchenwarth</v>
          </cell>
          <cell r="D600">
            <v>1</v>
          </cell>
          <cell r="E600">
            <v>2</v>
          </cell>
          <cell r="F600">
            <v>1.23</v>
          </cell>
          <cell r="G600">
            <v>14.94</v>
          </cell>
          <cell r="H600">
            <v>0.15</v>
          </cell>
          <cell r="I600">
            <v>1.89</v>
          </cell>
          <cell r="J600">
            <v>25.98</v>
          </cell>
        </row>
        <row r="601">
          <cell r="A601" t="str">
            <v>BSC_Bruck_an_der_Leitha_A</v>
          </cell>
          <cell r="B601">
            <v>641</v>
          </cell>
          <cell r="C601" t="str">
            <v>NOWU_Schwadorf</v>
          </cell>
          <cell r="D601">
            <v>1</v>
          </cell>
          <cell r="E601">
            <v>1</v>
          </cell>
          <cell r="F601">
            <v>4.1900000000000004</v>
          </cell>
          <cell r="G601">
            <v>51.07</v>
          </cell>
          <cell r="H601">
            <v>1.08</v>
          </cell>
          <cell r="I601">
            <v>13.12</v>
          </cell>
          <cell r="J601">
            <v>180.74</v>
          </cell>
        </row>
        <row r="602">
          <cell r="A602" t="str">
            <v>BSC_Wien_B</v>
          </cell>
          <cell r="B602">
            <v>1308</v>
          </cell>
          <cell r="C602" t="str">
            <v>NOWU_Schwechat</v>
          </cell>
          <cell r="D602">
            <v>1</v>
          </cell>
          <cell r="E602">
            <v>1</v>
          </cell>
          <cell r="F602">
            <v>4.42</v>
          </cell>
          <cell r="G602">
            <v>53.96</v>
          </cell>
          <cell r="H602">
            <v>1.43</v>
          </cell>
          <cell r="I602">
            <v>17.43</v>
          </cell>
          <cell r="J602">
            <v>240.12</v>
          </cell>
        </row>
        <row r="603">
          <cell r="A603" t="str">
            <v>BSC_Wien_B</v>
          </cell>
          <cell r="B603">
            <v>1310</v>
          </cell>
          <cell r="C603" t="str">
            <v>NOWU_Schwechat</v>
          </cell>
          <cell r="D603">
            <v>1</v>
          </cell>
          <cell r="E603">
            <v>2</v>
          </cell>
          <cell r="F603">
            <v>6.04</v>
          </cell>
          <cell r="G603">
            <v>73.63</v>
          </cell>
          <cell r="H603">
            <v>1.87</v>
          </cell>
          <cell r="I603">
            <v>22.84</v>
          </cell>
          <cell r="J603">
            <v>314.61</v>
          </cell>
        </row>
        <row r="604">
          <cell r="A604" t="str">
            <v>BSC_Wien_B</v>
          </cell>
          <cell r="B604">
            <v>1311</v>
          </cell>
          <cell r="C604" t="str">
            <v>NOWU_Schwechat</v>
          </cell>
          <cell r="D604">
            <v>1</v>
          </cell>
          <cell r="E604">
            <v>3</v>
          </cell>
          <cell r="F604">
            <v>6.63</v>
          </cell>
          <cell r="G604">
            <v>80.849999999999994</v>
          </cell>
          <cell r="H604">
            <v>2.2200000000000002</v>
          </cell>
          <cell r="I604">
            <v>27.08</v>
          </cell>
          <cell r="J604">
            <v>373.01</v>
          </cell>
        </row>
        <row r="605">
          <cell r="A605" t="str">
            <v>BSC_Wien_I</v>
          </cell>
          <cell r="B605">
            <v>2223</v>
          </cell>
          <cell r="C605" t="str">
            <v>NOWU_Suessenbrunn</v>
          </cell>
          <cell r="D605">
            <v>1</v>
          </cell>
          <cell r="E605">
            <v>1</v>
          </cell>
          <cell r="F605">
            <v>1.6</v>
          </cell>
          <cell r="G605">
            <v>19.54</v>
          </cell>
          <cell r="H605">
            <v>0.46</v>
          </cell>
          <cell r="I605">
            <v>5.57</v>
          </cell>
          <cell r="J605">
            <v>76.75</v>
          </cell>
        </row>
        <row r="606">
          <cell r="A606" t="str">
            <v>BSC_Wien_I</v>
          </cell>
          <cell r="B606">
            <v>2224</v>
          </cell>
          <cell r="C606" t="str">
            <v>NOWU_Suessenbrunn</v>
          </cell>
          <cell r="D606">
            <v>1</v>
          </cell>
          <cell r="E606">
            <v>2</v>
          </cell>
          <cell r="F606">
            <v>2.92</v>
          </cell>
          <cell r="G606">
            <v>99.47</v>
          </cell>
          <cell r="H606">
            <v>0.87</v>
          </cell>
          <cell r="I606">
            <v>29.6</v>
          </cell>
          <cell r="J606">
            <v>145.99</v>
          </cell>
        </row>
        <row r="607">
          <cell r="A607" t="str">
            <v>BSC_Wien_I</v>
          </cell>
          <cell r="B607">
            <v>7386</v>
          </cell>
          <cell r="C607" t="str">
            <v>NOWU_Suessenbrunn</v>
          </cell>
          <cell r="D607">
            <v>1</v>
          </cell>
          <cell r="E607">
            <v>3</v>
          </cell>
          <cell r="F607">
            <v>1.47</v>
          </cell>
          <cell r="G607">
            <v>17.93</v>
          </cell>
          <cell r="H607">
            <v>0.33</v>
          </cell>
          <cell r="I607">
            <v>3.97</v>
          </cell>
          <cell r="J607">
            <v>54.63</v>
          </cell>
        </row>
        <row r="608">
          <cell r="A608" t="str">
            <v>BSC_Klosterneuburg_A</v>
          </cell>
          <cell r="B608">
            <v>2089</v>
          </cell>
          <cell r="C608" t="str">
            <v>NOWU_Unter_Kritzendorf</v>
          </cell>
          <cell r="D608">
            <v>1</v>
          </cell>
          <cell r="E608">
            <v>1</v>
          </cell>
          <cell r="F608">
            <v>1.1499999999999999</v>
          </cell>
          <cell r="G608">
            <v>39.01</v>
          </cell>
          <cell r="H608">
            <v>0.26</v>
          </cell>
          <cell r="I608">
            <v>8.81</v>
          </cell>
          <cell r="J608">
            <v>43.45</v>
          </cell>
        </row>
        <row r="609">
          <cell r="A609" t="str">
            <v>BSC_Klosterneuburg_A</v>
          </cell>
          <cell r="B609">
            <v>2090</v>
          </cell>
          <cell r="C609" t="str">
            <v>NOWU_Unter_Kritzendorf</v>
          </cell>
          <cell r="D609">
            <v>1</v>
          </cell>
          <cell r="E609">
            <v>2</v>
          </cell>
          <cell r="F609">
            <v>1.47</v>
          </cell>
          <cell r="G609">
            <v>49.91</v>
          </cell>
          <cell r="H609">
            <v>0.37</v>
          </cell>
          <cell r="I609">
            <v>12.52</v>
          </cell>
          <cell r="J609">
            <v>61.75</v>
          </cell>
        </row>
        <row r="610">
          <cell r="A610" t="str">
            <v>BSC_Wien_F</v>
          </cell>
          <cell r="B610">
            <v>1965</v>
          </cell>
          <cell r="C610" t="str">
            <v>NOWU_Untermauerbach</v>
          </cell>
          <cell r="D610">
            <v>1</v>
          </cell>
          <cell r="E610">
            <v>1</v>
          </cell>
          <cell r="F610">
            <v>2.17</v>
          </cell>
          <cell r="G610">
            <v>74.09</v>
          </cell>
          <cell r="H610">
            <v>0.5</v>
          </cell>
          <cell r="I610">
            <v>17.11</v>
          </cell>
          <cell r="J610">
            <v>84.4</v>
          </cell>
        </row>
        <row r="611">
          <cell r="A611" t="str">
            <v>BSC_Wien_F</v>
          </cell>
          <cell r="B611">
            <v>2301</v>
          </cell>
          <cell r="C611" t="str">
            <v>NOWU_Weidlingbach</v>
          </cell>
          <cell r="D611">
            <v>1</v>
          </cell>
          <cell r="E611">
            <v>1</v>
          </cell>
          <cell r="F611">
            <v>0.52</v>
          </cell>
          <cell r="G611">
            <v>17.8</v>
          </cell>
          <cell r="H611">
            <v>0.06</v>
          </cell>
          <cell r="I611">
            <v>2.06</v>
          </cell>
          <cell r="J611">
            <v>10.16</v>
          </cell>
        </row>
        <row r="612">
          <cell r="A612" t="str">
            <v>BSC_Amstetten_A</v>
          </cell>
          <cell r="B612">
            <v>1956</v>
          </cell>
          <cell r="C612" t="str">
            <v>NOWY_Waidhofen_a_d_Ybbs</v>
          </cell>
          <cell r="D612">
            <v>1</v>
          </cell>
          <cell r="E612">
            <v>1</v>
          </cell>
          <cell r="F612">
            <v>2.5</v>
          </cell>
          <cell r="G612">
            <v>30.49</v>
          </cell>
          <cell r="H612">
            <v>0.72</v>
          </cell>
          <cell r="I612">
            <v>8.77</v>
          </cell>
          <cell r="J612">
            <v>120.77</v>
          </cell>
        </row>
        <row r="613">
          <cell r="A613" t="str">
            <v>BSC_Zwettl_A</v>
          </cell>
          <cell r="B613">
            <v>1026</v>
          </cell>
          <cell r="C613" t="str">
            <v>NOZT_Aggsbach</v>
          </cell>
          <cell r="D613">
            <v>1</v>
          </cell>
          <cell r="E613">
            <v>1</v>
          </cell>
          <cell r="F613">
            <v>0.46</v>
          </cell>
          <cell r="G613">
            <v>15.76</v>
          </cell>
          <cell r="H613">
            <v>0.05</v>
          </cell>
          <cell r="I613">
            <v>1.63</v>
          </cell>
          <cell r="J613">
            <v>8.0500000000000007</v>
          </cell>
        </row>
        <row r="614">
          <cell r="A614" t="str">
            <v>BSC_Zwettl_A</v>
          </cell>
          <cell r="B614">
            <v>891</v>
          </cell>
          <cell r="C614" t="str">
            <v>NOZT_Arbesbach</v>
          </cell>
          <cell r="D614">
            <v>1</v>
          </cell>
          <cell r="E614">
            <v>1</v>
          </cell>
          <cell r="F614">
            <v>1.02</v>
          </cell>
          <cell r="G614">
            <v>12.41</v>
          </cell>
          <cell r="H614">
            <v>0.09</v>
          </cell>
          <cell r="I614">
            <v>1.08</v>
          </cell>
          <cell r="J614">
            <v>14.9</v>
          </cell>
        </row>
        <row r="615">
          <cell r="A615" t="str">
            <v>BSC_Zwettl_A</v>
          </cell>
          <cell r="B615">
            <v>1962</v>
          </cell>
          <cell r="C615" t="str">
            <v>NOZT_Arbesbach_Schwarzau</v>
          </cell>
          <cell r="D615">
            <v>1</v>
          </cell>
          <cell r="E615">
            <v>1</v>
          </cell>
          <cell r="F615">
            <v>0.61</v>
          </cell>
          <cell r="G615">
            <v>20.87</v>
          </cell>
          <cell r="H615">
            <v>0.09</v>
          </cell>
          <cell r="I615">
            <v>3.19</v>
          </cell>
          <cell r="J615">
            <v>15.72</v>
          </cell>
        </row>
        <row r="616">
          <cell r="A616" t="str">
            <v>BSC_Zwettl_A</v>
          </cell>
          <cell r="B616">
            <v>651</v>
          </cell>
          <cell r="C616" t="str">
            <v>NOZT_Goepfritz</v>
          </cell>
          <cell r="D616">
            <v>1</v>
          </cell>
          <cell r="E616">
            <v>1</v>
          </cell>
          <cell r="F616">
            <v>2.12</v>
          </cell>
          <cell r="G616">
            <v>25.91</v>
          </cell>
          <cell r="H616">
            <v>0.32</v>
          </cell>
          <cell r="I616">
            <v>3.93</v>
          </cell>
          <cell r="J616">
            <v>54.16</v>
          </cell>
        </row>
        <row r="617">
          <cell r="A617" t="str">
            <v>BSC_Zwettl_A</v>
          </cell>
          <cell r="B617">
            <v>1458</v>
          </cell>
          <cell r="C617" t="str">
            <v>NOZT_Grafenschlag</v>
          </cell>
          <cell r="D617">
            <v>1</v>
          </cell>
          <cell r="E617">
            <v>1</v>
          </cell>
          <cell r="F617">
            <v>1.0900000000000001</v>
          </cell>
          <cell r="G617">
            <v>13.32</v>
          </cell>
          <cell r="H617">
            <v>0.18</v>
          </cell>
          <cell r="I617">
            <v>2.21</v>
          </cell>
          <cell r="J617">
            <v>30.48</v>
          </cell>
        </row>
        <row r="618">
          <cell r="A618" t="str">
            <v>BSC_Zwettl_A</v>
          </cell>
          <cell r="B618">
            <v>970</v>
          </cell>
          <cell r="C618" t="str">
            <v>NOZT_Gross_Gerungs</v>
          </cell>
          <cell r="D618">
            <v>1</v>
          </cell>
          <cell r="E618">
            <v>1</v>
          </cell>
          <cell r="F618">
            <v>1.26</v>
          </cell>
          <cell r="G618">
            <v>42.84</v>
          </cell>
          <cell r="H618">
            <v>0.23</v>
          </cell>
          <cell r="I618">
            <v>7.74</v>
          </cell>
          <cell r="J618">
            <v>38.159999999999997</v>
          </cell>
        </row>
        <row r="619">
          <cell r="A619" t="str">
            <v>BSC_Zwettl_A</v>
          </cell>
          <cell r="B619">
            <v>1411</v>
          </cell>
          <cell r="C619" t="str">
            <v>NOZT_Grossglobnitz</v>
          </cell>
          <cell r="D619">
            <v>1</v>
          </cell>
          <cell r="E619">
            <v>1</v>
          </cell>
          <cell r="F619">
            <v>0.51</v>
          </cell>
          <cell r="G619">
            <v>17.2</v>
          </cell>
          <cell r="H619">
            <v>0.04</v>
          </cell>
          <cell r="I619">
            <v>1.22</v>
          </cell>
          <cell r="J619">
            <v>6.02</v>
          </cell>
        </row>
        <row r="620">
          <cell r="A620" t="str">
            <v>BSC_Zwettl_A</v>
          </cell>
          <cell r="B620">
            <v>903</v>
          </cell>
          <cell r="C620" t="str">
            <v>NOZT_Langschlag</v>
          </cell>
          <cell r="D620">
            <v>1</v>
          </cell>
          <cell r="E620">
            <v>1</v>
          </cell>
          <cell r="F620">
            <v>0.52</v>
          </cell>
          <cell r="G620">
            <v>17.8</v>
          </cell>
          <cell r="H620">
            <v>0.06</v>
          </cell>
          <cell r="I620">
            <v>2.12</v>
          </cell>
          <cell r="J620">
            <v>10.43</v>
          </cell>
        </row>
        <row r="621">
          <cell r="A621" t="str">
            <v>BSC_Zwettl_A</v>
          </cell>
          <cell r="B621">
            <v>899</v>
          </cell>
          <cell r="C621" t="str">
            <v>NOZT_Martinsberg</v>
          </cell>
          <cell r="D621">
            <v>1</v>
          </cell>
          <cell r="E621">
            <v>1</v>
          </cell>
          <cell r="F621">
            <v>0.75</v>
          </cell>
          <cell r="G621">
            <v>25.55</v>
          </cell>
          <cell r="H621">
            <v>0.09</v>
          </cell>
          <cell r="I621">
            <v>3.04</v>
          </cell>
          <cell r="J621">
            <v>15.01</v>
          </cell>
        </row>
        <row r="622">
          <cell r="A622" t="str">
            <v>BSC_Zwettl_A</v>
          </cell>
          <cell r="B622">
            <v>1027</v>
          </cell>
          <cell r="C622" t="str">
            <v>NOZT_Neupoella</v>
          </cell>
          <cell r="D622">
            <v>1</v>
          </cell>
          <cell r="E622">
            <v>1</v>
          </cell>
          <cell r="F622">
            <v>1</v>
          </cell>
          <cell r="G622">
            <v>12.19</v>
          </cell>
          <cell r="H622">
            <v>0.12</v>
          </cell>
          <cell r="I622">
            <v>1.46</v>
          </cell>
          <cell r="J622">
            <v>20.16</v>
          </cell>
        </row>
        <row r="623">
          <cell r="A623" t="str">
            <v>BSC_Zwettl_A</v>
          </cell>
          <cell r="B623">
            <v>889</v>
          </cell>
          <cell r="C623" t="str">
            <v>NOZT_Ottenschlag</v>
          </cell>
          <cell r="D623">
            <v>1</v>
          </cell>
          <cell r="E623">
            <v>1</v>
          </cell>
          <cell r="F623">
            <v>1.22</v>
          </cell>
          <cell r="G623">
            <v>14.85</v>
          </cell>
          <cell r="H623">
            <v>0.2</v>
          </cell>
          <cell r="I623">
            <v>2.4700000000000002</v>
          </cell>
          <cell r="J623">
            <v>33.99</v>
          </cell>
        </row>
        <row r="624">
          <cell r="A624" t="str">
            <v>BSC_Zwettl_A</v>
          </cell>
          <cell r="B624">
            <v>1704</v>
          </cell>
          <cell r="C624" t="str">
            <v>NOZT_Rappottenstein</v>
          </cell>
          <cell r="D624">
            <v>1</v>
          </cell>
          <cell r="E624">
            <v>1</v>
          </cell>
          <cell r="F624">
            <v>0.87</v>
          </cell>
          <cell r="G624">
            <v>29.75</v>
          </cell>
          <cell r="H624">
            <v>0.11</v>
          </cell>
          <cell r="I624">
            <v>3.82</v>
          </cell>
          <cell r="J624">
            <v>18.84</v>
          </cell>
        </row>
        <row r="625">
          <cell r="A625" t="str">
            <v>BSC_Zwettl_A</v>
          </cell>
          <cell r="B625">
            <v>650</v>
          </cell>
          <cell r="C625" t="str">
            <v>NOZT_Schwarzenau</v>
          </cell>
          <cell r="D625">
            <v>1</v>
          </cell>
          <cell r="E625">
            <v>1</v>
          </cell>
          <cell r="F625">
            <v>1.63</v>
          </cell>
          <cell r="G625">
            <v>55.44</v>
          </cell>
          <cell r="H625">
            <v>0.39</v>
          </cell>
          <cell r="I625">
            <v>13.18</v>
          </cell>
          <cell r="J625">
            <v>64.98</v>
          </cell>
        </row>
        <row r="626">
          <cell r="A626" t="str">
            <v>BSC_Zwettl_A</v>
          </cell>
          <cell r="B626">
            <v>1008</v>
          </cell>
          <cell r="C626" t="str">
            <v>NOZT_Thumling</v>
          </cell>
          <cell r="D626">
            <v>1</v>
          </cell>
          <cell r="E626">
            <v>1</v>
          </cell>
          <cell r="F626">
            <v>0.37</v>
          </cell>
          <cell r="G626">
            <v>12.69</v>
          </cell>
          <cell r="H626">
            <v>0.01</v>
          </cell>
          <cell r="I626">
            <v>0.43</v>
          </cell>
          <cell r="J626">
            <v>2.14</v>
          </cell>
        </row>
        <row r="627">
          <cell r="A627" t="str">
            <v>BSC_Zwettl_A</v>
          </cell>
          <cell r="B627">
            <v>2035</v>
          </cell>
          <cell r="C627" t="str">
            <v>NOZT_Waldhausen</v>
          </cell>
          <cell r="D627">
            <v>1</v>
          </cell>
          <cell r="E627">
            <v>1</v>
          </cell>
          <cell r="F627">
            <v>0.5</v>
          </cell>
          <cell r="G627">
            <v>17.12</v>
          </cell>
          <cell r="H627">
            <v>7.0000000000000007E-2</v>
          </cell>
          <cell r="I627">
            <v>2.3199999999999998</v>
          </cell>
          <cell r="J627">
            <v>11.44</v>
          </cell>
        </row>
        <row r="628">
          <cell r="A628" t="str">
            <v>BSC_Zwettl_A</v>
          </cell>
          <cell r="B628">
            <v>2037</v>
          </cell>
          <cell r="C628" t="str">
            <v>NOZT_Waldhausen</v>
          </cell>
          <cell r="D628">
            <v>1</v>
          </cell>
          <cell r="E628">
            <v>2</v>
          </cell>
          <cell r="F628">
            <v>0.94</v>
          </cell>
          <cell r="G628">
            <v>31.94</v>
          </cell>
          <cell r="H628">
            <v>0.13</v>
          </cell>
          <cell r="I628">
            <v>4.3099999999999996</v>
          </cell>
          <cell r="J628">
            <v>21.27</v>
          </cell>
        </row>
        <row r="629">
          <cell r="A629" t="str">
            <v>BSC_Zwettl_A</v>
          </cell>
          <cell r="B629">
            <v>673</v>
          </cell>
          <cell r="C629" t="str">
            <v>NOZT_Zwettl</v>
          </cell>
          <cell r="D629">
            <v>1</v>
          </cell>
          <cell r="E629">
            <v>1</v>
          </cell>
          <cell r="F629">
            <v>1.8</v>
          </cell>
          <cell r="G629">
            <v>61.49</v>
          </cell>
          <cell r="H629">
            <v>0.4</v>
          </cell>
          <cell r="I629">
            <v>13.52</v>
          </cell>
          <cell r="J629">
            <v>66.69</v>
          </cell>
        </row>
        <row r="630">
          <cell r="A630" t="str">
            <v>BSC_Zwettl_A</v>
          </cell>
          <cell r="B630">
            <v>674</v>
          </cell>
          <cell r="C630" t="str">
            <v>NOZT_Zwettl</v>
          </cell>
          <cell r="D630">
            <v>1</v>
          </cell>
          <cell r="E630">
            <v>2</v>
          </cell>
          <cell r="F630">
            <v>2.2200000000000002</v>
          </cell>
          <cell r="G630">
            <v>75.709999999999994</v>
          </cell>
          <cell r="H630">
            <v>0.49</v>
          </cell>
          <cell r="I630">
            <v>16.690000000000001</v>
          </cell>
          <cell r="J630">
            <v>82.31</v>
          </cell>
        </row>
        <row r="631">
          <cell r="A631" t="str">
            <v>BSC_Ried_A</v>
          </cell>
          <cell r="B631">
            <v>1743</v>
          </cell>
          <cell r="C631" t="str">
            <v>OOBR_Altheim</v>
          </cell>
          <cell r="D631">
            <v>1</v>
          </cell>
          <cell r="E631">
            <v>1</v>
          </cell>
          <cell r="F631">
            <v>2.75</v>
          </cell>
          <cell r="G631">
            <v>93.6</v>
          </cell>
          <cell r="H631">
            <v>0.74</v>
          </cell>
          <cell r="I631">
            <v>25.26</v>
          </cell>
          <cell r="J631">
            <v>124.58</v>
          </cell>
        </row>
        <row r="632">
          <cell r="A632" t="str">
            <v>BSC_Ried_A</v>
          </cell>
          <cell r="B632">
            <v>1746</v>
          </cell>
          <cell r="C632" t="str">
            <v>OOBR_Braunau_Neustadt</v>
          </cell>
          <cell r="D632">
            <v>1</v>
          </cell>
          <cell r="E632">
            <v>1</v>
          </cell>
          <cell r="F632">
            <v>6.25</v>
          </cell>
          <cell r="G632">
            <v>212.83</v>
          </cell>
          <cell r="H632">
            <v>1.95</v>
          </cell>
          <cell r="I632">
            <v>66.540000000000006</v>
          </cell>
          <cell r="J632">
            <v>328.16</v>
          </cell>
        </row>
        <row r="633">
          <cell r="A633" t="str">
            <v>BSC_Salzburg_A</v>
          </cell>
          <cell r="B633">
            <v>8319</v>
          </cell>
          <cell r="C633" t="str">
            <v>OOBR_Franking</v>
          </cell>
          <cell r="D633">
            <v>1</v>
          </cell>
          <cell r="E633">
            <v>1</v>
          </cell>
          <cell r="F633">
            <v>0.98</v>
          </cell>
          <cell r="G633">
            <v>33.299999999999997</v>
          </cell>
          <cell r="H633">
            <v>0.12</v>
          </cell>
          <cell r="I633">
            <v>4.12</v>
          </cell>
          <cell r="J633">
            <v>20.329999999999998</v>
          </cell>
        </row>
        <row r="634">
          <cell r="A634" t="str">
            <v>BSC_Salzburg_A</v>
          </cell>
          <cell r="B634">
            <v>8320</v>
          </cell>
          <cell r="C634" t="str">
            <v>OOBR_Franking</v>
          </cell>
          <cell r="D634">
            <v>1</v>
          </cell>
          <cell r="E634">
            <v>2</v>
          </cell>
          <cell r="F634">
            <v>0.59</v>
          </cell>
          <cell r="G634">
            <v>20.18</v>
          </cell>
          <cell r="H634">
            <v>0.04</v>
          </cell>
          <cell r="I634">
            <v>1.31</v>
          </cell>
          <cell r="J634">
            <v>6.44</v>
          </cell>
        </row>
        <row r="635">
          <cell r="A635" t="str">
            <v>BSC_Ried_A</v>
          </cell>
          <cell r="B635">
            <v>8017</v>
          </cell>
          <cell r="C635" t="str">
            <v>OOBR_Gilgenberg</v>
          </cell>
          <cell r="D635">
            <v>1</v>
          </cell>
          <cell r="E635">
            <v>1</v>
          </cell>
          <cell r="F635">
            <v>0.39</v>
          </cell>
          <cell r="G635">
            <v>13.2</v>
          </cell>
          <cell r="H635">
            <v>0.03</v>
          </cell>
          <cell r="I635">
            <v>1.04</v>
          </cell>
          <cell r="J635">
            <v>5.1100000000000003</v>
          </cell>
        </row>
        <row r="636">
          <cell r="A636" t="str">
            <v>BSC_Ried_A</v>
          </cell>
          <cell r="B636">
            <v>8018</v>
          </cell>
          <cell r="C636" t="str">
            <v>OOBR_Gilgenberg</v>
          </cell>
          <cell r="D636">
            <v>1</v>
          </cell>
          <cell r="E636">
            <v>2</v>
          </cell>
          <cell r="F636">
            <v>0.67</v>
          </cell>
          <cell r="G636">
            <v>22.74</v>
          </cell>
          <cell r="H636">
            <v>0.02</v>
          </cell>
          <cell r="I636">
            <v>0.81</v>
          </cell>
          <cell r="J636">
            <v>4</v>
          </cell>
        </row>
        <row r="637">
          <cell r="A637" t="str">
            <v>BSC_Ried_A</v>
          </cell>
          <cell r="B637">
            <v>1755</v>
          </cell>
          <cell r="C637" t="str">
            <v>OOBR_Handenberg</v>
          </cell>
          <cell r="D637">
            <v>1</v>
          </cell>
          <cell r="E637">
            <v>1</v>
          </cell>
          <cell r="F637">
            <v>0.94</v>
          </cell>
          <cell r="G637">
            <v>32.11</v>
          </cell>
          <cell r="H637">
            <v>7.0000000000000007E-2</v>
          </cell>
          <cell r="I637">
            <v>2.27</v>
          </cell>
          <cell r="J637">
            <v>11.19</v>
          </cell>
        </row>
        <row r="638">
          <cell r="A638" t="str">
            <v>BSC_Salzburg_B</v>
          </cell>
          <cell r="B638">
            <v>2464</v>
          </cell>
          <cell r="C638" t="str">
            <v>OOBR_Lochen</v>
          </cell>
          <cell r="D638">
            <v>1</v>
          </cell>
          <cell r="E638">
            <v>1</v>
          </cell>
          <cell r="F638">
            <v>1.33</v>
          </cell>
          <cell r="G638">
            <v>16.25</v>
          </cell>
          <cell r="H638">
            <v>0.37</v>
          </cell>
          <cell r="I638">
            <v>4.49</v>
          </cell>
          <cell r="J638">
            <v>61.85</v>
          </cell>
        </row>
        <row r="639">
          <cell r="A639" t="str">
            <v>BSC_Ried_A</v>
          </cell>
          <cell r="B639">
            <v>1744</v>
          </cell>
          <cell r="C639" t="str">
            <v>OOBR_Mauerkirchen</v>
          </cell>
          <cell r="D639">
            <v>1</v>
          </cell>
          <cell r="E639">
            <v>1</v>
          </cell>
          <cell r="F639">
            <v>2.2000000000000002</v>
          </cell>
          <cell r="G639">
            <v>74.95</v>
          </cell>
          <cell r="H639">
            <v>0.3</v>
          </cell>
          <cell r="I639">
            <v>10.18</v>
          </cell>
          <cell r="J639">
            <v>50.19</v>
          </cell>
        </row>
        <row r="640">
          <cell r="A640" t="str">
            <v>BSC_Ried_A</v>
          </cell>
          <cell r="B640">
            <v>7437</v>
          </cell>
          <cell r="C640" t="str">
            <v>OOBR_Mauerkirchen</v>
          </cell>
          <cell r="D640">
            <v>2</v>
          </cell>
          <cell r="E640">
            <v>1</v>
          </cell>
          <cell r="F640">
            <v>1.89</v>
          </cell>
          <cell r="G640">
            <v>22.99</v>
          </cell>
          <cell r="H640">
            <v>0.41</v>
          </cell>
          <cell r="I640">
            <v>5.0599999999999996</v>
          </cell>
          <cell r="J640">
            <v>69.69</v>
          </cell>
        </row>
        <row r="641">
          <cell r="A641" t="str">
            <v>BSC_Ried_A</v>
          </cell>
          <cell r="B641">
            <v>1756</v>
          </cell>
          <cell r="C641" t="str">
            <v>OOBR_Neukirchen</v>
          </cell>
          <cell r="D641">
            <v>1</v>
          </cell>
          <cell r="E641">
            <v>1</v>
          </cell>
          <cell r="F641">
            <v>0.91</v>
          </cell>
          <cell r="G641">
            <v>30.92</v>
          </cell>
          <cell r="H641">
            <v>0.15</v>
          </cell>
          <cell r="I641">
            <v>5.22</v>
          </cell>
          <cell r="J641">
            <v>25.73</v>
          </cell>
        </row>
        <row r="642">
          <cell r="A642" t="str">
            <v>BSC_Salzburg_A</v>
          </cell>
          <cell r="B642">
            <v>1748</v>
          </cell>
          <cell r="C642" t="str">
            <v>OOBR_Ostermiething</v>
          </cell>
          <cell r="D642">
            <v>1</v>
          </cell>
          <cell r="E642">
            <v>1</v>
          </cell>
          <cell r="F642">
            <v>1.94</v>
          </cell>
          <cell r="G642">
            <v>23.6</v>
          </cell>
          <cell r="H642">
            <v>0.43</v>
          </cell>
          <cell r="I642">
            <v>5.24</v>
          </cell>
          <cell r="J642">
            <v>72.180000000000007</v>
          </cell>
        </row>
        <row r="643">
          <cell r="A643" t="str">
            <v>BSC_Ried_A</v>
          </cell>
          <cell r="B643">
            <v>1751</v>
          </cell>
          <cell r="C643" t="str">
            <v>OOBR_Pischelsdorf_Landerting</v>
          </cell>
          <cell r="D643">
            <v>1</v>
          </cell>
          <cell r="E643">
            <v>1</v>
          </cell>
          <cell r="F643">
            <v>1.25</v>
          </cell>
          <cell r="G643">
            <v>42.67</v>
          </cell>
          <cell r="H643">
            <v>0.19</v>
          </cell>
          <cell r="I643">
            <v>6.36</v>
          </cell>
          <cell r="J643">
            <v>31.34</v>
          </cell>
        </row>
        <row r="644">
          <cell r="A644" t="str">
            <v>BSC_Ried_A</v>
          </cell>
          <cell r="B644">
            <v>7502</v>
          </cell>
          <cell r="C644" t="str">
            <v>OOBR_Schwand</v>
          </cell>
          <cell r="D644">
            <v>1</v>
          </cell>
          <cell r="E644">
            <v>1</v>
          </cell>
          <cell r="F644">
            <v>0.7</v>
          </cell>
          <cell r="G644">
            <v>24.02</v>
          </cell>
          <cell r="H644">
            <v>0.04</v>
          </cell>
          <cell r="I644">
            <v>1.53</v>
          </cell>
          <cell r="J644">
            <v>7.53</v>
          </cell>
        </row>
        <row r="645">
          <cell r="A645" t="str">
            <v>BSC_Ried_A</v>
          </cell>
          <cell r="B645">
            <v>1750</v>
          </cell>
          <cell r="C645" t="str">
            <v>OOBR_Weng_Riedlham</v>
          </cell>
          <cell r="D645">
            <v>1</v>
          </cell>
          <cell r="E645">
            <v>1</v>
          </cell>
          <cell r="F645">
            <v>0.84</v>
          </cell>
          <cell r="G645">
            <v>28.62</v>
          </cell>
          <cell r="H645">
            <v>0.18</v>
          </cell>
          <cell r="I645">
            <v>6.07</v>
          </cell>
          <cell r="J645">
            <v>29.91</v>
          </cell>
        </row>
        <row r="646">
          <cell r="A646" t="str">
            <v>BSC_Linz_A</v>
          </cell>
          <cell r="B646">
            <v>8682</v>
          </cell>
          <cell r="C646" t="str">
            <v>OOEF_Alkoven</v>
          </cell>
          <cell r="D646">
            <v>1</v>
          </cell>
          <cell r="E646">
            <v>1</v>
          </cell>
          <cell r="F646">
            <v>3.63</v>
          </cell>
          <cell r="G646">
            <v>44.3</v>
          </cell>
          <cell r="H646">
            <v>1</v>
          </cell>
          <cell r="I646">
            <v>12.16</v>
          </cell>
          <cell r="J646">
            <v>167.47</v>
          </cell>
        </row>
        <row r="647">
          <cell r="A647" t="str">
            <v>BSC_Wels_A</v>
          </cell>
          <cell r="B647">
            <v>1737</v>
          </cell>
          <cell r="C647" t="str">
            <v>OOEF_Aschach_a_d_Donau</v>
          </cell>
          <cell r="D647">
            <v>1</v>
          </cell>
          <cell r="E647">
            <v>1</v>
          </cell>
          <cell r="F647">
            <v>3.48</v>
          </cell>
          <cell r="G647">
            <v>42.5</v>
          </cell>
          <cell r="H647">
            <v>0.65</v>
          </cell>
          <cell r="I647">
            <v>7.94</v>
          </cell>
          <cell r="J647">
            <v>109.35</v>
          </cell>
        </row>
        <row r="648">
          <cell r="A648" t="str">
            <v>BSC_Wels_A</v>
          </cell>
          <cell r="B648">
            <v>981</v>
          </cell>
          <cell r="C648" t="str">
            <v>OOEF_Eferding</v>
          </cell>
          <cell r="D648">
            <v>1</v>
          </cell>
          <cell r="E648">
            <v>1</v>
          </cell>
          <cell r="F648">
            <v>5.21</v>
          </cell>
          <cell r="G648">
            <v>63.53</v>
          </cell>
          <cell r="H648">
            <v>1.39</v>
          </cell>
          <cell r="I648">
            <v>16.95</v>
          </cell>
          <cell r="J648">
            <v>233.47</v>
          </cell>
        </row>
        <row r="649">
          <cell r="A649" t="str">
            <v>BSC_Freistadt_A</v>
          </cell>
          <cell r="B649">
            <v>2247</v>
          </cell>
          <cell r="C649" t="str">
            <v>OOFR_Bad_Zell</v>
          </cell>
          <cell r="D649">
            <v>1</v>
          </cell>
          <cell r="E649">
            <v>1</v>
          </cell>
          <cell r="F649">
            <v>0.97</v>
          </cell>
          <cell r="G649">
            <v>11.89</v>
          </cell>
          <cell r="H649">
            <v>0.13</v>
          </cell>
          <cell r="I649">
            <v>1.54</v>
          </cell>
          <cell r="J649">
            <v>21.17</v>
          </cell>
        </row>
        <row r="650">
          <cell r="A650" t="str">
            <v>BSC_Freistadt_A</v>
          </cell>
          <cell r="B650">
            <v>861</v>
          </cell>
          <cell r="C650" t="str">
            <v>OOFR_Freistadt</v>
          </cell>
          <cell r="D650">
            <v>1</v>
          </cell>
          <cell r="E650">
            <v>1</v>
          </cell>
          <cell r="F650">
            <v>4.96</v>
          </cell>
          <cell r="G650">
            <v>60.42</v>
          </cell>
          <cell r="H650">
            <v>1.1200000000000001</v>
          </cell>
          <cell r="I650">
            <v>13.6</v>
          </cell>
          <cell r="J650">
            <v>187.37</v>
          </cell>
        </row>
        <row r="651">
          <cell r="A651" t="str">
            <v>BSC_Freistadt_A</v>
          </cell>
          <cell r="B651">
            <v>1982</v>
          </cell>
          <cell r="C651" t="str">
            <v>OOFR_Kefermarkt</v>
          </cell>
          <cell r="D651">
            <v>1</v>
          </cell>
          <cell r="E651">
            <v>1</v>
          </cell>
          <cell r="F651">
            <v>1.34</v>
          </cell>
          <cell r="G651">
            <v>16.309999999999999</v>
          </cell>
          <cell r="H651">
            <v>0.22</v>
          </cell>
          <cell r="I651">
            <v>2.7</v>
          </cell>
          <cell r="J651">
            <v>37.21</v>
          </cell>
        </row>
        <row r="652">
          <cell r="A652" t="str">
            <v>BSC_Linz_B</v>
          </cell>
          <cell r="B652">
            <v>876</v>
          </cell>
          <cell r="C652" t="str">
            <v>OOFR_Pregarten</v>
          </cell>
          <cell r="D652">
            <v>1</v>
          </cell>
          <cell r="E652">
            <v>1</v>
          </cell>
          <cell r="F652">
            <v>3.4</v>
          </cell>
          <cell r="G652">
            <v>41.49</v>
          </cell>
          <cell r="H652">
            <v>0.92</v>
          </cell>
          <cell r="I652">
            <v>11.2</v>
          </cell>
          <cell r="J652">
            <v>154.34</v>
          </cell>
        </row>
        <row r="653">
          <cell r="A653" t="str">
            <v>BSC_Freistadt_A</v>
          </cell>
          <cell r="B653">
            <v>994</v>
          </cell>
          <cell r="C653" t="str">
            <v>OOFR_Rainbach</v>
          </cell>
          <cell r="D653">
            <v>1</v>
          </cell>
          <cell r="E653">
            <v>1</v>
          </cell>
          <cell r="F653">
            <v>1.44</v>
          </cell>
          <cell r="G653">
            <v>17.53</v>
          </cell>
          <cell r="H653">
            <v>0.2</v>
          </cell>
          <cell r="I653">
            <v>2.38</v>
          </cell>
          <cell r="J653">
            <v>32.83</v>
          </cell>
        </row>
        <row r="654">
          <cell r="A654" t="str">
            <v>BSC_Freistadt_A</v>
          </cell>
          <cell r="B654">
            <v>988</v>
          </cell>
          <cell r="C654" t="str">
            <v>OOFR_Tragwein</v>
          </cell>
          <cell r="D654">
            <v>1</v>
          </cell>
          <cell r="E654">
            <v>1</v>
          </cell>
          <cell r="F654">
            <v>1.24</v>
          </cell>
          <cell r="G654">
            <v>15.15</v>
          </cell>
          <cell r="H654">
            <v>0.28999999999999998</v>
          </cell>
          <cell r="I654">
            <v>3.56</v>
          </cell>
          <cell r="J654">
            <v>49.08</v>
          </cell>
        </row>
        <row r="655">
          <cell r="A655" t="str">
            <v>BSC_Salzburg_B</v>
          </cell>
          <cell r="B655">
            <v>562</v>
          </cell>
          <cell r="C655" t="str">
            <v>OOGM_Aigen</v>
          </cell>
          <cell r="D655">
            <v>1</v>
          </cell>
          <cell r="E655">
            <v>1</v>
          </cell>
          <cell r="F655">
            <v>2.39</v>
          </cell>
          <cell r="G655">
            <v>81.33</v>
          </cell>
          <cell r="H655">
            <v>0.54</v>
          </cell>
          <cell r="I655">
            <v>18.43</v>
          </cell>
          <cell r="J655">
            <v>90.88</v>
          </cell>
        </row>
        <row r="656">
          <cell r="A656" t="str">
            <v>BSC_Salzburg_B</v>
          </cell>
          <cell r="B656">
            <v>36</v>
          </cell>
          <cell r="C656" t="str">
            <v>OOGM_Bad_Goisern_Hochmuth</v>
          </cell>
          <cell r="D656">
            <v>1</v>
          </cell>
          <cell r="E656">
            <v>1</v>
          </cell>
          <cell r="F656">
            <v>2.74</v>
          </cell>
          <cell r="G656">
            <v>33.380000000000003</v>
          </cell>
          <cell r="H656">
            <v>0.57999999999999996</v>
          </cell>
          <cell r="I656">
            <v>7.02</v>
          </cell>
          <cell r="J656">
            <v>96.77</v>
          </cell>
        </row>
        <row r="657">
          <cell r="A657" t="str">
            <v>BSC_Salzburg_B</v>
          </cell>
          <cell r="B657">
            <v>8139</v>
          </cell>
          <cell r="C657" t="str">
            <v>OOGM_Bad_Goisern_Obersee</v>
          </cell>
          <cell r="D657">
            <v>1</v>
          </cell>
          <cell r="E657">
            <v>1</v>
          </cell>
          <cell r="F657">
            <v>1.54</v>
          </cell>
          <cell r="G657">
            <v>18.809999999999999</v>
          </cell>
          <cell r="H657">
            <v>0.45</v>
          </cell>
          <cell r="I657">
            <v>5.47</v>
          </cell>
          <cell r="J657">
            <v>75.42</v>
          </cell>
        </row>
        <row r="658">
          <cell r="A658" t="str">
            <v>BSC_Salzburg_B</v>
          </cell>
          <cell r="B658">
            <v>563</v>
          </cell>
          <cell r="C658" t="str">
            <v>OOGM_Bad_Ischl</v>
          </cell>
          <cell r="D658">
            <v>1</v>
          </cell>
          <cell r="E658">
            <v>1</v>
          </cell>
          <cell r="F658">
            <v>5.88</v>
          </cell>
          <cell r="G658">
            <v>29.17</v>
          </cell>
          <cell r="H658">
            <v>1.75</v>
          </cell>
          <cell r="I658">
            <v>8.66</v>
          </cell>
          <cell r="J658">
            <v>293.27999999999997</v>
          </cell>
        </row>
        <row r="659">
          <cell r="A659" t="str">
            <v>BSC_Salzburg_B</v>
          </cell>
          <cell r="B659">
            <v>61</v>
          </cell>
          <cell r="C659" t="str">
            <v>OOGM_Bad_Ischl_Lauffen</v>
          </cell>
          <cell r="D659">
            <v>1</v>
          </cell>
          <cell r="E659">
            <v>1</v>
          </cell>
          <cell r="F659">
            <v>0.77</v>
          </cell>
          <cell r="G659">
            <v>26.32</v>
          </cell>
          <cell r="H659">
            <v>0.08</v>
          </cell>
          <cell r="I659">
            <v>2.83</v>
          </cell>
          <cell r="J659">
            <v>13.95</v>
          </cell>
        </row>
        <row r="660">
          <cell r="A660" t="str">
            <v>BSC_Vöcklabruck_A</v>
          </cell>
          <cell r="B660">
            <v>488</v>
          </cell>
          <cell r="C660" t="str">
            <v>OOGM_Ebensee</v>
          </cell>
          <cell r="D660">
            <v>1</v>
          </cell>
          <cell r="E660">
            <v>1</v>
          </cell>
          <cell r="F660">
            <v>4.8899999999999997</v>
          </cell>
          <cell r="G660">
            <v>59.69</v>
          </cell>
          <cell r="H660">
            <v>1.32</v>
          </cell>
          <cell r="I660">
            <v>16.09</v>
          </cell>
          <cell r="J660">
            <v>221.61</v>
          </cell>
        </row>
        <row r="661">
          <cell r="A661" t="str">
            <v>BSC_Vöcklabruck_A</v>
          </cell>
          <cell r="B661">
            <v>922</v>
          </cell>
          <cell r="C661" t="str">
            <v>OOGM_Ebensee_Langwies</v>
          </cell>
          <cell r="D661">
            <v>1</v>
          </cell>
          <cell r="E661">
            <v>1</v>
          </cell>
          <cell r="F661">
            <v>0.55000000000000004</v>
          </cell>
          <cell r="G661">
            <v>6.74</v>
          </cell>
          <cell r="H661">
            <v>0.09</v>
          </cell>
          <cell r="I661">
            <v>1.1299999999999999</v>
          </cell>
          <cell r="J661">
            <v>15.6</v>
          </cell>
        </row>
        <row r="662">
          <cell r="A662" t="str">
            <v>BSC_Vöcklabruck_A</v>
          </cell>
          <cell r="B662">
            <v>564</v>
          </cell>
          <cell r="C662" t="str">
            <v>OOGM_Gmunden</v>
          </cell>
          <cell r="D662">
            <v>1</v>
          </cell>
          <cell r="E662">
            <v>1</v>
          </cell>
          <cell r="F662">
            <v>10.33</v>
          </cell>
          <cell r="G662">
            <v>125.94</v>
          </cell>
          <cell r="H662">
            <v>3.33</v>
          </cell>
          <cell r="I662">
            <v>40.58</v>
          </cell>
          <cell r="J662">
            <v>559.05999999999995</v>
          </cell>
        </row>
        <row r="663">
          <cell r="A663" t="str">
            <v>BSC_Bischofshofen_A</v>
          </cell>
          <cell r="B663">
            <v>8140</v>
          </cell>
          <cell r="C663" t="str">
            <v>OOGM_Gosau</v>
          </cell>
          <cell r="D663">
            <v>1</v>
          </cell>
          <cell r="E663">
            <v>1</v>
          </cell>
          <cell r="F663">
            <v>0.26</v>
          </cell>
          <cell r="G663">
            <v>8.77</v>
          </cell>
          <cell r="H663">
            <v>0.03</v>
          </cell>
          <cell r="I663">
            <v>1.18</v>
          </cell>
          <cell r="J663">
            <v>5.81</v>
          </cell>
        </row>
        <row r="664">
          <cell r="A664" t="str">
            <v>BSC_Bischofshofen_A</v>
          </cell>
          <cell r="B664">
            <v>11780</v>
          </cell>
          <cell r="C664" t="str">
            <v>OOGM_Gosau</v>
          </cell>
          <cell r="D664">
            <v>1</v>
          </cell>
          <cell r="E664">
            <v>2</v>
          </cell>
          <cell r="F664">
            <v>0.88</v>
          </cell>
          <cell r="G664">
            <v>10.76</v>
          </cell>
          <cell r="H664">
            <v>0.09</v>
          </cell>
          <cell r="I664">
            <v>1.0900000000000001</v>
          </cell>
          <cell r="J664">
            <v>15</v>
          </cell>
        </row>
        <row r="665">
          <cell r="A665" t="str">
            <v>BSC_Bischofshofen_A</v>
          </cell>
          <cell r="B665">
            <v>11781</v>
          </cell>
          <cell r="C665" t="str">
            <v>OOGM_Gosau</v>
          </cell>
          <cell r="D665">
            <v>1</v>
          </cell>
          <cell r="E665">
            <v>3</v>
          </cell>
          <cell r="F665">
            <v>0.37</v>
          </cell>
          <cell r="G665">
            <v>12.6</v>
          </cell>
          <cell r="H665">
            <v>0.02</v>
          </cell>
          <cell r="I665">
            <v>0.64</v>
          </cell>
          <cell r="J665">
            <v>3.14</v>
          </cell>
        </row>
        <row r="666">
          <cell r="A666" t="str">
            <v>BSC_Vöcklabruck_A</v>
          </cell>
          <cell r="B666">
            <v>565</v>
          </cell>
          <cell r="C666" t="str">
            <v>OOGM_Laakirchen</v>
          </cell>
          <cell r="D666">
            <v>1</v>
          </cell>
          <cell r="E666">
            <v>1</v>
          </cell>
          <cell r="F666">
            <v>4.34</v>
          </cell>
          <cell r="G666">
            <v>52.96</v>
          </cell>
          <cell r="H666">
            <v>1.22</v>
          </cell>
          <cell r="I666">
            <v>14.89</v>
          </cell>
          <cell r="J666">
            <v>205.1</v>
          </cell>
        </row>
        <row r="667">
          <cell r="A667" t="str">
            <v>BSC_Vöcklabruck_A</v>
          </cell>
          <cell r="B667">
            <v>490</v>
          </cell>
          <cell r="C667" t="str">
            <v>OOGM_Ohlsdf_Ehrendf</v>
          </cell>
          <cell r="D667">
            <v>1</v>
          </cell>
          <cell r="E667">
            <v>1</v>
          </cell>
          <cell r="F667">
            <v>6.46</v>
          </cell>
          <cell r="G667">
            <v>78.75</v>
          </cell>
          <cell r="H667">
            <v>1.89</v>
          </cell>
          <cell r="I667">
            <v>23.05</v>
          </cell>
          <cell r="J667">
            <v>317.57</v>
          </cell>
        </row>
        <row r="668">
          <cell r="A668" t="str">
            <v>BSC_Vöcklabruck_A</v>
          </cell>
          <cell r="B668">
            <v>241</v>
          </cell>
          <cell r="C668" t="str">
            <v>OOGM_Steyrermuehl_Edt</v>
          </cell>
          <cell r="D668">
            <v>1</v>
          </cell>
          <cell r="E668">
            <v>1</v>
          </cell>
          <cell r="F668">
            <v>1.31</v>
          </cell>
          <cell r="G668">
            <v>16.04</v>
          </cell>
          <cell r="H668">
            <v>0.28000000000000003</v>
          </cell>
          <cell r="I668">
            <v>3.42</v>
          </cell>
          <cell r="J668">
            <v>47.12</v>
          </cell>
        </row>
        <row r="669">
          <cell r="A669" t="str">
            <v>BSC_Vöcklabruck_A</v>
          </cell>
          <cell r="B669">
            <v>2347</v>
          </cell>
          <cell r="C669" t="str">
            <v>OOGM_Steyrermuehl_Edt</v>
          </cell>
          <cell r="D669">
            <v>2</v>
          </cell>
          <cell r="E669">
            <v>1</v>
          </cell>
          <cell r="F669">
            <v>1.6</v>
          </cell>
          <cell r="G669">
            <v>19.57</v>
          </cell>
          <cell r="H669">
            <v>0.41</v>
          </cell>
          <cell r="I669">
            <v>4.96</v>
          </cell>
          <cell r="J669">
            <v>68.31</v>
          </cell>
        </row>
        <row r="670">
          <cell r="A670" t="str">
            <v>BSC_Wels_A</v>
          </cell>
          <cell r="B670">
            <v>214</v>
          </cell>
          <cell r="C670" t="str">
            <v>OOGM_Vorchdorf</v>
          </cell>
          <cell r="D670">
            <v>1</v>
          </cell>
          <cell r="E670">
            <v>1</v>
          </cell>
          <cell r="F670">
            <v>3.31</v>
          </cell>
          <cell r="G670">
            <v>40.36</v>
          </cell>
          <cell r="H670">
            <v>0.94</v>
          </cell>
          <cell r="I670">
            <v>11.5</v>
          </cell>
          <cell r="J670">
            <v>158.43</v>
          </cell>
        </row>
        <row r="671">
          <cell r="A671" t="str">
            <v>BSC_Ried_A</v>
          </cell>
          <cell r="B671">
            <v>902</v>
          </cell>
          <cell r="C671" t="str">
            <v>OOGR_Aistersheim_Edt</v>
          </cell>
          <cell r="D671">
            <v>1</v>
          </cell>
          <cell r="E671">
            <v>1</v>
          </cell>
          <cell r="F671">
            <v>2.13</v>
          </cell>
          <cell r="G671">
            <v>25.94</v>
          </cell>
          <cell r="H671">
            <v>0.56999999999999995</v>
          </cell>
          <cell r="I671">
            <v>6.92</v>
          </cell>
          <cell r="J671">
            <v>95.34</v>
          </cell>
        </row>
        <row r="672">
          <cell r="A672" t="str">
            <v>BSC_Ried_A</v>
          </cell>
          <cell r="B672">
            <v>1738</v>
          </cell>
          <cell r="C672" t="str">
            <v>OOGR_Gallspach</v>
          </cell>
          <cell r="D672">
            <v>1</v>
          </cell>
          <cell r="E672">
            <v>1</v>
          </cell>
          <cell r="F672">
            <v>0.86</v>
          </cell>
          <cell r="G672">
            <v>10.46</v>
          </cell>
          <cell r="H672">
            <v>0.14000000000000001</v>
          </cell>
          <cell r="I672">
            <v>1.68</v>
          </cell>
          <cell r="J672">
            <v>23.17</v>
          </cell>
        </row>
        <row r="673">
          <cell r="A673" t="str">
            <v>BSC_Vöcklabruck_A</v>
          </cell>
          <cell r="B673">
            <v>798</v>
          </cell>
          <cell r="C673" t="str">
            <v>OOGR_Gaspoltshofen</v>
          </cell>
          <cell r="D673">
            <v>1</v>
          </cell>
          <cell r="E673">
            <v>1</v>
          </cell>
          <cell r="F673">
            <v>3.59</v>
          </cell>
          <cell r="G673">
            <v>43.75</v>
          </cell>
          <cell r="H673">
            <v>0.61</v>
          </cell>
          <cell r="I673">
            <v>7.44</v>
          </cell>
          <cell r="J673">
            <v>102.43</v>
          </cell>
        </row>
        <row r="674">
          <cell r="A674" t="str">
            <v>BSC_Wels_A</v>
          </cell>
          <cell r="B674">
            <v>901</v>
          </cell>
          <cell r="C674" t="str">
            <v>OOGR_Grieskirchen</v>
          </cell>
          <cell r="D674">
            <v>1</v>
          </cell>
          <cell r="E674">
            <v>1</v>
          </cell>
          <cell r="F674">
            <v>4.7699999999999996</v>
          </cell>
          <cell r="G674">
            <v>58.17</v>
          </cell>
          <cell r="H674">
            <v>1.07</v>
          </cell>
          <cell r="I674">
            <v>13.04</v>
          </cell>
          <cell r="J674">
            <v>179.63</v>
          </cell>
        </row>
        <row r="675">
          <cell r="A675" t="str">
            <v>BSC_Ried_A</v>
          </cell>
          <cell r="B675">
            <v>815</v>
          </cell>
          <cell r="C675" t="str">
            <v>OOGR_Haag_am_Hausruck</v>
          </cell>
          <cell r="D675">
            <v>1</v>
          </cell>
          <cell r="E675">
            <v>1</v>
          </cell>
          <cell r="F675">
            <v>2</v>
          </cell>
          <cell r="G675">
            <v>24.39</v>
          </cell>
          <cell r="H675">
            <v>0.49</v>
          </cell>
          <cell r="I675">
            <v>5.97</v>
          </cell>
          <cell r="J675">
            <v>82.22</v>
          </cell>
        </row>
        <row r="676">
          <cell r="A676" t="str">
            <v>BSC_Ried_A</v>
          </cell>
          <cell r="B676">
            <v>1438</v>
          </cell>
          <cell r="C676" t="str">
            <v>OOGR_Meggenhofen</v>
          </cell>
          <cell r="D676">
            <v>1</v>
          </cell>
          <cell r="E676">
            <v>1</v>
          </cell>
          <cell r="F676">
            <v>1.1499999999999999</v>
          </cell>
          <cell r="G676">
            <v>13.99</v>
          </cell>
          <cell r="H676">
            <v>0.28000000000000003</v>
          </cell>
          <cell r="I676">
            <v>3.38</v>
          </cell>
          <cell r="J676">
            <v>46.61</v>
          </cell>
        </row>
        <row r="677">
          <cell r="A677" t="str">
            <v>BSC_Ried_A</v>
          </cell>
          <cell r="B677">
            <v>1734</v>
          </cell>
          <cell r="C677" t="str">
            <v>OOGR_Neumarkt</v>
          </cell>
          <cell r="D677">
            <v>1</v>
          </cell>
          <cell r="E677">
            <v>1</v>
          </cell>
          <cell r="F677">
            <v>1.67</v>
          </cell>
          <cell r="G677">
            <v>20.399999999999999</v>
          </cell>
          <cell r="H677">
            <v>0.35</v>
          </cell>
          <cell r="I677">
            <v>4.2699999999999996</v>
          </cell>
          <cell r="J677">
            <v>58.84</v>
          </cell>
        </row>
        <row r="678">
          <cell r="A678" t="str">
            <v>BSC_Ried_A</v>
          </cell>
          <cell r="B678">
            <v>816</v>
          </cell>
          <cell r="C678" t="str">
            <v>OOGR_Pram</v>
          </cell>
          <cell r="D678">
            <v>1</v>
          </cell>
          <cell r="E678">
            <v>1</v>
          </cell>
          <cell r="F678">
            <v>1.1200000000000001</v>
          </cell>
          <cell r="G678">
            <v>13.69</v>
          </cell>
          <cell r="H678">
            <v>0.28000000000000003</v>
          </cell>
          <cell r="I678">
            <v>3.42</v>
          </cell>
          <cell r="J678">
            <v>47.17</v>
          </cell>
        </row>
        <row r="679">
          <cell r="A679" t="str">
            <v>BSC_Wels_A</v>
          </cell>
          <cell r="B679">
            <v>799</v>
          </cell>
          <cell r="C679" t="str">
            <v>OOGR_Wallern</v>
          </cell>
          <cell r="D679">
            <v>1</v>
          </cell>
          <cell r="E679">
            <v>1</v>
          </cell>
          <cell r="F679">
            <v>0.85</v>
          </cell>
          <cell r="G679">
            <v>10.33</v>
          </cell>
          <cell r="H679">
            <v>0.18</v>
          </cell>
          <cell r="I679">
            <v>2.2200000000000002</v>
          </cell>
          <cell r="J679">
            <v>30.59</v>
          </cell>
        </row>
        <row r="680">
          <cell r="A680" t="str">
            <v>BSC_Wels_A</v>
          </cell>
          <cell r="B680">
            <v>10040</v>
          </cell>
          <cell r="C680" t="str">
            <v>OOGR_Wallern</v>
          </cell>
          <cell r="D680">
            <v>1</v>
          </cell>
          <cell r="E680">
            <v>2</v>
          </cell>
          <cell r="F680">
            <v>1.22</v>
          </cell>
          <cell r="G680">
            <v>14.85</v>
          </cell>
          <cell r="H680">
            <v>0.19</v>
          </cell>
          <cell r="I680">
            <v>2.29</v>
          </cell>
          <cell r="J680">
            <v>31.51</v>
          </cell>
        </row>
        <row r="681">
          <cell r="A681" t="str">
            <v>BSC_Wels_A</v>
          </cell>
          <cell r="B681">
            <v>10041</v>
          </cell>
          <cell r="C681" t="str">
            <v>OOGR_Wallern</v>
          </cell>
          <cell r="D681">
            <v>1</v>
          </cell>
          <cell r="E681">
            <v>3</v>
          </cell>
          <cell r="F681">
            <v>2.71</v>
          </cell>
          <cell r="G681">
            <v>33.049999999999997</v>
          </cell>
          <cell r="H681">
            <v>0.61</v>
          </cell>
          <cell r="I681">
            <v>7.45</v>
          </cell>
          <cell r="J681">
            <v>102.69</v>
          </cell>
        </row>
        <row r="682">
          <cell r="A682" t="str">
            <v>BSC_Wels_A</v>
          </cell>
          <cell r="B682">
            <v>654</v>
          </cell>
          <cell r="C682" t="str">
            <v>OOKI_Kirchdorf</v>
          </cell>
          <cell r="D682">
            <v>1</v>
          </cell>
          <cell r="E682">
            <v>1</v>
          </cell>
          <cell r="F682">
            <v>4.1399999999999997</v>
          </cell>
          <cell r="G682">
            <v>50.46</v>
          </cell>
          <cell r="H682">
            <v>1.3</v>
          </cell>
          <cell r="I682">
            <v>15.86</v>
          </cell>
          <cell r="J682">
            <v>218.55</v>
          </cell>
        </row>
        <row r="683">
          <cell r="A683" t="str">
            <v>BSC_Wels_A</v>
          </cell>
          <cell r="B683">
            <v>664</v>
          </cell>
          <cell r="C683" t="str">
            <v>OOKI_Kremsmuenster</v>
          </cell>
          <cell r="D683">
            <v>1</v>
          </cell>
          <cell r="E683">
            <v>1</v>
          </cell>
          <cell r="F683">
            <v>3.76</v>
          </cell>
          <cell r="G683">
            <v>45.82</v>
          </cell>
          <cell r="H683">
            <v>0.92</v>
          </cell>
          <cell r="I683">
            <v>11.21</v>
          </cell>
          <cell r="J683">
            <v>154.41</v>
          </cell>
        </row>
        <row r="684">
          <cell r="A684" t="str">
            <v>BSC_Steyr_A</v>
          </cell>
          <cell r="B684">
            <v>932</v>
          </cell>
          <cell r="C684" t="str">
            <v>OOKI_Micheldorf</v>
          </cell>
          <cell r="D684">
            <v>1</v>
          </cell>
          <cell r="E684">
            <v>1</v>
          </cell>
          <cell r="F684">
            <v>2.23</v>
          </cell>
          <cell r="G684">
            <v>27.22</v>
          </cell>
          <cell r="H684">
            <v>0.59</v>
          </cell>
          <cell r="I684">
            <v>7.14</v>
          </cell>
          <cell r="J684">
            <v>98.31</v>
          </cell>
        </row>
        <row r="685">
          <cell r="A685" t="str">
            <v>BSC_Steyr_A</v>
          </cell>
          <cell r="B685">
            <v>666</v>
          </cell>
          <cell r="C685" t="str">
            <v>OOKI_Molln</v>
          </cell>
          <cell r="D685">
            <v>1</v>
          </cell>
          <cell r="E685">
            <v>1</v>
          </cell>
          <cell r="F685">
            <v>3.27</v>
          </cell>
          <cell r="G685">
            <v>39.880000000000003</v>
          </cell>
          <cell r="H685">
            <v>0.85</v>
          </cell>
          <cell r="I685">
            <v>10.34</v>
          </cell>
          <cell r="J685">
            <v>142.49</v>
          </cell>
        </row>
        <row r="686">
          <cell r="A686" t="str">
            <v>BSC_Steyr_A</v>
          </cell>
          <cell r="B686">
            <v>931</v>
          </cell>
          <cell r="C686" t="str">
            <v>OOKI_Molln_Frauenstein</v>
          </cell>
          <cell r="D686">
            <v>1</v>
          </cell>
          <cell r="E686">
            <v>1</v>
          </cell>
          <cell r="F686">
            <v>0.45</v>
          </cell>
          <cell r="G686">
            <v>15.33</v>
          </cell>
          <cell r="H686">
            <v>0.04</v>
          </cell>
          <cell r="I686">
            <v>1.24</v>
          </cell>
          <cell r="J686">
            <v>6.13</v>
          </cell>
        </row>
        <row r="687">
          <cell r="A687" t="str">
            <v>BSC_Steyr_A</v>
          </cell>
          <cell r="B687">
            <v>1447</v>
          </cell>
          <cell r="C687" t="str">
            <v>OOKI_Molln_Frauenstein</v>
          </cell>
          <cell r="D687">
            <v>1</v>
          </cell>
          <cell r="E687">
            <v>2</v>
          </cell>
          <cell r="F687">
            <v>0.81</v>
          </cell>
          <cell r="G687">
            <v>27.42</v>
          </cell>
          <cell r="H687">
            <v>0.15</v>
          </cell>
          <cell r="I687">
            <v>5.07</v>
          </cell>
          <cell r="J687">
            <v>25.02</v>
          </cell>
        </row>
        <row r="688">
          <cell r="A688" t="str">
            <v>BSC_Liezen_A</v>
          </cell>
          <cell r="B688">
            <v>1732</v>
          </cell>
          <cell r="C688" t="str">
            <v>OOKI_Molln_Traunfried</v>
          </cell>
          <cell r="D688">
            <v>1</v>
          </cell>
          <cell r="E688">
            <v>1</v>
          </cell>
          <cell r="F688">
            <v>1.27</v>
          </cell>
          <cell r="G688">
            <v>15.52</v>
          </cell>
          <cell r="H688">
            <v>0.11</v>
          </cell>
          <cell r="I688">
            <v>1.36</v>
          </cell>
          <cell r="J688">
            <v>18.79</v>
          </cell>
        </row>
        <row r="689">
          <cell r="A689" t="str">
            <v>BSC_Wels_A</v>
          </cell>
          <cell r="B689">
            <v>773</v>
          </cell>
          <cell r="C689" t="str">
            <v>OOKI_Pettenbach</v>
          </cell>
          <cell r="D689">
            <v>1</v>
          </cell>
          <cell r="E689">
            <v>1</v>
          </cell>
          <cell r="F689">
            <v>1.73</v>
          </cell>
          <cell r="G689">
            <v>21.07</v>
          </cell>
          <cell r="H689">
            <v>0.45</v>
          </cell>
          <cell r="I689">
            <v>5.47</v>
          </cell>
          <cell r="J689">
            <v>75.349999999999994</v>
          </cell>
        </row>
        <row r="690">
          <cell r="A690" t="str">
            <v>BSC_Wels_A</v>
          </cell>
          <cell r="B690">
            <v>774</v>
          </cell>
          <cell r="C690" t="str">
            <v>OOKI_Schlierbach</v>
          </cell>
          <cell r="D690">
            <v>1</v>
          </cell>
          <cell r="E690">
            <v>1</v>
          </cell>
          <cell r="F690">
            <v>2.81</v>
          </cell>
          <cell r="G690">
            <v>34.270000000000003</v>
          </cell>
          <cell r="H690">
            <v>0.81</v>
          </cell>
          <cell r="I690">
            <v>9.84</v>
          </cell>
          <cell r="J690">
            <v>135.5</v>
          </cell>
        </row>
        <row r="691">
          <cell r="A691" t="str">
            <v>BSC_Liezen_A</v>
          </cell>
          <cell r="B691">
            <v>936</v>
          </cell>
          <cell r="C691" t="str">
            <v>OOKI_Spital_a_Pyhrn</v>
          </cell>
          <cell r="D691">
            <v>1</v>
          </cell>
          <cell r="E691">
            <v>1</v>
          </cell>
          <cell r="F691">
            <v>1.08</v>
          </cell>
          <cell r="G691">
            <v>13.14</v>
          </cell>
          <cell r="H691">
            <v>0.23</v>
          </cell>
          <cell r="I691">
            <v>2.8</v>
          </cell>
          <cell r="J691">
            <v>38.54</v>
          </cell>
        </row>
        <row r="692">
          <cell r="A692" t="str">
            <v>BSC_Liezen_A</v>
          </cell>
          <cell r="B692">
            <v>934</v>
          </cell>
          <cell r="C692" t="str">
            <v>OOKI_St_Pankraz</v>
          </cell>
          <cell r="D692">
            <v>1</v>
          </cell>
          <cell r="E692">
            <v>1</v>
          </cell>
          <cell r="F692">
            <v>1.03</v>
          </cell>
          <cell r="G692">
            <v>12.53</v>
          </cell>
          <cell r="H692">
            <v>0.2</v>
          </cell>
          <cell r="I692">
            <v>2.48</v>
          </cell>
          <cell r="J692">
            <v>34.19</v>
          </cell>
        </row>
        <row r="693">
          <cell r="A693" t="str">
            <v>BSC_Steyr_A</v>
          </cell>
          <cell r="B693">
            <v>775</v>
          </cell>
          <cell r="C693" t="str">
            <v>OOKI_Steinbach</v>
          </cell>
          <cell r="D693">
            <v>1</v>
          </cell>
          <cell r="E693">
            <v>1</v>
          </cell>
          <cell r="F693">
            <v>2.52</v>
          </cell>
          <cell r="G693">
            <v>85.76</v>
          </cell>
          <cell r="H693">
            <v>0.47</v>
          </cell>
          <cell r="I693">
            <v>15.91</v>
          </cell>
          <cell r="J693">
            <v>78.48</v>
          </cell>
        </row>
        <row r="694">
          <cell r="A694" t="str">
            <v>BSC_Liezen_A</v>
          </cell>
          <cell r="B694">
            <v>935</v>
          </cell>
          <cell r="C694" t="str">
            <v>OOKI_Windischgarsten</v>
          </cell>
          <cell r="D694">
            <v>1</v>
          </cell>
          <cell r="E694">
            <v>1</v>
          </cell>
          <cell r="F694">
            <v>2.46</v>
          </cell>
          <cell r="G694">
            <v>29.94</v>
          </cell>
          <cell r="H694">
            <v>0.68</v>
          </cell>
          <cell r="I694">
            <v>8.24</v>
          </cell>
          <cell r="J694">
            <v>113.57</v>
          </cell>
        </row>
        <row r="695">
          <cell r="A695" t="str">
            <v>BSC_Wels_A</v>
          </cell>
          <cell r="B695">
            <v>208</v>
          </cell>
          <cell r="C695" t="str">
            <v>OOLL_Allhaming</v>
          </cell>
          <cell r="D695">
            <v>1</v>
          </cell>
          <cell r="E695">
            <v>1</v>
          </cell>
          <cell r="F695">
            <v>2.11</v>
          </cell>
          <cell r="G695">
            <v>71.88</v>
          </cell>
          <cell r="H695">
            <v>0.43</v>
          </cell>
          <cell r="I695">
            <v>14.73</v>
          </cell>
          <cell r="J695">
            <v>72.650000000000006</v>
          </cell>
        </row>
        <row r="696">
          <cell r="A696" t="str">
            <v>BSC_Linz_B</v>
          </cell>
          <cell r="B696">
            <v>246</v>
          </cell>
          <cell r="C696" t="str">
            <v>OOLL_Enns_Kottingrath</v>
          </cell>
          <cell r="D696">
            <v>1</v>
          </cell>
          <cell r="E696">
            <v>1</v>
          </cell>
          <cell r="F696">
            <v>3.45</v>
          </cell>
          <cell r="G696">
            <v>42.03</v>
          </cell>
          <cell r="H696">
            <v>1.04</v>
          </cell>
          <cell r="I696">
            <v>12.63</v>
          </cell>
          <cell r="J696">
            <v>173.93</v>
          </cell>
        </row>
        <row r="697">
          <cell r="A697" t="str">
            <v>BSC_Linz_B</v>
          </cell>
          <cell r="B697">
            <v>623</v>
          </cell>
          <cell r="C697" t="str">
            <v>OOLL_Enns_Kottingrath</v>
          </cell>
          <cell r="D697">
            <v>1</v>
          </cell>
          <cell r="E697">
            <v>2</v>
          </cell>
          <cell r="F697">
            <v>3.69</v>
          </cell>
          <cell r="G697">
            <v>45.03</v>
          </cell>
          <cell r="H697">
            <v>0.57999999999999996</v>
          </cell>
          <cell r="I697">
            <v>7.1</v>
          </cell>
          <cell r="J697">
            <v>97.85</v>
          </cell>
        </row>
        <row r="698">
          <cell r="A698" t="str">
            <v>BSC_Linz_B</v>
          </cell>
          <cell r="B698">
            <v>2245</v>
          </cell>
          <cell r="C698" t="str">
            <v>OOLL_Enns_Zentrum</v>
          </cell>
          <cell r="D698">
            <v>1</v>
          </cell>
          <cell r="E698">
            <v>1</v>
          </cell>
          <cell r="F698">
            <v>3.83</v>
          </cell>
          <cell r="G698">
            <v>46.64</v>
          </cell>
          <cell r="H698">
            <v>1.05</v>
          </cell>
          <cell r="I698">
            <v>12.84</v>
          </cell>
          <cell r="J698">
            <v>176.87</v>
          </cell>
        </row>
        <row r="699">
          <cell r="A699" t="str">
            <v>BSC_Linz_B</v>
          </cell>
          <cell r="B699">
            <v>7443</v>
          </cell>
          <cell r="C699" t="str">
            <v>OOLL_Enns_Zentrum</v>
          </cell>
          <cell r="D699">
            <v>1</v>
          </cell>
          <cell r="E699">
            <v>2</v>
          </cell>
          <cell r="F699">
            <v>4.09</v>
          </cell>
          <cell r="G699">
            <v>49.85</v>
          </cell>
          <cell r="H699">
            <v>1.05</v>
          </cell>
          <cell r="I699">
            <v>12.86</v>
          </cell>
          <cell r="J699">
            <v>177.12</v>
          </cell>
        </row>
        <row r="700">
          <cell r="A700" t="str">
            <v>BSC_Linz_B</v>
          </cell>
          <cell r="B700">
            <v>7444</v>
          </cell>
          <cell r="C700" t="str">
            <v>OOLL_Enns_Zentrum</v>
          </cell>
          <cell r="D700">
            <v>1</v>
          </cell>
          <cell r="E700">
            <v>3</v>
          </cell>
          <cell r="F700">
            <v>6.4</v>
          </cell>
          <cell r="G700">
            <v>78.02</v>
          </cell>
          <cell r="H700">
            <v>1.87</v>
          </cell>
          <cell r="I700">
            <v>22.78</v>
          </cell>
          <cell r="J700">
            <v>313.83</v>
          </cell>
        </row>
        <row r="701">
          <cell r="A701" t="str">
            <v>BSC_Linz_A</v>
          </cell>
          <cell r="B701">
            <v>242</v>
          </cell>
          <cell r="C701" t="str">
            <v>OOLL_Haid_Lenaustr</v>
          </cell>
          <cell r="D701">
            <v>1</v>
          </cell>
          <cell r="E701">
            <v>1</v>
          </cell>
          <cell r="F701">
            <v>6.09</v>
          </cell>
          <cell r="G701">
            <v>74.27</v>
          </cell>
          <cell r="H701">
            <v>2.2599999999999998</v>
          </cell>
          <cell r="I701">
            <v>27.52</v>
          </cell>
          <cell r="J701">
            <v>379.07</v>
          </cell>
        </row>
        <row r="702">
          <cell r="A702" t="str">
            <v>BSC_Linz_A</v>
          </cell>
          <cell r="B702">
            <v>243</v>
          </cell>
          <cell r="C702" t="str">
            <v>OOLL_Haid_Lenaustr</v>
          </cell>
          <cell r="D702">
            <v>1</v>
          </cell>
          <cell r="E702">
            <v>2</v>
          </cell>
          <cell r="F702">
            <v>5.21</v>
          </cell>
          <cell r="G702">
            <v>63.53</v>
          </cell>
          <cell r="H702">
            <v>1.72</v>
          </cell>
          <cell r="I702">
            <v>21.02</v>
          </cell>
          <cell r="J702">
            <v>289.62</v>
          </cell>
        </row>
        <row r="703">
          <cell r="A703" t="str">
            <v>BSC_Linz_A</v>
          </cell>
          <cell r="B703">
            <v>244</v>
          </cell>
          <cell r="C703" t="str">
            <v>OOLL_Haid_Lenaustr</v>
          </cell>
          <cell r="D703">
            <v>1</v>
          </cell>
          <cell r="E703">
            <v>3</v>
          </cell>
          <cell r="F703">
            <v>6.17</v>
          </cell>
          <cell r="G703">
            <v>75.209999999999994</v>
          </cell>
          <cell r="H703">
            <v>1.79</v>
          </cell>
          <cell r="I703">
            <v>21.78</v>
          </cell>
          <cell r="J703">
            <v>300</v>
          </cell>
        </row>
        <row r="704">
          <cell r="A704" t="str">
            <v>BSC_Linz_A</v>
          </cell>
          <cell r="B704">
            <v>520</v>
          </cell>
          <cell r="C704" t="str">
            <v>OOLL_Hart</v>
          </cell>
          <cell r="D704">
            <v>1</v>
          </cell>
          <cell r="E704">
            <v>1</v>
          </cell>
          <cell r="F704">
            <v>9.7100000000000009</v>
          </cell>
          <cell r="G704">
            <v>118.38</v>
          </cell>
          <cell r="H704">
            <v>3.43</v>
          </cell>
          <cell r="I704">
            <v>41.83</v>
          </cell>
          <cell r="J704">
            <v>576.25</v>
          </cell>
        </row>
        <row r="705">
          <cell r="A705" t="str">
            <v>BSC_Linz_A</v>
          </cell>
          <cell r="B705">
            <v>522</v>
          </cell>
          <cell r="C705" t="str">
            <v>OOLL_Hart</v>
          </cell>
          <cell r="D705">
            <v>1</v>
          </cell>
          <cell r="E705">
            <v>2</v>
          </cell>
          <cell r="F705">
            <v>8.86</v>
          </cell>
          <cell r="G705">
            <v>108.08</v>
          </cell>
          <cell r="H705">
            <v>2.5</v>
          </cell>
          <cell r="I705">
            <v>30.48</v>
          </cell>
          <cell r="J705">
            <v>419.84</v>
          </cell>
        </row>
        <row r="706">
          <cell r="A706" t="str">
            <v>BSC_Linz_A</v>
          </cell>
          <cell r="B706">
            <v>523</v>
          </cell>
          <cell r="C706" t="str">
            <v>OOLL_Hart</v>
          </cell>
          <cell r="D706">
            <v>1</v>
          </cell>
          <cell r="E706">
            <v>3</v>
          </cell>
          <cell r="F706">
            <v>3.48</v>
          </cell>
          <cell r="G706">
            <v>42.5</v>
          </cell>
          <cell r="H706">
            <v>1.02</v>
          </cell>
          <cell r="I706">
            <v>12.46</v>
          </cell>
          <cell r="J706">
            <v>171.65</v>
          </cell>
        </row>
        <row r="707">
          <cell r="A707" t="str">
            <v>BSC_Linz_B</v>
          </cell>
          <cell r="B707">
            <v>195</v>
          </cell>
          <cell r="C707" t="str">
            <v>OOLL_Ipfdorf</v>
          </cell>
          <cell r="D707">
            <v>1</v>
          </cell>
          <cell r="E707">
            <v>1</v>
          </cell>
          <cell r="F707">
            <v>9.2799999999999994</v>
          </cell>
          <cell r="G707">
            <v>113.14</v>
          </cell>
          <cell r="H707">
            <v>2.83</v>
          </cell>
          <cell r="I707">
            <v>34.520000000000003</v>
          </cell>
          <cell r="J707">
            <v>475.53</v>
          </cell>
        </row>
        <row r="708">
          <cell r="A708" t="str">
            <v>BSC_Wels_A</v>
          </cell>
          <cell r="B708">
            <v>656</v>
          </cell>
          <cell r="C708" t="str">
            <v>OOLL_Kematen</v>
          </cell>
          <cell r="D708">
            <v>1</v>
          </cell>
          <cell r="E708">
            <v>1</v>
          </cell>
          <cell r="F708">
            <v>2.57</v>
          </cell>
          <cell r="G708">
            <v>31.31</v>
          </cell>
          <cell r="H708">
            <v>0.55000000000000004</v>
          </cell>
          <cell r="I708">
            <v>6.76</v>
          </cell>
          <cell r="J708">
            <v>93.07</v>
          </cell>
        </row>
        <row r="709">
          <cell r="A709" t="str">
            <v>BSC_Linz_B</v>
          </cell>
          <cell r="B709">
            <v>777</v>
          </cell>
          <cell r="C709" t="str">
            <v>OOLL_Kronstorf</v>
          </cell>
          <cell r="D709">
            <v>1</v>
          </cell>
          <cell r="E709">
            <v>1</v>
          </cell>
          <cell r="F709">
            <v>2.19</v>
          </cell>
          <cell r="G709">
            <v>26.71</v>
          </cell>
          <cell r="H709">
            <v>0.6</v>
          </cell>
          <cell r="I709">
            <v>7.33</v>
          </cell>
          <cell r="J709">
            <v>101.04</v>
          </cell>
        </row>
        <row r="710">
          <cell r="A710" t="str">
            <v>BSC_Wels_A</v>
          </cell>
          <cell r="B710">
            <v>699</v>
          </cell>
          <cell r="C710" t="str">
            <v>OOLL_Leithen</v>
          </cell>
          <cell r="D710">
            <v>1</v>
          </cell>
          <cell r="E710">
            <v>1</v>
          </cell>
          <cell r="F710">
            <v>7.69</v>
          </cell>
          <cell r="G710">
            <v>93.81</v>
          </cell>
          <cell r="H710">
            <v>2.39</v>
          </cell>
          <cell r="I710">
            <v>29.16</v>
          </cell>
          <cell r="J710">
            <v>401.77</v>
          </cell>
        </row>
        <row r="711">
          <cell r="A711" t="str">
            <v>BSC_Linz_A</v>
          </cell>
          <cell r="B711">
            <v>527</v>
          </cell>
          <cell r="C711" t="str">
            <v>OOLL_Leonding</v>
          </cell>
          <cell r="D711">
            <v>1</v>
          </cell>
          <cell r="E711">
            <v>1</v>
          </cell>
          <cell r="F711">
            <v>9.9499999999999993</v>
          </cell>
          <cell r="G711">
            <v>121.37</v>
          </cell>
          <cell r="H711">
            <v>3.57</v>
          </cell>
          <cell r="I711">
            <v>43.56</v>
          </cell>
          <cell r="J711">
            <v>600.08000000000004</v>
          </cell>
        </row>
        <row r="712">
          <cell r="A712" t="str">
            <v>BSC_Wels_A</v>
          </cell>
          <cell r="B712">
            <v>665</v>
          </cell>
          <cell r="C712" t="str">
            <v>OOLL_Neuhofen</v>
          </cell>
          <cell r="D712">
            <v>1</v>
          </cell>
          <cell r="E712">
            <v>1</v>
          </cell>
          <cell r="F712">
            <v>3.96</v>
          </cell>
          <cell r="G712">
            <v>48.26</v>
          </cell>
          <cell r="H712">
            <v>1.05</v>
          </cell>
          <cell r="I712">
            <v>12.82</v>
          </cell>
          <cell r="J712">
            <v>176.66</v>
          </cell>
        </row>
        <row r="713">
          <cell r="A713" t="str">
            <v>BSC_Steyr_A</v>
          </cell>
          <cell r="B713">
            <v>711</v>
          </cell>
          <cell r="C713" t="str">
            <v>OOLL_Niederneukirchen</v>
          </cell>
          <cell r="D713">
            <v>1</v>
          </cell>
          <cell r="E713">
            <v>1</v>
          </cell>
          <cell r="F713">
            <v>2.5</v>
          </cell>
          <cell r="G713">
            <v>30.46</v>
          </cell>
          <cell r="H713">
            <v>0.7</v>
          </cell>
          <cell r="I713">
            <v>8.59</v>
          </cell>
          <cell r="J713">
            <v>118.28</v>
          </cell>
        </row>
        <row r="714">
          <cell r="A714" t="str">
            <v>BSC_Linz_A</v>
          </cell>
          <cell r="B714">
            <v>548</v>
          </cell>
          <cell r="C714" t="str">
            <v>OOLL_Pasching_Haidmannw</v>
          </cell>
          <cell r="D714">
            <v>1</v>
          </cell>
          <cell r="E714">
            <v>1</v>
          </cell>
          <cell r="F714">
            <v>4.29</v>
          </cell>
          <cell r="G714">
            <v>52.38</v>
          </cell>
          <cell r="H714">
            <v>1.41</v>
          </cell>
          <cell r="I714">
            <v>17.18</v>
          </cell>
          <cell r="J714">
            <v>236.63</v>
          </cell>
        </row>
        <row r="715">
          <cell r="A715" t="str">
            <v>BSC_Linz_A</v>
          </cell>
          <cell r="B715">
            <v>549</v>
          </cell>
          <cell r="C715" t="str">
            <v>OOLL_Pasching_Haidmannw</v>
          </cell>
          <cell r="D715">
            <v>1</v>
          </cell>
          <cell r="E715">
            <v>2</v>
          </cell>
          <cell r="F715">
            <v>2.74</v>
          </cell>
          <cell r="G715">
            <v>33.380000000000003</v>
          </cell>
          <cell r="H715">
            <v>0.79</v>
          </cell>
          <cell r="I715">
            <v>9.58</v>
          </cell>
          <cell r="J715">
            <v>132.02000000000001</v>
          </cell>
        </row>
        <row r="716">
          <cell r="A716" t="str">
            <v>BSC_Wels_A</v>
          </cell>
          <cell r="B716">
            <v>213</v>
          </cell>
          <cell r="C716" t="str">
            <v>OOLL_Scharrndorf</v>
          </cell>
          <cell r="D716">
            <v>1</v>
          </cell>
          <cell r="E716">
            <v>1</v>
          </cell>
          <cell r="F716">
            <v>1.74</v>
          </cell>
          <cell r="G716">
            <v>21.22</v>
          </cell>
          <cell r="H716">
            <v>0.41</v>
          </cell>
          <cell r="I716">
            <v>5.04</v>
          </cell>
          <cell r="J716">
            <v>69.5</v>
          </cell>
        </row>
        <row r="717">
          <cell r="A717" t="str">
            <v>BSC_Linz_A</v>
          </cell>
          <cell r="B717">
            <v>9019</v>
          </cell>
          <cell r="C717" t="str">
            <v>OOLL_Traun_Joh_Roithner_Str</v>
          </cell>
          <cell r="D717">
            <v>1</v>
          </cell>
          <cell r="E717">
            <v>1</v>
          </cell>
          <cell r="F717">
            <v>6.26</v>
          </cell>
          <cell r="G717">
            <v>76.31</v>
          </cell>
          <cell r="H717">
            <v>1.4</v>
          </cell>
          <cell r="I717">
            <v>17.100000000000001</v>
          </cell>
          <cell r="J717">
            <v>235.58</v>
          </cell>
        </row>
        <row r="718">
          <cell r="A718" t="str">
            <v>BSC_Linz_A</v>
          </cell>
          <cell r="B718">
            <v>9020</v>
          </cell>
          <cell r="C718" t="str">
            <v>OOLL_Traun_Joh_Roithner_Str</v>
          </cell>
          <cell r="D718">
            <v>1</v>
          </cell>
          <cell r="E718">
            <v>2</v>
          </cell>
          <cell r="F718">
            <v>4.21</v>
          </cell>
          <cell r="G718">
            <v>51.4</v>
          </cell>
          <cell r="H718">
            <v>1.42</v>
          </cell>
          <cell r="I718">
            <v>17.32</v>
          </cell>
          <cell r="J718">
            <v>238.58</v>
          </cell>
        </row>
        <row r="719">
          <cell r="A719" t="str">
            <v>BSC_Linz_A</v>
          </cell>
          <cell r="B719">
            <v>9021</v>
          </cell>
          <cell r="C719" t="str">
            <v>OOLL_Traun_Joh_Roithner_Str</v>
          </cell>
          <cell r="D719">
            <v>1</v>
          </cell>
          <cell r="E719">
            <v>3</v>
          </cell>
          <cell r="F719">
            <v>5.0599999999999996</v>
          </cell>
          <cell r="G719">
            <v>61.74</v>
          </cell>
          <cell r="H719">
            <v>1.86</v>
          </cell>
          <cell r="I719">
            <v>22.65</v>
          </cell>
          <cell r="J719">
            <v>312.02</v>
          </cell>
        </row>
        <row r="720">
          <cell r="A720" t="str">
            <v>BSC_Linz_A</v>
          </cell>
          <cell r="B720">
            <v>1391</v>
          </cell>
          <cell r="C720" t="str">
            <v>OOLL_Zaubertal</v>
          </cell>
          <cell r="D720">
            <v>1</v>
          </cell>
          <cell r="E720">
            <v>1</v>
          </cell>
          <cell r="F720">
            <v>2.73</v>
          </cell>
          <cell r="G720">
            <v>93.09</v>
          </cell>
          <cell r="H720">
            <v>0.4</v>
          </cell>
          <cell r="I720">
            <v>13.76</v>
          </cell>
          <cell r="J720">
            <v>67.86</v>
          </cell>
        </row>
        <row r="721">
          <cell r="A721" t="str">
            <v>BSC_Linz_B</v>
          </cell>
          <cell r="B721">
            <v>714</v>
          </cell>
          <cell r="C721" t="str">
            <v>OOLS_Altenberger_Str</v>
          </cell>
          <cell r="D721">
            <v>1</v>
          </cell>
          <cell r="E721">
            <v>1</v>
          </cell>
          <cell r="F721">
            <v>5.47</v>
          </cell>
          <cell r="G721">
            <v>66.67</v>
          </cell>
          <cell r="H721">
            <v>1.38</v>
          </cell>
          <cell r="I721">
            <v>16.86</v>
          </cell>
          <cell r="J721">
            <v>232.24</v>
          </cell>
        </row>
        <row r="722">
          <cell r="A722" t="str">
            <v>BSC_Linz_B</v>
          </cell>
          <cell r="B722">
            <v>715</v>
          </cell>
          <cell r="C722" t="str">
            <v>OOLS_Altenberger_Str</v>
          </cell>
          <cell r="D722">
            <v>1</v>
          </cell>
          <cell r="E722">
            <v>2</v>
          </cell>
          <cell r="F722">
            <v>5.96</v>
          </cell>
          <cell r="G722">
            <v>72.709999999999994</v>
          </cell>
          <cell r="H722">
            <v>1.88</v>
          </cell>
          <cell r="I722">
            <v>22.98</v>
          </cell>
          <cell r="J722">
            <v>316.58</v>
          </cell>
        </row>
        <row r="723">
          <cell r="A723" t="str">
            <v>BSC_Linz_A</v>
          </cell>
          <cell r="B723">
            <v>448</v>
          </cell>
          <cell r="C723" t="str">
            <v>OOLS_Boehmerwaldstr</v>
          </cell>
          <cell r="D723">
            <v>1</v>
          </cell>
          <cell r="E723">
            <v>1</v>
          </cell>
          <cell r="F723">
            <v>3.12</v>
          </cell>
          <cell r="G723">
            <v>37.99</v>
          </cell>
          <cell r="H723">
            <v>0.89</v>
          </cell>
          <cell r="I723">
            <v>10.86</v>
          </cell>
          <cell r="J723">
            <v>149.61000000000001</v>
          </cell>
        </row>
        <row r="724">
          <cell r="A724" t="str">
            <v>BSC_Linz_A</v>
          </cell>
          <cell r="B724">
            <v>449</v>
          </cell>
          <cell r="C724" t="str">
            <v>OOLS_Boehmerwaldstr</v>
          </cell>
          <cell r="D724">
            <v>1</v>
          </cell>
          <cell r="E724">
            <v>2</v>
          </cell>
          <cell r="F724">
            <v>5.14</v>
          </cell>
          <cell r="G724">
            <v>62.74</v>
          </cell>
          <cell r="H724">
            <v>1.7</v>
          </cell>
          <cell r="I724">
            <v>20.76</v>
          </cell>
          <cell r="J724">
            <v>286.02</v>
          </cell>
        </row>
        <row r="725">
          <cell r="A725" t="str">
            <v>BSC_Linz_A</v>
          </cell>
          <cell r="B725">
            <v>450</v>
          </cell>
          <cell r="C725" t="str">
            <v>OOLS_Boehmerwaldstr</v>
          </cell>
          <cell r="D725">
            <v>1</v>
          </cell>
          <cell r="E725">
            <v>3</v>
          </cell>
          <cell r="F725">
            <v>4.63</v>
          </cell>
          <cell r="G725">
            <v>56.49</v>
          </cell>
          <cell r="H725">
            <v>1.25</v>
          </cell>
          <cell r="I725">
            <v>15.19</v>
          </cell>
          <cell r="J725">
            <v>209.21</v>
          </cell>
        </row>
        <row r="726">
          <cell r="A726" t="str">
            <v>BSC_Linz_B</v>
          </cell>
          <cell r="B726">
            <v>524</v>
          </cell>
          <cell r="C726" t="str">
            <v>OOLS_Dinghofer_Str</v>
          </cell>
          <cell r="D726">
            <v>1</v>
          </cell>
          <cell r="E726">
            <v>1</v>
          </cell>
          <cell r="F726">
            <v>1.99</v>
          </cell>
          <cell r="G726">
            <v>67.790000000000006</v>
          </cell>
          <cell r="H726">
            <v>0.57999999999999996</v>
          </cell>
          <cell r="I726">
            <v>19.739999999999998</v>
          </cell>
          <cell r="J726">
            <v>97.36</v>
          </cell>
        </row>
        <row r="727">
          <cell r="A727" t="str">
            <v>BSC_Linz_B</v>
          </cell>
          <cell r="B727">
            <v>525</v>
          </cell>
          <cell r="C727" t="str">
            <v>OOLS_Dinghofer_Str</v>
          </cell>
          <cell r="D727">
            <v>1</v>
          </cell>
          <cell r="E727">
            <v>2</v>
          </cell>
          <cell r="F727">
            <v>4.96</v>
          </cell>
          <cell r="G727">
            <v>60.52</v>
          </cell>
          <cell r="H727">
            <v>1.68</v>
          </cell>
          <cell r="I727">
            <v>20.440000000000001</v>
          </cell>
          <cell r="J727">
            <v>281.54000000000002</v>
          </cell>
        </row>
        <row r="728">
          <cell r="A728" t="str">
            <v>BSC_Linz_B</v>
          </cell>
          <cell r="B728">
            <v>526</v>
          </cell>
          <cell r="C728" t="str">
            <v>OOLS_Dinghofer_Str</v>
          </cell>
          <cell r="D728">
            <v>1</v>
          </cell>
          <cell r="E728">
            <v>3</v>
          </cell>
          <cell r="F728">
            <v>3.33</v>
          </cell>
          <cell r="G728">
            <v>40.549999999999997</v>
          </cell>
          <cell r="H728">
            <v>0.94</v>
          </cell>
          <cell r="I728">
            <v>11.49</v>
          </cell>
          <cell r="J728">
            <v>158.35</v>
          </cell>
        </row>
        <row r="729">
          <cell r="A729" t="str">
            <v>BSC_Linz_B</v>
          </cell>
          <cell r="B729">
            <v>444</v>
          </cell>
          <cell r="C729" t="str">
            <v>OOLS_Garnisonstr</v>
          </cell>
          <cell r="D729">
            <v>1</v>
          </cell>
          <cell r="E729">
            <v>1</v>
          </cell>
          <cell r="F729">
            <v>4.21</v>
          </cell>
          <cell r="G729">
            <v>51.31</v>
          </cell>
          <cell r="H729">
            <v>1.24</v>
          </cell>
          <cell r="I729">
            <v>15.07</v>
          </cell>
          <cell r="J729">
            <v>207.55</v>
          </cell>
        </row>
        <row r="730">
          <cell r="A730" t="str">
            <v>BSC_Linz_B</v>
          </cell>
          <cell r="B730">
            <v>445</v>
          </cell>
          <cell r="C730" t="str">
            <v>OOLS_Garnisonstr</v>
          </cell>
          <cell r="D730">
            <v>1</v>
          </cell>
          <cell r="E730">
            <v>2</v>
          </cell>
          <cell r="F730">
            <v>3.87</v>
          </cell>
          <cell r="G730">
            <v>47.13</v>
          </cell>
          <cell r="H730">
            <v>1.1000000000000001</v>
          </cell>
          <cell r="I730">
            <v>13.46</v>
          </cell>
          <cell r="J730">
            <v>185.44</v>
          </cell>
        </row>
        <row r="731">
          <cell r="A731" t="str">
            <v>BSC_Linz_B</v>
          </cell>
          <cell r="B731">
            <v>446</v>
          </cell>
          <cell r="C731" t="str">
            <v>OOLS_Garnisonstr</v>
          </cell>
          <cell r="D731">
            <v>1</v>
          </cell>
          <cell r="E731">
            <v>3</v>
          </cell>
          <cell r="F731">
            <v>2.77</v>
          </cell>
          <cell r="G731">
            <v>33.840000000000003</v>
          </cell>
          <cell r="H731">
            <v>0.59</v>
          </cell>
          <cell r="I731">
            <v>7.15</v>
          </cell>
          <cell r="J731">
            <v>98.57</v>
          </cell>
        </row>
        <row r="732">
          <cell r="A732" t="str">
            <v>BSC_Linz_A</v>
          </cell>
          <cell r="B732">
            <v>1380</v>
          </cell>
          <cell r="C732" t="str">
            <v>OOLS_Herrenstr</v>
          </cell>
          <cell r="D732">
            <v>1</v>
          </cell>
          <cell r="E732">
            <v>1</v>
          </cell>
          <cell r="F732">
            <v>2.06</v>
          </cell>
          <cell r="G732">
            <v>70.260000000000005</v>
          </cell>
          <cell r="H732">
            <v>0.6</v>
          </cell>
          <cell r="I732">
            <v>20.5</v>
          </cell>
          <cell r="J732">
            <v>101.09</v>
          </cell>
        </row>
        <row r="733">
          <cell r="A733" t="str">
            <v>BSC_Linz_A</v>
          </cell>
          <cell r="B733">
            <v>1381</v>
          </cell>
          <cell r="C733" t="str">
            <v>OOLS_Herrenstr</v>
          </cell>
          <cell r="D733">
            <v>1</v>
          </cell>
          <cell r="E733">
            <v>2</v>
          </cell>
          <cell r="F733">
            <v>2.46</v>
          </cell>
          <cell r="G733">
            <v>29.97</v>
          </cell>
          <cell r="H733">
            <v>0.65</v>
          </cell>
          <cell r="I733">
            <v>7.92</v>
          </cell>
          <cell r="J733">
            <v>109.16</v>
          </cell>
        </row>
        <row r="734">
          <cell r="A734" t="str">
            <v>BSC_Linz_A</v>
          </cell>
          <cell r="B734">
            <v>1382</v>
          </cell>
          <cell r="C734" t="str">
            <v>OOLS_Herrenstr</v>
          </cell>
          <cell r="D734">
            <v>1</v>
          </cell>
          <cell r="E734">
            <v>3</v>
          </cell>
          <cell r="F734">
            <v>5.65</v>
          </cell>
          <cell r="G734">
            <v>68.900000000000006</v>
          </cell>
          <cell r="H734">
            <v>1.5</v>
          </cell>
          <cell r="I734">
            <v>18.309999999999999</v>
          </cell>
          <cell r="J734">
            <v>252.28</v>
          </cell>
        </row>
        <row r="735">
          <cell r="A735" t="str">
            <v>BSC_Linz_A</v>
          </cell>
          <cell r="B735">
            <v>2272</v>
          </cell>
          <cell r="C735" t="str">
            <v>OOLS_Hinsenkampplatz</v>
          </cell>
          <cell r="D735">
            <v>1</v>
          </cell>
          <cell r="E735">
            <v>1</v>
          </cell>
          <cell r="F735">
            <v>4.79</v>
          </cell>
          <cell r="G735">
            <v>58.47</v>
          </cell>
          <cell r="H735">
            <v>1.71</v>
          </cell>
          <cell r="I735">
            <v>20.83</v>
          </cell>
          <cell r="J735">
            <v>286.97000000000003</v>
          </cell>
        </row>
        <row r="736">
          <cell r="A736" t="str">
            <v>BSC_Linz_A</v>
          </cell>
          <cell r="B736">
            <v>2273</v>
          </cell>
          <cell r="C736" t="str">
            <v>OOLS_Hinsenkampplatz</v>
          </cell>
          <cell r="D736">
            <v>1</v>
          </cell>
          <cell r="E736">
            <v>2</v>
          </cell>
          <cell r="F736">
            <v>7.34</v>
          </cell>
          <cell r="G736">
            <v>89.48</v>
          </cell>
          <cell r="H736">
            <v>2.4500000000000002</v>
          </cell>
          <cell r="I736">
            <v>29.85</v>
          </cell>
          <cell r="J736">
            <v>411.27</v>
          </cell>
        </row>
        <row r="737">
          <cell r="A737" t="str">
            <v>BSC_Linz_A</v>
          </cell>
          <cell r="B737">
            <v>2274</v>
          </cell>
          <cell r="C737" t="str">
            <v>OOLS_Hinsenkampplatz</v>
          </cell>
          <cell r="D737">
            <v>1</v>
          </cell>
          <cell r="E737">
            <v>3</v>
          </cell>
          <cell r="F737">
            <v>4.99</v>
          </cell>
          <cell r="G737">
            <v>60.82</v>
          </cell>
          <cell r="H737">
            <v>1.27</v>
          </cell>
          <cell r="I737">
            <v>15.44</v>
          </cell>
          <cell r="J737">
            <v>212.7</v>
          </cell>
        </row>
        <row r="738">
          <cell r="A738" t="str">
            <v>BSC_Linz_A</v>
          </cell>
          <cell r="B738">
            <v>7542</v>
          </cell>
          <cell r="C738" t="str">
            <v>OOLS_Hugo_Wolf_Str</v>
          </cell>
          <cell r="D738">
            <v>1</v>
          </cell>
          <cell r="E738">
            <v>1</v>
          </cell>
          <cell r="F738">
            <v>5.01</v>
          </cell>
          <cell r="G738">
            <v>61.16</v>
          </cell>
          <cell r="H738">
            <v>1.61</v>
          </cell>
          <cell r="I738">
            <v>19.66</v>
          </cell>
          <cell r="J738">
            <v>270.86</v>
          </cell>
        </row>
        <row r="739">
          <cell r="A739" t="str">
            <v>BSC_Linz_A</v>
          </cell>
          <cell r="B739">
            <v>7543</v>
          </cell>
          <cell r="C739" t="str">
            <v>OOLS_Hugo_Wolf_Str</v>
          </cell>
          <cell r="D739">
            <v>1</v>
          </cell>
          <cell r="E739">
            <v>2</v>
          </cell>
          <cell r="F739">
            <v>3.02</v>
          </cell>
          <cell r="G739">
            <v>102.71</v>
          </cell>
          <cell r="H739">
            <v>0.84</v>
          </cell>
          <cell r="I739">
            <v>28.59</v>
          </cell>
          <cell r="J739">
            <v>140.99</v>
          </cell>
        </row>
        <row r="740">
          <cell r="A740" t="str">
            <v>BSC_Linz_B</v>
          </cell>
          <cell r="B740">
            <v>1011</v>
          </cell>
          <cell r="C740" t="str">
            <v>OOLS_Kremplstr</v>
          </cell>
          <cell r="D740">
            <v>1</v>
          </cell>
          <cell r="E740">
            <v>1</v>
          </cell>
          <cell r="F740">
            <v>3.45</v>
          </cell>
          <cell r="G740">
            <v>42.07</v>
          </cell>
          <cell r="H740">
            <v>0.81</v>
          </cell>
          <cell r="I740">
            <v>9.9</v>
          </cell>
          <cell r="J740">
            <v>136.38</v>
          </cell>
        </row>
        <row r="741">
          <cell r="A741" t="str">
            <v>BSC_Linz_B</v>
          </cell>
          <cell r="B741">
            <v>1012</v>
          </cell>
          <cell r="C741" t="str">
            <v>OOLS_Kremplstr</v>
          </cell>
          <cell r="D741">
            <v>1</v>
          </cell>
          <cell r="E741">
            <v>2</v>
          </cell>
          <cell r="F741">
            <v>7.02</v>
          </cell>
          <cell r="G741">
            <v>85.61</v>
          </cell>
          <cell r="H741">
            <v>2.15</v>
          </cell>
          <cell r="I741">
            <v>26.21</v>
          </cell>
          <cell r="J741">
            <v>361.07</v>
          </cell>
        </row>
        <row r="742">
          <cell r="A742" t="str">
            <v>BSC_Linz_B</v>
          </cell>
          <cell r="B742">
            <v>1013</v>
          </cell>
          <cell r="C742" t="str">
            <v>OOLS_Kremplstr</v>
          </cell>
          <cell r="D742">
            <v>1</v>
          </cell>
          <cell r="E742">
            <v>3</v>
          </cell>
          <cell r="F742">
            <v>3.58</v>
          </cell>
          <cell r="G742">
            <v>43.69</v>
          </cell>
          <cell r="H742">
            <v>0.8</v>
          </cell>
          <cell r="I742">
            <v>9.7799999999999994</v>
          </cell>
          <cell r="J742">
            <v>134.71</v>
          </cell>
        </row>
        <row r="743">
          <cell r="A743" t="str">
            <v>BSC_Linz_B</v>
          </cell>
          <cell r="B743">
            <v>584</v>
          </cell>
          <cell r="C743" t="str">
            <v>OOLS_Lastenstr</v>
          </cell>
          <cell r="D743">
            <v>1</v>
          </cell>
          <cell r="E743">
            <v>1</v>
          </cell>
          <cell r="F743">
            <v>3.9</v>
          </cell>
          <cell r="G743">
            <v>47.62</v>
          </cell>
          <cell r="H743">
            <v>1.32</v>
          </cell>
          <cell r="I743">
            <v>16.11</v>
          </cell>
          <cell r="J743">
            <v>221.88</v>
          </cell>
        </row>
        <row r="744">
          <cell r="A744" t="str">
            <v>BSC_Linz_B</v>
          </cell>
          <cell r="B744">
            <v>587</v>
          </cell>
          <cell r="C744" t="str">
            <v>OOLS_Lastenstr</v>
          </cell>
          <cell r="D744">
            <v>1</v>
          </cell>
          <cell r="E744">
            <v>2</v>
          </cell>
          <cell r="F744">
            <v>9.64</v>
          </cell>
          <cell r="G744">
            <v>117.62</v>
          </cell>
          <cell r="H744">
            <v>3.27</v>
          </cell>
          <cell r="I744">
            <v>39.92</v>
          </cell>
          <cell r="J744">
            <v>550.01</v>
          </cell>
        </row>
        <row r="745">
          <cell r="A745" t="str">
            <v>BSC_Linz_B</v>
          </cell>
          <cell r="B745">
            <v>588</v>
          </cell>
          <cell r="C745" t="str">
            <v>OOLS_Lastenstr</v>
          </cell>
          <cell r="D745">
            <v>1</v>
          </cell>
          <cell r="E745">
            <v>3</v>
          </cell>
          <cell r="F745">
            <v>3.54</v>
          </cell>
          <cell r="G745">
            <v>43.17</v>
          </cell>
          <cell r="H745">
            <v>1.04</v>
          </cell>
          <cell r="I745">
            <v>12.68</v>
          </cell>
          <cell r="J745">
            <v>174.65</v>
          </cell>
        </row>
        <row r="746">
          <cell r="A746" t="str">
            <v>BSC_Linz_A</v>
          </cell>
          <cell r="B746">
            <v>437</v>
          </cell>
          <cell r="C746" t="str">
            <v>OOLS_Linke_Brueckenstr</v>
          </cell>
          <cell r="D746">
            <v>1</v>
          </cell>
          <cell r="E746">
            <v>1</v>
          </cell>
          <cell r="F746">
            <v>5.34</v>
          </cell>
          <cell r="G746">
            <v>65.180000000000007</v>
          </cell>
          <cell r="H746">
            <v>1.87</v>
          </cell>
          <cell r="I746">
            <v>22.75</v>
          </cell>
          <cell r="J746">
            <v>313.43</v>
          </cell>
        </row>
        <row r="747">
          <cell r="A747" t="str">
            <v>BSC_Linz_A</v>
          </cell>
          <cell r="B747">
            <v>438</v>
          </cell>
          <cell r="C747" t="str">
            <v>OOLS_Linke_Brueckenstr</v>
          </cell>
          <cell r="D747">
            <v>1</v>
          </cell>
          <cell r="E747">
            <v>2</v>
          </cell>
          <cell r="F747">
            <v>7.67</v>
          </cell>
          <cell r="G747">
            <v>93.53</v>
          </cell>
          <cell r="H747">
            <v>1.91</v>
          </cell>
          <cell r="I747">
            <v>23.26</v>
          </cell>
          <cell r="J747">
            <v>320.42</v>
          </cell>
        </row>
        <row r="748">
          <cell r="A748" t="str">
            <v>BSC_Linz_A</v>
          </cell>
          <cell r="B748">
            <v>439</v>
          </cell>
          <cell r="C748" t="str">
            <v>OOLS_Linke_Brueckenstr</v>
          </cell>
          <cell r="D748">
            <v>1</v>
          </cell>
          <cell r="E748">
            <v>3</v>
          </cell>
          <cell r="F748">
            <v>2.9</v>
          </cell>
          <cell r="G748">
            <v>35.33</v>
          </cell>
          <cell r="H748">
            <v>0.67</v>
          </cell>
          <cell r="I748">
            <v>8.1199999999999992</v>
          </cell>
          <cell r="J748">
            <v>111.86</v>
          </cell>
        </row>
        <row r="749">
          <cell r="A749" t="str">
            <v>BSC_Linz_B</v>
          </cell>
          <cell r="B749">
            <v>2241</v>
          </cell>
          <cell r="C749" t="str">
            <v>OOLS_Marktmuehlengasse</v>
          </cell>
          <cell r="D749">
            <v>1</v>
          </cell>
          <cell r="E749">
            <v>1</v>
          </cell>
          <cell r="F749">
            <v>7.33</v>
          </cell>
          <cell r="G749">
            <v>89.33</v>
          </cell>
          <cell r="H749">
            <v>2.1800000000000002</v>
          </cell>
          <cell r="I749">
            <v>26.57</v>
          </cell>
          <cell r="J749">
            <v>366.08</v>
          </cell>
        </row>
        <row r="750">
          <cell r="A750" t="str">
            <v>BSC_Linz_B</v>
          </cell>
          <cell r="B750">
            <v>2242</v>
          </cell>
          <cell r="C750" t="str">
            <v>OOLS_Marktmuehlengasse</v>
          </cell>
          <cell r="D750">
            <v>1</v>
          </cell>
          <cell r="E750">
            <v>2</v>
          </cell>
          <cell r="F750">
            <v>6.44</v>
          </cell>
          <cell r="G750">
            <v>78.53</v>
          </cell>
          <cell r="H750">
            <v>1.81</v>
          </cell>
          <cell r="I750">
            <v>22.06</v>
          </cell>
          <cell r="J750">
            <v>303.89999999999998</v>
          </cell>
        </row>
        <row r="751">
          <cell r="A751" t="str">
            <v>BSC_Linz_B</v>
          </cell>
          <cell r="B751">
            <v>2243</v>
          </cell>
          <cell r="C751" t="str">
            <v>OOLS_Marktmuehlengasse</v>
          </cell>
          <cell r="D751">
            <v>1</v>
          </cell>
          <cell r="E751">
            <v>3</v>
          </cell>
          <cell r="F751">
            <v>5.91</v>
          </cell>
          <cell r="G751">
            <v>72.040000000000006</v>
          </cell>
          <cell r="H751">
            <v>1.85</v>
          </cell>
          <cell r="I751">
            <v>22.5</v>
          </cell>
          <cell r="J751">
            <v>310.02</v>
          </cell>
        </row>
        <row r="752">
          <cell r="A752" t="str">
            <v>BSC_Linz_B</v>
          </cell>
          <cell r="B752">
            <v>716</v>
          </cell>
          <cell r="C752" t="str">
            <v>OOLS_Petzoldstr</v>
          </cell>
          <cell r="D752">
            <v>1</v>
          </cell>
          <cell r="E752">
            <v>1</v>
          </cell>
          <cell r="F752">
            <v>3.2</v>
          </cell>
          <cell r="G752">
            <v>39.020000000000003</v>
          </cell>
          <cell r="H752">
            <v>0.86</v>
          </cell>
          <cell r="I752">
            <v>10.48</v>
          </cell>
          <cell r="J752">
            <v>144.35</v>
          </cell>
        </row>
        <row r="753">
          <cell r="A753" t="str">
            <v>BSC_Linz_B</v>
          </cell>
          <cell r="B753">
            <v>717</v>
          </cell>
          <cell r="C753" t="str">
            <v>OOLS_Petzoldstr</v>
          </cell>
          <cell r="D753">
            <v>1</v>
          </cell>
          <cell r="E753">
            <v>2</v>
          </cell>
          <cell r="F753">
            <v>4.72</v>
          </cell>
          <cell r="G753">
            <v>57.53</v>
          </cell>
          <cell r="H753">
            <v>1.46</v>
          </cell>
          <cell r="I753">
            <v>17.86</v>
          </cell>
          <cell r="J753">
            <v>246.1</v>
          </cell>
        </row>
        <row r="754">
          <cell r="A754" t="str">
            <v>BSC_Linz_B</v>
          </cell>
          <cell r="B754">
            <v>718</v>
          </cell>
          <cell r="C754" t="str">
            <v>OOLS_Petzoldstr</v>
          </cell>
          <cell r="D754">
            <v>1</v>
          </cell>
          <cell r="E754">
            <v>3</v>
          </cell>
          <cell r="F754">
            <v>2.0299999999999998</v>
          </cell>
          <cell r="G754">
            <v>69.069999999999993</v>
          </cell>
          <cell r="H754">
            <v>0.62</v>
          </cell>
          <cell r="I754">
            <v>21.09</v>
          </cell>
          <cell r="J754">
            <v>103.98</v>
          </cell>
        </row>
        <row r="755">
          <cell r="A755" t="str">
            <v>BSC_Linz_A</v>
          </cell>
          <cell r="B755">
            <v>1597</v>
          </cell>
          <cell r="C755" t="str">
            <v>OOLS_Stadion_Stadthalle</v>
          </cell>
          <cell r="D755">
            <v>1</v>
          </cell>
          <cell r="E755">
            <v>1</v>
          </cell>
          <cell r="F755">
            <v>0.61</v>
          </cell>
          <cell r="G755">
            <v>3.04</v>
          </cell>
          <cell r="H755">
            <v>0.02</v>
          </cell>
          <cell r="I755">
            <v>0.11</v>
          </cell>
          <cell r="J755">
            <v>3.71</v>
          </cell>
        </row>
        <row r="756">
          <cell r="A756" t="str">
            <v>BSC_Linz_A</v>
          </cell>
          <cell r="B756">
            <v>1616</v>
          </cell>
          <cell r="C756" t="str">
            <v>OOLS_Stadion_Stadthalle</v>
          </cell>
          <cell r="D756">
            <v>1</v>
          </cell>
          <cell r="E756">
            <v>2</v>
          </cell>
          <cell r="F756">
            <v>0.01</v>
          </cell>
          <cell r="G756">
            <v>0.17</v>
          </cell>
          <cell r="H756">
            <v>0</v>
          </cell>
          <cell r="I756">
            <v>0</v>
          </cell>
          <cell r="J756">
            <v>0.01</v>
          </cell>
        </row>
        <row r="757">
          <cell r="A757" t="str">
            <v>BSC_Linz_A</v>
          </cell>
          <cell r="B757">
            <v>451</v>
          </cell>
          <cell r="C757" t="str">
            <v>OOLS_Waldmuellergang</v>
          </cell>
          <cell r="D757">
            <v>1</v>
          </cell>
          <cell r="E757">
            <v>1</v>
          </cell>
          <cell r="F757">
            <v>5.49</v>
          </cell>
          <cell r="G757">
            <v>66.98</v>
          </cell>
          <cell r="H757">
            <v>1.73</v>
          </cell>
          <cell r="I757">
            <v>21.13</v>
          </cell>
          <cell r="J757">
            <v>291.11</v>
          </cell>
        </row>
        <row r="758">
          <cell r="A758" t="str">
            <v>BSC_Linz_A</v>
          </cell>
          <cell r="B758">
            <v>452</v>
          </cell>
          <cell r="C758" t="str">
            <v>OOLS_Waldmuellergang</v>
          </cell>
          <cell r="D758">
            <v>1</v>
          </cell>
          <cell r="E758">
            <v>2</v>
          </cell>
          <cell r="F758">
            <v>5.58</v>
          </cell>
          <cell r="G758">
            <v>68.05</v>
          </cell>
          <cell r="H758">
            <v>1.65</v>
          </cell>
          <cell r="I758">
            <v>20.09</v>
          </cell>
          <cell r="J758">
            <v>276.77</v>
          </cell>
        </row>
        <row r="759">
          <cell r="A759" t="str">
            <v>BSC_Linz_A</v>
          </cell>
          <cell r="B759">
            <v>453</v>
          </cell>
          <cell r="C759" t="str">
            <v>OOLS_Waldmuellergang</v>
          </cell>
          <cell r="D759">
            <v>1</v>
          </cell>
          <cell r="E759">
            <v>3</v>
          </cell>
          <cell r="F759">
            <v>2.77</v>
          </cell>
          <cell r="G759">
            <v>33.81</v>
          </cell>
          <cell r="H759">
            <v>0.8</v>
          </cell>
          <cell r="I759">
            <v>9.81</v>
          </cell>
          <cell r="J759">
            <v>135.13</v>
          </cell>
        </row>
        <row r="760">
          <cell r="A760" t="str">
            <v>BSC_Linz_B</v>
          </cell>
          <cell r="B760">
            <v>2021</v>
          </cell>
          <cell r="C760" t="str">
            <v>OOPE_Arbing</v>
          </cell>
          <cell r="D760">
            <v>1</v>
          </cell>
          <cell r="E760">
            <v>1</v>
          </cell>
          <cell r="F760">
            <v>1.97</v>
          </cell>
          <cell r="G760">
            <v>24.05</v>
          </cell>
          <cell r="H760">
            <v>0.51</v>
          </cell>
          <cell r="I760">
            <v>6.21</v>
          </cell>
          <cell r="J760">
            <v>85.48</v>
          </cell>
        </row>
        <row r="761">
          <cell r="A761" t="str">
            <v>BSC_Linz_B</v>
          </cell>
          <cell r="B761">
            <v>1954</v>
          </cell>
          <cell r="C761" t="str">
            <v>OOPE_Grein</v>
          </cell>
          <cell r="D761">
            <v>1</v>
          </cell>
          <cell r="E761">
            <v>1</v>
          </cell>
          <cell r="F761">
            <v>1.93</v>
          </cell>
          <cell r="G761">
            <v>65.58</v>
          </cell>
          <cell r="H761">
            <v>0.48</v>
          </cell>
          <cell r="I761">
            <v>16.28</v>
          </cell>
          <cell r="J761">
            <v>80.28</v>
          </cell>
        </row>
        <row r="762">
          <cell r="A762" t="str">
            <v>BSC_Amstetten_A</v>
          </cell>
          <cell r="B762">
            <v>976</v>
          </cell>
          <cell r="C762" t="str">
            <v>OOPE_Perg</v>
          </cell>
          <cell r="D762">
            <v>1</v>
          </cell>
          <cell r="E762">
            <v>1</v>
          </cell>
          <cell r="F762">
            <v>3.88</v>
          </cell>
          <cell r="G762">
            <v>132.26</v>
          </cell>
          <cell r="H762">
            <v>1.2</v>
          </cell>
          <cell r="I762">
            <v>40.729999999999997</v>
          </cell>
          <cell r="J762">
            <v>200.88</v>
          </cell>
        </row>
        <row r="763">
          <cell r="A763" t="str">
            <v>BSC_Freistadt_A</v>
          </cell>
          <cell r="B763">
            <v>1955</v>
          </cell>
          <cell r="C763" t="str">
            <v>OOPE_Schwertberg</v>
          </cell>
          <cell r="D763">
            <v>1</v>
          </cell>
          <cell r="E763">
            <v>1</v>
          </cell>
          <cell r="F763">
            <v>3.31</v>
          </cell>
          <cell r="G763">
            <v>40.36</v>
          </cell>
          <cell r="H763">
            <v>0.94</v>
          </cell>
          <cell r="I763">
            <v>11.42</v>
          </cell>
          <cell r="J763">
            <v>157.38999999999999</v>
          </cell>
        </row>
        <row r="764">
          <cell r="A764" t="str">
            <v>BSC_Ried_A</v>
          </cell>
          <cell r="B764">
            <v>817</v>
          </cell>
          <cell r="C764" t="str">
            <v>OORI_Andrichsfurt</v>
          </cell>
          <cell r="D764">
            <v>1</v>
          </cell>
          <cell r="E764">
            <v>1</v>
          </cell>
          <cell r="F764">
            <v>1.27</v>
          </cell>
          <cell r="G764">
            <v>43.43</v>
          </cell>
          <cell r="H764">
            <v>0.32</v>
          </cell>
          <cell r="I764">
            <v>10.97</v>
          </cell>
          <cell r="J764">
            <v>54.08</v>
          </cell>
        </row>
        <row r="765">
          <cell r="A765" t="str">
            <v>BSC_Ried_A</v>
          </cell>
          <cell r="B765">
            <v>821</v>
          </cell>
          <cell r="C765" t="str">
            <v>OORI_Antiesenhofen</v>
          </cell>
          <cell r="D765">
            <v>1</v>
          </cell>
          <cell r="E765">
            <v>1</v>
          </cell>
          <cell r="F765">
            <v>2.21</v>
          </cell>
          <cell r="G765">
            <v>75.12</v>
          </cell>
          <cell r="H765">
            <v>0.61</v>
          </cell>
          <cell r="I765">
            <v>20.82</v>
          </cell>
          <cell r="J765">
            <v>102.67</v>
          </cell>
        </row>
        <row r="766">
          <cell r="A766" t="str">
            <v>BSC_Ried_A</v>
          </cell>
          <cell r="B766">
            <v>10501</v>
          </cell>
          <cell r="C766" t="str">
            <v>OORI_Aurolzmuenster</v>
          </cell>
          <cell r="D766">
            <v>1</v>
          </cell>
          <cell r="E766">
            <v>1</v>
          </cell>
          <cell r="F766">
            <v>1.61</v>
          </cell>
          <cell r="G766">
            <v>54.76</v>
          </cell>
          <cell r="H766">
            <v>0.22</v>
          </cell>
          <cell r="I766">
            <v>7.36</v>
          </cell>
          <cell r="J766">
            <v>36.31</v>
          </cell>
        </row>
        <row r="767">
          <cell r="A767" t="str">
            <v>BSC_Ried_A</v>
          </cell>
          <cell r="B767">
            <v>7503</v>
          </cell>
          <cell r="C767" t="str">
            <v>OORI_Gurten</v>
          </cell>
          <cell r="D767">
            <v>1</v>
          </cell>
          <cell r="E767">
            <v>1</v>
          </cell>
          <cell r="F767">
            <v>0.82</v>
          </cell>
          <cell r="G767">
            <v>28.02</v>
          </cell>
          <cell r="H767">
            <v>0.08</v>
          </cell>
          <cell r="I767">
            <v>2.57</v>
          </cell>
          <cell r="J767">
            <v>12.67</v>
          </cell>
        </row>
        <row r="768">
          <cell r="A768" t="str">
            <v>BSC_Ried_A</v>
          </cell>
          <cell r="B768">
            <v>1758</v>
          </cell>
          <cell r="C768" t="str">
            <v>OORI_Mehrnbach</v>
          </cell>
          <cell r="D768">
            <v>1</v>
          </cell>
          <cell r="E768">
            <v>1</v>
          </cell>
          <cell r="F768">
            <v>0.72</v>
          </cell>
          <cell r="G768">
            <v>24.44</v>
          </cell>
          <cell r="H768">
            <v>0.14000000000000001</v>
          </cell>
          <cell r="I768">
            <v>4.88</v>
          </cell>
          <cell r="J768">
            <v>24.08</v>
          </cell>
        </row>
        <row r="769">
          <cell r="A769" t="str">
            <v>BSC_Ried_A</v>
          </cell>
          <cell r="B769">
            <v>1757</v>
          </cell>
          <cell r="C769" t="str">
            <v>OORI_Mettmach</v>
          </cell>
          <cell r="D769">
            <v>1</v>
          </cell>
          <cell r="E769">
            <v>1</v>
          </cell>
          <cell r="F769">
            <v>2.79</v>
          </cell>
          <cell r="G769">
            <v>34.08</v>
          </cell>
          <cell r="H769">
            <v>0.46</v>
          </cell>
          <cell r="I769">
            <v>5.57</v>
          </cell>
          <cell r="J769">
            <v>76.77</v>
          </cell>
        </row>
        <row r="770">
          <cell r="A770" t="str">
            <v>BSC_Ried_A</v>
          </cell>
          <cell r="B770">
            <v>820</v>
          </cell>
          <cell r="C770" t="str">
            <v>OORI_Ort_Standl</v>
          </cell>
          <cell r="D770">
            <v>1</v>
          </cell>
          <cell r="E770">
            <v>1</v>
          </cell>
          <cell r="F770">
            <v>1.82</v>
          </cell>
          <cell r="G770">
            <v>62.17</v>
          </cell>
          <cell r="H770">
            <v>0.54</v>
          </cell>
          <cell r="I770">
            <v>18.309999999999999</v>
          </cell>
          <cell r="J770">
            <v>90.3</v>
          </cell>
        </row>
        <row r="771">
          <cell r="A771" t="str">
            <v>BSC_Ried_A</v>
          </cell>
          <cell r="B771">
            <v>823</v>
          </cell>
          <cell r="C771" t="str">
            <v>OORI_Pattigham</v>
          </cell>
          <cell r="D771">
            <v>1</v>
          </cell>
          <cell r="E771">
            <v>1</v>
          </cell>
          <cell r="F771">
            <v>2.2000000000000002</v>
          </cell>
          <cell r="G771">
            <v>74.86</v>
          </cell>
          <cell r="H771">
            <v>0.35</v>
          </cell>
          <cell r="I771">
            <v>11.78</v>
          </cell>
          <cell r="J771">
            <v>58.09</v>
          </cell>
        </row>
        <row r="772">
          <cell r="A772" t="str">
            <v>BSC_Ried_A</v>
          </cell>
          <cell r="B772">
            <v>818</v>
          </cell>
          <cell r="C772" t="str">
            <v>OORI_Ried_Bahnhof</v>
          </cell>
          <cell r="D772">
            <v>1</v>
          </cell>
          <cell r="E772">
            <v>1</v>
          </cell>
          <cell r="F772">
            <v>5.5</v>
          </cell>
          <cell r="G772">
            <v>67.010000000000005</v>
          </cell>
          <cell r="H772">
            <v>2.0099999999999998</v>
          </cell>
          <cell r="I772">
            <v>24.51</v>
          </cell>
          <cell r="J772">
            <v>337.69</v>
          </cell>
        </row>
        <row r="773">
          <cell r="A773" t="str">
            <v>BSC_Ried_A</v>
          </cell>
          <cell r="B773">
            <v>1449</v>
          </cell>
          <cell r="C773" t="str">
            <v>OORI_Ried_Bahnhof</v>
          </cell>
          <cell r="D773">
            <v>1</v>
          </cell>
          <cell r="E773">
            <v>2</v>
          </cell>
          <cell r="F773">
            <v>3.04</v>
          </cell>
          <cell r="G773">
            <v>37.07</v>
          </cell>
          <cell r="H773">
            <v>0.91</v>
          </cell>
          <cell r="I773">
            <v>11.11</v>
          </cell>
          <cell r="J773">
            <v>152.99</v>
          </cell>
        </row>
        <row r="774">
          <cell r="A774" t="str">
            <v>BSC_Ried_A</v>
          </cell>
          <cell r="B774">
            <v>819</v>
          </cell>
          <cell r="C774" t="str">
            <v>OORI_St_Marienkirchen_Hatting</v>
          </cell>
          <cell r="D774">
            <v>1</v>
          </cell>
          <cell r="E774">
            <v>1</v>
          </cell>
          <cell r="F774">
            <v>0.67</v>
          </cell>
          <cell r="G774">
            <v>22.82</v>
          </cell>
          <cell r="H774">
            <v>0.15</v>
          </cell>
          <cell r="I774">
            <v>5.12</v>
          </cell>
          <cell r="J774">
            <v>25.26</v>
          </cell>
        </row>
        <row r="775">
          <cell r="A775" t="str">
            <v>BSC_Ried_A</v>
          </cell>
          <cell r="B775">
            <v>1741</v>
          </cell>
          <cell r="C775" t="str">
            <v>OORI_St_Martin</v>
          </cell>
          <cell r="D775">
            <v>1</v>
          </cell>
          <cell r="E775">
            <v>1</v>
          </cell>
          <cell r="F775">
            <v>2.35</v>
          </cell>
          <cell r="G775">
            <v>79.97</v>
          </cell>
          <cell r="H775">
            <v>0.34</v>
          </cell>
          <cell r="I775">
            <v>11.73</v>
          </cell>
          <cell r="J775">
            <v>57.87</v>
          </cell>
        </row>
        <row r="776">
          <cell r="A776" t="str">
            <v>BSC_Freistadt_A</v>
          </cell>
          <cell r="B776">
            <v>2073</v>
          </cell>
          <cell r="C776" t="str">
            <v>OORO_Aigen</v>
          </cell>
          <cell r="D776">
            <v>1</v>
          </cell>
          <cell r="E776">
            <v>1</v>
          </cell>
          <cell r="F776">
            <v>1.32</v>
          </cell>
          <cell r="G776">
            <v>16.100000000000001</v>
          </cell>
          <cell r="H776">
            <v>0.31</v>
          </cell>
          <cell r="I776">
            <v>3.73</v>
          </cell>
          <cell r="J776">
            <v>51.38</v>
          </cell>
        </row>
        <row r="777">
          <cell r="A777" t="str">
            <v>BSC_Freistadt_A</v>
          </cell>
          <cell r="B777">
            <v>1976</v>
          </cell>
          <cell r="C777" t="str">
            <v>OORO_Altenfelden</v>
          </cell>
          <cell r="D777">
            <v>1</v>
          </cell>
          <cell r="E777">
            <v>1</v>
          </cell>
          <cell r="F777">
            <v>1.91</v>
          </cell>
          <cell r="G777">
            <v>65.150000000000006</v>
          </cell>
          <cell r="H777">
            <v>0.43</v>
          </cell>
          <cell r="I777">
            <v>14.77</v>
          </cell>
          <cell r="J777">
            <v>72.84</v>
          </cell>
        </row>
        <row r="778">
          <cell r="A778" t="str">
            <v>BSC_Freistadt_A</v>
          </cell>
          <cell r="B778">
            <v>2074</v>
          </cell>
          <cell r="C778" t="str">
            <v>OORO_Peilstein</v>
          </cell>
          <cell r="D778">
            <v>1</v>
          </cell>
          <cell r="E778">
            <v>1</v>
          </cell>
          <cell r="F778">
            <v>0.98</v>
          </cell>
          <cell r="G778">
            <v>33.299999999999997</v>
          </cell>
          <cell r="H778">
            <v>0.11</v>
          </cell>
          <cell r="I778">
            <v>3.82</v>
          </cell>
          <cell r="J778">
            <v>18.84</v>
          </cell>
        </row>
        <row r="779">
          <cell r="A779" t="str">
            <v>BSC_Linz_B</v>
          </cell>
          <cell r="B779">
            <v>2072</v>
          </cell>
          <cell r="C779" t="str">
            <v>OORO_Rohrbach</v>
          </cell>
          <cell r="D779">
            <v>1</v>
          </cell>
          <cell r="E779">
            <v>1</v>
          </cell>
          <cell r="F779">
            <v>2.19</v>
          </cell>
          <cell r="G779">
            <v>26.71</v>
          </cell>
          <cell r="H779">
            <v>0.33</v>
          </cell>
          <cell r="I779">
            <v>3.96</v>
          </cell>
          <cell r="J779">
            <v>54.61</v>
          </cell>
        </row>
        <row r="780">
          <cell r="A780" t="str">
            <v>BSC_Freistadt_A</v>
          </cell>
          <cell r="B780">
            <v>2069</v>
          </cell>
          <cell r="C780" t="str">
            <v>OORO_St_Martin</v>
          </cell>
          <cell r="D780">
            <v>1</v>
          </cell>
          <cell r="E780">
            <v>1</v>
          </cell>
          <cell r="F780">
            <v>1.18</v>
          </cell>
          <cell r="G780">
            <v>14.42</v>
          </cell>
          <cell r="H780">
            <v>0.34</v>
          </cell>
          <cell r="I780">
            <v>4.18</v>
          </cell>
          <cell r="J780">
            <v>57.61</v>
          </cell>
        </row>
        <row r="781">
          <cell r="A781" t="str">
            <v>BSC_Ried_A</v>
          </cell>
          <cell r="B781">
            <v>1735</v>
          </cell>
          <cell r="C781" t="str">
            <v>OOSD_Riedau</v>
          </cell>
          <cell r="D781">
            <v>1</v>
          </cell>
          <cell r="E781">
            <v>1</v>
          </cell>
          <cell r="F781">
            <v>2.06</v>
          </cell>
          <cell r="G781">
            <v>25.12</v>
          </cell>
          <cell r="H781">
            <v>0.43</v>
          </cell>
          <cell r="I781">
            <v>5.23</v>
          </cell>
          <cell r="J781">
            <v>72</v>
          </cell>
        </row>
        <row r="782">
          <cell r="A782" t="str">
            <v>BSC_Ried_A</v>
          </cell>
          <cell r="B782">
            <v>32</v>
          </cell>
          <cell r="C782" t="str">
            <v>OOSD_Schaerding_Altstadt</v>
          </cell>
          <cell r="D782">
            <v>1</v>
          </cell>
          <cell r="E782">
            <v>1</v>
          </cell>
          <cell r="F782">
            <v>3.54</v>
          </cell>
          <cell r="G782">
            <v>43.14</v>
          </cell>
          <cell r="H782">
            <v>1.01</v>
          </cell>
          <cell r="I782">
            <v>12.26</v>
          </cell>
          <cell r="J782">
            <v>168.96</v>
          </cell>
        </row>
        <row r="783">
          <cell r="A783" t="str">
            <v>BSC_Ried_A</v>
          </cell>
          <cell r="B783">
            <v>822</v>
          </cell>
          <cell r="C783" t="str">
            <v>OOSD_St_Marienkirchen</v>
          </cell>
          <cell r="D783">
            <v>1</v>
          </cell>
          <cell r="E783">
            <v>1</v>
          </cell>
          <cell r="F783">
            <v>2.38</v>
          </cell>
          <cell r="G783">
            <v>29.05</v>
          </cell>
          <cell r="H783">
            <v>0.79</v>
          </cell>
          <cell r="I783">
            <v>9.67</v>
          </cell>
          <cell r="J783">
            <v>133.22</v>
          </cell>
        </row>
        <row r="784">
          <cell r="A784" t="str">
            <v>BSC_Wels_A</v>
          </cell>
          <cell r="B784">
            <v>655</v>
          </cell>
          <cell r="C784" t="str">
            <v>OOSE_Bad_Hall</v>
          </cell>
          <cell r="D784">
            <v>1</v>
          </cell>
          <cell r="E784">
            <v>1</v>
          </cell>
          <cell r="F784">
            <v>4.54</v>
          </cell>
          <cell r="G784">
            <v>55.42</v>
          </cell>
          <cell r="H784">
            <v>1.51</v>
          </cell>
          <cell r="I784">
            <v>18.38</v>
          </cell>
          <cell r="J784">
            <v>253.21</v>
          </cell>
        </row>
        <row r="785">
          <cell r="A785" t="str">
            <v>BSC_Steyr_A</v>
          </cell>
          <cell r="B785">
            <v>7652</v>
          </cell>
          <cell r="C785" t="str">
            <v>OOSE_Gaflenz</v>
          </cell>
          <cell r="D785">
            <v>1</v>
          </cell>
          <cell r="E785">
            <v>1</v>
          </cell>
          <cell r="F785">
            <v>0.49</v>
          </cell>
          <cell r="G785">
            <v>6.04</v>
          </cell>
          <cell r="H785">
            <v>0.05</v>
          </cell>
          <cell r="I785">
            <v>0.66</v>
          </cell>
          <cell r="J785">
            <v>9.1300000000000008</v>
          </cell>
        </row>
        <row r="786">
          <cell r="A786" t="str">
            <v>BSC_Steyr_A</v>
          </cell>
          <cell r="B786">
            <v>7646</v>
          </cell>
          <cell r="C786" t="str">
            <v>OOSE_Garsten</v>
          </cell>
          <cell r="D786">
            <v>1</v>
          </cell>
          <cell r="E786">
            <v>1</v>
          </cell>
          <cell r="F786">
            <v>2.66</v>
          </cell>
          <cell r="G786">
            <v>32.409999999999997</v>
          </cell>
          <cell r="H786">
            <v>0.75</v>
          </cell>
          <cell r="I786">
            <v>9.18</v>
          </cell>
          <cell r="J786">
            <v>126.41</v>
          </cell>
        </row>
        <row r="787">
          <cell r="A787" t="str">
            <v>BSC_Steyr_A</v>
          </cell>
          <cell r="B787">
            <v>667</v>
          </cell>
          <cell r="C787" t="str">
            <v>OOSE_Sierning</v>
          </cell>
          <cell r="D787">
            <v>1</v>
          </cell>
          <cell r="E787">
            <v>1</v>
          </cell>
          <cell r="F787">
            <v>5.2</v>
          </cell>
          <cell r="G787">
            <v>63.38</v>
          </cell>
          <cell r="H787">
            <v>1.55</v>
          </cell>
          <cell r="I787">
            <v>18.87</v>
          </cell>
          <cell r="J787">
            <v>259.95</v>
          </cell>
        </row>
        <row r="788">
          <cell r="A788" t="str">
            <v>BSC_Steyr_A</v>
          </cell>
          <cell r="B788">
            <v>776</v>
          </cell>
          <cell r="C788" t="str">
            <v>OOSE_Wolfern</v>
          </cell>
          <cell r="D788">
            <v>1</v>
          </cell>
          <cell r="E788">
            <v>1</v>
          </cell>
          <cell r="F788">
            <v>2.16</v>
          </cell>
          <cell r="G788">
            <v>73.67</v>
          </cell>
          <cell r="H788">
            <v>0.43</v>
          </cell>
          <cell r="I788">
            <v>14.48</v>
          </cell>
          <cell r="J788">
            <v>71.41</v>
          </cell>
        </row>
        <row r="789">
          <cell r="A789" t="str">
            <v>BSC_Steyr_A</v>
          </cell>
          <cell r="B789">
            <v>790</v>
          </cell>
          <cell r="C789" t="str">
            <v>OOSR_Hinterbergerstr</v>
          </cell>
          <cell r="D789">
            <v>1</v>
          </cell>
          <cell r="E789">
            <v>1</v>
          </cell>
          <cell r="F789">
            <v>11.82</v>
          </cell>
          <cell r="G789">
            <v>84.23</v>
          </cell>
          <cell r="H789">
            <v>3.9</v>
          </cell>
          <cell r="I789">
            <v>27.81</v>
          </cell>
          <cell r="J789">
            <v>655.72</v>
          </cell>
        </row>
        <row r="790">
          <cell r="A790" t="str">
            <v>BSC_Steyr_A</v>
          </cell>
          <cell r="B790">
            <v>11640</v>
          </cell>
          <cell r="C790" t="str">
            <v>OOSR_Hinterbergerstr</v>
          </cell>
          <cell r="D790">
            <v>1</v>
          </cell>
          <cell r="E790">
            <v>2</v>
          </cell>
          <cell r="F790">
            <v>5.76</v>
          </cell>
          <cell r="G790">
            <v>41.04</v>
          </cell>
          <cell r="H790">
            <v>1.79</v>
          </cell>
          <cell r="I790">
            <v>12.75</v>
          </cell>
          <cell r="J790">
            <v>300.64999999999998</v>
          </cell>
        </row>
        <row r="791">
          <cell r="A791" t="str">
            <v>BSC_Steyr_A</v>
          </cell>
          <cell r="B791">
            <v>793</v>
          </cell>
          <cell r="C791" t="str">
            <v>OOSR_Volksstr</v>
          </cell>
          <cell r="D791">
            <v>1</v>
          </cell>
          <cell r="E791">
            <v>1</v>
          </cell>
          <cell r="F791">
            <v>8.61</v>
          </cell>
          <cell r="G791">
            <v>105.03</v>
          </cell>
          <cell r="H791">
            <v>3.19</v>
          </cell>
          <cell r="I791">
            <v>38.9</v>
          </cell>
          <cell r="J791">
            <v>535.9</v>
          </cell>
        </row>
        <row r="792">
          <cell r="A792" t="str">
            <v>BSC_Steyr_A</v>
          </cell>
          <cell r="B792">
            <v>800</v>
          </cell>
          <cell r="C792" t="str">
            <v>OOSR_Volksstr</v>
          </cell>
          <cell r="D792">
            <v>1</v>
          </cell>
          <cell r="E792">
            <v>2</v>
          </cell>
          <cell r="F792">
            <v>4.8499999999999996</v>
          </cell>
          <cell r="G792">
            <v>59.14</v>
          </cell>
          <cell r="H792">
            <v>1.64</v>
          </cell>
          <cell r="I792">
            <v>19.98</v>
          </cell>
          <cell r="J792">
            <v>275.27</v>
          </cell>
        </row>
        <row r="793">
          <cell r="A793" t="str">
            <v>BSC_Steyr_A</v>
          </cell>
          <cell r="B793">
            <v>801</v>
          </cell>
          <cell r="C793" t="str">
            <v>OOSR_Volksstr</v>
          </cell>
          <cell r="D793">
            <v>1</v>
          </cell>
          <cell r="E793">
            <v>3</v>
          </cell>
          <cell r="F793">
            <v>4.3499999999999996</v>
          </cell>
          <cell r="G793">
            <v>53.02</v>
          </cell>
          <cell r="H793">
            <v>1.42</v>
          </cell>
          <cell r="I793">
            <v>17.32</v>
          </cell>
          <cell r="J793">
            <v>238.65</v>
          </cell>
        </row>
        <row r="794">
          <cell r="A794" t="str">
            <v>BSC_Freistadt_A</v>
          </cell>
          <cell r="B794">
            <v>872</v>
          </cell>
          <cell r="C794" t="str">
            <v>OOUU_Bad_Leonfelden</v>
          </cell>
          <cell r="D794">
            <v>1</v>
          </cell>
          <cell r="E794">
            <v>1</v>
          </cell>
          <cell r="F794">
            <v>2.4</v>
          </cell>
          <cell r="G794">
            <v>29.24</v>
          </cell>
          <cell r="H794">
            <v>0.55000000000000004</v>
          </cell>
          <cell r="I794">
            <v>6.76</v>
          </cell>
          <cell r="J794">
            <v>93.12</v>
          </cell>
        </row>
        <row r="795">
          <cell r="A795" t="str">
            <v>BSC_Linz_B</v>
          </cell>
          <cell r="B795">
            <v>868</v>
          </cell>
          <cell r="C795" t="str">
            <v>OOUU_Gallneukirchen</v>
          </cell>
          <cell r="D795">
            <v>1</v>
          </cell>
          <cell r="E795">
            <v>1</v>
          </cell>
          <cell r="F795">
            <v>3.35</v>
          </cell>
          <cell r="G795">
            <v>40.79</v>
          </cell>
          <cell r="H795">
            <v>0.95</v>
          </cell>
          <cell r="I795">
            <v>11.55</v>
          </cell>
          <cell r="J795">
            <v>159.05000000000001</v>
          </cell>
        </row>
        <row r="796">
          <cell r="A796" t="str">
            <v>BSC_Linz_A</v>
          </cell>
          <cell r="B796">
            <v>9288</v>
          </cell>
          <cell r="C796" t="str">
            <v>OOUU_Gramastetten</v>
          </cell>
          <cell r="D796">
            <v>1</v>
          </cell>
          <cell r="E796">
            <v>1</v>
          </cell>
          <cell r="F796">
            <v>0.79</v>
          </cell>
          <cell r="G796">
            <v>9.57</v>
          </cell>
          <cell r="H796">
            <v>0.06</v>
          </cell>
          <cell r="I796">
            <v>0.76</v>
          </cell>
          <cell r="J796">
            <v>10.53</v>
          </cell>
        </row>
        <row r="797">
          <cell r="A797" t="str">
            <v>BSC_Linz_A</v>
          </cell>
          <cell r="B797">
            <v>11100</v>
          </cell>
          <cell r="C797" t="str">
            <v>OOUU_Gramastetten</v>
          </cell>
          <cell r="D797">
            <v>1</v>
          </cell>
          <cell r="E797">
            <v>2</v>
          </cell>
          <cell r="F797">
            <v>0.35</v>
          </cell>
          <cell r="G797">
            <v>11.84</v>
          </cell>
          <cell r="H797">
            <v>0.04</v>
          </cell>
          <cell r="I797">
            <v>1.35</v>
          </cell>
          <cell r="J797">
            <v>6.64</v>
          </cell>
        </row>
        <row r="798">
          <cell r="A798" t="str">
            <v>BSC_Freistadt_A</v>
          </cell>
          <cell r="B798">
            <v>1981</v>
          </cell>
          <cell r="C798" t="str">
            <v>OOUU_Hellmonsoedt</v>
          </cell>
          <cell r="D798">
            <v>1</v>
          </cell>
          <cell r="E798">
            <v>1</v>
          </cell>
          <cell r="F798">
            <v>1.29</v>
          </cell>
          <cell r="G798">
            <v>15.73</v>
          </cell>
          <cell r="H798">
            <v>0.28999999999999998</v>
          </cell>
          <cell r="I798">
            <v>3.52</v>
          </cell>
          <cell r="J798">
            <v>48.47</v>
          </cell>
        </row>
        <row r="799">
          <cell r="A799" t="str">
            <v>BSC_Linz_B</v>
          </cell>
          <cell r="B799">
            <v>866</v>
          </cell>
          <cell r="C799" t="str">
            <v>OOUU_Innertreffling</v>
          </cell>
          <cell r="D799">
            <v>1</v>
          </cell>
          <cell r="E799">
            <v>1</v>
          </cell>
          <cell r="F799">
            <v>2.72</v>
          </cell>
          <cell r="G799">
            <v>33.17</v>
          </cell>
          <cell r="H799">
            <v>0.63</v>
          </cell>
          <cell r="I799">
            <v>7.7</v>
          </cell>
          <cell r="J799">
            <v>106.05</v>
          </cell>
        </row>
        <row r="800">
          <cell r="A800" t="str">
            <v>BSC_Linz_A</v>
          </cell>
          <cell r="B800">
            <v>1004</v>
          </cell>
          <cell r="C800" t="str">
            <v>OOUU_Kirchschlag</v>
          </cell>
          <cell r="D800">
            <v>1</v>
          </cell>
          <cell r="E800">
            <v>1</v>
          </cell>
          <cell r="F800">
            <v>1.1299999999999999</v>
          </cell>
          <cell r="G800">
            <v>38.409999999999997</v>
          </cell>
          <cell r="H800">
            <v>0.18</v>
          </cell>
          <cell r="I800">
            <v>6.03</v>
          </cell>
          <cell r="J800">
            <v>29.75</v>
          </cell>
        </row>
        <row r="801">
          <cell r="A801" t="str">
            <v>BSC_Linz_A</v>
          </cell>
          <cell r="B801">
            <v>657</v>
          </cell>
          <cell r="C801" t="str">
            <v>OOUU_Ottensheim</v>
          </cell>
          <cell r="D801">
            <v>1</v>
          </cell>
          <cell r="E801">
            <v>1</v>
          </cell>
          <cell r="F801">
            <v>4.5199999999999996</v>
          </cell>
          <cell r="G801">
            <v>55.12</v>
          </cell>
          <cell r="H801">
            <v>1.08</v>
          </cell>
          <cell r="I801">
            <v>13.13</v>
          </cell>
          <cell r="J801">
            <v>180.83</v>
          </cell>
        </row>
        <row r="802">
          <cell r="A802" t="str">
            <v>BSC_Linz_A</v>
          </cell>
          <cell r="B802">
            <v>814</v>
          </cell>
          <cell r="C802" t="str">
            <v>OOUU_Puchenau</v>
          </cell>
          <cell r="D802">
            <v>1</v>
          </cell>
          <cell r="E802">
            <v>1</v>
          </cell>
          <cell r="F802">
            <v>2.6</v>
          </cell>
          <cell r="G802">
            <v>31.77</v>
          </cell>
          <cell r="H802">
            <v>0.56999999999999995</v>
          </cell>
          <cell r="I802">
            <v>6.97</v>
          </cell>
          <cell r="J802">
            <v>95.96</v>
          </cell>
        </row>
        <row r="803">
          <cell r="A803" t="str">
            <v>BSC_Linz_B</v>
          </cell>
          <cell r="B803">
            <v>1697</v>
          </cell>
          <cell r="C803" t="str">
            <v>OOUU_Steyregg</v>
          </cell>
          <cell r="D803">
            <v>1</v>
          </cell>
          <cell r="E803">
            <v>1</v>
          </cell>
          <cell r="F803">
            <v>3.04</v>
          </cell>
          <cell r="G803">
            <v>103.56</v>
          </cell>
          <cell r="H803">
            <v>0.85</v>
          </cell>
          <cell r="I803">
            <v>28.98</v>
          </cell>
          <cell r="J803">
            <v>142.91</v>
          </cell>
        </row>
        <row r="804">
          <cell r="A804" t="str">
            <v>BSC_Freistadt_A</v>
          </cell>
          <cell r="B804">
            <v>577</v>
          </cell>
          <cell r="C804" t="str">
            <v>OOUU_Zwettl_a_d_Rodl</v>
          </cell>
          <cell r="D804">
            <v>1</v>
          </cell>
          <cell r="E804">
            <v>1</v>
          </cell>
          <cell r="F804">
            <v>1.27</v>
          </cell>
          <cell r="G804">
            <v>43.18</v>
          </cell>
          <cell r="H804">
            <v>0.24</v>
          </cell>
          <cell r="I804">
            <v>8.1999999999999993</v>
          </cell>
          <cell r="J804">
            <v>40.450000000000003</v>
          </cell>
        </row>
        <row r="805">
          <cell r="A805" t="str">
            <v>BSC_Vöcklabruck_A</v>
          </cell>
          <cell r="B805">
            <v>828</v>
          </cell>
          <cell r="C805" t="str">
            <v>OOVB_Attnang_Puchheim</v>
          </cell>
          <cell r="D805">
            <v>1</v>
          </cell>
          <cell r="E805">
            <v>1</v>
          </cell>
          <cell r="F805">
            <v>7.02</v>
          </cell>
          <cell r="G805">
            <v>85.61</v>
          </cell>
          <cell r="H805">
            <v>1.97</v>
          </cell>
          <cell r="I805">
            <v>24</v>
          </cell>
          <cell r="J805">
            <v>330.6</v>
          </cell>
        </row>
        <row r="806">
          <cell r="A806" t="str">
            <v>BSC_Vöcklabruck_A</v>
          </cell>
          <cell r="B806">
            <v>12360</v>
          </cell>
          <cell r="C806" t="str">
            <v>OOVB_Attnang_Puchheim</v>
          </cell>
          <cell r="D806">
            <v>1</v>
          </cell>
          <cell r="E806">
            <v>2</v>
          </cell>
          <cell r="F806">
            <v>1.9</v>
          </cell>
          <cell r="G806">
            <v>23.17</v>
          </cell>
          <cell r="H806">
            <v>0.32</v>
          </cell>
          <cell r="I806">
            <v>3.92</v>
          </cell>
          <cell r="J806">
            <v>54</v>
          </cell>
        </row>
        <row r="807">
          <cell r="A807" t="str">
            <v>BSC_Vöcklabruck_A</v>
          </cell>
          <cell r="B807">
            <v>12361</v>
          </cell>
          <cell r="C807" t="str">
            <v>OOVB_Attnang_Puchheim</v>
          </cell>
          <cell r="D807">
            <v>1</v>
          </cell>
          <cell r="E807">
            <v>3</v>
          </cell>
          <cell r="F807">
            <v>3.23</v>
          </cell>
          <cell r="G807">
            <v>39.450000000000003</v>
          </cell>
          <cell r="H807">
            <v>0.35</v>
          </cell>
          <cell r="I807">
            <v>4.26</v>
          </cell>
          <cell r="J807">
            <v>58.72</v>
          </cell>
        </row>
        <row r="808">
          <cell r="A808" t="str">
            <v>BSC_Vöcklabruck_A</v>
          </cell>
          <cell r="B808">
            <v>824</v>
          </cell>
          <cell r="C808" t="str">
            <v>OOVB_Frankenburg</v>
          </cell>
          <cell r="D808">
            <v>1</v>
          </cell>
          <cell r="E808">
            <v>1</v>
          </cell>
          <cell r="F808">
            <v>2.69</v>
          </cell>
          <cell r="G808">
            <v>32.770000000000003</v>
          </cell>
          <cell r="H808">
            <v>0.69</v>
          </cell>
          <cell r="I808">
            <v>8.42</v>
          </cell>
          <cell r="J808">
            <v>115.97</v>
          </cell>
        </row>
        <row r="809">
          <cell r="A809" t="str">
            <v>BSC_Vöcklabruck_A</v>
          </cell>
          <cell r="B809">
            <v>831</v>
          </cell>
          <cell r="C809" t="str">
            <v>OOVB_Frankenmarkt</v>
          </cell>
          <cell r="D809">
            <v>1</v>
          </cell>
          <cell r="E809">
            <v>1</v>
          </cell>
          <cell r="F809">
            <v>2.1800000000000002</v>
          </cell>
          <cell r="G809">
            <v>74.180000000000007</v>
          </cell>
          <cell r="H809">
            <v>0.53</v>
          </cell>
          <cell r="I809">
            <v>18.13</v>
          </cell>
          <cell r="J809">
            <v>89.43</v>
          </cell>
        </row>
        <row r="810">
          <cell r="A810" t="str">
            <v>BSC_Vöcklabruck_A</v>
          </cell>
          <cell r="B810">
            <v>206</v>
          </cell>
          <cell r="C810" t="str">
            <v>OOVB_Hainbach</v>
          </cell>
          <cell r="D810">
            <v>1</v>
          </cell>
          <cell r="E810">
            <v>1</v>
          </cell>
          <cell r="F810">
            <v>1.71</v>
          </cell>
          <cell r="G810">
            <v>58.17</v>
          </cell>
          <cell r="H810">
            <v>0.48</v>
          </cell>
          <cell r="I810">
            <v>16.239999999999998</v>
          </cell>
          <cell r="J810">
            <v>80.11</v>
          </cell>
        </row>
        <row r="811">
          <cell r="A811" t="str">
            <v>BSC_Vöcklabruck_A</v>
          </cell>
          <cell r="B811">
            <v>830</v>
          </cell>
          <cell r="C811" t="str">
            <v>OOVB_Lenzing</v>
          </cell>
          <cell r="D811">
            <v>1</v>
          </cell>
          <cell r="E811">
            <v>1</v>
          </cell>
          <cell r="F811">
            <v>6.01</v>
          </cell>
          <cell r="G811">
            <v>73.290000000000006</v>
          </cell>
          <cell r="H811">
            <v>1.85</v>
          </cell>
          <cell r="I811">
            <v>22.6</v>
          </cell>
          <cell r="J811">
            <v>311.42</v>
          </cell>
        </row>
        <row r="812">
          <cell r="A812" t="str">
            <v>BSC_Salzburg_B</v>
          </cell>
          <cell r="B812">
            <v>203</v>
          </cell>
          <cell r="C812" t="str">
            <v>OOVB_Loehbichl</v>
          </cell>
          <cell r="D812">
            <v>1</v>
          </cell>
          <cell r="E812">
            <v>1</v>
          </cell>
          <cell r="F812">
            <v>1.78</v>
          </cell>
          <cell r="G812">
            <v>60.81</v>
          </cell>
          <cell r="H812">
            <v>0.41</v>
          </cell>
          <cell r="I812">
            <v>14.01</v>
          </cell>
          <cell r="J812">
            <v>69.11</v>
          </cell>
        </row>
        <row r="813">
          <cell r="A813" t="str">
            <v>BSC_Salzburg_B</v>
          </cell>
          <cell r="B813">
            <v>265</v>
          </cell>
          <cell r="C813" t="str">
            <v>OOVB_Mondsee</v>
          </cell>
          <cell r="D813">
            <v>1</v>
          </cell>
          <cell r="E813">
            <v>1</v>
          </cell>
          <cell r="F813">
            <v>4.09</v>
          </cell>
          <cell r="G813">
            <v>49.94</v>
          </cell>
          <cell r="H813">
            <v>1.45</v>
          </cell>
          <cell r="I813">
            <v>17.7</v>
          </cell>
          <cell r="J813">
            <v>243.8</v>
          </cell>
        </row>
        <row r="814">
          <cell r="A814" t="str">
            <v>BSC_Vöcklabruck_A</v>
          </cell>
          <cell r="B814">
            <v>803</v>
          </cell>
          <cell r="C814" t="str">
            <v>OOVB_Nussdorf</v>
          </cell>
          <cell r="D814">
            <v>1</v>
          </cell>
          <cell r="E814">
            <v>1</v>
          </cell>
          <cell r="F814">
            <v>2.46</v>
          </cell>
          <cell r="G814">
            <v>30.06</v>
          </cell>
          <cell r="H814">
            <v>0.88</v>
          </cell>
          <cell r="I814">
            <v>10.69</v>
          </cell>
          <cell r="J814">
            <v>147.21</v>
          </cell>
        </row>
        <row r="815">
          <cell r="A815" t="str">
            <v>BSC_Vöcklabruck_A</v>
          </cell>
          <cell r="B815">
            <v>7522</v>
          </cell>
          <cell r="C815" t="str">
            <v>OOVB_Ottnang_Muehlau</v>
          </cell>
          <cell r="D815">
            <v>1</v>
          </cell>
          <cell r="E815">
            <v>1</v>
          </cell>
          <cell r="F815">
            <v>1.01</v>
          </cell>
          <cell r="G815">
            <v>34.49</v>
          </cell>
          <cell r="H815">
            <v>0.19</v>
          </cell>
          <cell r="I815">
            <v>6.4</v>
          </cell>
          <cell r="J815">
            <v>31.54</v>
          </cell>
        </row>
        <row r="816">
          <cell r="A816" t="str">
            <v>BSC_Vöcklabruck_A</v>
          </cell>
          <cell r="B816">
            <v>826</v>
          </cell>
          <cell r="C816" t="str">
            <v>OOVB_Puchkirchen</v>
          </cell>
          <cell r="D816">
            <v>1</v>
          </cell>
          <cell r="E816">
            <v>1</v>
          </cell>
          <cell r="F816">
            <v>3.88</v>
          </cell>
          <cell r="G816">
            <v>47.25</v>
          </cell>
          <cell r="H816">
            <v>0.84</v>
          </cell>
          <cell r="I816">
            <v>10.220000000000001</v>
          </cell>
          <cell r="J816">
            <v>140.77000000000001</v>
          </cell>
        </row>
        <row r="817">
          <cell r="A817" t="str">
            <v>BSC_Vöcklabruck_A</v>
          </cell>
          <cell r="B817">
            <v>207</v>
          </cell>
          <cell r="C817" t="str">
            <v>OOVB_Rutzenmoos</v>
          </cell>
          <cell r="D817">
            <v>1</v>
          </cell>
          <cell r="E817">
            <v>1</v>
          </cell>
          <cell r="F817">
            <v>2.5499999999999998</v>
          </cell>
          <cell r="G817">
            <v>31.13</v>
          </cell>
          <cell r="H817">
            <v>0.77</v>
          </cell>
          <cell r="I817">
            <v>9.42</v>
          </cell>
          <cell r="J817">
            <v>129.83000000000001</v>
          </cell>
        </row>
        <row r="818">
          <cell r="A818" t="str">
            <v>BSC_Vöcklabruck_A</v>
          </cell>
          <cell r="B818">
            <v>911</v>
          </cell>
          <cell r="C818" t="str">
            <v>OOVB_Schwanenstadt</v>
          </cell>
          <cell r="D818">
            <v>1</v>
          </cell>
          <cell r="E818">
            <v>1</v>
          </cell>
          <cell r="F818">
            <v>5.14</v>
          </cell>
          <cell r="G818">
            <v>62.71</v>
          </cell>
          <cell r="H818">
            <v>1.64</v>
          </cell>
          <cell r="I818">
            <v>19.989999999999998</v>
          </cell>
          <cell r="J818">
            <v>275.41000000000003</v>
          </cell>
        </row>
        <row r="819">
          <cell r="A819" t="str">
            <v>BSC_Vöcklabruck_A</v>
          </cell>
          <cell r="B819">
            <v>266</v>
          </cell>
          <cell r="C819" t="str">
            <v>OOVB_Seewalchen</v>
          </cell>
          <cell r="D819">
            <v>1</v>
          </cell>
          <cell r="E819">
            <v>1</v>
          </cell>
          <cell r="F819">
            <v>5.13</v>
          </cell>
          <cell r="G819">
            <v>62.53</v>
          </cell>
          <cell r="H819">
            <v>1.8</v>
          </cell>
          <cell r="I819">
            <v>21.91</v>
          </cell>
          <cell r="J819">
            <v>301.89999999999998</v>
          </cell>
        </row>
        <row r="820">
          <cell r="A820" t="str">
            <v>BSC_Vöcklabruck_A</v>
          </cell>
          <cell r="B820">
            <v>205</v>
          </cell>
          <cell r="C820" t="str">
            <v>OOVB_St_Georgen</v>
          </cell>
          <cell r="D820">
            <v>1</v>
          </cell>
          <cell r="E820">
            <v>1</v>
          </cell>
          <cell r="F820">
            <v>2.4</v>
          </cell>
          <cell r="G820">
            <v>81.760000000000005</v>
          </cell>
          <cell r="H820">
            <v>0.76</v>
          </cell>
          <cell r="I820">
            <v>26.02</v>
          </cell>
          <cell r="J820">
            <v>128.31</v>
          </cell>
        </row>
        <row r="821">
          <cell r="A821" t="str">
            <v>BSC_Vöcklabruck_A</v>
          </cell>
          <cell r="B821">
            <v>566</v>
          </cell>
          <cell r="C821" t="str">
            <v>OOVB_Steinbach</v>
          </cell>
          <cell r="D821">
            <v>1</v>
          </cell>
          <cell r="E821">
            <v>1</v>
          </cell>
          <cell r="F821">
            <v>2.21</v>
          </cell>
          <cell r="G821">
            <v>75.37</v>
          </cell>
          <cell r="H821">
            <v>0.64</v>
          </cell>
          <cell r="I821">
            <v>21.65</v>
          </cell>
          <cell r="J821">
            <v>106.77</v>
          </cell>
        </row>
        <row r="822">
          <cell r="A822" t="str">
            <v>BSC_Vöcklabruck_A</v>
          </cell>
          <cell r="B822">
            <v>567</v>
          </cell>
          <cell r="C822" t="str">
            <v>OOVB_Steinbach</v>
          </cell>
          <cell r="D822">
            <v>1</v>
          </cell>
          <cell r="E822">
            <v>2</v>
          </cell>
          <cell r="F822">
            <v>1.58</v>
          </cell>
          <cell r="G822">
            <v>53.91</v>
          </cell>
          <cell r="H822">
            <v>0.47</v>
          </cell>
          <cell r="I822">
            <v>15.95</v>
          </cell>
          <cell r="J822">
            <v>78.66</v>
          </cell>
        </row>
        <row r="823">
          <cell r="A823" t="str">
            <v>BSC_Vöcklabruck_A</v>
          </cell>
          <cell r="B823">
            <v>204</v>
          </cell>
          <cell r="C823" t="str">
            <v>OOVB_Strass</v>
          </cell>
          <cell r="D823">
            <v>1</v>
          </cell>
          <cell r="E823">
            <v>1</v>
          </cell>
          <cell r="F823">
            <v>1.29</v>
          </cell>
          <cell r="G823">
            <v>43.86</v>
          </cell>
          <cell r="H823">
            <v>0.28000000000000003</v>
          </cell>
          <cell r="I823">
            <v>9.69</v>
          </cell>
          <cell r="J823">
            <v>47.79</v>
          </cell>
        </row>
        <row r="824">
          <cell r="A824" t="str">
            <v>BSC_Vöcklabruck_A</v>
          </cell>
          <cell r="B824">
            <v>829</v>
          </cell>
          <cell r="C824" t="str">
            <v>OOVB_Voecklabruck_Stadion</v>
          </cell>
          <cell r="D824">
            <v>1</v>
          </cell>
          <cell r="E824">
            <v>1</v>
          </cell>
          <cell r="F824">
            <v>6.35</v>
          </cell>
          <cell r="G824">
            <v>77.47</v>
          </cell>
          <cell r="H824">
            <v>2.1</v>
          </cell>
          <cell r="I824">
            <v>25.58</v>
          </cell>
          <cell r="J824">
            <v>352.44</v>
          </cell>
        </row>
        <row r="825">
          <cell r="A825" t="str">
            <v>BSC_Vöcklabruck_A</v>
          </cell>
          <cell r="B825">
            <v>12340</v>
          </cell>
          <cell r="C825" t="str">
            <v>OOVB_Voecklabruck_Stadion</v>
          </cell>
          <cell r="D825">
            <v>1</v>
          </cell>
          <cell r="E825">
            <v>2</v>
          </cell>
          <cell r="F825">
            <v>3.07</v>
          </cell>
          <cell r="G825">
            <v>37.409999999999997</v>
          </cell>
          <cell r="H825">
            <v>0.99</v>
          </cell>
          <cell r="I825">
            <v>12.09</v>
          </cell>
          <cell r="J825">
            <v>166.55</v>
          </cell>
        </row>
        <row r="826">
          <cell r="A826" t="str">
            <v>BSC_Vöcklabruck_A</v>
          </cell>
          <cell r="B826">
            <v>12341</v>
          </cell>
          <cell r="C826" t="str">
            <v>OOVB_Voecklabruck_Stadion</v>
          </cell>
          <cell r="D826">
            <v>1</v>
          </cell>
          <cell r="E826">
            <v>3</v>
          </cell>
          <cell r="F826">
            <v>2.3199999999999998</v>
          </cell>
          <cell r="G826">
            <v>28.26</v>
          </cell>
          <cell r="H826">
            <v>0.63</v>
          </cell>
          <cell r="I826">
            <v>7.7</v>
          </cell>
          <cell r="J826">
            <v>106.04</v>
          </cell>
        </row>
        <row r="827">
          <cell r="A827" t="str">
            <v>BSC_Vöcklabruck_A</v>
          </cell>
          <cell r="B827">
            <v>825</v>
          </cell>
          <cell r="C827" t="str">
            <v>OOVB_Voecklamarkt</v>
          </cell>
          <cell r="D827">
            <v>1</v>
          </cell>
          <cell r="E827">
            <v>1</v>
          </cell>
          <cell r="F827">
            <v>2.77</v>
          </cell>
          <cell r="G827">
            <v>94.45</v>
          </cell>
          <cell r="H827">
            <v>0.73</v>
          </cell>
          <cell r="I827">
            <v>24.81</v>
          </cell>
          <cell r="J827">
            <v>122.38</v>
          </cell>
        </row>
        <row r="828">
          <cell r="A828" t="str">
            <v>BSC_Vöcklabruck_A</v>
          </cell>
          <cell r="B828">
            <v>827</v>
          </cell>
          <cell r="C828" t="str">
            <v>OOVB_Wolfsegg</v>
          </cell>
          <cell r="D828">
            <v>1</v>
          </cell>
          <cell r="E828">
            <v>1</v>
          </cell>
          <cell r="F828">
            <v>1.68</v>
          </cell>
          <cell r="G828">
            <v>20.46</v>
          </cell>
          <cell r="H828">
            <v>0.31</v>
          </cell>
          <cell r="I828">
            <v>3.74</v>
          </cell>
          <cell r="J828">
            <v>51.54</v>
          </cell>
        </row>
        <row r="829">
          <cell r="A829" t="str">
            <v>BSC_Salzburg_B</v>
          </cell>
          <cell r="B829">
            <v>833</v>
          </cell>
          <cell r="C829" t="str">
            <v>OOVB_Zell_a_Moos</v>
          </cell>
          <cell r="D829">
            <v>1</v>
          </cell>
          <cell r="E829">
            <v>1</v>
          </cell>
          <cell r="F829">
            <v>2.15</v>
          </cell>
          <cell r="G829">
            <v>73.33</v>
          </cell>
          <cell r="H829">
            <v>0.3</v>
          </cell>
          <cell r="I829">
            <v>10.32</v>
          </cell>
          <cell r="J829">
            <v>50.89</v>
          </cell>
        </row>
        <row r="830">
          <cell r="A830" t="str">
            <v>BSC_Wels_A</v>
          </cell>
          <cell r="B830">
            <v>8640</v>
          </cell>
          <cell r="C830" t="str">
            <v>OOWL_Buchkirchen</v>
          </cell>
          <cell r="D830">
            <v>1</v>
          </cell>
          <cell r="E830">
            <v>1</v>
          </cell>
          <cell r="F830">
            <v>1.1599999999999999</v>
          </cell>
          <cell r="G830">
            <v>14.12</v>
          </cell>
          <cell r="H830">
            <v>0.14000000000000001</v>
          </cell>
          <cell r="I830">
            <v>1.72</v>
          </cell>
          <cell r="J830">
            <v>23.71</v>
          </cell>
        </row>
        <row r="831">
          <cell r="A831" t="str">
            <v>BSC_Wels_A</v>
          </cell>
          <cell r="B831">
            <v>550</v>
          </cell>
          <cell r="C831" t="str">
            <v>OOWL_Marchtrenk</v>
          </cell>
          <cell r="D831">
            <v>1</v>
          </cell>
          <cell r="E831">
            <v>1</v>
          </cell>
          <cell r="F831">
            <v>4.25</v>
          </cell>
          <cell r="G831">
            <v>51.83</v>
          </cell>
          <cell r="H831">
            <v>1.1299999999999999</v>
          </cell>
          <cell r="I831">
            <v>13.82</v>
          </cell>
          <cell r="J831">
            <v>190.37</v>
          </cell>
        </row>
        <row r="832">
          <cell r="A832" t="str">
            <v>BSC_Wels_A</v>
          </cell>
          <cell r="B832">
            <v>9840</v>
          </cell>
          <cell r="C832" t="str">
            <v>OOWL_Marchtrenk</v>
          </cell>
          <cell r="D832">
            <v>1</v>
          </cell>
          <cell r="E832">
            <v>2</v>
          </cell>
          <cell r="F832">
            <v>5.32</v>
          </cell>
          <cell r="G832">
            <v>64.849999999999994</v>
          </cell>
          <cell r="H832">
            <v>1.72</v>
          </cell>
          <cell r="I832">
            <v>20.93</v>
          </cell>
          <cell r="J832">
            <v>288.27999999999997</v>
          </cell>
        </row>
        <row r="833">
          <cell r="A833" t="str">
            <v>BSC_Wels_A</v>
          </cell>
          <cell r="B833">
            <v>909</v>
          </cell>
          <cell r="C833" t="str">
            <v>OOWL_Pichl</v>
          </cell>
          <cell r="D833">
            <v>1</v>
          </cell>
          <cell r="E833">
            <v>1</v>
          </cell>
          <cell r="F833">
            <v>1.07</v>
          </cell>
          <cell r="G833">
            <v>13.02</v>
          </cell>
          <cell r="H833">
            <v>0.25</v>
          </cell>
          <cell r="I833">
            <v>3.04</v>
          </cell>
          <cell r="J833">
            <v>41.93</v>
          </cell>
        </row>
        <row r="834">
          <cell r="A834" t="str">
            <v>BSC_Wels_A</v>
          </cell>
          <cell r="B834">
            <v>209</v>
          </cell>
          <cell r="C834" t="str">
            <v>OOWL_Sattledt</v>
          </cell>
          <cell r="D834">
            <v>1</v>
          </cell>
          <cell r="E834">
            <v>1</v>
          </cell>
          <cell r="F834">
            <v>4.93</v>
          </cell>
          <cell r="G834">
            <v>60.12</v>
          </cell>
          <cell r="H834">
            <v>1.65</v>
          </cell>
          <cell r="I834">
            <v>20.07</v>
          </cell>
          <cell r="J834">
            <v>276.44</v>
          </cell>
        </row>
        <row r="835">
          <cell r="A835" t="str">
            <v>BSC_Wels_A</v>
          </cell>
          <cell r="B835">
            <v>910</v>
          </cell>
          <cell r="C835" t="str">
            <v>OOWL_Stadl_Paura</v>
          </cell>
          <cell r="D835">
            <v>1</v>
          </cell>
          <cell r="E835">
            <v>1</v>
          </cell>
          <cell r="F835">
            <v>7.88</v>
          </cell>
          <cell r="G835">
            <v>96.03</v>
          </cell>
          <cell r="H835">
            <v>2.44</v>
          </cell>
          <cell r="I835">
            <v>29.75</v>
          </cell>
          <cell r="J835">
            <v>409.83</v>
          </cell>
        </row>
        <row r="836">
          <cell r="A836" t="str">
            <v>BSC_Wels_A</v>
          </cell>
          <cell r="B836">
            <v>554</v>
          </cell>
          <cell r="C836" t="str">
            <v>OOWS_Salzburger_Str</v>
          </cell>
          <cell r="D836">
            <v>1</v>
          </cell>
          <cell r="E836">
            <v>1</v>
          </cell>
          <cell r="F836">
            <v>7.54</v>
          </cell>
          <cell r="G836">
            <v>92.01</v>
          </cell>
          <cell r="H836">
            <v>2.25</v>
          </cell>
          <cell r="I836">
            <v>27.44</v>
          </cell>
          <cell r="J836">
            <v>378.05</v>
          </cell>
        </row>
        <row r="837">
          <cell r="A837" t="str">
            <v>BSC_Wels_A</v>
          </cell>
          <cell r="B837">
            <v>555</v>
          </cell>
          <cell r="C837" t="str">
            <v>OOWS_Salzburger_Str</v>
          </cell>
          <cell r="D837">
            <v>1</v>
          </cell>
          <cell r="E837">
            <v>2</v>
          </cell>
          <cell r="F837">
            <v>5.85</v>
          </cell>
          <cell r="G837">
            <v>71.31</v>
          </cell>
          <cell r="H837">
            <v>1.57</v>
          </cell>
          <cell r="I837">
            <v>19.16</v>
          </cell>
          <cell r="J837">
            <v>264.01</v>
          </cell>
        </row>
        <row r="838">
          <cell r="A838" t="str">
            <v>BSC_Wels_A</v>
          </cell>
          <cell r="B838">
            <v>556</v>
          </cell>
          <cell r="C838" t="str">
            <v>OOWS_Salzburger_Str</v>
          </cell>
          <cell r="D838">
            <v>1</v>
          </cell>
          <cell r="E838">
            <v>3</v>
          </cell>
          <cell r="F838">
            <v>6.37</v>
          </cell>
          <cell r="G838">
            <v>77.680000000000007</v>
          </cell>
          <cell r="H838">
            <v>2.0099999999999998</v>
          </cell>
          <cell r="I838">
            <v>24.53</v>
          </cell>
          <cell r="J838">
            <v>337.95</v>
          </cell>
        </row>
        <row r="839">
          <cell r="A839" t="str">
            <v>BSC_Wels_A</v>
          </cell>
          <cell r="B839">
            <v>557</v>
          </cell>
          <cell r="C839" t="str">
            <v>OOWS_Steiningerweg</v>
          </cell>
          <cell r="D839">
            <v>1</v>
          </cell>
          <cell r="E839">
            <v>1</v>
          </cell>
          <cell r="F839">
            <v>3.2</v>
          </cell>
          <cell r="G839">
            <v>39.049999999999997</v>
          </cell>
          <cell r="H839">
            <v>0.83</v>
          </cell>
          <cell r="I839">
            <v>10.14</v>
          </cell>
          <cell r="J839">
            <v>139.68</v>
          </cell>
        </row>
        <row r="840">
          <cell r="A840" t="str">
            <v>BSC_Wels_A</v>
          </cell>
          <cell r="B840">
            <v>560</v>
          </cell>
          <cell r="C840" t="str">
            <v>OOWS_Steiningerweg</v>
          </cell>
          <cell r="D840">
            <v>1</v>
          </cell>
          <cell r="E840">
            <v>2</v>
          </cell>
          <cell r="F840">
            <v>5.57</v>
          </cell>
          <cell r="G840">
            <v>67.92</v>
          </cell>
          <cell r="H840">
            <v>1.1200000000000001</v>
          </cell>
          <cell r="I840">
            <v>13.69</v>
          </cell>
          <cell r="J840">
            <v>188.64</v>
          </cell>
        </row>
        <row r="841">
          <cell r="A841" t="str">
            <v>BSC_Wels_A</v>
          </cell>
          <cell r="B841">
            <v>551</v>
          </cell>
          <cell r="C841" t="str">
            <v>OOWS_Stelzhamer_Str</v>
          </cell>
          <cell r="D841">
            <v>1</v>
          </cell>
          <cell r="E841">
            <v>1</v>
          </cell>
          <cell r="F841">
            <v>4.01</v>
          </cell>
          <cell r="G841">
            <v>48.96</v>
          </cell>
          <cell r="H841">
            <v>0.99</v>
          </cell>
          <cell r="I841">
            <v>12.02</v>
          </cell>
          <cell r="J841">
            <v>165.63</v>
          </cell>
        </row>
        <row r="842">
          <cell r="A842" t="str">
            <v>BSC_Wels_A</v>
          </cell>
          <cell r="B842">
            <v>552</v>
          </cell>
          <cell r="C842" t="str">
            <v>OOWS_Stelzhamer_Str</v>
          </cell>
          <cell r="D842">
            <v>1</v>
          </cell>
          <cell r="E842">
            <v>2</v>
          </cell>
          <cell r="F842">
            <v>7.13</v>
          </cell>
          <cell r="G842">
            <v>86.95</v>
          </cell>
          <cell r="H842">
            <v>1.98</v>
          </cell>
          <cell r="I842">
            <v>24.11</v>
          </cell>
          <cell r="J842">
            <v>332.21</v>
          </cell>
        </row>
        <row r="843">
          <cell r="A843" t="str">
            <v>BSC_Wels_A</v>
          </cell>
          <cell r="B843">
            <v>553</v>
          </cell>
          <cell r="C843" t="str">
            <v>OOWS_Stelzhamer_Str</v>
          </cell>
          <cell r="D843">
            <v>1</v>
          </cell>
          <cell r="E843">
            <v>3</v>
          </cell>
          <cell r="F843">
            <v>6.8</v>
          </cell>
          <cell r="G843">
            <v>82.98</v>
          </cell>
          <cell r="H843">
            <v>1.95</v>
          </cell>
          <cell r="I843">
            <v>23.75</v>
          </cell>
          <cell r="J843">
            <v>327.26</v>
          </cell>
        </row>
        <row r="844">
          <cell r="A844" t="str">
            <v>BSC_Wels_A</v>
          </cell>
          <cell r="B844">
            <v>558</v>
          </cell>
          <cell r="C844" t="str">
            <v>OOWS_Straubinger_Str</v>
          </cell>
          <cell r="D844">
            <v>1</v>
          </cell>
          <cell r="E844">
            <v>1</v>
          </cell>
          <cell r="F844">
            <v>10.96</v>
          </cell>
          <cell r="G844">
            <v>133.59</v>
          </cell>
          <cell r="H844">
            <v>1.49</v>
          </cell>
          <cell r="I844">
            <v>18.190000000000001</v>
          </cell>
          <cell r="J844">
            <v>250.64</v>
          </cell>
        </row>
        <row r="845">
          <cell r="A845" t="str">
            <v>BSC_Wels_A</v>
          </cell>
          <cell r="B845">
            <v>559</v>
          </cell>
          <cell r="C845" t="str">
            <v>OOWS_Straubinger_Str</v>
          </cell>
          <cell r="D845">
            <v>1</v>
          </cell>
          <cell r="E845">
            <v>2</v>
          </cell>
          <cell r="F845">
            <v>4.75</v>
          </cell>
          <cell r="G845">
            <v>57.92</v>
          </cell>
          <cell r="H845">
            <v>1.35</v>
          </cell>
          <cell r="I845">
            <v>16.440000000000001</v>
          </cell>
          <cell r="J845">
            <v>226.45</v>
          </cell>
        </row>
        <row r="846">
          <cell r="A846" t="str">
            <v>BSC_Bischofshofen_A</v>
          </cell>
          <cell r="B846">
            <v>544</v>
          </cell>
          <cell r="C846" t="str">
            <v>SAHA_Abtenau_Au</v>
          </cell>
          <cell r="D846">
            <v>1</v>
          </cell>
          <cell r="E846">
            <v>1</v>
          </cell>
          <cell r="F846">
            <v>1.1100000000000001</v>
          </cell>
          <cell r="G846">
            <v>37.9</v>
          </cell>
          <cell r="H846">
            <v>0.23</v>
          </cell>
          <cell r="I846">
            <v>7.83</v>
          </cell>
          <cell r="J846">
            <v>38.590000000000003</v>
          </cell>
        </row>
        <row r="847">
          <cell r="A847" t="str">
            <v>BSC_Bischofshofen_A</v>
          </cell>
          <cell r="B847">
            <v>518</v>
          </cell>
          <cell r="C847" t="str">
            <v>SAHA_Abtenau_Voglau</v>
          </cell>
          <cell r="D847">
            <v>1</v>
          </cell>
          <cell r="E847">
            <v>1</v>
          </cell>
          <cell r="F847">
            <v>1.31</v>
          </cell>
          <cell r="G847">
            <v>44.63</v>
          </cell>
          <cell r="H847">
            <v>0.17</v>
          </cell>
          <cell r="I847">
            <v>5.79</v>
          </cell>
          <cell r="J847">
            <v>28.54</v>
          </cell>
        </row>
        <row r="848">
          <cell r="A848" t="str">
            <v>BSC_Bischofshofen_A</v>
          </cell>
          <cell r="B848">
            <v>772</v>
          </cell>
          <cell r="C848" t="str">
            <v>SAHA_Golling_Lueg</v>
          </cell>
          <cell r="D848">
            <v>1</v>
          </cell>
          <cell r="E848">
            <v>1</v>
          </cell>
          <cell r="F848">
            <v>0.32</v>
          </cell>
          <cell r="G848">
            <v>10.99</v>
          </cell>
          <cell r="H848">
            <v>0.04</v>
          </cell>
          <cell r="I848">
            <v>1.4</v>
          </cell>
          <cell r="J848">
            <v>6.9</v>
          </cell>
        </row>
        <row r="849">
          <cell r="A849" t="str">
            <v>BSC_Bischofshofen_A</v>
          </cell>
          <cell r="B849">
            <v>458</v>
          </cell>
          <cell r="C849" t="str">
            <v>SAHA_Golling_Oberscheffau</v>
          </cell>
          <cell r="D849">
            <v>1</v>
          </cell>
          <cell r="E849">
            <v>1</v>
          </cell>
          <cell r="F849">
            <v>0.69</v>
          </cell>
          <cell r="G849">
            <v>23.59</v>
          </cell>
          <cell r="H849">
            <v>7.0000000000000007E-2</v>
          </cell>
          <cell r="I849">
            <v>2.5099999999999998</v>
          </cell>
          <cell r="J849">
            <v>12.39</v>
          </cell>
        </row>
        <row r="850">
          <cell r="A850" t="str">
            <v>BSC_Salzburg_A</v>
          </cell>
          <cell r="B850">
            <v>472</v>
          </cell>
          <cell r="C850" t="str">
            <v>SAHA_Hallein</v>
          </cell>
          <cell r="D850">
            <v>1</v>
          </cell>
          <cell r="E850">
            <v>1</v>
          </cell>
          <cell r="F850">
            <v>6.29</v>
          </cell>
          <cell r="G850">
            <v>214.19</v>
          </cell>
          <cell r="H850">
            <v>2.31</v>
          </cell>
          <cell r="I850">
            <v>78.72</v>
          </cell>
          <cell r="J850">
            <v>388.2</v>
          </cell>
        </row>
        <row r="851">
          <cell r="A851" t="str">
            <v>BSC_Salzburg_A</v>
          </cell>
          <cell r="B851">
            <v>11220</v>
          </cell>
          <cell r="C851" t="str">
            <v>SAHA_Hallein</v>
          </cell>
          <cell r="D851">
            <v>1</v>
          </cell>
          <cell r="E851">
            <v>2</v>
          </cell>
          <cell r="F851">
            <v>6.13</v>
          </cell>
          <cell r="G851">
            <v>74.81</v>
          </cell>
          <cell r="H851">
            <v>1.72</v>
          </cell>
          <cell r="I851">
            <v>20.96</v>
          </cell>
          <cell r="J851">
            <v>288.81</v>
          </cell>
        </row>
        <row r="852">
          <cell r="A852" t="str">
            <v>BSC_Salzburg_A</v>
          </cell>
          <cell r="B852">
            <v>501</v>
          </cell>
          <cell r="C852" t="str">
            <v>SAHA_Kuchl</v>
          </cell>
          <cell r="D852">
            <v>1</v>
          </cell>
          <cell r="E852">
            <v>1</v>
          </cell>
          <cell r="F852">
            <v>4.88</v>
          </cell>
          <cell r="G852">
            <v>59.51</v>
          </cell>
          <cell r="H852">
            <v>1.3</v>
          </cell>
          <cell r="I852">
            <v>15.83</v>
          </cell>
          <cell r="J852">
            <v>218.08</v>
          </cell>
        </row>
        <row r="853">
          <cell r="A853" t="str">
            <v>BSC_Salzburg_A</v>
          </cell>
          <cell r="B853">
            <v>447</v>
          </cell>
          <cell r="C853" t="str">
            <v>SAHA_Kuchl_Moos</v>
          </cell>
          <cell r="D853">
            <v>1</v>
          </cell>
          <cell r="E853">
            <v>1</v>
          </cell>
          <cell r="F853">
            <v>3.3</v>
          </cell>
          <cell r="G853">
            <v>112.51</v>
          </cell>
          <cell r="H853">
            <v>0.51</v>
          </cell>
          <cell r="I853">
            <v>17.43</v>
          </cell>
          <cell r="J853">
            <v>85.94</v>
          </cell>
        </row>
        <row r="854">
          <cell r="A854" t="str">
            <v>BSC_Bischofshofen_A</v>
          </cell>
          <cell r="B854">
            <v>8180</v>
          </cell>
          <cell r="C854" t="str">
            <v>SAHA_Russbach</v>
          </cell>
          <cell r="D854">
            <v>1</v>
          </cell>
          <cell r="E854">
            <v>1</v>
          </cell>
          <cell r="F854">
            <v>0.38</v>
          </cell>
          <cell r="G854">
            <v>4.57</v>
          </cell>
          <cell r="H854">
            <v>0.03</v>
          </cell>
          <cell r="I854">
            <v>0.36</v>
          </cell>
          <cell r="J854">
            <v>5.01</v>
          </cell>
        </row>
        <row r="855">
          <cell r="A855" t="str">
            <v>BSC_Bischofshofen_A</v>
          </cell>
          <cell r="B855">
            <v>221</v>
          </cell>
          <cell r="C855" t="str">
            <v>SAJO_Altenmarkt_Sinnhub</v>
          </cell>
          <cell r="D855">
            <v>1</v>
          </cell>
          <cell r="E855">
            <v>1</v>
          </cell>
          <cell r="F855">
            <v>2.16</v>
          </cell>
          <cell r="G855">
            <v>26.31</v>
          </cell>
          <cell r="H855">
            <v>0.39</v>
          </cell>
          <cell r="I855">
            <v>4.82</v>
          </cell>
          <cell r="J855">
            <v>66.36</v>
          </cell>
        </row>
        <row r="856">
          <cell r="A856" t="str">
            <v>BSC_Zell_am_See_A</v>
          </cell>
          <cell r="B856">
            <v>596</v>
          </cell>
          <cell r="C856" t="str">
            <v>SAJO_Bad_Gastein</v>
          </cell>
          <cell r="D856">
            <v>1</v>
          </cell>
          <cell r="E856">
            <v>1</v>
          </cell>
          <cell r="F856">
            <v>2.57</v>
          </cell>
          <cell r="G856">
            <v>18.329999999999998</v>
          </cell>
          <cell r="H856">
            <v>0.51</v>
          </cell>
          <cell r="I856">
            <v>3.66</v>
          </cell>
          <cell r="J856">
            <v>86.41</v>
          </cell>
        </row>
        <row r="857">
          <cell r="A857" t="str">
            <v>BSC_Zell_am_See_A</v>
          </cell>
          <cell r="B857">
            <v>694</v>
          </cell>
          <cell r="C857" t="str">
            <v>SAJO_Bad_Gastein</v>
          </cell>
          <cell r="D857">
            <v>1</v>
          </cell>
          <cell r="E857">
            <v>2</v>
          </cell>
          <cell r="F857">
            <v>2.94</v>
          </cell>
          <cell r="G857">
            <v>20.95</v>
          </cell>
          <cell r="H857">
            <v>0.69</v>
          </cell>
          <cell r="I857">
            <v>4.93</v>
          </cell>
          <cell r="J857">
            <v>116.2</v>
          </cell>
        </row>
        <row r="858">
          <cell r="A858" t="str">
            <v>BSC_Zell_am_See_A</v>
          </cell>
          <cell r="B858">
            <v>310</v>
          </cell>
          <cell r="C858" t="str">
            <v>SAJO_Bad_Hofgastein</v>
          </cell>
          <cell r="D858">
            <v>1</v>
          </cell>
          <cell r="E858">
            <v>1</v>
          </cell>
          <cell r="F858">
            <v>10.09</v>
          </cell>
          <cell r="G858">
            <v>123.01</v>
          </cell>
          <cell r="H858">
            <v>2.36</v>
          </cell>
          <cell r="I858">
            <v>28.73</v>
          </cell>
          <cell r="J858">
            <v>395.87</v>
          </cell>
        </row>
        <row r="859">
          <cell r="A859" t="str">
            <v>BSC_Bischofshofen_A</v>
          </cell>
          <cell r="B859">
            <v>497</v>
          </cell>
          <cell r="C859" t="str">
            <v>SAJO_Bischofshofen</v>
          </cell>
          <cell r="D859">
            <v>1</v>
          </cell>
          <cell r="E859">
            <v>1</v>
          </cell>
          <cell r="F859">
            <v>5.18</v>
          </cell>
          <cell r="G859">
            <v>63.23</v>
          </cell>
          <cell r="H859">
            <v>1.07</v>
          </cell>
          <cell r="I859">
            <v>13.03</v>
          </cell>
          <cell r="J859">
            <v>179.46</v>
          </cell>
        </row>
        <row r="860">
          <cell r="A860" t="str">
            <v>BSC_Bischofshofen_A</v>
          </cell>
          <cell r="B860">
            <v>804</v>
          </cell>
          <cell r="C860" t="str">
            <v>SAJO_Bischofshofen_Alpfahrt</v>
          </cell>
          <cell r="D860">
            <v>1</v>
          </cell>
          <cell r="E860">
            <v>1</v>
          </cell>
          <cell r="F860">
            <v>1.54</v>
          </cell>
          <cell r="G860">
            <v>18.809999999999999</v>
          </cell>
          <cell r="H860">
            <v>0.33</v>
          </cell>
          <cell r="I860">
            <v>4</v>
          </cell>
          <cell r="J860">
            <v>55.09</v>
          </cell>
        </row>
        <row r="861">
          <cell r="A861" t="str">
            <v>BSC_Bischofshofen_A</v>
          </cell>
          <cell r="B861">
            <v>1078</v>
          </cell>
          <cell r="C861" t="str">
            <v>SAJO_Dorfgastein</v>
          </cell>
          <cell r="D861">
            <v>1</v>
          </cell>
          <cell r="E861">
            <v>1</v>
          </cell>
          <cell r="F861">
            <v>1.24</v>
          </cell>
          <cell r="G861">
            <v>15.06</v>
          </cell>
          <cell r="H861">
            <v>0.21</v>
          </cell>
          <cell r="I861">
            <v>2.6</v>
          </cell>
          <cell r="J861">
            <v>35.76</v>
          </cell>
        </row>
        <row r="862">
          <cell r="A862" t="str">
            <v>BSC_Bischofshofen_A</v>
          </cell>
          <cell r="B862">
            <v>805</v>
          </cell>
          <cell r="C862" t="str">
            <v>SAJO_Eben</v>
          </cell>
          <cell r="D862">
            <v>1</v>
          </cell>
          <cell r="E862">
            <v>1</v>
          </cell>
          <cell r="F862">
            <v>1.82</v>
          </cell>
          <cell r="G862">
            <v>62.09</v>
          </cell>
          <cell r="H862">
            <v>0.47</v>
          </cell>
          <cell r="I862">
            <v>15.9</v>
          </cell>
          <cell r="J862">
            <v>78.41</v>
          </cell>
        </row>
        <row r="863">
          <cell r="A863" t="str">
            <v>BSC_Bischofshofen_A</v>
          </cell>
          <cell r="B863">
            <v>8098</v>
          </cell>
          <cell r="C863" t="str">
            <v>SAJO_Filzmoos_Neuberg</v>
          </cell>
          <cell r="D863">
            <v>1</v>
          </cell>
          <cell r="E863">
            <v>1</v>
          </cell>
          <cell r="F863">
            <v>0.99</v>
          </cell>
          <cell r="G863">
            <v>12.04</v>
          </cell>
          <cell r="H863">
            <v>0.06</v>
          </cell>
          <cell r="I863">
            <v>0.76</v>
          </cell>
          <cell r="J863">
            <v>10.48</v>
          </cell>
        </row>
        <row r="864">
          <cell r="A864" t="str">
            <v>BSC_Bischofshofen_A</v>
          </cell>
          <cell r="B864">
            <v>917</v>
          </cell>
          <cell r="C864" t="str">
            <v>SAJO_Flachau_Gindl</v>
          </cell>
          <cell r="D864">
            <v>1</v>
          </cell>
          <cell r="E864">
            <v>1</v>
          </cell>
          <cell r="F864">
            <v>0.76</v>
          </cell>
          <cell r="G864">
            <v>9.3000000000000007</v>
          </cell>
          <cell r="H864">
            <v>0.14000000000000001</v>
          </cell>
          <cell r="I864">
            <v>1.68</v>
          </cell>
          <cell r="J864">
            <v>23.13</v>
          </cell>
        </row>
        <row r="865">
          <cell r="A865" t="str">
            <v>BSC_Bischofshofen_A</v>
          </cell>
          <cell r="B865">
            <v>806</v>
          </cell>
          <cell r="C865" t="str">
            <v>SAJO_Flachau_Reitdorf</v>
          </cell>
          <cell r="D865">
            <v>1</v>
          </cell>
          <cell r="E865">
            <v>1</v>
          </cell>
          <cell r="F865">
            <v>1.9</v>
          </cell>
          <cell r="G865">
            <v>9.4</v>
          </cell>
          <cell r="H865">
            <v>0.19</v>
          </cell>
          <cell r="I865">
            <v>0.96</v>
          </cell>
          <cell r="J865">
            <v>32.57</v>
          </cell>
        </row>
        <row r="866">
          <cell r="A866" t="str">
            <v>BSC_Bischofshofen_A</v>
          </cell>
          <cell r="B866">
            <v>1617</v>
          </cell>
          <cell r="C866" t="str">
            <v>SAJO_Flachau_Reitdorf</v>
          </cell>
          <cell r="D866">
            <v>1</v>
          </cell>
          <cell r="E866">
            <v>2</v>
          </cell>
          <cell r="F866">
            <v>0.93</v>
          </cell>
          <cell r="G866">
            <v>11.31</v>
          </cell>
          <cell r="H866">
            <v>0.13</v>
          </cell>
          <cell r="I866">
            <v>1.54</v>
          </cell>
          <cell r="J866">
            <v>21.24</v>
          </cell>
        </row>
        <row r="867">
          <cell r="A867" t="str">
            <v>BSC_Bischofshofen_A</v>
          </cell>
          <cell r="B867">
            <v>807</v>
          </cell>
          <cell r="C867" t="str">
            <v>SAJO_Flachau_Tauernalm</v>
          </cell>
          <cell r="D867">
            <v>1</v>
          </cell>
          <cell r="E867">
            <v>1</v>
          </cell>
          <cell r="F867">
            <v>1.52</v>
          </cell>
          <cell r="G867">
            <v>18.54</v>
          </cell>
          <cell r="H867">
            <v>0.34</v>
          </cell>
          <cell r="I867">
            <v>4.0999999999999996</v>
          </cell>
          <cell r="J867">
            <v>56.51</v>
          </cell>
        </row>
        <row r="868">
          <cell r="A868" t="str">
            <v>BSC_Bischofshofen_A</v>
          </cell>
          <cell r="B868">
            <v>1688</v>
          </cell>
          <cell r="C868" t="str">
            <v>SAJO_Grossarl_Au</v>
          </cell>
          <cell r="D868">
            <v>1</v>
          </cell>
          <cell r="E868">
            <v>1</v>
          </cell>
          <cell r="F868">
            <v>0.42</v>
          </cell>
          <cell r="G868">
            <v>14.39</v>
          </cell>
          <cell r="H868">
            <v>0.05</v>
          </cell>
          <cell r="I868">
            <v>1.55</v>
          </cell>
          <cell r="J868">
            <v>7.66</v>
          </cell>
        </row>
        <row r="869">
          <cell r="A869" t="str">
            <v>BSC_Bischofshofen_A</v>
          </cell>
          <cell r="B869">
            <v>8037</v>
          </cell>
          <cell r="C869" t="str">
            <v>SAJO_Grossarl_Unterberg</v>
          </cell>
          <cell r="D869">
            <v>1</v>
          </cell>
          <cell r="E869">
            <v>1</v>
          </cell>
          <cell r="F869">
            <v>1.0900000000000001</v>
          </cell>
          <cell r="G869">
            <v>13.35</v>
          </cell>
          <cell r="H869">
            <v>0.13</v>
          </cell>
          <cell r="I869">
            <v>1.59</v>
          </cell>
          <cell r="J869">
            <v>21.95</v>
          </cell>
        </row>
        <row r="870">
          <cell r="A870" t="str">
            <v>BSC_Bischofshofen_A</v>
          </cell>
          <cell r="B870">
            <v>1728</v>
          </cell>
          <cell r="C870" t="str">
            <v>SAJO_Huettschlag</v>
          </cell>
          <cell r="D870">
            <v>1</v>
          </cell>
          <cell r="E870">
            <v>1</v>
          </cell>
          <cell r="F870">
            <v>0.47</v>
          </cell>
          <cell r="G870">
            <v>16.010000000000002</v>
          </cell>
          <cell r="H870">
            <v>0.02</v>
          </cell>
          <cell r="I870">
            <v>0.56999999999999995</v>
          </cell>
          <cell r="J870">
            <v>2.81</v>
          </cell>
        </row>
        <row r="871">
          <cell r="A871" t="str">
            <v>BSC_Bischofshofen_A</v>
          </cell>
          <cell r="B871">
            <v>1071</v>
          </cell>
          <cell r="C871" t="str">
            <v>SAJO_Klamm</v>
          </cell>
          <cell r="D871">
            <v>1</v>
          </cell>
          <cell r="E871">
            <v>1</v>
          </cell>
          <cell r="F871">
            <v>1.35</v>
          </cell>
          <cell r="G871">
            <v>46.08</v>
          </cell>
          <cell r="H871">
            <v>0.2</v>
          </cell>
          <cell r="I871">
            <v>6.87</v>
          </cell>
          <cell r="J871">
            <v>33.869999999999997</v>
          </cell>
        </row>
        <row r="872">
          <cell r="A872" t="str">
            <v>BSC_Bischofshofen_A</v>
          </cell>
          <cell r="B872">
            <v>1725</v>
          </cell>
          <cell r="C872" t="str">
            <v>SAJO_Kleinarl</v>
          </cell>
          <cell r="D872">
            <v>1</v>
          </cell>
          <cell r="E872">
            <v>1</v>
          </cell>
          <cell r="F872">
            <v>0.52</v>
          </cell>
          <cell r="G872">
            <v>6.34</v>
          </cell>
          <cell r="H872">
            <v>0.04</v>
          </cell>
          <cell r="I872">
            <v>0.47</v>
          </cell>
          <cell r="J872">
            <v>6.46</v>
          </cell>
        </row>
        <row r="873">
          <cell r="A873" t="str">
            <v>BSC_Bischofshofen_A</v>
          </cell>
          <cell r="B873">
            <v>356</v>
          </cell>
          <cell r="C873" t="str">
            <v>SAJO_Muehlbach</v>
          </cell>
          <cell r="D873">
            <v>1</v>
          </cell>
          <cell r="E873">
            <v>1</v>
          </cell>
          <cell r="F873">
            <v>1.22</v>
          </cell>
          <cell r="G873">
            <v>14.82</v>
          </cell>
          <cell r="H873">
            <v>0.22</v>
          </cell>
          <cell r="I873">
            <v>2.69</v>
          </cell>
          <cell r="J873">
            <v>37.06</v>
          </cell>
        </row>
        <row r="874">
          <cell r="A874" t="str">
            <v>BSC_Bischofshofen_A</v>
          </cell>
          <cell r="B874">
            <v>355</v>
          </cell>
          <cell r="C874" t="str">
            <v>SAJO_Muehlbach_Fellnbach</v>
          </cell>
          <cell r="D874">
            <v>1</v>
          </cell>
          <cell r="E874">
            <v>1</v>
          </cell>
          <cell r="F874">
            <v>0.55000000000000004</v>
          </cell>
          <cell r="G874">
            <v>6.13</v>
          </cell>
          <cell r="H874">
            <v>0.05</v>
          </cell>
          <cell r="I874">
            <v>0.61</v>
          </cell>
          <cell r="J874">
            <v>9.23</v>
          </cell>
        </row>
        <row r="875">
          <cell r="A875" t="str">
            <v>BSC_Bischofshofen_A</v>
          </cell>
          <cell r="B875">
            <v>1721</v>
          </cell>
          <cell r="C875" t="str">
            <v>SAJO_Obertauern_Felseralm</v>
          </cell>
          <cell r="D875">
            <v>1</v>
          </cell>
          <cell r="E875">
            <v>1</v>
          </cell>
          <cell r="F875">
            <v>0.54</v>
          </cell>
          <cell r="G875">
            <v>6.52</v>
          </cell>
          <cell r="H875">
            <v>0.02</v>
          </cell>
          <cell r="I875">
            <v>0.21</v>
          </cell>
          <cell r="J875">
            <v>2.86</v>
          </cell>
        </row>
        <row r="876">
          <cell r="A876" t="str">
            <v>BSC_Bischofshofen_A</v>
          </cell>
          <cell r="B876">
            <v>1722</v>
          </cell>
          <cell r="C876" t="str">
            <v>SAJO_Obertauern_Ort</v>
          </cell>
          <cell r="D876">
            <v>1</v>
          </cell>
          <cell r="E876">
            <v>1</v>
          </cell>
          <cell r="F876">
            <v>0.65</v>
          </cell>
          <cell r="G876">
            <v>7.93</v>
          </cell>
          <cell r="H876">
            <v>0.08</v>
          </cell>
          <cell r="I876">
            <v>0.96</v>
          </cell>
          <cell r="J876">
            <v>13.28</v>
          </cell>
        </row>
        <row r="877">
          <cell r="A877" t="str">
            <v>BSC_Bischofshofen_A</v>
          </cell>
          <cell r="B877">
            <v>218</v>
          </cell>
          <cell r="C877" t="str">
            <v>SAJO_Radstadt_Mandling</v>
          </cell>
          <cell r="D877">
            <v>1</v>
          </cell>
          <cell r="E877">
            <v>1</v>
          </cell>
          <cell r="F877">
            <v>0.55000000000000004</v>
          </cell>
          <cell r="G877">
            <v>6.68</v>
          </cell>
          <cell r="H877">
            <v>0.11</v>
          </cell>
          <cell r="I877">
            <v>1.29</v>
          </cell>
          <cell r="J877">
            <v>17.75</v>
          </cell>
        </row>
        <row r="878">
          <cell r="A878" t="str">
            <v>BSC_Bischofshofen_A</v>
          </cell>
          <cell r="B878">
            <v>219</v>
          </cell>
          <cell r="C878" t="str">
            <v>SAJO_Radstadt_Zentrum</v>
          </cell>
          <cell r="D878">
            <v>1</v>
          </cell>
          <cell r="E878">
            <v>1</v>
          </cell>
          <cell r="F878">
            <v>1.53</v>
          </cell>
          <cell r="G878">
            <v>52.21</v>
          </cell>
          <cell r="H878">
            <v>0.34</v>
          </cell>
          <cell r="I878">
            <v>11.72</v>
          </cell>
          <cell r="J878">
            <v>57.82</v>
          </cell>
        </row>
        <row r="879">
          <cell r="A879" t="str">
            <v>BSC_Bischofshofen_A</v>
          </cell>
          <cell r="B879">
            <v>1072</v>
          </cell>
          <cell r="C879" t="str">
            <v>SAJO_Schwarzach</v>
          </cell>
          <cell r="D879">
            <v>1</v>
          </cell>
          <cell r="E879">
            <v>1</v>
          </cell>
          <cell r="F879">
            <v>1.29</v>
          </cell>
          <cell r="G879">
            <v>15.76</v>
          </cell>
          <cell r="H879">
            <v>0.25</v>
          </cell>
          <cell r="I879">
            <v>3.06</v>
          </cell>
          <cell r="J879">
            <v>42.1</v>
          </cell>
        </row>
        <row r="880">
          <cell r="A880" t="str">
            <v>BSC_Bischofshofen_A</v>
          </cell>
          <cell r="B880">
            <v>1674</v>
          </cell>
          <cell r="C880" t="str">
            <v>SAJO_Schwarzach</v>
          </cell>
          <cell r="D880">
            <v>1</v>
          </cell>
          <cell r="E880">
            <v>2</v>
          </cell>
          <cell r="F880">
            <v>3.39</v>
          </cell>
          <cell r="G880">
            <v>41.34</v>
          </cell>
          <cell r="H880">
            <v>0.83</v>
          </cell>
          <cell r="I880">
            <v>10.17</v>
          </cell>
          <cell r="J880">
            <v>140.06</v>
          </cell>
        </row>
        <row r="881">
          <cell r="A881" t="str">
            <v>BSC_Bischofshofen_A</v>
          </cell>
          <cell r="B881">
            <v>496</v>
          </cell>
          <cell r="C881" t="str">
            <v>SAJO_St_Johann</v>
          </cell>
          <cell r="D881">
            <v>1</v>
          </cell>
          <cell r="E881">
            <v>1</v>
          </cell>
          <cell r="F881">
            <v>4.8600000000000003</v>
          </cell>
          <cell r="G881">
            <v>59.27</v>
          </cell>
          <cell r="H881">
            <v>1.26</v>
          </cell>
          <cell r="I881">
            <v>15.42</v>
          </cell>
          <cell r="J881">
            <v>212.39</v>
          </cell>
        </row>
        <row r="882">
          <cell r="A882" t="str">
            <v>BSC_Bischofshofen_A</v>
          </cell>
          <cell r="B882">
            <v>1726</v>
          </cell>
          <cell r="C882" t="str">
            <v>SAJO_St_Johann_Hallmoos</v>
          </cell>
          <cell r="D882">
            <v>1</v>
          </cell>
          <cell r="E882">
            <v>1</v>
          </cell>
          <cell r="F882">
            <v>0.5</v>
          </cell>
          <cell r="G882">
            <v>6.13</v>
          </cell>
          <cell r="H882">
            <v>0.03</v>
          </cell>
          <cell r="I882">
            <v>0.33</v>
          </cell>
          <cell r="J882">
            <v>4.5599999999999996</v>
          </cell>
        </row>
        <row r="883">
          <cell r="A883" t="str">
            <v>BSC_Bischofshofen_A</v>
          </cell>
          <cell r="B883">
            <v>500</v>
          </cell>
          <cell r="C883" t="str">
            <v>SAJO_Sulzau</v>
          </cell>
          <cell r="D883">
            <v>1</v>
          </cell>
          <cell r="E883">
            <v>1</v>
          </cell>
          <cell r="F883">
            <v>1.1000000000000001</v>
          </cell>
          <cell r="G883">
            <v>13.48</v>
          </cell>
          <cell r="H883">
            <v>0.27</v>
          </cell>
          <cell r="I883">
            <v>3.26</v>
          </cell>
          <cell r="J883">
            <v>44.86</v>
          </cell>
        </row>
        <row r="884">
          <cell r="A884" t="str">
            <v>BSC_Bischofshofen_A</v>
          </cell>
          <cell r="B884">
            <v>1878</v>
          </cell>
          <cell r="C884" t="str">
            <v>SAJO_Untertauern</v>
          </cell>
          <cell r="D884">
            <v>1</v>
          </cell>
          <cell r="E884">
            <v>1</v>
          </cell>
          <cell r="F884">
            <v>0.32</v>
          </cell>
          <cell r="G884">
            <v>3.87</v>
          </cell>
          <cell r="H884">
            <v>0.03</v>
          </cell>
          <cell r="I884">
            <v>0.39</v>
          </cell>
          <cell r="J884">
            <v>5.34</v>
          </cell>
        </row>
        <row r="885">
          <cell r="A885" t="str">
            <v>BSC_Bischofshofen_A</v>
          </cell>
          <cell r="B885">
            <v>1724</v>
          </cell>
          <cell r="C885" t="str">
            <v>SAJO_Wagrain_Fuerbach</v>
          </cell>
          <cell r="D885">
            <v>1</v>
          </cell>
          <cell r="E885">
            <v>1</v>
          </cell>
          <cell r="F885">
            <v>0.99</v>
          </cell>
          <cell r="G885">
            <v>12.13</v>
          </cell>
          <cell r="H885">
            <v>0.15</v>
          </cell>
          <cell r="I885">
            <v>1.83</v>
          </cell>
          <cell r="J885">
            <v>25.19</v>
          </cell>
        </row>
        <row r="886">
          <cell r="A886" t="str">
            <v>BSC_Bischofshofen_A</v>
          </cell>
          <cell r="B886">
            <v>498</v>
          </cell>
          <cell r="C886" t="str">
            <v>SAJO_Werfen</v>
          </cell>
          <cell r="D886">
            <v>1</v>
          </cell>
          <cell r="E886">
            <v>1</v>
          </cell>
          <cell r="F886">
            <v>1.5</v>
          </cell>
          <cell r="G886">
            <v>18.350000000000001</v>
          </cell>
          <cell r="H886">
            <v>0.38</v>
          </cell>
          <cell r="I886">
            <v>4.62</v>
          </cell>
          <cell r="J886">
            <v>63.66</v>
          </cell>
        </row>
        <row r="887">
          <cell r="A887" t="str">
            <v>BSC_Salzburg_B</v>
          </cell>
          <cell r="B887">
            <v>1786</v>
          </cell>
          <cell r="C887" t="str">
            <v>SASG_Bayerhamerstr</v>
          </cell>
          <cell r="D887">
            <v>1</v>
          </cell>
          <cell r="E887">
            <v>1</v>
          </cell>
          <cell r="F887">
            <v>2.87</v>
          </cell>
          <cell r="G887">
            <v>35</v>
          </cell>
          <cell r="H887">
            <v>0.69</v>
          </cell>
          <cell r="I887">
            <v>8.4700000000000006</v>
          </cell>
          <cell r="J887">
            <v>116.63</v>
          </cell>
        </row>
        <row r="888">
          <cell r="A888" t="str">
            <v>BSC_Salzburg_B</v>
          </cell>
          <cell r="B888">
            <v>1886</v>
          </cell>
          <cell r="C888" t="str">
            <v>SASG_Bayerhamerstr</v>
          </cell>
          <cell r="D888">
            <v>1</v>
          </cell>
          <cell r="E888">
            <v>2</v>
          </cell>
          <cell r="F888">
            <v>4.25</v>
          </cell>
          <cell r="G888">
            <v>51.89</v>
          </cell>
          <cell r="H888">
            <v>1.52</v>
          </cell>
          <cell r="I888">
            <v>18.5</v>
          </cell>
          <cell r="J888">
            <v>254.85</v>
          </cell>
        </row>
        <row r="889">
          <cell r="A889" t="str">
            <v>BSC_Salzburg_B</v>
          </cell>
          <cell r="B889">
            <v>1986</v>
          </cell>
          <cell r="C889" t="str">
            <v>SASG_Bayerhamerstr</v>
          </cell>
          <cell r="D889">
            <v>1</v>
          </cell>
          <cell r="E889">
            <v>3</v>
          </cell>
          <cell r="F889">
            <v>3.13</v>
          </cell>
          <cell r="G889">
            <v>106.8</v>
          </cell>
          <cell r="H889">
            <v>0.78</v>
          </cell>
          <cell r="I889">
            <v>26.66</v>
          </cell>
          <cell r="J889">
            <v>131.49</v>
          </cell>
        </row>
        <row r="890">
          <cell r="A890" t="str">
            <v>BSC_Salzburg_B</v>
          </cell>
          <cell r="B890">
            <v>365</v>
          </cell>
          <cell r="C890" t="str">
            <v>SASG_Berg_Sam</v>
          </cell>
          <cell r="D890">
            <v>1</v>
          </cell>
          <cell r="E890">
            <v>1</v>
          </cell>
          <cell r="F890">
            <v>1.95</v>
          </cell>
          <cell r="G890">
            <v>66.260000000000005</v>
          </cell>
          <cell r="H890">
            <v>0.49</v>
          </cell>
          <cell r="I890">
            <v>16.670000000000002</v>
          </cell>
          <cell r="J890">
            <v>82.22</v>
          </cell>
        </row>
        <row r="891">
          <cell r="A891" t="str">
            <v>BSC_Salzburg_A</v>
          </cell>
          <cell r="B891">
            <v>366</v>
          </cell>
          <cell r="C891" t="str">
            <v>SASG_Bessarabierstr</v>
          </cell>
          <cell r="D891">
            <v>1</v>
          </cell>
          <cell r="E891">
            <v>1</v>
          </cell>
          <cell r="F891">
            <v>1.24</v>
          </cell>
          <cell r="G891">
            <v>15.06</v>
          </cell>
          <cell r="H891">
            <v>0.28999999999999998</v>
          </cell>
          <cell r="I891">
            <v>3.56</v>
          </cell>
          <cell r="J891">
            <v>49.05</v>
          </cell>
        </row>
        <row r="892">
          <cell r="A892" t="str">
            <v>BSC_Salzburg_A</v>
          </cell>
          <cell r="B892">
            <v>401</v>
          </cell>
          <cell r="C892" t="str">
            <v>SASG_Bessarabierstr</v>
          </cell>
          <cell r="D892">
            <v>1</v>
          </cell>
          <cell r="E892">
            <v>2</v>
          </cell>
          <cell r="F892">
            <v>1.8</v>
          </cell>
          <cell r="G892">
            <v>22.01</v>
          </cell>
          <cell r="H892">
            <v>0.35</v>
          </cell>
          <cell r="I892">
            <v>4.3099999999999996</v>
          </cell>
          <cell r="J892">
            <v>59.44</v>
          </cell>
        </row>
        <row r="893">
          <cell r="A893" t="str">
            <v>BSC_Salzburg_A</v>
          </cell>
          <cell r="B893">
            <v>1733</v>
          </cell>
          <cell r="C893" t="str">
            <v>SASG_Bessarabierstr</v>
          </cell>
          <cell r="D893">
            <v>1</v>
          </cell>
          <cell r="E893">
            <v>3</v>
          </cell>
          <cell r="F893">
            <v>2.38</v>
          </cell>
          <cell r="G893">
            <v>28.99</v>
          </cell>
          <cell r="H893">
            <v>0.57999999999999996</v>
          </cell>
          <cell r="I893">
            <v>7.06</v>
          </cell>
          <cell r="J893">
            <v>97.22</v>
          </cell>
        </row>
        <row r="894">
          <cell r="A894" t="str">
            <v>BSC_Salzburg_A</v>
          </cell>
          <cell r="B894">
            <v>630</v>
          </cell>
          <cell r="C894" t="str">
            <v>SASG_Chiemseegasse</v>
          </cell>
          <cell r="D894">
            <v>1</v>
          </cell>
          <cell r="E894">
            <v>1</v>
          </cell>
          <cell r="F894">
            <v>3.23</v>
          </cell>
          <cell r="G894">
            <v>39.450000000000003</v>
          </cell>
          <cell r="H894">
            <v>0.77</v>
          </cell>
          <cell r="I894">
            <v>9.41</v>
          </cell>
          <cell r="J894">
            <v>129.66</v>
          </cell>
        </row>
        <row r="895">
          <cell r="A895" t="str">
            <v>BSC_Salzburg_A</v>
          </cell>
          <cell r="B895">
            <v>631</v>
          </cell>
          <cell r="C895" t="str">
            <v>SASG_Chiemseegasse</v>
          </cell>
          <cell r="D895">
            <v>1</v>
          </cell>
          <cell r="E895">
            <v>2</v>
          </cell>
          <cell r="F895">
            <v>3.09</v>
          </cell>
          <cell r="G895">
            <v>37.68</v>
          </cell>
          <cell r="H895">
            <v>0.88</v>
          </cell>
          <cell r="I895">
            <v>10.72</v>
          </cell>
          <cell r="J895">
            <v>147.65</v>
          </cell>
        </row>
        <row r="896">
          <cell r="A896" t="str">
            <v>BSC_Salzburg_B</v>
          </cell>
          <cell r="B896">
            <v>9614</v>
          </cell>
          <cell r="C896" t="str">
            <v>SASG_Fuerbergstr</v>
          </cell>
          <cell r="D896">
            <v>1</v>
          </cell>
          <cell r="E896">
            <v>1</v>
          </cell>
          <cell r="F896">
            <v>2.91</v>
          </cell>
          <cell r="G896">
            <v>99.05</v>
          </cell>
          <cell r="H896">
            <v>0.79</v>
          </cell>
          <cell r="I896">
            <v>26.87</v>
          </cell>
          <cell r="J896">
            <v>132.5</v>
          </cell>
        </row>
        <row r="897">
          <cell r="A897" t="str">
            <v>BSC_Salzburg_B</v>
          </cell>
          <cell r="B897">
            <v>9615</v>
          </cell>
          <cell r="C897" t="str">
            <v>SASG_Fuerbergstr</v>
          </cell>
          <cell r="D897">
            <v>1</v>
          </cell>
          <cell r="E897">
            <v>2</v>
          </cell>
          <cell r="F897">
            <v>2.38</v>
          </cell>
          <cell r="G897">
            <v>28.99</v>
          </cell>
          <cell r="H897">
            <v>0.53</v>
          </cell>
          <cell r="I897">
            <v>6.52</v>
          </cell>
          <cell r="J897">
            <v>89.84</v>
          </cell>
        </row>
        <row r="898">
          <cell r="A898" t="str">
            <v>BSC_Salzburg_B</v>
          </cell>
          <cell r="B898">
            <v>9616</v>
          </cell>
          <cell r="C898" t="str">
            <v>SASG_Fuerbergstr</v>
          </cell>
          <cell r="D898">
            <v>1</v>
          </cell>
          <cell r="E898">
            <v>3</v>
          </cell>
          <cell r="F898">
            <v>1.95</v>
          </cell>
          <cell r="G898">
            <v>23.72</v>
          </cell>
          <cell r="H898">
            <v>0.59</v>
          </cell>
          <cell r="I898">
            <v>7.16</v>
          </cell>
          <cell r="J898">
            <v>98.68</v>
          </cell>
        </row>
        <row r="899">
          <cell r="A899" t="str">
            <v>BSC_Salzburg_A</v>
          </cell>
          <cell r="B899">
            <v>2586</v>
          </cell>
          <cell r="C899" t="str">
            <v>SASG_Fuerstenallee</v>
          </cell>
          <cell r="D899">
            <v>1</v>
          </cell>
          <cell r="E899">
            <v>1</v>
          </cell>
          <cell r="F899">
            <v>3.67</v>
          </cell>
          <cell r="G899">
            <v>44.72</v>
          </cell>
          <cell r="H899">
            <v>0.94</v>
          </cell>
          <cell r="I899">
            <v>11.41</v>
          </cell>
          <cell r="J899">
            <v>157.12</v>
          </cell>
        </row>
        <row r="900">
          <cell r="A900" t="str">
            <v>BSC_Salzburg_A</v>
          </cell>
          <cell r="B900">
            <v>2686</v>
          </cell>
          <cell r="C900" t="str">
            <v>SASG_Fuerstenallee</v>
          </cell>
          <cell r="D900">
            <v>1</v>
          </cell>
          <cell r="E900">
            <v>2</v>
          </cell>
          <cell r="F900">
            <v>4</v>
          </cell>
          <cell r="G900">
            <v>48.84</v>
          </cell>
          <cell r="H900">
            <v>1.01</v>
          </cell>
          <cell r="I900">
            <v>12.3</v>
          </cell>
          <cell r="J900">
            <v>169.45</v>
          </cell>
        </row>
        <row r="901">
          <cell r="A901" t="str">
            <v>BSC_Salzburg_A</v>
          </cell>
          <cell r="B901">
            <v>2786</v>
          </cell>
          <cell r="C901" t="str">
            <v>SASG_Fuerstenallee</v>
          </cell>
          <cell r="D901">
            <v>1</v>
          </cell>
          <cell r="E901">
            <v>3</v>
          </cell>
          <cell r="F901">
            <v>2.0699999999999998</v>
          </cell>
          <cell r="G901">
            <v>70.599999999999994</v>
          </cell>
          <cell r="H901">
            <v>0.41</v>
          </cell>
          <cell r="I901">
            <v>13.89</v>
          </cell>
          <cell r="J901">
            <v>68.489999999999995</v>
          </cell>
        </row>
        <row r="902">
          <cell r="A902" t="str">
            <v>BSC_Salzburg_B</v>
          </cell>
          <cell r="B902">
            <v>2086</v>
          </cell>
          <cell r="C902" t="str">
            <v>SASG_Gaisbergstr</v>
          </cell>
          <cell r="D902">
            <v>1</v>
          </cell>
          <cell r="E902">
            <v>1</v>
          </cell>
          <cell r="F902">
            <v>1.68</v>
          </cell>
          <cell r="G902">
            <v>57.06</v>
          </cell>
          <cell r="H902">
            <v>0.27</v>
          </cell>
          <cell r="I902">
            <v>9.24</v>
          </cell>
          <cell r="J902">
            <v>45.56</v>
          </cell>
        </row>
        <row r="903">
          <cell r="A903" t="str">
            <v>BSC_Salzburg_B</v>
          </cell>
          <cell r="B903">
            <v>2186</v>
          </cell>
          <cell r="C903" t="str">
            <v>SASG_Gaisbergstr</v>
          </cell>
          <cell r="D903">
            <v>1</v>
          </cell>
          <cell r="E903">
            <v>2</v>
          </cell>
          <cell r="F903">
            <v>3.16</v>
          </cell>
          <cell r="G903">
            <v>107.65</v>
          </cell>
          <cell r="H903">
            <v>0.9</v>
          </cell>
          <cell r="I903">
            <v>30.8</v>
          </cell>
          <cell r="J903">
            <v>151.91</v>
          </cell>
        </row>
        <row r="904">
          <cell r="A904" t="str">
            <v>BSC_Salzburg_B</v>
          </cell>
          <cell r="B904">
            <v>2286</v>
          </cell>
          <cell r="C904" t="str">
            <v>SASG_Gaisbergstr</v>
          </cell>
          <cell r="D904">
            <v>1</v>
          </cell>
          <cell r="E904">
            <v>3</v>
          </cell>
          <cell r="F904">
            <v>1.78</v>
          </cell>
          <cell r="G904">
            <v>60.81</v>
          </cell>
          <cell r="H904">
            <v>0.5</v>
          </cell>
          <cell r="I904">
            <v>17.05</v>
          </cell>
          <cell r="J904">
            <v>84.1</v>
          </cell>
        </row>
        <row r="905">
          <cell r="A905" t="str">
            <v>BSC_Salzburg_A</v>
          </cell>
          <cell r="B905">
            <v>2386</v>
          </cell>
          <cell r="C905" t="str">
            <v>SASG_Ginzkeyplatz</v>
          </cell>
          <cell r="D905">
            <v>1</v>
          </cell>
          <cell r="E905">
            <v>1</v>
          </cell>
          <cell r="F905">
            <v>3.11</v>
          </cell>
          <cell r="G905">
            <v>37.93</v>
          </cell>
          <cell r="H905">
            <v>0.98</v>
          </cell>
          <cell r="I905">
            <v>11.93</v>
          </cell>
          <cell r="J905">
            <v>164.39</v>
          </cell>
        </row>
        <row r="906">
          <cell r="A906" t="str">
            <v>BSC_Salzburg_A</v>
          </cell>
          <cell r="B906">
            <v>2486</v>
          </cell>
          <cell r="C906" t="str">
            <v>SASG_Ginzkeyplatz</v>
          </cell>
          <cell r="D906">
            <v>1</v>
          </cell>
          <cell r="E906">
            <v>2</v>
          </cell>
          <cell r="F906">
            <v>2.82</v>
          </cell>
          <cell r="G906">
            <v>34.42</v>
          </cell>
          <cell r="H906">
            <v>0.71</v>
          </cell>
          <cell r="I906">
            <v>8.67</v>
          </cell>
          <cell r="J906">
            <v>119.4</v>
          </cell>
        </row>
        <row r="907">
          <cell r="A907" t="str">
            <v>BSC_Salzburg_A</v>
          </cell>
          <cell r="B907">
            <v>11540</v>
          </cell>
          <cell r="C907" t="str">
            <v>SASG_Ginzkeyplatz</v>
          </cell>
          <cell r="D907">
            <v>1</v>
          </cell>
          <cell r="E907">
            <v>3</v>
          </cell>
          <cell r="F907">
            <v>2.69</v>
          </cell>
          <cell r="G907">
            <v>32.74</v>
          </cell>
          <cell r="H907">
            <v>0.64</v>
          </cell>
          <cell r="I907">
            <v>7.81</v>
          </cell>
          <cell r="J907">
            <v>107.66</v>
          </cell>
        </row>
        <row r="908">
          <cell r="A908" t="str">
            <v>BSC_Salzburg_A</v>
          </cell>
          <cell r="B908">
            <v>9780</v>
          </cell>
          <cell r="C908" t="str">
            <v>SASG_IH_Europark</v>
          </cell>
          <cell r="D908">
            <v>1</v>
          </cell>
          <cell r="E908">
            <v>1</v>
          </cell>
          <cell r="F908">
            <v>0.97</v>
          </cell>
          <cell r="G908">
            <v>32.96</v>
          </cell>
          <cell r="H908">
            <v>0.1</v>
          </cell>
          <cell r="I908">
            <v>3.47</v>
          </cell>
          <cell r="J908">
            <v>17.11</v>
          </cell>
        </row>
        <row r="909">
          <cell r="A909" t="str">
            <v>BSC_Salzburg_A</v>
          </cell>
          <cell r="B909">
            <v>9800</v>
          </cell>
          <cell r="C909" t="str">
            <v>SASG_IH_Europark</v>
          </cell>
          <cell r="D909">
            <v>2</v>
          </cell>
          <cell r="E909">
            <v>1</v>
          </cell>
          <cell r="F909">
            <v>0.74</v>
          </cell>
          <cell r="G909">
            <v>25.21</v>
          </cell>
          <cell r="H909">
            <v>0.06</v>
          </cell>
          <cell r="I909">
            <v>2.0099999999999998</v>
          </cell>
          <cell r="J909">
            <v>9.9</v>
          </cell>
        </row>
        <row r="910">
          <cell r="A910" t="str">
            <v>BSC_Salzburg_A</v>
          </cell>
          <cell r="B910">
            <v>9801</v>
          </cell>
          <cell r="C910" t="str">
            <v>SASG_IH_Europark</v>
          </cell>
          <cell r="D910">
            <v>3</v>
          </cell>
          <cell r="E910">
            <v>1</v>
          </cell>
          <cell r="F910">
            <v>0.92</v>
          </cell>
          <cell r="G910">
            <v>31.26</v>
          </cell>
          <cell r="H910">
            <v>0.09</v>
          </cell>
          <cell r="I910">
            <v>3.21</v>
          </cell>
          <cell r="J910">
            <v>15.84</v>
          </cell>
        </row>
        <row r="911">
          <cell r="A911" t="str">
            <v>BSC_Salzburg_A</v>
          </cell>
          <cell r="B911">
            <v>53</v>
          </cell>
          <cell r="C911" t="str">
            <v>SASG_Innsbr_Bundesstr</v>
          </cell>
          <cell r="D911">
            <v>1</v>
          </cell>
          <cell r="E911">
            <v>1</v>
          </cell>
          <cell r="F911">
            <v>1.53</v>
          </cell>
          <cell r="G911">
            <v>52.29</v>
          </cell>
          <cell r="H911">
            <v>0.28999999999999998</v>
          </cell>
          <cell r="I911">
            <v>9.85</v>
          </cell>
          <cell r="J911">
            <v>48.57</v>
          </cell>
        </row>
        <row r="912">
          <cell r="A912" t="str">
            <v>BSC_Salzburg_A</v>
          </cell>
          <cell r="B912">
            <v>54</v>
          </cell>
          <cell r="C912" t="str">
            <v>SASG_Innsbr_Bundesstr</v>
          </cell>
          <cell r="D912">
            <v>1</v>
          </cell>
          <cell r="E912">
            <v>2</v>
          </cell>
          <cell r="F912">
            <v>4.09</v>
          </cell>
          <cell r="G912">
            <v>49.85</v>
          </cell>
          <cell r="H912">
            <v>1.34</v>
          </cell>
          <cell r="I912">
            <v>16.39</v>
          </cell>
          <cell r="J912">
            <v>225.75</v>
          </cell>
        </row>
        <row r="913">
          <cell r="A913" t="str">
            <v>BSC_Salzburg_A</v>
          </cell>
          <cell r="B913">
            <v>55</v>
          </cell>
          <cell r="C913" t="str">
            <v>SASG_Innsbr_Bundesstr</v>
          </cell>
          <cell r="D913">
            <v>1</v>
          </cell>
          <cell r="E913">
            <v>3</v>
          </cell>
          <cell r="F913">
            <v>6.08</v>
          </cell>
          <cell r="G913">
            <v>74.2</v>
          </cell>
          <cell r="H913">
            <v>1.75</v>
          </cell>
          <cell r="I913">
            <v>21.35</v>
          </cell>
          <cell r="J913">
            <v>294.17</v>
          </cell>
        </row>
        <row r="914">
          <cell r="A914" t="str">
            <v>BSC_Salzburg_B</v>
          </cell>
          <cell r="B914">
            <v>86</v>
          </cell>
          <cell r="C914" t="str">
            <v>SASG_Itzlinger_Hauptstr</v>
          </cell>
          <cell r="D914">
            <v>1</v>
          </cell>
          <cell r="E914">
            <v>1</v>
          </cell>
          <cell r="F914">
            <v>2.9</v>
          </cell>
          <cell r="G914">
            <v>35.33</v>
          </cell>
          <cell r="H914">
            <v>1.08</v>
          </cell>
          <cell r="I914">
            <v>13.22</v>
          </cell>
          <cell r="J914">
            <v>182.11</v>
          </cell>
        </row>
        <row r="915">
          <cell r="A915" t="str">
            <v>BSC_Salzburg_B</v>
          </cell>
          <cell r="B915">
            <v>186</v>
          </cell>
          <cell r="C915" t="str">
            <v>SASG_Itzlinger_Hauptstr</v>
          </cell>
          <cell r="D915">
            <v>1</v>
          </cell>
          <cell r="E915">
            <v>2</v>
          </cell>
          <cell r="F915">
            <v>2.06</v>
          </cell>
          <cell r="G915">
            <v>70.260000000000005</v>
          </cell>
          <cell r="H915">
            <v>0.55000000000000004</v>
          </cell>
          <cell r="I915">
            <v>18.66</v>
          </cell>
          <cell r="J915">
            <v>92.04</v>
          </cell>
        </row>
        <row r="916">
          <cell r="A916" t="str">
            <v>BSC_Salzburg_B</v>
          </cell>
          <cell r="B916">
            <v>286</v>
          </cell>
          <cell r="C916" t="str">
            <v>SASG_Itzlinger_Hauptstr</v>
          </cell>
          <cell r="D916">
            <v>1</v>
          </cell>
          <cell r="E916">
            <v>3</v>
          </cell>
          <cell r="F916">
            <v>3.05</v>
          </cell>
          <cell r="G916">
            <v>103.82</v>
          </cell>
          <cell r="H916">
            <v>0.87</v>
          </cell>
          <cell r="I916">
            <v>29.58</v>
          </cell>
          <cell r="J916">
            <v>145.86000000000001</v>
          </cell>
        </row>
        <row r="917">
          <cell r="A917" t="str">
            <v>BSC_Salzburg_B</v>
          </cell>
          <cell r="B917">
            <v>386</v>
          </cell>
          <cell r="C917" t="str">
            <v>SASG_Linzer_Bundesstr</v>
          </cell>
          <cell r="D917">
            <v>1</v>
          </cell>
          <cell r="E917">
            <v>1</v>
          </cell>
          <cell r="F917">
            <v>1.55</v>
          </cell>
          <cell r="G917">
            <v>52.89</v>
          </cell>
          <cell r="H917">
            <v>0.4</v>
          </cell>
          <cell r="I917">
            <v>13.74</v>
          </cell>
          <cell r="J917">
            <v>67.77</v>
          </cell>
        </row>
        <row r="918">
          <cell r="A918" t="str">
            <v>BSC_Salzburg_B</v>
          </cell>
          <cell r="B918">
            <v>486</v>
          </cell>
          <cell r="C918" t="str">
            <v>SASG_Linzer_Bundesstr</v>
          </cell>
          <cell r="D918">
            <v>1</v>
          </cell>
          <cell r="E918">
            <v>2</v>
          </cell>
          <cell r="F918">
            <v>1.51</v>
          </cell>
          <cell r="G918">
            <v>18.440000000000001</v>
          </cell>
          <cell r="H918">
            <v>0.39</v>
          </cell>
          <cell r="I918">
            <v>4.7</v>
          </cell>
          <cell r="J918">
            <v>64.739999999999995</v>
          </cell>
        </row>
        <row r="919">
          <cell r="A919" t="str">
            <v>BSC_Salzburg_A</v>
          </cell>
          <cell r="B919">
            <v>7</v>
          </cell>
          <cell r="C919" t="str">
            <v>SASG_Michael_Pacher_Str</v>
          </cell>
          <cell r="D919">
            <v>1</v>
          </cell>
          <cell r="E919">
            <v>1</v>
          </cell>
          <cell r="F919">
            <v>3.7</v>
          </cell>
          <cell r="G919">
            <v>45.15</v>
          </cell>
          <cell r="H919">
            <v>1.2</v>
          </cell>
          <cell r="I919">
            <v>14.62</v>
          </cell>
          <cell r="J919">
            <v>201.42</v>
          </cell>
        </row>
        <row r="920">
          <cell r="A920" t="str">
            <v>BSC_Salzburg_A</v>
          </cell>
          <cell r="B920">
            <v>8</v>
          </cell>
          <cell r="C920" t="str">
            <v>SASG_Michael_Pacher_Str</v>
          </cell>
          <cell r="D920">
            <v>1</v>
          </cell>
          <cell r="E920">
            <v>2</v>
          </cell>
          <cell r="F920">
            <v>6.72</v>
          </cell>
          <cell r="G920">
            <v>81.95</v>
          </cell>
          <cell r="H920">
            <v>1.56</v>
          </cell>
          <cell r="I920">
            <v>18.989999999999998</v>
          </cell>
          <cell r="J920">
            <v>261.61</v>
          </cell>
        </row>
        <row r="921">
          <cell r="A921" t="str">
            <v>BSC_Salzburg_A</v>
          </cell>
          <cell r="B921">
            <v>9</v>
          </cell>
          <cell r="C921" t="str">
            <v>SASG_Michael_Pacher_Str</v>
          </cell>
          <cell r="D921">
            <v>1</v>
          </cell>
          <cell r="E921">
            <v>3</v>
          </cell>
          <cell r="F921">
            <v>1.89</v>
          </cell>
          <cell r="G921">
            <v>64.47</v>
          </cell>
          <cell r="H921">
            <v>0.52</v>
          </cell>
          <cell r="I921">
            <v>17.8</v>
          </cell>
          <cell r="J921">
            <v>87.77</v>
          </cell>
        </row>
        <row r="922">
          <cell r="A922" t="str">
            <v>BSC_Salzburg_A</v>
          </cell>
          <cell r="B922">
            <v>2886</v>
          </cell>
          <cell r="C922" t="str">
            <v>SASG_Moosstr</v>
          </cell>
          <cell r="D922">
            <v>1</v>
          </cell>
          <cell r="E922">
            <v>1</v>
          </cell>
          <cell r="F922">
            <v>3.69</v>
          </cell>
          <cell r="G922">
            <v>44.97</v>
          </cell>
          <cell r="H922">
            <v>1.01</v>
          </cell>
          <cell r="I922">
            <v>12.29</v>
          </cell>
          <cell r="J922">
            <v>169.36</v>
          </cell>
        </row>
        <row r="923">
          <cell r="A923" t="str">
            <v>BSC_Salzburg_A</v>
          </cell>
          <cell r="B923">
            <v>1686</v>
          </cell>
          <cell r="C923" t="str">
            <v>SASG_Muenchner_Bundesstr</v>
          </cell>
          <cell r="D923">
            <v>1</v>
          </cell>
          <cell r="E923">
            <v>1</v>
          </cell>
          <cell r="F923">
            <v>5.25</v>
          </cell>
          <cell r="G923">
            <v>178.85</v>
          </cell>
          <cell r="H923">
            <v>2.0299999999999998</v>
          </cell>
          <cell r="I923">
            <v>69.25</v>
          </cell>
          <cell r="J923">
            <v>341.53</v>
          </cell>
        </row>
        <row r="924">
          <cell r="A924" t="str">
            <v>BSC_Salzburg_A</v>
          </cell>
          <cell r="B924">
            <v>1386</v>
          </cell>
          <cell r="C924" t="str">
            <v>SASG_Pillweinstr</v>
          </cell>
          <cell r="D924">
            <v>1</v>
          </cell>
          <cell r="E924">
            <v>1</v>
          </cell>
          <cell r="F924">
            <v>1.69</v>
          </cell>
          <cell r="G924">
            <v>57.57</v>
          </cell>
          <cell r="H924">
            <v>0.44</v>
          </cell>
          <cell r="I924">
            <v>14.99</v>
          </cell>
          <cell r="J924">
            <v>73.900000000000006</v>
          </cell>
        </row>
        <row r="925">
          <cell r="A925" t="str">
            <v>BSC_Salzburg_A</v>
          </cell>
          <cell r="B925">
            <v>1486</v>
          </cell>
          <cell r="C925" t="str">
            <v>SASG_Pillweinstr</v>
          </cell>
          <cell r="D925">
            <v>1</v>
          </cell>
          <cell r="E925">
            <v>2</v>
          </cell>
          <cell r="F925">
            <v>6.51</v>
          </cell>
          <cell r="G925">
            <v>79.39</v>
          </cell>
          <cell r="H925">
            <v>1.83</v>
          </cell>
          <cell r="I925">
            <v>22.26</v>
          </cell>
          <cell r="J925">
            <v>306.67</v>
          </cell>
        </row>
        <row r="926">
          <cell r="A926" t="str">
            <v>BSC_Salzburg_A</v>
          </cell>
          <cell r="B926">
            <v>1586</v>
          </cell>
          <cell r="C926" t="str">
            <v>SASG_Pillweinstr</v>
          </cell>
          <cell r="D926">
            <v>1</v>
          </cell>
          <cell r="E926">
            <v>3</v>
          </cell>
          <cell r="F926">
            <v>1.5</v>
          </cell>
          <cell r="G926">
            <v>51.01</v>
          </cell>
          <cell r="H926">
            <v>0.38</v>
          </cell>
          <cell r="I926">
            <v>13.02</v>
          </cell>
          <cell r="J926">
            <v>64.22</v>
          </cell>
        </row>
        <row r="927">
          <cell r="A927" t="str">
            <v>BSC_Salzburg_B</v>
          </cell>
          <cell r="B927">
            <v>1086</v>
          </cell>
          <cell r="C927" t="str">
            <v>SASG_Rainerstr</v>
          </cell>
          <cell r="D927">
            <v>1</v>
          </cell>
          <cell r="E927">
            <v>1</v>
          </cell>
          <cell r="F927">
            <v>4.72</v>
          </cell>
          <cell r="G927">
            <v>57.53</v>
          </cell>
          <cell r="H927">
            <v>1.55</v>
          </cell>
          <cell r="I927">
            <v>18.96</v>
          </cell>
          <cell r="J927">
            <v>261.2</v>
          </cell>
        </row>
        <row r="928">
          <cell r="A928" t="str">
            <v>BSC_Salzburg_B</v>
          </cell>
          <cell r="B928">
            <v>1186</v>
          </cell>
          <cell r="C928" t="str">
            <v>SASG_Rainerstr</v>
          </cell>
          <cell r="D928">
            <v>1</v>
          </cell>
          <cell r="E928">
            <v>2</v>
          </cell>
          <cell r="F928">
            <v>3.67</v>
          </cell>
          <cell r="G928">
            <v>44.82</v>
          </cell>
          <cell r="H928">
            <v>0.99</v>
          </cell>
          <cell r="I928">
            <v>12.08</v>
          </cell>
          <cell r="J928">
            <v>166.44</v>
          </cell>
        </row>
        <row r="929">
          <cell r="A929" t="str">
            <v>BSC_Salzburg_B</v>
          </cell>
          <cell r="B929">
            <v>1286</v>
          </cell>
          <cell r="C929" t="str">
            <v>SASG_Rainerstr</v>
          </cell>
          <cell r="D929">
            <v>1</v>
          </cell>
          <cell r="E929">
            <v>3</v>
          </cell>
          <cell r="F929">
            <v>2.4900000000000002</v>
          </cell>
          <cell r="G929">
            <v>30.4</v>
          </cell>
          <cell r="H929">
            <v>0.75</v>
          </cell>
          <cell r="I929">
            <v>9.2100000000000009</v>
          </cell>
          <cell r="J929">
            <v>126.83</v>
          </cell>
        </row>
        <row r="930">
          <cell r="A930" t="str">
            <v>BSC_Salzburg_B</v>
          </cell>
          <cell r="B930">
            <v>9609</v>
          </cell>
          <cell r="C930" t="str">
            <v>SASG_Scherenbrandtnerhofstr</v>
          </cell>
          <cell r="D930">
            <v>1</v>
          </cell>
          <cell r="E930">
            <v>1</v>
          </cell>
          <cell r="F930">
            <v>2.15</v>
          </cell>
          <cell r="G930">
            <v>26.22</v>
          </cell>
          <cell r="H930">
            <v>0.48</v>
          </cell>
          <cell r="I930">
            <v>5.8</v>
          </cell>
          <cell r="J930">
            <v>79.959999999999994</v>
          </cell>
        </row>
        <row r="931">
          <cell r="A931" t="str">
            <v>BSC_Salzburg_B</v>
          </cell>
          <cell r="B931">
            <v>9610</v>
          </cell>
          <cell r="C931" t="str">
            <v>SASG_Scherenbrandtnerhofstr</v>
          </cell>
          <cell r="D931">
            <v>1</v>
          </cell>
          <cell r="E931">
            <v>2</v>
          </cell>
          <cell r="F931">
            <v>1.34</v>
          </cell>
          <cell r="G931">
            <v>16.309999999999999</v>
          </cell>
          <cell r="H931">
            <v>0.38</v>
          </cell>
          <cell r="I931">
            <v>4.62</v>
          </cell>
          <cell r="J931">
            <v>63.65</v>
          </cell>
        </row>
        <row r="932">
          <cell r="A932" t="str">
            <v>BSC_Salzburg_B</v>
          </cell>
          <cell r="B932">
            <v>9611</v>
          </cell>
          <cell r="C932" t="str">
            <v>SASG_Scherenbrandtnerhofstr</v>
          </cell>
          <cell r="D932">
            <v>1</v>
          </cell>
          <cell r="E932">
            <v>3</v>
          </cell>
          <cell r="F932">
            <v>1.83</v>
          </cell>
          <cell r="G932">
            <v>22.32</v>
          </cell>
          <cell r="H932">
            <v>0.39</v>
          </cell>
          <cell r="I932">
            <v>4.7699999999999996</v>
          </cell>
          <cell r="J932">
            <v>65.75</v>
          </cell>
        </row>
        <row r="933">
          <cell r="A933" t="str">
            <v>BSC_Salzburg_A</v>
          </cell>
          <cell r="B933">
            <v>786</v>
          </cell>
          <cell r="C933" t="str">
            <v>SASG_Schumacherstr</v>
          </cell>
          <cell r="D933">
            <v>1</v>
          </cell>
          <cell r="E933">
            <v>1</v>
          </cell>
          <cell r="F933">
            <v>4.79</v>
          </cell>
          <cell r="G933">
            <v>58.47</v>
          </cell>
          <cell r="H933">
            <v>1.63</v>
          </cell>
          <cell r="I933">
            <v>19.940000000000001</v>
          </cell>
          <cell r="J933">
            <v>274.67</v>
          </cell>
        </row>
        <row r="934">
          <cell r="A934" t="str">
            <v>BSC_Salzburg_A</v>
          </cell>
          <cell r="B934">
            <v>886</v>
          </cell>
          <cell r="C934" t="str">
            <v>SASG_Schumacherstr</v>
          </cell>
          <cell r="D934">
            <v>1</v>
          </cell>
          <cell r="E934">
            <v>2</v>
          </cell>
          <cell r="F934">
            <v>5.36</v>
          </cell>
          <cell r="G934">
            <v>65.33</v>
          </cell>
          <cell r="H934">
            <v>1.6</v>
          </cell>
          <cell r="I934">
            <v>19.57</v>
          </cell>
          <cell r="J934">
            <v>269.61</v>
          </cell>
        </row>
        <row r="935">
          <cell r="A935" t="str">
            <v>BSC_Salzburg_A</v>
          </cell>
          <cell r="B935">
            <v>986</v>
          </cell>
          <cell r="C935" t="str">
            <v>SASG_Schumacherstr</v>
          </cell>
          <cell r="D935">
            <v>1</v>
          </cell>
          <cell r="E935">
            <v>3</v>
          </cell>
          <cell r="F935">
            <v>2.71</v>
          </cell>
          <cell r="G935">
            <v>92.49</v>
          </cell>
          <cell r="H935">
            <v>0.83</v>
          </cell>
          <cell r="I935">
            <v>28.33</v>
          </cell>
          <cell r="J935">
            <v>139.69</v>
          </cell>
        </row>
        <row r="936">
          <cell r="A936" t="str">
            <v>BSC_Salzburg_A</v>
          </cell>
          <cell r="B936">
            <v>9603</v>
          </cell>
          <cell r="C936" t="str">
            <v>SASG_Siezenheimerstr</v>
          </cell>
          <cell r="D936">
            <v>1</v>
          </cell>
          <cell r="E936">
            <v>1</v>
          </cell>
          <cell r="F936">
            <v>2.3199999999999998</v>
          </cell>
          <cell r="G936">
            <v>79.12</v>
          </cell>
          <cell r="H936">
            <v>0.76</v>
          </cell>
          <cell r="I936">
            <v>25.89</v>
          </cell>
          <cell r="J936">
            <v>127.7</v>
          </cell>
        </row>
        <row r="937">
          <cell r="A937" t="str">
            <v>BSC_Salzburg_A</v>
          </cell>
          <cell r="B937">
            <v>9604</v>
          </cell>
          <cell r="C937" t="str">
            <v>SASG_Siezenheimerstr</v>
          </cell>
          <cell r="D937">
            <v>1</v>
          </cell>
          <cell r="E937">
            <v>2</v>
          </cell>
          <cell r="F937">
            <v>3.3</v>
          </cell>
          <cell r="G937">
            <v>112.51</v>
          </cell>
          <cell r="H937">
            <v>1.02</v>
          </cell>
          <cell r="I937">
            <v>34.81</v>
          </cell>
          <cell r="J937">
            <v>171.68</v>
          </cell>
        </row>
        <row r="938">
          <cell r="A938" t="str">
            <v>BSC_Salzburg_A</v>
          </cell>
          <cell r="B938">
            <v>9605</v>
          </cell>
          <cell r="C938" t="str">
            <v>SASG_Siezenheimerstr</v>
          </cell>
          <cell r="D938">
            <v>1</v>
          </cell>
          <cell r="E938">
            <v>3</v>
          </cell>
          <cell r="F938">
            <v>3.71</v>
          </cell>
          <cell r="G938">
            <v>126.47</v>
          </cell>
          <cell r="H938">
            <v>0.87</v>
          </cell>
          <cell r="I938">
            <v>29.53</v>
          </cell>
          <cell r="J938">
            <v>145.61000000000001</v>
          </cell>
        </row>
        <row r="939">
          <cell r="A939" t="str">
            <v>BSC_Salzburg_A</v>
          </cell>
          <cell r="B939">
            <v>2986</v>
          </cell>
          <cell r="C939" t="str">
            <v>SASG_Universitaetsplatz</v>
          </cell>
          <cell r="D939">
            <v>1</v>
          </cell>
          <cell r="E939">
            <v>1</v>
          </cell>
          <cell r="F939">
            <v>7.14</v>
          </cell>
          <cell r="G939">
            <v>87.04</v>
          </cell>
          <cell r="H939">
            <v>2.2000000000000002</v>
          </cell>
          <cell r="I939">
            <v>26.88</v>
          </cell>
          <cell r="J939">
            <v>370.26</v>
          </cell>
        </row>
        <row r="940">
          <cell r="A940" t="str">
            <v>BSC_Salzburg_A</v>
          </cell>
          <cell r="B940">
            <v>52</v>
          </cell>
          <cell r="C940" t="str">
            <v>SASL_Anif</v>
          </cell>
          <cell r="D940">
            <v>1</v>
          </cell>
          <cell r="E940">
            <v>1</v>
          </cell>
          <cell r="F940">
            <v>6.64</v>
          </cell>
          <cell r="G940">
            <v>80.97</v>
          </cell>
          <cell r="H940">
            <v>1.97</v>
          </cell>
          <cell r="I940">
            <v>24.01</v>
          </cell>
          <cell r="J940">
            <v>330.82</v>
          </cell>
        </row>
        <row r="941">
          <cell r="A941" t="str">
            <v>BSC_Salzburg_A</v>
          </cell>
          <cell r="B941">
            <v>9626</v>
          </cell>
          <cell r="C941" t="str">
            <v>SASL_Anif_Zentrum</v>
          </cell>
          <cell r="D941">
            <v>1</v>
          </cell>
          <cell r="E941">
            <v>1</v>
          </cell>
          <cell r="F941">
            <v>2.27</v>
          </cell>
          <cell r="G941">
            <v>77.42</v>
          </cell>
          <cell r="H941">
            <v>0.62</v>
          </cell>
          <cell r="I941">
            <v>21.29</v>
          </cell>
          <cell r="J941">
            <v>104.99</v>
          </cell>
        </row>
        <row r="942">
          <cell r="A942" t="str">
            <v>BSC_Salzburg_A</v>
          </cell>
          <cell r="B942">
            <v>569</v>
          </cell>
          <cell r="C942" t="str">
            <v>SASL_Anthering</v>
          </cell>
          <cell r="D942">
            <v>1</v>
          </cell>
          <cell r="E942">
            <v>1</v>
          </cell>
          <cell r="F942">
            <v>2.2599999999999998</v>
          </cell>
          <cell r="G942">
            <v>76.91</v>
          </cell>
          <cell r="H942">
            <v>0.56999999999999995</v>
          </cell>
          <cell r="I942">
            <v>19.47</v>
          </cell>
          <cell r="J942">
            <v>96.03</v>
          </cell>
        </row>
        <row r="943">
          <cell r="A943" t="str">
            <v>BSC_Salzburg_B</v>
          </cell>
          <cell r="B943">
            <v>17</v>
          </cell>
          <cell r="C943" t="str">
            <v>SASL_Bergheim</v>
          </cell>
          <cell r="D943">
            <v>1</v>
          </cell>
          <cell r="E943">
            <v>1</v>
          </cell>
          <cell r="F943">
            <v>3.7</v>
          </cell>
          <cell r="G943">
            <v>126.05</v>
          </cell>
          <cell r="H943">
            <v>1.0900000000000001</v>
          </cell>
          <cell r="I943">
            <v>37.08</v>
          </cell>
          <cell r="J943">
            <v>182.88</v>
          </cell>
        </row>
        <row r="944">
          <cell r="A944" t="str">
            <v>BSC_Salzburg_A</v>
          </cell>
          <cell r="B944">
            <v>572</v>
          </cell>
          <cell r="C944" t="str">
            <v>SASL_Buermoos</v>
          </cell>
          <cell r="D944">
            <v>1</v>
          </cell>
          <cell r="E944">
            <v>1</v>
          </cell>
          <cell r="F944">
            <v>2.4</v>
          </cell>
          <cell r="G944">
            <v>29.31</v>
          </cell>
          <cell r="H944">
            <v>0.76</v>
          </cell>
          <cell r="I944">
            <v>9.24</v>
          </cell>
          <cell r="J944">
            <v>127.3</v>
          </cell>
        </row>
        <row r="945">
          <cell r="A945" t="str">
            <v>BSC_Salzburg_B</v>
          </cell>
          <cell r="B945">
            <v>568</v>
          </cell>
          <cell r="C945" t="str">
            <v>SASL_Elixhausen</v>
          </cell>
          <cell r="D945">
            <v>1</v>
          </cell>
          <cell r="E945">
            <v>1</v>
          </cell>
          <cell r="F945">
            <v>1.77</v>
          </cell>
          <cell r="G945">
            <v>60.38</v>
          </cell>
          <cell r="H945">
            <v>0.41</v>
          </cell>
          <cell r="I945">
            <v>13.88</v>
          </cell>
          <cell r="J945">
            <v>68.430000000000007</v>
          </cell>
        </row>
        <row r="946">
          <cell r="A946" t="str">
            <v>BSC_Salzburg_B</v>
          </cell>
          <cell r="B946">
            <v>428</v>
          </cell>
          <cell r="C946" t="str">
            <v>SASL_Eugendorf_Reicherting</v>
          </cell>
          <cell r="D946">
            <v>1</v>
          </cell>
          <cell r="E946">
            <v>1</v>
          </cell>
          <cell r="F946">
            <v>4.34</v>
          </cell>
          <cell r="G946">
            <v>52.89</v>
          </cell>
          <cell r="H946">
            <v>1.32</v>
          </cell>
          <cell r="I946">
            <v>16.079999999999998</v>
          </cell>
          <cell r="J946">
            <v>221.58</v>
          </cell>
        </row>
        <row r="947">
          <cell r="A947" t="str">
            <v>BSC_Salzburg_B</v>
          </cell>
          <cell r="B947">
            <v>469</v>
          </cell>
          <cell r="C947" t="str">
            <v>SASL_Fuschl</v>
          </cell>
          <cell r="D947">
            <v>1</v>
          </cell>
          <cell r="E947">
            <v>1</v>
          </cell>
          <cell r="F947">
            <v>2.23</v>
          </cell>
          <cell r="G947">
            <v>27.22</v>
          </cell>
          <cell r="H947">
            <v>0.47</v>
          </cell>
          <cell r="I947">
            <v>5.72</v>
          </cell>
          <cell r="J947">
            <v>78.739999999999995</v>
          </cell>
        </row>
        <row r="948">
          <cell r="A948" t="str">
            <v>BSC_Salzburg_B</v>
          </cell>
          <cell r="B948">
            <v>662</v>
          </cell>
          <cell r="C948" t="str">
            <v>SASL_Henndorf</v>
          </cell>
          <cell r="D948">
            <v>1</v>
          </cell>
          <cell r="E948">
            <v>1</v>
          </cell>
          <cell r="F948">
            <v>5.95</v>
          </cell>
          <cell r="G948">
            <v>72.53</v>
          </cell>
          <cell r="H948">
            <v>1.37</v>
          </cell>
          <cell r="I948">
            <v>16.7</v>
          </cell>
          <cell r="J948">
            <v>230.08</v>
          </cell>
        </row>
        <row r="949">
          <cell r="A949" t="str">
            <v>BSC_Salzburg_B</v>
          </cell>
          <cell r="B949">
            <v>574</v>
          </cell>
          <cell r="C949" t="str">
            <v>SASL_Mattsee</v>
          </cell>
          <cell r="D949">
            <v>1</v>
          </cell>
          <cell r="E949">
            <v>1</v>
          </cell>
          <cell r="F949">
            <v>2.34</v>
          </cell>
          <cell r="G949">
            <v>79.72</v>
          </cell>
          <cell r="H949">
            <v>0.64</v>
          </cell>
          <cell r="I949">
            <v>21.64</v>
          </cell>
          <cell r="J949">
            <v>106.74</v>
          </cell>
        </row>
        <row r="950">
          <cell r="A950" t="str">
            <v>BSC_Salzburg_B</v>
          </cell>
          <cell r="B950">
            <v>663</v>
          </cell>
          <cell r="C950" t="str">
            <v>SASL_Neumarkt</v>
          </cell>
          <cell r="D950">
            <v>1</v>
          </cell>
          <cell r="E950">
            <v>1</v>
          </cell>
          <cell r="F950">
            <v>3.44</v>
          </cell>
          <cell r="G950">
            <v>41.98</v>
          </cell>
          <cell r="H950">
            <v>1.1200000000000001</v>
          </cell>
          <cell r="I950">
            <v>13.65</v>
          </cell>
          <cell r="J950">
            <v>187.99</v>
          </cell>
        </row>
        <row r="951">
          <cell r="A951" t="str">
            <v>BSC_Salzburg_A</v>
          </cell>
          <cell r="B951">
            <v>571</v>
          </cell>
          <cell r="C951" t="str">
            <v>SASL_Oberndorf</v>
          </cell>
          <cell r="D951">
            <v>1</v>
          </cell>
          <cell r="E951">
            <v>1</v>
          </cell>
          <cell r="F951">
            <v>3.22</v>
          </cell>
          <cell r="G951">
            <v>39.270000000000003</v>
          </cell>
          <cell r="H951">
            <v>1.08</v>
          </cell>
          <cell r="I951">
            <v>13.13</v>
          </cell>
          <cell r="J951">
            <v>180.83</v>
          </cell>
        </row>
        <row r="952">
          <cell r="A952" t="str">
            <v>BSC_Salzburg_B</v>
          </cell>
          <cell r="B952">
            <v>573</v>
          </cell>
          <cell r="C952" t="str">
            <v>SASL_Obertrum</v>
          </cell>
          <cell r="D952">
            <v>1</v>
          </cell>
          <cell r="E952">
            <v>1</v>
          </cell>
          <cell r="F952">
            <v>2.08</v>
          </cell>
          <cell r="G952">
            <v>71.03</v>
          </cell>
          <cell r="H952">
            <v>0.56000000000000005</v>
          </cell>
          <cell r="I952">
            <v>19.23</v>
          </cell>
          <cell r="J952">
            <v>94.84</v>
          </cell>
        </row>
        <row r="953">
          <cell r="A953" t="str">
            <v>BSC_Salzburg_B</v>
          </cell>
          <cell r="B953">
            <v>468</v>
          </cell>
          <cell r="C953" t="str">
            <v>SASL_Plainfeld</v>
          </cell>
          <cell r="D953">
            <v>1</v>
          </cell>
          <cell r="E953">
            <v>1</v>
          </cell>
          <cell r="F953">
            <v>1.69</v>
          </cell>
          <cell r="G953">
            <v>20.55</v>
          </cell>
          <cell r="H953">
            <v>0.39</v>
          </cell>
          <cell r="I953">
            <v>4.7699999999999996</v>
          </cell>
          <cell r="J953">
            <v>65.739999999999995</v>
          </cell>
        </row>
        <row r="954">
          <cell r="A954" t="str">
            <v>BSC_Salzburg_B</v>
          </cell>
          <cell r="B954">
            <v>576</v>
          </cell>
          <cell r="C954" t="str">
            <v>SASL_Seekirchen</v>
          </cell>
          <cell r="D954">
            <v>1</v>
          </cell>
          <cell r="E954">
            <v>1</v>
          </cell>
          <cell r="F954">
            <v>3.89</v>
          </cell>
          <cell r="G954">
            <v>47.44</v>
          </cell>
          <cell r="H954">
            <v>1.3</v>
          </cell>
          <cell r="I954">
            <v>15.91</v>
          </cell>
          <cell r="J954">
            <v>219.17</v>
          </cell>
        </row>
        <row r="955">
          <cell r="A955" t="str">
            <v>BSC_Salzburg_A</v>
          </cell>
          <cell r="B955">
            <v>629</v>
          </cell>
          <cell r="C955" t="str">
            <v>SASL_Siezenheim</v>
          </cell>
          <cell r="D955">
            <v>1</v>
          </cell>
          <cell r="E955">
            <v>1</v>
          </cell>
          <cell r="F955">
            <v>2.08</v>
          </cell>
          <cell r="G955">
            <v>70.86</v>
          </cell>
          <cell r="H955">
            <v>0.6</v>
          </cell>
          <cell r="I955">
            <v>20.45</v>
          </cell>
          <cell r="J955">
            <v>100.86</v>
          </cell>
        </row>
        <row r="956">
          <cell r="A956" t="str">
            <v>BSC_Salzburg_A</v>
          </cell>
          <cell r="B956">
            <v>11460</v>
          </cell>
          <cell r="C956" t="str">
            <v>SASL_Siezenheim</v>
          </cell>
          <cell r="D956">
            <v>1</v>
          </cell>
          <cell r="E956">
            <v>2</v>
          </cell>
          <cell r="F956">
            <v>1.79</v>
          </cell>
          <cell r="G956">
            <v>61.06</v>
          </cell>
          <cell r="H956">
            <v>0.51</v>
          </cell>
          <cell r="I956">
            <v>17.329999999999998</v>
          </cell>
          <cell r="J956">
            <v>85.45</v>
          </cell>
        </row>
        <row r="957">
          <cell r="A957" t="str">
            <v>BSC_Salzburg_B</v>
          </cell>
          <cell r="B957">
            <v>487</v>
          </cell>
          <cell r="C957" t="str">
            <v>SASL_St_Gilgen</v>
          </cell>
          <cell r="D957">
            <v>1</v>
          </cell>
          <cell r="E957">
            <v>1</v>
          </cell>
          <cell r="F957">
            <v>2.64</v>
          </cell>
          <cell r="G957">
            <v>32.22</v>
          </cell>
          <cell r="H957">
            <v>0.62</v>
          </cell>
          <cell r="I957">
            <v>7.58</v>
          </cell>
          <cell r="J957">
            <v>104.38</v>
          </cell>
        </row>
        <row r="958">
          <cell r="A958" t="str">
            <v>BSC_Salzburg_B</v>
          </cell>
          <cell r="B958">
            <v>575</v>
          </cell>
          <cell r="C958" t="str">
            <v>SASL_Strasswalchen</v>
          </cell>
          <cell r="D958">
            <v>1</v>
          </cell>
          <cell r="E958">
            <v>1</v>
          </cell>
          <cell r="F958">
            <v>4.63</v>
          </cell>
          <cell r="G958">
            <v>56.46</v>
          </cell>
          <cell r="H958">
            <v>1.17</v>
          </cell>
          <cell r="I958">
            <v>14.23</v>
          </cell>
          <cell r="J958">
            <v>196.04</v>
          </cell>
        </row>
        <row r="959">
          <cell r="A959" t="str">
            <v>BSC_Vöcklabruck_A</v>
          </cell>
          <cell r="B959">
            <v>832</v>
          </cell>
          <cell r="C959" t="str">
            <v>SASL_Strasswalchen_Brunn</v>
          </cell>
          <cell r="D959">
            <v>1</v>
          </cell>
          <cell r="E959">
            <v>1</v>
          </cell>
          <cell r="F959">
            <v>1.1200000000000001</v>
          </cell>
          <cell r="G959">
            <v>38.07</v>
          </cell>
          <cell r="H959">
            <v>0.22</v>
          </cell>
          <cell r="I959">
            <v>7.44</v>
          </cell>
          <cell r="J959">
            <v>36.700000000000003</v>
          </cell>
        </row>
        <row r="960">
          <cell r="A960" t="str">
            <v>BSC_Salzburg_B</v>
          </cell>
          <cell r="B960">
            <v>561</v>
          </cell>
          <cell r="C960" t="str">
            <v>SASL_Strobl</v>
          </cell>
          <cell r="D960">
            <v>1</v>
          </cell>
          <cell r="E960">
            <v>1</v>
          </cell>
          <cell r="F960">
            <v>5.26</v>
          </cell>
          <cell r="G960">
            <v>64.14</v>
          </cell>
          <cell r="H960">
            <v>1.33</v>
          </cell>
          <cell r="I960">
            <v>16.260000000000002</v>
          </cell>
          <cell r="J960">
            <v>224.01</v>
          </cell>
        </row>
        <row r="961">
          <cell r="A961" t="str">
            <v>BSC_Salzburg_B</v>
          </cell>
          <cell r="B961">
            <v>200</v>
          </cell>
          <cell r="C961" t="str">
            <v>SASL_Thalgau</v>
          </cell>
          <cell r="D961">
            <v>1</v>
          </cell>
          <cell r="E961">
            <v>1</v>
          </cell>
          <cell r="F961">
            <v>4.13</v>
          </cell>
          <cell r="G961">
            <v>50.33</v>
          </cell>
          <cell r="H961">
            <v>1.1000000000000001</v>
          </cell>
          <cell r="I961">
            <v>13.43</v>
          </cell>
          <cell r="J961">
            <v>184.97</v>
          </cell>
        </row>
        <row r="962">
          <cell r="A962" t="str">
            <v>BSC_Salzburg_B</v>
          </cell>
          <cell r="B962">
            <v>920</v>
          </cell>
          <cell r="C962" t="str">
            <v>SASL_Thalgau_Enzersb</v>
          </cell>
          <cell r="D962">
            <v>1</v>
          </cell>
          <cell r="E962">
            <v>1</v>
          </cell>
          <cell r="F962">
            <v>3.04</v>
          </cell>
          <cell r="G962">
            <v>37.01</v>
          </cell>
          <cell r="H962">
            <v>0.72</v>
          </cell>
          <cell r="I962">
            <v>8.76</v>
          </cell>
          <cell r="J962">
            <v>120.66</v>
          </cell>
        </row>
        <row r="963">
          <cell r="A963" t="str">
            <v>BSC_Salzburg_B</v>
          </cell>
          <cell r="B963">
            <v>463</v>
          </cell>
          <cell r="C963" t="str">
            <v>SASL_Unterkoppl</v>
          </cell>
          <cell r="D963">
            <v>1</v>
          </cell>
          <cell r="E963">
            <v>1</v>
          </cell>
          <cell r="F963">
            <v>1.55</v>
          </cell>
          <cell r="G963">
            <v>18.87</v>
          </cell>
          <cell r="H963">
            <v>0.27</v>
          </cell>
          <cell r="I963">
            <v>3.32</v>
          </cell>
          <cell r="J963">
            <v>45.71</v>
          </cell>
        </row>
        <row r="964">
          <cell r="A964" t="str">
            <v>BSC_Salzburg_A</v>
          </cell>
          <cell r="B964">
            <v>1740</v>
          </cell>
          <cell r="C964" t="str">
            <v>SASL_Wals_Walserberg</v>
          </cell>
          <cell r="D964">
            <v>1</v>
          </cell>
          <cell r="E964">
            <v>1</v>
          </cell>
          <cell r="F964">
            <v>2.1</v>
          </cell>
          <cell r="G964">
            <v>71.540000000000006</v>
          </cell>
          <cell r="H964">
            <v>0.62</v>
          </cell>
          <cell r="I964">
            <v>21.14</v>
          </cell>
          <cell r="J964">
            <v>104.27</v>
          </cell>
        </row>
        <row r="965">
          <cell r="A965" t="str">
            <v>BSC_Bischofshofen_A</v>
          </cell>
          <cell r="B965">
            <v>918</v>
          </cell>
          <cell r="C965" t="str">
            <v>SATA_Mauterndorf</v>
          </cell>
          <cell r="D965">
            <v>1</v>
          </cell>
          <cell r="E965">
            <v>1</v>
          </cell>
          <cell r="F965">
            <v>1.39</v>
          </cell>
          <cell r="G965">
            <v>16.95</v>
          </cell>
          <cell r="H965">
            <v>0.26</v>
          </cell>
          <cell r="I965">
            <v>3.15</v>
          </cell>
          <cell r="J965">
            <v>43.35</v>
          </cell>
        </row>
        <row r="966">
          <cell r="A966" t="str">
            <v>BSC_Bischofshofen_A</v>
          </cell>
          <cell r="B966">
            <v>811</v>
          </cell>
          <cell r="C966" t="str">
            <v>SATA_St_Michael_Feichten</v>
          </cell>
          <cell r="D966">
            <v>1</v>
          </cell>
          <cell r="E966">
            <v>1</v>
          </cell>
          <cell r="F966">
            <v>3.16</v>
          </cell>
          <cell r="G966">
            <v>38.5</v>
          </cell>
          <cell r="H966">
            <v>0.85</v>
          </cell>
          <cell r="I966">
            <v>10.34</v>
          </cell>
          <cell r="J966">
            <v>142.52000000000001</v>
          </cell>
        </row>
        <row r="967">
          <cell r="A967" t="str">
            <v>BSC_Bischofshofen_A</v>
          </cell>
          <cell r="B967">
            <v>919</v>
          </cell>
          <cell r="C967" t="str">
            <v>SATA_Tamsweg</v>
          </cell>
          <cell r="D967">
            <v>1</v>
          </cell>
          <cell r="E967">
            <v>1</v>
          </cell>
          <cell r="F967">
            <v>1.5</v>
          </cell>
          <cell r="G967">
            <v>18.23</v>
          </cell>
          <cell r="H967">
            <v>0.28000000000000003</v>
          </cell>
          <cell r="I967">
            <v>3.41</v>
          </cell>
          <cell r="J967">
            <v>46.96</v>
          </cell>
        </row>
        <row r="968">
          <cell r="A968" t="str">
            <v>BSC_Bischofshofen_A</v>
          </cell>
          <cell r="B968">
            <v>1343</v>
          </cell>
          <cell r="C968" t="str">
            <v>SATA_Tamsweg_Lasaberg</v>
          </cell>
          <cell r="D968">
            <v>1</v>
          </cell>
          <cell r="E968">
            <v>1</v>
          </cell>
          <cell r="F968">
            <v>0.52</v>
          </cell>
          <cell r="G968">
            <v>17.8</v>
          </cell>
          <cell r="H968">
            <v>7.0000000000000007E-2</v>
          </cell>
          <cell r="I968">
            <v>2.4</v>
          </cell>
          <cell r="J968">
            <v>11.82</v>
          </cell>
        </row>
        <row r="969">
          <cell r="A969" t="str">
            <v>BSC_Bischofshofen_A</v>
          </cell>
          <cell r="B969">
            <v>9466</v>
          </cell>
          <cell r="C969" t="str">
            <v>SATA_Tweng_Vorderwinkel</v>
          </cell>
          <cell r="D969">
            <v>1</v>
          </cell>
          <cell r="E969">
            <v>1</v>
          </cell>
          <cell r="F969">
            <v>0.24</v>
          </cell>
          <cell r="G969">
            <v>8.18</v>
          </cell>
          <cell r="H969">
            <v>0.02</v>
          </cell>
          <cell r="I969">
            <v>0.64</v>
          </cell>
          <cell r="J969">
            <v>3.17</v>
          </cell>
        </row>
        <row r="970">
          <cell r="A970" t="str">
            <v>BSC_Bischofshofen_A</v>
          </cell>
          <cell r="B970">
            <v>10562</v>
          </cell>
          <cell r="C970" t="str">
            <v>SATA_Tweng_Vorderwinkel</v>
          </cell>
          <cell r="D970">
            <v>1</v>
          </cell>
          <cell r="E970">
            <v>2</v>
          </cell>
          <cell r="F970">
            <v>0.33</v>
          </cell>
          <cell r="G970">
            <v>11.24</v>
          </cell>
          <cell r="H970">
            <v>0.01</v>
          </cell>
          <cell r="I970">
            <v>0.21</v>
          </cell>
          <cell r="J970">
            <v>1.05</v>
          </cell>
        </row>
        <row r="971">
          <cell r="A971" t="str">
            <v>BSC_Bischofshofen_A</v>
          </cell>
          <cell r="B971">
            <v>809</v>
          </cell>
          <cell r="C971" t="str">
            <v>SATA_Zederhaus_Lamm</v>
          </cell>
          <cell r="D971">
            <v>1</v>
          </cell>
          <cell r="E971">
            <v>1</v>
          </cell>
          <cell r="F971">
            <v>0.65</v>
          </cell>
          <cell r="G971">
            <v>22.23</v>
          </cell>
          <cell r="H971">
            <v>0.17</v>
          </cell>
          <cell r="I971">
            <v>5.77</v>
          </cell>
          <cell r="J971">
            <v>28.46</v>
          </cell>
        </row>
        <row r="972">
          <cell r="A972" t="str">
            <v>BSC_Bischofshofen_A</v>
          </cell>
          <cell r="B972">
            <v>808</v>
          </cell>
          <cell r="C972" t="str">
            <v>SATA_Zederhaus_Rothenwand</v>
          </cell>
          <cell r="D972">
            <v>1</v>
          </cell>
          <cell r="E972">
            <v>1</v>
          </cell>
          <cell r="F972">
            <v>6.32</v>
          </cell>
          <cell r="G972">
            <v>215.3</v>
          </cell>
          <cell r="H972">
            <v>0.4</v>
          </cell>
          <cell r="I972">
            <v>13.71</v>
          </cell>
          <cell r="J972">
            <v>67.63</v>
          </cell>
        </row>
        <row r="973">
          <cell r="A973" t="str">
            <v>BSC_Zell_am_See_A</v>
          </cell>
          <cell r="B973">
            <v>1079</v>
          </cell>
          <cell r="C973" t="str">
            <v>SAZE_Bruck_im_Pinzgau</v>
          </cell>
          <cell r="D973">
            <v>1</v>
          </cell>
          <cell r="E973">
            <v>1</v>
          </cell>
          <cell r="F973">
            <v>3.18</v>
          </cell>
          <cell r="G973">
            <v>38.78</v>
          </cell>
          <cell r="H973">
            <v>0.83</v>
          </cell>
          <cell r="I973">
            <v>10.11</v>
          </cell>
          <cell r="J973">
            <v>139.28</v>
          </cell>
        </row>
        <row r="974">
          <cell r="A974" t="str">
            <v>BSC_Zell_am_See_A</v>
          </cell>
          <cell r="B974">
            <v>354</v>
          </cell>
          <cell r="C974" t="str">
            <v>SAZE_Dienten_Ort</v>
          </cell>
          <cell r="D974">
            <v>1</v>
          </cell>
          <cell r="E974">
            <v>1</v>
          </cell>
          <cell r="F974">
            <v>0.46</v>
          </cell>
          <cell r="G974">
            <v>15.59</v>
          </cell>
          <cell r="H974">
            <v>0.03</v>
          </cell>
          <cell r="I974">
            <v>1.19</v>
          </cell>
          <cell r="J974">
            <v>5.86</v>
          </cell>
        </row>
        <row r="975">
          <cell r="A975" t="str">
            <v>BSC_Lienz_A</v>
          </cell>
          <cell r="B975">
            <v>1159</v>
          </cell>
          <cell r="C975" t="str">
            <v>SAZE_FT_Tunnel_Nord</v>
          </cell>
          <cell r="D975">
            <v>1</v>
          </cell>
          <cell r="E975">
            <v>1</v>
          </cell>
          <cell r="F975">
            <v>0.28999999999999998</v>
          </cell>
          <cell r="G975">
            <v>3.6</v>
          </cell>
          <cell r="H975">
            <v>0.04</v>
          </cell>
          <cell r="I975">
            <v>0.45</v>
          </cell>
          <cell r="J975">
            <v>6.23</v>
          </cell>
        </row>
        <row r="976">
          <cell r="A976" t="str">
            <v>BSC_Zell_am_See_A</v>
          </cell>
          <cell r="B976">
            <v>1730</v>
          </cell>
          <cell r="C976" t="str">
            <v>SAZE_Fusch_Kaefertal</v>
          </cell>
          <cell r="D976">
            <v>1</v>
          </cell>
          <cell r="E976">
            <v>1</v>
          </cell>
          <cell r="F976">
            <v>0.99</v>
          </cell>
          <cell r="G976">
            <v>12.13</v>
          </cell>
          <cell r="H976">
            <v>7.0000000000000007E-2</v>
          </cell>
          <cell r="I976">
            <v>0.86</v>
          </cell>
          <cell r="J976">
            <v>11.8</v>
          </cell>
        </row>
        <row r="977">
          <cell r="A977" t="str">
            <v>BSC_Zell_am_See_A</v>
          </cell>
          <cell r="B977">
            <v>1729</v>
          </cell>
          <cell r="C977" t="str">
            <v>SAZE_Fusch_Reith</v>
          </cell>
          <cell r="D977">
            <v>1</v>
          </cell>
          <cell r="E977">
            <v>1</v>
          </cell>
          <cell r="F977">
            <v>1.88</v>
          </cell>
          <cell r="G977">
            <v>64.13</v>
          </cell>
          <cell r="H977">
            <v>0.17</v>
          </cell>
          <cell r="I977">
            <v>5.95</v>
          </cell>
          <cell r="J977">
            <v>29.34</v>
          </cell>
        </row>
        <row r="978">
          <cell r="A978" t="str">
            <v>BSC_Zell_am_See_A</v>
          </cell>
          <cell r="B978">
            <v>1067</v>
          </cell>
          <cell r="C978" t="str">
            <v>SAZE_Gries_im_Pinzgau</v>
          </cell>
          <cell r="D978">
            <v>1</v>
          </cell>
          <cell r="E978">
            <v>1</v>
          </cell>
          <cell r="F978">
            <v>1.51</v>
          </cell>
          <cell r="G978">
            <v>51.44</v>
          </cell>
          <cell r="H978">
            <v>0.28000000000000003</v>
          </cell>
          <cell r="I978">
            <v>9.42</v>
          </cell>
          <cell r="J978">
            <v>46.45</v>
          </cell>
        </row>
        <row r="979">
          <cell r="A979" t="str">
            <v>BSC_Zell_am_See_A</v>
          </cell>
          <cell r="B979">
            <v>311</v>
          </cell>
          <cell r="C979" t="str">
            <v>SAZE_Hinterglemm</v>
          </cell>
          <cell r="D979">
            <v>1</v>
          </cell>
          <cell r="E979">
            <v>1</v>
          </cell>
          <cell r="F979">
            <v>1.97</v>
          </cell>
          <cell r="G979">
            <v>24.05</v>
          </cell>
          <cell r="H979">
            <v>0.51</v>
          </cell>
          <cell r="I979">
            <v>6.24</v>
          </cell>
          <cell r="J979">
            <v>86.01</v>
          </cell>
        </row>
        <row r="980">
          <cell r="A980" t="str">
            <v>BSC_Mittersill_A</v>
          </cell>
          <cell r="B980">
            <v>1063</v>
          </cell>
          <cell r="C980" t="str">
            <v>SAZE_Hochkrimml</v>
          </cell>
          <cell r="D980">
            <v>1</v>
          </cell>
          <cell r="E980">
            <v>1</v>
          </cell>
          <cell r="F980">
            <v>0.79</v>
          </cell>
          <cell r="G980">
            <v>27</v>
          </cell>
          <cell r="H980">
            <v>0.08</v>
          </cell>
          <cell r="I980">
            <v>2.8</v>
          </cell>
          <cell r="J980">
            <v>13.82</v>
          </cell>
        </row>
        <row r="981">
          <cell r="A981" t="str">
            <v>BSC_Mittersill_A</v>
          </cell>
          <cell r="B981">
            <v>1671</v>
          </cell>
          <cell r="C981" t="str">
            <v>SAZE_Hollersbach</v>
          </cell>
          <cell r="D981">
            <v>1</v>
          </cell>
          <cell r="E981">
            <v>1</v>
          </cell>
          <cell r="F981">
            <v>0.51</v>
          </cell>
          <cell r="G981">
            <v>17.2</v>
          </cell>
          <cell r="H981">
            <v>0.1</v>
          </cell>
          <cell r="I981">
            <v>3.4</v>
          </cell>
          <cell r="J981">
            <v>16.760000000000002</v>
          </cell>
        </row>
        <row r="982">
          <cell r="A982" t="str">
            <v>BSC_Zell_am_See_A</v>
          </cell>
          <cell r="B982">
            <v>1073</v>
          </cell>
          <cell r="C982" t="str">
            <v>SAZE_Kaprun</v>
          </cell>
          <cell r="D982">
            <v>1</v>
          </cell>
          <cell r="E982">
            <v>1</v>
          </cell>
          <cell r="F982">
            <v>2.12</v>
          </cell>
          <cell r="G982">
            <v>25.82</v>
          </cell>
          <cell r="H982">
            <v>0.61</v>
          </cell>
          <cell r="I982">
            <v>7.46</v>
          </cell>
          <cell r="J982">
            <v>102.84</v>
          </cell>
        </row>
        <row r="983">
          <cell r="A983" t="str">
            <v>BSC_Zell_am_See_A</v>
          </cell>
          <cell r="B983">
            <v>1673</v>
          </cell>
          <cell r="C983" t="str">
            <v>SAZE_Kaprun</v>
          </cell>
          <cell r="D983">
            <v>1</v>
          </cell>
          <cell r="E983">
            <v>2</v>
          </cell>
          <cell r="F983">
            <v>1.1399999999999999</v>
          </cell>
          <cell r="G983">
            <v>38.67</v>
          </cell>
          <cell r="H983">
            <v>0.23</v>
          </cell>
          <cell r="I983">
            <v>7.81</v>
          </cell>
          <cell r="J983">
            <v>38.49</v>
          </cell>
        </row>
        <row r="984">
          <cell r="A984" t="str">
            <v>BSC_Mittersill_A</v>
          </cell>
          <cell r="B984">
            <v>1065</v>
          </cell>
          <cell r="C984" t="str">
            <v>SAZE_Krimml</v>
          </cell>
          <cell r="D984">
            <v>1</v>
          </cell>
          <cell r="E984">
            <v>1</v>
          </cell>
          <cell r="F984">
            <v>1.01</v>
          </cell>
          <cell r="G984">
            <v>12.32</v>
          </cell>
          <cell r="H984">
            <v>0.11</v>
          </cell>
          <cell r="I984">
            <v>1.3</v>
          </cell>
          <cell r="J984">
            <v>17.98</v>
          </cell>
        </row>
        <row r="985">
          <cell r="A985" t="str">
            <v>BSC_Zell_am_See_A</v>
          </cell>
          <cell r="B985">
            <v>325</v>
          </cell>
          <cell r="C985" t="str">
            <v>SAZE_Leogang_Huetten</v>
          </cell>
          <cell r="D985">
            <v>1</v>
          </cell>
          <cell r="E985">
            <v>1</v>
          </cell>
          <cell r="F985">
            <v>1.53</v>
          </cell>
          <cell r="G985">
            <v>18.66</v>
          </cell>
          <cell r="H985">
            <v>0.37</v>
          </cell>
          <cell r="I985">
            <v>4.5199999999999996</v>
          </cell>
          <cell r="J985">
            <v>62.33</v>
          </cell>
        </row>
        <row r="986">
          <cell r="A986" t="str">
            <v>BSC_Zell_am_See_A</v>
          </cell>
          <cell r="B986">
            <v>1619</v>
          </cell>
          <cell r="C986" t="str">
            <v>SAZE_Lofer_Loderbichl</v>
          </cell>
          <cell r="D986">
            <v>1</v>
          </cell>
          <cell r="E986">
            <v>1</v>
          </cell>
          <cell r="F986">
            <v>0.72</v>
          </cell>
          <cell r="G986">
            <v>24.7</v>
          </cell>
          <cell r="H986">
            <v>0.09</v>
          </cell>
          <cell r="I986">
            <v>2.91</v>
          </cell>
          <cell r="J986">
            <v>14.36</v>
          </cell>
        </row>
        <row r="987">
          <cell r="A987" t="str">
            <v>BSC_Zell_am_See_A</v>
          </cell>
          <cell r="B987">
            <v>7483</v>
          </cell>
          <cell r="C987" t="str">
            <v>SAZE_Lofer_Loderbichl</v>
          </cell>
          <cell r="D987">
            <v>2</v>
          </cell>
          <cell r="E987">
            <v>1</v>
          </cell>
          <cell r="F987">
            <v>1.48</v>
          </cell>
          <cell r="G987">
            <v>50.5</v>
          </cell>
          <cell r="H987">
            <v>0.18</v>
          </cell>
          <cell r="I987">
            <v>6.23</v>
          </cell>
          <cell r="J987">
            <v>30.72</v>
          </cell>
        </row>
        <row r="988">
          <cell r="A988" t="str">
            <v>BSC_Zell_am_See_A</v>
          </cell>
          <cell r="B988">
            <v>930</v>
          </cell>
          <cell r="C988" t="str">
            <v>SAZE_Lofer_Scheffsnoth</v>
          </cell>
          <cell r="D988">
            <v>1</v>
          </cell>
          <cell r="E988">
            <v>1</v>
          </cell>
          <cell r="F988">
            <v>1.48</v>
          </cell>
          <cell r="G988">
            <v>18.02</v>
          </cell>
          <cell r="H988">
            <v>0.26</v>
          </cell>
          <cell r="I988">
            <v>3.18</v>
          </cell>
          <cell r="J988">
            <v>43.75</v>
          </cell>
        </row>
        <row r="989">
          <cell r="A989" t="str">
            <v>BSC_Zell_am_See_A</v>
          </cell>
          <cell r="B989">
            <v>1723</v>
          </cell>
          <cell r="C989" t="str">
            <v>SAZE_Maria_Alm_Aberg</v>
          </cell>
          <cell r="D989">
            <v>1</v>
          </cell>
          <cell r="E989">
            <v>1</v>
          </cell>
          <cell r="F989">
            <v>1.71</v>
          </cell>
          <cell r="G989">
            <v>20.79</v>
          </cell>
          <cell r="H989">
            <v>0.3</v>
          </cell>
          <cell r="I989">
            <v>3.69</v>
          </cell>
          <cell r="J989">
            <v>50.77</v>
          </cell>
        </row>
        <row r="990">
          <cell r="A990" t="str">
            <v>BSC_Zell_am_See_A</v>
          </cell>
          <cell r="B990">
            <v>7441</v>
          </cell>
          <cell r="C990" t="str">
            <v>SAZE_Maria_Alm_Schattberg</v>
          </cell>
          <cell r="D990">
            <v>1</v>
          </cell>
          <cell r="E990">
            <v>1</v>
          </cell>
          <cell r="F990">
            <v>2.2400000000000002</v>
          </cell>
          <cell r="G990">
            <v>27.32</v>
          </cell>
          <cell r="H990">
            <v>0.32</v>
          </cell>
          <cell r="I990">
            <v>3.95</v>
          </cell>
          <cell r="J990">
            <v>54.39</v>
          </cell>
        </row>
        <row r="991">
          <cell r="A991" t="str">
            <v>BSC_Mittersill_A</v>
          </cell>
          <cell r="B991">
            <v>1670</v>
          </cell>
          <cell r="C991" t="str">
            <v>SAZE_Mittersill</v>
          </cell>
          <cell r="D991">
            <v>1</v>
          </cell>
          <cell r="E991">
            <v>1</v>
          </cell>
          <cell r="F991">
            <v>2.88</v>
          </cell>
          <cell r="G991">
            <v>35.06</v>
          </cell>
          <cell r="H991">
            <v>0.56000000000000005</v>
          </cell>
          <cell r="I991">
            <v>6.88</v>
          </cell>
          <cell r="J991">
            <v>94.85</v>
          </cell>
        </row>
        <row r="992">
          <cell r="A992" t="str">
            <v>BSC_Mittersill_A</v>
          </cell>
          <cell r="B992">
            <v>1076</v>
          </cell>
          <cell r="C992" t="str">
            <v>SAZE_Mittersill_Schachen</v>
          </cell>
          <cell r="D992">
            <v>1</v>
          </cell>
          <cell r="E992">
            <v>1</v>
          </cell>
          <cell r="F992">
            <v>0.49</v>
          </cell>
          <cell r="G992">
            <v>5.94</v>
          </cell>
          <cell r="H992">
            <v>0.09</v>
          </cell>
          <cell r="I992">
            <v>1.0900000000000001</v>
          </cell>
          <cell r="J992">
            <v>14.97</v>
          </cell>
        </row>
        <row r="993">
          <cell r="A993" t="str">
            <v>BSC_Zell_am_See_A</v>
          </cell>
          <cell r="B993">
            <v>1074</v>
          </cell>
          <cell r="C993" t="str">
            <v>SAZE_Niedernsill</v>
          </cell>
          <cell r="D993">
            <v>1</v>
          </cell>
          <cell r="E993">
            <v>1</v>
          </cell>
          <cell r="F993">
            <v>2.9</v>
          </cell>
          <cell r="G993">
            <v>35.33</v>
          </cell>
          <cell r="H993">
            <v>0.38</v>
          </cell>
          <cell r="I993">
            <v>4.58</v>
          </cell>
          <cell r="J993">
            <v>63.15</v>
          </cell>
        </row>
        <row r="994">
          <cell r="A994" t="str">
            <v>BSC_Zell_am_See_A</v>
          </cell>
          <cell r="B994">
            <v>1669</v>
          </cell>
          <cell r="C994" t="str">
            <v>SAZE_Piesendorf</v>
          </cell>
          <cell r="D994">
            <v>1</v>
          </cell>
          <cell r="E994">
            <v>1</v>
          </cell>
          <cell r="F994">
            <v>1.1200000000000001</v>
          </cell>
          <cell r="G994">
            <v>13.66</v>
          </cell>
          <cell r="H994">
            <v>0.19</v>
          </cell>
          <cell r="I994">
            <v>2.31</v>
          </cell>
          <cell r="J994">
            <v>31.89</v>
          </cell>
        </row>
        <row r="995">
          <cell r="A995" t="str">
            <v>BSC_Zell_am_See_A</v>
          </cell>
          <cell r="B995">
            <v>1068</v>
          </cell>
          <cell r="C995" t="str">
            <v>SAZE_Rauris</v>
          </cell>
          <cell r="D995">
            <v>1</v>
          </cell>
          <cell r="E995">
            <v>1</v>
          </cell>
          <cell r="F995">
            <v>1.3</v>
          </cell>
          <cell r="G995">
            <v>15.82</v>
          </cell>
          <cell r="H995">
            <v>0.24</v>
          </cell>
          <cell r="I995">
            <v>2.87</v>
          </cell>
          <cell r="J995">
            <v>39.54</v>
          </cell>
        </row>
        <row r="996">
          <cell r="A996" t="str">
            <v>BSC_Zell_am_See_A</v>
          </cell>
          <cell r="B996">
            <v>312</v>
          </cell>
          <cell r="C996" t="str">
            <v>SAZE_Saalbach</v>
          </cell>
          <cell r="D996">
            <v>1</v>
          </cell>
          <cell r="E996">
            <v>1</v>
          </cell>
          <cell r="F996">
            <v>2.04</v>
          </cell>
          <cell r="G996">
            <v>24.92</v>
          </cell>
          <cell r="H996">
            <v>0.35</v>
          </cell>
          <cell r="I996">
            <v>4.32</v>
          </cell>
          <cell r="J996">
            <v>59.48</v>
          </cell>
        </row>
        <row r="997">
          <cell r="A997" t="str">
            <v>BSC_Zell_am_See_A</v>
          </cell>
          <cell r="B997">
            <v>323</v>
          </cell>
          <cell r="C997" t="str">
            <v>SAZE_Saalfelden_Hohlwegen</v>
          </cell>
          <cell r="D997">
            <v>1</v>
          </cell>
          <cell r="E997">
            <v>1</v>
          </cell>
          <cell r="F997">
            <v>1.76</v>
          </cell>
          <cell r="G997">
            <v>21.46</v>
          </cell>
          <cell r="H997">
            <v>0.24</v>
          </cell>
          <cell r="I997">
            <v>2.94</v>
          </cell>
          <cell r="J997">
            <v>40.47</v>
          </cell>
        </row>
        <row r="998">
          <cell r="A998" t="str">
            <v>BSC_Zell_am_See_A</v>
          </cell>
          <cell r="B998">
            <v>7438</v>
          </cell>
          <cell r="C998" t="str">
            <v>SAZE_Saalfelden_Hohlwegen</v>
          </cell>
          <cell r="D998">
            <v>2</v>
          </cell>
          <cell r="E998">
            <v>1</v>
          </cell>
          <cell r="F998">
            <v>0.43</v>
          </cell>
          <cell r="G998">
            <v>14.82</v>
          </cell>
          <cell r="H998">
            <v>0.04</v>
          </cell>
          <cell r="I998">
            <v>1.22</v>
          </cell>
          <cell r="J998">
            <v>6.02</v>
          </cell>
        </row>
        <row r="999">
          <cell r="A999" t="str">
            <v>BSC_Zell_am_See_A</v>
          </cell>
          <cell r="B999">
            <v>324</v>
          </cell>
          <cell r="C999" t="str">
            <v>SAZE_Saalfelden_Obsmarkt</v>
          </cell>
          <cell r="D999">
            <v>1</v>
          </cell>
          <cell r="E999">
            <v>1</v>
          </cell>
          <cell r="F999">
            <v>4.83</v>
          </cell>
          <cell r="G999">
            <v>58.93</v>
          </cell>
          <cell r="H999">
            <v>1.61</v>
          </cell>
          <cell r="I999">
            <v>19.690000000000001</v>
          </cell>
          <cell r="J999">
            <v>271.3</v>
          </cell>
        </row>
        <row r="1000">
          <cell r="A1000" t="str">
            <v>BSC_Bischofshofen_A</v>
          </cell>
          <cell r="B1000">
            <v>1070</v>
          </cell>
          <cell r="C1000" t="str">
            <v>SAZE_Schachendorf</v>
          </cell>
          <cell r="D1000">
            <v>1</v>
          </cell>
          <cell r="E1000">
            <v>1</v>
          </cell>
          <cell r="F1000">
            <v>0.93</v>
          </cell>
          <cell r="G1000">
            <v>11.31</v>
          </cell>
          <cell r="H1000">
            <v>0.1</v>
          </cell>
          <cell r="I1000">
            <v>1.2</v>
          </cell>
          <cell r="J1000">
            <v>16.510000000000002</v>
          </cell>
        </row>
        <row r="1001">
          <cell r="A1001" t="str">
            <v>BSC_Zell_am_See_A</v>
          </cell>
          <cell r="B1001">
            <v>1069</v>
          </cell>
          <cell r="C1001" t="str">
            <v>SAZE_Taxenbach</v>
          </cell>
          <cell r="D1001">
            <v>1</v>
          </cell>
          <cell r="E1001">
            <v>1</v>
          </cell>
          <cell r="F1001">
            <v>1</v>
          </cell>
          <cell r="G1001">
            <v>34.24</v>
          </cell>
          <cell r="H1001">
            <v>0.19</v>
          </cell>
          <cell r="I1001">
            <v>6.36</v>
          </cell>
          <cell r="J1001">
            <v>31.35</v>
          </cell>
        </row>
        <row r="1002">
          <cell r="A1002" t="str">
            <v>BSC_Zell_am_See_A</v>
          </cell>
          <cell r="B1002">
            <v>929</v>
          </cell>
          <cell r="C1002" t="str">
            <v>SAZE_Unken</v>
          </cell>
          <cell r="D1002">
            <v>1</v>
          </cell>
          <cell r="E1002">
            <v>1</v>
          </cell>
          <cell r="F1002">
            <v>1.23</v>
          </cell>
          <cell r="G1002">
            <v>41.82</v>
          </cell>
          <cell r="H1002">
            <v>0.22</v>
          </cell>
          <cell r="I1002">
            <v>7.57</v>
          </cell>
          <cell r="J1002">
            <v>37.32</v>
          </cell>
        </row>
        <row r="1003">
          <cell r="A1003" t="str">
            <v>BSC_Mittersill_A</v>
          </cell>
          <cell r="B1003">
            <v>1075</v>
          </cell>
          <cell r="C1003" t="str">
            <v>SAZE_Uttendorf</v>
          </cell>
          <cell r="D1003">
            <v>1</v>
          </cell>
          <cell r="E1003">
            <v>1</v>
          </cell>
          <cell r="F1003">
            <v>1.57</v>
          </cell>
          <cell r="G1003">
            <v>53.48</v>
          </cell>
          <cell r="H1003">
            <v>0.34</v>
          </cell>
          <cell r="I1003">
            <v>11.53</v>
          </cell>
          <cell r="J1003">
            <v>56.84</v>
          </cell>
        </row>
        <row r="1004">
          <cell r="A1004" t="str">
            <v>BSC_Zell_am_See_A</v>
          </cell>
          <cell r="B1004">
            <v>313</v>
          </cell>
          <cell r="C1004" t="str">
            <v>SAZE_Viehhofen</v>
          </cell>
          <cell r="D1004">
            <v>1</v>
          </cell>
          <cell r="E1004">
            <v>1</v>
          </cell>
          <cell r="F1004">
            <v>0.39</v>
          </cell>
          <cell r="G1004">
            <v>13.2</v>
          </cell>
          <cell r="H1004">
            <v>0.03</v>
          </cell>
          <cell r="I1004">
            <v>0.96</v>
          </cell>
          <cell r="J1004">
            <v>4.75</v>
          </cell>
        </row>
        <row r="1005">
          <cell r="A1005" t="str">
            <v>BSC_Mittersill_A</v>
          </cell>
          <cell r="B1005">
            <v>2487</v>
          </cell>
          <cell r="C1005" t="str">
            <v>SAZE_Wald</v>
          </cell>
          <cell r="D1005">
            <v>1</v>
          </cell>
          <cell r="E1005">
            <v>1</v>
          </cell>
          <cell r="F1005">
            <v>0.59</v>
          </cell>
          <cell r="G1005">
            <v>7.16</v>
          </cell>
          <cell r="H1005">
            <v>0.06</v>
          </cell>
          <cell r="I1005">
            <v>0.75</v>
          </cell>
          <cell r="J1005">
            <v>10.34</v>
          </cell>
        </row>
        <row r="1006">
          <cell r="A1006" t="str">
            <v>BSC_Zell_am_See_A</v>
          </cell>
          <cell r="B1006">
            <v>300</v>
          </cell>
          <cell r="C1006" t="str">
            <v>SAZE_Weissbach_Lofer</v>
          </cell>
          <cell r="D1006">
            <v>1</v>
          </cell>
          <cell r="E1006">
            <v>1</v>
          </cell>
          <cell r="F1006">
            <v>0.15</v>
          </cell>
          <cell r="G1006">
            <v>5.0199999999999996</v>
          </cell>
          <cell r="H1006">
            <v>0.02</v>
          </cell>
          <cell r="I1006">
            <v>0.53</v>
          </cell>
          <cell r="J1006">
            <v>2.6</v>
          </cell>
        </row>
        <row r="1007">
          <cell r="A1007" t="str">
            <v>BSC_Zell_am_See_A</v>
          </cell>
          <cell r="B1007">
            <v>2438</v>
          </cell>
          <cell r="C1007" t="str">
            <v>SAZE_Weissbach_Lofer</v>
          </cell>
          <cell r="D1007">
            <v>2</v>
          </cell>
          <cell r="E1007">
            <v>1</v>
          </cell>
          <cell r="F1007">
            <v>0.51</v>
          </cell>
          <cell r="G1007">
            <v>17.37</v>
          </cell>
          <cell r="H1007">
            <v>0.04</v>
          </cell>
          <cell r="I1007">
            <v>1.49</v>
          </cell>
          <cell r="J1007">
            <v>7.35</v>
          </cell>
        </row>
        <row r="1008">
          <cell r="A1008" t="str">
            <v>BSC_Mittersill_A</v>
          </cell>
          <cell r="B1008">
            <v>1077</v>
          </cell>
          <cell r="C1008" t="str">
            <v>SAZE_Wenns</v>
          </cell>
          <cell r="D1008">
            <v>1</v>
          </cell>
          <cell r="E1008">
            <v>1</v>
          </cell>
          <cell r="F1008">
            <v>0.97</v>
          </cell>
          <cell r="G1008">
            <v>32.96</v>
          </cell>
          <cell r="H1008">
            <v>0.13</v>
          </cell>
          <cell r="I1008">
            <v>4.3899999999999997</v>
          </cell>
          <cell r="J1008">
            <v>21.67</v>
          </cell>
        </row>
        <row r="1009">
          <cell r="A1009" t="str">
            <v>BSC_Zell_am_See_A</v>
          </cell>
          <cell r="B1009">
            <v>383</v>
          </cell>
          <cell r="C1009" t="str">
            <v>SAZE_Zell_am_See</v>
          </cell>
          <cell r="D1009">
            <v>1</v>
          </cell>
          <cell r="E1009">
            <v>1</v>
          </cell>
          <cell r="F1009">
            <v>7.2</v>
          </cell>
          <cell r="G1009">
            <v>35.72</v>
          </cell>
          <cell r="H1009">
            <v>2.39</v>
          </cell>
          <cell r="I1009">
            <v>11.86</v>
          </cell>
          <cell r="J1009">
            <v>401.58</v>
          </cell>
        </row>
        <row r="1010">
          <cell r="A1010" t="str">
            <v>BSC_Leoben_A</v>
          </cell>
          <cell r="B1010">
            <v>1284</v>
          </cell>
          <cell r="C1010" t="str">
            <v>STBM_Bruck_a_d_Mur</v>
          </cell>
          <cell r="D1010">
            <v>1</v>
          </cell>
          <cell r="E1010">
            <v>1</v>
          </cell>
          <cell r="F1010">
            <v>7.93</v>
          </cell>
          <cell r="G1010">
            <v>96.67</v>
          </cell>
          <cell r="H1010">
            <v>3.01</v>
          </cell>
          <cell r="I1010">
            <v>36.71</v>
          </cell>
          <cell r="J1010">
            <v>505.75</v>
          </cell>
        </row>
        <row r="1011">
          <cell r="A1011" t="str">
            <v>BSC_Graz_A</v>
          </cell>
          <cell r="B1011">
            <v>1659</v>
          </cell>
          <cell r="C1011" t="str">
            <v>STBM_Einoed</v>
          </cell>
          <cell r="D1011">
            <v>1</v>
          </cell>
          <cell r="E1011">
            <v>1</v>
          </cell>
          <cell r="F1011">
            <v>1.02</v>
          </cell>
          <cell r="G1011">
            <v>34.83</v>
          </cell>
          <cell r="H1011">
            <v>0.13</v>
          </cell>
          <cell r="I1011">
            <v>4.57</v>
          </cell>
          <cell r="J1011">
            <v>22.51</v>
          </cell>
        </row>
        <row r="1012">
          <cell r="A1012" t="str">
            <v>BSC_Mariazell_A</v>
          </cell>
          <cell r="B1012">
            <v>1949</v>
          </cell>
          <cell r="C1012" t="str">
            <v>STBM_Fallenstein</v>
          </cell>
          <cell r="D1012">
            <v>1</v>
          </cell>
          <cell r="E1012">
            <v>1</v>
          </cell>
          <cell r="F1012">
            <v>0.42</v>
          </cell>
          <cell r="G1012">
            <v>14.22</v>
          </cell>
          <cell r="H1012">
            <v>0.03</v>
          </cell>
          <cell r="I1012">
            <v>1.17</v>
          </cell>
          <cell r="J1012">
            <v>5.78</v>
          </cell>
        </row>
        <row r="1013">
          <cell r="A1013" t="str">
            <v>BSC_Mariazell_A</v>
          </cell>
          <cell r="B1013">
            <v>1947</v>
          </cell>
          <cell r="C1013" t="str">
            <v>STBM_Gollrad</v>
          </cell>
          <cell r="D1013">
            <v>1</v>
          </cell>
          <cell r="E1013">
            <v>1</v>
          </cell>
          <cell r="F1013">
            <v>0.37</v>
          </cell>
          <cell r="G1013">
            <v>12.69</v>
          </cell>
          <cell r="H1013">
            <v>0.01</v>
          </cell>
          <cell r="I1013">
            <v>0.37</v>
          </cell>
          <cell r="J1013">
            <v>1.83</v>
          </cell>
        </row>
        <row r="1014">
          <cell r="A1014" t="str">
            <v>BSC_Leoben_A</v>
          </cell>
          <cell r="B1014">
            <v>1940</v>
          </cell>
          <cell r="C1014" t="str">
            <v>STBM_Hansenhuette</v>
          </cell>
          <cell r="D1014">
            <v>1</v>
          </cell>
          <cell r="E1014">
            <v>1</v>
          </cell>
          <cell r="F1014">
            <v>0.36</v>
          </cell>
          <cell r="G1014">
            <v>12.35</v>
          </cell>
          <cell r="H1014">
            <v>0.02</v>
          </cell>
          <cell r="I1014">
            <v>0.53</v>
          </cell>
          <cell r="J1014">
            <v>2.61</v>
          </cell>
        </row>
        <row r="1015">
          <cell r="A1015" t="str">
            <v>BSC_Leoben_A</v>
          </cell>
          <cell r="B1015">
            <v>7622</v>
          </cell>
          <cell r="C1015" t="str">
            <v>STBM_Hansenhuette</v>
          </cell>
          <cell r="D1015">
            <v>1</v>
          </cell>
          <cell r="E1015">
            <v>2</v>
          </cell>
          <cell r="F1015">
            <v>0.41</v>
          </cell>
          <cell r="G1015">
            <v>14.14</v>
          </cell>
          <cell r="H1015">
            <v>0.02</v>
          </cell>
          <cell r="I1015">
            <v>0.77</v>
          </cell>
          <cell r="J1015">
            <v>3.79</v>
          </cell>
        </row>
        <row r="1016">
          <cell r="A1016" t="str">
            <v>BSC_Leoben_A</v>
          </cell>
          <cell r="B1016">
            <v>1282</v>
          </cell>
          <cell r="C1016" t="str">
            <v>STBM_Kapfenberg</v>
          </cell>
          <cell r="D1016">
            <v>1</v>
          </cell>
          <cell r="E1016">
            <v>1</v>
          </cell>
          <cell r="F1016">
            <v>7.18</v>
          </cell>
          <cell r="G1016">
            <v>87.62</v>
          </cell>
          <cell r="H1016">
            <v>2.27</v>
          </cell>
          <cell r="I1016">
            <v>27.64</v>
          </cell>
          <cell r="J1016">
            <v>380.79</v>
          </cell>
        </row>
        <row r="1017">
          <cell r="A1017" t="str">
            <v>BSC_Leoben_A</v>
          </cell>
          <cell r="B1017">
            <v>1283</v>
          </cell>
          <cell r="C1017" t="str">
            <v>STBM_Kapfenberg</v>
          </cell>
          <cell r="D1017">
            <v>1</v>
          </cell>
          <cell r="E1017">
            <v>2</v>
          </cell>
          <cell r="F1017">
            <v>5.59</v>
          </cell>
          <cell r="G1017">
            <v>68.2</v>
          </cell>
          <cell r="H1017">
            <v>1.53</v>
          </cell>
          <cell r="I1017">
            <v>18.71</v>
          </cell>
          <cell r="J1017">
            <v>257.77999999999997</v>
          </cell>
        </row>
        <row r="1018">
          <cell r="A1018" t="str">
            <v>BSC_Mariazell_A</v>
          </cell>
          <cell r="B1018">
            <v>1450</v>
          </cell>
          <cell r="C1018" t="str">
            <v>STBM_Mariazell</v>
          </cell>
          <cell r="D1018">
            <v>1</v>
          </cell>
          <cell r="E1018">
            <v>1</v>
          </cell>
          <cell r="F1018">
            <v>1.0900000000000001</v>
          </cell>
          <cell r="G1018">
            <v>13.26</v>
          </cell>
          <cell r="H1018">
            <v>0.24</v>
          </cell>
          <cell r="I1018">
            <v>2.88</v>
          </cell>
          <cell r="J1018">
            <v>39.68</v>
          </cell>
        </row>
        <row r="1019">
          <cell r="A1019" t="str">
            <v>BSC_Mariazell_A</v>
          </cell>
          <cell r="B1019">
            <v>1944</v>
          </cell>
          <cell r="C1019" t="str">
            <v>STBM_Obere_Au</v>
          </cell>
          <cell r="D1019">
            <v>1</v>
          </cell>
          <cell r="E1019">
            <v>1</v>
          </cell>
          <cell r="F1019">
            <v>0.4</v>
          </cell>
          <cell r="G1019">
            <v>13.63</v>
          </cell>
          <cell r="H1019">
            <v>0.05</v>
          </cell>
          <cell r="I1019">
            <v>1.58</v>
          </cell>
          <cell r="J1019">
            <v>7.81</v>
          </cell>
        </row>
        <row r="1020">
          <cell r="A1020" t="str">
            <v>BSC_Leoben_A</v>
          </cell>
          <cell r="B1020">
            <v>1942</v>
          </cell>
          <cell r="C1020" t="str">
            <v>STBM_Palbersdorf</v>
          </cell>
          <cell r="D1020">
            <v>1</v>
          </cell>
          <cell r="E1020">
            <v>1</v>
          </cell>
          <cell r="F1020">
            <v>2.23</v>
          </cell>
          <cell r="G1020">
            <v>27.19</v>
          </cell>
          <cell r="H1020">
            <v>0.43</v>
          </cell>
          <cell r="I1020">
            <v>5.29</v>
          </cell>
          <cell r="J1020">
            <v>72.91</v>
          </cell>
        </row>
        <row r="1021">
          <cell r="A1021" t="str">
            <v>BSC_Graz_A</v>
          </cell>
          <cell r="B1021">
            <v>478</v>
          </cell>
          <cell r="C1021" t="str">
            <v>STBM_Pernegg</v>
          </cell>
          <cell r="D1021">
            <v>1</v>
          </cell>
          <cell r="E1021">
            <v>1</v>
          </cell>
          <cell r="F1021">
            <v>2.0099999999999998</v>
          </cell>
          <cell r="G1021">
            <v>68.56</v>
          </cell>
          <cell r="H1021">
            <v>0.56999999999999995</v>
          </cell>
          <cell r="I1021">
            <v>19.27</v>
          </cell>
          <cell r="J1021">
            <v>95.01</v>
          </cell>
        </row>
        <row r="1022">
          <cell r="A1022" t="str">
            <v>BSC_Leoben_A</v>
          </cell>
          <cell r="B1022">
            <v>964</v>
          </cell>
          <cell r="C1022" t="str">
            <v>STBM_Picheldorf</v>
          </cell>
          <cell r="D1022">
            <v>1</v>
          </cell>
          <cell r="E1022">
            <v>1</v>
          </cell>
          <cell r="F1022">
            <v>1.36</v>
          </cell>
          <cell r="G1022">
            <v>16.55</v>
          </cell>
          <cell r="H1022">
            <v>0.39</v>
          </cell>
          <cell r="I1022">
            <v>4.7699999999999996</v>
          </cell>
          <cell r="J1022">
            <v>65.75</v>
          </cell>
        </row>
        <row r="1023">
          <cell r="A1023" t="str">
            <v>BSC_Mariazell_A</v>
          </cell>
          <cell r="B1023">
            <v>1945</v>
          </cell>
          <cell r="C1023" t="str">
            <v>STBM_Seewiesen</v>
          </cell>
          <cell r="D1023">
            <v>1</v>
          </cell>
          <cell r="E1023">
            <v>1</v>
          </cell>
          <cell r="F1023">
            <v>0.45</v>
          </cell>
          <cell r="G1023">
            <v>5.46</v>
          </cell>
          <cell r="H1023">
            <v>0.02</v>
          </cell>
          <cell r="I1023">
            <v>0.27</v>
          </cell>
          <cell r="J1023">
            <v>3.75</v>
          </cell>
        </row>
        <row r="1024">
          <cell r="A1024" t="str">
            <v>BSC_Leoben_A</v>
          </cell>
          <cell r="B1024">
            <v>1941</v>
          </cell>
          <cell r="C1024" t="str">
            <v>STBM_Thoerl</v>
          </cell>
          <cell r="D1024">
            <v>1</v>
          </cell>
          <cell r="E1024">
            <v>1</v>
          </cell>
          <cell r="F1024">
            <v>0.35</v>
          </cell>
          <cell r="G1024">
            <v>11.92</v>
          </cell>
          <cell r="H1024">
            <v>0.03</v>
          </cell>
          <cell r="I1024">
            <v>1.1399999999999999</v>
          </cell>
          <cell r="J1024">
            <v>5.65</v>
          </cell>
        </row>
        <row r="1025">
          <cell r="A1025" t="str">
            <v>BSC_Mariazell_A</v>
          </cell>
          <cell r="B1025">
            <v>1943</v>
          </cell>
          <cell r="C1025" t="str">
            <v>STBM_Turnau</v>
          </cell>
          <cell r="D1025">
            <v>1</v>
          </cell>
          <cell r="E1025">
            <v>1</v>
          </cell>
          <cell r="F1025">
            <v>1.03</v>
          </cell>
          <cell r="G1025">
            <v>12.53</v>
          </cell>
          <cell r="H1025">
            <v>0.21</v>
          </cell>
          <cell r="I1025">
            <v>2.6</v>
          </cell>
          <cell r="J1025">
            <v>35.82</v>
          </cell>
        </row>
        <row r="1026">
          <cell r="A1026" t="str">
            <v>BSC_Mariazell_A</v>
          </cell>
          <cell r="B1026">
            <v>1948</v>
          </cell>
          <cell r="C1026" t="str">
            <v>STBM_Wegscheid</v>
          </cell>
          <cell r="D1026">
            <v>1</v>
          </cell>
          <cell r="E1026">
            <v>1</v>
          </cell>
          <cell r="F1026">
            <v>0.15</v>
          </cell>
          <cell r="G1026">
            <v>5.1100000000000003</v>
          </cell>
          <cell r="H1026">
            <v>0.01</v>
          </cell>
          <cell r="I1026">
            <v>0.22</v>
          </cell>
          <cell r="J1026">
            <v>1.1100000000000001</v>
          </cell>
        </row>
        <row r="1027">
          <cell r="A1027" t="str">
            <v>BSC_Graz_A</v>
          </cell>
          <cell r="B1027">
            <v>1622</v>
          </cell>
          <cell r="C1027" t="str">
            <v>STDL_Assing</v>
          </cell>
          <cell r="D1027">
            <v>1</v>
          </cell>
          <cell r="E1027">
            <v>1</v>
          </cell>
          <cell r="F1027">
            <v>2.8</v>
          </cell>
          <cell r="G1027">
            <v>34.15</v>
          </cell>
          <cell r="H1027">
            <v>0.67</v>
          </cell>
          <cell r="I1027">
            <v>8.1300000000000008</v>
          </cell>
          <cell r="J1027">
            <v>111.98</v>
          </cell>
        </row>
        <row r="1028">
          <cell r="A1028" t="str">
            <v>BSC_Wolfsberg_A</v>
          </cell>
          <cell r="B1028">
            <v>1936</v>
          </cell>
          <cell r="C1028" t="str">
            <v>STDL_Deutschlandsberg</v>
          </cell>
          <cell r="D1028">
            <v>1</v>
          </cell>
          <cell r="E1028">
            <v>1</v>
          </cell>
          <cell r="F1028">
            <v>2.69</v>
          </cell>
          <cell r="G1028">
            <v>32.770000000000003</v>
          </cell>
          <cell r="H1028">
            <v>0.81</v>
          </cell>
          <cell r="I1028">
            <v>9.9</v>
          </cell>
          <cell r="J1028">
            <v>136.4</v>
          </cell>
        </row>
        <row r="1029">
          <cell r="A1029" t="str">
            <v>BSC_Wolfsberg_A</v>
          </cell>
          <cell r="B1029">
            <v>2234</v>
          </cell>
          <cell r="C1029" t="str">
            <v>STDL_Deutschlandsberg_City</v>
          </cell>
          <cell r="D1029">
            <v>1</v>
          </cell>
          <cell r="E1029">
            <v>1</v>
          </cell>
          <cell r="F1029">
            <v>3.45</v>
          </cell>
          <cell r="G1029">
            <v>42.04</v>
          </cell>
          <cell r="H1029">
            <v>0.74</v>
          </cell>
          <cell r="I1029">
            <v>9.07</v>
          </cell>
          <cell r="J1029">
            <v>124.94</v>
          </cell>
        </row>
        <row r="1030">
          <cell r="A1030" t="str">
            <v>BSC_Graz_C</v>
          </cell>
          <cell r="B1030">
            <v>1988</v>
          </cell>
          <cell r="C1030" t="str">
            <v>STDL_Dietmannsdorf</v>
          </cell>
          <cell r="D1030">
            <v>1</v>
          </cell>
          <cell r="E1030">
            <v>1</v>
          </cell>
          <cell r="F1030">
            <v>1.38</v>
          </cell>
          <cell r="G1030">
            <v>46.84</v>
          </cell>
          <cell r="H1030">
            <v>0.32</v>
          </cell>
          <cell r="I1030">
            <v>10.86</v>
          </cell>
          <cell r="J1030">
            <v>53.57</v>
          </cell>
        </row>
        <row r="1031">
          <cell r="A1031" t="str">
            <v>BSC_Graz_B</v>
          </cell>
          <cell r="B1031">
            <v>1987</v>
          </cell>
          <cell r="C1031" t="str">
            <v>STDL_Eibiswald</v>
          </cell>
          <cell r="D1031">
            <v>1</v>
          </cell>
          <cell r="E1031">
            <v>1</v>
          </cell>
          <cell r="F1031">
            <v>3.92</v>
          </cell>
          <cell r="G1031">
            <v>47.74</v>
          </cell>
          <cell r="H1031">
            <v>0.53</v>
          </cell>
          <cell r="I1031">
            <v>6.45</v>
          </cell>
          <cell r="J1031">
            <v>88.86</v>
          </cell>
        </row>
        <row r="1032">
          <cell r="A1032" t="str">
            <v>BSC_Graz_B</v>
          </cell>
          <cell r="B1032">
            <v>2430</v>
          </cell>
          <cell r="C1032" t="str">
            <v>STDL_Fastl</v>
          </cell>
          <cell r="D1032">
            <v>1</v>
          </cell>
          <cell r="E1032">
            <v>1</v>
          </cell>
          <cell r="F1032">
            <v>0.49</v>
          </cell>
          <cell r="G1032">
            <v>16.690000000000001</v>
          </cell>
          <cell r="H1032">
            <v>0.03</v>
          </cell>
          <cell r="I1032">
            <v>1.0900000000000001</v>
          </cell>
          <cell r="J1032">
            <v>5.4</v>
          </cell>
        </row>
        <row r="1033">
          <cell r="A1033" t="str">
            <v>BSC_Wolfsberg_A</v>
          </cell>
          <cell r="B1033">
            <v>2232</v>
          </cell>
          <cell r="C1033" t="str">
            <v>STDL_Gross_St_Florian</v>
          </cell>
          <cell r="D1033">
            <v>1</v>
          </cell>
          <cell r="E1033">
            <v>1</v>
          </cell>
          <cell r="F1033">
            <v>3.49</v>
          </cell>
          <cell r="G1033">
            <v>42.53</v>
          </cell>
          <cell r="H1033">
            <v>1</v>
          </cell>
          <cell r="I1033">
            <v>12.22</v>
          </cell>
          <cell r="J1033">
            <v>168.38</v>
          </cell>
        </row>
        <row r="1034">
          <cell r="A1034" t="str">
            <v>BSC_Graz_C</v>
          </cell>
          <cell r="B1034">
            <v>1378</v>
          </cell>
          <cell r="C1034" t="str">
            <v>STDL_Rosenhof</v>
          </cell>
          <cell r="D1034">
            <v>1</v>
          </cell>
          <cell r="E1034">
            <v>1</v>
          </cell>
          <cell r="F1034">
            <v>1.21</v>
          </cell>
          <cell r="G1034">
            <v>14.73</v>
          </cell>
          <cell r="H1034">
            <v>0.3</v>
          </cell>
          <cell r="I1034">
            <v>3.6</v>
          </cell>
          <cell r="J1034">
            <v>49.56</v>
          </cell>
        </row>
        <row r="1035">
          <cell r="A1035" t="str">
            <v>BSC_Graz_C</v>
          </cell>
          <cell r="B1035">
            <v>2231</v>
          </cell>
          <cell r="C1035" t="str">
            <v>STDL_Schlieb</v>
          </cell>
          <cell r="D1035">
            <v>1</v>
          </cell>
          <cell r="E1035">
            <v>1</v>
          </cell>
          <cell r="F1035">
            <v>2.33</v>
          </cell>
          <cell r="G1035">
            <v>28.41</v>
          </cell>
          <cell r="H1035">
            <v>0.53</v>
          </cell>
          <cell r="I1035">
            <v>6.5</v>
          </cell>
          <cell r="J1035">
            <v>89.49</v>
          </cell>
        </row>
        <row r="1036">
          <cell r="A1036" t="str">
            <v>BSC_Graz_B</v>
          </cell>
          <cell r="B1036">
            <v>1937</v>
          </cell>
          <cell r="C1036" t="str">
            <v>STDL_Schwanberg</v>
          </cell>
          <cell r="D1036">
            <v>1</v>
          </cell>
          <cell r="E1036">
            <v>1</v>
          </cell>
          <cell r="F1036">
            <v>2.2000000000000002</v>
          </cell>
          <cell r="G1036">
            <v>26.8</v>
          </cell>
          <cell r="H1036">
            <v>0.65</v>
          </cell>
          <cell r="I1036">
            <v>7.94</v>
          </cell>
          <cell r="J1036">
            <v>109.42</v>
          </cell>
        </row>
        <row r="1037">
          <cell r="A1037" t="str">
            <v>BSC_Graz_B</v>
          </cell>
          <cell r="B1037">
            <v>2431</v>
          </cell>
          <cell r="C1037" t="str">
            <v>STDL_St_Oswald</v>
          </cell>
          <cell r="D1037">
            <v>1</v>
          </cell>
          <cell r="E1037">
            <v>1</v>
          </cell>
          <cell r="F1037">
            <v>0.57999999999999996</v>
          </cell>
          <cell r="G1037">
            <v>19.93</v>
          </cell>
          <cell r="H1037">
            <v>0.06</v>
          </cell>
          <cell r="I1037">
            <v>2.06</v>
          </cell>
          <cell r="J1037">
            <v>10.130000000000001</v>
          </cell>
        </row>
        <row r="1038">
          <cell r="A1038" t="str">
            <v>BSC_Wolfsberg_A</v>
          </cell>
          <cell r="B1038">
            <v>1938</v>
          </cell>
          <cell r="C1038" t="str">
            <v>STDL_Stainz</v>
          </cell>
          <cell r="D1038">
            <v>1</v>
          </cell>
          <cell r="E1038">
            <v>1</v>
          </cell>
          <cell r="F1038">
            <v>2.35</v>
          </cell>
          <cell r="G1038">
            <v>28.69</v>
          </cell>
          <cell r="H1038">
            <v>0.75</v>
          </cell>
          <cell r="I1038">
            <v>9.1300000000000008</v>
          </cell>
          <cell r="J1038">
            <v>125.76</v>
          </cell>
        </row>
        <row r="1039">
          <cell r="A1039" t="str">
            <v>BSC_Feldbach_A</v>
          </cell>
          <cell r="B1039">
            <v>2003</v>
          </cell>
          <cell r="C1039" t="str">
            <v>STFB_Bad_Gleichenberg</v>
          </cell>
          <cell r="D1039">
            <v>1</v>
          </cell>
          <cell r="E1039">
            <v>1</v>
          </cell>
          <cell r="F1039">
            <v>4.08</v>
          </cell>
          <cell r="G1039">
            <v>49.82</v>
          </cell>
          <cell r="H1039">
            <v>0.55000000000000004</v>
          </cell>
          <cell r="I1039">
            <v>6.7</v>
          </cell>
          <cell r="J1039">
            <v>92.33</v>
          </cell>
        </row>
        <row r="1040">
          <cell r="A1040" t="str">
            <v>BSC_Hartberg_A</v>
          </cell>
          <cell r="B1040">
            <v>2427</v>
          </cell>
          <cell r="C1040" t="str">
            <v>STFB_Fehring</v>
          </cell>
          <cell r="D1040">
            <v>1</v>
          </cell>
          <cell r="E1040">
            <v>1</v>
          </cell>
          <cell r="F1040">
            <v>1.79</v>
          </cell>
          <cell r="G1040">
            <v>60.98</v>
          </cell>
          <cell r="H1040">
            <v>0.25</v>
          </cell>
          <cell r="I1040">
            <v>8.66</v>
          </cell>
          <cell r="J1040">
            <v>42.68</v>
          </cell>
        </row>
        <row r="1041">
          <cell r="A1041" t="str">
            <v>BSC_Hartberg_A</v>
          </cell>
          <cell r="B1041">
            <v>1905</v>
          </cell>
          <cell r="C1041" t="str">
            <v>STFB_Feldbach</v>
          </cell>
          <cell r="D1041">
            <v>1</v>
          </cell>
          <cell r="E1041">
            <v>1</v>
          </cell>
          <cell r="F1041">
            <v>2.71</v>
          </cell>
          <cell r="G1041">
            <v>33.11</v>
          </cell>
          <cell r="H1041">
            <v>0.36</v>
          </cell>
          <cell r="I1041">
            <v>4.43</v>
          </cell>
          <cell r="J1041">
            <v>60.97</v>
          </cell>
        </row>
        <row r="1042">
          <cell r="A1042" t="str">
            <v>BSC_Hartberg_A</v>
          </cell>
          <cell r="B1042">
            <v>9960</v>
          </cell>
          <cell r="C1042" t="str">
            <v>STFB_Feldbach</v>
          </cell>
          <cell r="D1042">
            <v>2</v>
          </cell>
          <cell r="E1042">
            <v>1</v>
          </cell>
          <cell r="F1042">
            <v>1.05</v>
          </cell>
          <cell r="G1042">
            <v>12.8</v>
          </cell>
          <cell r="H1042">
            <v>0.2</v>
          </cell>
          <cell r="I1042">
            <v>2.4500000000000002</v>
          </cell>
          <cell r="J1042">
            <v>33.74</v>
          </cell>
        </row>
        <row r="1043">
          <cell r="A1043" t="str">
            <v>BSC_Hartberg_A</v>
          </cell>
          <cell r="B1043">
            <v>2428</v>
          </cell>
          <cell r="C1043" t="str">
            <v>STFB_Kapfenstein</v>
          </cell>
          <cell r="D1043">
            <v>1</v>
          </cell>
          <cell r="E1043">
            <v>1</v>
          </cell>
          <cell r="F1043">
            <v>1.37</v>
          </cell>
          <cell r="G1043">
            <v>16.68</v>
          </cell>
          <cell r="H1043">
            <v>0.18</v>
          </cell>
          <cell r="I1043">
            <v>2.1800000000000002</v>
          </cell>
          <cell r="J1043">
            <v>30.04</v>
          </cell>
        </row>
        <row r="1044">
          <cell r="A1044" t="str">
            <v>BSC_Hartberg_A</v>
          </cell>
          <cell r="B1044">
            <v>1660</v>
          </cell>
          <cell r="C1044" t="str">
            <v>STFB_Kirchberg_a_d_Raab</v>
          </cell>
          <cell r="D1044">
            <v>1</v>
          </cell>
          <cell r="E1044">
            <v>1</v>
          </cell>
          <cell r="F1044">
            <v>1.4</v>
          </cell>
          <cell r="G1044">
            <v>17.100000000000001</v>
          </cell>
          <cell r="H1044">
            <v>0.31</v>
          </cell>
          <cell r="I1044">
            <v>3.81</v>
          </cell>
          <cell r="J1044">
            <v>52.51</v>
          </cell>
        </row>
        <row r="1045">
          <cell r="A1045" t="str">
            <v>BSC_Feldbach_A</v>
          </cell>
          <cell r="B1045">
            <v>2001</v>
          </cell>
          <cell r="C1045" t="str">
            <v>STFB_Obergiem</v>
          </cell>
          <cell r="D1045">
            <v>1</v>
          </cell>
          <cell r="E1045">
            <v>1</v>
          </cell>
          <cell r="F1045">
            <v>0.32</v>
          </cell>
          <cell r="G1045">
            <v>10.9</v>
          </cell>
          <cell r="H1045">
            <v>0.03</v>
          </cell>
          <cell r="I1045">
            <v>1</v>
          </cell>
          <cell r="J1045">
            <v>4.92</v>
          </cell>
        </row>
        <row r="1046">
          <cell r="A1046" t="str">
            <v>BSC_Feldbach_A</v>
          </cell>
          <cell r="B1046">
            <v>8867</v>
          </cell>
          <cell r="C1046" t="str">
            <v>STFB_Paldau</v>
          </cell>
          <cell r="D1046">
            <v>1</v>
          </cell>
          <cell r="E1046">
            <v>1</v>
          </cell>
          <cell r="F1046">
            <v>1.73</v>
          </cell>
          <cell r="G1046">
            <v>21.04</v>
          </cell>
          <cell r="H1046">
            <v>0.16</v>
          </cell>
          <cell r="I1046">
            <v>1.9</v>
          </cell>
          <cell r="J1046">
            <v>26.11</v>
          </cell>
        </row>
        <row r="1047">
          <cell r="A1047" t="str">
            <v>BSC_Feldbach_A</v>
          </cell>
          <cell r="B1047">
            <v>8869</v>
          </cell>
          <cell r="C1047" t="str">
            <v>STFB_St_Stefan</v>
          </cell>
          <cell r="D1047">
            <v>1</v>
          </cell>
          <cell r="E1047">
            <v>1</v>
          </cell>
          <cell r="F1047">
            <v>0.94</v>
          </cell>
          <cell r="G1047">
            <v>11.49</v>
          </cell>
          <cell r="H1047">
            <v>0.19</v>
          </cell>
          <cell r="I1047">
            <v>2.35</v>
          </cell>
          <cell r="J1047">
            <v>32.36</v>
          </cell>
        </row>
        <row r="1048">
          <cell r="A1048" t="str">
            <v>BSC_Hartberg_A</v>
          </cell>
          <cell r="B1048">
            <v>1575</v>
          </cell>
          <cell r="C1048" t="str">
            <v>STFF_Fuerstenfeld</v>
          </cell>
          <cell r="D1048">
            <v>1</v>
          </cell>
          <cell r="E1048">
            <v>1</v>
          </cell>
          <cell r="F1048">
            <v>0.74</v>
          </cell>
          <cell r="G1048">
            <v>25.12</v>
          </cell>
          <cell r="H1048">
            <v>0.16</v>
          </cell>
          <cell r="I1048">
            <v>5.39</v>
          </cell>
          <cell r="J1048">
            <v>26.6</v>
          </cell>
        </row>
        <row r="1049">
          <cell r="A1049" t="str">
            <v>BSC_Hartberg_A</v>
          </cell>
          <cell r="B1049">
            <v>1576</v>
          </cell>
          <cell r="C1049" t="str">
            <v>STFF_Fuerstenfeld</v>
          </cell>
          <cell r="D1049">
            <v>1</v>
          </cell>
          <cell r="E1049">
            <v>2</v>
          </cell>
          <cell r="F1049">
            <v>2.0499999999999998</v>
          </cell>
          <cell r="G1049">
            <v>69.92</v>
          </cell>
          <cell r="H1049">
            <v>0.34</v>
          </cell>
          <cell r="I1049">
            <v>11.51</v>
          </cell>
          <cell r="J1049">
            <v>56.74</v>
          </cell>
        </row>
        <row r="1050">
          <cell r="A1050" t="str">
            <v>BSC_Hartberg_A</v>
          </cell>
          <cell r="B1050">
            <v>1577</v>
          </cell>
          <cell r="C1050" t="str">
            <v>STFF_Fuerstenfeld</v>
          </cell>
          <cell r="D1050">
            <v>1</v>
          </cell>
          <cell r="E1050">
            <v>3</v>
          </cell>
          <cell r="F1050">
            <v>1.31</v>
          </cell>
          <cell r="G1050">
            <v>44.8</v>
          </cell>
          <cell r="H1050">
            <v>0.33</v>
          </cell>
          <cell r="I1050">
            <v>11.3</v>
          </cell>
          <cell r="J1050">
            <v>55.72</v>
          </cell>
        </row>
        <row r="1051">
          <cell r="A1051" t="str">
            <v>BSC_Hartberg_A</v>
          </cell>
          <cell r="B1051">
            <v>495</v>
          </cell>
          <cell r="C1051" t="str">
            <v>STFF_Ilz</v>
          </cell>
          <cell r="D1051">
            <v>1</v>
          </cell>
          <cell r="E1051">
            <v>1</v>
          </cell>
          <cell r="F1051">
            <v>2.46</v>
          </cell>
          <cell r="G1051">
            <v>83.72</v>
          </cell>
          <cell r="H1051">
            <v>0.6</v>
          </cell>
          <cell r="I1051">
            <v>20.34</v>
          </cell>
          <cell r="J1051">
            <v>100.32</v>
          </cell>
        </row>
        <row r="1052">
          <cell r="A1052" t="str">
            <v>BSC_Hartberg_A</v>
          </cell>
          <cell r="B1052">
            <v>2412</v>
          </cell>
          <cell r="C1052" t="str">
            <v>STFF_Kleinsteinbach</v>
          </cell>
          <cell r="D1052">
            <v>1</v>
          </cell>
          <cell r="E1052">
            <v>1</v>
          </cell>
          <cell r="F1052">
            <v>1.5</v>
          </cell>
          <cell r="G1052">
            <v>18.32</v>
          </cell>
          <cell r="H1052">
            <v>0.17</v>
          </cell>
          <cell r="I1052">
            <v>2.09</v>
          </cell>
          <cell r="J1052">
            <v>28.84</v>
          </cell>
        </row>
        <row r="1053">
          <cell r="A1053" t="str">
            <v>BSC_Hartberg_A</v>
          </cell>
          <cell r="B1053">
            <v>2488</v>
          </cell>
          <cell r="C1053" t="str">
            <v>STFF_Kleinsteinbach</v>
          </cell>
          <cell r="D1053">
            <v>1</v>
          </cell>
          <cell r="E1053">
            <v>2</v>
          </cell>
          <cell r="F1053">
            <v>1.21</v>
          </cell>
          <cell r="G1053">
            <v>14.76</v>
          </cell>
          <cell r="H1053">
            <v>0.21</v>
          </cell>
          <cell r="I1053">
            <v>2.57</v>
          </cell>
          <cell r="J1053">
            <v>35.35</v>
          </cell>
        </row>
        <row r="1054">
          <cell r="A1054" t="str">
            <v>BSC_Hartberg_A</v>
          </cell>
          <cell r="B1054">
            <v>471</v>
          </cell>
          <cell r="C1054" t="str">
            <v>STFF_Lindegg</v>
          </cell>
          <cell r="D1054">
            <v>1</v>
          </cell>
          <cell r="E1054">
            <v>1</v>
          </cell>
          <cell r="F1054">
            <v>1.1100000000000001</v>
          </cell>
          <cell r="G1054">
            <v>37.81</v>
          </cell>
          <cell r="H1054">
            <v>0.16</v>
          </cell>
          <cell r="I1054">
            <v>5.56</v>
          </cell>
          <cell r="J1054">
            <v>27.42</v>
          </cell>
        </row>
        <row r="1055">
          <cell r="A1055" t="str">
            <v>BSC_Graz_B</v>
          </cell>
          <cell r="B1055">
            <v>579</v>
          </cell>
          <cell r="C1055" t="str">
            <v>STGU_Brodingberg</v>
          </cell>
          <cell r="D1055">
            <v>1</v>
          </cell>
          <cell r="E1055">
            <v>1</v>
          </cell>
          <cell r="F1055">
            <v>1.32</v>
          </cell>
          <cell r="G1055">
            <v>16.07</v>
          </cell>
          <cell r="H1055">
            <v>0.3</v>
          </cell>
          <cell r="I1055">
            <v>3.68</v>
          </cell>
          <cell r="J1055">
            <v>50.64</v>
          </cell>
        </row>
        <row r="1056">
          <cell r="A1056" t="str">
            <v>BSC_Graz_A</v>
          </cell>
          <cell r="B1056">
            <v>583</v>
          </cell>
          <cell r="C1056" t="str">
            <v>STGU_Dobl</v>
          </cell>
          <cell r="D1056">
            <v>1</v>
          </cell>
          <cell r="E1056">
            <v>1</v>
          </cell>
          <cell r="F1056">
            <v>5.07</v>
          </cell>
          <cell r="G1056">
            <v>61.83</v>
          </cell>
          <cell r="H1056">
            <v>1.75</v>
          </cell>
          <cell r="I1056">
            <v>21.28</v>
          </cell>
          <cell r="J1056">
            <v>293.18</v>
          </cell>
        </row>
        <row r="1057">
          <cell r="A1057" t="str">
            <v>BSC_Graz_A</v>
          </cell>
          <cell r="B1057">
            <v>484</v>
          </cell>
          <cell r="C1057" t="str">
            <v>STGU_Eggenfeld</v>
          </cell>
          <cell r="D1057">
            <v>1</v>
          </cell>
          <cell r="E1057">
            <v>1</v>
          </cell>
          <cell r="F1057">
            <v>1.41</v>
          </cell>
          <cell r="G1057">
            <v>48.03</v>
          </cell>
          <cell r="H1057">
            <v>0.35</v>
          </cell>
          <cell r="I1057">
            <v>11.91</v>
          </cell>
          <cell r="J1057">
            <v>58.74</v>
          </cell>
        </row>
        <row r="1058">
          <cell r="A1058" t="str">
            <v>BSC_Graz_B</v>
          </cell>
          <cell r="B1058">
            <v>578</v>
          </cell>
          <cell r="C1058" t="str">
            <v>STGU_Fasslberg</v>
          </cell>
          <cell r="D1058">
            <v>1</v>
          </cell>
          <cell r="E1058">
            <v>1</v>
          </cell>
          <cell r="F1058">
            <v>5.0999999999999996</v>
          </cell>
          <cell r="G1058">
            <v>62.16</v>
          </cell>
          <cell r="H1058">
            <v>1.05</v>
          </cell>
          <cell r="I1058">
            <v>12.86</v>
          </cell>
          <cell r="J1058">
            <v>177.18</v>
          </cell>
        </row>
        <row r="1059">
          <cell r="A1059" t="str">
            <v>BSC_Graz_A</v>
          </cell>
          <cell r="B1059">
            <v>162</v>
          </cell>
          <cell r="C1059" t="str">
            <v>STGU_Flughafen_Graz</v>
          </cell>
          <cell r="D1059">
            <v>1</v>
          </cell>
          <cell r="E1059">
            <v>1</v>
          </cell>
          <cell r="F1059">
            <v>4.47</v>
          </cell>
          <cell r="G1059">
            <v>54.54</v>
          </cell>
          <cell r="H1059">
            <v>1.33</v>
          </cell>
          <cell r="I1059">
            <v>16.21</v>
          </cell>
          <cell r="J1059">
            <v>223.27</v>
          </cell>
        </row>
        <row r="1060">
          <cell r="A1060" t="str">
            <v>BSC_Graz_A</v>
          </cell>
          <cell r="B1060">
            <v>580</v>
          </cell>
          <cell r="C1060" t="str">
            <v>STGU_Frohnleiten</v>
          </cell>
          <cell r="D1060">
            <v>1</v>
          </cell>
          <cell r="E1060">
            <v>1</v>
          </cell>
          <cell r="F1060">
            <v>2</v>
          </cell>
          <cell r="G1060">
            <v>67.959999999999994</v>
          </cell>
          <cell r="H1060">
            <v>0.49</v>
          </cell>
          <cell r="I1060">
            <v>16.690000000000001</v>
          </cell>
          <cell r="J1060">
            <v>82.3</v>
          </cell>
        </row>
        <row r="1061">
          <cell r="A1061" t="str">
            <v>BSC_Graz_A</v>
          </cell>
          <cell r="B1061">
            <v>483</v>
          </cell>
          <cell r="C1061" t="str">
            <v>STGU_Gratkorn</v>
          </cell>
          <cell r="D1061">
            <v>1</v>
          </cell>
          <cell r="E1061">
            <v>1</v>
          </cell>
          <cell r="F1061">
            <v>9.61</v>
          </cell>
          <cell r="G1061">
            <v>117.16</v>
          </cell>
          <cell r="H1061">
            <v>2.9</v>
          </cell>
          <cell r="I1061">
            <v>35.39</v>
          </cell>
          <cell r="J1061">
            <v>487.52</v>
          </cell>
        </row>
        <row r="1062">
          <cell r="A1062" t="str">
            <v>BSC_Graz_A</v>
          </cell>
          <cell r="B1062">
            <v>476</v>
          </cell>
          <cell r="C1062" t="str">
            <v>STGU_Guggenbach</v>
          </cell>
          <cell r="D1062">
            <v>1</v>
          </cell>
          <cell r="E1062">
            <v>1</v>
          </cell>
          <cell r="F1062">
            <v>1.87</v>
          </cell>
          <cell r="G1062">
            <v>63.7</v>
          </cell>
          <cell r="H1062">
            <v>0.34</v>
          </cell>
          <cell r="I1062">
            <v>11.5</v>
          </cell>
          <cell r="J1062">
            <v>56.73</v>
          </cell>
        </row>
        <row r="1063">
          <cell r="A1063" t="str">
            <v>BSC_Graz_B</v>
          </cell>
          <cell r="B1063">
            <v>367</v>
          </cell>
          <cell r="C1063" t="str">
            <v>STGU_Hart</v>
          </cell>
          <cell r="D1063">
            <v>1</v>
          </cell>
          <cell r="E1063">
            <v>1</v>
          </cell>
          <cell r="F1063">
            <v>1.56</v>
          </cell>
          <cell r="G1063">
            <v>53.06</v>
          </cell>
          <cell r="H1063">
            <v>0.34</v>
          </cell>
          <cell r="I1063">
            <v>11.59</v>
          </cell>
          <cell r="J1063">
            <v>57.18</v>
          </cell>
        </row>
        <row r="1064">
          <cell r="A1064" t="str">
            <v>BSC_Graz_A</v>
          </cell>
          <cell r="B1064">
            <v>1907</v>
          </cell>
          <cell r="C1064" t="str">
            <v>STGU_Hausmannstaetten</v>
          </cell>
          <cell r="D1064">
            <v>1</v>
          </cell>
          <cell r="E1064">
            <v>1</v>
          </cell>
          <cell r="F1064">
            <v>4.6399999999999997</v>
          </cell>
          <cell r="G1064">
            <v>56.58</v>
          </cell>
          <cell r="H1064">
            <v>1.06</v>
          </cell>
          <cell r="I1064">
            <v>12.91</v>
          </cell>
          <cell r="J1064">
            <v>177.88</v>
          </cell>
        </row>
        <row r="1065">
          <cell r="A1065" t="str">
            <v>BSC_Graz_A</v>
          </cell>
          <cell r="B1065">
            <v>1578</v>
          </cell>
          <cell r="C1065" t="str">
            <v>STGU_Kalsdorf</v>
          </cell>
          <cell r="D1065">
            <v>1</v>
          </cell>
          <cell r="E1065">
            <v>1</v>
          </cell>
          <cell r="F1065">
            <v>2.0299999999999998</v>
          </cell>
          <cell r="G1065">
            <v>69.069999999999993</v>
          </cell>
          <cell r="H1065">
            <v>0.45</v>
          </cell>
          <cell r="I1065">
            <v>15.32</v>
          </cell>
          <cell r="J1065">
            <v>75.540000000000006</v>
          </cell>
        </row>
        <row r="1066">
          <cell r="A1066" t="str">
            <v>BSC_Graz_A</v>
          </cell>
          <cell r="B1066">
            <v>8581</v>
          </cell>
          <cell r="C1066" t="str">
            <v>STGU_Kalsdorf</v>
          </cell>
          <cell r="D1066">
            <v>2</v>
          </cell>
          <cell r="E1066">
            <v>1</v>
          </cell>
          <cell r="F1066">
            <v>5.24</v>
          </cell>
          <cell r="G1066">
            <v>63.84</v>
          </cell>
          <cell r="H1066">
            <v>1.58</v>
          </cell>
          <cell r="I1066">
            <v>19.32</v>
          </cell>
          <cell r="J1066">
            <v>266.20999999999998</v>
          </cell>
        </row>
        <row r="1067">
          <cell r="A1067" t="str">
            <v>BSC_Graz_A</v>
          </cell>
          <cell r="B1067">
            <v>477</v>
          </cell>
          <cell r="C1067" t="str">
            <v>STGU_Kleintalgraben</v>
          </cell>
          <cell r="D1067">
            <v>1</v>
          </cell>
          <cell r="E1067">
            <v>1</v>
          </cell>
          <cell r="F1067">
            <v>0.44</v>
          </cell>
          <cell r="G1067">
            <v>15.07</v>
          </cell>
          <cell r="H1067">
            <v>0.05</v>
          </cell>
          <cell r="I1067">
            <v>1.65</v>
          </cell>
          <cell r="J1067">
            <v>8.1300000000000008</v>
          </cell>
        </row>
        <row r="1068">
          <cell r="A1068" t="str">
            <v>BSC_Graz_A</v>
          </cell>
          <cell r="B1068">
            <v>1609</v>
          </cell>
          <cell r="C1068" t="str">
            <v>STGU_Kleintalgraben</v>
          </cell>
          <cell r="D1068">
            <v>1</v>
          </cell>
          <cell r="E1068">
            <v>2</v>
          </cell>
          <cell r="F1068">
            <v>0.65</v>
          </cell>
          <cell r="G1068">
            <v>22.06</v>
          </cell>
          <cell r="H1068">
            <v>0.11</v>
          </cell>
          <cell r="I1068">
            <v>3.64</v>
          </cell>
          <cell r="J1068">
            <v>17.97</v>
          </cell>
        </row>
        <row r="1069">
          <cell r="A1069" t="str">
            <v>BSC_Graz_B</v>
          </cell>
          <cell r="B1069">
            <v>1894</v>
          </cell>
          <cell r="C1069" t="str">
            <v>STGU_Kumberg</v>
          </cell>
          <cell r="D1069">
            <v>1</v>
          </cell>
          <cell r="E1069">
            <v>1</v>
          </cell>
          <cell r="F1069">
            <v>1.67</v>
          </cell>
          <cell r="G1069">
            <v>20.329999999999998</v>
          </cell>
          <cell r="H1069">
            <v>0.26</v>
          </cell>
          <cell r="I1069">
            <v>3.15</v>
          </cell>
          <cell r="J1069">
            <v>43.4</v>
          </cell>
        </row>
        <row r="1070">
          <cell r="A1070" t="str">
            <v>BSC_Graz_C</v>
          </cell>
          <cell r="B1070">
            <v>369</v>
          </cell>
          <cell r="C1070" t="str">
            <v>STGU_Lassnitzhoehe</v>
          </cell>
          <cell r="D1070">
            <v>1</v>
          </cell>
          <cell r="E1070">
            <v>1</v>
          </cell>
          <cell r="F1070">
            <v>1.77</v>
          </cell>
          <cell r="G1070">
            <v>60.3</v>
          </cell>
          <cell r="H1070">
            <v>0.27</v>
          </cell>
          <cell r="I1070">
            <v>9.17</v>
          </cell>
          <cell r="J1070">
            <v>45.21</v>
          </cell>
        </row>
        <row r="1071">
          <cell r="A1071" t="str">
            <v>BSC_Graz_C</v>
          </cell>
          <cell r="B1071">
            <v>1895</v>
          </cell>
          <cell r="C1071" t="str">
            <v>STGU_Lassnitzhoehe_Ort</v>
          </cell>
          <cell r="D1071">
            <v>1</v>
          </cell>
          <cell r="E1071">
            <v>1</v>
          </cell>
          <cell r="F1071">
            <v>1.32</v>
          </cell>
          <cell r="G1071">
            <v>16.16</v>
          </cell>
          <cell r="H1071">
            <v>0.28000000000000003</v>
          </cell>
          <cell r="I1071">
            <v>3.39</v>
          </cell>
          <cell r="J1071">
            <v>46.68</v>
          </cell>
        </row>
        <row r="1072">
          <cell r="A1072" t="str">
            <v>BSC_Graz_A</v>
          </cell>
          <cell r="B1072">
            <v>582</v>
          </cell>
          <cell r="C1072" t="str">
            <v>STGU_Peggau</v>
          </cell>
          <cell r="D1072">
            <v>1</v>
          </cell>
          <cell r="E1072">
            <v>1</v>
          </cell>
          <cell r="F1072">
            <v>2.75</v>
          </cell>
          <cell r="G1072">
            <v>33.54</v>
          </cell>
          <cell r="H1072">
            <v>0.73</v>
          </cell>
          <cell r="I1072">
            <v>8.94</v>
          </cell>
          <cell r="J1072">
            <v>123.18</v>
          </cell>
        </row>
        <row r="1073">
          <cell r="A1073" t="str">
            <v>BSC_Graz_A</v>
          </cell>
          <cell r="B1073">
            <v>1869</v>
          </cell>
          <cell r="C1073" t="str">
            <v>STGU_Prenning</v>
          </cell>
          <cell r="D1073">
            <v>1</v>
          </cell>
          <cell r="E1073">
            <v>1</v>
          </cell>
          <cell r="F1073">
            <v>1.73</v>
          </cell>
          <cell r="G1073">
            <v>21.1</v>
          </cell>
          <cell r="H1073">
            <v>0.24</v>
          </cell>
          <cell r="I1073">
            <v>2.88</v>
          </cell>
          <cell r="J1073">
            <v>39.61</v>
          </cell>
        </row>
        <row r="1074">
          <cell r="A1074" t="str">
            <v>BSC_Graz_A</v>
          </cell>
          <cell r="B1074">
            <v>1580</v>
          </cell>
          <cell r="C1074" t="str">
            <v>STGU_Rothleiten</v>
          </cell>
          <cell r="D1074">
            <v>1</v>
          </cell>
          <cell r="E1074">
            <v>1</v>
          </cell>
          <cell r="F1074">
            <v>1.57</v>
          </cell>
          <cell r="G1074">
            <v>19.21</v>
          </cell>
          <cell r="H1074">
            <v>0.31</v>
          </cell>
          <cell r="I1074">
            <v>3.76</v>
          </cell>
          <cell r="J1074">
            <v>51.74</v>
          </cell>
        </row>
        <row r="1075">
          <cell r="A1075" t="str">
            <v>BSC_Graz_C</v>
          </cell>
          <cell r="B1075">
            <v>159</v>
          </cell>
          <cell r="C1075" t="str">
            <v>STGU_Seiersberg</v>
          </cell>
          <cell r="D1075">
            <v>1</v>
          </cell>
          <cell r="E1075">
            <v>1</v>
          </cell>
          <cell r="F1075">
            <v>1.65</v>
          </cell>
          <cell r="G1075">
            <v>56.04</v>
          </cell>
          <cell r="H1075">
            <v>0.51</v>
          </cell>
          <cell r="I1075">
            <v>17.329999999999998</v>
          </cell>
          <cell r="J1075">
            <v>85.49</v>
          </cell>
        </row>
        <row r="1076">
          <cell r="A1076" t="str">
            <v>BSC_Graz_C</v>
          </cell>
          <cell r="B1076">
            <v>160</v>
          </cell>
          <cell r="C1076" t="str">
            <v>STGU_Seiersberg</v>
          </cell>
          <cell r="D1076">
            <v>1</v>
          </cell>
          <cell r="E1076">
            <v>2</v>
          </cell>
          <cell r="F1076">
            <v>3.54</v>
          </cell>
          <cell r="G1076">
            <v>120.68</v>
          </cell>
          <cell r="H1076">
            <v>0.87</v>
          </cell>
          <cell r="I1076">
            <v>29.64</v>
          </cell>
          <cell r="J1076">
            <v>146.16999999999999</v>
          </cell>
        </row>
        <row r="1077">
          <cell r="A1077" t="str">
            <v>BSC_Graz_C</v>
          </cell>
          <cell r="B1077">
            <v>161</v>
          </cell>
          <cell r="C1077" t="str">
            <v>STGU_Seiersberg</v>
          </cell>
          <cell r="D1077">
            <v>1</v>
          </cell>
          <cell r="E1077">
            <v>3</v>
          </cell>
          <cell r="F1077">
            <v>2.37</v>
          </cell>
          <cell r="G1077">
            <v>80.819999999999993</v>
          </cell>
          <cell r="H1077">
            <v>0.49</v>
          </cell>
          <cell r="I1077">
            <v>16.84</v>
          </cell>
          <cell r="J1077">
            <v>83.05</v>
          </cell>
        </row>
        <row r="1078">
          <cell r="A1078" t="str">
            <v>BSC_Graz_A</v>
          </cell>
          <cell r="B1078">
            <v>581</v>
          </cell>
          <cell r="C1078" t="str">
            <v>STGU_Ungersdorf</v>
          </cell>
          <cell r="D1078">
            <v>1</v>
          </cell>
          <cell r="E1078">
            <v>1</v>
          </cell>
          <cell r="F1078">
            <v>1.53</v>
          </cell>
          <cell r="G1078">
            <v>18.72</v>
          </cell>
          <cell r="H1078">
            <v>0.3</v>
          </cell>
          <cell r="I1078">
            <v>3.68</v>
          </cell>
          <cell r="J1078">
            <v>50.73</v>
          </cell>
        </row>
        <row r="1079">
          <cell r="A1079" t="str">
            <v>BSC_Graz_A</v>
          </cell>
          <cell r="B1079">
            <v>5585</v>
          </cell>
          <cell r="C1079" t="str">
            <v>STGZ_Augasse</v>
          </cell>
          <cell r="D1079">
            <v>1</v>
          </cell>
          <cell r="E1079">
            <v>1</v>
          </cell>
          <cell r="F1079">
            <v>4.5599999999999996</v>
          </cell>
          <cell r="G1079">
            <v>55.58</v>
          </cell>
          <cell r="H1079">
            <v>1.44</v>
          </cell>
          <cell r="I1079">
            <v>17.57</v>
          </cell>
          <cell r="J1079">
            <v>242.02</v>
          </cell>
        </row>
        <row r="1080">
          <cell r="A1080" t="str">
            <v>BSC_Graz_A</v>
          </cell>
          <cell r="B1080">
            <v>5685</v>
          </cell>
          <cell r="C1080" t="str">
            <v>STGZ_Augasse</v>
          </cell>
          <cell r="D1080">
            <v>1</v>
          </cell>
          <cell r="E1080">
            <v>2</v>
          </cell>
          <cell r="F1080">
            <v>6.45</v>
          </cell>
          <cell r="G1080">
            <v>78.66</v>
          </cell>
          <cell r="H1080">
            <v>1.68</v>
          </cell>
          <cell r="I1080">
            <v>20.54</v>
          </cell>
          <cell r="J1080">
            <v>282.97000000000003</v>
          </cell>
        </row>
        <row r="1081">
          <cell r="A1081" t="str">
            <v>BSC_Graz_A</v>
          </cell>
          <cell r="B1081">
            <v>5785</v>
          </cell>
          <cell r="C1081" t="str">
            <v>STGZ_Augasse</v>
          </cell>
          <cell r="D1081">
            <v>1</v>
          </cell>
          <cell r="E1081">
            <v>3</v>
          </cell>
          <cell r="F1081">
            <v>5.25</v>
          </cell>
          <cell r="G1081">
            <v>63.96</v>
          </cell>
          <cell r="H1081">
            <v>1.82</v>
          </cell>
          <cell r="I1081">
            <v>22.2</v>
          </cell>
          <cell r="J1081">
            <v>305.83</v>
          </cell>
        </row>
        <row r="1082">
          <cell r="A1082" t="str">
            <v>BSC_Graz_B</v>
          </cell>
          <cell r="B1082">
            <v>360</v>
          </cell>
          <cell r="C1082" t="str">
            <v>STGZ_Carnerigasse</v>
          </cell>
          <cell r="D1082">
            <v>1</v>
          </cell>
          <cell r="E1082">
            <v>1</v>
          </cell>
          <cell r="F1082">
            <v>7.62</v>
          </cell>
          <cell r="G1082">
            <v>92.95</v>
          </cell>
          <cell r="H1082">
            <v>2.14</v>
          </cell>
          <cell r="I1082">
            <v>26.08</v>
          </cell>
          <cell r="J1082">
            <v>359.25</v>
          </cell>
        </row>
        <row r="1083">
          <cell r="A1083" t="str">
            <v>BSC_Graz_B</v>
          </cell>
          <cell r="B1083">
            <v>2364</v>
          </cell>
          <cell r="C1083" t="str">
            <v>STGZ_Carnerigasse</v>
          </cell>
          <cell r="D1083">
            <v>2</v>
          </cell>
          <cell r="E1083">
            <v>1</v>
          </cell>
          <cell r="F1083">
            <v>6.02</v>
          </cell>
          <cell r="G1083">
            <v>73.44</v>
          </cell>
          <cell r="H1083">
            <v>1.68</v>
          </cell>
          <cell r="I1083">
            <v>20.52</v>
          </cell>
          <cell r="J1083">
            <v>282.63</v>
          </cell>
        </row>
        <row r="1084">
          <cell r="A1084" t="str">
            <v>BSC_Graz_B</v>
          </cell>
          <cell r="B1084">
            <v>6485</v>
          </cell>
          <cell r="C1084" t="str">
            <v>STGZ_Friedrichgasse</v>
          </cell>
          <cell r="D1084">
            <v>1</v>
          </cell>
          <cell r="E1084">
            <v>1</v>
          </cell>
          <cell r="F1084">
            <v>8.6199999999999992</v>
          </cell>
          <cell r="G1084">
            <v>105.06</v>
          </cell>
          <cell r="H1084">
            <v>2.87</v>
          </cell>
          <cell r="I1084">
            <v>34.979999999999997</v>
          </cell>
          <cell r="J1084">
            <v>481.91</v>
          </cell>
        </row>
        <row r="1085">
          <cell r="A1085" t="str">
            <v>BSC_Graz_B</v>
          </cell>
          <cell r="B1085">
            <v>6585</v>
          </cell>
          <cell r="C1085" t="str">
            <v>STGZ_Friedrichgasse</v>
          </cell>
          <cell r="D1085">
            <v>1</v>
          </cell>
          <cell r="E1085">
            <v>2</v>
          </cell>
          <cell r="F1085">
            <v>8.85</v>
          </cell>
          <cell r="G1085">
            <v>107.92</v>
          </cell>
          <cell r="H1085">
            <v>3.13</v>
          </cell>
          <cell r="I1085">
            <v>38.200000000000003</v>
          </cell>
          <cell r="J1085">
            <v>526.32000000000005</v>
          </cell>
        </row>
        <row r="1086">
          <cell r="A1086" t="str">
            <v>BSC_Graz_B</v>
          </cell>
          <cell r="B1086">
            <v>6685</v>
          </cell>
          <cell r="C1086" t="str">
            <v>STGZ_Friedrichgasse</v>
          </cell>
          <cell r="D1086">
            <v>1</v>
          </cell>
          <cell r="E1086">
            <v>3</v>
          </cell>
          <cell r="F1086">
            <v>7.96</v>
          </cell>
          <cell r="G1086">
            <v>97.1</v>
          </cell>
          <cell r="H1086">
            <v>2.9</v>
          </cell>
          <cell r="I1086">
            <v>35.4</v>
          </cell>
          <cell r="J1086">
            <v>487.68</v>
          </cell>
        </row>
        <row r="1087">
          <cell r="A1087" t="str">
            <v>BSC_Graz_A</v>
          </cell>
          <cell r="B1087">
            <v>157</v>
          </cell>
          <cell r="C1087" t="str">
            <v>STGZ_Fuchsenfeldweg</v>
          </cell>
          <cell r="D1087">
            <v>1</v>
          </cell>
          <cell r="E1087">
            <v>1</v>
          </cell>
          <cell r="F1087">
            <v>6.15</v>
          </cell>
          <cell r="G1087">
            <v>75.03</v>
          </cell>
          <cell r="H1087">
            <v>1.44</v>
          </cell>
          <cell r="I1087">
            <v>17.600000000000001</v>
          </cell>
          <cell r="J1087">
            <v>242.53</v>
          </cell>
        </row>
        <row r="1088">
          <cell r="A1088" t="str">
            <v>BSC_Graz_A</v>
          </cell>
          <cell r="B1088">
            <v>158</v>
          </cell>
          <cell r="C1088" t="str">
            <v>STGZ_Fuchsenfeldweg</v>
          </cell>
          <cell r="D1088">
            <v>1</v>
          </cell>
          <cell r="E1088">
            <v>2</v>
          </cell>
          <cell r="F1088">
            <v>2.2200000000000002</v>
          </cell>
          <cell r="G1088">
            <v>27.11</v>
          </cell>
          <cell r="H1088">
            <v>0.59</v>
          </cell>
          <cell r="I1088">
            <v>7.25</v>
          </cell>
          <cell r="J1088">
            <v>99.92</v>
          </cell>
        </row>
        <row r="1089">
          <cell r="A1089" t="str">
            <v>BSC_Graz_A</v>
          </cell>
          <cell r="B1089">
            <v>421</v>
          </cell>
          <cell r="C1089" t="str">
            <v>STGZ_Grillweg</v>
          </cell>
          <cell r="D1089">
            <v>1</v>
          </cell>
          <cell r="E1089">
            <v>1</v>
          </cell>
          <cell r="F1089">
            <v>5.88</v>
          </cell>
          <cell r="G1089">
            <v>71.77</v>
          </cell>
          <cell r="H1089">
            <v>2.0099999999999998</v>
          </cell>
          <cell r="I1089">
            <v>24.46</v>
          </cell>
          <cell r="J1089">
            <v>337.02</v>
          </cell>
        </row>
        <row r="1090">
          <cell r="A1090" t="str">
            <v>BSC_Graz_A</v>
          </cell>
          <cell r="B1090">
            <v>422</v>
          </cell>
          <cell r="C1090" t="str">
            <v>STGZ_Grillweg</v>
          </cell>
          <cell r="D1090">
            <v>1</v>
          </cell>
          <cell r="E1090">
            <v>2</v>
          </cell>
          <cell r="F1090">
            <v>4.5599999999999996</v>
          </cell>
          <cell r="G1090">
            <v>55.64</v>
          </cell>
          <cell r="H1090">
            <v>1.39</v>
          </cell>
          <cell r="I1090">
            <v>16.98</v>
          </cell>
          <cell r="J1090">
            <v>233.9</v>
          </cell>
        </row>
        <row r="1091">
          <cell r="A1091" t="str">
            <v>BSC_Graz_A</v>
          </cell>
          <cell r="B1091">
            <v>423</v>
          </cell>
          <cell r="C1091" t="str">
            <v>STGZ_Grillweg</v>
          </cell>
          <cell r="D1091">
            <v>1</v>
          </cell>
          <cell r="E1091">
            <v>3</v>
          </cell>
          <cell r="F1091">
            <v>5.62</v>
          </cell>
          <cell r="G1091">
            <v>68.56</v>
          </cell>
          <cell r="H1091">
            <v>1.55</v>
          </cell>
          <cell r="I1091">
            <v>18.940000000000001</v>
          </cell>
          <cell r="J1091">
            <v>260.95</v>
          </cell>
        </row>
        <row r="1092">
          <cell r="A1092" t="str">
            <v>BSC_Graz_B</v>
          </cell>
          <cell r="B1092">
            <v>1581</v>
          </cell>
          <cell r="C1092" t="str">
            <v>STGZ_Hauptplatz</v>
          </cell>
          <cell r="D1092">
            <v>1</v>
          </cell>
          <cell r="E1092">
            <v>1</v>
          </cell>
          <cell r="F1092">
            <v>4.01</v>
          </cell>
          <cell r="G1092">
            <v>48.96</v>
          </cell>
          <cell r="H1092">
            <v>1.1599999999999999</v>
          </cell>
          <cell r="I1092">
            <v>14.16</v>
          </cell>
          <cell r="J1092">
            <v>195.11</v>
          </cell>
        </row>
        <row r="1093">
          <cell r="A1093" t="str">
            <v>BSC_Graz_B</v>
          </cell>
          <cell r="B1093">
            <v>2365</v>
          </cell>
          <cell r="C1093" t="str">
            <v>STGZ_Hauptplatz</v>
          </cell>
          <cell r="D1093">
            <v>2</v>
          </cell>
          <cell r="E1093">
            <v>1</v>
          </cell>
          <cell r="F1093">
            <v>4.92</v>
          </cell>
          <cell r="G1093">
            <v>59.94</v>
          </cell>
          <cell r="H1093">
            <v>1.61</v>
          </cell>
          <cell r="I1093">
            <v>19.579999999999998</v>
          </cell>
          <cell r="J1093">
            <v>269.75</v>
          </cell>
        </row>
        <row r="1094">
          <cell r="A1094" t="str">
            <v>BSC_Graz_B</v>
          </cell>
          <cell r="B1094">
            <v>2366</v>
          </cell>
          <cell r="C1094" t="str">
            <v>STGZ_Hauptplatz</v>
          </cell>
          <cell r="D1094">
            <v>3</v>
          </cell>
          <cell r="E1094">
            <v>1</v>
          </cell>
          <cell r="F1094">
            <v>4.1900000000000004</v>
          </cell>
          <cell r="G1094">
            <v>51.13</v>
          </cell>
          <cell r="H1094">
            <v>1.1499999999999999</v>
          </cell>
          <cell r="I1094">
            <v>14.03</v>
          </cell>
          <cell r="J1094">
            <v>193.34</v>
          </cell>
        </row>
        <row r="1095">
          <cell r="A1095" t="str">
            <v>BSC_Graz_B</v>
          </cell>
          <cell r="B1095">
            <v>1896</v>
          </cell>
          <cell r="C1095" t="str">
            <v>STGZ_Hilmwarte</v>
          </cell>
          <cell r="D1095">
            <v>1</v>
          </cell>
          <cell r="E1095">
            <v>1</v>
          </cell>
          <cell r="F1095">
            <v>4.12</v>
          </cell>
          <cell r="G1095">
            <v>50.27</v>
          </cell>
          <cell r="H1095">
            <v>0.95</v>
          </cell>
          <cell r="I1095">
            <v>11.56</v>
          </cell>
          <cell r="J1095">
            <v>159.27000000000001</v>
          </cell>
        </row>
        <row r="1096">
          <cell r="A1096" t="str">
            <v>BSC_Graz_B</v>
          </cell>
          <cell r="B1096">
            <v>12824</v>
          </cell>
          <cell r="C1096" t="str">
            <v>STGZ_Hilmwarte</v>
          </cell>
          <cell r="D1096">
            <v>2</v>
          </cell>
          <cell r="E1096">
            <v>1</v>
          </cell>
          <cell r="F1096">
            <v>6.28</v>
          </cell>
          <cell r="G1096">
            <v>76.61</v>
          </cell>
          <cell r="H1096">
            <v>1.61</v>
          </cell>
          <cell r="I1096">
            <v>19.64</v>
          </cell>
          <cell r="J1096">
            <v>270.58</v>
          </cell>
        </row>
        <row r="1097">
          <cell r="A1097" t="str">
            <v>BSC_Graz_A</v>
          </cell>
          <cell r="B1097">
            <v>46</v>
          </cell>
          <cell r="C1097" t="str">
            <v>STGZ_Karl_Morre_Str</v>
          </cell>
          <cell r="D1097">
            <v>1</v>
          </cell>
          <cell r="E1097">
            <v>1</v>
          </cell>
          <cell r="F1097">
            <v>7.82</v>
          </cell>
          <cell r="G1097">
            <v>95.39</v>
          </cell>
          <cell r="H1097">
            <v>2.68</v>
          </cell>
          <cell r="I1097">
            <v>32.64</v>
          </cell>
          <cell r="J1097">
            <v>449.72</v>
          </cell>
        </row>
        <row r="1098">
          <cell r="A1098" t="str">
            <v>BSC_Graz_A</v>
          </cell>
          <cell r="B1098">
            <v>47</v>
          </cell>
          <cell r="C1098" t="str">
            <v>STGZ_Karl_Morre_Str</v>
          </cell>
          <cell r="D1098">
            <v>1</v>
          </cell>
          <cell r="E1098">
            <v>2</v>
          </cell>
          <cell r="F1098">
            <v>3.17</v>
          </cell>
          <cell r="G1098">
            <v>107.91</v>
          </cell>
          <cell r="H1098">
            <v>0.79</v>
          </cell>
          <cell r="I1098">
            <v>27.03</v>
          </cell>
          <cell r="J1098">
            <v>133.31</v>
          </cell>
        </row>
        <row r="1099">
          <cell r="A1099" t="str">
            <v>BSC_Graz_A</v>
          </cell>
          <cell r="B1099">
            <v>48</v>
          </cell>
          <cell r="C1099" t="str">
            <v>STGZ_Karl_Morre_Str</v>
          </cell>
          <cell r="D1099">
            <v>1</v>
          </cell>
          <cell r="E1099">
            <v>3</v>
          </cell>
          <cell r="F1099">
            <v>5.88</v>
          </cell>
          <cell r="G1099">
            <v>71.7</v>
          </cell>
          <cell r="H1099">
            <v>1.7</v>
          </cell>
          <cell r="I1099">
            <v>20.76</v>
          </cell>
          <cell r="J1099">
            <v>286.04000000000002</v>
          </cell>
        </row>
        <row r="1100">
          <cell r="A1100" t="str">
            <v>BSC_Graz_B</v>
          </cell>
          <cell r="B1100">
            <v>56</v>
          </cell>
          <cell r="C1100" t="str">
            <v>STGZ_Leonhardguertel</v>
          </cell>
          <cell r="D1100">
            <v>1</v>
          </cell>
          <cell r="E1100">
            <v>1</v>
          </cell>
          <cell r="F1100">
            <v>10.06</v>
          </cell>
          <cell r="G1100">
            <v>122.74</v>
          </cell>
          <cell r="H1100">
            <v>3.01</v>
          </cell>
          <cell r="I1100">
            <v>36.729999999999997</v>
          </cell>
          <cell r="J1100">
            <v>506.01</v>
          </cell>
        </row>
        <row r="1101">
          <cell r="A1101" t="str">
            <v>BSC_Graz_B</v>
          </cell>
          <cell r="B1101">
            <v>57</v>
          </cell>
          <cell r="C1101" t="str">
            <v>STGZ_Leonhardguertel</v>
          </cell>
          <cell r="D1101">
            <v>1</v>
          </cell>
          <cell r="E1101">
            <v>2</v>
          </cell>
          <cell r="F1101">
            <v>7.43</v>
          </cell>
          <cell r="G1101">
            <v>90.64</v>
          </cell>
          <cell r="H1101">
            <v>2.2000000000000002</v>
          </cell>
          <cell r="I1101">
            <v>26.89</v>
          </cell>
          <cell r="J1101">
            <v>370.38</v>
          </cell>
        </row>
        <row r="1102">
          <cell r="A1102" t="str">
            <v>BSC_Graz_B</v>
          </cell>
          <cell r="B1102">
            <v>58</v>
          </cell>
          <cell r="C1102" t="str">
            <v>STGZ_Leonhardguertel</v>
          </cell>
          <cell r="D1102">
            <v>1</v>
          </cell>
          <cell r="E1102">
            <v>3</v>
          </cell>
          <cell r="F1102">
            <v>10.83</v>
          </cell>
          <cell r="G1102">
            <v>132.07</v>
          </cell>
          <cell r="H1102">
            <v>3.43</v>
          </cell>
          <cell r="I1102">
            <v>41.77</v>
          </cell>
          <cell r="J1102">
            <v>575.45000000000005</v>
          </cell>
        </row>
        <row r="1103">
          <cell r="A1103" t="str">
            <v>BSC_Graz_B</v>
          </cell>
          <cell r="B1103">
            <v>1584</v>
          </cell>
          <cell r="C1103" t="str">
            <v>STGZ_Lustbuehelstrasse</v>
          </cell>
          <cell r="D1103">
            <v>1</v>
          </cell>
          <cell r="E1103">
            <v>1</v>
          </cell>
          <cell r="F1103">
            <v>5.87</v>
          </cell>
          <cell r="G1103">
            <v>71.61</v>
          </cell>
          <cell r="H1103">
            <v>1.69</v>
          </cell>
          <cell r="I1103">
            <v>20.66</v>
          </cell>
          <cell r="J1103">
            <v>284.67</v>
          </cell>
        </row>
        <row r="1104">
          <cell r="A1104" t="str">
            <v>BSC_Graz_A</v>
          </cell>
          <cell r="B1104">
            <v>3485</v>
          </cell>
          <cell r="C1104" t="str">
            <v>STGZ_Marienplatz</v>
          </cell>
          <cell r="D1104">
            <v>1</v>
          </cell>
          <cell r="E1104">
            <v>1</v>
          </cell>
          <cell r="F1104">
            <v>10.130000000000001</v>
          </cell>
          <cell r="G1104">
            <v>123.5</v>
          </cell>
          <cell r="H1104">
            <v>3.19</v>
          </cell>
          <cell r="I1104">
            <v>38.96</v>
          </cell>
          <cell r="J1104">
            <v>536.66999999999996</v>
          </cell>
        </row>
        <row r="1105">
          <cell r="A1105" t="str">
            <v>BSC_Graz_A</v>
          </cell>
          <cell r="B1105">
            <v>3585</v>
          </cell>
          <cell r="C1105" t="str">
            <v>STGZ_Marienplatz</v>
          </cell>
          <cell r="D1105">
            <v>1</v>
          </cell>
          <cell r="E1105">
            <v>2</v>
          </cell>
          <cell r="F1105">
            <v>6.81</v>
          </cell>
          <cell r="G1105">
            <v>83.08</v>
          </cell>
          <cell r="H1105">
            <v>2.17</v>
          </cell>
          <cell r="I1105">
            <v>26.47</v>
          </cell>
          <cell r="J1105">
            <v>364.64</v>
          </cell>
        </row>
        <row r="1106">
          <cell r="A1106" t="str">
            <v>BSC_Graz_A</v>
          </cell>
          <cell r="B1106">
            <v>3685</v>
          </cell>
          <cell r="C1106" t="str">
            <v>STGZ_Marienplatz</v>
          </cell>
          <cell r="D1106">
            <v>1</v>
          </cell>
          <cell r="E1106">
            <v>3</v>
          </cell>
          <cell r="F1106">
            <v>5.77</v>
          </cell>
          <cell r="G1106">
            <v>70.39</v>
          </cell>
          <cell r="H1106">
            <v>2.11</v>
          </cell>
          <cell r="I1106">
            <v>25.72</v>
          </cell>
          <cell r="J1106">
            <v>354.36</v>
          </cell>
        </row>
        <row r="1107">
          <cell r="A1107" t="str">
            <v>BSC_Graz_B</v>
          </cell>
          <cell r="B1107">
            <v>148</v>
          </cell>
          <cell r="C1107" t="str">
            <v>STGZ_Moserhofgasse</v>
          </cell>
          <cell r="D1107">
            <v>1</v>
          </cell>
          <cell r="E1107">
            <v>1</v>
          </cell>
          <cell r="F1107">
            <v>9.61</v>
          </cell>
          <cell r="G1107">
            <v>117.22</v>
          </cell>
          <cell r="H1107">
            <v>3.19</v>
          </cell>
          <cell r="I1107">
            <v>38.86</v>
          </cell>
          <cell r="J1107">
            <v>535.37</v>
          </cell>
        </row>
        <row r="1108">
          <cell r="A1108" t="str">
            <v>BSC_Graz_B</v>
          </cell>
          <cell r="B1108">
            <v>149</v>
          </cell>
          <cell r="C1108" t="str">
            <v>STGZ_Moserhofgasse</v>
          </cell>
          <cell r="D1108">
            <v>1</v>
          </cell>
          <cell r="E1108">
            <v>2</v>
          </cell>
          <cell r="F1108">
            <v>4.54</v>
          </cell>
          <cell r="G1108">
            <v>55.33</v>
          </cell>
          <cell r="H1108">
            <v>1.48</v>
          </cell>
          <cell r="I1108">
            <v>18.100000000000001</v>
          </cell>
          <cell r="J1108">
            <v>249.35</v>
          </cell>
        </row>
        <row r="1109">
          <cell r="A1109" t="str">
            <v>BSC_Graz_B</v>
          </cell>
          <cell r="B1109">
            <v>150</v>
          </cell>
          <cell r="C1109" t="str">
            <v>STGZ_Moserhofgasse</v>
          </cell>
          <cell r="D1109">
            <v>1</v>
          </cell>
          <cell r="E1109">
            <v>3</v>
          </cell>
          <cell r="F1109">
            <v>6.91</v>
          </cell>
          <cell r="G1109">
            <v>84.2</v>
          </cell>
          <cell r="H1109">
            <v>2.42</v>
          </cell>
          <cell r="I1109">
            <v>29.46</v>
          </cell>
          <cell r="J1109">
            <v>405.86</v>
          </cell>
        </row>
        <row r="1110">
          <cell r="A1110" t="str">
            <v>BSC_Graz_B</v>
          </cell>
          <cell r="B1110">
            <v>154</v>
          </cell>
          <cell r="C1110" t="str">
            <v>STGZ_Petrifelderstr</v>
          </cell>
          <cell r="D1110">
            <v>1</v>
          </cell>
          <cell r="E1110">
            <v>1</v>
          </cell>
          <cell r="F1110">
            <v>4.07</v>
          </cell>
          <cell r="G1110">
            <v>49.57</v>
          </cell>
          <cell r="H1110">
            <v>1.1299999999999999</v>
          </cell>
          <cell r="I1110">
            <v>13.76</v>
          </cell>
          <cell r="J1110">
            <v>189.59</v>
          </cell>
        </row>
        <row r="1111">
          <cell r="A1111" t="str">
            <v>BSC_Graz_B</v>
          </cell>
          <cell r="B1111">
            <v>155</v>
          </cell>
          <cell r="C1111" t="str">
            <v>STGZ_Petrifelderstr</v>
          </cell>
          <cell r="D1111">
            <v>1</v>
          </cell>
          <cell r="E1111">
            <v>2</v>
          </cell>
          <cell r="F1111">
            <v>3.22</v>
          </cell>
          <cell r="G1111">
            <v>39.270000000000003</v>
          </cell>
          <cell r="H1111">
            <v>0.79</v>
          </cell>
          <cell r="I1111">
            <v>9.6</v>
          </cell>
          <cell r="J1111">
            <v>132.30000000000001</v>
          </cell>
        </row>
        <row r="1112">
          <cell r="A1112" t="str">
            <v>BSC_Graz_B</v>
          </cell>
          <cell r="B1112">
            <v>156</v>
          </cell>
          <cell r="C1112" t="str">
            <v>STGZ_Petrifelderstr</v>
          </cell>
          <cell r="D1112">
            <v>1</v>
          </cell>
          <cell r="E1112">
            <v>3</v>
          </cell>
          <cell r="F1112">
            <v>3.85</v>
          </cell>
          <cell r="G1112">
            <v>46.89</v>
          </cell>
          <cell r="H1112">
            <v>1.05</v>
          </cell>
          <cell r="I1112">
            <v>12.75</v>
          </cell>
          <cell r="J1112">
            <v>175.64</v>
          </cell>
        </row>
        <row r="1113">
          <cell r="A1113" t="str">
            <v>BSC_Graz_A</v>
          </cell>
          <cell r="B1113">
            <v>39</v>
          </cell>
          <cell r="C1113" t="str">
            <v>STGZ_Puchstr</v>
          </cell>
          <cell r="D1113">
            <v>1</v>
          </cell>
          <cell r="E1113">
            <v>1</v>
          </cell>
          <cell r="F1113">
            <v>5.12</v>
          </cell>
          <cell r="G1113">
            <v>62.44</v>
          </cell>
          <cell r="H1113">
            <v>1.57</v>
          </cell>
          <cell r="I1113">
            <v>19.21</v>
          </cell>
          <cell r="J1113">
            <v>264.58</v>
          </cell>
        </row>
        <row r="1114">
          <cell r="A1114" t="str">
            <v>BSC_Graz_A</v>
          </cell>
          <cell r="B1114">
            <v>41</v>
          </cell>
          <cell r="C1114" t="str">
            <v>STGZ_Puchstr</v>
          </cell>
          <cell r="D1114">
            <v>1</v>
          </cell>
          <cell r="E1114">
            <v>2</v>
          </cell>
          <cell r="F1114">
            <v>3.02</v>
          </cell>
          <cell r="G1114">
            <v>36.799999999999997</v>
          </cell>
          <cell r="H1114">
            <v>0.75</v>
          </cell>
          <cell r="I1114">
            <v>9.18</v>
          </cell>
          <cell r="J1114">
            <v>126.53</v>
          </cell>
        </row>
        <row r="1115">
          <cell r="A1115" t="str">
            <v>BSC_Graz_A</v>
          </cell>
          <cell r="B1115">
            <v>42</v>
          </cell>
          <cell r="C1115" t="str">
            <v>STGZ_Puchstr</v>
          </cell>
          <cell r="D1115">
            <v>1</v>
          </cell>
          <cell r="E1115">
            <v>3</v>
          </cell>
          <cell r="F1115">
            <v>5.52</v>
          </cell>
          <cell r="G1115">
            <v>67.31</v>
          </cell>
          <cell r="H1115">
            <v>1.55</v>
          </cell>
          <cell r="I1115">
            <v>18.88</v>
          </cell>
          <cell r="J1115">
            <v>260.16000000000003</v>
          </cell>
        </row>
        <row r="1116">
          <cell r="A1116" t="str">
            <v>BSC_Graz_A</v>
          </cell>
          <cell r="B1116">
            <v>482</v>
          </cell>
          <cell r="C1116" t="str">
            <v>STGZ_Raach</v>
          </cell>
          <cell r="D1116">
            <v>1</v>
          </cell>
          <cell r="E1116">
            <v>1</v>
          </cell>
          <cell r="F1116">
            <v>1.53</v>
          </cell>
          <cell r="G1116">
            <v>52.29</v>
          </cell>
          <cell r="H1116">
            <v>0.43</v>
          </cell>
          <cell r="I1116">
            <v>14.59</v>
          </cell>
          <cell r="J1116">
            <v>71.95</v>
          </cell>
        </row>
        <row r="1117">
          <cell r="A1117" t="str">
            <v>BSC_Graz_B</v>
          </cell>
          <cell r="B1117">
            <v>1587</v>
          </cell>
          <cell r="C1117" t="str">
            <v>STGZ_Schoberweg</v>
          </cell>
          <cell r="D1117">
            <v>1</v>
          </cell>
          <cell r="E1117">
            <v>1</v>
          </cell>
          <cell r="F1117">
            <v>4.08</v>
          </cell>
          <cell r="G1117">
            <v>49.82</v>
          </cell>
          <cell r="H1117">
            <v>1.26</v>
          </cell>
          <cell r="I1117">
            <v>15.42</v>
          </cell>
          <cell r="J1117">
            <v>212.38</v>
          </cell>
        </row>
        <row r="1118">
          <cell r="A1118" t="str">
            <v>BSC_Graz_A</v>
          </cell>
          <cell r="B1118">
            <v>1161</v>
          </cell>
          <cell r="C1118" t="str">
            <v>STGZ_St_Veiter_Str</v>
          </cell>
          <cell r="D1118">
            <v>1</v>
          </cell>
          <cell r="E1118">
            <v>1</v>
          </cell>
          <cell r="F1118">
            <v>2.71</v>
          </cell>
          <cell r="G1118">
            <v>33.08</v>
          </cell>
          <cell r="H1118">
            <v>0.64</v>
          </cell>
          <cell r="I1118">
            <v>7.78</v>
          </cell>
          <cell r="J1118">
            <v>107.15</v>
          </cell>
        </row>
        <row r="1119">
          <cell r="A1119" t="str">
            <v>BSC_Graz_A</v>
          </cell>
          <cell r="B1119">
            <v>1162</v>
          </cell>
          <cell r="C1119" t="str">
            <v>STGZ_St_Veiter_Str</v>
          </cell>
          <cell r="D1119">
            <v>1</v>
          </cell>
          <cell r="E1119">
            <v>2</v>
          </cell>
          <cell r="F1119">
            <v>5.94</v>
          </cell>
          <cell r="G1119">
            <v>72.47</v>
          </cell>
          <cell r="H1119">
            <v>1.86</v>
          </cell>
          <cell r="I1119">
            <v>22.67</v>
          </cell>
          <cell r="J1119">
            <v>312.33999999999997</v>
          </cell>
        </row>
        <row r="1120">
          <cell r="A1120" t="str">
            <v>BSC_Graz_A</v>
          </cell>
          <cell r="B1120">
            <v>1163</v>
          </cell>
          <cell r="C1120" t="str">
            <v>STGZ_St_Veiter_Str</v>
          </cell>
          <cell r="D1120">
            <v>1</v>
          </cell>
          <cell r="E1120">
            <v>3</v>
          </cell>
          <cell r="F1120">
            <v>1.37</v>
          </cell>
          <cell r="G1120">
            <v>46.76</v>
          </cell>
          <cell r="H1120">
            <v>0.15</v>
          </cell>
          <cell r="I1120">
            <v>5.03</v>
          </cell>
          <cell r="J1120">
            <v>24.81</v>
          </cell>
        </row>
        <row r="1121">
          <cell r="A1121" t="str">
            <v>BSC_Graz_A</v>
          </cell>
          <cell r="B1121">
            <v>43</v>
          </cell>
          <cell r="C1121" t="str">
            <v>STGZ_Suedbahnstr</v>
          </cell>
          <cell r="D1121">
            <v>1</v>
          </cell>
          <cell r="E1121">
            <v>1</v>
          </cell>
          <cell r="F1121">
            <v>5.97</v>
          </cell>
          <cell r="G1121">
            <v>72.86</v>
          </cell>
          <cell r="H1121">
            <v>1.82</v>
          </cell>
          <cell r="I1121">
            <v>22.18</v>
          </cell>
          <cell r="J1121">
            <v>305.62</v>
          </cell>
        </row>
        <row r="1122">
          <cell r="A1122" t="str">
            <v>BSC_Graz_A</v>
          </cell>
          <cell r="B1122">
            <v>44</v>
          </cell>
          <cell r="C1122" t="str">
            <v>STGZ_Suedbahnstr</v>
          </cell>
          <cell r="D1122">
            <v>1</v>
          </cell>
          <cell r="E1122">
            <v>2</v>
          </cell>
          <cell r="F1122">
            <v>4.46</v>
          </cell>
          <cell r="G1122">
            <v>54.33</v>
          </cell>
          <cell r="H1122">
            <v>1.28</v>
          </cell>
          <cell r="I1122">
            <v>15.65</v>
          </cell>
          <cell r="J1122">
            <v>215.54</v>
          </cell>
        </row>
        <row r="1123">
          <cell r="A1123" t="str">
            <v>BSC_Graz_A</v>
          </cell>
          <cell r="B1123">
            <v>45</v>
          </cell>
          <cell r="C1123" t="str">
            <v>STGZ_Suedbahnstr</v>
          </cell>
          <cell r="D1123">
            <v>1</v>
          </cell>
          <cell r="E1123">
            <v>3</v>
          </cell>
          <cell r="F1123">
            <v>4.7699999999999996</v>
          </cell>
          <cell r="G1123">
            <v>58.14</v>
          </cell>
          <cell r="H1123">
            <v>1.59</v>
          </cell>
          <cell r="I1123">
            <v>19.399999999999999</v>
          </cell>
          <cell r="J1123">
            <v>267.25</v>
          </cell>
        </row>
        <row r="1124">
          <cell r="A1124" t="str">
            <v>BSC_Graz_C</v>
          </cell>
          <cell r="B1124">
            <v>151</v>
          </cell>
          <cell r="C1124" t="str">
            <v>STGZ_Triester_Str</v>
          </cell>
          <cell r="D1124">
            <v>1</v>
          </cell>
          <cell r="E1124">
            <v>1</v>
          </cell>
          <cell r="F1124">
            <v>3.06</v>
          </cell>
          <cell r="G1124">
            <v>37.25</v>
          </cell>
          <cell r="H1124">
            <v>0.75</v>
          </cell>
          <cell r="I1124">
            <v>9.18</v>
          </cell>
          <cell r="J1124">
            <v>126.53</v>
          </cell>
        </row>
        <row r="1125">
          <cell r="A1125" t="str">
            <v>BSC_Graz_C</v>
          </cell>
          <cell r="B1125">
            <v>152</v>
          </cell>
          <cell r="C1125" t="str">
            <v>STGZ_Triester_Str</v>
          </cell>
          <cell r="D1125">
            <v>1</v>
          </cell>
          <cell r="E1125">
            <v>2</v>
          </cell>
          <cell r="F1125">
            <v>4.0999999999999996</v>
          </cell>
          <cell r="G1125">
            <v>49.97</v>
          </cell>
          <cell r="H1125">
            <v>1.06</v>
          </cell>
          <cell r="I1125">
            <v>12.98</v>
          </cell>
          <cell r="J1125">
            <v>178.78</v>
          </cell>
        </row>
        <row r="1126">
          <cell r="A1126" t="str">
            <v>BSC_Graz_C</v>
          </cell>
          <cell r="B1126">
            <v>153</v>
          </cell>
          <cell r="C1126" t="str">
            <v>STGZ_Triester_Str</v>
          </cell>
          <cell r="D1126">
            <v>1</v>
          </cell>
          <cell r="E1126">
            <v>3</v>
          </cell>
          <cell r="F1126">
            <v>3.47</v>
          </cell>
          <cell r="G1126">
            <v>42.35</v>
          </cell>
          <cell r="H1126">
            <v>0.95</v>
          </cell>
          <cell r="I1126">
            <v>11.63</v>
          </cell>
          <cell r="J1126">
            <v>160.19</v>
          </cell>
        </row>
        <row r="1127">
          <cell r="A1127" t="str">
            <v>BSC_Graz_A</v>
          </cell>
          <cell r="B1127">
            <v>2297</v>
          </cell>
          <cell r="C1127" t="str">
            <v>STGZ_TU_Plabutsch</v>
          </cell>
          <cell r="D1127">
            <v>1</v>
          </cell>
          <cell r="E1127">
            <v>1</v>
          </cell>
          <cell r="F1127">
            <v>1.48</v>
          </cell>
          <cell r="G1127">
            <v>18.05</v>
          </cell>
          <cell r="H1127">
            <v>0.17</v>
          </cell>
          <cell r="I1127">
            <v>2.12</v>
          </cell>
          <cell r="J1127">
            <v>29.18</v>
          </cell>
        </row>
        <row r="1128">
          <cell r="A1128" t="str">
            <v>BSC_Graz_B</v>
          </cell>
          <cell r="B1128">
            <v>362</v>
          </cell>
          <cell r="C1128" t="str">
            <v>STGZ_Waltendorfer_Str</v>
          </cell>
          <cell r="D1128">
            <v>1</v>
          </cell>
          <cell r="E1128">
            <v>1</v>
          </cell>
          <cell r="F1128">
            <v>1.54</v>
          </cell>
          <cell r="G1128">
            <v>52.55</v>
          </cell>
          <cell r="H1128">
            <v>0.33</v>
          </cell>
          <cell r="I1128">
            <v>11.23</v>
          </cell>
          <cell r="J1128">
            <v>55.38</v>
          </cell>
        </row>
        <row r="1129">
          <cell r="A1129" t="str">
            <v>BSC_Graz_B</v>
          </cell>
          <cell r="B1129">
            <v>363</v>
          </cell>
          <cell r="C1129" t="str">
            <v>STGZ_Waltendorfer_Str</v>
          </cell>
          <cell r="D1129">
            <v>1</v>
          </cell>
          <cell r="E1129">
            <v>2</v>
          </cell>
          <cell r="F1129">
            <v>0.65</v>
          </cell>
          <cell r="G1129">
            <v>22.06</v>
          </cell>
          <cell r="H1129">
            <v>0.09</v>
          </cell>
          <cell r="I1129">
            <v>2.93</v>
          </cell>
          <cell r="J1129">
            <v>14.43</v>
          </cell>
        </row>
        <row r="1130">
          <cell r="A1130" t="str">
            <v>BSC_Graz_B</v>
          </cell>
          <cell r="B1130">
            <v>364</v>
          </cell>
          <cell r="C1130" t="str">
            <v>STGZ_Waltendorfer_Str</v>
          </cell>
          <cell r="D1130">
            <v>1</v>
          </cell>
          <cell r="E1130">
            <v>3</v>
          </cell>
          <cell r="F1130">
            <v>2.38</v>
          </cell>
          <cell r="G1130">
            <v>80.989999999999995</v>
          </cell>
          <cell r="H1130">
            <v>0.65</v>
          </cell>
          <cell r="I1130">
            <v>22.07</v>
          </cell>
          <cell r="J1130">
            <v>108.82</v>
          </cell>
        </row>
        <row r="1131">
          <cell r="A1131" t="str">
            <v>BSC_Hartberg_A</v>
          </cell>
          <cell r="B1131">
            <v>473</v>
          </cell>
          <cell r="C1131" t="str">
            <v>STHB_Bad_Waltersdorf</v>
          </cell>
          <cell r="D1131">
            <v>1</v>
          </cell>
          <cell r="E1131">
            <v>1</v>
          </cell>
          <cell r="F1131">
            <v>3.12</v>
          </cell>
          <cell r="G1131">
            <v>106.37</v>
          </cell>
          <cell r="H1131">
            <v>1.1000000000000001</v>
          </cell>
          <cell r="I1131">
            <v>37.58</v>
          </cell>
          <cell r="J1131">
            <v>185.3</v>
          </cell>
        </row>
        <row r="1132">
          <cell r="A1132" t="str">
            <v>BSC_Hartberg_A</v>
          </cell>
          <cell r="B1132">
            <v>1248</v>
          </cell>
          <cell r="C1132" t="str">
            <v>STHB_Friedberg</v>
          </cell>
          <cell r="D1132">
            <v>1</v>
          </cell>
          <cell r="E1132">
            <v>1</v>
          </cell>
          <cell r="F1132">
            <v>1.39</v>
          </cell>
          <cell r="G1132">
            <v>16.95</v>
          </cell>
          <cell r="H1132">
            <v>0.28000000000000003</v>
          </cell>
          <cell r="I1132">
            <v>3.43</v>
          </cell>
          <cell r="J1132">
            <v>47.3</v>
          </cell>
        </row>
        <row r="1133">
          <cell r="A1133" t="str">
            <v>BSC_Hartberg_A</v>
          </cell>
          <cell r="B1133">
            <v>1035</v>
          </cell>
          <cell r="C1133" t="str">
            <v>STHB_Grafendorf</v>
          </cell>
          <cell r="D1133">
            <v>1</v>
          </cell>
          <cell r="E1133">
            <v>1</v>
          </cell>
          <cell r="F1133">
            <v>1.25</v>
          </cell>
          <cell r="G1133">
            <v>42.58</v>
          </cell>
          <cell r="H1133">
            <v>0.2</v>
          </cell>
          <cell r="I1133">
            <v>6.95</v>
          </cell>
          <cell r="J1133">
            <v>34.270000000000003</v>
          </cell>
        </row>
        <row r="1134">
          <cell r="A1134" t="str">
            <v>BSC_Hartberg_A</v>
          </cell>
          <cell r="B1134">
            <v>373</v>
          </cell>
          <cell r="C1134" t="str">
            <v>STHB_Hartberg</v>
          </cell>
          <cell r="D1134">
            <v>1</v>
          </cell>
          <cell r="E1134">
            <v>1</v>
          </cell>
          <cell r="F1134">
            <v>3.27</v>
          </cell>
          <cell r="G1134">
            <v>39.82</v>
          </cell>
          <cell r="H1134">
            <v>0.89</v>
          </cell>
          <cell r="I1134">
            <v>10.87</v>
          </cell>
          <cell r="J1134">
            <v>149.71</v>
          </cell>
        </row>
        <row r="1135">
          <cell r="A1135" t="str">
            <v>BSC_Hartberg_A</v>
          </cell>
          <cell r="B1135">
            <v>372</v>
          </cell>
          <cell r="C1135" t="str">
            <v>STHB_Hopfau</v>
          </cell>
          <cell r="D1135">
            <v>1</v>
          </cell>
          <cell r="E1135">
            <v>1</v>
          </cell>
          <cell r="F1135">
            <v>0.76</v>
          </cell>
          <cell r="G1135">
            <v>25.72</v>
          </cell>
          <cell r="H1135">
            <v>0.15</v>
          </cell>
          <cell r="I1135">
            <v>5.01</v>
          </cell>
          <cell r="J1135">
            <v>24.7</v>
          </cell>
        </row>
        <row r="1136">
          <cell r="A1136" t="str">
            <v>BSC_Hartberg_A</v>
          </cell>
          <cell r="B1136">
            <v>1588</v>
          </cell>
          <cell r="C1136" t="str">
            <v>STHB_Kaindorf</v>
          </cell>
          <cell r="D1136">
            <v>1</v>
          </cell>
          <cell r="E1136">
            <v>1</v>
          </cell>
          <cell r="F1136">
            <v>2.52</v>
          </cell>
          <cell r="G1136">
            <v>30.7</v>
          </cell>
          <cell r="H1136">
            <v>0.66</v>
          </cell>
          <cell r="I1136">
            <v>8.08</v>
          </cell>
          <cell r="J1136">
            <v>111.35</v>
          </cell>
        </row>
        <row r="1137">
          <cell r="A1137" t="str">
            <v>BSC_Hartberg_A</v>
          </cell>
          <cell r="B1137">
            <v>1589</v>
          </cell>
          <cell r="C1137" t="str">
            <v>STHB_Maria_Fieberbruendl</v>
          </cell>
          <cell r="D1137">
            <v>1</v>
          </cell>
          <cell r="E1137">
            <v>1</v>
          </cell>
          <cell r="F1137">
            <v>2.15</v>
          </cell>
          <cell r="G1137">
            <v>26.19</v>
          </cell>
          <cell r="H1137">
            <v>0.66</v>
          </cell>
          <cell r="I1137">
            <v>8.02</v>
          </cell>
          <cell r="J1137">
            <v>110.55</v>
          </cell>
        </row>
        <row r="1138">
          <cell r="A1138" t="str">
            <v>BSC_Hartberg_A</v>
          </cell>
          <cell r="B1138">
            <v>1250</v>
          </cell>
          <cell r="C1138" t="str">
            <v>STHB_Schlag</v>
          </cell>
          <cell r="D1138">
            <v>1</v>
          </cell>
          <cell r="E1138">
            <v>1</v>
          </cell>
          <cell r="F1138">
            <v>2.68</v>
          </cell>
          <cell r="G1138">
            <v>91.21</v>
          </cell>
          <cell r="H1138">
            <v>0.84</v>
          </cell>
          <cell r="I1138">
            <v>28.7</v>
          </cell>
          <cell r="J1138">
            <v>141.55000000000001</v>
          </cell>
        </row>
        <row r="1139">
          <cell r="A1139" t="str">
            <v>BSC_Hartberg_A</v>
          </cell>
          <cell r="B1139">
            <v>376</v>
          </cell>
          <cell r="C1139" t="str">
            <v>STHB_Sparberegg</v>
          </cell>
          <cell r="D1139">
            <v>1</v>
          </cell>
          <cell r="E1139">
            <v>1</v>
          </cell>
          <cell r="F1139">
            <v>1.25</v>
          </cell>
          <cell r="G1139">
            <v>42.58</v>
          </cell>
          <cell r="H1139">
            <v>0.33</v>
          </cell>
          <cell r="I1139">
            <v>11.18</v>
          </cell>
          <cell r="J1139">
            <v>55.15</v>
          </cell>
        </row>
        <row r="1140">
          <cell r="A1140" t="str">
            <v>BSC_Hartberg_A</v>
          </cell>
          <cell r="B1140">
            <v>374</v>
          </cell>
          <cell r="C1140" t="str">
            <v>STHB_St_Johann</v>
          </cell>
          <cell r="D1140">
            <v>1</v>
          </cell>
          <cell r="E1140">
            <v>1</v>
          </cell>
          <cell r="F1140">
            <v>0.8</v>
          </cell>
          <cell r="G1140">
            <v>9.7899999999999991</v>
          </cell>
          <cell r="H1140">
            <v>0.16</v>
          </cell>
          <cell r="I1140">
            <v>2</v>
          </cell>
          <cell r="J1140">
            <v>27.59</v>
          </cell>
        </row>
        <row r="1141">
          <cell r="A1141" t="str">
            <v>BSC_Hartberg_A</v>
          </cell>
          <cell r="B1141">
            <v>377</v>
          </cell>
          <cell r="C1141" t="str">
            <v>STHB_Zoebern</v>
          </cell>
          <cell r="D1141">
            <v>1</v>
          </cell>
          <cell r="E1141">
            <v>1</v>
          </cell>
          <cell r="F1141">
            <v>1.5</v>
          </cell>
          <cell r="G1141">
            <v>50.93</v>
          </cell>
          <cell r="H1141">
            <v>0.45</v>
          </cell>
          <cell r="I1141">
            <v>15.19</v>
          </cell>
          <cell r="J1141">
            <v>74.89</v>
          </cell>
        </row>
        <row r="1142">
          <cell r="A1142" t="str">
            <v>BSC_Judenburg_A</v>
          </cell>
          <cell r="B1142">
            <v>1302</v>
          </cell>
          <cell r="C1142" t="str">
            <v>STJU_Fohnsdorf</v>
          </cell>
          <cell r="D1142">
            <v>1</v>
          </cell>
          <cell r="E1142">
            <v>1</v>
          </cell>
          <cell r="F1142">
            <v>2.5299999999999998</v>
          </cell>
          <cell r="G1142">
            <v>30.85</v>
          </cell>
          <cell r="H1142">
            <v>0.54</v>
          </cell>
          <cell r="I1142">
            <v>6.54</v>
          </cell>
          <cell r="J1142">
            <v>90.15</v>
          </cell>
        </row>
        <row r="1143">
          <cell r="A1143" t="str">
            <v>BSC_Judenburg_A</v>
          </cell>
          <cell r="B1143">
            <v>1303</v>
          </cell>
          <cell r="C1143" t="str">
            <v>STJU_Fohnsdorf</v>
          </cell>
          <cell r="D1143">
            <v>1</v>
          </cell>
          <cell r="E1143">
            <v>2</v>
          </cell>
          <cell r="F1143">
            <v>2.42</v>
          </cell>
          <cell r="G1143">
            <v>29.57</v>
          </cell>
          <cell r="H1143">
            <v>0.64</v>
          </cell>
          <cell r="I1143">
            <v>7.84</v>
          </cell>
          <cell r="J1143">
            <v>107.94</v>
          </cell>
        </row>
        <row r="1144">
          <cell r="A1144" t="str">
            <v>BSC_Judenburg_A</v>
          </cell>
          <cell r="B1144">
            <v>1299</v>
          </cell>
          <cell r="C1144" t="str">
            <v>STJU_Judenburg</v>
          </cell>
          <cell r="D1144">
            <v>1</v>
          </cell>
          <cell r="E1144">
            <v>1</v>
          </cell>
          <cell r="F1144">
            <v>2.92</v>
          </cell>
          <cell r="G1144">
            <v>35.67</v>
          </cell>
          <cell r="H1144">
            <v>0.78</v>
          </cell>
          <cell r="I1144">
            <v>9.49</v>
          </cell>
          <cell r="J1144">
            <v>130.75</v>
          </cell>
        </row>
        <row r="1145">
          <cell r="A1145" t="str">
            <v>BSC_Judenburg_A</v>
          </cell>
          <cell r="B1145">
            <v>1300</v>
          </cell>
          <cell r="C1145" t="str">
            <v>STJU_Judenburg</v>
          </cell>
          <cell r="D1145">
            <v>1</v>
          </cell>
          <cell r="E1145">
            <v>2</v>
          </cell>
          <cell r="F1145">
            <v>4.24</v>
          </cell>
          <cell r="G1145">
            <v>51.67</v>
          </cell>
          <cell r="H1145">
            <v>1.1499999999999999</v>
          </cell>
          <cell r="I1145">
            <v>14.02</v>
          </cell>
          <cell r="J1145">
            <v>193.16</v>
          </cell>
        </row>
        <row r="1146">
          <cell r="A1146" t="str">
            <v>BSC_Judenburg_A</v>
          </cell>
          <cell r="B1146">
            <v>2436</v>
          </cell>
          <cell r="C1146" t="str">
            <v>STJU_Obdacher_Sattel</v>
          </cell>
          <cell r="D1146">
            <v>1</v>
          </cell>
          <cell r="E1146">
            <v>1</v>
          </cell>
          <cell r="F1146">
            <v>0.79</v>
          </cell>
          <cell r="G1146">
            <v>26.91</v>
          </cell>
          <cell r="H1146">
            <v>0.03</v>
          </cell>
          <cell r="I1146">
            <v>1.1100000000000001</v>
          </cell>
          <cell r="J1146">
            <v>5.49</v>
          </cell>
        </row>
        <row r="1147">
          <cell r="A1147" t="str">
            <v>BSC_Judenburg_A</v>
          </cell>
          <cell r="B1147">
            <v>1050</v>
          </cell>
          <cell r="C1147" t="str">
            <v>STJU_Poels</v>
          </cell>
          <cell r="D1147">
            <v>1</v>
          </cell>
          <cell r="E1147">
            <v>1</v>
          </cell>
          <cell r="F1147">
            <v>2.5299999999999998</v>
          </cell>
          <cell r="G1147">
            <v>86.27</v>
          </cell>
          <cell r="H1147">
            <v>0.57999999999999996</v>
          </cell>
          <cell r="I1147">
            <v>19.66</v>
          </cell>
          <cell r="J1147">
            <v>96.94</v>
          </cell>
        </row>
        <row r="1148">
          <cell r="A1148" t="str">
            <v>BSC_Judenburg_A</v>
          </cell>
          <cell r="B1148">
            <v>8875</v>
          </cell>
          <cell r="C1148" t="str">
            <v>STJU_Roetscher</v>
          </cell>
          <cell r="D1148">
            <v>1</v>
          </cell>
          <cell r="E1148">
            <v>1</v>
          </cell>
          <cell r="F1148">
            <v>0.56000000000000005</v>
          </cell>
          <cell r="G1148">
            <v>18.989999999999998</v>
          </cell>
          <cell r="H1148">
            <v>0.09</v>
          </cell>
          <cell r="I1148">
            <v>2.93</v>
          </cell>
          <cell r="J1148">
            <v>14.45</v>
          </cell>
        </row>
        <row r="1149">
          <cell r="A1149" t="str">
            <v>BSC_Judenburg_A</v>
          </cell>
          <cell r="B1149">
            <v>1051</v>
          </cell>
          <cell r="C1149" t="str">
            <v>STJU_Unzmarkt</v>
          </cell>
          <cell r="D1149">
            <v>1</v>
          </cell>
          <cell r="E1149">
            <v>1</v>
          </cell>
          <cell r="F1149">
            <v>1.52</v>
          </cell>
          <cell r="G1149">
            <v>18.57</v>
          </cell>
          <cell r="H1149">
            <v>0.22</v>
          </cell>
          <cell r="I1149">
            <v>2.64</v>
          </cell>
          <cell r="J1149">
            <v>36.35</v>
          </cell>
        </row>
        <row r="1150">
          <cell r="A1150" t="str">
            <v>BSC_Judenburg_A</v>
          </cell>
          <cell r="B1150">
            <v>1304</v>
          </cell>
          <cell r="C1150" t="str">
            <v>STJU_Weisskirchen</v>
          </cell>
          <cell r="D1150">
            <v>1</v>
          </cell>
          <cell r="E1150">
            <v>1</v>
          </cell>
          <cell r="F1150">
            <v>2.17</v>
          </cell>
          <cell r="G1150">
            <v>26.43</v>
          </cell>
          <cell r="H1150">
            <v>0.43</v>
          </cell>
          <cell r="I1150">
            <v>5.25</v>
          </cell>
          <cell r="J1150">
            <v>72.36</v>
          </cell>
        </row>
        <row r="1151">
          <cell r="A1151" t="str">
            <v>BSC_Judenburg_A</v>
          </cell>
          <cell r="B1151">
            <v>2082</v>
          </cell>
          <cell r="C1151" t="str">
            <v>STJU_Zeltweg</v>
          </cell>
          <cell r="D1151">
            <v>1</v>
          </cell>
          <cell r="E1151">
            <v>1</v>
          </cell>
          <cell r="F1151">
            <v>1.71</v>
          </cell>
          <cell r="G1151">
            <v>58.34</v>
          </cell>
          <cell r="H1151">
            <v>0.34</v>
          </cell>
          <cell r="I1151">
            <v>11.67</v>
          </cell>
          <cell r="J1151">
            <v>57.53</v>
          </cell>
        </row>
        <row r="1152">
          <cell r="A1152" t="str">
            <v>BSC_Judenburg_A</v>
          </cell>
          <cell r="B1152">
            <v>2083</v>
          </cell>
          <cell r="C1152" t="str">
            <v>STJU_Zeltweg</v>
          </cell>
          <cell r="D1152">
            <v>1</v>
          </cell>
          <cell r="E1152">
            <v>2</v>
          </cell>
          <cell r="F1152">
            <v>1.65</v>
          </cell>
          <cell r="G1152">
            <v>20.149999999999999</v>
          </cell>
          <cell r="H1152">
            <v>0.42</v>
          </cell>
          <cell r="I1152">
            <v>5.14</v>
          </cell>
          <cell r="J1152">
            <v>70.87</v>
          </cell>
        </row>
        <row r="1153">
          <cell r="A1153" t="str">
            <v>BSC_Judenburg_A</v>
          </cell>
          <cell r="B1153">
            <v>2084</v>
          </cell>
          <cell r="C1153" t="str">
            <v>STJU_Zeltweg</v>
          </cell>
          <cell r="D1153">
            <v>1</v>
          </cell>
          <cell r="E1153">
            <v>3</v>
          </cell>
          <cell r="F1153">
            <v>1.91</v>
          </cell>
          <cell r="G1153">
            <v>23.32</v>
          </cell>
          <cell r="H1153">
            <v>0.48</v>
          </cell>
          <cell r="I1153">
            <v>5.85</v>
          </cell>
          <cell r="J1153">
            <v>80.66</v>
          </cell>
        </row>
        <row r="1154">
          <cell r="A1154" t="str">
            <v>BSC_Judenburg_A</v>
          </cell>
          <cell r="B1154">
            <v>1290</v>
          </cell>
          <cell r="C1154" t="str">
            <v>STKF_Knittelfeld</v>
          </cell>
          <cell r="D1154">
            <v>1</v>
          </cell>
          <cell r="E1154">
            <v>1</v>
          </cell>
          <cell r="F1154">
            <v>3.34</v>
          </cell>
          <cell r="G1154">
            <v>40.700000000000003</v>
          </cell>
          <cell r="H1154">
            <v>1.1000000000000001</v>
          </cell>
          <cell r="I1154">
            <v>13.4</v>
          </cell>
          <cell r="J1154">
            <v>184.57</v>
          </cell>
        </row>
        <row r="1155">
          <cell r="A1155" t="str">
            <v>BSC_Judenburg_A</v>
          </cell>
          <cell r="B1155">
            <v>1291</v>
          </cell>
          <cell r="C1155" t="str">
            <v>STKF_Knittelfeld</v>
          </cell>
          <cell r="D1155">
            <v>1</v>
          </cell>
          <cell r="E1155">
            <v>2</v>
          </cell>
          <cell r="F1155">
            <v>3.35</v>
          </cell>
          <cell r="G1155">
            <v>40.85</v>
          </cell>
          <cell r="H1155">
            <v>0.95</v>
          </cell>
          <cell r="I1155">
            <v>11.61</v>
          </cell>
          <cell r="J1155">
            <v>159.91</v>
          </cell>
        </row>
        <row r="1156">
          <cell r="A1156" t="str">
            <v>BSC_Judenburg_A</v>
          </cell>
          <cell r="B1156">
            <v>1292</v>
          </cell>
          <cell r="C1156" t="str">
            <v>STKF_Knittelfeld</v>
          </cell>
          <cell r="D1156">
            <v>1</v>
          </cell>
          <cell r="E1156">
            <v>3</v>
          </cell>
          <cell r="F1156">
            <v>4.66</v>
          </cell>
          <cell r="G1156">
            <v>56.86</v>
          </cell>
          <cell r="H1156">
            <v>0.96</v>
          </cell>
          <cell r="I1156">
            <v>11.67</v>
          </cell>
          <cell r="J1156">
            <v>160.78</v>
          </cell>
        </row>
        <row r="1157">
          <cell r="A1157" t="str">
            <v>BSC_Judenburg_A</v>
          </cell>
          <cell r="B1157">
            <v>1604</v>
          </cell>
          <cell r="C1157" t="str">
            <v>STKF_Oesterreichring</v>
          </cell>
          <cell r="D1157">
            <v>1</v>
          </cell>
          <cell r="E1157">
            <v>1</v>
          </cell>
          <cell r="F1157">
            <v>0.22</v>
          </cell>
          <cell r="G1157">
            <v>1.0900000000000001</v>
          </cell>
          <cell r="H1157">
            <v>0.01</v>
          </cell>
          <cell r="I1157">
            <v>7.0000000000000007E-2</v>
          </cell>
          <cell r="J1157">
            <v>2.44</v>
          </cell>
        </row>
        <row r="1158">
          <cell r="A1158" t="str">
            <v>BSC_Judenburg_A</v>
          </cell>
          <cell r="B1158">
            <v>2373</v>
          </cell>
          <cell r="C1158" t="str">
            <v>STKF_Oesterreichring</v>
          </cell>
          <cell r="D1158">
            <v>2</v>
          </cell>
          <cell r="E1158">
            <v>1</v>
          </cell>
          <cell r="F1158">
            <v>1.34</v>
          </cell>
          <cell r="G1158">
            <v>9.5299999999999994</v>
          </cell>
          <cell r="H1158">
            <v>0.16</v>
          </cell>
          <cell r="I1158">
            <v>1.1499999999999999</v>
          </cell>
          <cell r="J1158">
            <v>27.02</v>
          </cell>
        </row>
        <row r="1159">
          <cell r="A1159" t="str">
            <v>BSC_Judenburg_A</v>
          </cell>
          <cell r="B1159">
            <v>2374</v>
          </cell>
          <cell r="C1159" t="str">
            <v>STKF_Oesterreichring</v>
          </cell>
          <cell r="D1159">
            <v>2</v>
          </cell>
          <cell r="E1159">
            <v>2</v>
          </cell>
          <cell r="F1159">
            <v>0.35</v>
          </cell>
          <cell r="G1159">
            <v>4.3</v>
          </cell>
          <cell r="H1159">
            <v>0.03</v>
          </cell>
          <cell r="I1159">
            <v>0.38</v>
          </cell>
          <cell r="J1159">
            <v>5.27</v>
          </cell>
        </row>
        <row r="1160">
          <cell r="A1160" t="str">
            <v>BSC_Leoben_A</v>
          </cell>
          <cell r="B1160">
            <v>1052</v>
          </cell>
          <cell r="C1160" t="str">
            <v>STKF_St_Lorenzen</v>
          </cell>
          <cell r="D1160">
            <v>1</v>
          </cell>
          <cell r="E1160">
            <v>1</v>
          </cell>
          <cell r="F1160">
            <v>2.0299999999999998</v>
          </cell>
          <cell r="G1160">
            <v>24.72</v>
          </cell>
          <cell r="H1160">
            <v>0.56999999999999995</v>
          </cell>
          <cell r="I1160">
            <v>6.95</v>
          </cell>
          <cell r="J1160">
            <v>95.78</v>
          </cell>
        </row>
        <row r="1161">
          <cell r="A1161" t="str">
            <v>BSC_Graz_C</v>
          </cell>
          <cell r="B1161">
            <v>1992</v>
          </cell>
          <cell r="C1161" t="str">
            <v>STLB_Arnfels</v>
          </cell>
          <cell r="D1161">
            <v>1</v>
          </cell>
          <cell r="E1161">
            <v>1</v>
          </cell>
          <cell r="F1161">
            <v>2.1</v>
          </cell>
          <cell r="G1161">
            <v>25.61</v>
          </cell>
          <cell r="H1161">
            <v>0.39</v>
          </cell>
          <cell r="I1161">
            <v>4.75</v>
          </cell>
          <cell r="J1161">
            <v>65.42</v>
          </cell>
        </row>
        <row r="1162">
          <cell r="A1162" t="str">
            <v>BSC_Graz_C</v>
          </cell>
          <cell r="B1162">
            <v>1996</v>
          </cell>
          <cell r="C1162" t="str">
            <v>STLB_Frauenberg</v>
          </cell>
          <cell r="D1162">
            <v>1</v>
          </cell>
          <cell r="E1162">
            <v>1</v>
          </cell>
          <cell r="F1162">
            <v>2.08</v>
          </cell>
          <cell r="G1162">
            <v>70.77</v>
          </cell>
          <cell r="H1162">
            <v>0.41</v>
          </cell>
          <cell r="I1162">
            <v>13.8</v>
          </cell>
          <cell r="J1162">
            <v>68.040000000000006</v>
          </cell>
        </row>
        <row r="1163">
          <cell r="A1163" t="str">
            <v>BSC_Graz_C</v>
          </cell>
          <cell r="B1163">
            <v>2033</v>
          </cell>
          <cell r="C1163" t="str">
            <v>STLB_Frauenberg</v>
          </cell>
          <cell r="D1163">
            <v>1</v>
          </cell>
          <cell r="E1163">
            <v>2</v>
          </cell>
          <cell r="F1163">
            <v>1.1499999999999999</v>
          </cell>
          <cell r="G1163">
            <v>39.01</v>
          </cell>
          <cell r="H1163">
            <v>0.21</v>
          </cell>
          <cell r="I1163">
            <v>7.32</v>
          </cell>
          <cell r="J1163">
            <v>36.119999999999997</v>
          </cell>
        </row>
        <row r="1164">
          <cell r="A1164" t="str">
            <v>BSC_Graz_A</v>
          </cell>
          <cell r="B1164">
            <v>2108</v>
          </cell>
          <cell r="C1164" t="str">
            <v>STLB_Gamlitz</v>
          </cell>
          <cell r="D1164">
            <v>1</v>
          </cell>
          <cell r="E1164">
            <v>1</v>
          </cell>
          <cell r="F1164">
            <v>2.5</v>
          </cell>
          <cell r="G1164">
            <v>85</v>
          </cell>
          <cell r="H1164">
            <v>0.75</v>
          </cell>
          <cell r="I1164">
            <v>25.42</v>
          </cell>
          <cell r="J1164">
            <v>125.35</v>
          </cell>
        </row>
        <row r="1165">
          <cell r="A1165" t="str">
            <v>BSC_Graz_C</v>
          </cell>
          <cell r="B1165">
            <v>1994</v>
          </cell>
          <cell r="C1165" t="str">
            <v>STLB_Gleinstaetten</v>
          </cell>
          <cell r="D1165">
            <v>1</v>
          </cell>
          <cell r="E1165">
            <v>1</v>
          </cell>
          <cell r="F1165">
            <v>2.0099999999999998</v>
          </cell>
          <cell r="G1165">
            <v>24.51</v>
          </cell>
          <cell r="H1165">
            <v>0.35</v>
          </cell>
          <cell r="I1165">
            <v>4.33</v>
          </cell>
          <cell r="J1165">
            <v>59.62</v>
          </cell>
        </row>
        <row r="1166">
          <cell r="A1166" t="str">
            <v>BSC_Graz_A</v>
          </cell>
          <cell r="B1166">
            <v>481</v>
          </cell>
          <cell r="C1166" t="str">
            <v>STLB_Leibnitz</v>
          </cell>
          <cell r="D1166">
            <v>1</v>
          </cell>
          <cell r="E1166">
            <v>1</v>
          </cell>
          <cell r="F1166">
            <v>6.99</v>
          </cell>
          <cell r="G1166">
            <v>85.21</v>
          </cell>
          <cell r="H1166">
            <v>2.2799999999999998</v>
          </cell>
          <cell r="I1166">
            <v>27.82</v>
          </cell>
          <cell r="J1166">
            <v>383.2</v>
          </cell>
        </row>
        <row r="1167">
          <cell r="A1167" t="str">
            <v>BSC_Graz_C</v>
          </cell>
          <cell r="B1167">
            <v>1990</v>
          </cell>
          <cell r="C1167" t="str">
            <v>STLB_Leutschach</v>
          </cell>
          <cell r="D1167">
            <v>1</v>
          </cell>
          <cell r="E1167">
            <v>1</v>
          </cell>
          <cell r="F1167">
            <v>1.29</v>
          </cell>
          <cell r="G1167">
            <v>15.7</v>
          </cell>
          <cell r="H1167">
            <v>0.2</v>
          </cell>
          <cell r="I1167">
            <v>2.4300000000000002</v>
          </cell>
          <cell r="J1167">
            <v>33.43</v>
          </cell>
        </row>
        <row r="1168">
          <cell r="A1168" t="str">
            <v>BSC_Graz_C</v>
          </cell>
          <cell r="B1168">
            <v>480</v>
          </cell>
          <cell r="C1168" t="str">
            <v>STLB_Spielfeld</v>
          </cell>
          <cell r="D1168">
            <v>1</v>
          </cell>
          <cell r="E1168">
            <v>1</v>
          </cell>
          <cell r="F1168">
            <v>3.17</v>
          </cell>
          <cell r="G1168">
            <v>38.69</v>
          </cell>
          <cell r="H1168">
            <v>0.73</v>
          </cell>
          <cell r="I1168">
            <v>8.93</v>
          </cell>
          <cell r="J1168">
            <v>123.06</v>
          </cell>
        </row>
        <row r="1169">
          <cell r="A1169" t="str">
            <v>BSC_Graz_C</v>
          </cell>
          <cell r="B1169">
            <v>532</v>
          </cell>
          <cell r="C1169" t="str">
            <v>STLB_Stangersdorf</v>
          </cell>
          <cell r="D1169">
            <v>1</v>
          </cell>
          <cell r="E1169">
            <v>1</v>
          </cell>
          <cell r="F1169">
            <v>2.08</v>
          </cell>
          <cell r="G1169">
            <v>70.77</v>
          </cell>
          <cell r="H1169">
            <v>0.34</v>
          </cell>
          <cell r="I1169">
            <v>11.55</v>
          </cell>
          <cell r="J1169">
            <v>56.96</v>
          </cell>
        </row>
        <row r="1170">
          <cell r="A1170" t="str">
            <v>BSC_Graz_A</v>
          </cell>
          <cell r="B1170">
            <v>479</v>
          </cell>
          <cell r="C1170" t="str">
            <v>STLB_Untergralla</v>
          </cell>
          <cell r="D1170">
            <v>1</v>
          </cell>
          <cell r="E1170">
            <v>1</v>
          </cell>
          <cell r="F1170">
            <v>1.67</v>
          </cell>
          <cell r="G1170">
            <v>56.81</v>
          </cell>
          <cell r="H1170">
            <v>0.44</v>
          </cell>
          <cell r="I1170">
            <v>15.05</v>
          </cell>
          <cell r="J1170">
            <v>74.239999999999995</v>
          </cell>
        </row>
        <row r="1171">
          <cell r="A1171" t="str">
            <v>BSC_Graz_C</v>
          </cell>
          <cell r="B1171">
            <v>381</v>
          </cell>
          <cell r="C1171" t="str">
            <v>STLB_Werndorf</v>
          </cell>
          <cell r="D1171">
            <v>1</v>
          </cell>
          <cell r="E1171">
            <v>1</v>
          </cell>
          <cell r="F1171">
            <v>2.4700000000000002</v>
          </cell>
          <cell r="G1171">
            <v>30.12</v>
          </cell>
          <cell r="H1171">
            <v>0.74</v>
          </cell>
          <cell r="I1171">
            <v>9.07</v>
          </cell>
          <cell r="J1171">
            <v>124.96</v>
          </cell>
        </row>
        <row r="1172">
          <cell r="A1172" t="str">
            <v>BSC_Feldbach_A</v>
          </cell>
          <cell r="B1172">
            <v>8873</v>
          </cell>
          <cell r="C1172" t="str">
            <v>STLB_Wolfsberg</v>
          </cell>
          <cell r="D1172">
            <v>1</v>
          </cell>
          <cell r="E1172">
            <v>1</v>
          </cell>
          <cell r="F1172">
            <v>1.1100000000000001</v>
          </cell>
          <cell r="G1172">
            <v>37.729999999999997</v>
          </cell>
          <cell r="H1172">
            <v>0.16</v>
          </cell>
          <cell r="I1172">
            <v>5.55</v>
          </cell>
          <cell r="J1172">
            <v>27.37</v>
          </cell>
        </row>
        <row r="1173">
          <cell r="A1173" t="str">
            <v>BSC_Leoben_A</v>
          </cell>
          <cell r="B1173">
            <v>1053</v>
          </cell>
          <cell r="C1173" t="str">
            <v>STLE_Leoben</v>
          </cell>
          <cell r="D1173">
            <v>1</v>
          </cell>
          <cell r="E1173">
            <v>1</v>
          </cell>
          <cell r="F1173">
            <v>4.0199999999999996</v>
          </cell>
          <cell r="G1173">
            <v>49.05</v>
          </cell>
          <cell r="H1173">
            <v>1.22</v>
          </cell>
          <cell r="I1173">
            <v>14.88</v>
          </cell>
          <cell r="J1173">
            <v>205.06</v>
          </cell>
        </row>
        <row r="1174">
          <cell r="A1174" t="str">
            <v>BSC_Leoben_A</v>
          </cell>
          <cell r="B1174">
            <v>1054</v>
          </cell>
          <cell r="C1174" t="str">
            <v>STLE_Leoben</v>
          </cell>
          <cell r="D1174">
            <v>1</v>
          </cell>
          <cell r="E1174">
            <v>2</v>
          </cell>
          <cell r="F1174">
            <v>2.94</v>
          </cell>
          <cell r="G1174">
            <v>35.85</v>
          </cell>
          <cell r="H1174">
            <v>0.73</v>
          </cell>
          <cell r="I1174">
            <v>8.93</v>
          </cell>
          <cell r="J1174">
            <v>123.04</v>
          </cell>
        </row>
        <row r="1175">
          <cell r="A1175" t="str">
            <v>BSC_Leoben_A</v>
          </cell>
          <cell r="B1175">
            <v>1287</v>
          </cell>
          <cell r="C1175" t="str">
            <v>STLE_Leoben_Judendorf</v>
          </cell>
          <cell r="D1175">
            <v>1</v>
          </cell>
          <cell r="E1175">
            <v>1</v>
          </cell>
          <cell r="F1175">
            <v>5.79</v>
          </cell>
          <cell r="G1175">
            <v>70.67</v>
          </cell>
          <cell r="H1175">
            <v>1.34</v>
          </cell>
          <cell r="I1175">
            <v>16.38</v>
          </cell>
          <cell r="J1175">
            <v>225.6</v>
          </cell>
        </row>
        <row r="1176">
          <cell r="A1176" t="str">
            <v>BSC_Leoben_A</v>
          </cell>
          <cell r="B1176">
            <v>1288</v>
          </cell>
          <cell r="C1176" t="str">
            <v>STLE_Leoben_Judendorf</v>
          </cell>
          <cell r="D1176">
            <v>1</v>
          </cell>
          <cell r="E1176">
            <v>2</v>
          </cell>
          <cell r="F1176">
            <v>1.1299999999999999</v>
          </cell>
          <cell r="G1176">
            <v>13.78</v>
          </cell>
          <cell r="H1176">
            <v>0.26</v>
          </cell>
          <cell r="I1176">
            <v>3.15</v>
          </cell>
          <cell r="J1176">
            <v>43.4</v>
          </cell>
        </row>
        <row r="1177">
          <cell r="A1177" t="str">
            <v>BSC_Leoben_A</v>
          </cell>
          <cell r="B1177">
            <v>1289</v>
          </cell>
          <cell r="C1177" t="str">
            <v>STLE_Leoben_Judendorf</v>
          </cell>
          <cell r="D1177">
            <v>1</v>
          </cell>
          <cell r="E1177">
            <v>3</v>
          </cell>
          <cell r="F1177">
            <v>5.01</v>
          </cell>
          <cell r="G1177">
            <v>61.06</v>
          </cell>
          <cell r="H1177">
            <v>1.59</v>
          </cell>
          <cell r="I1177">
            <v>19.34</v>
          </cell>
          <cell r="J1177">
            <v>266.44</v>
          </cell>
        </row>
        <row r="1178">
          <cell r="A1178" t="str">
            <v>BSC_Liezen_A</v>
          </cell>
          <cell r="B1178">
            <v>1033</v>
          </cell>
          <cell r="C1178" t="str">
            <v>STLI_Admont</v>
          </cell>
          <cell r="D1178">
            <v>1</v>
          </cell>
          <cell r="E1178">
            <v>1</v>
          </cell>
          <cell r="F1178">
            <v>2.48</v>
          </cell>
          <cell r="G1178">
            <v>84.31</v>
          </cell>
          <cell r="H1178">
            <v>0.56000000000000005</v>
          </cell>
          <cell r="I1178">
            <v>19.22</v>
          </cell>
          <cell r="J1178">
            <v>94.78</v>
          </cell>
        </row>
        <row r="1179">
          <cell r="A1179" t="str">
            <v>BSC_Liezen_A</v>
          </cell>
          <cell r="B1179">
            <v>2440</v>
          </cell>
          <cell r="C1179" t="str">
            <v>STLI_Altaussee_Ort</v>
          </cell>
          <cell r="D1179">
            <v>1</v>
          </cell>
          <cell r="E1179">
            <v>1</v>
          </cell>
          <cell r="F1179">
            <v>1.7</v>
          </cell>
          <cell r="G1179">
            <v>20.67</v>
          </cell>
          <cell r="H1179">
            <v>0.23</v>
          </cell>
          <cell r="I1179">
            <v>2.81</v>
          </cell>
          <cell r="J1179">
            <v>38.700000000000003</v>
          </cell>
        </row>
        <row r="1180">
          <cell r="A1180" t="str">
            <v>BSC_Liezen_A</v>
          </cell>
          <cell r="B1180">
            <v>1230</v>
          </cell>
          <cell r="C1180" t="str">
            <v>STLI_Ardning</v>
          </cell>
          <cell r="D1180">
            <v>1</v>
          </cell>
          <cell r="E1180">
            <v>1</v>
          </cell>
          <cell r="F1180">
            <v>1.67</v>
          </cell>
          <cell r="G1180">
            <v>20.399999999999999</v>
          </cell>
          <cell r="H1180">
            <v>0.44</v>
          </cell>
          <cell r="I1180">
            <v>5.33</v>
          </cell>
          <cell r="J1180">
            <v>73.47</v>
          </cell>
        </row>
        <row r="1181">
          <cell r="A1181" t="str">
            <v>BSC_Liezen_A</v>
          </cell>
          <cell r="B1181">
            <v>2439</v>
          </cell>
          <cell r="C1181" t="str">
            <v>STLI_Bad_Aussee_Obertressen</v>
          </cell>
          <cell r="D1181">
            <v>1</v>
          </cell>
          <cell r="E1181">
            <v>1</v>
          </cell>
          <cell r="F1181">
            <v>1.54</v>
          </cell>
          <cell r="G1181">
            <v>18.78</v>
          </cell>
          <cell r="H1181">
            <v>0.33</v>
          </cell>
          <cell r="I1181">
            <v>3.98</v>
          </cell>
          <cell r="J1181">
            <v>54.83</v>
          </cell>
        </row>
        <row r="1182">
          <cell r="A1182" t="str">
            <v>BSC_Liezen_A</v>
          </cell>
          <cell r="B1182">
            <v>926</v>
          </cell>
          <cell r="C1182" t="str">
            <v>STLI_Bad_Aussee_Ort</v>
          </cell>
          <cell r="D1182">
            <v>1</v>
          </cell>
          <cell r="E1182">
            <v>1</v>
          </cell>
          <cell r="F1182">
            <v>1.54</v>
          </cell>
          <cell r="G1182">
            <v>18.809999999999999</v>
          </cell>
          <cell r="H1182">
            <v>0.17</v>
          </cell>
          <cell r="I1182">
            <v>2.12</v>
          </cell>
          <cell r="J1182">
            <v>29.24</v>
          </cell>
        </row>
        <row r="1183">
          <cell r="A1183" t="str">
            <v>BSC_Liezen_A</v>
          </cell>
          <cell r="B1183">
            <v>924</v>
          </cell>
          <cell r="C1183" t="str">
            <v>STLI_Bad_Mitterndorf</v>
          </cell>
          <cell r="D1183">
            <v>1</v>
          </cell>
          <cell r="E1183">
            <v>1</v>
          </cell>
          <cell r="F1183">
            <v>1.47</v>
          </cell>
          <cell r="G1183">
            <v>17.93</v>
          </cell>
          <cell r="H1183">
            <v>0.23</v>
          </cell>
          <cell r="I1183">
            <v>2.79</v>
          </cell>
          <cell r="J1183">
            <v>38.450000000000003</v>
          </cell>
        </row>
        <row r="1184">
          <cell r="A1184" t="str">
            <v>BSC_Liezen_A</v>
          </cell>
          <cell r="B1184">
            <v>2441</v>
          </cell>
          <cell r="C1184" t="str">
            <v>STLI_Grundlsee</v>
          </cell>
          <cell r="D1184">
            <v>1</v>
          </cell>
          <cell r="E1184">
            <v>1</v>
          </cell>
          <cell r="F1184">
            <v>1.05</v>
          </cell>
          <cell r="G1184">
            <v>12.83</v>
          </cell>
          <cell r="H1184">
            <v>0.2</v>
          </cell>
          <cell r="I1184">
            <v>2.46</v>
          </cell>
          <cell r="J1184">
            <v>33.83</v>
          </cell>
        </row>
        <row r="1185">
          <cell r="A1185" t="str">
            <v>BSC_Bischofshofen_A</v>
          </cell>
          <cell r="B1185">
            <v>70</v>
          </cell>
          <cell r="C1185" t="str">
            <v>STLI_Haus_Sonnberg</v>
          </cell>
          <cell r="D1185">
            <v>1</v>
          </cell>
          <cell r="E1185">
            <v>1</v>
          </cell>
          <cell r="F1185">
            <v>1.73</v>
          </cell>
          <cell r="G1185">
            <v>21.04</v>
          </cell>
          <cell r="H1185">
            <v>0.28000000000000003</v>
          </cell>
          <cell r="I1185">
            <v>3.46</v>
          </cell>
          <cell r="J1185">
            <v>47.61</v>
          </cell>
        </row>
        <row r="1186">
          <cell r="A1186" t="str">
            <v>BSC_Liezen_A</v>
          </cell>
          <cell r="B1186">
            <v>35</v>
          </cell>
          <cell r="C1186" t="str">
            <v>STLI_Irdning_Mitterberg</v>
          </cell>
          <cell r="D1186">
            <v>1</v>
          </cell>
          <cell r="E1186">
            <v>1</v>
          </cell>
          <cell r="F1186">
            <v>2.06</v>
          </cell>
          <cell r="G1186">
            <v>25.18</v>
          </cell>
          <cell r="H1186">
            <v>0.47</v>
          </cell>
          <cell r="I1186">
            <v>5.73</v>
          </cell>
          <cell r="J1186">
            <v>78.900000000000006</v>
          </cell>
        </row>
        <row r="1187">
          <cell r="A1187" t="str">
            <v>BSC_Liezen_A</v>
          </cell>
          <cell r="B1187">
            <v>1719</v>
          </cell>
          <cell r="C1187" t="str">
            <v>STLI_Lassing_Doellach</v>
          </cell>
          <cell r="D1187">
            <v>1</v>
          </cell>
          <cell r="E1187">
            <v>1</v>
          </cell>
          <cell r="F1187">
            <v>1.5</v>
          </cell>
          <cell r="G1187">
            <v>18.350000000000001</v>
          </cell>
          <cell r="H1187">
            <v>0.35</v>
          </cell>
          <cell r="I1187">
            <v>4.3</v>
          </cell>
          <cell r="J1187">
            <v>59.17</v>
          </cell>
        </row>
        <row r="1188">
          <cell r="A1188" t="str">
            <v>BSC_Liezen_A</v>
          </cell>
          <cell r="B1188">
            <v>16</v>
          </cell>
          <cell r="C1188" t="str">
            <v>STLI_Liezen</v>
          </cell>
          <cell r="D1188">
            <v>1</v>
          </cell>
          <cell r="E1188">
            <v>1</v>
          </cell>
          <cell r="F1188">
            <v>2.2000000000000002</v>
          </cell>
          <cell r="G1188">
            <v>26.83</v>
          </cell>
          <cell r="H1188">
            <v>0.51</v>
          </cell>
          <cell r="I1188">
            <v>6.21</v>
          </cell>
          <cell r="J1188">
            <v>85.61</v>
          </cell>
        </row>
        <row r="1189">
          <cell r="A1189" t="str">
            <v>BSC_Liezen_A</v>
          </cell>
          <cell r="B1189">
            <v>10340</v>
          </cell>
          <cell r="C1189" t="str">
            <v>STLI_Liezen</v>
          </cell>
          <cell r="D1189">
            <v>1</v>
          </cell>
          <cell r="E1189">
            <v>2</v>
          </cell>
          <cell r="F1189">
            <v>2.25</v>
          </cell>
          <cell r="G1189">
            <v>27.47</v>
          </cell>
          <cell r="H1189">
            <v>0.46</v>
          </cell>
          <cell r="I1189">
            <v>5.62</v>
          </cell>
          <cell r="J1189">
            <v>77.37</v>
          </cell>
        </row>
        <row r="1190">
          <cell r="A1190" t="str">
            <v>BSC_Liezen_A</v>
          </cell>
          <cell r="B1190">
            <v>1718</v>
          </cell>
          <cell r="C1190" t="str">
            <v>STLI_Michaelerberg</v>
          </cell>
          <cell r="D1190">
            <v>1</v>
          </cell>
          <cell r="E1190">
            <v>1</v>
          </cell>
          <cell r="F1190">
            <v>1.78</v>
          </cell>
          <cell r="G1190">
            <v>21.68</v>
          </cell>
          <cell r="H1190">
            <v>0.48</v>
          </cell>
          <cell r="I1190">
            <v>5.9</v>
          </cell>
          <cell r="J1190">
            <v>81.260000000000005</v>
          </cell>
        </row>
        <row r="1191">
          <cell r="A1191" t="str">
            <v>BSC_Liezen_A</v>
          </cell>
          <cell r="B1191">
            <v>68</v>
          </cell>
          <cell r="C1191" t="str">
            <v>STLI_Niederoeblarn</v>
          </cell>
          <cell r="D1191">
            <v>1</v>
          </cell>
          <cell r="E1191">
            <v>1</v>
          </cell>
          <cell r="F1191">
            <v>1.75</v>
          </cell>
          <cell r="G1191">
            <v>59.79</v>
          </cell>
          <cell r="H1191">
            <v>0.35</v>
          </cell>
          <cell r="I1191">
            <v>11.94</v>
          </cell>
          <cell r="J1191">
            <v>58.9</v>
          </cell>
        </row>
        <row r="1192">
          <cell r="A1192" t="str">
            <v>BSC_Liezen_A</v>
          </cell>
          <cell r="B1192">
            <v>1668</v>
          </cell>
          <cell r="C1192" t="str">
            <v>STLI_Palfau</v>
          </cell>
          <cell r="D1192">
            <v>1</v>
          </cell>
          <cell r="E1192">
            <v>1</v>
          </cell>
          <cell r="F1192">
            <v>0.6</v>
          </cell>
          <cell r="G1192">
            <v>7.38</v>
          </cell>
          <cell r="H1192">
            <v>0.06</v>
          </cell>
          <cell r="I1192">
            <v>0.74</v>
          </cell>
          <cell r="J1192">
            <v>10.16</v>
          </cell>
        </row>
        <row r="1193">
          <cell r="A1193" t="str">
            <v>BSC_Liezen_A</v>
          </cell>
          <cell r="B1193">
            <v>925</v>
          </cell>
          <cell r="C1193" t="str">
            <v>STLI_Pichl_Kainisch</v>
          </cell>
          <cell r="D1193">
            <v>1</v>
          </cell>
          <cell r="E1193">
            <v>1</v>
          </cell>
          <cell r="F1193">
            <v>0.6</v>
          </cell>
          <cell r="G1193">
            <v>7.35</v>
          </cell>
          <cell r="H1193">
            <v>0.06</v>
          </cell>
          <cell r="I1193">
            <v>0.71</v>
          </cell>
          <cell r="J1193">
            <v>9.7899999999999991</v>
          </cell>
        </row>
        <row r="1194">
          <cell r="A1194" t="str">
            <v>BSC_Bischofshofen_A</v>
          </cell>
          <cell r="B1194">
            <v>96</v>
          </cell>
          <cell r="C1194" t="str">
            <v>STLI_Pichl_Preunegg</v>
          </cell>
          <cell r="D1194">
            <v>1</v>
          </cell>
          <cell r="E1194">
            <v>1</v>
          </cell>
          <cell r="F1194">
            <v>0.82</v>
          </cell>
          <cell r="G1194">
            <v>9.9700000000000006</v>
          </cell>
          <cell r="H1194">
            <v>0.1</v>
          </cell>
          <cell r="I1194">
            <v>1.26</v>
          </cell>
          <cell r="J1194">
            <v>17.309999999999999</v>
          </cell>
        </row>
        <row r="1195">
          <cell r="A1195" t="str">
            <v>BSC_Bischofshofen_A</v>
          </cell>
          <cell r="B1195">
            <v>7440</v>
          </cell>
          <cell r="C1195" t="str">
            <v>STLI_Ramsau_Ort</v>
          </cell>
          <cell r="D1195">
            <v>1</v>
          </cell>
          <cell r="E1195">
            <v>1</v>
          </cell>
          <cell r="F1195">
            <v>1.1599999999999999</v>
          </cell>
          <cell r="G1195">
            <v>14.15</v>
          </cell>
          <cell r="H1195">
            <v>0.13</v>
          </cell>
          <cell r="I1195">
            <v>1.55</v>
          </cell>
          <cell r="J1195">
            <v>21.4</v>
          </cell>
        </row>
        <row r="1196">
          <cell r="A1196" t="str">
            <v>BSC_Bischofshofen_A</v>
          </cell>
          <cell r="B1196">
            <v>7656</v>
          </cell>
          <cell r="C1196" t="str">
            <v>STLI_Rohrmoos_Laerchkogel</v>
          </cell>
          <cell r="D1196">
            <v>1</v>
          </cell>
          <cell r="E1196">
            <v>1</v>
          </cell>
          <cell r="F1196">
            <v>1.62</v>
          </cell>
          <cell r="G1196">
            <v>19.8</v>
          </cell>
          <cell r="H1196">
            <v>0.26</v>
          </cell>
          <cell r="I1196">
            <v>3.22</v>
          </cell>
          <cell r="J1196">
            <v>44.39</v>
          </cell>
        </row>
        <row r="1197">
          <cell r="A1197" t="str">
            <v>BSC_Liezen_A</v>
          </cell>
          <cell r="B1197">
            <v>1228</v>
          </cell>
          <cell r="C1197" t="str">
            <v>STLI_Rottenmann</v>
          </cell>
          <cell r="D1197">
            <v>1</v>
          </cell>
          <cell r="E1197">
            <v>1</v>
          </cell>
          <cell r="F1197">
            <v>3.59</v>
          </cell>
          <cell r="G1197">
            <v>43.81</v>
          </cell>
          <cell r="H1197">
            <v>0.84</v>
          </cell>
          <cell r="I1197">
            <v>10.28</v>
          </cell>
          <cell r="J1197">
            <v>141.63999999999999</v>
          </cell>
        </row>
        <row r="1198">
          <cell r="A1198" t="str">
            <v>BSC_Bischofshofen_A</v>
          </cell>
          <cell r="B1198">
            <v>88</v>
          </cell>
          <cell r="C1198" t="str">
            <v>STLI_Schladming_Sonnenhang</v>
          </cell>
          <cell r="D1198">
            <v>1</v>
          </cell>
          <cell r="E1198">
            <v>1</v>
          </cell>
          <cell r="F1198">
            <v>1.92</v>
          </cell>
          <cell r="G1198">
            <v>23.38</v>
          </cell>
          <cell r="H1198">
            <v>0.38</v>
          </cell>
          <cell r="I1198">
            <v>4.5999999999999996</v>
          </cell>
          <cell r="J1198">
            <v>63.41</v>
          </cell>
        </row>
        <row r="1199">
          <cell r="A1199" t="str">
            <v>BSC_Liezen_A</v>
          </cell>
          <cell r="B1199">
            <v>923</v>
          </cell>
          <cell r="C1199" t="str">
            <v>STLI_Tauplitz_Lessern</v>
          </cell>
          <cell r="D1199">
            <v>1</v>
          </cell>
          <cell r="E1199">
            <v>1</v>
          </cell>
          <cell r="F1199">
            <v>1.52</v>
          </cell>
          <cell r="G1199">
            <v>51.7</v>
          </cell>
          <cell r="H1199">
            <v>0.26</v>
          </cell>
          <cell r="I1199">
            <v>9.01</v>
          </cell>
          <cell r="J1199">
            <v>44.46</v>
          </cell>
        </row>
        <row r="1200">
          <cell r="A1200" t="str">
            <v>BSC_Liezen_A</v>
          </cell>
          <cell r="B1200">
            <v>796</v>
          </cell>
          <cell r="C1200" t="str">
            <v>STLI_Treglwang</v>
          </cell>
          <cell r="D1200">
            <v>1</v>
          </cell>
          <cell r="E1200">
            <v>1</v>
          </cell>
          <cell r="F1200">
            <v>1</v>
          </cell>
          <cell r="G1200">
            <v>12.16</v>
          </cell>
          <cell r="H1200">
            <v>0.22</v>
          </cell>
          <cell r="I1200">
            <v>2.67</v>
          </cell>
          <cell r="J1200">
            <v>36.72</v>
          </cell>
        </row>
        <row r="1201">
          <cell r="A1201" t="str">
            <v>BSC_Liezen_A</v>
          </cell>
          <cell r="B1201">
            <v>1200</v>
          </cell>
          <cell r="C1201" t="str">
            <v>STLI_Trieben</v>
          </cell>
          <cell r="D1201">
            <v>1</v>
          </cell>
          <cell r="E1201">
            <v>1</v>
          </cell>
          <cell r="F1201">
            <v>3.13</v>
          </cell>
          <cell r="G1201">
            <v>38.17</v>
          </cell>
          <cell r="H1201">
            <v>0.76</v>
          </cell>
          <cell r="I1201">
            <v>9.24</v>
          </cell>
          <cell r="J1201">
            <v>127.23</v>
          </cell>
        </row>
        <row r="1202">
          <cell r="A1202" t="str">
            <v>BSC_Liezen_A</v>
          </cell>
          <cell r="B1202">
            <v>1034</v>
          </cell>
          <cell r="C1202" t="str">
            <v>STLI_Weng</v>
          </cell>
          <cell r="D1202">
            <v>1</v>
          </cell>
          <cell r="E1202">
            <v>1</v>
          </cell>
          <cell r="F1202">
            <v>0.76</v>
          </cell>
          <cell r="G1202">
            <v>9.2100000000000009</v>
          </cell>
          <cell r="H1202">
            <v>0.09</v>
          </cell>
          <cell r="I1202">
            <v>1.06</v>
          </cell>
          <cell r="J1202">
            <v>14.6</v>
          </cell>
        </row>
        <row r="1203">
          <cell r="A1203" t="str">
            <v>BSC_Leoben_A</v>
          </cell>
          <cell r="B1203">
            <v>1240</v>
          </cell>
          <cell r="C1203" t="str">
            <v>STLN_Eisenerz</v>
          </cell>
          <cell r="D1203">
            <v>1</v>
          </cell>
          <cell r="E1203">
            <v>1</v>
          </cell>
          <cell r="F1203">
            <v>1.53</v>
          </cell>
          <cell r="G1203">
            <v>18.690000000000001</v>
          </cell>
          <cell r="H1203">
            <v>0.3</v>
          </cell>
          <cell r="I1203">
            <v>3.61</v>
          </cell>
          <cell r="J1203">
            <v>49.73</v>
          </cell>
        </row>
        <row r="1204">
          <cell r="A1204" t="str">
            <v>BSC_Leoben_A</v>
          </cell>
          <cell r="B1204">
            <v>1665</v>
          </cell>
          <cell r="C1204" t="str">
            <v>STLN_Eisenerz</v>
          </cell>
          <cell r="D1204">
            <v>1</v>
          </cell>
          <cell r="E1204">
            <v>2</v>
          </cell>
          <cell r="F1204">
            <v>0.27</v>
          </cell>
          <cell r="G1204">
            <v>3.26</v>
          </cell>
          <cell r="H1204">
            <v>0.03</v>
          </cell>
          <cell r="I1204">
            <v>0.41</v>
          </cell>
          <cell r="J1204">
            <v>5.61</v>
          </cell>
        </row>
        <row r="1205">
          <cell r="A1205" t="str">
            <v>BSC_Leoben_A</v>
          </cell>
          <cell r="B1205">
            <v>1666</v>
          </cell>
          <cell r="C1205" t="str">
            <v>STLN_Eisenerz</v>
          </cell>
          <cell r="D1205">
            <v>1</v>
          </cell>
          <cell r="E1205">
            <v>3</v>
          </cell>
          <cell r="F1205">
            <v>1.97</v>
          </cell>
          <cell r="G1205">
            <v>67.11</v>
          </cell>
          <cell r="H1205">
            <v>0.47</v>
          </cell>
          <cell r="I1205">
            <v>16.16</v>
          </cell>
          <cell r="J1205">
            <v>79.7</v>
          </cell>
        </row>
        <row r="1206">
          <cell r="A1206" t="str">
            <v>BSC_Liezen_A</v>
          </cell>
          <cell r="B1206">
            <v>1244</v>
          </cell>
          <cell r="C1206" t="str">
            <v>STLN_Hieflau</v>
          </cell>
          <cell r="D1206">
            <v>1</v>
          </cell>
          <cell r="E1206">
            <v>1</v>
          </cell>
          <cell r="F1206">
            <v>0.71</v>
          </cell>
          <cell r="G1206">
            <v>24.1</v>
          </cell>
          <cell r="H1206">
            <v>0.09</v>
          </cell>
          <cell r="I1206">
            <v>3</v>
          </cell>
          <cell r="J1206">
            <v>14.8</v>
          </cell>
        </row>
        <row r="1207">
          <cell r="A1207" t="str">
            <v>BSC_Leoben_A</v>
          </cell>
          <cell r="B1207">
            <v>1607</v>
          </cell>
          <cell r="C1207" t="str">
            <v>STLN_Hinterlainsach</v>
          </cell>
          <cell r="D1207">
            <v>1</v>
          </cell>
          <cell r="E1207">
            <v>1</v>
          </cell>
          <cell r="F1207">
            <v>0.69</v>
          </cell>
          <cell r="G1207">
            <v>8.3800000000000008</v>
          </cell>
          <cell r="H1207">
            <v>0.06</v>
          </cell>
          <cell r="I1207">
            <v>0.77</v>
          </cell>
          <cell r="J1207">
            <v>10.61</v>
          </cell>
        </row>
        <row r="1208">
          <cell r="A1208" t="str">
            <v>BSC_Leoben_A</v>
          </cell>
          <cell r="B1208">
            <v>1242</v>
          </cell>
          <cell r="C1208" t="str">
            <v>STLN_Jassingau</v>
          </cell>
          <cell r="D1208">
            <v>1</v>
          </cell>
          <cell r="E1208">
            <v>1</v>
          </cell>
          <cell r="F1208">
            <v>0.3</v>
          </cell>
          <cell r="G1208">
            <v>10.130000000000001</v>
          </cell>
          <cell r="H1208">
            <v>0.03</v>
          </cell>
          <cell r="I1208">
            <v>0.89</v>
          </cell>
          <cell r="J1208">
            <v>4.4000000000000004</v>
          </cell>
        </row>
        <row r="1209">
          <cell r="A1209" t="str">
            <v>BSC_Leoben_A</v>
          </cell>
          <cell r="B1209">
            <v>1225</v>
          </cell>
          <cell r="C1209" t="str">
            <v>STLN_Kalwang</v>
          </cell>
          <cell r="D1209">
            <v>1</v>
          </cell>
          <cell r="E1209">
            <v>1</v>
          </cell>
          <cell r="F1209">
            <v>1.91</v>
          </cell>
          <cell r="G1209">
            <v>64.98</v>
          </cell>
          <cell r="H1209">
            <v>0.32</v>
          </cell>
          <cell r="I1209">
            <v>10.99</v>
          </cell>
          <cell r="J1209">
            <v>54.18</v>
          </cell>
        </row>
        <row r="1210">
          <cell r="A1210" t="str">
            <v>BSC_Leoben_A</v>
          </cell>
          <cell r="B1210">
            <v>1196</v>
          </cell>
          <cell r="C1210" t="str">
            <v>STLN_Kammern</v>
          </cell>
          <cell r="D1210">
            <v>1</v>
          </cell>
          <cell r="E1210">
            <v>1</v>
          </cell>
          <cell r="F1210">
            <v>1.81</v>
          </cell>
          <cell r="G1210">
            <v>22.13</v>
          </cell>
          <cell r="H1210">
            <v>0.33</v>
          </cell>
          <cell r="I1210">
            <v>4.0599999999999996</v>
          </cell>
          <cell r="J1210">
            <v>55.98</v>
          </cell>
        </row>
        <row r="1211">
          <cell r="A1211" t="str">
            <v>BSC_Leoben_A</v>
          </cell>
          <cell r="B1211">
            <v>1055</v>
          </cell>
          <cell r="C1211" t="str">
            <v>STLN_Kraubath</v>
          </cell>
          <cell r="D1211">
            <v>1</v>
          </cell>
          <cell r="E1211">
            <v>1</v>
          </cell>
          <cell r="F1211">
            <v>1.98</v>
          </cell>
          <cell r="G1211">
            <v>67.37</v>
          </cell>
          <cell r="H1211">
            <v>0.43</v>
          </cell>
          <cell r="I1211">
            <v>14.61</v>
          </cell>
          <cell r="J1211">
            <v>72.06</v>
          </cell>
        </row>
        <row r="1212">
          <cell r="A1212" t="str">
            <v>BSC_Leoben_A</v>
          </cell>
          <cell r="B1212">
            <v>1056</v>
          </cell>
          <cell r="C1212" t="str">
            <v>STLN_Leoben_Hinterberg</v>
          </cell>
          <cell r="D1212">
            <v>1</v>
          </cell>
          <cell r="E1212">
            <v>1</v>
          </cell>
          <cell r="F1212">
            <v>1.32</v>
          </cell>
          <cell r="G1212">
            <v>16.07</v>
          </cell>
          <cell r="H1212">
            <v>0.34</v>
          </cell>
          <cell r="I1212">
            <v>4.17</v>
          </cell>
          <cell r="J1212">
            <v>57.44</v>
          </cell>
        </row>
        <row r="1213">
          <cell r="A1213" t="str">
            <v>BSC_Leoben_A</v>
          </cell>
          <cell r="B1213">
            <v>1031</v>
          </cell>
          <cell r="C1213" t="str">
            <v>STLN_Mautern</v>
          </cell>
          <cell r="D1213">
            <v>1</v>
          </cell>
          <cell r="E1213">
            <v>1</v>
          </cell>
          <cell r="F1213">
            <v>1.5</v>
          </cell>
          <cell r="G1213">
            <v>18.350000000000001</v>
          </cell>
          <cell r="H1213">
            <v>0.28999999999999998</v>
          </cell>
          <cell r="I1213">
            <v>3.48</v>
          </cell>
          <cell r="J1213">
            <v>47.9</v>
          </cell>
        </row>
        <row r="1214">
          <cell r="A1214" t="str">
            <v>BSC_Leoben_A</v>
          </cell>
          <cell r="B1214">
            <v>1057</v>
          </cell>
          <cell r="C1214" t="str">
            <v>STLN_Niklasdorf</v>
          </cell>
          <cell r="D1214">
            <v>1</v>
          </cell>
          <cell r="E1214">
            <v>1</v>
          </cell>
          <cell r="F1214">
            <v>5.33</v>
          </cell>
          <cell r="G1214">
            <v>64.97</v>
          </cell>
          <cell r="H1214">
            <v>1.2</v>
          </cell>
          <cell r="I1214">
            <v>14.62</v>
          </cell>
          <cell r="J1214">
            <v>201.47</v>
          </cell>
        </row>
        <row r="1215">
          <cell r="A1215" t="str">
            <v>BSC_Leoben_A</v>
          </cell>
          <cell r="B1215">
            <v>797</v>
          </cell>
          <cell r="C1215" t="str">
            <v>STLN_Praebichl</v>
          </cell>
          <cell r="D1215">
            <v>1</v>
          </cell>
          <cell r="E1215">
            <v>1</v>
          </cell>
          <cell r="F1215">
            <v>0.31</v>
          </cell>
          <cell r="G1215">
            <v>10.45</v>
          </cell>
          <cell r="H1215">
            <v>0.02</v>
          </cell>
          <cell r="I1215">
            <v>0.78</v>
          </cell>
          <cell r="J1215">
            <v>3.83</v>
          </cell>
        </row>
        <row r="1216">
          <cell r="A1216" t="str">
            <v>BSC_Leoben_A</v>
          </cell>
          <cell r="B1216">
            <v>843</v>
          </cell>
          <cell r="C1216" t="str">
            <v>STLN_St_Michael</v>
          </cell>
          <cell r="D1216">
            <v>1</v>
          </cell>
          <cell r="E1216">
            <v>1</v>
          </cell>
          <cell r="F1216">
            <v>3.13</v>
          </cell>
          <cell r="G1216">
            <v>38.17</v>
          </cell>
          <cell r="H1216">
            <v>0.82</v>
          </cell>
          <cell r="I1216">
            <v>9.9600000000000009</v>
          </cell>
          <cell r="J1216">
            <v>137.24</v>
          </cell>
        </row>
        <row r="1217">
          <cell r="A1217" t="str">
            <v>BSC_Leoben_A</v>
          </cell>
          <cell r="B1217">
            <v>1224</v>
          </cell>
          <cell r="C1217" t="str">
            <v>STLN_Traboch</v>
          </cell>
          <cell r="D1217">
            <v>1</v>
          </cell>
          <cell r="E1217">
            <v>1</v>
          </cell>
          <cell r="F1217">
            <v>1.89</v>
          </cell>
          <cell r="G1217">
            <v>23.02</v>
          </cell>
          <cell r="H1217">
            <v>0.35</v>
          </cell>
          <cell r="I1217">
            <v>4.21</v>
          </cell>
          <cell r="J1217">
            <v>57.98</v>
          </cell>
        </row>
        <row r="1218">
          <cell r="A1218" t="str">
            <v>BSC_Leoben_A</v>
          </cell>
          <cell r="B1218">
            <v>1232</v>
          </cell>
          <cell r="C1218" t="str">
            <v>STLN_Trofaiach</v>
          </cell>
          <cell r="D1218">
            <v>1</v>
          </cell>
          <cell r="E1218">
            <v>1</v>
          </cell>
          <cell r="F1218">
            <v>3.3</v>
          </cell>
          <cell r="G1218">
            <v>40.270000000000003</v>
          </cell>
          <cell r="H1218">
            <v>1</v>
          </cell>
          <cell r="I1218">
            <v>12.2</v>
          </cell>
          <cell r="J1218">
            <v>168.04</v>
          </cell>
        </row>
        <row r="1219">
          <cell r="A1219" t="str">
            <v>BSC_Leoben_A</v>
          </cell>
          <cell r="B1219">
            <v>7653</v>
          </cell>
          <cell r="C1219" t="str">
            <v>STLN_Trofaiach</v>
          </cell>
          <cell r="D1219">
            <v>1</v>
          </cell>
          <cell r="E1219">
            <v>2</v>
          </cell>
          <cell r="F1219">
            <v>4.17</v>
          </cell>
          <cell r="G1219">
            <v>50.79</v>
          </cell>
          <cell r="H1219">
            <v>1.31</v>
          </cell>
          <cell r="I1219">
            <v>15.93</v>
          </cell>
          <cell r="J1219">
            <v>219.46</v>
          </cell>
        </row>
        <row r="1220">
          <cell r="A1220" t="str">
            <v>BSC_Leoben_A</v>
          </cell>
          <cell r="B1220">
            <v>1199</v>
          </cell>
          <cell r="C1220" t="str">
            <v>STLN_Unterwald</v>
          </cell>
          <cell r="D1220">
            <v>1</v>
          </cell>
          <cell r="E1220">
            <v>1</v>
          </cell>
          <cell r="F1220">
            <v>1.1000000000000001</v>
          </cell>
          <cell r="G1220">
            <v>13.44</v>
          </cell>
          <cell r="H1220">
            <v>7.0000000000000007E-2</v>
          </cell>
          <cell r="I1220">
            <v>0.86</v>
          </cell>
          <cell r="J1220">
            <v>11.83</v>
          </cell>
        </row>
        <row r="1221">
          <cell r="A1221" t="str">
            <v>BSC_Leoben_A</v>
          </cell>
          <cell r="B1221">
            <v>1235</v>
          </cell>
          <cell r="C1221" t="str">
            <v>STLN_Vordernberg</v>
          </cell>
          <cell r="D1221">
            <v>1</v>
          </cell>
          <cell r="E1221">
            <v>1</v>
          </cell>
          <cell r="F1221">
            <v>0.6</v>
          </cell>
          <cell r="G1221">
            <v>20.53</v>
          </cell>
          <cell r="H1221">
            <v>0.1</v>
          </cell>
          <cell r="I1221">
            <v>3.37</v>
          </cell>
          <cell r="J1221">
            <v>16.64</v>
          </cell>
        </row>
        <row r="1222">
          <cell r="A1222" t="str">
            <v>BSC_Leoben_A</v>
          </cell>
          <cell r="B1222">
            <v>1446</v>
          </cell>
          <cell r="C1222" t="str">
            <v>STLN_Vorwald</v>
          </cell>
          <cell r="D1222">
            <v>1</v>
          </cell>
          <cell r="E1222">
            <v>1</v>
          </cell>
          <cell r="F1222">
            <v>0.42</v>
          </cell>
          <cell r="G1222">
            <v>14.39</v>
          </cell>
          <cell r="H1222">
            <v>7.0000000000000007E-2</v>
          </cell>
          <cell r="I1222">
            <v>2.5099999999999998</v>
          </cell>
          <cell r="J1222">
            <v>12.37</v>
          </cell>
        </row>
        <row r="1223">
          <cell r="A1223" t="str">
            <v>BSC_Leoben_A</v>
          </cell>
          <cell r="B1223">
            <v>1032</v>
          </cell>
          <cell r="C1223" t="str">
            <v>STLN_Wald</v>
          </cell>
          <cell r="D1223">
            <v>1</v>
          </cell>
          <cell r="E1223">
            <v>1</v>
          </cell>
          <cell r="F1223">
            <v>0.74</v>
          </cell>
          <cell r="G1223">
            <v>8.99</v>
          </cell>
          <cell r="H1223">
            <v>0.13</v>
          </cell>
          <cell r="I1223">
            <v>1.63</v>
          </cell>
          <cell r="J1223">
            <v>22.39</v>
          </cell>
        </row>
        <row r="1224">
          <cell r="A1224" t="str">
            <v>BSC_Klagenfurt_B</v>
          </cell>
          <cell r="B1224">
            <v>1058</v>
          </cell>
          <cell r="C1224" t="str">
            <v>STMU_Duernstein</v>
          </cell>
          <cell r="D1224">
            <v>1</v>
          </cell>
          <cell r="E1224">
            <v>1</v>
          </cell>
          <cell r="F1224">
            <v>0.54</v>
          </cell>
          <cell r="G1224">
            <v>6.59</v>
          </cell>
          <cell r="H1224">
            <v>7.0000000000000007E-2</v>
          </cell>
          <cell r="I1224">
            <v>0.89</v>
          </cell>
          <cell r="J1224">
            <v>12.3</v>
          </cell>
        </row>
        <row r="1225">
          <cell r="A1225" t="str">
            <v>BSC_Judenburg_A</v>
          </cell>
          <cell r="B1225">
            <v>1059</v>
          </cell>
          <cell r="C1225" t="str">
            <v>STMU_Lind</v>
          </cell>
          <cell r="D1225">
            <v>1</v>
          </cell>
          <cell r="E1225">
            <v>1</v>
          </cell>
          <cell r="F1225">
            <v>2.1</v>
          </cell>
          <cell r="G1225">
            <v>25.67</v>
          </cell>
          <cell r="H1225">
            <v>0.28999999999999998</v>
          </cell>
          <cell r="I1225">
            <v>3.55</v>
          </cell>
          <cell r="J1225">
            <v>48.85</v>
          </cell>
        </row>
        <row r="1226">
          <cell r="A1226" t="str">
            <v>BSC_Klagenfurt_B</v>
          </cell>
          <cell r="B1226">
            <v>1305</v>
          </cell>
          <cell r="C1226" t="str">
            <v>STMU_Neudegg</v>
          </cell>
          <cell r="D1226">
            <v>1</v>
          </cell>
          <cell r="E1226">
            <v>1</v>
          </cell>
          <cell r="F1226">
            <v>0.43</v>
          </cell>
          <cell r="G1226">
            <v>5.3</v>
          </cell>
          <cell r="H1226">
            <v>0.04</v>
          </cell>
          <cell r="I1226">
            <v>0.5</v>
          </cell>
          <cell r="J1226">
            <v>6.92</v>
          </cell>
        </row>
        <row r="1227">
          <cell r="A1227" t="str">
            <v>BSC_Judenburg_A</v>
          </cell>
          <cell r="B1227">
            <v>1060</v>
          </cell>
          <cell r="C1227" t="str">
            <v>STMU_Neumarkt</v>
          </cell>
          <cell r="D1227">
            <v>1</v>
          </cell>
          <cell r="E1227">
            <v>1</v>
          </cell>
          <cell r="F1227">
            <v>2.62</v>
          </cell>
          <cell r="G1227">
            <v>31.98</v>
          </cell>
          <cell r="H1227">
            <v>0.4</v>
          </cell>
          <cell r="I1227">
            <v>4.83</v>
          </cell>
          <cell r="J1227">
            <v>66.489999999999995</v>
          </cell>
        </row>
        <row r="1228">
          <cell r="A1228" t="str">
            <v>BSC_Judenburg_A</v>
          </cell>
          <cell r="B1228">
            <v>1061</v>
          </cell>
          <cell r="C1228" t="str">
            <v>STMU_Perchau_a_Sattel</v>
          </cell>
          <cell r="D1228">
            <v>1</v>
          </cell>
          <cell r="E1228">
            <v>1</v>
          </cell>
          <cell r="F1228">
            <v>0.39</v>
          </cell>
          <cell r="G1228">
            <v>4.6900000000000004</v>
          </cell>
          <cell r="H1228">
            <v>0.04</v>
          </cell>
          <cell r="I1228">
            <v>0.49</v>
          </cell>
          <cell r="J1228">
            <v>6.79</v>
          </cell>
        </row>
        <row r="1229">
          <cell r="A1229" t="str">
            <v>BSC_Judenburg_A</v>
          </cell>
          <cell r="B1229">
            <v>94</v>
          </cell>
          <cell r="C1229" t="str">
            <v>STMU_St_Lorenzen</v>
          </cell>
          <cell r="D1229">
            <v>1</v>
          </cell>
          <cell r="E1229">
            <v>1</v>
          </cell>
          <cell r="F1229">
            <v>1.63</v>
          </cell>
          <cell r="G1229">
            <v>55.61</v>
          </cell>
          <cell r="H1229">
            <v>0.33</v>
          </cell>
          <cell r="I1229">
            <v>11.29</v>
          </cell>
          <cell r="J1229">
            <v>55.68</v>
          </cell>
        </row>
        <row r="1230">
          <cell r="A1230" t="str">
            <v>BSC_Judenburg_A</v>
          </cell>
          <cell r="B1230">
            <v>2097</v>
          </cell>
          <cell r="C1230" t="str">
            <v>STMU_St_Ruprecht</v>
          </cell>
          <cell r="D1230">
            <v>1</v>
          </cell>
          <cell r="E1230">
            <v>1</v>
          </cell>
          <cell r="F1230">
            <v>0.55000000000000004</v>
          </cell>
          <cell r="G1230">
            <v>18.739999999999998</v>
          </cell>
          <cell r="H1230">
            <v>0.03</v>
          </cell>
          <cell r="I1230">
            <v>0.88</v>
          </cell>
          <cell r="J1230">
            <v>4.34</v>
          </cell>
        </row>
        <row r="1231">
          <cell r="A1231" t="str">
            <v>BSC_Judenburg_A</v>
          </cell>
          <cell r="B1231">
            <v>2078</v>
          </cell>
          <cell r="C1231" t="str">
            <v>STMU_Stadl</v>
          </cell>
          <cell r="D1231">
            <v>1</v>
          </cell>
          <cell r="E1231">
            <v>1</v>
          </cell>
          <cell r="F1231">
            <v>0.54</v>
          </cell>
          <cell r="G1231">
            <v>18.399999999999999</v>
          </cell>
          <cell r="H1231">
            <v>0.04</v>
          </cell>
          <cell r="I1231">
            <v>1.25</v>
          </cell>
          <cell r="J1231">
            <v>6.18</v>
          </cell>
        </row>
        <row r="1232">
          <cell r="A1232" t="str">
            <v>BSC_Leoben_A</v>
          </cell>
          <cell r="B1232">
            <v>1193</v>
          </cell>
          <cell r="C1232" t="str">
            <v>STMZ_Krieglach</v>
          </cell>
          <cell r="D1232">
            <v>1</v>
          </cell>
          <cell r="E1232">
            <v>1</v>
          </cell>
          <cell r="F1232">
            <v>2.08</v>
          </cell>
          <cell r="G1232">
            <v>25.36</v>
          </cell>
          <cell r="H1232">
            <v>0.52</v>
          </cell>
          <cell r="I1232">
            <v>6.4</v>
          </cell>
          <cell r="J1232">
            <v>88.15</v>
          </cell>
        </row>
        <row r="1233">
          <cell r="A1233" t="str">
            <v>BSC_Leoben_A</v>
          </cell>
          <cell r="B1233">
            <v>8560</v>
          </cell>
          <cell r="C1233" t="str">
            <v>STMZ_Langenwang</v>
          </cell>
          <cell r="D1233">
            <v>1</v>
          </cell>
          <cell r="E1233">
            <v>1</v>
          </cell>
          <cell r="F1233">
            <v>3.19</v>
          </cell>
          <cell r="G1233">
            <v>38.840000000000003</v>
          </cell>
          <cell r="H1233">
            <v>0.51</v>
          </cell>
          <cell r="I1233">
            <v>6.22</v>
          </cell>
          <cell r="J1233">
            <v>85.73</v>
          </cell>
        </row>
        <row r="1234">
          <cell r="A1234" t="str">
            <v>BSC_Leoben_A</v>
          </cell>
          <cell r="B1234">
            <v>966</v>
          </cell>
          <cell r="C1234" t="str">
            <v>STMZ_Muerzhofen</v>
          </cell>
          <cell r="D1234">
            <v>1</v>
          </cell>
          <cell r="E1234">
            <v>1</v>
          </cell>
          <cell r="F1234">
            <v>4.8</v>
          </cell>
          <cell r="G1234">
            <v>58.5</v>
          </cell>
          <cell r="H1234">
            <v>1.49</v>
          </cell>
          <cell r="I1234">
            <v>18.18</v>
          </cell>
          <cell r="J1234">
            <v>250.45</v>
          </cell>
        </row>
        <row r="1235">
          <cell r="A1235" t="str">
            <v>BSC_Leoben_A</v>
          </cell>
          <cell r="B1235">
            <v>1280</v>
          </cell>
          <cell r="C1235" t="str">
            <v>STMZ_Muerzzuschlag</v>
          </cell>
          <cell r="D1235">
            <v>1</v>
          </cell>
          <cell r="E1235">
            <v>1</v>
          </cell>
          <cell r="F1235">
            <v>3.19</v>
          </cell>
          <cell r="G1235">
            <v>38.9</v>
          </cell>
          <cell r="H1235">
            <v>0.94</v>
          </cell>
          <cell r="I1235">
            <v>11.41</v>
          </cell>
          <cell r="J1235">
            <v>157.19</v>
          </cell>
        </row>
        <row r="1236">
          <cell r="A1236" t="str">
            <v>BSC_Leoben_A</v>
          </cell>
          <cell r="B1236">
            <v>1281</v>
          </cell>
          <cell r="C1236" t="str">
            <v>STMZ_Muerzzuschlag</v>
          </cell>
          <cell r="D1236">
            <v>1</v>
          </cell>
          <cell r="E1236">
            <v>2</v>
          </cell>
          <cell r="F1236">
            <v>1.67</v>
          </cell>
          <cell r="G1236">
            <v>20.399999999999999</v>
          </cell>
          <cell r="H1236">
            <v>0.32</v>
          </cell>
          <cell r="I1236">
            <v>3.86</v>
          </cell>
          <cell r="J1236">
            <v>53.15</v>
          </cell>
        </row>
        <row r="1237">
          <cell r="A1237" t="str">
            <v>BSC_Leoben_A</v>
          </cell>
          <cell r="B1237">
            <v>971</v>
          </cell>
          <cell r="C1237" t="str">
            <v>STMZ_Spital</v>
          </cell>
          <cell r="D1237">
            <v>1</v>
          </cell>
          <cell r="E1237">
            <v>1</v>
          </cell>
          <cell r="F1237">
            <v>1.2</v>
          </cell>
          <cell r="G1237">
            <v>40.880000000000003</v>
          </cell>
          <cell r="H1237">
            <v>0.22</v>
          </cell>
          <cell r="I1237">
            <v>7.51</v>
          </cell>
          <cell r="J1237">
            <v>37.049999999999997</v>
          </cell>
        </row>
        <row r="1238">
          <cell r="A1238" t="str">
            <v>BSC_Leoben_A</v>
          </cell>
          <cell r="B1238">
            <v>969</v>
          </cell>
          <cell r="C1238" t="str">
            <v>STMZ_Steinhaus</v>
          </cell>
          <cell r="D1238">
            <v>1</v>
          </cell>
          <cell r="E1238">
            <v>1</v>
          </cell>
          <cell r="F1238">
            <v>1.05</v>
          </cell>
          <cell r="G1238">
            <v>35.659999999999997</v>
          </cell>
          <cell r="H1238">
            <v>0.18</v>
          </cell>
          <cell r="I1238">
            <v>6.25</v>
          </cell>
          <cell r="J1238">
            <v>30.8</v>
          </cell>
        </row>
        <row r="1239">
          <cell r="A1239" t="str">
            <v>BSC_Leoben_A</v>
          </cell>
          <cell r="B1239">
            <v>1062</v>
          </cell>
          <cell r="C1239" t="str">
            <v>STMZ_Wartberg</v>
          </cell>
          <cell r="D1239">
            <v>1</v>
          </cell>
          <cell r="E1239">
            <v>1</v>
          </cell>
          <cell r="F1239">
            <v>4.4400000000000004</v>
          </cell>
          <cell r="G1239">
            <v>54.11</v>
          </cell>
          <cell r="H1239">
            <v>1.22</v>
          </cell>
          <cell r="I1239">
            <v>14.9</v>
          </cell>
          <cell r="J1239">
            <v>205.23</v>
          </cell>
        </row>
        <row r="1240">
          <cell r="A1240" t="str">
            <v>BSC_Feldbach_A</v>
          </cell>
          <cell r="B1240">
            <v>7426</v>
          </cell>
          <cell r="C1240" t="str">
            <v>STRA_Mureck</v>
          </cell>
          <cell r="D1240">
            <v>1</v>
          </cell>
          <cell r="E1240">
            <v>1</v>
          </cell>
          <cell r="F1240">
            <v>2.2599999999999998</v>
          </cell>
          <cell r="G1240">
            <v>27.53</v>
          </cell>
          <cell r="H1240">
            <v>0.54</v>
          </cell>
          <cell r="I1240">
            <v>6.55</v>
          </cell>
          <cell r="J1240">
            <v>90.27</v>
          </cell>
        </row>
        <row r="1241">
          <cell r="A1241" t="str">
            <v>BSC_Wolfsberg_A</v>
          </cell>
          <cell r="B1241">
            <v>1164</v>
          </cell>
          <cell r="C1241" t="str">
            <v>STVO_Baernbach</v>
          </cell>
          <cell r="D1241">
            <v>1</v>
          </cell>
          <cell r="E1241">
            <v>1</v>
          </cell>
          <cell r="F1241">
            <v>3.21</v>
          </cell>
          <cell r="G1241">
            <v>39.14</v>
          </cell>
          <cell r="H1241">
            <v>0.85</v>
          </cell>
          <cell r="I1241">
            <v>10.38</v>
          </cell>
          <cell r="J1241">
            <v>143.04</v>
          </cell>
        </row>
        <row r="1242">
          <cell r="A1242" t="str">
            <v>BSC_Wolfsberg_A</v>
          </cell>
          <cell r="B1242">
            <v>8942</v>
          </cell>
          <cell r="C1242" t="str">
            <v>STVO_Braunetschl</v>
          </cell>
          <cell r="D1242">
            <v>1</v>
          </cell>
          <cell r="E1242">
            <v>1</v>
          </cell>
          <cell r="F1242">
            <v>0.4</v>
          </cell>
          <cell r="G1242">
            <v>13.63</v>
          </cell>
          <cell r="H1242">
            <v>0.03</v>
          </cell>
          <cell r="I1242">
            <v>1.1000000000000001</v>
          </cell>
          <cell r="J1242">
            <v>5.41</v>
          </cell>
        </row>
        <row r="1243">
          <cell r="A1243" t="str">
            <v>BSC_Graz_A</v>
          </cell>
          <cell r="B1243">
            <v>731</v>
          </cell>
          <cell r="C1243" t="str">
            <v>STVO_Gaisfeld</v>
          </cell>
          <cell r="D1243">
            <v>1</v>
          </cell>
          <cell r="E1243">
            <v>1</v>
          </cell>
          <cell r="F1243">
            <v>1.56</v>
          </cell>
          <cell r="G1243">
            <v>53.23</v>
          </cell>
          <cell r="H1243">
            <v>0.38</v>
          </cell>
          <cell r="I1243">
            <v>13.09</v>
          </cell>
          <cell r="J1243">
            <v>64.540000000000006</v>
          </cell>
        </row>
        <row r="1244">
          <cell r="A1244" t="str">
            <v>BSC_Wolfsberg_A</v>
          </cell>
          <cell r="B1244">
            <v>850</v>
          </cell>
          <cell r="C1244" t="str">
            <v>STVO_Herzogberg</v>
          </cell>
          <cell r="D1244">
            <v>1</v>
          </cell>
          <cell r="E1244">
            <v>1</v>
          </cell>
          <cell r="F1244">
            <v>1.34</v>
          </cell>
          <cell r="G1244">
            <v>16.309999999999999</v>
          </cell>
          <cell r="H1244">
            <v>0.3</v>
          </cell>
          <cell r="I1244">
            <v>3.65</v>
          </cell>
          <cell r="J1244">
            <v>50.33</v>
          </cell>
        </row>
        <row r="1245">
          <cell r="A1245" t="str">
            <v>BSC_Wolfsberg_A</v>
          </cell>
          <cell r="B1245">
            <v>8920</v>
          </cell>
          <cell r="C1245" t="str">
            <v>STVO_Krenhof</v>
          </cell>
          <cell r="D1245">
            <v>1</v>
          </cell>
          <cell r="E1245">
            <v>1</v>
          </cell>
          <cell r="F1245">
            <v>0.32</v>
          </cell>
          <cell r="G1245">
            <v>10.9</v>
          </cell>
          <cell r="H1245">
            <v>0.04</v>
          </cell>
          <cell r="I1245">
            <v>1.51</v>
          </cell>
          <cell r="J1245">
            <v>7.47</v>
          </cell>
        </row>
        <row r="1246">
          <cell r="A1246" t="str">
            <v>BSC_Graz_C</v>
          </cell>
          <cell r="B1246">
            <v>1379</v>
          </cell>
          <cell r="C1246" t="str">
            <v>STVO_Ligist</v>
          </cell>
          <cell r="D1246">
            <v>1</v>
          </cell>
          <cell r="E1246">
            <v>1</v>
          </cell>
          <cell r="F1246">
            <v>2.02</v>
          </cell>
          <cell r="G1246">
            <v>24.63</v>
          </cell>
          <cell r="H1246">
            <v>0.35</v>
          </cell>
          <cell r="I1246">
            <v>4.3</v>
          </cell>
          <cell r="J1246">
            <v>59.26</v>
          </cell>
        </row>
        <row r="1247">
          <cell r="A1247" t="str">
            <v>BSC_Wolfsberg_A</v>
          </cell>
          <cell r="B1247">
            <v>729</v>
          </cell>
          <cell r="C1247" t="str">
            <v>STVO_Maria_Lankowitz</v>
          </cell>
          <cell r="D1247">
            <v>1</v>
          </cell>
          <cell r="E1247">
            <v>1</v>
          </cell>
          <cell r="F1247">
            <v>10.23</v>
          </cell>
          <cell r="G1247">
            <v>124.75</v>
          </cell>
          <cell r="H1247">
            <v>2.95</v>
          </cell>
          <cell r="I1247">
            <v>35.97</v>
          </cell>
          <cell r="J1247">
            <v>495.6</v>
          </cell>
        </row>
        <row r="1248">
          <cell r="A1248" t="str">
            <v>BSC_Wolfsberg_A</v>
          </cell>
          <cell r="B1248">
            <v>938</v>
          </cell>
          <cell r="C1248" t="str">
            <v>STVO_Modriach</v>
          </cell>
          <cell r="D1248">
            <v>1</v>
          </cell>
          <cell r="E1248">
            <v>1</v>
          </cell>
          <cell r="F1248">
            <v>0.85</v>
          </cell>
          <cell r="G1248">
            <v>29.04</v>
          </cell>
          <cell r="H1248">
            <v>0.19</v>
          </cell>
          <cell r="I1248">
            <v>6.46</v>
          </cell>
          <cell r="J1248">
            <v>31.88</v>
          </cell>
        </row>
        <row r="1249">
          <cell r="A1249" t="str">
            <v>BSC_Graz_A</v>
          </cell>
          <cell r="B1249">
            <v>570</v>
          </cell>
          <cell r="C1249" t="str">
            <v>STVO_Mooskirchen</v>
          </cell>
          <cell r="D1249">
            <v>1</v>
          </cell>
          <cell r="E1249">
            <v>1</v>
          </cell>
          <cell r="F1249">
            <v>4.25</v>
          </cell>
          <cell r="G1249">
            <v>51.89</v>
          </cell>
          <cell r="H1249">
            <v>1.46</v>
          </cell>
          <cell r="I1249">
            <v>17.809999999999999</v>
          </cell>
          <cell r="J1249">
            <v>245.35</v>
          </cell>
        </row>
        <row r="1250">
          <cell r="A1250" t="str">
            <v>BSC_Wolfsberg_A</v>
          </cell>
          <cell r="B1250">
            <v>851</v>
          </cell>
          <cell r="C1250" t="str">
            <v>STVO_Pack</v>
          </cell>
          <cell r="D1250">
            <v>1</v>
          </cell>
          <cell r="E1250">
            <v>1</v>
          </cell>
          <cell r="F1250">
            <v>1.56</v>
          </cell>
          <cell r="G1250">
            <v>53.23</v>
          </cell>
          <cell r="H1250">
            <v>0.27</v>
          </cell>
          <cell r="I1250">
            <v>9.08</v>
          </cell>
          <cell r="J1250">
            <v>44.77</v>
          </cell>
        </row>
        <row r="1251">
          <cell r="A1251" t="str">
            <v>BSC_Wolfsberg_A</v>
          </cell>
          <cell r="B1251">
            <v>8943</v>
          </cell>
          <cell r="C1251" t="str">
            <v>STVO_Salla</v>
          </cell>
          <cell r="D1251">
            <v>1</v>
          </cell>
          <cell r="E1251">
            <v>1</v>
          </cell>
          <cell r="F1251">
            <v>0.49</v>
          </cell>
          <cell r="G1251">
            <v>16.86</v>
          </cell>
          <cell r="H1251">
            <v>0.04</v>
          </cell>
          <cell r="I1251">
            <v>1.31</v>
          </cell>
          <cell r="J1251">
            <v>6.45</v>
          </cell>
        </row>
        <row r="1252">
          <cell r="A1252" t="str">
            <v>BSC_Graz_C</v>
          </cell>
          <cell r="B1252">
            <v>937</v>
          </cell>
          <cell r="C1252" t="str">
            <v>STVO_Unterwald</v>
          </cell>
          <cell r="D1252">
            <v>1</v>
          </cell>
          <cell r="E1252">
            <v>1</v>
          </cell>
          <cell r="F1252">
            <v>1.39</v>
          </cell>
          <cell r="G1252">
            <v>16.95</v>
          </cell>
          <cell r="H1252">
            <v>0.2</v>
          </cell>
          <cell r="I1252">
            <v>2.4900000000000002</v>
          </cell>
          <cell r="J1252">
            <v>34.26</v>
          </cell>
        </row>
        <row r="1253">
          <cell r="A1253" t="str">
            <v>BSC_Wolfsberg_A</v>
          </cell>
          <cell r="B1253">
            <v>730</v>
          </cell>
          <cell r="C1253" t="str">
            <v>STVO_Voitsberg</v>
          </cell>
          <cell r="D1253">
            <v>1</v>
          </cell>
          <cell r="E1253">
            <v>1</v>
          </cell>
          <cell r="F1253">
            <v>6.54</v>
          </cell>
          <cell r="G1253">
            <v>79.81</v>
          </cell>
          <cell r="H1253">
            <v>2.2000000000000002</v>
          </cell>
          <cell r="I1253">
            <v>26.86</v>
          </cell>
          <cell r="J1253">
            <v>370.07</v>
          </cell>
        </row>
        <row r="1254">
          <cell r="A1254" t="str">
            <v>BSC_Hartberg_A</v>
          </cell>
          <cell r="B1254">
            <v>371</v>
          </cell>
          <cell r="C1254" t="str">
            <v>STWZ_Arnwiesen</v>
          </cell>
          <cell r="D1254">
            <v>1</v>
          </cell>
          <cell r="E1254">
            <v>1</v>
          </cell>
          <cell r="F1254">
            <v>1.23</v>
          </cell>
          <cell r="G1254">
            <v>41.82</v>
          </cell>
          <cell r="H1254">
            <v>0.28000000000000003</v>
          </cell>
          <cell r="I1254">
            <v>9.56</v>
          </cell>
          <cell r="J1254">
            <v>47.16</v>
          </cell>
        </row>
        <row r="1255">
          <cell r="A1255" t="str">
            <v>BSC_Graz_B</v>
          </cell>
          <cell r="B1255">
            <v>4585</v>
          </cell>
          <cell r="C1255" t="str">
            <v>STWZ_Gleisdorf</v>
          </cell>
          <cell r="D1255">
            <v>1</v>
          </cell>
          <cell r="E1255">
            <v>1</v>
          </cell>
          <cell r="F1255">
            <v>4.28</v>
          </cell>
          <cell r="G1255">
            <v>52.22</v>
          </cell>
          <cell r="H1255">
            <v>1.48</v>
          </cell>
          <cell r="I1255">
            <v>18.05</v>
          </cell>
          <cell r="J1255">
            <v>248.68</v>
          </cell>
        </row>
        <row r="1256">
          <cell r="A1256" t="str">
            <v>BSC_Graz_B</v>
          </cell>
          <cell r="B1256">
            <v>370</v>
          </cell>
          <cell r="C1256" t="str">
            <v>STWZ_Lassnitzthal</v>
          </cell>
          <cell r="D1256">
            <v>1</v>
          </cell>
          <cell r="E1256">
            <v>1</v>
          </cell>
          <cell r="F1256">
            <v>1.66</v>
          </cell>
          <cell r="G1256">
            <v>20.18</v>
          </cell>
          <cell r="H1256">
            <v>0.52</v>
          </cell>
          <cell r="I1256">
            <v>6.29</v>
          </cell>
          <cell r="J1256">
            <v>86.62</v>
          </cell>
        </row>
        <row r="1257">
          <cell r="A1257" t="str">
            <v>BSC_Graz_B</v>
          </cell>
          <cell r="B1257">
            <v>1590</v>
          </cell>
          <cell r="C1257" t="str">
            <v>STWZ_Pischelsdorf</v>
          </cell>
          <cell r="D1257">
            <v>1</v>
          </cell>
          <cell r="E1257">
            <v>1</v>
          </cell>
          <cell r="F1257">
            <v>1.41</v>
          </cell>
          <cell r="G1257">
            <v>47.86</v>
          </cell>
          <cell r="H1257">
            <v>0.25</v>
          </cell>
          <cell r="I1257">
            <v>8.6</v>
          </cell>
          <cell r="J1257">
            <v>42.39</v>
          </cell>
        </row>
        <row r="1258">
          <cell r="A1258" t="str">
            <v>BSC_Graz_B</v>
          </cell>
          <cell r="B1258">
            <v>1165</v>
          </cell>
          <cell r="C1258" t="str">
            <v>STWZ_Prebensdorfberg</v>
          </cell>
          <cell r="D1258">
            <v>1</v>
          </cell>
          <cell r="E1258">
            <v>1</v>
          </cell>
          <cell r="F1258">
            <v>1.39</v>
          </cell>
          <cell r="G1258">
            <v>47.27</v>
          </cell>
          <cell r="H1258">
            <v>0.36</v>
          </cell>
          <cell r="I1258">
            <v>12.32</v>
          </cell>
          <cell r="J1258">
            <v>60.75</v>
          </cell>
        </row>
        <row r="1259">
          <cell r="A1259" t="str">
            <v>BSC_Hartberg_A</v>
          </cell>
          <cell r="B1259">
            <v>470</v>
          </cell>
          <cell r="C1259" t="str">
            <v>STWZ_Sinabelkirchen</v>
          </cell>
          <cell r="D1259">
            <v>1</v>
          </cell>
          <cell r="E1259">
            <v>1</v>
          </cell>
          <cell r="F1259">
            <v>1.96</v>
          </cell>
          <cell r="G1259">
            <v>66.69</v>
          </cell>
          <cell r="H1259">
            <v>0.48</v>
          </cell>
          <cell r="I1259">
            <v>16.29</v>
          </cell>
          <cell r="J1259">
            <v>80.319999999999993</v>
          </cell>
        </row>
        <row r="1260">
          <cell r="A1260" t="str">
            <v>BSC_Hartberg_A</v>
          </cell>
          <cell r="B1260">
            <v>1661</v>
          </cell>
          <cell r="C1260" t="str">
            <v>STWZ_St_Margarethen_a_d_R</v>
          </cell>
          <cell r="D1260">
            <v>1</v>
          </cell>
          <cell r="E1260">
            <v>1</v>
          </cell>
          <cell r="F1260">
            <v>0.98</v>
          </cell>
          <cell r="G1260">
            <v>11.98</v>
          </cell>
          <cell r="H1260">
            <v>0.13</v>
          </cell>
          <cell r="I1260">
            <v>1.64</v>
          </cell>
          <cell r="J1260">
            <v>22.62</v>
          </cell>
        </row>
        <row r="1261">
          <cell r="A1261" t="str">
            <v>BSC_Graz_B</v>
          </cell>
          <cell r="B1261">
            <v>1591</v>
          </cell>
          <cell r="C1261" t="str">
            <v>STWZ_St_Ruprecht</v>
          </cell>
          <cell r="D1261">
            <v>1</v>
          </cell>
          <cell r="E1261">
            <v>1</v>
          </cell>
          <cell r="F1261">
            <v>1.73</v>
          </cell>
          <cell r="G1261">
            <v>21.1</v>
          </cell>
          <cell r="H1261">
            <v>0.28000000000000003</v>
          </cell>
          <cell r="I1261">
            <v>3.42</v>
          </cell>
          <cell r="J1261">
            <v>47.06</v>
          </cell>
        </row>
        <row r="1262">
          <cell r="A1262" t="str">
            <v>BSC_Graz_B</v>
          </cell>
          <cell r="B1262">
            <v>8281</v>
          </cell>
          <cell r="C1262" t="str">
            <v>STWZ_St_Ruprecht</v>
          </cell>
          <cell r="D1262">
            <v>1</v>
          </cell>
          <cell r="E1262">
            <v>2</v>
          </cell>
          <cell r="F1262">
            <v>1.18</v>
          </cell>
          <cell r="G1262">
            <v>14.42</v>
          </cell>
          <cell r="H1262">
            <v>0.16</v>
          </cell>
          <cell r="I1262">
            <v>1.94</v>
          </cell>
          <cell r="J1262">
            <v>26.79</v>
          </cell>
        </row>
        <row r="1263">
          <cell r="A1263" t="str">
            <v>BSC_Graz_B</v>
          </cell>
          <cell r="B1263">
            <v>1888</v>
          </cell>
          <cell r="C1263" t="str">
            <v>STWZ_Weiz</v>
          </cell>
          <cell r="D1263">
            <v>1</v>
          </cell>
          <cell r="E1263">
            <v>1</v>
          </cell>
          <cell r="F1263">
            <v>1.24</v>
          </cell>
          <cell r="G1263">
            <v>15.15</v>
          </cell>
          <cell r="H1263">
            <v>0.14000000000000001</v>
          </cell>
          <cell r="I1263">
            <v>1.72</v>
          </cell>
          <cell r="J1263">
            <v>23.73</v>
          </cell>
        </row>
        <row r="1264">
          <cell r="A1264" t="str">
            <v>BSC_Graz_B</v>
          </cell>
          <cell r="B1264">
            <v>8339</v>
          </cell>
          <cell r="C1264" t="str">
            <v>STWZ_Weiz</v>
          </cell>
          <cell r="D1264">
            <v>1</v>
          </cell>
          <cell r="E1264">
            <v>2</v>
          </cell>
          <cell r="F1264">
            <v>2.64</v>
          </cell>
          <cell r="G1264">
            <v>32.159999999999997</v>
          </cell>
          <cell r="H1264">
            <v>0.68</v>
          </cell>
          <cell r="I1264">
            <v>8.35</v>
          </cell>
          <cell r="J1264">
            <v>115.03</v>
          </cell>
        </row>
        <row r="1265">
          <cell r="A1265" t="str">
            <v>BSC_Graz_B</v>
          </cell>
          <cell r="B1265">
            <v>8359</v>
          </cell>
          <cell r="C1265" t="str">
            <v>STWZ_Weiz</v>
          </cell>
          <cell r="D1265">
            <v>1</v>
          </cell>
          <cell r="E1265">
            <v>3</v>
          </cell>
          <cell r="F1265">
            <v>1.87</v>
          </cell>
          <cell r="G1265">
            <v>22.83</v>
          </cell>
          <cell r="H1265">
            <v>0.36</v>
          </cell>
          <cell r="I1265">
            <v>4.4000000000000004</v>
          </cell>
          <cell r="J1265">
            <v>60.58</v>
          </cell>
        </row>
        <row r="1266">
          <cell r="A1266" t="str">
            <v>BSC_Innsbruck_A</v>
          </cell>
          <cell r="B1266">
            <v>2423</v>
          </cell>
          <cell r="C1266" t="str">
            <v>TIIL_Aldrans</v>
          </cell>
          <cell r="D1266">
            <v>1</v>
          </cell>
          <cell r="E1266">
            <v>1</v>
          </cell>
          <cell r="F1266">
            <v>1.56</v>
          </cell>
          <cell r="G1266">
            <v>53.06</v>
          </cell>
          <cell r="H1266">
            <v>0.32</v>
          </cell>
          <cell r="I1266">
            <v>10.89</v>
          </cell>
          <cell r="J1266">
            <v>53.71</v>
          </cell>
        </row>
        <row r="1267">
          <cell r="A1267" t="str">
            <v>BSC_Innsbruck_C</v>
          </cell>
          <cell r="B1267">
            <v>467</v>
          </cell>
          <cell r="C1267" t="str">
            <v>TIIL_Axams_Adelshof</v>
          </cell>
          <cell r="D1267">
            <v>1</v>
          </cell>
          <cell r="E1267">
            <v>1</v>
          </cell>
          <cell r="F1267">
            <v>0.15</v>
          </cell>
          <cell r="G1267">
            <v>1.83</v>
          </cell>
          <cell r="H1267">
            <v>0.01</v>
          </cell>
          <cell r="I1267">
            <v>0.08</v>
          </cell>
          <cell r="J1267">
            <v>1.08</v>
          </cell>
        </row>
        <row r="1268">
          <cell r="A1268" t="str">
            <v>BSC_Innsbruck_C</v>
          </cell>
          <cell r="B1268">
            <v>539</v>
          </cell>
          <cell r="C1268" t="str">
            <v>TIIL_Birgitz</v>
          </cell>
          <cell r="D1268">
            <v>1</v>
          </cell>
          <cell r="E1268">
            <v>1</v>
          </cell>
          <cell r="F1268">
            <v>4.5</v>
          </cell>
          <cell r="G1268">
            <v>54.85</v>
          </cell>
          <cell r="H1268">
            <v>1.24</v>
          </cell>
          <cell r="I1268">
            <v>15.14</v>
          </cell>
          <cell r="J1268">
            <v>208.58</v>
          </cell>
        </row>
        <row r="1269">
          <cell r="A1269" t="str">
            <v>BSC_Innsbruck_B</v>
          </cell>
          <cell r="B1269">
            <v>384</v>
          </cell>
          <cell r="C1269" t="str">
            <v>TIIL_Brenner</v>
          </cell>
          <cell r="D1269">
            <v>1</v>
          </cell>
          <cell r="E1269">
            <v>1</v>
          </cell>
          <cell r="F1269">
            <v>2.0499999999999998</v>
          </cell>
          <cell r="G1269">
            <v>25</v>
          </cell>
          <cell r="H1269">
            <v>0.32</v>
          </cell>
          <cell r="I1269">
            <v>3.94</v>
          </cell>
          <cell r="J1269">
            <v>54.34</v>
          </cell>
        </row>
        <row r="1270">
          <cell r="A1270" t="str">
            <v>BSC_Innsbruck_C</v>
          </cell>
          <cell r="B1270">
            <v>306</v>
          </cell>
          <cell r="C1270" t="str">
            <v>TIIL_Falbeson</v>
          </cell>
          <cell r="D1270">
            <v>1</v>
          </cell>
          <cell r="E1270">
            <v>1</v>
          </cell>
          <cell r="F1270">
            <v>0.57999999999999996</v>
          </cell>
          <cell r="G1270">
            <v>7.1</v>
          </cell>
          <cell r="H1270">
            <v>0.02</v>
          </cell>
          <cell r="I1270">
            <v>0.22</v>
          </cell>
          <cell r="J1270">
            <v>3.04</v>
          </cell>
        </row>
        <row r="1271">
          <cell r="A1271" t="str">
            <v>BSC_Innsbruck_C</v>
          </cell>
          <cell r="B1271">
            <v>314</v>
          </cell>
          <cell r="C1271" t="str">
            <v>TIIL_Fulpmes</v>
          </cell>
          <cell r="D1271">
            <v>1</v>
          </cell>
          <cell r="E1271">
            <v>1</v>
          </cell>
          <cell r="F1271">
            <v>4.9400000000000004</v>
          </cell>
          <cell r="G1271">
            <v>60.21</v>
          </cell>
          <cell r="H1271">
            <v>1.3</v>
          </cell>
          <cell r="I1271">
            <v>15.82</v>
          </cell>
          <cell r="J1271">
            <v>217.89</v>
          </cell>
        </row>
        <row r="1272">
          <cell r="A1272" t="str">
            <v>BSC_Innsbruck_B</v>
          </cell>
          <cell r="B1272">
            <v>9714</v>
          </cell>
          <cell r="C1272" t="str">
            <v>TIIL_Gnadenwald</v>
          </cell>
          <cell r="D1272">
            <v>1</v>
          </cell>
          <cell r="E1272">
            <v>1</v>
          </cell>
          <cell r="F1272">
            <v>0.81</v>
          </cell>
          <cell r="G1272">
            <v>27.59</v>
          </cell>
          <cell r="H1272">
            <v>0.12</v>
          </cell>
          <cell r="I1272">
            <v>4.18</v>
          </cell>
          <cell r="J1272">
            <v>20.61</v>
          </cell>
        </row>
        <row r="1273">
          <cell r="A1273" t="str">
            <v>BSC_Innsbruck_B</v>
          </cell>
          <cell r="B1273">
            <v>11080</v>
          </cell>
          <cell r="C1273" t="str">
            <v>TIIL_Gnadenwald</v>
          </cell>
          <cell r="D1273">
            <v>1</v>
          </cell>
          <cell r="E1273">
            <v>2</v>
          </cell>
          <cell r="F1273">
            <v>0.61</v>
          </cell>
          <cell r="G1273">
            <v>20.95</v>
          </cell>
          <cell r="H1273">
            <v>7.0000000000000007E-2</v>
          </cell>
          <cell r="I1273">
            <v>2.2599999999999998</v>
          </cell>
          <cell r="J1273">
            <v>11.17</v>
          </cell>
        </row>
        <row r="1274">
          <cell r="A1274" t="str">
            <v>BSC_Innsbruck_C</v>
          </cell>
          <cell r="B1274">
            <v>1442</v>
          </cell>
          <cell r="C1274" t="str">
            <v>TIIL_Goetzens</v>
          </cell>
          <cell r="D1274">
            <v>1</v>
          </cell>
          <cell r="E1274">
            <v>1</v>
          </cell>
          <cell r="F1274">
            <v>1.84</v>
          </cell>
          <cell r="G1274">
            <v>22.41</v>
          </cell>
          <cell r="H1274">
            <v>0.28999999999999998</v>
          </cell>
          <cell r="I1274">
            <v>3.52</v>
          </cell>
          <cell r="J1274">
            <v>48.45</v>
          </cell>
        </row>
        <row r="1275">
          <cell r="A1275" t="str">
            <v>BSC_Innsbruck_C</v>
          </cell>
          <cell r="B1275">
            <v>7721</v>
          </cell>
          <cell r="C1275" t="str">
            <v>TIIL_Goetzens</v>
          </cell>
          <cell r="D1275">
            <v>1</v>
          </cell>
          <cell r="E1275">
            <v>2</v>
          </cell>
          <cell r="F1275">
            <v>2.94</v>
          </cell>
          <cell r="G1275">
            <v>35.82</v>
          </cell>
          <cell r="H1275">
            <v>0.74</v>
          </cell>
          <cell r="I1275">
            <v>9.01</v>
          </cell>
          <cell r="J1275">
            <v>124.12</v>
          </cell>
        </row>
        <row r="1276">
          <cell r="A1276" t="str">
            <v>BSC_Innsbruck_B</v>
          </cell>
          <cell r="B1276">
            <v>387</v>
          </cell>
          <cell r="C1276" t="str">
            <v>TIIL_Gries</v>
          </cell>
          <cell r="D1276">
            <v>1</v>
          </cell>
          <cell r="E1276">
            <v>1</v>
          </cell>
          <cell r="F1276">
            <v>1.21</v>
          </cell>
          <cell r="G1276">
            <v>14.79</v>
          </cell>
          <cell r="H1276">
            <v>0.33</v>
          </cell>
          <cell r="I1276">
            <v>4.0599999999999996</v>
          </cell>
          <cell r="J1276">
            <v>55.92</v>
          </cell>
        </row>
        <row r="1277">
          <cell r="A1277" t="str">
            <v>BSC_Innsbruck_C</v>
          </cell>
          <cell r="B1277">
            <v>602</v>
          </cell>
          <cell r="C1277" t="str">
            <v>TIIL_Gries_Sellrain</v>
          </cell>
          <cell r="D1277">
            <v>1</v>
          </cell>
          <cell r="E1277">
            <v>1</v>
          </cell>
          <cell r="F1277">
            <v>0.73</v>
          </cell>
          <cell r="G1277">
            <v>8.8699999999999992</v>
          </cell>
          <cell r="H1277">
            <v>7.0000000000000007E-2</v>
          </cell>
          <cell r="I1277">
            <v>0.88</v>
          </cell>
          <cell r="J1277">
            <v>12.06</v>
          </cell>
        </row>
        <row r="1278">
          <cell r="A1278" t="str">
            <v>BSC_Innsbruck_B</v>
          </cell>
          <cell r="B1278">
            <v>254</v>
          </cell>
          <cell r="C1278" t="str">
            <v>TIIL_Hall</v>
          </cell>
          <cell r="D1278">
            <v>1</v>
          </cell>
          <cell r="E1278">
            <v>1</v>
          </cell>
          <cell r="F1278">
            <v>13.38</v>
          </cell>
          <cell r="G1278">
            <v>163.1</v>
          </cell>
          <cell r="H1278">
            <v>4.76</v>
          </cell>
          <cell r="I1278">
            <v>58.05</v>
          </cell>
          <cell r="J1278">
            <v>799.77</v>
          </cell>
        </row>
        <row r="1279">
          <cell r="A1279" t="str">
            <v>BSC_Innsbruck_C</v>
          </cell>
          <cell r="B1279">
            <v>598</v>
          </cell>
          <cell r="C1279" t="str">
            <v>TIIL_Hatting</v>
          </cell>
          <cell r="D1279">
            <v>1</v>
          </cell>
          <cell r="E1279">
            <v>1</v>
          </cell>
          <cell r="F1279">
            <v>4.04</v>
          </cell>
          <cell r="G1279">
            <v>49.27</v>
          </cell>
          <cell r="H1279">
            <v>1.03</v>
          </cell>
          <cell r="I1279">
            <v>12.51</v>
          </cell>
          <cell r="J1279">
            <v>172.33</v>
          </cell>
        </row>
        <row r="1280">
          <cell r="A1280" t="str">
            <v>BSC_Innsbruck_C</v>
          </cell>
          <cell r="B1280">
            <v>2421</v>
          </cell>
          <cell r="C1280" t="str">
            <v>TIIL_Kematen</v>
          </cell>
          <cell r="D1280">
            <v>1</v>
          </cell>
          <cell r="E1280">
            <v>1</v>
          </cell>
          <cell r="F1280">
            <v>3.08</v>
          </cell>
          <cell r="G1280">
            <v>37.619999999999997</v>
          </cell>
          <cell r="H1280">
            <v>0.84</v>
          </cell>
          <cell r="I1280">
            <v>10.26</v>
          </cell>
          <cell r="J1280">
            <v>141.34</v>
          </cell>
        </row>
        <row r="1281">
          <cell r="A1281" t="str">
            <v>BSC_Innsbruck_B</v>
          </cell>
          <cell r="B1281">
            <v>196</v>
          </cell>
          <cell r="C1281" t="str">
            <v>TIIL_Matrei</v>
          </cell>
          <cell r="D1281">
            <v>1</v>
          </cell>
          <cell r="E1281">
            <v>1</v>
          </cell>
          <cell r="F1281">
            <v>2.29</v>
          </cell>
          <cell r="G1281">
            <v>27.96</v>
          </cell>
          <cell r="H1281">
            <v>0.64</v>
          </cell>
          <cell r="I1281">
            <v>7.74</v>
          </cell>
          <cell r="J1281">
            <v>106.68</v>
          </cell>
        </row>
        <row r="1282">
          <cell r="A1282" t="str">
            <v>BSC_Innsbruck_C</v>
          </cell>
          <cell r="B1282">
            <v>535</v>
          </cell>
          <cell r="C1282" t="str">
            <v>TIIL_Mutterberg</v>
          </cell>
          <cell r="D1282">
            <v>1</v>
          </cell>
          <cell r="E1282">
            <v>1</v>
          </cell>
          <cell r="F1282">
            <v>0.6</v>
          </cell>
          <cell r="G1282">
            <v>7.32</v>
          </cell>
          <cell r="H1282">
            <v>0.05</v>
          </cell>
          <cell r="I1282">
            <v>0.59</v>
          </cell>
          <cell r="J1282">
            <v>8.1300000000000008</v>
          </cell>
        </row>
        <row r="1283">
          <cell r="A1283" t="str">
            <v>BSC_Innsbruck_C</v>
          </cell>
          <cell r="B1283">
            <v>315</v>
          </cell>
          <cell r="C1283" t="str">
            <v>TIIL_Neustift</v>
          </cell>
          <cell r="D1283">
            <v>1</v>
          </cell>
          <cell r="E1283">
            <v>1</v>
          </cell>
          <cell r="F1283">
            <v>3.88</v>
          </cell>
          <cell r="G1283">
            <v>47.35</v>
          </cell>
          <cell r="H1283">
            <v>0.91</v>
          </cell>
          <cell r="I1283">
            <v>11.06</v>
          </cell>
          <cell r="J1283">
            <v>152.31</v>
          </cell>
        </row>
        <row r="1284">
          <cell r="A1284" t="str">
            <v>BSC_Innsbruck_B</v>
          </cell>
          <cell r="B1284">
            <v>305</v>
          </cell>
          <cell r="C1284" t="str">
            <v>TIIL_Noesslach</v>
          </cell>
          <cell r="D1284">
            <v>1</v>
          </cell>
          <cell r="E1284">
            <v>1</v>
          </cell>
          <cell r="F1284">
            <v>1.23</v>
          </cell>
          <cell r="G1284">
            <v>14.97</v>
          </cell>
          <cell r="H1284">
            <v>0.23</v>
          </cell>
          <cell r="I1284">
            <v>2.82</v>
          </cell>
          <cell r="J1284">
            <v>38.909999999999997</v>
          </cell>
        </row>
        <row r="1285">
          <cell r="A1285" t="str">
            <v>BSC_Innsbruck_A</v>
          </cell>
          <cell r="B1285">
            <v>7719</v>
          </cell>
          <cell r="C1285" t="str">
            <v>TIIL_Oberperfuss</v>
          </cell>
          <cell r="D1285">
            <v>1</v>
          </cell>
          <cell r="E1285">
            <v>1</v>
          </cell>
          <cell r="F1285">
            <v>3.15</v>
          </cell>
          <cell r="G1285">
            <v>38.409999999999997</v>
          </cell>
          <cell r="H1285">
            <v>0.6</v>
          </cell>
          <cell r="I1285">
            <v>7.28</v>
          </cell>
          <cell r="J1285">
            <v>100.25</v>
          </cell>
        </row>
        <row r="1286">
          <cell r="A1286" t="str">
            <v>BSC_Innsbruck_C</v>
          </cell>
          <cell r="B1286">
            <v>536</v>
          </cell>
          <cell r="C1286" t="str">
            <v>TIIL_Ranalt</v>
          </cell>
          <cell r="D1286">
            <v>1</v>
          </cell>
          <cell r="E1286">
            <v>1</v>
          </cell>
          <cell r="F1286">
            <v>0.19</v>
          </cell>
          <cell r="G1286">
            <v>2.35</v>
          </cell>
          <cell r="H1286">
            <v>0.01</v>
          </cell>
          <cell r="I1286">
            <v>0.17</v>
          </cell>
          <cell r="J1286">
            <v>2.3199999999999998</v>
          </cell>
        </row>
        <row r="1287">
          <cell r="A1287" t="str">
            <v>BSC_Innsbruck_C</v>
          </cell>
          <cell r="B1287">
            <v>7466</v>
          </cell>
          <cell r="C1287" t="str">
            <v>TIIL_Reith_Auland</v>
          </cell>
          <cell r="D1287">
            <v>1</v>
          </cell>
          <cell r="E1287">
            <v>1</v>
          </cell>
          <cell r="F1287">
            <v>1.32</v>
          </cell>
          <cell r="G1287">
            <v>16.13</v>
          </cell>
          <cell r="H1287">
            <v>0.17</v>
          </cell>
          <cell r="I1287">
            <v>2.08</v>
          </cell>
          <cell r="J1287">
            <v>28.59</v>
          </cell>
        </row>
        <row r="1288">
          <cell r="A1288" t="str">
            <v>BSC_Innsbruck_C</v>
          </cell>
          <cell r="B1288">
            <v>1687</v>
          </cell>
          <cell r="C1288" t="str">
            <v>TIIL_Reith_Leithen</v>
          </cell>
          <cell r="D1288">
            <v>1</v>
          </cell>
          <cell r="E1288">
            <v>1</v>
          </cell>
          <cell r="F1288">
            <v>0.95</v>
          </cell>
          <cell r="G1288">
            <v>11.58</v>
          </cell>
          <cell r="H1288">
            <v>0.16</v>
          </cell>
          <cell r="I1288">
            <v>1.92</v>
          </cell>
          <cell r="J1288">
            <v>26.51</v>
          </cell>
        </row>
        <row r="1289">
          <cell r="A1289" t="str">
            <v>BSC_Innsbruck_C</v>
          </cell>
          <cell r="B1289">
            <v>680</v>
          </cell>
          <cell r="C1289" t="str">
            <v>TIIL_Rietz</v>
          </cell>
          <cell r="D1289">
            <v>1</v>
          </cell>
          <cell r="E1289">
            <v>1</v>
          </cell>
          <cell r="F1289">
            <v>2.08</v>
          </cell>
          <cell r="G1289">
            <v>25.33</v>
          </cell>
          <cell r="H1289">
            <v>0.47</v>
          </cell>
          <cell r="I1289">
            <v>5.72</v>
          </cell>
          <cell r="J1289">
            <v>78.790000000000006</v>
          </cell>
        </row>
        <row r="1290">
          <cell r="A1290" t="str">
            <v>BSC_Innsbruck_B</v>
          </cell>
          <cell r="B1290">
            <v>1444</v>
          </cell>
          <cell r="C1290" t="str">
            <v>TIIL_Rinn</v>
          </cell>
          <cell r="D1290">
            <v>1</v>
          </cell>
          <cell r="E1290">
            <v>1</v>
          </cell>
          <cell r="F1290">
            <v>3.01</v>
          </cell>
          <cell r="G1290">
            <v>36.74</v>
          </cell>
          <cell r="H1290">
            <v>0.56000000000000005</v>
          </cell>
          <cell r="I1290">
            <v>6.81</v>
          </cell>
          <cell r="J1290">
            <v>93.76</v>
          </cell>
        </row>
        <row r="1291">
          <cell r="A1291" t="str">
            <v>BSC_Innsbruck_C</v>
          </cell>
          <cell r="B1291">
            <v>601</v>
          </cell>
          <cell r="C1291" t="str">
            <v>TIIL_Scharnitz</v>
          </cell>
          <cell r="D1291">
            <v>1</v>
          </cell>
          <cell r="E1291">
            <v>1</v>
          </cell>
          <cell r="F1291">
            <v>1.18</v>
          </cell>
          <cell r="G1291">
            <v>14.39</v>
          </cell>
          <cell r="H1291">
            <v>0.28999999999999998</v>
          </cell>
          <cell r="I1291">
            <v>3.57</v>
          </cell>
          <cell r="J1291">
            <v>49.23</v>
          </cell>
        </row>
        <row r="1292">
          <cell r="A1292" t="str">
            <v>BSC_Innsbruck_C</v>
          </cell>
          <cell r="B1292">
            <v>600</v>
          </cell>
          <cell r="C1292" t="str">
            <v>TIIL_Seefeld</v>
          </cell>
          <cell r="D1292">
            <v>1</v>
          </cell>
          <cell r="E1292">
            <v>1</v>
          </cell>
          <cell r="F1292">
            <v>4.5199999999999996</v>
          </cell>
          <cell r="G1292">
            <v>55.15</v>
          </cell>
          <cell r="H1292">
            <v>1.3</v>
          </cell>
          <cell r="I1292">
            <v>15.84</v>
          </cell>
          <cell r="J1292">
            <v>218.23</v>
          </cell>
        </row>
        <row r="1293">
          <cell r="A1293" t="str">
            <v>BSC_Innsbruck_C</v>
          </cell>
          <cell r="B1293">
            <v>676</v>
          </cell>
          <cell r="C1293" t="str">
            <v>TIIL_Sellrain</v>
          </cell>
          <cell r="D1293">
            <v>1</v>
          </cell>
          <cell r="E1293">
            <v>1</v>
          </cell>
          <cell r="F1293">
            <v>1.05</v>
          </cell>
          <cell r="G1293">
            <v>12.87</v>
          </cell>
          <cell r="H1293">
            <v>0.13</v>
          </cell>
          <cell r="I1293">
            <v>1.61</v>
          </cell>
          <cell r="J1293">
            <v>22.19</v>
          </cell>
        </row>
        <row r="1294">
          <cell r="A1294" t="str">
            <v>BSC_Innsbruck_A</v>
          </cell>
          <cell r="B1294">
            <v>2422</v>
          </cell>
          <cell r="C1294" t="str">
            <v>TIIL_Sistrans</v>
          </cell>
          <cell r="D1294">
            <v>1</v>
          </cell>
          <cell r="E1294">
            <v>1</v>
          </cell>
          <cell r="F1294">
            <v>3.25</v>
          </cell>
          <cell r="G1294">
            <v>39.659999999999997</v>
          </cell>
          <cell r="H1294">
            <v>0.61</v>
          </cell>
          <cell r="I1294">
            <v>7.47</v>
          </cell>
          <cell r="J1294">
            <v>102.94</v>
          </cell>
        </row>
        <row r="1295">
          <cell r="A1295" t="str">
            <v>BSC_Innsbruck_C</v>
          </cell>
          <cell r="B1295">
            <v>695</v>
          </cell>
          <cell r="C1295" t="str">
            <v>TIIL_St_Sigmund</v>
          </cell>
          <cell r="D1295">
            <v>1</v>
          </cell>
          <cell r="E1295">
            <v>1</v>
          </cell>
          <cell r="F1295">
            <v>0.25</v>
          </cell>
          <cell r="G1295">
            <v>3.05</v>
          </cell>
          <cell r="H1295">
            <v>0.01</v>
          </cell>
          <cell r="I1295">
            <v>0.18</v>
          </cell>
          <cell r="J1295">
            <v>2.48</v>
          </cell>
        </row>
        <row r="1296">
          <cell r="A1296" t="str">
            <v>BSC_Innsbruck_B</v>
          </cell>
          <cell r="B1296">
            <v>197</v>
          </cell>
          <cell r="C1296" t="str">
            <v>TIIL_Steinach</v>
          </cell>
          <cell r="D1296">
            <v>1</v>
          </cell>
          <cell r="E1296">
            <v>1</v>
          </cell>
          <cell r="F1296">
            <v>2.31</v>
          </cell>
          <cell r="G1296">
            <v>28.2</v>
          </cell>
          <cell r="H1296">
            <v>0.59</v>
          </cell>
          <cell r="I1296">
            <v>7.23</v>
          </cell>
          <cell r="J1296">
            <v>99.55</v>
          </cell>
        </row>
        <row r="1297">
          <cell r="A1297" t="str">
            <v>BSC_Innsbruck_C</v>
          </cell>
          <cell r="B1297">
            <v>537</v>
          </cell>
          <cell r="C1297" t="str">
            <v>TIIL_Stubai_Eisgrat</v>
          </cell>
          <cell r="D1297">
            <v>1</v>
          </cell>
          <cell r="E1297">
            <v>1</v>
          </cell>
          <cell r="F1297">
            <v>0.55000000000000004</v>
          </cell>
          <cell r="G1297">
            <v>6.65</v>
          </cell>
          <cell r="H1297">
            <v>7.0000000000000007E-2</v>
          </cell>
          <cell r="I1297">
            <v>0.83</v>
          </cell>
          <cell r="J1297">
            <v>11.41</v>
          </cell>
        </row>
        <row r="1298">
          <cell r="A1298" t="str">
            <v>BSC_Innsbruck_B</v>
          </cell>
          <cell r="B1298">
            <v>392</v>
          </cell>
          <cell r="C1298" t="str">
            <v>TIIL_Tarzens</v>
          </cell>
          <cell r="D1298">
            <v>1</v>
          </cell>
          <cell r="E1298">
            <v>1</v>
          </cell>
          <cell r="F1298">
            <v>3.49</v>
          </cell>
          <cell r="G1298">
            <v>42.56</v>
          </cell>
          <cell r="H1298">
            <v>0.93</v>
          </cell>
          <cell r="I1298">
            <v>11.34</v>
          </cell>
          <cell r="J1298">
            <v>156.16999999999999</v>
          </cell>
        </row>
        <row r="1299">
          <cell r="A1299" t="str">
            <v>BSC_Innsbruck_C</v>
          </cell>
          <cell r="B1299">
            <v>424</v>
          </cell>
          <cell r="C1299" t="str">
            <v>TIIL_Telfs</v>
          </cell>
          <cell r="D1299">
            <v>1</v>
          </cell>
          <cell r="E1299">
            <v>1</v>
          </cell>
          <cell r="F1299">
            <v>9.86</v>
          </cell>
          <cell r="G1299">
            <v>120.21</v>
          </cell>
          <cell r="H1299">
            <v>2.64</v>
          </cell>
          <cell r="I1299">
            <v>32.24</v>
          </cell>
          <cell r="J1299">
            <v>444.2</v>
          </cell>
        </row>
        <row r="1300">
          <cell r="A1300" t="str">
            <v>BSC_Innsbruck_A</v>
          </cell>
          <cell r="B1300">
            <v>9354</v>
          </cell>
          <cell r="C1300" t="str">
            <v>TIIL_Voels</v>
          </cell>
          <cell r="D1300">
            <v>1</v>
          </cell>
          <cell r="E1300">
            <v>1</v>
          </cell>
          <cell r="F1300">
            <v>1.75</v>
          </cell>
          <cell r="G1300">
            <v>21.37</v>
          </cell>
          <cell r="H1300">
            <v>0.44</v>
          </cell>
          <cell r="I1300">
            <v>5.35</v>
          </cell>
          <cell r="J1300">
            <v>73.66</v>
          </cell>
        </row>
        <row r="1301">
          <cell r="A1301" t="str">
            <v>BSC_Innsbruck_A</v>
          </cell>
          <cell r="B1301">
            <v>9355</v>
          </cell>
          <cell r="C1301" t="str">
            <v>TIIL_Voels</v>
          </cell>
          <cell r="D1301">
            <v>1</v>
          </cell>
          <cell r="E1301">
            <v>2</v>
          </cell>
          <cell r="F1301">
            <v>1.99</v>
          </cell>
          <cell r="G1301">
            <v>24.21</v>
          </cell>
          <cell r="H1301">
            <v>0.43</v>
          </cell>
          <cell r="I1301">
            <v>5.21</v>
          </cell>
          <cell r="J1301">
            <v>71.81</v>
          </cell>
        </row>
        <row r="1302">
          <cell r="A1302" t="str">
            <v>BSC_Innsbruck_A</v>
          </cell>
          <cell r="B1302">
            <v>10760</v>
          </cell>
          <cell r="C1302" t="str">
            <v>TIIL_Voels</v>
          </cell>
          <cell r="D1302">
            <v>1</v>
          </cell>
          <cell r="E1302">
            <v>3</v>
          </cell>
          <cell r="F1302">
            <v>4.24</v>
          </cell>
          <cell r="G1302">
            <v>51.67</v>
          </cell>
          <cell r="H1302">
            <v>1.23</v>
          </cell>
          <cell r="I1302">
            <v>15.05</v>
          </cell>
          <cell r="J1302">
            <v>207.38</v>
          </cell>
        </row>
        <row r="1303">
          <cell r="A1303" t="str">
            <v>BSC_Innsbruck_C</v>
          </cell>
          <cell r="B1303">
            <v>307</v>
          </cell>
          <cell r="C1303" t="str">
            <v>TIIL_Volderau</v>
          </cell>
          <cell r="D1303">
            <v>1</v>
          </cell>
          <cell r="E1303">
            <v>1</v>
          </cell>
          <cell r="F1303">
            <v>1.17</v>
          </cell>
          <cell r="G1303">
            <v>14.3</v>
          </cell>
          <cell r="H1303">
            <v>0.15</v>
          </cell>
          <cell r="I1303">
            <v>1.79</v>
          </cell>
          <cell r="J1303">
            <v>24.69</v>
          </cell>
        </row>
        <row r="1304">
          <cell r="A1304" t="str">
            <v>BSC_Innsbruck_B</v>
          </cell>
          <cell r="B1304">
            <v>215</v>
          </cell>
          <cell r="C1304" t="str">
            <v>TIIL_Wattens</v>
          </cell>
          <cell r="D1304">
            <v>1</v>
          </cell>
          <cell r="E1304">
            <v>1</v>
          </cell>
          <cell r="F1304">
            <v>12.81</v>
          </cell>
          <cell r="G1304">
            <v>156.16999999999999</v>
          </cell>
          <cell r="H1304">
            <v>4.5</v>
          </cell>
          <cell r="I1304">
            <v>54.86</v>
          </cell>
          <cell r="J1304">
            <v>755.76</v>
          </cell>
        </row>
        <row r="1305">
          <cell r="A1305" t="str">
            <v>BSC_Innsbruck_C</v>
          </cell>
          <cell r="B1305">
            <v>597</v>
          </cell>
          <cell r="C1305" t="str">
            <v>TIIL_Zirl</v>
          </cell>
          <cell r="D1305">
            <v>1</v>
          </cell>
          <cell r="E1305">
            <v>1</v>
          </cell>
          <cell r="F1305">
            <v>5.04</v>
          </cell>
          <cell r="G1305">
            <v>61.43</v>
          </cell>
          <cell r="H1305">
            <v>1.2</v>
          </cell>
          <cell r="I1305">
            <v>14.63</v>
          </cell>
          <cell r="J1305">
            <v>201.58</v>
          </cell>
        </row>
        <row r="1306">
          <cell r="A1306" t="str">
            <v>BSC_Landeck_A</v>
          </cell>
          <cell r="B1306">
            <v>754</v>
          </cell>
          <cell r="C1306" t="str">
            <v>TIIM_Arzl</v>
          </cell>
          <cell r="D1306">
            <v>1</v>
          </cell>
          <cell r="E1306">
            <v>1</v>
          </cell>
          <cell r="F1306">
            <v>2.58</v>
          </cell>
          <cell r="G1306">
            <v>87.89</v>
          </cell>
          <cell r="H1306">
            <v>0.53</v>
          </cell>
          <cell r="I1306">
            <v>18.18</v>
          </cell>
          <cell r="J1306">
            <v>89.68</v>
          </cell>
        </row>
        <row r="1307">
          <cell r="A1307" t="str">
            <v>BSC_Innsbruck_C</v>
          </cell>
          <cell r="B1307">
            <v>1087</v>
          </cell>
          <cell r="C1307" t="str">
            <v>TIIM_Barwies</v>
          </cell>
          <cell r="D1307">
            <v>1</v>
          </cell>
          <cell r="E1307">
            <v>1</v>
          </cell>
          <cell r="F1307">
            <v>1.39</v>
          </cell>
          <cell r="G1307">
            <v>47.27</v>
          </cell>
          <cell r="H1307">
            <v>0.2</v>
          </cell>
          <cell r="I1307">
            <v>6.8</v>
          </cell>
          <cell r="J1307">
            <v>33.56</v>
          </cell>
        </row>
        <row r="1308">
          <cell r="A1308" t="str">
            <v>BSC_Innsbruck_C</v>
          </cell>
          <cell r="B1308">
            <v>8566</v>
          </cell>
          <cell r="C1308" t="str">
            <v>TIIM_Barwies</v>
          </cell>
          <cell r="D1308">
            <v>1</v>
          </cell>
          <cell r="E1308">
            <v>2</v>
          </cell>
          <cell r="F1308">
            <v>1.81</v>
          </cell>
          <cell r="G1308">
            <v>22.1</v>
          </cell>
          <cell r="H1308">
            <v>0.32</v>
          </cell>
          <cell r="I1308">
            <v>3.93</v>
          </cell>
          <cell r="J1308">
            <v>54.14</v>
          </cell>
        </row>
        <row r="1309">
          <cell r="A1309" t="str">
            <v>BSC_Innsbruck_C</v>
          </cell>
          <cell r="B1309">
            <v>760</v>
          </cell>
          <cell r="C1309" t="str">
            <v>TIIM_Brand_Aschbach</v>
          </cell>
          <cell r="D1309">
            <v>1</v>
          </cell>
          <cell r="E1309">
            <v>1</v>
          </cell>
          <cell r="F1309">
            <v>0.3</v>
          </cell>
          <cell r="G1309">
            <v>10.31</v>
          </cell>
          <cell r="H1309">
            <v>0.03</v>
          </cell>
          <cell r="I1309">
            <v>1.04</v>
          </cell>
          <cell r="J1309">
            <v>5.13</v>
          </cell>
        </row>
        <row r="1310">
          <cell r="A1310" t="str">
            <v>BSC_Landeck_A</v>
          </cell>
          <cell r="B1310">
            <v>753</v>
          </cell>
          <cell r="C1310" t="str">
            <v>TIIM_Dormitz</v>
          </cell>
          <cell r="D1310">
            <v>1</v>
          </cell>
          <cell r="E1310">
            <v>1</v>
          </cell>
          <cell r="F1310">
            <v>2.27</v>
          </cell>
          <cell r="G1310">
            <v>77.33</v>
          </cell>
          <cell r="H1310">
            <v>0.41</v>
          </cell>
          <cell r="I1310">
            <v>14.13</v>
          </cell>
          <cell r="J1310">
            <v>69.680000000000007</v>
          </cell>
        </row>
        <row r="1311">
          <cell r="A1311" t="str">
            <v>BSC_Landeck_A</v>
          </cell>
          <cell r="B1311">
            <v>1002</v>
          </cell>
          <cell r="C1311" t="str">
            <v>TIIM_Fernpass</v>
          </cell>
          <cell r="D1311">
            <v>1</v>
          </cell>
          <cell r="E1311">
            <v>1</v>
          </cell>
          <cell r="F1311">
            <v>1.43</v>
          </cell>
          <cell r="G1311">
            <v>17.440000000000001</v>
          </cell>
          <cell r="H1311">
            <v>0.19</v>
          </cell>
          <cell r="I1311">
            <v>2.33</v>
          </cell>
          <cell r="J1311">
            <v>32.1</v>
          </cell>
        </row>
        <row r="1312">
          <cell r="A1312" t="str">
            <v>BSC_Landeck_A</v>
          </cell>
          <cell r="B1312">
            <v>679</v>
          </cell>
          <cell r="C1312" t="str">
            <v>TIIM_Gschnallenhoefe</v>
          </cell>
          <cell r="D1312">
            <v>1</v>
          </cell>
          <cell r="E1312">
            <v>1</v>
          </cell>
          <cell r="F1312">
            <v>1.79</v>
          </cell>
          <cell r="G1312">
            <v>61.06</v>
          </cell>
          <cell r="H1312">
            <v>0.48</v>
          </cell>
          <cell r="I1312">
            <v>16.190000000000001</v>
          </cell>
          <cell r="J1312">
            <v>79.83</v>
          </cell>
        </row>
        <row r="1313">
          <cell r="A1313" t="str">
            <v>BSC_Innsbruck_C</v>
          </cell>
          <cell r="B1313">
            <v>677</v>
          </cell>
          <cell r="C1313" t="str">
            <v>TIIM_Haiming_Larchet</v>
          </cell>
          <cell r="D1313">
            <v>1</v>
          </cell>
          <cell r="E1313">
            <v>1</v>
          </cell>
          <cell r="F1313">
            <v>3.48</v>
          </cell>
          <cell r="G1313">
            <v>42.41</v>
          </cell>
          <cell r="H1313">
            <v>0.88</v>
          </cell>
          <cell r="I1313">
            <v>10.77</v>
          </cell>
          <cell r="J1313">
            <v>148.44</v>
          </cell>
        </row>
        <row r="1314">
          <cell r="A1314" t="str">
            <v>BSC_Landeck_A</v>
          </cell>
          <cell r="B1314">
            <v>678</v>
          </cell>
          <cell r="C1314" t="str">
            <v>TIIM_Imst</v>
          </cell>
          <cell r="D1314">
            <v>1</v>
          </cell>
          <cell r="E1314">
            <v>1</v>
          </cell>
          <cell r="F1314">
            <v>5.76</v>
          </cell>
          <cell r="G1314">
            <v>70.27</v>
          </cell>
          <cell r="H1314">
            <v>1.77</v>
          </cell>
          <cell r="I1314">
            <v>21.57</v>
          </cell>
          <cell r="J1314">
            <v>297.18</v>
          </cell>
        </row>
        <row r="1315">
          <cell r="A1315" t="str">
            <v>BSC_Innsbruck_C</v>
          </cell>
          <cell r="B1315">
            <v>603</v>
          </cell>
          <cell r="C1315" t="str">
            <v>TIIM_Kuehtai</v>
          </cell>
          <cell r="D1315">
            <v>1</v>
          </cell>
          <cell r="E1315">
            <v>1</v>
          </cell>
          <cell r="F1315">
            <v>0.56999999999999995</v>
          </cell>
          <cell r="G1315">
            <v>6.98</v>
          </cell>
          <cell r="H1315">
            <v>0.04</v>
          </cell>
          <cell r="I1315">
            <v>0.44</v>
          </cell>
          <cell r="J1315">
            <v>6</v>
          </cell>
        </row>
        <row r="1316">
          <cell r="A1316" t="str">
            <v>BSC_Innsbruck_C</v>
          </cell>
          <cell r="B1316">
            <v>759</v>
          </cell>
          <cell r="C1316" t="str">
            <v>TIIM_Laengenfeld</v>
          </cell>
          <cell r="D1316">
            <v>1</v>
          </cell>
          <cell r="E1316">
            <v>1</v>
          </cell>
          <cell r="F1316">
            <v>1.47</v>
          </cell>
          <cell r="G1316">
            <v>17.87</v>
          </cell>
          <cell r="H1316">
            <v>0.19</v>
          </cell>
          <cell r="I1316">
            <v>2.27</v>
          </cell>
          <cell r="J1316">
            <v>31.25</v>
          </cell>
        </row>
        <row r="1317">
          <cell r="A1317" t="str">
            <v>BSC_Landeck_A</v>
          </cell>
          <cell r="B1317">
            <v>841</v>
          </cell>
          <cell r="C1317" t="str">
            <v>TIIM_Oetz</v>
          </cell>
          <cell r="D1317">
            <v>1</v>
          </cell>
          <cell r="E1317">
            <v>1</v>
          </cell>
          <cell r="F1317">
            <v>1.5</v>
          </cell>
          <cell r="G1317">
            <v>18.260000000000002</v>
          </cell>
          <cell r="H1317">
            <v>0.25</v>
          </cell>
          <cell r="I1317">
            <v>3.07</v>
          </cell>
          <cell r="J1317">
            <v>42.32</v>
          </cell>
        </row>
        <row r="1318">
          <cell r="A1318" t="str">
            <v>BSC_Landeck_A</v>
          </cell>
          <cell r="B1318">
            <v>1684</v>
          </cell>
          <cell r="C1318" t="str">
            <v>TIIM_Sautens</v>
          </cell>
          <cell r="D1318">
            <v>1</v>
          </cell>
          <cell r="E1318">
            <v>1</v>
          </cell>
          <cell r="F1318">
            <v>1.26</v>
          </cell>
          <cell r="G1318">
            <v>43.09</v>
          </cell>
          <cell r="H1318">
            <v>0.22</v>
          </cell>
          <cell r="I1318">
            <v>7.47</v>
          </cell>
          <cell r="J1318">
            <v>36.85</v>
          </cell>
        </row>
        <row r="1319">
          <cell r="A1319" t="str">
            <v>BSC_Innsbruck_C</v>
          </cell>
          <cell r="B1319">
            <v>682</v>
          </cell>
          <cell r="C1319" t="str">
            <v>TIIM_Silz</v>
          </cell>
          <cell r="D1319">
            <v>1</v>
          </cell>
          <cell r="E1319">
            <v>1</v>
          </cell>
          <cell r="F1319">
            <v>2.61</v>
          </cell>
          <cell r="G1319">
            <v>31.8</v>
          </cell>
          <cell r="H1319">
            <v>0.57999999999999996</v>
          </cell>
          <cell r="I1319">
            <v>7.04</v>
          </cell>
          <cell r="J1319">
            <v>96.95</v>
          </cell>
        </row>
        <row r="1320">
          <cell r="A1320" t="str">
            <v>BSC_Innsbruck_C</v>
          </cell>
          <cell r="B1320">
            <v>420</v>
          </cell>
          <cell r="C1320" t="str">
            <v>TIIM_Soelden</v>
          </cell>
          <cell r="D1320">
            <v>1</v>
          </cell>
          <cell r="E1320">
            <v>1</v>
          </cell>
          <cell r="F1320">
            <v>2.04</v>
          </cell>
          <cell r="G1320">
            <v>24.94</v>
          </cell>
          <cell r="H1320">
            <v>0.28999999999999998</v>
          </cell>
          <cell r="I1320">
            <v>3.56</v>
          </cell>
          <cell r="J1320">
            <v>49.08</v>
          </cell>
        </row>
        <row r="1321">
          <cell r="A1321" t="str">
            <v>BSC_Landeck_A</v>
          </cell>
          <cell r="B1321">
            <v>758</v>
          </cell>
          <cell r="C1321" t="str">
            <v>TIIM_Umhausen</v>
          </cell>
          <cell r="D1321">
            <v>1</v>
          </cell>
          <cell r="E1321">
            <v>1</v>
          </cell>
          <cell r="F1321">
            <v>1.1399999999999999</v>
          </cell>
          <cell r="G1321">
            <v>13.84</v>
          </cell>
          <cell r="H1321">
            <v>0.22</v>
          </cell>
          <cell r="I1321">
            <v>2.69</v>
          </cell>
          <cell r="J1321">
            <v>37.020000000000003</v>
          </cell>
        </row>
        <row r="1322">
          <cell r="A1322" t="str">
            <v>BSC_Landeck_A</v>
          </cell>
          <cell r="B1322">
            <v>842</v>
          </cell>
          <cell r="C1322" t="str">
            <v>TIIM_Wenns</v>
          </cell>
          <cell r="D1322">
            <v>1</v>
          </cell>
          <cell r="E1322">
            <v>1</v>
          </cell>
          <cell r="F1322">
            <v>1.45</v>
          </cell>
          <cell r="G1322">
            <v>49.48</v>
          </cell>
          <cell r="H1322">
            <v>0.17</v>
          </cell>
          <cell r="I1322">
            <v>5.63</v>
          </cell>
          <cell r="J1322">
            <v>27.78</v>
          </cell>
        </row>
        <row r="1323">
          <cell r="A1323" t="str">
            <v>BSC_Landeck_A</v>
          </cell>
          <cell r="B1323">
            <v>8620</v>
          </cell>
          <cell r="C1323" t="str">
            <v>TIIM_Wenns</v>
          </cell>
          <cell r="D1323">
            <v>1</v>
          </cell>
          <cell r="E1323">
            <v>2</v>
          </cell>
          <cell r="F1323">
            <v>0.94</v>
          </cell>
          <cell r="G1323">
            <v>31.94</v>
          </cell>
          <cell r="H1323">
            <v>0.16</v>
          </cell>
          <cell r="I1323">
            <v>5.57</v>
          </cell>
          <cell r="J1323">
            <v>27.49</v>
          </cell>
        </row>
        <row r="1324">
          <cell r="A1324" t="str">
            <v>BSC_Innsbruck_C</v>
          </cell>
          <cell r="B1324">
            <v>757</v>
          </cell>
          <cell r="C1324" t="str">
            <v>TIIM_Zwieselstein</v>
          </cell>
          <cell r="D1324">
            <v>1</v>
          </cell>
          <cell r="E1324">
            <v>1</v>
          </cell>
          <cell r="F1324">
            <v>0.57999999999999996</v>
          </cell>
          <cell r="G1324">
            <v>19.670000000000002</v>
          </cell>
          <cell r="H1324">
            <v>0.04</v>
          </cell>
          <cell r="I1324">
            <v>1.27</v>
          </cell>
          <cell r="J1324">
            <v>6.29</v>
          </cell>
        </row>
        <row r="1325">
          <cell r="A1325" t="str">
            <v>BSC_Innsbruck_A</v>
          </cell>
          <cell r="B1325">
            <v>229</v>
          </cell>
          <cell r="C1325" t="str">
            <v>TIIS_Ampfererstr</v>
          </cell>
          <cell r="D1325">
            <v>1</v>
          </cell>
          <cell r="E1325">
            <v>1</v>
          </cell>
          <cell r="F1325">
            <v>10.37</v>
          </cell>
          <cell r="G1325">
            <v>126.4</v>
          </cell>
          <cell r="H1325">
            <v>3.37</v>
          </cell>
          <cell r="I1325">
            <v>41.06</v>
          </cell>
          <cell r="J1325">
            <v>565.62</v>
          </cell>
        </row>
        <row r="1326">
          <cell r="A1326" t="str">
            <v>BSC_Innsbruck_A</v>
          </cell>
          <cell r="B1326">
            <v>230</v>
          </cell>
          <cell r="C1326" t="str">
            <v>TIIS_Ampfererstr</v>
          </cell>
          <cell r="D1326">
            <v>1</v>
          </cell>
          <cell r="E1326">
            <v>2</v>
          </cell>
          <cell r="F1326">
            <v>6.43</v>
          </cell>
          <cell r="G1326">
            <v>78.38</v>
          </cell>
          <cell r="H1326">
            <v>2.4500000000000002</v>
          </cell>
          <cell r="I1326">
            <v>29.83</v>
          </cell>
          <cell r="J1326">
            <v>410.91</v>
          </cell>
        </row>
        <row r="1327">
          <cell r="A1327" t="str">
            <v>BSC_Innsbruck_A</v>
          </cell>
          <cell r="B1327">
            <v>231</v>
          </cell>
          <cell r="C1327" t="str">
            <v>TIIS_Ampfererstr</v>
          </cell>
          <cell r="D1327">
            <v>1</v>
          </cell>
          <cell r="E1327">
            <v>3</v>
          </cell>
          <cell r="F1327">
            <v>6.86</v>
          </cell>
          <cell r="G1327">
            <v>83.59</v>
          </cell>
          <cell r="H1327">
            <v>1.81</v>
          </cell>
          <cell r="I1327">
            <v>22.11</v>
          </cell>
          <cell r="J1327">
            <v>304.61</v>
          </cell>
        </row>
        <row r="1328">
          <cell r="A1328" t="str">
            <v>BSC_Innsbruck_A</v>
          </cell>
          <cell r="B1328">
            <v>235</v>
          </cell>
          <cell r="C1328" t="str">
            <v>TIIS_Amraserstr</v>
          </cell>
          <cell r="D1328">
            <v>1</v>
          </cell>
          <cell r="E1328">
            <v>1</v>
          </cell>
          <cell r="F1328">
            <v>5.67</v>
          </cell>
          <cell r="G1328">
            <v>69.2</v>
          </cell>
          <cell r="H1328">
            <v>1.82</v>
          </cell>
          <cell r="I1328">
            <v>22.2</v>
          </cell>
          <cell r="J1328">
            <v>305.87</v>
          </cell>
        </row>
        <row r="1329">
          <cell r="A1329" t="str">
            <v>BSC_Innsbruck_A</v>
          </cell>
          <cell r="B1329">
            <v>236</v>
          </cell>
          <cell r="C1329" t="str">
            <v>TIIS_Amraserstr</v>
          </cell>
          <cell r="D1329">
            <v>1</v>
          </cell>
          <cell r="E1329">
            <v>2</v>
          </cell>
          <cell r="F1329">
            <v>5.04</v>
          </cell>
          <cell r="G1329">
            <v>61.49</v>
          </cell>
          <cell r="H1329">
            <v>1.49</v>
          </cell>
          <cell r="I1329">
            <v>18.21</v>
          </cell>
          <cell r="J1329">
            <v>250.85</v>
          </cell>
        </row>
        <row r="1330">
          <cell r="A1330" t="str">
            <v>BSC_Innsbruck_A</v>
          </cell>
          <cell r="B1330">
            <v>237</v>
          </cell>
          <cell r="C1330" t="str">
            <v>TIIS_Amraserstr</v>
          </cell>
          <cell r="D1330">
            <v>1</v>
          </cell>
          <cell r="E1330">
            <v>3</v>
          </cell>
          <cell r="F1330">
            <v>4.46</v>
          </cell>
          <cell r="G1330">
            <v>54.39</v>
          </cell>
          <cell r="H1330">
            <v>1.1299999999999999</v>
          </cell>
          <cell r="I1330">
            <v>13.78</v>
          </cell>
          <cell r="J1330">
            <v>189.89</v>
          </cell>
        </row>
        <row r="1331">
          <cell r="A1331" t="str">
            <v>BSC_Innsbruck_A</v>
          </cell>
          <cell r="B1331">
            <v>9332</v>
          </cell>
          <cell r="C1331" t="str">
            <v>TIIS_An_der_Lan_Str</v>
          </cell>
          <cell r="D1331">
            <v>1</v>
          </cell>
          <cell r="E1331">
            <v>1</v>
          </cell>
          <cell r="F1331">
            <v>2.14</v>
          </cell>
          <cell r="G1331">
            <v>26.13</v>
          </cell>
          <cell r="H1331">
            <v>0.59</v>
          </cell>
          <cell r="I1331">
            <v>7.23</v>
          </cell>
          <cell r="J1331">
            <v>99.62</v>
          </cell>
        </row>
        <row r="1332">
          <cell r="A1332" t="str">
            <v>BSC_Innsbruck_A</v>
          </cell>
          <cell r="B1332">
            <v>11040</v>
          </cell>
          <cell r="C1332" t="str">
            <v>TIIS_An_der_Lan_Str</v>
          </cell>
          <cell r="D1332">
            <v>1</v>
          </cell>
          <cell r="E1332">
            <v>2</v>
          </cell>
          <cell r="F1332">
            <v>1.24</v>
          </cell>
          <cell r="G1332">
            <v>42.07</v>
          </cell>
          <cell r="H1332">
            <v>0.28999999999999998</v>
          </cell>
          <cell r="I1332">
            <v>9.89</v>
          </cell>
          <cell r="J1332">
            <v>48.75</v>
          </cell>
        </row>
        <row r="1333">
          <cell r="A1333" t="str">
            <v>BSC_Innsbruck_A</v>
          </cell>
          <cell r="B1333">
            <v>11041</v>
          </cell>
          <cell r="C1333" t="str">
            <v>TIIS_An_der_Lan_Str</v>
          </cell>
          <cell r="D1333">
            <v>1</v>
          </cell>
          <cell r="E1333">
            <v>3</v>
          </cell>
          <cell r="F1333">
            <v>3.45</v>
          </cell>
          <cell r="G1333">
            <v>42.04</v>
          </cell>
          <cell r="H1333">
            <v>0.91</v>
          </cell>
          <cell r="I1333">
            <v>11.09</v>
          </cell>
          <cell r="J1333">
            <v>152.81</v>
          </cell>
        </row>
        <row r="1334">
          <cell r="A1334" t="str">
            <v>BSC_Innsbruck_A</v>
          </cell>
          <cell r="B1334">
            <v>9337</v>
          </cell>
          <cell r="C1334" t="str">
            <v>TIIS_Andechsstr</v>
          </cell>
          <cell r="D1334">
            <v>1</v>
          </cell>
          <cell r="E1334">
            <v>1</v>
          </cell>
          <cell r="F1334">
            <v>2.71</v>
          </cell>
          <cell r="G1334">
            <v>30.13</v>
          </cell>
          <cell r="H1334">
            <v>0.78</v>
          </cell>
          <cell r="I1334">
            <v>8.69</v>
          </cell>
          <cell r="J1334">
            <v>131.47</v>
          </cell>
        </row>
        <row r="1335">
          <cell r="A1335" t="str">
            <v>BSC_Innsbruck_A</v>
          </cell>
          <cell r="B1335">
            <v>9338</v>
          </cell>
          <cell r="C1335" t="str">
            <v>TIIS_Andechsstr</v>
          </cell>
          <cell r="D1335">
            <v>1</v>
          </cell>
          <cell r="E1335">
            <v>2</v>
          </cell>
          <cell r="F1335">
            <v>1.52</v>
          </cell>
          <cell r="G1335">
            <v>51.87</v>
          </cell>
          <cell r="H1335">
            <v>0.37</v>
          </cell>
          <cell r="I1335">
            <v>12.49</v>
          </cell>
          <cell r="J1335">
            <v>61.61</v>
          </cell>
        </row>
        <row r="1336">
          <cell r="A1336" t="str">
            <v>BSC_Innsbruck_A</v>
          </cell>
          <cell r="B1336">
            <v>9339</v>
          </cell>
          <cell r="C1336" t="str">
            <v>TIIS_Andechsstr</v>
          </cell>
          <cell r="D1336">
            <v>1</v>
          </cell>
          <cell r="E1336">
            <v>3</v>
          </cell>
          <cell r="F1336">
            <v>1.87</v>
          </cell>
          <cell r="G1336">
            <v>63.62</v>
          </cell>
          <cell r="H1336">
            <v>0.36</v>
          </cell>
          <cell r="I1336">
            <v>12.38</v>
          </cell>
          <cell r="J1336">
            <v>61.04</v>
          </cell>
        </row>
        <row r="1337">
          <cell r="A1337" t="str">
            <v>BSC_Innsbruck_A</v>
          </cell>
          <cell r="B1337">
            <v>259</v>
          </cell>
          <cell r="C1337" t="str">
            <v>TIIS_Bienerstr</v>
          </cell>
          <cell r="D1337">
            <v>1</v>
          </cell>
          <cell r="E1337">
            <v>1</v>
          </cell>
          <cell r="F1337">
            <v>1.55</v>
          </cell>
          <cell r="G1337">
            <v>18.96</v>
          </cell>
          <cell r="H1337">
            <v>0.37</v>
          </cell>
          <cell r="I1337">
            <v>4.46</v>
          </cell>
          <cell r="J1337">
            <v>61.38</v>
          </cell>
        </row>
        <row r="1338">
          <cell r="A1338" t="str">
            <v>BSC_Innsbruck_A</v>
          </cell>
          <cell r="B1338">
            <v>227</v>
          </cell>
          <cell r="C1338" t="str">
            <v>TIIS_Bienerstr</v>
          </cell>
          <cell r="D1338">
            <v>1</v>
          </cell>
          <cell r="E1338">
            <v>2</v>
          </cell>
          <cell r="F1338">
            <v>3.35</v>
          </cell>
          <cell r="G1338">
            <v>40.79</v>
          </cell>
          <cell r="H1338">
            <v>1.04</v>
          </cell>
          <cell r="I1338">
            <v>12.63</v>
          </cell>
          <cell r="J1338">
            <v>173.96</v>
          </cell>
        </row>
        <row r="1339">
          <cell r="A1339" t="str">
            <v>BSC_Innsbruck_A</v>
          </cell>
          <cell r="B1339">
            <v>260</v>
          </cell>
          <cell r="C1339" t="str">
            <v>TIIS_Bienerstr</v>
          </cell>
          <cell r="D1339">
            <v>1</v>
          </cell>
          <cell r="E1339">
            <v>3</v>
          </cell>
          <cell r="F1339">
            <v>5.28</v>
          </cell>
          <cell r="G1339">
            <v>64.42</v>
          </cell>
          <cell r="H1339">
            <v>1.48</v>
          </cell>
          <cell r="I1339">
            <v>18.05</v>
          </cell>
          <cell r="J1339">
            <v>248.61</v>
          </cell>
        </row>
        <row r="1340">
          <cell r="A1340" t="str">
            <v>BSC_Innsbruck_A</v>
          </cell>
          <cell r="B1340">
            <v>12660</v>
          </cell>
          <cell r="C1340" t="str">
            <v>TIIS_Herzog_Friedrich_Str</v>
          </cell>
          <cell r="D1340">
            <v>1</v>
          </cell>
          <cell r="E1340">
            <v>1</v>
          </cell>
          <cell r="F1340">
            <v>4.33</v>
          </cell>
          <cell r="G1340">
            <v>52.8</v>
          </cell>
          <cell r="H1340">
            <v>1.45</v>
          </cell>
          <cell r="I1340">
            <v>17.66</v>
          </cell>
          <cell r="J1340">
            <v>243.24</v>
          </cell>
        </row>
        <row r="1341">
          <cell r="A1341" t="str">
            <v>BSC_Innsbruck_A</v>
          </cell>
          <cell r="B1341">
            <v>12661</v>
          </cell>
          <cell r="C1341" t="str">
            <v>TIIS_Herzog_Friedrich_Str</v>
          </cell>
          <cell r="D1341">
            <v>1</v>
          </cell>
          <cell r="E1341">
            <v>2</v>
          </cell>
          <cell r="F1341">
            <v>9.8699999999999992</v>
          </cell>
          <cell r="G1341">
            <v>120.39</v>
          </cell>
          <cell r="H1341">
            <v>3</v>
          </cell>
          <cell r="I1341">
            <v>36.53</v>
          </cell>
          <cell r="J1341">
            <v>503.31</v>
          </cell>
        </row>
        <row r="1342">
          <cell r="A1342" t="str">
            <v>BSC_Innsbruck_A</v>
          </cell>
          <cell r="B1342">
            <v>12662</v>
          </cell>
          <cell r="C1342" t="str">
            <v>TIIS_Herzog_Friedrich_Str</v>
          </cell>
          <cell r="D1342">
            <v>1</v>
          </cell>
          <cell r="E1342">
            <v>3</v>
          </cell>
          <cell r="F1342">
            <v>8.82</v>
          </cell>
          <cell r="G1342">
            <v>107.53</v>
          </cell>
          <cell r="H1342">
            <v>2.2799999999999998</v>
          </cell>
          <cell r="I1342">
            <v>27.74</v>
          </cell>
          <cell r="J1342">
            <v>382.22</v>
          </cell>
        </row>
        <row r="1343">
          <cell r="A1343" t="str">
            <v>BSC_Innsbruck_A</v>
          </cell>
          <cell r="B1343">
            <v>9340</v>
          </cell>
          <cell r="C1343" t="str">
            <v>TIIS_Hunoldstr</v>
          </cell>
          <cell r="D1343">
            <v>1</v>
          </cell>
          <cell r="E1343">
            <v>1</v>
          </cell>
          <cell r="F1343">
            <v>2.4</v>
          </cell>
          <cell r="G1343">
            <v>29.24</v>
          </cell>
          <cell r="H1343">
            <v>0.81</v>
          </cell>
          <cell r="I1343">
            <v>9.82</v>
          </cell>
          <cell r="J1343">
            <v>135.27000000000001</v>
          </cell>
        </row>
        <row r="1344">
          <cell r="A1344" t="str">
            <v>BSC_Innsbruck_A</v>
          </cell>
          <cell r="B1344">
            <v>9341</v>
          </cell>
          <cell r="C1344" t="str">
            <v>TIIS_Hunoldstr</v>
          </cell>
          <cell r="D1344">
            <v>1</v>
          </cell>
          <cell r="E1344">
            <v>2</v>
          </cell>
          <cell r="F1344">
            <v>2.4</v>
          </cell>
          <cell r="G1344">
            <v>29.3</v>
          </cell>
          <cell r="H1344">
            <v>0.82</v>
          </cell>
          <cell r="I1344">
            <v>10.029999999999999</v>
          </cell>
          <cell r="J1344">
            <v>138.15</v>
          </cell>
        </row>
        <row r="1345">
          <cell r="A1345" t="str">
            <v>BSC_Innsbruck_A</v>
          </cell>
          <cell r="B1345">
            <v>9342</v>
          </cell>
          <cell r="C1345" t="str">
            <v>TIIS_Hunoldstr</v>
          </cell>
          <cell r="D1345">
            <v>1</v>
          </cell>
          <cell r="E1345">
            <v>3</v>
          </cell>
          <cell r="F1345">
            <v>2.84</v>
          </cell>
          <cell r="G1345">
            <v>34.630000000000003</v>
          </cell>
          <cell r="H1345">
            <v>0.91</v>
          </cell>
          <cell r="I1345">
            <v>11.15</v>
          </cell>
          <cell r="J1345">
            <v>153.61000000000001</v>
          </cell>
        </row>
        <row r="1346">
          <cell r="A1346" t="str">
            <v>BSC_Innsbruck_B</v>
          </cell>
          <cell r="B1346">
            <v>261</v>
          </cell>
          <cell r="C1346" t="str">
            <v>TIIS_Innstr</v>
          </cell>
          <cell r="D1346">
            <v>1</v>
          </cell>
          <cell r="E1346">
            <v>1</v>
          </cell>
          <cell r="F1346">
            <v>9.23</v>
          </cell>
          <cell r="G1346">
            <v>112.56</v>
          </cell>
          <cell r="H1346">
            <v>3.04</v>
          </cell>
          <cell r="I1346">
            <v>37.020000000000003</v>
          </cell>
          <cell r="J1346">
            <v>509.96</v>
          </cell>
        </row>
        <row r="1347">
          <cell r="A1347" t="str">
            <v>BSC_Innsbruck_B</v>
          </cell>
          <cell r="B1347">
            <v>262</v>
          </cell>
          <cell r="C1347" t="str">
            <v>TIIS_Innstr</v>
          </cell>
          <cell r="D1347">
            <v>1</v>
          </cell>
          <cell r="E1347">
            <v>2</v>
          </cell>
          <cell r="F1347">
            <v>3.59</v>
          </cell>
          <cell r="G1347">
            <v>43.81</v>
          </cell>
          <cell r="H1347">
            <v>1</v>
          </cell>
          <cell r="I1347">
            <v>12.21</v>
          </cell>
          <cell r="J1347">
            <v>168.27</v>
          </cell>
        </row>
        <row r="1348">
          <cell r="A1348" t="str">
            <v>BSC_Innsbruck_B</v>
          </cell>
          <cell r="B1348">
            <v>263</v>
          </cell>
          <cell r="C1348" t="str">
            <v>TIIS_Innstr</v>
          </cell>
          <cell r="D1348">
            <v>1</v>
          </cell>
          <cell r="E1348">
            <v>3</v>
          </cell>
          <cell r="F1348">
            <v>2.67</v>
          </cell>
          <cell r="G1348">
            <v>32.56</v>
          </cell>
          <cell r="H1348">
            <v>0.69</v>
          </cell>
          <cell r="I1348">
            <v>8.39</v>
          </cell>
          <cell r="J1348">
            <v>115.59</v>
          </cell>
        </row>
        <row r="1349">
          <cell r="A1349" t="str">
            <v>BSC_Innsbruck_A</v>
          </cell>
          <cell r="B1349">
            <v>232</v>
          </cell>
          <cell r="C1349" t="str">
            <v>TIIS_Kranebitterallee</v>
          </cell>
          <cell r="D1349">
            <v>1</v>
          </cell>
          <cell r="E1349">
            <v>1</v>
          </cell>
          <cell r="F1349">
            <v>6</v>
          </cell>
          <cell r="G1349">
            <v>73.23</v>
          </cell>
          <cell r="H1349">
            <v>1.61</v>
          </cell>
          <cell r="I1349">
            <v>19.59</v>
          </cell>
          <cell r="J1349">
            <v>269.87</v>
          </cell>
        </row>
        <row r="1350">
          <cell r="A1350" t="str">
            <v>BSC_Innsbruck_A</v>
          </cell>
          <cell r="B1350">
            <v>233</v>
          </cell>
          <cell r="C1350" t="str">
            <v>TIIS_Kranebitterallee</v>
          </cell>
          <cell r="D1350">
            <v>1</v>
          </cell>
          <cell r="E1350">
            <v>2</v>
          </cell>
          <cell r="F1350">
            <v>4.0599999999999996</v>
          </cell>
          <cell r="G1350">
            <v>49.51</v>
          </cell>
          <cell r="H1350">
            <v>1.07</v>
          </cell>
          <cell r="I1350">
            <v>13.1</v>
          </cell>
          <cell r="J1350">
            <v>180.46</v>
          </cell>
        </row>
        <row r="1351">
          <cell r="A1351" t="str">
            <v>BSC_Innsbruck_A</v>
          </cell>
          <cell r="B1351">
            <v>234</v>
          </cell>
          <cell r="C1351" t="str">
            <v>TIIS_Kranebitterallee</v>
          </cell>
          <cell r="D1351">
            <v>1</v>
          </cell>
          <cell r="E1351">
            <v>3</v>
          </cell>
          <cell r="F1351">
            <v>2.39</v>
          </cell>
          <cell r="G1351">
            <v>29.1</v>
          </cell>
          <cell r="H1351">
            <v>0.78</v>
          </cell>
          <cell r="I1351">
            <v>9.5299999999999994</v>
          </cell>
          <cell r="J1351">
            <v>131.22999999999999</v>
          </cell>
        </row>
        <row r="1352">
          <cell r="A1352" t="str">
            <v>BSC_Innsbruck_A</v>
          </cell>
          <cell r="B1352">
            <v>238</v>
          </cell>
          <cell r="C1352" t="str">
            <v>TIIS_Langer_Weg</v>
          </cell>
          <cell r="D1352">
            <v>1</v>
          </cell>
          <cell r="E1352">
            <v>1</v>
          </cell>
          <cell r="F1352">
            <v>3.42</v>
          </cell>
          <cell r="G1352">
            <v>41.77</v>
          </cell>
          <cell r="H1352">
            <v>0.85</v>
          </cell>
          <cell r="I1352">
            <v>10.34</v>
          </cell>
          <cell r="J1352">
            <v>142.51</v>
          </cell>
        </row>
        <row r="1353">
          <cell r="A1353" t="str">
            <v>BSC_Innsbruck_A</v>
          </cell>
          <cell r="B1353">
            <v>239</v>
          </cell>
          <cell r="C1353" t="str">
            <v>TIIS_Langer_Weg</v>
          </cell>
          <cell r="D1353">
            <v>1</v>
          </cell>
          <cell r="E1353">
            <v>2</v>
          </cell>
          <cell r="F1353">
            <v>3.05</v>
          </cell>
          <cell r="G1353">
            <v>37.159999999999997</v>
          </cell>
          <cell r="H1353">
            <v>0.83</v>
          </cell>
          <cell r="I1353">
            <v>10.18</v>
          </cell>
          <cell r="J1353">
            <v>140.19</v>
          </cell>
        </row>
        <row r="1354">
          <cell r="A1354" t="str">
            <v>BSC_Innsbruck_A</v>
          </cell>
          <cell r="B1354">
            <v>240</v>
          </cell>
          <cell r="C1354" t="str">
            <v>TIIS_Langer_Weg</v>
          </cell>
          <cell r="D1354">
            <v>1</v>
          </cell>
          <cell r="E1354">
            <v>3</v>
          </cell>
          <cell r="F1354">
            <v>3.19</v>
          </cell>
          <cell r="G1354">
            <v>38.869999999999997</v>
          </cell>
          <cell r="H1354">
            <v>0.92</v>
          </cell>
          <cell r="I1354">
            <v>11.23</v>
          </cell>
          <cell r="J1354">
            <v>154.76</v>
          </cell>
        </row>
        <row r="1355">
          <cell r="A1355" t="str">
            <v>BSC_Innsbruck_A</v>
          </cell>
          <cell r="B1355">
            <v>9694</v>
          </cell>
          <cell r="C1355" t="str">
            <v>TIIS_Langstr</v>
          </cell>
          <cell r="D1355">
            <v>1</v>
          </cell>
          <cell r="E1355">
            <v>1</v>
          </cell>
          <cell r="F1355">
            <v>1.68</v>
          </cell>
          <cell r="G1355">
            <v>20.52</v>
          </cell>
          <cell r="H1355">
            <v>0.43</v>
          </cell>
          <cell r="I1355">
            <v>5.25</v>
          </cell>
          <cell r="J1355">
            <v>72.38</v>
          </cell>
        </row>
        <row r="1356">
          <cell r="A1356" t="str">
            <v>BSC_Innsbruck_A</v>
          </cell>
          <cell r="B1356">
            <v>11200</v>
          </cell>
          <cell r="C1356" t="str">
            <v>TIIS_Langstr</v>
          </cell>
          <cell r="D1356">
            <v>1</v>
          </cell>
          <cell r="E1356">
            <v>2</v>
          </cell>
          <cell r="F1356">
            <v>1.85</v>
          </cell>
          <cell r="G1356">
            <v>22.62</v>
          </cell>
          <cell r="H1356">
            <v>0.43</v>
          </cell>
          <cell r="I1356">
            <v>5.26</v>
          </cell>
          <cell r="J1356">
            <v>72.42</v>
          </cell>
        </row>
        <row r="1357">
          <cell r="A1357" t="str">
            <v>BSC_Innsbruck_A</v>
          </cell>
          <cell r="B1357">
            <v>11201</v>
          </cell>
          <cell r="C1357" t="str">
            <v>TIIS_Langstr</v>
          </cell>
          <cell r="D1357">
            <v>1</v>
          </cell>
          <cell r="E1357">
            <v>3</v>
          </cell>
          <cell r="F1357">
            <v>2.48</v>
          </cell>
          <cell r="G1357">
            <v>30.3</v>
          </cell>
          <cell r="H1357">
            <v>0.62</v>
          </cell>
          <cell r="I1357">
            <v>7.52</v>
          </cell>
          <cell r="J1357">
            <v>103.58</v>
          </cell>
        </row>
        <row r="1358">
          <cell r="A1358" t="str">
            <v>BSC_Innsbruck_A</v>
          </cell>
          <cell r="B1358">
            <v>9329</v>
          </cell>
          <cell r="C1358" t="str">
            <v>TIIS_Matthias_Schmidstr</v>
          </cell>
          <cell r="D1358">
            <v>1</v>
          </cell>
          <cell r="E1358">
            <v>1</v>
          </cell>
          <cell r="F1358">
            <v>4.04</v>
          </cell>
          <cell r="G1358">
            <v>49.21</v>
          </cell>
          <cell r="H1358">
            <v>1.06</v>
          </cell>
          <cell r="I1358">
            <v>12.95</v>
          </cell>
          <cell r="J1358">
            <v>178.46</v>
          </cell>
        </row>
        <row r="1359">
          <cell r="A1359" t="str">
            <v>BSC_Innsbruck_A</v>
          </cell>
          <cell r="B1359">
            <v>9330</v>
          </cell>
          <cell r="C1359" t="str">
            <v>TIIS_Matthias_Schmidstr</v>
          </cell>
          <cell r="D1359">
            <v>1</v>
          </cell>
          <cell r="E1359">
            <v>2</v>
          </cell>
          <cell r="F1359">
            <v>1.23</v>
          </cell>
          <cell r="G1359">
            <v>14.97</v>
          </cell>
          <cell r="H1359">
            <v>0.28000000000000003</v>
          </cell>
          <cell r="I1359">
            <v>3.47</v>
          </cell>
          <cell r="J1359">
            <v>47.81</v>
          </cell>
        </row>
        <row r="1360">
          <cell r="A1360" t="str">
            <v>BSC_Innsbruck_A</v>
          </cell>
          <cell r="B1360">
            <v>9331</v>
          </cell>
          <cell r="C1360" t="str">
            <v>TIIS_Matthias_Schmidstr</v>
          </cell>
          <cell r="D1360">
            <v>1</v>
          </cell>
          <cell r="E1360">
            <v>3</v>
          </cell>
          <cell r="F1360">
            <v>2.56</v>
          </cell>
          <cell r="G1360">
            <v>31.19</v>
          </cell>
          <cell r="H1360">
            <v>0.78</v>
          </cell>
          <cell r="I1360">
            <v>9.5399999999999991</v>
          </cell>
          <cell r="J1360">
            <v>131.44</v>
          </cell>
        </row>
        <row r="1361">
          <cell r="A1361" t="str">
            <v>BSC_Innsbruck_A</v>
          </cell>
          <cell r="B1361">
            <v>9400</v>
          </cell>
          <cell r="C1361" t="str">
            <v>TIIS_MC_Maria_Theresien_Str</v>
          </cell>
          <cell r="D1361">
            <v>1</v>
          </cell>
          <cell r="E1361">
            <v>1</v>
          </cell>
          <cell r="F1361">
            <v>1.1200000000000001</v>
          </cell>
          <cell r="G1361">
            <v>13.63</v>
          </cell>
          <cell r="H1361">
            <v>0.23</v>
          </cell>
          <cell r="I1361">
            <v>2.76</v>
          </cell>
          <cell r="J1361">
            <v>37.99</v>
          </cell>
        </row>
        <row r="1362">
          <cell r="A1362" t="str">
            <v>BSC_Innsbruck_B</v>
          </cell>
          <cell r="B1362">
            <v>395</v>
          </cell>
          <cell r="C1362" t="str">
            <v>TIIS_Natters</v>
          </cell>
          <cell r="D1362">
            <v>1</v>
          </cell>
          <cell r="E1362">
            <v>1</v>
          </cell>
          <cell r="F1362">
            <v>2.61</v>
          </cell>
          <cell r="G1362">
            <v>31.8</v>
          </cell>
          <cell r="H1362">
            <v>0.44</v>
          </cell>
          <cell r="I1362">
            <v>5.36</v>
          </cell>
          <cell r="J1362">
            <v>73.84</v>
          </cell>
        </row>
        <row r="1363">
          <cell r="A1363" t="str">
            <v>BSC_Innsbruck_A</v>
          </cell>
          <cell r="B1363">
            <v>9334</v>
          </cell>
          <cell r="C1363" t="str">
            <v>TIIS_Reichenauerstr</v>
          </cell>
          <cell r="D1363">
            <v>1</v>
          </cell>
          <cell r="E1363">
            <v>1</v>
          </cell>
          <cell r="F1363">
            <v>1.04</v>
          </cell>
          <cell r="G1363">
            <v>12.68</v>
          </cell>
          <cell r="H1363">
            <v>0.27</v>
          </cell>
          <cell r="I1363">
            <v>3.24</v>
          </cell>
          <cell r="J1363">
            <v>44.69</v>
          </cell>
        </row>
        <row r="1364">
          <cell r="A1364" t="str">
            <v>BSC_Innsbruck_A</v>
          </cell>
          <cell r="B1364">
            <v>9335</v>
          </cell>
          <cell r="C1364" t="str">
            <v>TIIS_Reichenauerstr</v>
          </cell>
          <cell r="D1364">
            <v>1</v>
          </cell>
          <cell r="E1364">
            <v>2</v>
          </cell>
          <cell r="F1364">
            <v>1.62</v>
          </cell>
          <cell r="G1364">
            <v>19.72</v>
          </cell>
          <cell r="H1364">
            <v>0.37</v>
          </cell>
          <cell r="I1364">
            <v>4.55</v>
          </cell>
          <cell r="J1364">
            <v>62.68</v>
          </cell>
        </row>
        <row r="1365">
          <cell r="A1365" t="str">
            <v>BSC_Innsbruck_A</v>
          </cell>
          <cell r="B1365">
            <v>9336</v>
          </cell>
          <cell r="C1365" t="str">
            <v>TIIS_Reichenauerstr</v>
          </cell>
          <cell r="D1365">
            <v>1</v>
          </cell>
          <cell r="E1365">
            <v>3</v>
          </cell>
          <cell r="F1365">
            <v>2.02</v>
          </cell>
          <cell r="G1365">
            <v>24.66</v>
          </cell>
          <cell r="H1365">
            <v>0.27</v>
          </cell>
          <cell r="I1365">
            <v>3.33</v>
          </cell>
          <cell r="J1365">
            <v>45.91</v>
          </cell>
        </row>
        <row r="1366">
          <cell r="A1366" t="str">
            <v>BSC_Innsbruck_A</v>
          </cell>
          <cell r="B1366">
            <v>223</v>
          </cell>
          <cell r="C1366" t="str">
            <v>TIIS_Scandic</v>
          </cell>
          <cell r="D1366">
            <v>1</v>
          </cell>
          <cell r="E1366">
            <v>1</v>
          </cell>
          <cell r="F1366">
            <v>6.12</v>
          </cell>
          <cell r="G1366">
            <v>74.599999999999994</v>
          </cell>
          <cell r="H1366">
            <v>2.14</v>
          </cell>
          <cell r="I1366">
            <v>26.11</v>
          </cell>
          <cell r="J1366">
            <v>359.7</v>
          </cell>
        </row>
        <row r="1367">
          <cell r="A1367" t="str">
            <v>BSC_Innsbruck_A</v>
          </cell>
          <cell r="B1367">
            <v>224</v>
          </cell>
          <cell r="C1367" t="str">
            <v>TIIS_Scandic</v>
          </cell>
          <cell r="D1367">
            <v>1</v>
          </cell>
          <cell r="E1367">
            <v>2</v>
          </cell>
          <cell r="F1367">
            <v>12.28</v>
          </cell>
          <cell r="G1367">
            <v>149.72</v>
          </cell>
          <cell r="H1367">
            <v>4.42</v>
          </cell>
          <cell r="I1367">
            <v>53.95</v>
          </cell>
          <cell r="J1367">
            <v>743.31</v>
          </cell>
        </row>
        <row r="1368">
          <cell r="A1368" t="str">
            <v>BSC_Innsbruck_A</v>
          </cell>
          <cell r="B1368">
            <v>222</v>
          </cell>
          <cell r="C1368" t="str">
            <v>TIIS_Scandic</v>
          </cell>
          <cell r="D1368">
            <v>1</v>
          </cell>
          <cell r="E1368">
            <v>3</v>
          </cell>
          <cell r="F1368">
            <v>5.33</v>
          </cell>
          <cell r="G1368">
            <v>64.97</v>
          </cell>
          <cell r="H1368">
            <v>1.57</v>
          </cell>
          <cell r="I1368">
            <v>19.18</v>
          </cell>
          <cell r="J1368">
            <v>264.19</v>
          </cell>
        </row>
        <row r="1369">
          <cell r="A1369" t="str">
            <v>BSC_Mittersill_A</v>
          </cell>
          <cell r="B1369">
            <v>778</v>
          </cell>
          <cell r="C1369" t="str">
            <v>TIKB_Erpfendorf</v>
          </cell>
          <cell r="D1369">
            <v>1</v>
          </cell>
          <cell r="E1369">
            <v>1</v>
          </cell>
          <cell r="F1369">
            <v>1.66</v>
          </cell>
          <cell r="G1369">
            <v>20.239999999999998</v>
          </cell>
          <cell r="H1369">
            <v>0.37</v>
          </cell>
          <cell r="I1369">
            <v>4.47</v>
          </cell>
          <cell r="J1369">
            <v>61.61</v>
          </cell>
        </row>
        <row r="1370">
          <cell r="A1370" t="str">
            <v>BSC_Mittersill_A</v>
          </cell>
          <cell r="B1370">
            <v>1089</v>
          </cell>
          <cell r="C1370" t="str">
            <v>TIKB_Fieberbrunn</v>
          </cell>
          <cell r="D1370">
            <v>1</v>
          </cell>
          <cell r="E1370">
            <v>1</v>
          </cell>
          <cell r="F1370">
            <v>1.64</v>
          </cell>
          <cell r="G1370">
            <v>19.97</v>
          </cell>
          <cell r="H1370">
            <v>0.24</v>
          </cell>
          <cell r="I1370">
            <v>2.93</v>
          </cell>
          <cell r="J1370">
            <v>40.340000000000003</v>
          </cell>
        </row>
        <row r="1371">
          <cell r="A1371" t="str">
            <v>BSC_Wörgl_A</v>
          </cell>
          <cell r="B1371">
            <v>1967</v>
          </cell>
          <cell r="C1371" t="str">
            <v>TIKB_Going_Stangl</v>
          </cell>
          <cell r="D1371">
            <v>1</v>
          </cell>
          <cell r="E1371">
            <v>1</v>
          </cell>
          <cell r="F1371">
            <v>2.65</v>
          </cell>
          <cell r="G1371">
            <v>32.25</v>
          </cell>
          <cell r="H1371">
            <v>0.45</v>
          </cell>
          <cell r="I1371">
            <v>5.5</v>
          </cell>
          <cell r="J1371">
            <v>75.77</v>
          </cell>
        </row>
        <row r="1372">
          <cell r="A1372" t="str">
            <v>BSC_Mittersill_A</v>
          </cell>
          <cell r="B1372">
            <v>1090</v>
          </cell>
          <cell r="C1372" t="str">
            <v>TIKB_Gruberau</v>
          </cell>
          <cell r="D1372">
            <v>1</v>
          </cell>
          <cell r="E1372">
            <v>1</v>
          </cell>
          <cell r="F1372">
            <v>1.02</v>
          </cell>
          <cell r="G1372">
            <v>12.47</v>
          </cell>
          <cell r="H1372">
            <v>0.16</v>
          </cell>
          <cell r="I1372">
            <v>1.99</v>
          </cell>
          <cell r="J1372">
            <v>27.37</v>
          </cell>
        </row>
        <row r="1373">
          <cell r="A1373" t="str">
            <v>BSC_Mittersill_A</v>
          </cell>
          <cell r="B1373">
            <v>349</v>
          </cell>
          <cell r="C1373" t="str">
            <v>TIKB_Hochfilzen</v>
          </cell>
          <cell r="D1373">
            <v>1</v>
          </cell>
          <cell r="E1373">
            <v>1</v>
          </cell>
          <cell r="F1373">
            <v>0.98</v>
          </cell>
          <cell r="G1373">
            <v>33.299999999999997</v>
          </cell>
          <cell r="H1373">
            <v>0.08</v>
          </cell>
          <cell r="I1373">
            <v>2.77</v>
          </cell>
          <cell r="J1373">
            <v>13.65</v>
          </cell>
        </row>
        <row r="1374">
          <cell r="A1374" t="str">
            <v>BSC_Wörgl_A</v>
          </cell>
          <cell r="B1374">
            <v>762</v>
          </cell>
          <cell r="C1374" t="str">
            <v>TIKB_Hopfgarten</v>
          </cell>
          <cell r="D1374">
            <v>1</v>
          </cell>
          <cell r="E1374">
            <v>1</v>
          </cell>
          <cell r="F1374">
            <v>1.93</v>
          </cell>
          <cell r="G1374">
            <v>23.57</v>
          </cell>
          <cell r="H1374">
            <v>0.53</v>
          </cell>
          <cell r="I1374">
            <v>6.47</v>
          </cell>
          <cell r="J1374">
            <v>89.19</v>
          </cell>
        </row>
        <row r="1375">
          <cell r="A1375" t="str">
            <v>BSC_Mittersill_A</v>
          </cell>
          <cell r="B1375">
            <v>766</v>
          </cell>
          <cell r="C1375" t="str">
            <v>TIKB_Jochberg</v>
          </cell>
          <cell r="D1375">
            <v>1</v>
          </cell>
          <cell r="E1375">
            <v>1</v>
          </cell>
          <cell r="F1375">
            <v>1.64</v>
          </cell>
          <cell r="G1375">
            <v>55.7</v>
          </cell>
          <cell r="H1375">
            <v>0.33</v>
          </cell>
          <cell r="I1375">
            <v>11.24</v>
          </cell>
          <cell r="J1375">
            <v>55.42</v>
          </cell>
        </row>
        <row r="1376">
          <cell r="A1376" t="str">
            <v>BSC_Wörgl_A</v>
          </cell>
          <cell r="B1376">
            <v>765</v>
          </cell>
          <cell r="C1376" t="str">
            <v>TIKB_Kelchsau</v>
          </cell>
          <cell r="D1376">
            <v>1</v>
          </cell>
          <cell r="E1376">
            <v>1</v>
          </cell>
          <cell r="F1376">
            <v>0.72</v>
          </cell>
          <cell r="G1376">
            <v>8.75</v>
          </cell>
          <cell r="H1376">
            <v>0.1</v>
          </cell>
          <cell r="I1376">
            <v>1.19</v>
          </cell>
          <cell r="J1376">
            <v>16.350000000000001</v>
          </cell>
        </row>
        <row r="1377">
          <cell r="A1377" t="str">
            <v>BSC_Wörgl_A</v>
          </cell>
          <cell r="B1377">
            <v>764</v>
          </cell>
          <cell r="C1377" t="str">
            <v>TIKB_Kirchberg</v>
          </cell>
          <cell r="D1377">
            <v>1</v>
          </cell>
          <cell r="E1377">
            <v>1</v>
          </cell>
          <cell r="F1377">
            <v>4.17</v>
          </cell>
          <cell r="G1377">
            <v>50.91</v>
          </cell>
          <cell r="H1377">
            <v>1.23</v>
          </cell>
          <cell r="I1377">
            <v>15.02</v>
          </cell>
          <cell r="J1377">
            <v>206.89</v>
          </cell>
        </row>
        <row r="1378">
          <cell r="A1378" t="str">
            <v>BSC_Mittersill_A</v>
          </cell>
          <cell r="B1378">
            <v>264</v>
          </cell>
          <cell r="C1378" t="str">
            <v>TIKB_Kitzbuehel</v>
          </cell>
          <cell r="D1378">
            <v>1</v>
          </cell>
          <cell r="E1378">
            <v>1</v>
          </cell>
          <cell r="F1378">
            <v>9.4700000000000006</v>
          </cell>
          <cell r="G1378">
            <v>47.02</v>
          </cell>
          <cell r="H1378">
            <v>2.89</v>
          </cell>
          <cell r="I1378">
            <v>14.33</v>
          </cell>
          <cell r="J1378">
            <v>485.06</v>
          </cell>
        </row>
        <row r="1379">
          <cell r="A1379" t="str">
            <v>BSC_Wörgl_A</v>
          </cell>
          <cell r="B1379">
            <v>780</v>
          </cell>
          <cell r="C1379" t="str">
            <v>TIKB_Koessen</v>
          </cell>
          <cell r="D1379">
            <v>1</v>
          </cell>
          <cell r="E1379">
            <v>1</v>
          </cell>
          <cell r="F1379">
            <v>2.52</v>
          </cell>
          <cell r="G1379">
            <v>30.67</v>
          </cell>
          <cell r="H1379">
            <v>0.68</v>
          </cell>
          <cell r="I1379">
            <v>8.32</v>
          </cell>
          <cell r="J1379">
            <v>114.58</v>
          </cell>
        </row>
        <row r="1380">
          <cell r="A1380" t="str">
            <v>BSC_Mittersill_A</v>
          </cell>
          <cell r="B1380">
            <v>767</v>
          </cell>
          <cell r="C1380" t="str">
            <v>TIKB_Oberndorf</v>
          </cell>
          <cell r="D1380">
            <v>1</v>
          </cell>
          <cell r="E1380">
            <v>1</v>
          </cell>
          <cell r="F1380">
            <v>2.12</v>
          </cell>
          <cell r="G1380">
            <v>25.82</v>
          </cell>
          <cell r="H1380">
            <v>0.55000000000000004</v>
          </cell>
          <cell r="I1380">
            <v>6.68</v>
          </cell>
          <cell r="J1380">
            <v>92.08</v>
          </cell>
        </row>
        <row r="1381">
          <cell r="A1381" t="str">
            <v>BSC_Mittersill_A</v>
          </cell>
          <cell r="B1381">
            <v>1083</v>
          </cell>
          <cell r="C1381" t="str">
            <v>TIKB_Pass_Thurn</v>
          </cell>
          <cell r="D1381">
            <v>1</v>
          </cell>
          <cell r="E1381">
            <v>1</v>
          </cell>
          <cell r="F1381">
            <v>0.4</v>
          </cell>
          <cell r="G1381">
            <v>4.8499999999999996</v>
          </cell>
          <cell r="H1381">
            <v>0.02</v>
          </cell>
          <cell r="I1381">
            <v>0.3</v>
          </cell>
          <cell r="J1381">
            <v>4.08</v>
          </cell>
        </row>
        <row r="1382">
          <cell r="A1382" t="str">
            <v>BSC_Mittersill_A</v>
          </cell>
          <cell r="B1382">
            <v>779</v>
          </cell>
          <cell r="C1382" t="str">
            <v>TIKB_Pechtl</v>
          </cell>
          <cell r="D1382">
            <v>1</v>
          </cell>
          <cell r="E1382">
            <v>1</v>
          </cell>
          <cell r="F1382">
            <v>0.7</v>
          </cell>
          <cell r="G1382">
            <v>23.76</v>
          </cell>
          <cell r="H1382">
            <v>0.04</v>
          </cell>
          <cell r="I1382">
            <v>1.39</v>
          </cell>
          <cell r="J1382">
            <v>6.87</v>
          </cell>
        </row>
        <row r="1383">
          <cell r="A1383" t="str">
            <v>BSC_Mittersill_A</v>
          </cell>
          <cell r="B1383">
            <v>768</v>
          </cell>
          <cell r="C1383" t="str">
            <v>TIKB_St_Johann</v>
          </cell>
          <cell r="D1383">
            <v>1</v>
          </cell>
          <cell r="E1383">
            <v>1</v>
          </cell>
          <cell r="F1383">
            <v>5</v>
          </cell>
          <cell r="G1383">
            <v>60.91</v>
          </cell>
          <cell r="H1383">
            <v>1.49</v>
          </cell>
          <cell r="I1383">
            <v>18.190000000000001</v>
          </cell>
          <cell r="J1383">
            <v>250.65</v>
          </cell>
        </row>
        <row r="1384">
          <cell r="A1384" t="str">
            <v>BSC_Mittersill_A</v>
          </cell>
          <cell r="B1384">
            <v>781</v>
          </cell>
          <cell r="C1384" t="str">
            <v>TIKB_Strub</v>
          </cell>
          <cell r="D1384">
            <v>1</v>
          </cell>
          <cell r="E1384">
            <v>1</v>
          </cell>
          <cell r="F1384">
            <v>0.74</v>
          </cell>
          <cell r="G1384">
            <v>8.99</v>
          </cell>
          <cell r="H1384">
            <v>0.05</v>
          </cell>
          <cell r="I1384">
            <v>0.66</v>
          </cell>
          <cell r="J1384">
            <v>9.09</v>
          </cell>
        </row>
        <row r="1385">
          <cell r="A1385" t="str">
            <v>BSC_Mittersill_A</v>
          </cell>
          <cell r="B1385">
            <v>782</v>
          </cell>
          <cell r="C1385" t="str">
            <v>TIKB_Waidring</v>
          </cell>
          <cell r="D1385">
            <v>1</v>
          </cell>
          <cell r="E1385">
            <v>1</v>
          </cell>
          <cell r="F1385">
            <v>0.86</v>
          </cell>
          <cell r="G1385">
            <v>10.46</v>
          </cell>
          <cell r="H1385">
            <v>0.18</v>
          </cell>
          <cell r="I1385">
            <v>2.15</v>
          </cell>
          <cell r="J1385">
            <v>29.58</v>
          </cell>
        </row>
        <row r="1386">
          <cell r="A1386" t="str">
            <v>BSC_Wörgl_A</v>
          </cell>
          <cell r="B1386">
            <v>763</v>
          </cell>
          <cell r="C1386" t="str">
            <v>TIKB_Westendorf</v>
          </cell>
          <cell r="D1386">
            <v>1</v>
          </cell>
          <cell r="E1386">
            <v>1</v>
          </cell>
          <cell r="F1386">
            <v>3.47</v>
          </cell>
          <cell r="G1386">
            <v>42.35</v>
          </cell>
          <cell r="H1386">
            <v>0.8</v>
          </cell>
          <cell r="I1386">
            <v>9.76</v>
          </cell>
          <cell r="J1386">
            <v>134.44999999999999</v>
          </cell>
        </row>
        <row r="1387">
          <cell r="A1387" t="str">
            <v>BSC_Wörgl_A</v>
          </cell>
          <cell r="B1387">
            <v>1643</v>
          </cell>
          <cell r="C1387" t="str">
            <v>TIKU_Alpbach</v>
          </cell>
          <cell r="D1387">
            <v>1</v>
          </cell>
          <cell r="E1387">
            <v>1</v>
          </cell>
          <cell r="F1387">
            <v>1.47</v>
          </cell>
          <cell r="G1387">
            <v>17.899999999999999</v>
          </cell>
          <cell r="H1387">
            <v>0.33</v>
          </cell>
          <cell r="I1387">
            <v>3.97</v>
          </cell>
          <cell r="J1387">
            <v>54.69</v>
          </cell>
        </row>
        <row r="1388">
          <cell r="A1388" t="str">
            <v>BSC_Wörgl_A</v>
          </cell>
          <cell r="B1388">
            <v>1645</v>
          </cell>
          <cell r="C1388" t="str">
            <v>TIKU_Brandenberg</v>
          </cell>
          <cell r="D1388">
            <v>1</v>
          </cell>
          <cell r="E1388">
            <v>1</v>
          </cell>
          <cell r="F1388">
            <v>0.66</v>
          </cell>
          <cell r="G1388">
            <v>22.4</v>
          </cell>
          <cell r="H1388">
            <v>7.0000000000000007E-2</v>
          </cell>
          <cell r="I1388">
            <v>2.44</v>
          </cell>
          <cell r="J1388">
            <v>12.03</v>
          </cell>
        </row>
        <row r="1389">
          <cell r="A1389" t="str">
            <v>BSC_Wörgl_A</v>
          </cell>
          <cell r="B1389">
            <v>840</v>
          </cell>
          <cell r="C1389" t="str">
            <v>TIKU_Eiberg</v>
          </cell>
          <cell r="D1389">
            <v>1</v>
          </cell>
          <cell r="E1389">
            <v>1</v>
          </cell>
          <cell r="F1389">
            <v>1.29</v>
          </cell>
          <cell r="G1389">
            <v>43.95</v>
          </cell>
          <cell r="H1389">
            <v>0.25</v>
          </cell>
          <cell r="I1389">
            <v>8.49</v>
          </cell>
          <cell r="J1389">
            <v>41.87</v>
          </cell>
        </row>
        <row r="1390">
          <cell r="A1390" t="str">
            <v>BSC_Wörgl_A</v>
          </cell>
          <cell r="B1390">
            <v>838</v>
          </cell>
          <cell r="C1390" t="str">
            <v>TIKU_Ellmau</v>
          </cell>
          <cell r="D1390">
            <v>1</v>
          </cell>
          <cell r="E1390">
            <v>1</v>
          </cell>
          <cell r="F1390">
            <v>2.89</v>
          </cell>
          <cell r="G1390">
            <v>35.21</v>
          </cell>
          <cell r="H1390">
            <v>0.78</v>
          </cell>
          <cell r="I1390">
            <v>9.56</v>
          </cell>
          <cell r="J1390">
            <v>131.71</v>
          </cell>
        </row>
        <row r="1391">
          <cell r="A1391" t="str">
            <v>BSC_Wörgl_A</v>
          </cell>
          <cell r="B1391">
            <v>534</v>
          </cell>
          <cell r="C1391" t="str">
            <v>TIKU_Gewerbehof</v>
          </cell>
          <cell r="D1391">
            <v>1</v>
          </cell>
          <cell r="E1391">
            <v>1</v>
          </cell>
          <cell r="F1391">
            <v>7.93</v>
          </cell>
          <cell r="G1391">
            <v>96.67</v>
          </cell>
          <cell r="H1391">
            <v>2.46</v>
          </cell>
          <cell r="I1391">
            <v>29.98</v>
          </cell>
          <cell r="J1391">
            <v>413.03</v>
          </cell>
        </row>
        <row r="1392">
          <cell r="A1392" t="str">
            <v>BSC_Wörgl_A</v>
          </cell>
          <cell r="B1392">
            <v>769</v>
          </cell>
          <cell r="C1392" t="str">
            <v>TIKU_Hauning</v>
          </cell>
          <cell r="D1392">
            <v>1</v>
          </cell>
          <cell r="E1392">
            <v>1</v>
          </cell>
          <cell r="F1392">
            <v>1.68</v>
          </cell>
          <cell r="G1392">
            <v>20.46</v>
          </cell>
          <cell r="H1392">
            <v>0.38</v>
          </cell>
          <cell r="I1392">
            <v>4.66</v>
          </cell>
          <cell r="J1392">
            <v>64.14</v>
          </cell>
        </row>
        <row r="1393">
          <cell r="A1393" t="str">
            <v>BSC_Wörgl_A</v>
          </cell>
          <cell r="B1393">
            <v>403</v>
          </cell>
          <cell r="C1393" t="str">
            <v>TIKU_Kramsach</v>
          </cell>
          <cell r="D1393">
            <v>1</v>
          </cell>
          <cell r="E1393">
            <v>1</v>
          </cell>
          <cell r="F1393">
            <v>7.77</v>
          </cell>
          <cell r="G1393">
            <v>94.72</v>
          </cell>
          <cell r="H1393">
            <v>2.36</v>
          </cell>
          <cell r="I1393">
            <v>28.8</v>
          </cell>
          <cell r="J1393">
            <v>396.76</v>
          </cell>
        </row>
        <row r="1394">
          <cell r="A1394" t="str">
            <v>BSC_Wörgl_A</v>
          </cell>
          <cell r="B1394">
            <v>391</v>
          </cell>
          <cell r="C1394" t="str">
            <v>TIKU_Kundl</v>
          </cell>
          <cell r="D1394">
            <v>1</v>
          </cell>
          <cell r="E1394">
            <v>1</v>
          </cell>
          <cell r="F1394">
            <v>4.13</v>
          </cell>
          <cell r="G1394">
            <v>50.42</v>
          </cell>
          <cell r="H1394">
            <v>1.45</v>
          </cell>
          <cell r="I1394">
            <v>17.649999999999999</v>
          </cell>
          <cell r="J1394">
            <v>243.1</v>
          </cell>
        </row>
        <row r="1395">
          <cell r="A1395" t="str">
            <v>BSC_Wörgl_A</v>
          </cell>
          <cell r="B1395">
            <v>8240</v>
          </cell>
          <cell r="C1395" t="str">
            <v>TIKU_Landl</v>
          </cell>
          <cell r="D1395">
            <v>1</v>
          </cell>
          <cell r="E1395">
            <v>1</v>
          </cell>
          <cell r="F1395">
            <v>0.85</v>
          </cell>
          <cell r="G1395">
            <v>10.37</v>
          </cell>
          <cell r="H1395">
            <v>0.14000000000000001</v>
          </cell>
          <cell r="I1395">
            <v>1.68</v>
          </cell>
          <cell r="J1395">
            <v>23.09</v>
          </cell>
        </row>
        <row r="1396">
          <cell r="A1396" t="str">
            <v>BSC_Wörgl_A</v>
          </cell>
          <cell r="B1396">
            <v>8680</v>
          </cell>
          <cell r="C1396" t="str">
            <v>TIKU_Mitterland</v>
          </cell>
          <cell r="D1396">
            <v>1</v>
          </cell>
          <cell r="E1396">
            <v>1</v>
          </cell>
          <cell r="F1396">
            <v>2.17</v>
          </cell>
          <cell r="G1396">
            <v>26.52</v>
          </cell>
          <cell r="H1396">
            <v>0.35</v>
          </cell>
          <cell r="I1396">
            <v>4.2300000000000004</v>
          </cell>
          <cell r="J1396">
            <v>58.28</v>
          </cell>
        </row>
        <row r="1397">
          <cell r="A1397" t="str">
            <v>BSC_Wörgl_A</v>
          </cell>
          <cell r="B1397">
            <v>839</v>
          </cell>
          <cell r="C1397" t="str">
            <v>TIKU_Niederndorf</v>
          </cell>
          <cell r="D1397">
            <v>1</v>
          </cell>
          <cell r="E1397">
            <v>1</v>
          </cell>
          <cell r="F1397">
            <v>2.88</v>
          </cell>
          <cell r="G1397">
            <v>35.119999999999997</v>
          </cell>
          <cell r="H1397">
            <v>0.95</v>
          </cell>
          <cell r="I1397">
            <v>11.56</v>
          </cell>
          <cell r="J1397">
            <v>159.21</v>
          </cell>
        </row>
        <row r="1398">
          <cell r="A1398" t="str">
            <v>BSC_Wörgl_A</v>
          </cell>
          <cell r="B1398">
            <v>1644</v>
          </cell>
          <cell r="C1398" t="str">
            <v>TIKU_Reith_Alpbach</v>
          </cell>
          <cell r="D1398">
            <v>1</v>
          </cell>
          <cell r="E1398">
            <v>1</v>
          </cell>
          <cell r="F1398">
            <v>1.57</v>
          </cell>
          <cell r="G1398">
            <v>19.18</v>
          </cell>
          <cell r="H1398">
            <v>0.41</v>
          </cell>
          <cell r="I1398">
            <v>4.99</v>
          </cell>
          <cell r="J1398">
            <v>68.790000000000006</v>
          </cell>
        </row>
        <row r="1399">
          <cell r="A1399" t="str">
            <v>BSC_Wörgl_A</v>
          </cell>
          <cell r="B1399">
            <v>538</v>
          </cell>
          <cell r="C1399" t="str">
            <v>TIKU_Schaftenau</v>
          </cell>
          <cell r="D1399">
            <v>1</v>
          </cell>
          <cell r="E1399">
            <v>1</v>
          </cell>
          <cell r="F1399">
            <v>2.73</v>
          </cell>
          <cell r="G1399">
            <v>33.32</v>
          </cell>
          <cell r="H1399">
            <v>0.95</v>
          </cell>
          <cell r="I1399">
            <v>11.58</v>
          </cell>
          <cell r="J1399">
            <v>159.56</v>
          </cell>
        </row>
        <row r="1400">
          <cell r="A1400" t="str">
            <v>BSC_Mittersill_A</v>
          </cell>
          <cell r="B1400">
            <v>1445</v>
          </cell>
          <cell r="C1400" t="str">
            <v>TIKU_Scheffau</v>
          </cell>
          <cell r="D1400">
            <v>1</v>
          </cell>
          <cell r="E1400">
            <v>1</v>
          </cell>
          <cell r="F1400">
            <v>1.64</v>
          </cell>
          <cell r="G1400">
            <v>55.7</v>
          </cell>
          <cell r="H1400">
            <v>0.27</v>
          </cell>
          <cell r="I1400">
            <v>9.09</v>
          </cell>
          <cell r="J1400">
            <v>44.82</v>
          </cell>
        </row>
        <row r="1401">
          <cell r="A1401" t="str">
            <v>BSC_Wörgl_A</v>
          </cell>
          <cell r="B1401">
            <v>533</v>
          </cell>
          <cell r="C1401" t="str">
            <v>TIKU_Sudetenlandstr</v>
          </cell>
          <cell r="D1401">
            <v>1</v>
          </cell>
          <cell r="E1401">
            <v>1</v>
          </cell>
          <cell r="F1401">
            <v>4.1100000000000003</v>
          </cell>
          <cell r="G1401">
            <v>50.06</v>
          </cell>
          <cell r="H1401">
            <v>1.19</v>
          </cell>
          <cell r="I1401">
            <v>14.46</v>
          </cell>
          <cell r="J1401">
            <v>199.19</v>
          </cell>
        </row>
        <row r="1402">
          <cell r="A1402" t="str">
            <v>BSC_Wörgl_A</v>
          </cell>
          <cell r="B1402">
            <v>770</v>
          </cell>
          <cell r="C1402" t="str">
            <v>TIKU_Walchsee</v>
          </cell>
          <cell r="D1402">
            <v>1</v>
          </cell>
          <cell r="E1402">
            <v>1</v>
          </cell>
          <cell r="F1402">
            <v>2.5</v>
          </cell>
          <cell r="G1402">
            <v>30.52</v>
          </cell>
          <cell r="H1402">
            <v>0.64</v>
          </cell>
          <cell r="I1402">
            <v>7.81</v>
          </cell>
          <cell r="J1402">
            <v>107.61</v>
          </cell>
        </row>
        <row r="1403">
          <cell r="A1403" t="str">
            <v>BSC_Wörgl_A</v>
          </cell>
          <cell r="B1403">
            <v>318</v>
          </cell>
          <cell r="C1403" t="str">
            <v>TIKU_Woergl</v>
          </cell>
          <cell r="D1403">
            <v>1</v>
          </cell>
          <cell r="E1403">
            <v>1</v>
          </cell>
          <cell r="F1403">
            <v>5.03</v>
          </cell>
          <cell r="G1403">
            <v>61.28</v>
          </cell>
          <cell r="H1403">
            <v>1.45</v>
          </cell>
          <cell r="I1403">
            <v>17.73</v>
          </cell>
          <cell r="J1403">
            <v>244.32</v>
          </cell>
        </row>
        <row r="1404">
          <cell r="A1404" t="str">
            <v>BSC_Wörgl_A</v>
          </cell>
          <cell r="B1404">
            <v>319</v>
          </cell>
          <cell r="C1404" t="str">
            <v>TIKU_Woergl</v>
          </cell>
          <cell r="D1404">
            <v>1</v>
          </cell>
          <cell r="E1404">
            <v>2</v>
          </cell>
          <cell r="F1404">
            <v>4.78</v>
          </cell>
          <cell r="G1404">
            <v>58.23</v>
          </cell>
          <cell r="H1404">
            <v>1.36</v>
          </cell>
          <cell r="I1404">
            <v>16.54</v>
          </cell>
          <cell r="J1404">
            <v>227.93</v>
          </cell>
        </row>
        <row r="1405">
          <cell r="A1405" t="str">
            <v>BSC_Wörgl_A</v>
          </cell>
          <cell r="B1405">
            <v>320</v>
          </cell>
          <cell r="C1405" t="str">
            <v>TIKU_Woergl</v>
          </cell>
          <cell r="D1405">
            <v>1</v>
          </cell>
          <cell r="E1405">
            <v>3</v>
          </cell>
          <cell r="F1405">
            <v>3</v>
          </cell>
          <cell r="G1405">
            <v>36.58</v>
          </cell>
          <cell r="H1405">
            <v>0.99</v>
          </cell>
          <cell r="I1405">
            <v>12.01</v>
          </cell>
          <cell r="J1405">
            <v>165.48</v>
          </cell>
        </row>
        <row r="1406">
          <cell r="A1406" t="str">
            <v>BSC_Landeck_A</v>
          </cell>
          <cell r="B1406">
            <v>2259</v>
          </cell>
          <cell r="C1406" t="str">
            <v>TILA_Fiss</v>
          </cell>
          <cell r="D1406">
            <v>1</v>
          </cell>
          <cell r="E1406">
            <v>1</v>
          </cell>
          <cell r="F1406">
            <v>0.89</v>
          </cell>
          <cell r="G1406">
            <v>10.82</v>
          </cell>
          <cell r="H1406">
            <v>0.12</v>
          </cell>
          <cell r="I1406">
            <v>1.45</v>
          </cell>
          <cell r="J1406">
            <v>20.010000000000002</v>
          </cell>
        </row>
        <row r="1407">
          <cell r="A1407" t="str">
            <v>BSC_Bludenz_A</v>
          </cell>
          <cell r="B1407">
            <v>2270</v>
          </cell>
          <cell r="C1407" t="str">
            <v>TILA_Galtuer</v>
          </cell>
          <cell r="D1407">
            <v>1</v>
          </cell>
          <cell r="E1407">
            <v>1</v>
          </cell>
          <cell r="F1407">
            <v>0.88</v>
          </cell>
          <cell r="G1407">
            <v>10.73</v>
          </cell>
          <cell r="H1407">
            <v>0.11</v>
          </cell>
          <cell r="I1407">
            <v>1.38</v>
          </cell>
          <cell r="J1407">
            <v>18.96</v>
          </cell>
        </row>
        <row r="1408">
          <cell r="A1408" t="str">
            <v>BSC_Landeck_A</v>
          </cell>
          <cell r="B1408">
            <v>755</v>
          </cell>
          <cell r="C1408" t="str">
            <v>TILA_Hochgallmig</v>
          </cell>
          <cell r="D1408">
            <v>1</v>
          </cell>
          <cell r="E1408">
            <v>1</v>
          </cell>
          <cell r="F1408">
            <v>1.86</v>
          </cell>
          <cell r="G1408">
            <v>22.74</v>
          </cell>
          <cell r="H1408">
            <v>0.15</v>
          </cell>
          <cell r="I1408">
            <v>1.79</v>
          </cell>
          <cell r="J1408">
            <v>24.68</v>
          </cell>
        </row>
        <row r="1409">
          <cell r="A1409" t="str">
            <v>BSC_Landeck_A</v>
          </cell>
          <cell r="B1409">
            <v>1664</v>
          </cell>
          <cell r="C1409" t="str">
            <v>TILA_Hochgallmig</v>
          </cell>
          <cell r="D1409">
            <v>1</v>
          </cell>
          <cell r="E1409">
            <v>2</v>
          </cell>
          <cell r="F1409">
            <v>1.1299999999999999</v>
          </cell>
          <cell r="G1409">
            <v>13.75</v>
          </cell>
          <cell r="H1409">
            <v>0.12</v>
          </cell>
          <cell r="I1409">
            <v>1.49</v>
          </cell>
          <cell r="J1409">
            <v>20.57</v>
          </cell>
        </row>
        <row r="1410">
          <cell r="A1410" t="str">
            <v>BSC_Landeck_A</v>
          </cell>
          <cell r="B1410">
            <v>2267</v>
          </cell>
          <cell r="C1410" t="str">
            <v>TILA_Ischgl</v>
          </cell>
          <cell r="D1410">
            <v>1</v>
          </cell>
          <cell r="E1410">
            <v>1</v>
          </cell>
          <cell r="F1410">
            <v>1.44</v>
          </cell>
          <cell r="G1410">
            <v>17.5</v>
          </cell>
          <cell r="H1410">
            <v>0.25</v>
          </cell>
          <cell r="I1410">
            <v>3.01</v>
          </cell>
          <cell r="J1410">
            <v>41.49</v>
          </cell>
        </row>
        <row r="1411">
          <cell r="A1411" t="str">
            <v>BSC_Landeck_A</v>
          </cell>
          <cell r="B1411">
            <v>2268</v>
          </cell>
          <cell r="C1411" t="str">
            <v>TILA_Ischgl_Idalpe</v>
          </cell>
          <cell r="D1411">
            <v>1</v>
          </cell>
          <cell r="E1411">
            <v>1</v>
          </cell>
          <cell r="F1411">
            <v>0.37</v>
          </cell>
          <cell r="G1411">
            <v>4.54</v>
          </cell>
          <cell r="H1411">
            <v>0.01</v>
          </cell>
          <cell r="I1411">
            <v>0.08</v>
          </cell>
          <cell r="J1411">
            <v>1.1399999999999999</v>
          </cell>
        </row>
        <row r="1412">
          <cell r="A1412" t="str">
            <v>BSC_Landeck_A</v>
          </cell>
          <cell r="B1412">
            <v>1094</v>
          </cell>
          <cell r="C1412" t="str">
            <v>TILA_Landeck</v>
          </cell>
          <cell r="D1412">
            <v>1</v>
          </cell>
          <cell r="E1412">
            <v>1</v>
          </cell>
          <cell r="F1412">
            <v>4.66</v>
          </cell>
          <cell r="G1412">
            <v>56.86</v>
          </cell>
          <cell r="H1412">
            <v>1.29</v>
          </cell>
          <cell r="I1412">
            <v>15.73</v>
          </cell>
          <cell r="J1412">
            <v>216.69</v>
          </cell>
        </row>
        <row r="1413">
          <cell r="A1413" t="str">
            <v>BSC_Landeck_A</v>
          </cell>
          <cell r="B1413">
            <v>1095</v>
          </cell>
          <cell r="C1413" t="str">
            <v>TILA_Landeck</v>
          </cell>
          <cell r="D1413">
            <v>1</v>
          </cell>
          <cell r="E1413">
            <v>2</v>
          </cell>
          <cell r="F1413">
            <v>3.79</v>
          </cell>
          <cell r="G1413">
            <v>46.19</v>
          </cell>
          <cell r="H1413">
            <v>0.74</v>
          </cell>
          <cell r="I1413">
            <v>9.0299999999999994</v>
          </cell>
          <cell r="J1413">
            <v>124.4</v>
          </cell>
        </row>
        <row r="1414">
          <cell r="A1414" t="str">
            <v>BSC_Landeck_A</v>
          </cell>
          <cell r="B1414">
            <v>2264</v>
          </cell>
          <cell r="C1414" t="str">
            <v>TILA_Nauders</v>
          </cell>
          <cell r="D1414">
            <v>1</v>
          </cell>
          <cell r="E1414">
            <v>1</v>
          </cell>
          <cell r="F1414">
            <v>2.2599999999999998</v>
          </cell>
          <cell r="G1414">
            <v>27.53</v>
          </cell>
          <cell r="H1414">
            <v>0.34</v>
          </cell>
          <cell r="I1414">
            <v>4.1100000000000003</v>
          </cell>
          <cell r="J1414">
            <v>56.61</v>
          </cell>
        </row>
        <row r="1415">
          <cell r="A1415" t="str">
            <v>BSC_Landeck_A</v>
          </cell>
          <cell r="B1415">
            <v>1080</v>
          </cell>
          <cell r="C1415" t="str">
            <v>TILA_Pardoell</v>
          </cell>
          <cell r="D1415">
            <v>1</v>
          </cell>
          <cell r="E1415">
            <v>1</v>
          </cell>
          <cell r="F1415">
            <v>1.78</v>
          </cell>
          <cell r="G1415">
            <v>21.68</v>
          </cell>
          <cell r="H1415">
            <v>0.27</v>
          </cell>
          <cell r="I1415">
            <v>3.31</v>
          </cell>
          <cell r="J1415">
            <v>45.64</v>
          </cell>
        </row>
        <row r="1416">
          <cell r="A1416" t="str">
            <v>BSC_Landeck_A</v>
          </cell>
          <cell r="B1416">
            <v>748</v>
          </cell>
          <cell r="C1416" t="str">
            <v>TILA_Pettneu</v>
          </cell>
          <cell r="D1416">
            <v>1</v>
          </cell>
          <cell r="E1416">
            <v>1</v>
          </cell>
          <cell r="F1416">
            <v>1.28</v>
          </cell>
          <cell r="G1416">
            <v>15.67</v>
          </cell>
          <cell r="H1416">
            <v>0.27</v>
          </cell>
          <cell r="I1416">
            <v>3.3</v>
          </cell>
          <cell r="J1416">
            <v>45.42</v>
          </cell>
        </row>
        <row r="1417">
          <cell r="A1417" t="str">
            <v>BSC_Landeck_A</v>
          </cell>
          <cell r="B1417">
            <v>2262</v>
          </cell>
          <cell r="C1417" t="str">
            <v>TILA_Pfunds</v>
          </cell>
          <cell r="D1417">
            <v>1</v>
          </cell>
          <cell r="E1417">
            <v>1</v>
          </cell>
          <cell r="F1417">
            <v>1.17</v>
          </cell>
          <cell r="G1417">
            <v>14.24</v>
          </cell>
          <cell r="H1417">
            <v>0.25</v>
          </cell>
          <cell r="I1417">
            <v>2.99</v>
          </cell>
          <cell r="J1417">
            <v>41.21</v>
          </cell>
        </row>
        <row r="1418">
          <cell r="A1418" t="str">
            <v>BSC_Landeck_A</v>
          </cell>
          <cell r="B1418">
            <v>745</v>
          </cell>
          <cell r="C1418" t="str">
            <v>TILA_Pians</v>
          </cell>
          <cell r="D1418">
            <v>1</v>
          </cell>
          <cell r="E1418">
            <v>1</v>
          </cell>
          <cell r="F1418">
            <v>0.83</v>
          </cell>
          <cell r="G1418">
            <v>28.36</v>
          </cell>
          <cell r="H1418">
            <v>0.14000000000000001</v>
          </cell>
          <cell r="I1418">
            <v>4.88</v>
          </cell>
          <cell r="J1418">
            <v>24.07</v>
          </cell>
        </row>
        <row r="1419">
          <cell r="A1419" t="str">
            <v>BSC_Landeck_A</v>
          </cell>
          <cell r="B1419">
            <v>2265</v>
          </cell>
          <cell r="C1419" t="str">
            <v>TILA_See</v>
          </cell>
          <cell r="D1419">
            <v>1</v>
          </cell>
          <cell r="E1419">
            <v>1</v>
          </cell>
          <cell r="F1419">
            <v>1.06</v>
          </cell>
          <cell r="G1419">
            <v>12.9</v>
          </cell>
          <cell r="H1419">
            <v>0.16</v>
          </cell>
          <cell r="I1419">
            <v>2</v>
          </cell>
          <cell r="J1419">
            <v>27.48</v>
          </cell>
        </row>
        <row r="1420">
          <cell r="A1420" t="str">
            <v>BSC_Landeck_A</v>
          </cell>
          <cell r="B1420">
            <v>2260</v>
          </cell>
          <cell r="C1420" t="str">
            <v>TILA_Serfaus</v>
          </cell>
          <cell r="D1420">
            <v>1</v>
          </cell>
          <cell r="E1420">
            <v>1</v>
          </cell>
          <cell r="F1420">
            <v>0.98</v>
          </cell>
          <cell r="G1420">
            <v>11.92</v>
          </cell>
          <cell r="H1420">
            <v>0.17</v>
          </cell>
          <cell r="I1420">
            <v>2.06</v>
          </cell>
          <cell r="J1420">
            <v>28.41</v>
          </cell>
        </row>
        <row r="1421">
          <cell r="A1421" t="str">
            <v>BSC_Landeck_A</v>
          </cell>
          <cell r="B1421">
            <v>2263</v>
          </cell>
          <cell r="C1421" t="str">
            <v>TILA_Spiss</v>
          </cell>
          <cell r="D1421">
            <v>1</v>
          </cell>
          <cell r="E1421">
            <v>1</v>
          </cell>
          <cell r="F1421">
            <v>0.6</v>
          </cell>
          <cell r="G1421">
            <v>7.29</v>
          </cell>
          <cell r="H1421">
            <v>0.06</v>
          </cell>
          <cell r="I1421">
            <v>0.78</v>
          </cell>
          <cell r="J1421">
            <v>10.69</v>
          </cell>
        </row>
        <row r="1422">
          <cell r="A1422" t="str">
            <v>BSC_Landeck_A</v>
          </cell>
          <cell r="B1422">
            <v>747</v>
          </cell>
          <cell r="C1422" t="str">
            <v>TILA_St_Anton</v>
          </cell>
          <cell r="D1422">
            <v>1</v>
          </cell>
          <cell r="E1422">
            <v>1</v>
          </cell>
          <cell r="F1422">
            <v>0.94</v>
          </cell>
          <cell r="G1422">
            <v>4.6500000000000004</v>
          </cell>
          <cell r="H1422">
            <v>0.19</v>
          </cell>
          <cell r="I1422">
            <v>0.95</v>
          </cell>
          <cell r="J1422">
            <v>32.14</v>
          </cell>
        </row>
        <row r="1423">
          <cell r="A1423" t="str">
            <v>BSC_Landeck_A</v>
          </cell>
          <cell r="B1423">
            <v>1097</v>
          </cell>
          <cell r="C1423" t="str">
            <v>TILA_St_Anton</v>
          </cell>
          <cell r="D1423">
            <v>1</v>
          </cell>
          <cell r="E1423">
            <v>2</v>
          </cell>
          <cell r="F1423">
            <v>0.56000000000000005</v>
          </cell>
          <cell r="G1423">
            <v>6.86</v>
          </cell>
          <cell r="H1423">
            <v>0.04</v>
          </cell>
          <cell r="I1423">
            <v>0.51</v>
          </cell>
          <cell r="J1423">
            <v>7.05</v>
          </cell>
        </row>
        <row r="1424">
          <cell r="A1424" t="str">
            <v>BSC_Landeck_A</v>
          </cell>
          <cell r="B1424">
            <v>2261</v>
          </cell>
          <cell r="C1424" t="str">
            <v>TILA_St_Christina</v>
          </cell>
          <cell r="D1424">
            <v>1</v>
          </cell>
          <cell r="E1424">
            <v>1</v>
          </cell>
          <cell r="F1424">
            <v>1.18</v>
          </cell>
          <cell r="G1424">
            <v>14.42</v>
          </cell>
          <cell r="H1424">
            <v>0.28999999999999998</v>
          </cell>
          <cell r="I1424">
            <v>3.48</v>
          </cell>
          <cell r="J1424">
            <v>47.95</v>
          </cell>
        </row>
        <row r="1425">
          <cell r="A1425" t="str">
            <v>BSC_Landeck_A</v>
          </cell>
          <cell r="B1425">
            <v>761</v>
          </cell>
          <cell r="C1425" t="str">
            <v>TILA_St_Christoph</v>
          </cell>
          <cell r="D1425">
            <v>1</v>
          </cell>
          <cell r="E1425">
            <v>1</v>
          </cell>
          <cell r="F1425">
            <v>0.91</v>
          </cell>
          <cell r="G1425">
            <v>11.13</v>
          </cell>
          <cell r="H1425">
            <v>0.1</v>
          </cell>
          <cell r="I1425">
            <v>1.28</v>
          </cell>
          <cell r="J1425">
            <v>17.64</v>
          </cell>
        </row>
        <row r="1426">
          <cell r="A1426" t="str">
            <v>BSC_Landeck_A</v>
          </cell>
          <cell r="B1426">
            <v>8239</v>
          </cell>
          <cell r="C1426" t="str">
            <v>TILA_St_Jakob</v>
          </cell>
          <cell r="D1426">
            <v>1</v>
          </cell>
          <cell r="E1426">
            <v>1</v>
          </cell>
          <cell r="F1426">
            <v>0.54</v>
          </cell>
          <cell r="G1426">
            <v>6.59</v>
          </cell>
          <cell r="H1426">
            <v>7.0000000000000007E-2</v>
          </cell>
          <cell r="I1426">
            <v>0.85</v>
          </cell>
          <cell r="J1426">
            <v>11.64</v>
          </cell>
        </row>
        <row r="1427">
          <cell r="A1427" t="str">
            <v>BSC_Landeck_A</v>
          </cell>
          <cell r="B1427">
            <v>681</v>
          </cell>
          <cell r="C1427" t="str">
            <v>TILA_Zammerberg</v>
          </cell>
          <cell r="D1427">
            <v>1</v>
          </cell>
          <cell r="E1427">
            <v>1</v>
          </cell>
          <cell r="F1427">
            <v>0.86</v>
          </cell>
          <cell r="G1427">
            <v>10.55</v>
          </cell>
          <cell r="H1427">
            <v>0.14000000000000001</v>
          </cell>
          <cell r="I1427">
            <v>1.66</v>
          </cell>
          <cell r="J1427">
            <v>22.92</v>
          </cell>
        </row>
        <row r="1428">
          <cell r="A1428" t="str">
            <v>BSC_Lienz_A</v>
          </cell>
          <cell r="B1428">
            <v>1908</v>
          </cell>
          <cell r="C1428" t="str">
            <v>TILZ_Abfaltersbach</v>
          </cell>
          <cell r="D1428">
            <v>1</v>
          </cell>
          <cell r="E1428">
            <v>1</v>
          </cell>
          <cell r="F1428">
            <v>1.46</v>
          </cell>
          <cell r="G1428">
            <v>49.74</v>
          </cell>
          <cell r="H1428">
            <v>0.13</v>
          </cell>
          <cell r="I1428">
            <v>4.26</v>
          </cell>
          <cell r="J1428">
            <v>21</v>
          </cell>
        </row>
        <row r="1429">
          <cell r="A1429" t="str">
            <v>BSC_Lienz_A</v>
          </cell>
          <cell r="B1429">
            <v>1166</v>
          </cell>
          <cell r="C1429" t="str">
            <v>TILZ_Berg</v>
          </cell>
          <cell r="D1429">
            <v>1</v>
          </cell>
          <cell r="E1429">
            <v>1</v>
          </cell>
          <cell r="F1429">
            <v>0.28000000000000003</v>
          </cell>
          <cell r="G1429">
            <v>3.38</v>
          </cell>
          <cell r="H1429">
            <v>0.02</v>
          </cell>
          <cell r="I1429">
            <v>0.28999999999999998</v>
          </cell>
          <cell r="J1429">
            <v>4.0599999999999996</v>
          </cell>
        </row>
        <row r="1430">
          <cell r="A1430" t="str">
            <v>BSC_Lienz_A</v>
          </cell>
          <cell r="B1430">
            <v>1167</v>
          </cell>
          <cell r="C1430" t="str">
            <v>TILZ_Doelsach</v>
          </cell>
          <cell r="D1430">
            <v>1</v>
          </cell>
          <cell r="E1430">
            <v>1</v>
          </cell>
          <cell r="F1430">
            <v>2.33</v>
          </cell>
          <cell r="G1430">
            <v>28.35</v>
          </cell>
          <cell r="H1430">
            <v>0.57999999999999996</v>
          </cell>
          <cell r="I1430">
            <v>7.07</v>
          </cell>
          <cell r="J1430">
            <v>97.45</v>
          </cell>
        </row>
        <row r="1431">
          <cell r="A1431" t="str">
            <v>BSC_Lienz_A</v>
          </cell>
          <cell r="B1431">
            <v>1909</v>
          </cell>
          <cell r="C1431" t="str">
            <v>TILZ_Erlach</v>
          </cell>
          <cell r="D1431">
            <v>1</v>
          </cell>
          <cell r="E1431">
            <v>1</v>
          </cell>
          <cell r="F1431">
            <v>1.01</v>
          </cell>
          <cell r="G1431">
            <v>12.38</v>
          </cell>
          <cell r="H1431">
            <v>0.17</v>
          </cell>
          <cell r="I1431">
            <v>2.0699999999999998</v>
          </cell>
          <cell r="J1431">
            <v>28.48</v>
          </cell>
        </row>
        <row r="1432">
          <cell r="A1432" t="str">
            <v>BSC_Lienz_A</v>
          </cell>
          <cell r="B1432">
            <v>9547</v>
          </cell>
          <cell r="C1432" t="str">
            <v>TILZ_Erlsbach</v>
          </cell>
          <cell r="D1432">
            <v>1</v>
          </cell>
          <cell r="E1432">
            <v>1</v>
          </cell>
          <cell r="F1432">
            <v>0.35</v>
          </cell>
          <cell r="G1432">
            <v>12.09</v>
          </cell>
          <cell r="H1432">
            <v>0.01</v>
          </cell>
          <cell r="I1432">
            <v>0.47</v>
          </cell>
          <cell r="J1432">
            <v>2.33</v>
          </cell>
        </row>
        <row r="1433">
          <cell r="A1433" t="str">
            <v>BSC_Lienz_A</v>
          </cell>
          <cell r="B1433">
            <v>8078</v>
          </cell>
          <cell r="C1433" t="str">
            <v>TILZ_Feistritz</v>
          </cell>
          <cell r="D1433">
            <v>1</v>
          </cell>
          <cell r="E1433">
            <v>1</v>
          </cell>
          <cell r="F1433">
            <v>0.84</v>
          </cell>
          <cell r="G1433">
            <v>10.24</v>
          </cell>
          <cell r="H1433">
            <v>0.14000000000000001</v>
          </cell>
          <cell r="I1433">
            <v>1.71</v>
          </cell>
          <cell r="J1433">
            <v>23.53</v>
          </cell>
        </row>
        <row r="1434">
          <cell r="A1434" t="str">
            <v>BSC_Lienz_A</v>
          </cell>
          <cell r="B1434">
            <v>1168</v>
          </cell>
          <cell r="C1434" t="str">
            <v>TILZ_FT_Tunnel_Sued</v>
          </cell>
          <cell r="D1434">
            <v>1</v>
          </cell>
          <cell r="E1434">
            <v>1</v>
          </cell>
          <cell r="F1434">
            <v>0.35</v>
          </cell>
          <cell r="G1434">
            <v>4.2699999999999996</v>
          </cell>
          <cell r="H1434">
            <v>0.04</v>
          </cell>
          <cell r="I1434">
            <v>0.47</v>
          </cell>
          <cell r="J1434">
            <v>6.5</v>
          </cell>
        </row>
        <row r="1435">
          <cell r="A1435" t="str">
            <v>BSC_Lienz_A</v>
          </cell>
          <cell r="B1435">
            <v>1592</v>
          </cell>
          <cell r="C1435" t="str">
            <v>TILZ_Huben</v>
          </cell>
          <cell r="D1435">
            <v>1</v>
          </cell>
          <cell r="E1435">
            <v>1</v>
          </cell>
          <cell r="F1435">
            <v>0.77</v>
          </cell>
          <cell r="G1435">
            <v>9.39</v>
          </cell>
          <cell r="H1435">
            <v>0.13</v>
          </cell>
          <cell r="I1435">
            <v>1.63</v>
          </cell>
          <cell r="J1435">
            <v>22.51</v>
          </cell>
        </row>
        <row r="1436">
          <cell r="A1436" t="str">
            <v>BSC_Lienz_A</v>
          </cell>
          <cell r="B1436">
            <v>8321</v>
          </cell>
          <cell r="C1436" t="str">
            <v>TILZ_Kals</v>
          </cell>
          <cell r="D1436">
            <v>1</v>
          </cell>
          <cell r="E1436">
            <v>1</v>
          </cell>
          <cell r="F1436">
            <v>0.78</v>
          </cell>
          <cell r="G1436">
            <v>9.48</v>
          </cell>
          <cell r="H1436">
            <v>0.04</v>
          </cell>
          <cell r="I1436">
            <v>0.43</v>
          </cell>
          <cell r="J1436">
            <v>5.91</v>
          </cell>
        </row>
        <row r="1437">
          <cell r="A1437" t="str">
            <v>BSC_Lienz_A</v>
          </cell>
          <cell r="B1437">
            <v>1170</v>
          </cell>
          <cell r="C1437" t="str">
            <v>TILZ_Lienz</v>
          </cell>
          <cell r="D1437">
            <v>1</v>
          </cell>
          <cell r="E1437">
            <v>1</v>
          </cell>
          <cell r="F1437">
            <v>2.31</v>
          </cell>
          <cell r="G1437">
            <v>28.11</v>
          </cell>
          <cell r="H1437">
            <v>0.54</v>
          </cell>
          <cell r="I1437">
            <v>6.59</v>
          </cell>
          <cell r="J1437">
            <v>90.81</v>
          </cell>
        </row>
        <row r="1438">
          <cell r="A1438" t="str">
            <v>BSC_Lienz_A</v>
          </cell>
          <cell r="B1438">
            <v>1171</v>
          </cell>
          <cell r="C1438" t="str">
            <v>TILZ_Lienz</v>
          </cell>
          <cell r="D1438">
            <v>1</v>
          </cell>
          <cell r="E1438">
            <v>2</v>
          </cell>
          <cell r="F1438">
            <v>1.72</v>
          </cell>
          <cell r="G1438">
            <v>20.91</v>
          </cell>
          <cell r="H1438">
            <v>0.48</v>
          </cell>
          <cell r="I1438">
            <v>5.89</v>
          </cell>
          <cell r="J1438">
            <v>81.14</v>
          </cell>
        </row>
        <row r="1439">
          <cell r="A1439" t="str">
            <v>BSC_Lienz_A</v>
          </cell>
          <cell r="B1439">
            <v>1172</v>
          </cell>
          <cell r="C1439" t="str">
            <v>TILZ_Lienz</v>
          </cell>
          <cell r="D1439">
            <v>1</v>
          </cell>
          <cell r="E1439">
            <v>3</v>
          </cell>
          <cell r="F1439">
            <v>6.53</v>
          </cell>
          <cell r="G1439">
            <v>79.569999999999993</v>
          </cell>
          <cell r="H1439">
            <v>2</v>
          </cell>
          <cell r="I1439">
            <v>24.43</v>
          </cell>
          <cell r="J1439">
            <v>336.53</v>
          </cell>
        </row>
        <row r="1440">
          <cell r="A1440" t="str">
            <v>BSC_Lienz_A</v>
          </cell>
          <cell r="B1440">
            <v>1173</v>
          </cell>
          <cell r="C1440" t="str">
            <v>TILZ_Matrei</v>
          </cell>
          <cell r="D1440">
            <v>1</v>
          </cell>
          <cell r="E1440">
            <v>1</v>
          </cell>
          <cell r="F1440">
            <v>2.46</v>
          </cell>
          <cell r="G1440">
            <v>29.94</v>
          </cell>
          <cell r="H1440">
            <v>0.34</v>
          </cell>
          <cell r="I1440">
            <v>4.13</v>
          </cell>
          <cell r="J1440">
            <v>56.86</v>
          </cell>
        </row>
        <row r="1441">
          <cell r="A1441" t="str">
            <v>BSC_Lienz_A</v>
          </cell>
          <cell r="B1441">
            <v>8299</v>
          </cell>
          <cell r="C1441" t="str">
            <v>TILZ_Moos</v>
          </cell>
          <cell r="D1441">
            <v>1</v>
          </cell>
          <cell r="E1441">
            <v>1</v>
          </cell>
          <cell r="F1441">
            <v>0.86</v>
          </cell>
          <cell r="G1441">
            <v>10.52</v>
          </cell>
          <cell r="H1441">
            <v>0.11</v>
          </cell>
          <cell r="I1441">
            <v>1.32</v>
          </cell>
          <cell r="J1441">
            <v>18.149999999999999</v>
          </cell>
        </row>
        <row r="1442">
          <cell r="A1442" t="str">
            <v>BSC_Lienz_A</v>
          </cell>
          <cell r="B1442">
            <v>1174</v>
          </cell>
          <cell r="C1442" t="str">
            <v>TILZ_Nikolsdorf</v>
          </cell>
          <cell r="D1442">
            <v>1</v>
          </cell>
          <cell r="E1442">
            <v>1</v>
          </cell>
          <cell r="F1442">
            <v>1.1499999999999999</v>
          </cell>
          <cell r="G1442">
            <v>13.96</v>
          </cell>
          <cell r="H1442">
            <v>0.17</v>
          </cell>
          <cell r="I1442">
            <v>2.12</v>
          </cell>
          <cell r="J1442">
            <v>29.22</v>
          </cell>
        </row>
        <row r="1443">
          <cell r="A1443" t="str">
            <v>BSC_Lienz_A</v>
          </cell>
          <cell r="B1443">
            <v>1593</v>
          </cell>
          <cell r="C1443" t="str">
            <v>TILZ_Oberlienz</v>
          </cell>
          <cell r="D1443">
            <v>1</v>
          </cell>
          <cell r="E1443">
            <v>1</v>
          </cell>
          <cell r="F1443">
            <v>1.24</v>
          </cell>
          <cell r="G1443">
            <v>15.09</v>
          </cell>
          <cell r="H1443">
            <v>0.14000000000000001</v>
          </cell>
          <cell r="I1443">
            <v>1.73</v>
          </cell>
          <cell r="J1443">
            <v>23.88</v>
          </cell>
        </row>
        <row r="1444">
          <cell r="A1444" t="str">
            <v>BSC_Lienz_A</v>
          </cell>
          <cell r="B1444">
            <v>1594</v>
          </cell>
          <cell r="C1444" t="str">
            <v>TILZ_Schlaiten</v>
          </cell>
          <cell r="D1444">
            <v>1</v>
          </cell>
          <cell r="E1444">
            <v>1</v>
          </cell>
          <cell r="F1444">
            <v>0.81</v>
          </cell>
          <cell r="G1444">
            <v>9.8800000000000008</v>
          </cell>
          <cell r="H1444">
            <v>0.13</v>
          </cell>
          <cell r="I1444">
            <v>1.62</v>
          </cell>
          <cell r="J1444">
            <v>22.32</v>
          </cell>
        </row>
        <row r="1445">
          <cell r="A1445" t="str">
            <v>BSC_Lienz_A</v>
          </cell>
          <cell r="B1445">
            <v>1910</v>
          </cell>
          <cell r="C1445" t="str">
            <v>TILZ_Sillian</v>
          </cell>
          <cell r="D1445">
            <v>1</v>
          </cell>
          <cell r="E1445">
            <v>1</v>
          </cell>
          <cell r="F1445">
            <v>1.1000000000000001</v>
          </cell>
          <cell r="G1445">
            <v>13.44</v>
          </cell>
          <cell r="H1445">
            <v>0.32</v>
          </cell>
          <cell r="I1445">
            <v>3.85</v>
          </cell>
          <cell r="J1445">
            <v>53.07</v>
          </cell>
        </row>
        <row r="1446">
          <cell r="A1446" t="str">
            <v>BSC_Landeck_A</v>
          </cell>
          <cell r="B1446">
            <v>1625</v>
          </cell>
          <cell r="C1446" t="str">
            <v>TIRE_Bach</v>
          </cell>
          <cell r="D1446">
            <v>1</v>
          </cell>
          <cell r="E1446">
            <v>1</v>
          </cell>
          <cell r="F1446">
            <v>1.21</v>
          </cell>
          <cell r="G1446">
            <v>14.79</v>
          </cell>
          <cell r="H1446">
            <v>0.2</v>
          </cell>
          <cell r="I1446">
            <v>2.4500000000000002</v>
          </cell>
          <cell r="J1446">
            <v>33.71</v>
          </cell>
        </row>
        <row r="1447">
          <cell r="A1447" t="str">
            <v>BSC_Landeck_A</v>
          </cell>
          <cell r="B1447">
            <v>9720</v>
          </cell>
          <cell r="C1447" t="str">
            <v>TIRE_Berwang</v>
          </cell>
          <cell r="D1447">
            <v>1</v>
          </cell>
          <cell r="E1447">
            <v>1</v>
          </cell>
          <cell r="F1447">
            <v>1.01</v>
          </cell>
          <cell r="G1447">
            <v>12.38</v>
          </cell>
          <cell r="H1447">
            <v>0.17</v>
          </cell>
          <cell r="I1447">
            <v>2.04</v>
          </cell>
          <cell r="J1447">
            <v>28.05</v>
          </cell>
        </row>
        <row r="1448">
          <cell r="A1448" t="str">
            <v>BSC_Landeck_A</v>
          </cell>
          <cell r="B1448">
            <v>1001</v>
          </cell>
          <cell r="C1448" t="str">
            <v>TIRE_Biberwier</v>
          </cell>
          <cell r="D1448">
            <v>1</v>
          </cell>
          <cell r="E1448">
            <v>1</v>
          </cell>
          <cell r="F1448">
            <v>0.7</v>
          </cell>
          <cell r="G1448">
            <v>8.5399999999999991</v>
          </cell>
          <cell r="H1448">
            <v>0.15</v>
          </cell>
          <cell r="I1448">
            <v>1.79</v>
          </cell>
          <cell r="J1448">
            <v>24.69</v>
          </cell>
        </row>
        <row r="1449">
          <cell r="A1449" t="str">
            <v>BSC_Landeck_A</v>
          </cell>
          <cell r="B1449">
            <v>998</v>
          </cell>
          <cell r="C1449" t="str">
            <v>TIRE_Bichlbach</v>
          </cell>
          <cell r="D1449">
            <v>1</v>
          </cell>
          <cell r="E1449">
            <v>1</v>
          </cell>
          <cell r="F1449">
            <v>1.2</v>
          </cell>
          <cell r="G1449">
            <v>40.71</v>
          </cell>
          <cell r="H1449">
            <v>0.19</v>
          </cell>
          <cell r="I1449">
            <v>6.61</v>
          </cell>
          <cell r="J1449">
            <v>32.590000000000003</v>
          </cell>
        </row>
        <row r="1450">
          <cell r="A1450" t="str">
            <v>BSC_Landeck_A</v>
          </cell>
          <cell r="B1450">
            <v>1683</v>
          </cell>
          <cell r="C1450" t="str">
            <v>TIRE_Ehenbichl</v>
          </cell>
          <cell r="D1450">
            <v>1</v>
          </cell>
          <cell r="E1450">
            <v>1</v>
          </cell>
          <cell r="F1450">
            <v>2.2400000000000002</v>
          </cell>
          <cell r="G1450">
            <v>76.22</v>
          </cell>
          <cell r="H1450">
            <v>0.47</v>
          </cell>
          <cell r="I1450">
            <v>16.09</v>
          </cell>
          <cell r="J1450">
            <v>79.37</v>
          </cell>
        </row>
        <row r="1451">
          <cell r="A1451" t="str">
            <v>BSC_Landeck_A</v>
          </cell>
          <cell r="B1451">
            <v>1000</v>
          </cell>
          <cell r="C1451" t="str">
            <v>TIRE_Ehrwald</v>
          </cell>
          <cell r="D1451">
            <v>1</v>
          </cell>
          <cell r="E1451">
            <v>1</v>
          </cell>
          <cell r="F1451">
            <v>2.9</v>
          </cell>
          <cell r="G1451">
            <v>35.299999999999997</v>
          </cell>
          <cell r="H1451">
            <v>0.78</v>
          </cell>
          <cell r="I1451">
            <v>9.48</v>
          </cell>
          <cell r="J1451">
            <v>130.6</v>
          </cell>
        </row>
        <row r="1452">
          <cell r="A1452" t="str">
            <v>BSC_Landeck_A</v>
          </cell>
          <cell r="B1452">
            <v>1626</v>
          </cell>
          <cell r="C1452" t="str">
            <v>TIRE_Griessau</v>
          </cell>
          <cell r="D1452">
            <v>1</v>
          </cell>
          <cell r="E1452">
            <v>1</v>
          </cell>
          <cell r="F1452">
            <v>1.86</v>
          </cell>
          <cell r="G1452">
            <v>22.65</v>
          </cell>
          <cell r="H1452">
            <v>0.28000000000000003</v>
          </cell>
          <cell r="I1452">
            <v>3.36</v>
          </cell>
          <cell r="J1452">
            <v>46.27</v>
          </cell>
        </row>
        <row r="1453">
          <cell r="A1453" t="str">
            <v>BSC_Landeck_A</v>
          </cell>
          <cell r="B1453">
            <v>1630</v>
          </cell>
          <cell r="C1453" t="str">
            <v>TIRE_Holzgau</v>
          </cell>
          <cell r="D1453">
            <v>1</v>
          </cell>
          <cell r="E1453">
            <v>1</v>
          </cell>
          <cell r="F1453">
            <v>1.26</v>
          </cell>
          <cell r="G1453">
            <v>15.33</v>
          </cell>
          <cell r="H1453">
            <v>0.2</v>
          </cell>
          <cell r="I1453">
            <v>2.48</v>
          </cell>
          <cell r="J1453">
            <v>34.22</v>
          </cell>
        </row>
        <row r="1454">
          <cell r="A1454" t="str">
            <v>BSC_Landeck_A</v>
          </cell>
          <cell r="B1454">
            <v>999</v>
          </cell>
          <cell r="C1454" t="str">
            <v>TIRE_Laehn</v>
          </cell>
          <cell r="D1454">
            <v>1</v>
          </cell>
          <cell r="E1454">
            <v>1</v>
          </cell>
          <cell r="F1454">
            <v>0.78</v>
          </cell>
          <cell r="G1454">
            <v>9.51</v>
          </cell>
          <cell r="H1454">
            <v>0.15</v>
          </cell>
          <cell r="I1454">
            <v>1.84</v>
          </cell>
          <cell r="J1454">
            <v>25.34</v>
          </cell>
        </row>
        <row r="1455">
          <cell r="A1455" t="str">
            <v>BSC_Bludenz_A</v>
          </cell>
          <cell r="B1455">
            <v>1623</v>
          </cell>
          <cell r="C1455" t="str">
            <v>TIRE_Lechleithen</v>
          </cell>
          <cell r="D1455">
            <v>1</v>
          </cell>
          <cell r="E1455">
            <v>1</v>
          </cell>
          <cell r="F1455">
            <v>0.96</v>
          </cell>
          <cell r="G1455">
            <v>11.71</v>
          </cell>
          <cell r="H1455">
            <v>0.11</v>
          </cell>
          <cell r="I1455">
            <v>1.35</v>
          </cell>
          <cell r="J1455">
            <v>18.63</v>
          </cell>
        </row>
        <row r="1456">
          <cell r="A1456" t="str">
            <v>BSC_Landeck_A</v>
          </cell>
          <cell r="B1456">
            <v>9692</v>
          </cell>
          <cell r="C1456" t="str">
            <v>TIRE_Nesselwaengle</v>
          </cell>
          <cell r="D1456">
            <v>1</v>
          </cell>
          <cell r="E1456">
            <v>1</v>
          </cell>
          <cell r="F1456">
            <v>2.52</v>
          </cell>
          <cell r="G1456">
            <v>30.7</v>
          </cell>
          <cell r="H1456">
            <v>0.54</v>
          </cell>
          <cell r="I1456">
            <v>6.53</v>
          </cell>
          <cell r="J1456">
            <v>89.96</v>
          </cell>
        </row>
        <row r="1457">
          <cell r="A1457" t="str">
            <v>BSC_Landeck_A</v>
          </cell>
          <cell r="B1457">
            <v>995</v>
          </cell>
          <cell r="C1457" t="str">
            <v>TIRE_Unterletzen</v>
          </cell>
          <cell r="D1457">
            <v>1</v>
          </cell>
          <cell r="E1457">
            <v>1</v>
          </cell>
          <cell r="F1457">
            <v>1.05</v>
          </cell>
          <cell r="G1457">
            <v>12.8</v>
          </cell>
          <cell r="H1457">
            <v>0.27</v>
          </cell>
          <cell r="I1457">
            <v>3.31</v>
          </cell>
          <cell r="J1457">
            <v>45.62</v>
          </cell>
        </row>
        <row r="1458">
          <cell r="A1458" t="str">
            <v>BSC_Landeck_A</v>
          </cell>
          <cell r="B1458">
            <v>993</v>
          </cell>
          <cell r="C1458" t="str">
            <v>TIRE_Vils</v>
          </cell>
          <cell r="D1458">
            <v>1</v>
          </cell>
          <cell r="E1458">
            <v>1</v>
          </cell>
          <cell r="F1458">
            <v>0.86</v>
          </cell>
          <cell r="G1458">
            <v>10.55</v>
          </cell>
          <cell r="H1458">
            <v>0.14000000000000001</v>
          </cell>
          <cell r="I1458">
            <v>1.76</v>
          </cell>
          <cell r="J1458">
            <v>24.25</v>
          </cell>
        </row>
        <row r="1459">
          <cell r="A1459" t="str">
            <v>BSC_Landeck_A</v>
          </cell>
          <cell r="B1459">
            <v>996</v>
          </cell>
          <cell r="C1459" t="str">
            <v>TIRE_Waenglerstr</v>
          </cell>
          <cell r="D1459">
            <v>1</v>
          </cell>
          <cell r="E1459">
            <v>1</v>
          </cell>
          <cell r="F1459">
            <v>3.74</v>
          </cell>
          <cell r="G1459">
            <v>45.64</v>
          </cell>
          <cell r="H1459">
            <v>1.4</v>
          </cell>
          <cell r="I1459">
            <v>17.079999999999998</v>
          </cell>
          <cell r="J1459">
            <v>235.28</v>
          </cell>
        </row>
        <row r="1460">
          <cell r="A1460" t="str">
            <v>BSC_Landeck_A</v>
          </cell>
          <cell r="B1460">
            <v>1629</v>
          </cell>
          <cell r="C1460" t="str">
            <v>TIRE_Weissenbach</v>
          </cell>
          <cell r="D1460">
            <v>1</v>
          </cell>
          <cell r="E1460">
            <v>1</v>
          </cell>
          <cell r="F1460">
            <v>1.32</v>
          </cell>
          <cell r="G1460">
            <v>16.13</v>
          </cell>
          <cell r="H1460">
            <v>0.15</v>
          </cell>
          <cell r="I1460">
            <v>1.79</v>
          </cell>
          <cell r="J1460">
            <v>24.65</v>
          </cell>
        </row>
        <row r="1461">
          <cell r="A1461" t="str">
            <v>BSC_Innsbruck_B</v>
          </cell>
          <cell r="B1461">
            <v>1420</v>
          </cell>
          <cell r="C1461" t="str">
            <v>TISZ_Achenkirch</v>
          </cell>
          <cell r="D1461">
            <v>1</v>
          </cell>
          <cell r="E1461">
            <v>1</v>
          </cell>
          <cell r="F1461">
            <v>1.89</v>
          </cell>
          <cell r="G1461">
            <v>23.08</v>
          </cell>
          <cell r="H1461">
            <v>0.46</v>
          </cell>
          <cell r="I1461">
            <v>5.6</v>
          </cell>
          <cell r="J1461">
            <v>77.13</v>
          </cell>
        </row>
        <row r="1462">
          <cell r="A1462" t="str">
            <v>BSC_Innsbruck_B</v>
          </cell>
          <cell r="B1462">
            <v>1421</v>
          </cell>
          <cell r="C1462" t="str">
            <v>TISZ_Achenwald</v>
          </cell>
          <cell r="D1462">
            <v>1</v>
          </cell>
          <cell r="E1462">
            <v>1</v>
          </cell>
          <cell r="F1462">
            <v>0.56000000000000005</v>
          </cell>
          <cell r="G1462">
            <v>18.989999999999998</v>
          </cell>
          <cell r="H1462">
            <v>0.06</v>
          </cell>
          <cell r="I1462">
            <v>1.92</v>
          </cell>
          <cell r="J1462">
            <v>9.4700000000000006</v>
          </cell>
        </row>
        <row r="1463">
          <cell r="A1463" t="str">
            <v>BSC_Wörgl_A</v>
          </cell>
          <cell r="B1463">
            <v>271</v>
          </cell>
          <cell r="C1463" t="str">
            <v>TISZ_Fuegen</v>
          </cell>
          <cell r="D1463">
            <v>1</v>
          </cell>
          <cell r="E1463">
            <v>1</v>
          </cell>
          <cell r="F1463">
            <v>5.89</v>
          </cell>
          <cell r="G1463">
            <v>71.86</v>
          </cell>
          <cell r="H1463">
            <v>1.81</v>
          </cell>
          <cell r="I1463">
            <v>22.09</v>
          </cell>
          <cell r="J1463">
            <v>304.25</v>
          </cell>
        </row>
        <row r="1464">
          <cell r="A1464" t="str">
            <v>BSC_Innsbruck_B</v>
          </cell>
          <cell r="B1464">
            <v>1082</v>
          </cell>
          <cell r="C1464" t="str">
            <v>TISZ_Gerlos</v>
          </cell>
          <cell r="D1464">
            <v>1</v>
          </cell>
          <cell r="E1464">
            <v>1</v>
          </cell>
          <cell r="F1464">
            <v>1.74</v>
          </cell>
          <cell r="G1464">
            <v>21.25</v>
          </cell>
          <cell r="H1464">
            <v>0.15</v>
          </cell>
          <cell r="I1464">
            <v>1.85</v>
          </cell>
          <cell r="J1464">
            <v>25.55</v>
          </cell>
        </row>
        <row r="1465">
          <cell r="A1465" t="str">
            <v>BSC_Innsbruck_B</v>
          </cell>
          <cell r="B1465">
            <v>1081</v>
          </cell>
          <cell r="C1465" t="str">
            <v>TISZ_Grasegg</v>
          </cell>
          <cell r="D1465">
            <v>1</v>
          </cell>
          <cell r="E1465">
            <v>1</v>
          </cell>
          <cell r="F1465">
            <v>1.06</v>
          </cell>
          <cell r="G1465">
            <v>36.11</v>
          </cell>
          <cell r="H1465">
            <v>0.08</v>
          </cell>
          <cell r="I1465">
            <v>2.67</v>
          </cell>
          <cell r="J1465">
            <v>13.17</v>
          </cell>
        </row>
        <row r="1466">
          <cell r="A1466" t="str">
            <v>BSC_Wörgl_A</v>
          </cell>
          <cell r="B1466">
            <v>308</v>
          </cell>
          <cell r="C1466" t="str">
            <v>TISZ_Hintertux</v>
          </cell>
          <cell r="D1466">
            <v>1</v>
          </cell>
          <cell r="E1466">
            <v>1</v>
          </cell>
          <cell r="F1466">
            <v>0.78</v>
          </cell>
          <cell r="G1466">
            <v>9.48</v>
          </cell>
          <cell r="H1466">
            <v>0.13</v>
          </cell>
          <cell r="I1466">
            <v>1.54</v>
          </cell>
          <cell r="J1466">
            <v>21.22</v>
          </cell>
        </row>
        <row r="1467">
          <cell r="A1467" t="str">
            <v>BSC_Innsbruck_B</v>
          </cell>
          <cell r="B1467">
            <v>389</v>
          </cell>
          <cell r="C1467" t="str">
            <v>TISZ_Jenbach</v>
          </cell>
          <cell r="D1467">
            <v>1</v>
          </cell>
          <cell r="E1467">
            <v>1</v>
          </cell>
          <cell r="F1467">
            <v>8.8699999999999992</v>
          </cell>
          <cell r="G1467">
            <v>108.14</v>
          </cell>
          <cell r="H1467">
            <v>2.39</v>
          </cell>
          <cell r="I1467">
            <v>29.18</v>
          </cell>
          <cell r="J1467">
            <v>401.98</v>
          </cell>
        </row>
        <row r="1468">
          <cell r="A1468" t="str">
            <v>BSC_Wörgl_A</v>
          </cell>
          <cell r="B1468">
            <v>404</v>
          </cell>
          <cell r="C1468" t="str">
            <v>TISZ_Juns</v>
          </cell>
          <cell r="D1468">
            <v>1</v>
          </cell>
          <cell r="E1468">
            <v>1</v>
          </cell>
          <cell r="F1468">
            <v>1.57</v>
          </cell>
          <cell r="G1468">
            <v>19.18</v>
          </cell>
          <cell r="H1468">
            <v>0.32</v>
          </cell>
          <cell r="I1468">
            <v>3.86</v>
          </cell>
          <cell r="J1468">
            <v>53.18</v>
          </cell>
        </row>
        <row r="1469">
          <cell r="A1469" t="str">
            <v>BSC_Innsbruck_B</v>
          </cell>
          <cell r="B1469">
            <v>1966</v>
          </cell>
          <cell r="C1469" t="str">
            <v>TISZ_Maurach</v>
          </cell>
          <cell r="D1469">
            <v>1</v>
          </cell>
          <cell r="E1469">
            <v>1</v>
          </cell>
          <cell r="F1469">
            <v>2.56</v>
          </cell>
          <cell r="G1469">
            <v>31.19</v>
          </cell>
          <cell r="H1469">
            <v>0.62</v>
          </cell>
          <cell r="I1469">
            <v>7.53</v>
          </cell>
          <cell r="J1469">
            <v>103.76</v>
          </cell>
        </row>
        <row r="1470">
          <cell r="A1470" t="str">
            <v>BSC_Wörgl_A</v>
          </cell>
          <cell r="B1470">
            <v>268</v>
          </cell>
          <cell r="C1470" t="str">
            <v>TISZ_Mayrhofen</v>
          </cell>
          <cell r="D1470">
            <v>1</v>
          </cell>
          <cell r="E1470">
            <v>1</v>
          </cell>
          <cell r="F1470">
            <v>5.05</v>
          </cell>
          <cell r="G1470">
            <v>61.58</v>
          </cell>
          <cell r="H1470">
            <v>1.1299999999999999</v>
          </cell>
          <cell r="I1470">
            <v>13.79</v>
          </cell>
          <cell r="J1470">
            <v>189.94</v>
          </cell>
        </row>
        <row r="1471">
          <cell r="A1471" t="str">
            <v>BSC_Wörgl_A</v>
          </cell>
          <cell r="B1471">
            <v>269</v>
          </cell>
          <cell r="C1471" t="str">
            <v>TISZ_Mayrhofen</v>
          </cell>
          <cell r="D1471">
            <v>1</v>
          </cell>
          <cell r="E1471">
            <v>2</v>
          </cell>
          <cell r="F1471">
            <v>2.7</v>
          </cell>
          <cell r="G1471">
            <v>32.9</v>
          </cell>
          <cell r="H1471">
            <v>0.55000000000000004</v>
          </cell>
          <cell r="I1471">
            <v>6.76</v>
          </cell>
          <cell r="J1471">
            <v>93.18</v>
          </cell>
        </row>
        <row r="1472">
          <cell r="A1472" t="str">
            <v>BSC_Wörgl_A</v>
          </cell>
          <cell r="B1472">
            <v>382</v>
          </cell>
          <cell r="C1472" t="str">
            <v>TISZ_Peerdille</v>
          </cell>
          <cell r="D1472">
            <v>1</v>
          </cell>
          <cell r="E1472">
            <v>1</v>
          </cell>
          <cell r="F1472">
            <v>0.94</v>
          </cell>
          <cell r="G1472">
            <v>11.43</v>
          </cell>
          <cell r="H1472">
            <v>0.13</v>
          </cell>
          <cell r="I1472">
            <v>1.54</v>
          </cell>
          <cell r="J1472">
            <v>21.24</v>
          </cell>
        </row>
        <row r="1473">
          <cell r="A1473" t="str">
            <v>BSC_Innsbruck_B</v>
          </cell>
          <cell r="B1473">
            <v>1419</v>
          </cell>
          <cell r="C1473" t="str">
            <v>TISZ_Pertisau</v>
          </cell>
          <cell r="D1473">
            <v>1</v>
          </cell>
          <cell r="E1473">
            <v>1</v>
          </cell>
          <cell r="F1473">
            <v>2.06</v>
          </cell>
          <cell r="G1473">
            <v>70.010000000000005</v>
          </cell>
          <cell r="H1473">
            <v>0.54</v>
          </cell>
          <cell r="I1473">
            <v>18.239999999999998</v>
          </cell>
          <cell r="J1473">
            <v>89.96</v>
          </cell>
        </row>
        <row r="1474">
          <cell r="A1474" t="str">
            <v>BSC_Innsbruck_B</v>
          </cell>
          <cell r="B1474">
            <v>388</v>
          </cell>
          <cell r="C1474" t="str">
            <v>TISZ_Schwaz</v>
          </cell>
          <cell r="D1474">
            <v>1</v>
          </cell>
          <cell r="E1474">
            <v>1</v>
          </cell>
          <cell r="F1474">
            <v>14.82</v>
          </cell>
          <cell r="G1474">
            <v>73.569999999999993</v>
          </cell>
          <cell r="H1474">
            <v>5.15</v>
          </cell>
          <cell r="I1474">
            <v>25.55</v>
          </cell>
          <cell r="J1474">
            <v>865.09</v>
          </cell>
        </row>
        <row r="1475">
          <cell r="A1475" t="str">
            <v>BSC_Innsbruck_B</v>
          </cell>
          <cell r="B1475">
            <v>7465</v>
          </cell>
          <cell r="C1475" t="str">
            <v>TISZ_Steinberg</v>
          </cell>
          <cell r="D1475">
            <v>1</v>
          </cell>
          <cell r="E1475">
            <v>1</v>
          </cell>
          <cell r="F1475">
            <v>0.46</v>
          </cell>
          <cell r="G1475">
            <v>5.58</v>
          </cell>
          <cell r="H1475">
            <v>0.05</v>
          </cell>
          <cell r="I1475">
            <v>0.56000000000000005</v>
          </cell>
          <cell r="J1475">
            <v>7.7</v>
          </cell>
        </row>
        <row r="1476">
          <cell r="A1476" t="str">
            <v>BSC_Wörgl_A</v>
          </cell>
          <cell r="B1476">
            <v>270</v>
          </cell>
          <cell r="C1476" t="str">
            <v>TISZ_Stumm</v>
          </cell>
          <cell r="D1476">
            <v>1</v>
          </cell>
          <cell r="E1476">
            <v>1</v>
          </cell>
          <cell r="F1476">
            <v>4.42</v>
          </cell>
          <cell r="G1476">
            <v>53.84</v>
          </cell>
          <cell r="H1476">
            <v>1.26</v>
          </cell>
          <cell r="I1476">
            <v>15.41</v>
          </cell>
          <cell r="J1476">
            <v>212.36</v>
          </cell>
        </row>
        <row r="1477">
          <cell r="A1477" t="str">
            <v>BSC_Innsbruck_B</v>
          </cell>
          <cell r="B1477">
            <v>198</v>
          </cell>
          <cell r="C1477" t="str">
            <v>TISZ_Weer</v>
          </cell>
          <cell r="D1477">
            <v>1</v>
          </cell>
          <cell r="E1477">
            <v>1</v>
          </cell>
          <cell r="F1477">
            <v>5.08</v>
          </cell>
          <cell r="G1477">
            <v>61.89</v>
          </cell>
          <cell r="H1477">
            <v>1.63</v>
          </cell>
          <cell r="I1477">
            <v>19.899999999999999</v>
          </cell>
          <cell r="J1477">
            <v>274.20999999999998</v>
          </cell>
        </row>
        <row r="1478">
          <cell r="A1478" t="str">
            <v>BSC_Wörgl_A</v>
          </cell>
          <cell r="B1478">
            <v>390</v>
          </cell>
          <cell r="C1478" t="str">
            <v>TISZ_Wiesing</v>
          </cell>
          <cell r="D1478">
            <v>1</v>
          </cell>
          <cell r="E1478">
            <v>1</v>
          </cell>
          <cell r="F1478">
            <v>4.57</v>
          </cell>
          <cell r="G1478">
            <v>55.73</v>
          </cell>
          <cell r="H1478">
            <v>1.4</v>
          </cell>
          <cell r="I1478">
            <v>17.07</v>
          </cell>
          <cell r="J1478">
            <v>235.13</v>
          </cell>
        </row>
        <row r="1479">
          <cell r="A1479" t="str">
            <v>BSC_Wörgl_A</v>
          </cell>
          <cell r="B1479">
            <v>267</v>
          </cell>
          <cell r="C1479" t="str">
            <v>TISZ_Zell</v>
          </cell>
          <cell r="D1479">
            <v>1</v>
          </cell>
          <cell r="E1479">
            <v>1</v>
          </cell>
          <cell r="F1479">
            <v>3.65</v>
          </cell>
          <cell r="G1479">
            <v>44.51</v>
          </cell>
          <cell r="H1479">
            <v>1.08</v>
          </cell>
          <cell r="I1479">
            <v>13.23</v>
          </cell>
          <cell r="J1479">
            <v>182.23</v>
          </cell>
        </row>
        <row r="1480">
          <cell r="A1480" t="str">
            <v>BSC_Bregenz_A</v>
          </cell>
          <cell r="B1480">
            <v>1636</v>
          </cell>
          <cell r="C1480" t="str">
            <v>VABE_Alberschwende</v>
          </cell>
          <cell r="D1480">
            <v>1</v>
          </cell>
          <cell r="E1480">
            <v>1</v>
          </cell>
          <cell r="F1480">
            <v>1.72</v>
          </cell>
          <cell r="G1480">
            <v>20.97</v>
          </cell>
          <cell r="H1480">
            <v>0.18</v>
          </cell>
          <cell r="I1480">
            <v>2.17</v>
          </cell>
          <cell r="J1480">
            <v>29.91</v>
          </cell>
        </row>
        <row r="1481">
          <cell r="A1481" t="str">
            <v>BSC_Bregenz_A</v>
          </cell>
          <cell r="B1481">
            <v>1678</v>
          </cell>
          <cell r="C1481" t="str">
            <v>VABE_Au</v>
          </cell>
          <cell r="D1481">
            <v>1</v>
          </cell>
          <cell r="E1481">
            <v>1</v>
          </cell>
          <cell r="F1481">
            <v>1.28</v>
          </cell>
          <cell r="G1481">
            <v>15.64</v>
          </cell>
          <cell r="H1481">
            <v>0.12</v>
          </cell>
          <cell r="I1481">
            <v>1.52</v>
          </cell>
          <cell r="J1481">
            <v>20.95</v>
          </cell>
        </row>
        <row r="1482">
          <cell r="A1482" t="str">
            <v>BSC_Bregenz_A</v>
          </cell>
          <cell r="B1482">
            <v>604</v>
          </cell>
          <cell r="C1482" t="str">
            <v>VABE_Bahnhofstr</v>
          </cell>
          <cell r="D1482">
            <v>1</v>
          </cell>
          <cell r="E1482">
            <v>1</v>
          </cell>
          <cell r="F1482">
            <v>4.1399999999999997</v>
          </cell>
          <cell r="G1482">
            <v>141.12</v>
          </cell>
          <cell r="H1482">
            <v>0.91</v>
          </cell>
          <cell r="I1482">
            <v>31.14</v>
          </cell>
          <cell r="J1482">
            <v>153.57</v>
          </cell>
        </row>
        <row r="1483">
          <cell r="A1483" t="str">
            <v>BSC_Bregenz_A</v>
          </cell>
          <cell r="B1483">
            <v>605</v>
          </cell>
          <cell r="C1483" t="str">
            <v>VABE_Bahnhofstr</v>
          </cell>
          <cell r="D1483">
            <v>1</v>
          </cell>
          <cell r="E1483">
            <v>2</v>
          </cell>
          <cell r="F1483">
            <v>3.22</v>
          </cell>
          <cell r="G1483">
            <v>109.69</v>
          </cell>
          <cell r="H1483">
            <v>0.86</v>
          </cell>
          <cell r="I1483">
            <v>29.2</v>
          </cell>
          <cell r="J1483">
            <v>143.97999999999999</v>
          </cell>
        </row>
        <row r="1484">
          <cell r="A1484" t="str">
            <v>BSC_Bregenz_A</v>
          </cell>
          <cell r="B1484">
            <v>1675</v>
          </cell>
          <cell r="C1484" t="str">
            <v>VABE_Bizau</v>
          </cell>
          <cell r="D1484">
            <v>1</v>
          </cell>
          <cell r="E1484">
            <v>1</v>
          </cell>
          <cell r="F1484">
            <v>1.21</v>
          </cell>
          <cell r="G1484">
            <v>14.73</v>
          </cell>
          <cell r="H1484">
            <v>0.1</v>
          </cell>
          <cell r="I1484">
            <v>1.18</v>
          </cell>
          <cell r="J1484">
            <v>16.28</v>
          </cell>
        </row>
        <row r="1485">
          <cell r="A1485" t="str">
            <v>BSC_Bregenz_A</v>
          </cell>
          <cell r="B1485">
            <v>1638</v>
          </cell>
          <cell r="C1485" t="str">
            <v>VABE_Egg</v>
          </cell>
          <cell r="D1485">
            <v>1</v>
          </cell>
          <cell r="E1485">
            <v>1</v>
          </cell>
          <cell r="F1485">
            <v>0.57999999999999996</v>
          </cell>
          <cell r="G1485">
            <v>7.07</v>
          </cell>
          <cell r="H1485">
            <v>0.08</v>
          </cell>
          <cell r="I1485">
            <v>1.03</v>
          </cell>
          <cell r="J1485">
            <v>14.2</v>
          </cell>
        </row>
        <row r="1486">
          <cell r="A1486" t="str">
            <v>BSC_Bregenz_A</v>
          </cell>
          <cell r="B1486">
            <v>10640</v>
          </cell>
          <cell r="C1486" t="str">
            <v>VABE_Egg</v>
          </cell>
          <cell r="D1486">
            <v>1</v>
          </cell>
          <cell r="E1486">
            <v>2</v>
          </cell>
          <cell r="F1486">
            <v>0.64</v>
          </cell>
          <cell r="G1486">
            <v>7.84</v>
          </cell>
          <cell r="H1486">
            <v>0.06</v>
          </cell>
          <cell r="I1486">
            <v>0.79</v>
          </cell>
          <cell r="J1486">
            <v>10.89</v>
          </cell>
        </row>
        <row r="1487">
          <cell r="A1487" t="str">
            <v>BSC_Bregenz_A</v>
          </cell>
          <cell r="B1487">
            <v>608</v>
          </cell>
          <cell r="C1487" t="str">
            <v>VABE_Hard</v>
          </cell>
          <cell r="D1487">
            <v>1</v>
          </cell>
          <cell r="E1487">
            <v>1</v>
          </cell>
          <cell r="F1487">
            <v>1.93</v>
          </cell>
          <cell r="G1487">
            <v>65.66</v>
          </cell>
          <cell r="H1487">
            <v>0.59</v>
          </cell>
          <cell r="I1487">
            <v>20.149999999999999</v>
          </cell>
          <cell r="J1487">
            <v>99.36</v>
          </cell>
        </row>
        <row r="1488">
          <cell r="A1488" t="str">
            <v>BSC_Bregenz_A</v>
          </cell>
          <cell r="B1488">
            <v>609</v>
          </cell>
          <cell r="C1488" t="str">
            <v>VABE_Hard</v>
          </cell>
          <cell r="D1488">
            <v>1</v>
          </cell>
          <cell r="E1488">
            <v>2</v>
          </cell>
          <cell r="F1488">
            <v>2.4900000000000002</v>
          </cell>
          <cell r="G1488">
            <v>84.91</v>
          </cell>
          <cell r="H1488">
            <v>0.7</v>
          </cell>
          <cell r="I1488">
            <v>23.98</v>
          </cell>
          <cell r="J1488">
            <v>118.24</v>
          </cell>
        </row>
        <row r="1489">
          <cell r="A1489" t="str">
            <v>BSC_Bregenz_A</v>
          </cell>
          <cell r="B1489">
            <v>1639</v>
          </cell>
          <cell r="C1489" t="str">
            <v>VABE_Hittisau</v>
          </cell>
          <cell r="D1489">
            <v>1</v>
          </cell>
          <cell r="E1489">
            <v>1</v>
          </cell>
          <cell r="F1489">
            <v>1.1100000000000001</v>
          </cell>
          <cell r="G1489">
            <v>13.51</v>
          </cell>
          <cell r="H1489">
            <v>0.11</v>
          </cell>
          <cell r="I1489">
            <v>1.32</v>
          </cell>
          <cell r="J1489">
            <v>18.21</v>
          </cell>
        </row>
        <row r="1490">
          <cell r="A1490" t="str">
            <v>BSC_Bludenz_A</v>
          </cell>
          <cell r="B1490">
            <v>1633</v>
          </cell>
          <cell r="C1490" t="str">
            <v>VABE_Hochkrumbach</v>
          </cell>
          <cell r="D1490">
            <v>1</v>
          </cell>
          <cell r="E1490">
            <v>1</v>
          </cell>
          <cell r="F1490">
            <v>0.44</v>
          </cell>
          <cell r="G1490">
            <v>5.34</v>
          </cell>
          <cell r="H1490">
            <v>0.03</v>
          </cell>
          <cell r="I1490">
            <v>0.33</v>
          </cell>
          <cell r="J1490">
            <v>4.54</v>
          </cell>
        </row>
        <row r="1491">
          <cell r="A1491" t="str">
            <v>BSC_Bregenz_A</v>
          </cell>
          <cell r="B1491">
            <v>835</v>
          </cell>
          <cell r="C1491" t="str">
            <v>VABE_Hoechst</v>
          </cell>
          <cell r="D1491">
            <v>1</v>
          </cell>
          <cell r="E1491">
            <v>1</v>
          </cell>
          <cell r="F1491">
            <v>3.45</v>
          </cell>
          <cell r="G1491">
            <v>117.62</v>
          </cell>
          <cell r="H1491">
            <v>0.98</v>
          </cell>
          <cell r="I1491">
            <v>33.53</v>
          </cell>
          <cell r="J1491">
            <v>165.34</v>
          </cell>
        </row>
        <row r="1492">
          <cell r="A1492" t="str">
            <v>BSC_Bregenz_A</v>
          </cell>
          <cell r="B1492">
            <v>836</v>
          </cell>
          <cell r="C1492" t="str">
            <v>VABE_Hoechst</v>
          </cell>
          <cell r="D1492">
            <v>1</v>
          </cell>
          <cell r="E1492">
            <v>2</v>
          </cell>
          <cell r="F1492">
            <v>3.41</v>
          </cell>
          <cell r="G1492">
            <v>41.58</v>
          </cell>
          <cell r="H1492">
            <v>1.06</v>
          </cell>
          <cell r="I1492">
            <v>12.93</v>
          </cell>
          <cell r="J1492">
            <v>178.17</v>
          </cell>
        </row>
        <row r="1493">
          <cell r="A1493" t="str">
            <v>BSC_Bregenz_A</v>
          </cell>
          <cell r="B1493">
            <v>697</v>
          </cell>
          <cell r="C1493" t="str">
            <v>VABE_Hoerbranz</v>
          </cell>
          <cell r="D1493">
            <v>1</v>
          </cell>
          <cell r="E1493">
            <v>1</v>
          </cell>
          <cell r="F1493">
            <v>1.74</v>
          </cell>
          <cell r="G1493">
            <v>59.19</v>
          </cell>
          <cell r="H1493">
            <v>0.44</v>
          </cell>
          <cell r="I1493">
            <v>15.1</v>
          </cell>
          <cell r="J1493">
            <v>74.45</v>
          </cell>
        </row>
        <row r="1494">
          <cell r="A1494" t="str">
            <v>BSC_Bregenz_A</v>
          </cell>
          <cell r="B1494">
            <v>698</v>
          </cell>
          <cell r="C1494" t="str">
            <v>VABE_Hoerbranz</v>
          </cell>
          <cell r="D1494">
            <v>1</v>
          </cell>
          <cell r="E1494">
            <v>2</v>
          </cell>
          <cell r="F1494">
            <v>4.72</v>
          </cell>
          <cell r="G1494">
            <v>160.96</v>
          </cell>
          <cell r="H1494">
            <v>1.23</v>
          </cell>
          <cell r="I1494">
            <v>41.88</v>
          </cell>
          <cell r="J1494">
            <v>206.53</v>
          </cell>
        </row>
        <row r="1495">
          <cell r="A1495" t="str">
            <v>BSC_Bregenz_A</v>
          </cell>
          <cell r="B1495">
            <v>606</v>
          </cell>
          <cell r="C1495" t="str">
            <v>VABE_In_der_Braike</v>
          </cell>
          <cell r="D1495">
            <v>1</v>
          </cell>
          <cell r="E1495">
            <v>1</v>
          </cell>
          <cell r="F1495">
            <v>4.63</v>
          </cell>
          <cell r="G1495">
            <v>56.46</v>
          </cell>
          <cell r="H1495">
            <v>1.52</v>
          </cell>
          <cell r="I1495">
            <v>18.559999999999999</v>
          </cell>
          <cell r="J1495">
            <v>255.68</v>
          </cell>
        </row>
        <row r="1496">
          <cell r="A1496" t="str">
            <v>BSC_Bregenz_A</v>
          </cell>
          <cell r="B1496">
            <v>607</v>
          </cell>
          <cell r="C1496" t="str">
            <v>VABE_In_der_Braike</v>
          </cell>
          <cell r="D1496">
            <v>1</v>
          </cell>
          <cell r="E1496">
            <v>2</v>
          </cell>
          <cell r="F1496">
            <v>5.48</v>
          </cell>
          <cell r="G1496">
            <v>186.77</v>
          </cell>
          <cell r="H1496">
            <v>1.98</v>
          </cell>
          <cell r="I1496">
            <v>67.37</v>
          </cell>
          <cell r="J1496">
            <v>332.21</v>
          </cell>
        </row>
        <row r="1497">
          <cell r="A1497" t="str">
            <v>BSC_Bregenz_A</v>
          </cell>
          <cell r="B1497">
            <v>696</v>
          </cell>
          <cell r="C1497" t="str">
            <v>VABE_Josef_Huter_Str</v>
          </cell>
          <cell r="D1497">
            <v>1</v>
          </cell>
          <cell r="E1497">
            <v>1</v>
          </cell>
          <cell r="F1497">
            <v>2.94</v>
          </cell>
          <cell r="G1497">
            <v>100.07</v>
          </cell>
          <cell r="H1497">
            <v>0.71</v>
          </cell>
          <cell r="I1497">
            <v>24.17</v>
          </cell>
          <cell r="J1497">
            <v>119.2</v>
          </cell>
        </row>
        <row r="1498">
          <cell r="A1498" t="str">
            <v>BSC_Bregenz_A</v>
          </cell>
          <cell r="B1498">
            <v>1637</v>
          </cell>
          <cell r="C1498" t="str">
            <v>VABE_Langenegg</v>
          </cell>
          <cell r="D1498">
            <v>1</v>
          </cell>
          <cell r="E1498">
            <v>1</v>
          </cell>
          <cell r="F1498">
            <v>1.08</v>
          </cell>
          <cell r="G1498">
            <v>13.2</v>
          </cell>
          <cell r="H1498">
            <v>0.11</v>
          </cell>
          <cell r="I1498">
            <v>1.38</v>
          </cell>
          <cell r="J1498">
            <v>18.96</v>
          </cell>
        </row>
        <row r="1499">
          <cell r="A1499" t="str">
            <v>BSC_Bregenz_A</v>
          </cell>
          <cell r="B1499">
            <v>10641</v>
          </cell>
          <cell r="C1499" t="str">
            <v>VABE_Langenegg</v>
          </cell>
          <cell r="D1499">
            <v>1</v>
          </cell>
          <cell r="E1499">
            <v>2</v>
          </cell>
          <cell r="F1499">
            <v>0.64</v>
          </cell>
          <cell r="G1499">
            <v>7.74</v>
          </cell>
          <cell r="H1499">
            <v>0.06</v>
          </cell>
          <cell r="I1499">
            <v>0.76</v>
          </cell>
          <cell r="J1499">
            <v>10.45</v>
          </cell>
        </row>
        <row r="1500">
          <cell r="A1500" t="str">
            <v>BSC_Bregenz_A</v>
          </cell>
          <cell r="B1500">
            <v>959</v>
          </cell>
          <cell r="C1500" t="str">
            <v>VABE_Lauterach</v>
          </cell>
          <cell r="D1500">
            <v>1</v>
          </cell>
          <cell r="E1500">
            <v>1</v>
          </cell>
          <cell r="F1500">
            <v>3.93</v>
          </cell>
          <cell r="G1500">
            <v>133.80000000000001</v>
          </cell>
          <cell r="H1500">
            <v>1.18</v>
          </cell>
          <cell r="I1500">
            <v>40.26</v>
          </cell>
          <cell r="J1500">
            <v>198.54</v>
          </cell>
        </row>
        <row r="1501">
          <cell r="A1501" t="str">
            <v>BSC_Bregenz_A</v>
          </cell>
          <cell r="B1501">
            <v>960</v>
          </cell>
          <cell r="C1501" t="str">
            <v>VABE_Lauterach</v>
          </cell>
          <cell r="D1501">
            <v>1</v>
          </cell>
          <cell r="E1501">
            <v>2</v>
          </cell>
          <cell r="F1501">
            <v>4.0599999999999996</v>
          </cell>
          <cell r="G1501">
            <v>49.54</v>
          </cell>
          <cell r="H1501">
            <v>1.1599999999999999</v>
          </cell>
          <cell r="I1501">
            <v>14.17</v>
          </cell>
          <cell r="J1501">
            <v>195.28</v>
          </cell>
        </row>
        <row r="1502">
          <cell r="A1502" t="str">
            <v>BSC_Bregenz_A</v>
          </cell>
          <cell r="B1502">
            <v>961</v>
          </cell>
          <cell r="C1502" t="str">
            <v>VABE_Lauterach</v>
          </cell>
          <cell r="D1502">
            <v>1</v>
          </cell>
          <cell r="E1502">
            <v>3</v>
          </cell>
          <cell r="F1502">
            <v>3.97</v>
          </cell>
          <cell r="G1502">
            <v>135.24</v>
          </cell>
          <cell r="H1502">
            <v>0.94</v>
          </cell>
          <cell r="I1502">
            <v>31.92</v>
          </cell>
          <cell r="J1502">
            <v>157.38999999999999</v>
          </cell>
        </row>
        <row r="1503">
          <cell r="A1503" t="str">
            <v>BSC_Bregenz_A</v>
          </cell>
          <cell r="B1503">
            <v>1676</v>
          </cell>
          <cell r="C1503" t="str">
            <v>VABE_Mellau</v>
          </cell>
          <cell r="D1503">
            <v>1</v>
          </cell>
          <cell r="E1503">
            <v>1</v>
          </cell>
          <cell r="F1503">
            <v>0.69</v>
          </cell>
          <cell r="G1503">
            <v>23.68</v>
          </cell>
          <cell r="H1503">
            <v>0.06</v>
          </cell>
          <cell r="I1503">
            <v>2.15</v>
          </cell>
          <cell r="J1503">
            <v>10.61</v>
          </cell>
        </row>
        <row r="1504">
          <cell r="A1504" t="str">
            <v>BSC_Bludenz_A</v>
          </cell>
          <cell r="B1504">
            <v>317</v>
          </cell>
          <cell r="C1504" t="str">
            <v>VABE_Mittelberg</v>
          </cell>
          <cell r="D1504">
            <v>1</v>
          </cell>
          <cell r="E1504">
            <v>1</v>
          </cell>
          <cell r="F1504">
            <v>3.58</v>
          </cell>
          <cell r="G1504">
            <v>43.63</v>
          </cell>
          <cell r="H1504">
            <v>0.76</v>
          </cell>
          <cell r="I1504">
            <v>9.3000000000000007</v>
          </cell>
          <cell r="J1504">
            <v>128.13999999999999</v>
          </cell>
        </row>
        <row r="1505">
          <cell r="A1505" t="str">
            <v>BSC_Bludenz_A</v>
          </cell>
          <cell r="B1505">
            <v>316</v>
          </cell>
          <cell r="C1505" t="str">
            <v>VABE_Riezlern</v>
          </cell>
          <cell r="D1505">
            <v>1</v>
          </cell>
          <cell r="E1505">
            <v>1</v>
          </cell>
          <cell r="F1505">
            <v>3.78</v>
          </cell>
          <cell r="G1505">
            <v>46.13</v>
          </cell>
          <cell r="H1505">
            <v>1.32</v>
          </cell>
          <cell r="I1505">
            <v>16.05</v>
          </cell>
          <cell r="J1505">
            <v>221.15</v>
          </cell>
        </row>
        <row r="1506">
          <cell r="A1506" t="str">
            <v>BSC_Bludenz_A</v>
          </cell>
          <cell r="B1506">
            <v>1634</v>
          </cell>
          <cell r="C1506" t="str">
            <v>VABE_Schroecken_Nesslegg</v>
          </cell>
          <cell r="D1506">
            <v>1</v>
          </cell>
          <cell r="E1506">
            <v>1</v>
          </cell>
          <cell r="F1506">
            <v>0.48</v>
          </cell>
          <cell r="G1506">
            <v>5.91</v>
          </cell>
          <cell r="H1506">
            <v>0.04</v>
          </cell>
          <cell r="I1506">
            <v>0.44</v>
          </cell>
          <cell r="J1506">
            <v>6.05</v>
          </cell>
        </row>
        <row r="1507">
          <cell r="A1507" t="str">
            <v>BSC_Bregenz_A</v>
          </cell>
          <cell r="B1507">
            <v>1641</v>
          </cell>
          <cell r="C1507" t="str">
            <v>VABE_Schwarzenberg</v>
          </cell>
          <cell r="D1507">
            <v>1</v>
          </cell>
          <cell r="E1507">
            <v>1</v>
          </cell>
          <cell r="F1507">
            <v>0.81</v>
          </cell>
          <cell r="G1507">
            <v>27.42</v>
          </cell>
          <cell r="H1507">
            <v>0.09</v>
          </cell>
          <cell r="I1507">
            <v>3.07</v>
          </cell>
          <cell r="J1507">
            <v>15.12</v>
          </cell>
        </row>
        <row r="1508">
          <cell r="A1508" t="str">
            <v>BSC_Bregenz_A</v>
          </cell>
          <cell r="B1508">
            <v>1091</v>
          </cell>
          <cell r="C1508" t="str">
            <v>VABE_TU_Citytunnel</v>
          </cell>
          <cell r="D1508">
            <v>1</v>
          </cell>
          <cell r="E1508">
            <v>1</v>
          </cell>
          <cell r="F1508">
            <v>0.51</v>
          </cell>
          <cell r="G1508">
            <v>17.37</v>
          </cell>
          <cell r="H1508">
            <v>0.11</v>
          </cell>
          <cell r="I1508">
            <v>3.58</v>
          </cell>
          <cell r="J1508">
            <v>17.66</v>
          </cell>
        </row>
        <row r="1509">
          <cell r="A1509" t="str">
            <v>BSC_Bludenz_A</v>
          </cell>
          <cell r="B1509">
            <v>743</v>
          </cell>
          <cell r="C1509" t="str">
            <v>VABZ_Bielerhoehe</v>
          </cell>
          <cell r="D1509">
            <v>1</v>
          </cell>
          <cell r="E1509">
            <v>1</v>
          </cell>
          <cell r="F1509">
            <v>0.61</v>
          </cell>
          <cell r="G1509">
            <v>20.78</v>
          </cell>
          <cell r="H1509">
            <v>0.04</v>
          </cell>
          <cell r="I1509">
            <v>1.49</v>
          </cell>
          <cell r="J1509">
            <v>7.34</v>
          </cell>
        </row>
        <row r="1510">
          <cell r="A1510" t="str">
            <v>BSC_Bludenz_A</v>
          </cell>
          <cell r="B1510">
            <v>9708</v>
          </cell>
          <cell r="C1510" t="str">
            <v>VABZ_Brand</v>
          </cell>
          <cell r="D1510">
            <v>1</v>
          </cell>
          <cell r="E1510">
            <v>1</v>
          </cell>
          <cell r="F1510">
            <v>0.99</v>
          </cell>
          <cell r="G1510">
            <v>12.13</v>
          </cell>
          <cell r="H1510">
            <v>0.12</v>
          </cell>
          <cell r="I1510">
            <v>1.45</v>
          </cell>
          <cell r="J1510">
            <v>20.03</v>
          </cell>
        </row>
        <row r="1511">
          <cell r="A1511" t="str">
            <v>BSC_Bludenz_A</v>
          </cell>
          <cell r="B1511">
            <v>871</v>
          </cell>
          <cell r="C1511" t="str">
            <v>VABZ_Braz</v>
          </cell>
          <cell r="D1511">
            <v>1</v>
          </cell>
          <cell r="E1511">
            <v>1</v>
          </cell>
          <cell r="F1511">
            <v>1.82</v>
          </cell>
          <cell r="G1511">
            <v>22.26</v>
          </cell>
          <cell r="H1511">
            <v>0.34</v>
          </cell>
          <cell r="I1511">
            <v>4.09</v>
          </cell>
          <cell r="J1511">
            <v>56.41</v>
          </cell>
        </row>
        <row r="1512">
          <cell r="A1512" t="str">
            <v>BSC_Bludenz_A</v>
          </cell>
          <cell r="B1512">
            <v>873</v>
          </cell>
          <cell r="C1512" t="str">
            <v>VABZ_Brunnenfeld</v>
          </cell>
          <cell r="D1512">
            <v>1</v>
          </cell>
          <cell r="E1512">
            <v>1</v>
          </cell>
          <cell r="F1512">
            <v>1.96</v>
          </cell>
          <cell r="G1512">
            <v>23.93</v>
          </cell>
          <cell r="H1512">
            <v>0.43</v>
          </cell>
          <cell r="I1512">
            <v>5.26</v>
          </cell>
          <cell r="J1512">
            <v>72.5</v>
          </cell>
        </row>
        <row r="1513">
          <cell r="A1513" t="str">
            <v>BSC_Bludenz_A</v>
          </cell>
          <cell r="B1513">
            <v>870</v>
          </cell>
          <cell r="C1513" t="str">
            <v>VABZ_Dalaas</v>
          </cell>
          <cell r="D1513">
            <v>1</v>
          </cell>
          <cell r="E1513">
            <v>1</v>
          </cell>
          <cell r="F1513">
            <v>1.22</v>
          </cell>
          <cell r="G1513">
            <v>14.85</v>
          </cell>
          <cell r="H1513">
            <v>0.2</v>
          </cell>
          <cell r="I1513">
            <v>2.46</v>
          </cell>
          <cell r="J1513">
            <v>33.86</v>
          </cell>
        </row>
        <row r="1514">
          <cell r="A1514" t="str">
            <v>BSC_Bludenz_A</v>
          </cell>
          <cell r="B1514">
            <v>854</v>
          </cell>
          <cell r="C1514" t="str">
            <v>VABZ_Faerberstr</v>
          </cell>
          <cell r="D1514">
            <v>1</v>
          </cell>
          <cell r="E1514">
            <v>1</v>
          </cell>
          <cell r="F1514">
            <v>3.04</v>
          </cell>
          <cell r="G1514">
            <v>37.1</v>
          </cell>
          <cell r="H1514">
            <v>0.73</v>
          </cell>
          <cell r="I1514">
            <v>8.91</v>
          </cell>
          <cell r="J1514">
            <v>122.81</v>
          </cell>
        </row>
        <row r="1515">
          <cell r="A1515" t="str">
            <v>BSC_Bludenz_A</v>
          </cell>
          <cell r="B1515">
            <v>855</v>
          </cell>
          <cell r="C1515" t="str">
            <v>VABZ_Faerberstr</v>
          </cell>
          <cell r="D1515">
            <v>1</v>
          </cell>
          <cell r="E1515">
            <v>2</v>
          </cell>
          <cell r="F1515">
            <v>3.35</v>
          </cell>
          <cell r="G1515">
            <v>40.909999999999997</v>
          </cell>
          <cell r="H1515">
            <v>0.77</v>
          </cell>
          <cell r="I1515">
            <v>9.4</v>
          </cell>
          <cell r="J1515">
            <v>129.52000000000001</v>
          </cell>
        </row>
        <row r="1516">
          <cell r="A1516" t="str">
            <v>BSC_Bludenz_A</v>
          </cell>
          <cell r="B1516">
            <v>856</v>
          </cell>
          <cell r="C1516" t="str">
            <v>VABZ_Faerberstr</v>
          </cell>
          <cell r="D1516">
            <v>1</v>
          </cell>
          <cell r="E1516">
            <v>3</v>
          </cell>
          <cell r="F1516">
            <v>2.48</v>
          </cell>
          <cell r="G1516">
            <v>84.4</v>
          </cell>
          <cell r="H1516">
            <v>0.64</v>
          </cell>
          <cell r="I1516">
            <v>21.64</v>
          </cell>
          <cell r="J1516">
            <v>106.73</v>
          </cell>
        </row>
        <row r="1517">
          <cell r="A1517" t="str">
            <v>BSC_Bludenz_A</v>
          </cell>
          <cell r="B1517">
            <v>741</v>
          </cell>
          <cell r="C1517" t="str">
            <v>VABZ_Gaschurn</v>
          </cell>
          <cell r="D1517">
            <v>1</v>
          </cell>
          <cell r="E1517">
            <v>1</v>
          </cell>
          <cell r="F1517">
            <v>2.1800000000000002</v>
          </cell>
          <cell r="G1517">
            <v>26.61</v>
          </cell>
          <cell r="H1517">
            <v>0.28000000000000003</v>
          </cell>
          <cell r="I1517">
            <v>3.4</v>
          </cell>
          <cell r="J1517">
            <v>46.86</v>
          </cell>
        </row>
        <row r="1518">
          <cell r="A1518" t="str">
            <v>BSC_Bludenz_A</v>
          </cell>
          <cell r="B1518">
            <v>742</v>
          </cell>
          <cell r="C1518" t="str">
            <v>VABZ_Kardatschakopf</v>
          </cell>
          <cell r="D1518">
            <v>1</v>
          </cell>
          <cell r="E1518">
            <v>1</v>
          </cell>
          <cell r="F1518">
            <v>0.47</v>
          </cell>
          <cell r="G1518">
            <v>16.010000000000002</v>
          </cell>
          <cell r="H1518">
            <v>0.01</v>
          </cell>
          <cell r="I1518">
            <v>0.45</v>
          </cell>
          <cell r="J1518">
            <v>2.21</v>
          </cell>
        </row>
        <row r="1519">
          <cell r="A1519" t="str">
            <v>BSC_Bludenz_A</v>
          </cell>
          <cell r="B1519">
            <v>540</v>
          </cell>
          <cell r="C1519" t="str">
            <v>VABZ_Lech</v>
          </cell>
          <cell r="D1519">
            <v>1</v>
          </cell>
          <cell r="E1519">
            <v>1</v>
          </cell>
          <cell r="F1519">
            <v>1.37</v>
          </cell>
          <cell r="G1519">
            <v>16.739999999999998</v>
          </cell>
          <cell r="H1519">
            <v>0.21</v>
          </cell>
          <cell r="I1519">
            <v>2.5</v>
          </cell>
          <cell r="J1519">
            <v>34.49</v>
          </cell>
        </row>
        <row r="1520">
          <cell r="A1520" t="str">
            <v>BSC_Bludenz_A</v>
          </cell>
          <cell r="B1520">
            <v>853</v>
          </cell>
          <cell r="C1520" t="str">
            <v>VABZ_Nenzing</v>
          </cell>
          <cell r="D1520">
            <v>1</v>
          </cell>
          <cell r="E1520">
            <v>1</v>
          </cell>
          <cell r="F1520">
            <v>3.42</v>
          </cell>
          <cell r="G1520">
            <v>41.71</v>
          </cell>
          <cell r="H1520">
            <v>1.1200000000000001</v>
          </cell>
          <cell r="I1520">
            <v>13.65</v>
          </cell>
          <cell r="J1520">
            <v>188.01</v>
          </cell>
        </row>
        <row r="1521">
          <cell r="A1521" t="str">
            <v>BSC_Bludenz_A</v>
          </cell>
          <cell r="B1521">
            <v>1092</v>
          </cell>
          <cell r="C1521" t="str">
            <v>VABZ_Nueziders</v>
          </cell>
          <cell r="D1521">
            <v>1</v>
          </cell>
          <cell r="E1521">
            <v>1</v>
          </cell>
          <cell r="F1521">
            <v>3.03</v>
          </cell>
          <cell r="G1521">
            <v>36.979999999999997</v>
          </cell>
          <cell r="H1521">
            <v>0.59</v>
          </cell>
          <cell r="I1521">
            <v>7.23</v>
          </cell>
          <cell r="J1521">
            <v>99.63</v>
          </cell>
        </row>
        <row r="1522">
          <cell r="A1522" t="str">
            <v>BSC_Bludenz_A</v>
          </cell>
          <cell r="B1522">
            <v>2425</v>
          </cell>
          <cell r="C1522" t="str">
            <v>VABZ_Raggal</v>
          </cell>
          <cell r="D1522">
            <v>1</v>
          </cell>
          <cell r="E1522">
            <v>1</v>
          </cell>
          <cell r="F1522">
            <v>1.1000000000000001</v>
          </cell>
          <cell r="G1522">
            <v>13.44</v>
          </cell>
          <cell r="H1522">
            <v>0.15</v>
          </cell>
          <cell r="I1522">
            <v>1.85</v>
          </cell>
          <cell r="J1522">
            <v>25.53</v>
          </cell>
        </row>
        <row r="1523">
          <cell r="A1523" t="str">
            <v>BSC_Bludenz_A</v>
          </cell>
          <cell r="B1523">
            <v>739</v>
          </cell>
          <cell r="C1523" t="str">
            <v>VABZ_Schruns</v>
          </cell>
          <cell r="D1523">
            <v>1</v>
          </cell>
          <cell r="E1523">
            <v>1</v>
          </cell>
          <cell r="F1523">
            <v>2.88</v>
          </cell>
          <cell r="G1523">
            <v>35.18</v>
          </cell>
          <cell r="H1523">
            <v>0.73</v>
          </cell>
          <cell r="I1523">
            <v>8.94</v>
          </cell>
          <cell r="J1523">
            <v>123.14</v>
          </cell>
        </row>
        <row r="1524">
          <cell r="A1524" t="str">
            <v>BSC_Bludenz_A</v>
          </cell>
          <cell r="B1524">
            <v>867</v>
          </cell>
          <cell r="C1524" t="str">
            <v>VABZ_Stuben</v>
          </cell>
          <cell r="D1524">
            <v>1</v>
          </cell>
          <cell r="E1524">
            <v>1</v>
          </cell>
          <cell r="F1524">
            <v>1.1399999999999999</v>
          </cell>
          <cell r="G1524">
            <v>13.84</v>
          </cell>
          <cell r="H1524">
            <v>0.26</v>
          </cell>
          <cell r="I1524">
            <v>3.19</v>
          </cell>
          <cell r="J1524">
            <v>43.95</v>
          </cell>
        </row>
        <row r="1525">
          <cell r="A1525" t="str">
            <v>BSC_Bludenz_A</v>
          </cell>
          <cell r="B1525">
            <v>1681</v>
          </cell>
          <cell r="C1525" t="str">
            <v>VABZ_Thueringen</v>
          </cell>
          <cell r="D1525">
            <v>1</v>
          </cell>
          <cell r="E1525">
            <v>1</v>
          </cell>
          <cell r="F1525">
            <v>1.65</v>
          </cell>
          <cell r="G1525">
            <v>56.3</v>
          </cell>
          <cell r="H1525">
            <v>0.25</v>
          </cell>
          <cell r="I1525">
            <v>8.3800000000000008</v>
          </cell>
          <cell r="J1525">
            <v>41.31</v>
          </cell>
        </row>
        <row r="1526">
          <cell r="A1526" t="str">
            <v>BSC_Bludenz_A</v>
          </cell>
          <cell r="B1526">
            <v>1682</v>
          </cell>
          <cell r="C1526" t="str">
            <v>VABZ_Thueringen</v>
          </cell>
          <cell r="D1526">
            <v>1</v>
          </cell>
          <cell r="E1526">
            <v>2</v>
          </cell>
          <cell r="F1526">
            <v>1.0900000000000001</v>
          </cell>
          <cell r="G1526">
            <v>37.22</v>
          </cell>
          <cell r="H1526">
            <v>0.27</v>
          </cell>
          <cell r="I1526">
            <v>9.18</v>
          </cell>
          <cell r="J1526">
            <v>45.26</v>
          </cell>
        </row>
        <row r="1527">
          <cell r="A1527" t="str">
            <v>BSC_Bludenz_A</v>
          </cell>
          <cell r="B1527">
            <v>737</v>
          </cell>
          <cell r="C1527" t="str">
            <v>VABZ_Vandans</v>
          </cell>
          <cell r="D1527">
            <v>1</v>
          </cell>
          <cell r="E1527">
            <v>1</v>
          </cell>
          <cell r="F1527">
            <v>2.2799999999999998</v>
          </cell>
          <cell r="G1527">
            <v>77.59</v>
          </cell>
          <cell r="H1527">
            <v>0.49</v>
          </cell>
          <cell r="I1527">
            <v>16.57</v>
          </cell>
          <cell r="J1527">
            <v>81.73</v>
          </cell>
        </row>
        <row r="1528">
          <cell r="A1528" t="str">
            <v>BSC_Bludenz_A</v>
          </cell>
          <cell r="B1528">
            <v>542</v>
          </cell>
          <cell r="C1528" t="str">
            <v>VABZ_Zuers</v>
          </cell>
          <cell r="D1528">
            <v>1</v>
          </cell>
          <cell r="E1528">
            <v>1</v>
          </cell>
          <cell r="F1528">
            <v>0.72</v>
          </cell>
          <cell r="G1528">
            <v>8.81</v>
          </cell>
          <cell r="H1528">
            <v>0.02</v>
          </cell>
          <cell r="I1528">
            <v>0.28999999999999998</v>
          </cell>
          <cell r="J1528">
            <v>3.98</v>
          </cell>
        </row>
        <row r="1529">
          <cell r="A1529" t="str">
            <v>BSC_Bregenz_A</v>
          </cell>
          <cell r="B1529">
            <v>956</v>
          </cell>
          <cell r="C1529" t="str">
            <v>VADO_Goetzis</v>
          </cell>
          <cell r="D1529">
            <v>1</v>
          </cell>
          <cell r="E1529">
            <v>1</v>
          </cell>
          <cell r="F1529">
            <v>3.32</v>
          </cell>
          <cell r="G1529">
            <v>113.02</v>
          </cell>
          <cell r="H1529">
            <v>0.92</v>
          </cell>
          <cell r="I1529">
            <v>31.45</v>
          </cell>
          <cell r="J1529">
            <v>155.07</v>
          </cell>
        </row>
        <row r="1530">
          <cell r="A1530" t="str">
            <v>BSC_Bregenz_A</v>
          </cell>
          <cell r="B1530">
            <v>957</v>
          </cell>
          <cell r="C1530" t="str">
            <v>VADO_Goetzis</v>
          </cell>
          <cell r="D1530">
            <v>1</v>
          </cell>
          <cell r="E1530">
            <v>2</v>
          </cell>
          <cell r="F1530">
            <v>2.19</v>
          </cell>
          <cell r="G1530">
            <v>26.71</v>
          </cell>
          <cell r="H1530">
            <v>0.69</v>
          </cell>
          <cell r="I1530">
            <v>8.3699999999999992</v>
          </cell>
          <cell r="J1530">
            <v>115.35</v>
          </cell>
        </row>
        <row r="1531">
          <cell r="A1531" t="str">
            <v>BSC_Bregenz_A</v>
          </cell>
          <cell r="B1531">
            <v>958</v>
          </cell>
          <cell r="C1531" t="str">
            <v>VADO_Goetzis</v>
          </cell>
          <cell r="D1531">
            <v>1</v>
          </cell>
          <cell r="E1531">
            <v>3</v>
          </cell>
          <cell r="F1531">
            <v>1.87</v>
          </cell>
          <cell r="G1531">
            <v>63.79</v>
          </cell>
          <cell r="H1531">
            <v>0.36</v>
          </cell>
          <cell r="I1531">
            <v>12.23</v>
          </cell>
          <cell r="J1531">
            <v>60.31</v>
          </cell>
        </row>
        <row r="1532">
          <cell r="A1532" t="str">
            <v>BSC_Bregenz_A</v>
          </cell>
          <cell r="B1532">
            <v>783</v>
          </cell>
          <cell r="C1532" t="str">
            <v>VADO_Hohenems_Bahnhofstr</v>
          </cell>
          <cell r="D1532">
            <v>1</v>
          </cell>
          <cell r="E1532">
            <v>1</v>
          </cell>
          <cell r="F1532">
            <v>3.92</v>
          </cell>
          <cell r="G1532">
            <v>47.8</v>
          </cell>
          <cell r="H1532">
            <v>0.78</v>
          </cell>
          <cell r="I1532">
            <v>9.48</v>
          </cell>
          <cell r="J1532">
            <v>130.56</v>
          </cell>
        </row>
        <row r="1533">
          <cell r="A1533" t="str">
            <v>BSC_Bregenz_A</v>
          </cell>
          <cell r="B1533">
            <v>8259</v>
          </cell>
          <cell r="C1533" t="str">
            <v>VADO_Hohenems_Bahnhofstr</v>
          </cell>
          <cell r="D1533">
            <v>1</v>
          </cell>
          <cell r="E1533">
            <v>2</v>
          </cell>
          <cell r="F1533">
            <v>2.38</v>
          </cell>
          <cell r="G1533">
            <v>81.16</v>
          </cell>
          <cell r="H1533">
            <v>0.65</v>
          </cell>
          <cell r="I1533">
            <v>22.11</v>
          </cell>
          <cell r="J1533">
            <v>109.04</v>
          </cell>
        </row>
        <row r="1534">
          <cell r="A1534" t="str">
            <v>BSC_Bregenz_A</v>
          </cell>
          <cell r="B1534">
            <v>8260</v>
          </cell>
          <cell r="C1534" t="str">
            <v>VADO_Hohenems_Bahnhofstr</v>
          </cell>
          <cell r="D1534">
            <v>1</v>
          </cell>
          <cell r="E1534">
            <v>3</v>
          </cell>
          <cell r="F1534">
            <v>1.98</v>
          </cell>
          <cell r="G1534">
            <v>67.37</v>
          </cell>
          <cell r="H1534">
            <v>0.46</v>
          </cell>
          <cell r="I1534">
            <v>15.73</v>
          </cell>
          <cell r="J1534">
            <v>77.569999999999993</v>
          </cell>
        </row>
        <row r="1535">
          <cell r="A1535" t="str">
            <v>BSC_Bregenz_A</v>
          </cell>
          <cell r="B1535">
            <v>787</v>
          </cell>
          <cell r="C1535" t="str">
            <v>VADO_Im_Boeckler</v>
          </cell>
          <cell r="D1535">
            <v>1</v>
          </cell>
          <cell r="E1535">
            <v>1</v>
          </cell>
          <cell r="F1535">
            <v>1.84</v>
          </cell>
          <cell r="G1535">
            <v>62.68</v>
          </cell>
          <cell r="H1535">
            <v>0.44</v>
          </cell>
          <cell r="I1535">
            <v>15.13</v>
          </cell>
          <cell r="J1535">
            <v>74.62</v>
          </cell>
        </row>
        <row r="1536">
          <cell r="A1536" t="str">
            <v>BSC_Bregenz_A</v>
          </cell>
          <cell r="B1536">
            <v>1690</v>
          </cell>
          <cell r="C1536" t="str">
            <v>VADO_Im_Boeckler</v>
          </cell>
          <cell r="D1536">
            <v>1</v>
          </cell>
          <cell r="E1536">
            <v>2</v>
          </cell>
          <cell r="F1536">
            <v>1.87</v>
          </cell>
          <cell r="G1536">
            <v>63.79</v>
          </cell>
          <cell r="H1536">
            <v>0.53</v>
          </cell>
          <cell r="I1536">
            <v>17.920000000000002</v>
          </cell>
          <cell r="J1536">
            <v>88.35</v>
          </cell>
        </row>
        <row r="1537">
          <cell r="A1537" t="str">
            <v>BSC_Bregenz_A</v>
          </cell>
          <cell r="B1537">
            <v>859</v>
          </cell>
          <cell r="C1537" t="str">
            <v>VADO_Lustenau</v>
          </cell>
          <cell r="D1537">
            <v>1</v>
          </cell>
          <cell r="E1537">
            <v>1</v>
          </cell>
          <cell r="F1537">
            <v>4.76</v>
          </cell>
          <cell r="G1537">
            <v>58.02</v>
          </cell>
          <cell r="H1537">
            <v>1.62</v>
          </cell>
          <cell r="I1537">
            <v>19.72</v>
          </cell>
          <cell r="J1537">
            <v>271.7</v>
          </cell>
        </row>
        <row r="1538">
          <cell r="A1538" t="str">
            <v>BSC_Bregenz_A</v>
          </cell>
          <cell r="B1538">
            <v>860</v>
          </cell>
          <cell r="C1538" t="str">
            <v>VADO_Lustenau</v>
          </cell>
          <cell r="D1538">
            <v>1</v>
          </cell>
          <cell r="E1538">
            <v>2</v>
          </cell>
          <cell r="F1538">
            <v>4.37</v>
          </cell>
          <cell r="G1538">
            <v>148.87</v>
          </cell>
          <cell r="H1538">
            <v>1.32</v>
          </cell>
          <cell r="I1538">
            <v>44.97</v>
          </cell>
          <cell r="J1538">
            <v>221.75</v>
          </cell>
        </row>
        <row r="1539">
          <cell r="A1539" t="str">
            <v>BSC_Bregenz_A</v>
          </cell>
          <cell r="B1539">
            <v>784</v>
          </cell>
          <cell r="C1539" t="str">
            <v>VADO_Realschulstr</v>
          </cell>
          <cell r="D1539">
            <v>1</v>
          </cell>
          <cell r="E1539">
            <v>1</v>
          </cell>
          <cell r="F1539">
            <v>6.34</v>
          </cell>
          <cell r="G1539">
            <v>77.38</v>
          </cell>
          <cell r="H1539">
            <v>1.89</v>
          </cell>
          <cell r="I1539">
            <v>23.09</v>
          </cell>
          <cell r="J1539">
            <v>318.08999999999997</v>
          </cell>
        </row>
        <row r="1540">
          <cell r="A1540" t="str">
            <v>BSC_Bregenz_A</v>
          </cell>
          <cell r="B1540">
            <v>1691</v>
          </cell>
          <cell r="C1540" t="str">
            <v>VADO_Realschulstr</v>
          </cell>
          <cell r="D1540">
            <v>1</v>
          </cell>
          <cell r="E1540">
            <v>2</v>
          </cell>
          <cell r="F1540">
            <v>2.15</v>
          </cell>
          <cell r="G1540">
            <v>73.16</v>
          </cell>
          <cell r="H1540">
            <v>0.6</v>
          </cell>
          <cell r="I1540">
            <v>20.37</v>
          </cell>
          <cell r="J1540">
            <v>100.43</v>
          </cell>
        </row>
        <row r="1541">
          <cell r="A1541" t="str">
            <v>BSC_Bregenz_A</v>
          </cell>
          <cell r="B1541">
            <v>788</v>
          </cell>
          <cell r="C1541" t="str">
            <v>VADO_Untere_Rossmaehder</v>
          </cell>
          <cell r="D1541">
            <v>1</v>
          </cell>
          <cell r="E1541">
            <v>1</v>
          </cell>
          <cell r="F1541">
            <v>2.83</v>
          </cell>
          <cell r="G1541">
            <v>96.41</v>
          </cell>
          <cell r="H1541">
            <v>0.83</v>
          </cell>
          <cell r="I1541">
            <v>28.43</v>
          </cell>
          <cell r="J1541">
            <v>140.19999999999999</v>
          </cell>
        </row>
        <row r="1542">
          <cell r="A1542" t="str">
            <v>BSC_Bregenz_A</v>
          </cell>
          <cell r="B1542">
            <v>1662</v>
          </cell>
          <cell r="C1542" t="str">
            <v>VADO_Untere_Rossmaehder</v>
          </cell>
          <cell r="D1542">
            <v>1</v>
          </cell>
          <cell r="E1542">
            <v>2</v>
          </cell>
          <cell r="F1542">
            <v>1.26</v>
          </cell>
          <cell r="G1542">
            <v>42.92</v>
          </cell>
          <cell r="H1542">
            <v>0.38</v>
          </cell>
          <cell r="I1542">
            <v>12.82</v>
          </cell>
          <cell r="J1542">
            <v>63.2</v>
          </cell>
        </row>
        <row r="1543">
          <cell r="A1543" t="str">
            <v>BSC_Bludenz_A</v>
          </cell>
          <cell r="B1543">
            <v>1631</v>
          </cell>
          <cell r="C1543" t="str">
            <v>VAFK_Carinagasse</v>
          </cell>
          <cell r="D1543">
            <v>1</v>
          </cell>
          <cell r="E1543">
            <v>1</v>
          </cell>
          <cell r="F1543">
            <v>1.58</v>
          </cell>
          <cell r="G1543">
            <v>19.329999999999998</v>
          </cell>
          <cell r="H1543">
            <v>0.4</v>
          </cell>
          <cell r="I1543">
            <v>4.83</v>
          </cell>
          <cell r="J1543">
            <v>66.59</v>
          </cell>
        </row>
        <row r="1544">
          <cell r="A1544" t="str">
            <v>BSC_Bludenz_A</v>
          </cell>
          <cell r="B1544">
            <v>1632</v>
          </cell>
          <cell r="C1544" t="str">
            <v>VAFK_Carinagasse</v>
          </cell>
          <cell r="D1544">
            <v>1</v>
          </cell>
          <cell r="E1544">
            <v>2</v>
          </cell>
          <cell r="F1544">
            <v>2.35</v>
          </cell>
          <cell r="G1544">
            <v>80.06</v>
          </cell>
          <cell r="H1544">
            <v>0.5</v>
          </cell>
          <cell r="I1544">
            <v>16.989999999999998</v>
          </cell>
          <cell r="J1544">
            <v>83.81</v>
          </cell>
        </row>
        <row r="1545">
          <cell r="A1545" t="str">
            <v>BSC_Bludenz_A</v>
          </cell>
          <cell r="B1545">
            <v>834</v>
          </cell>
          <cell r="C1545" t="str">
            <v>VAFK_Frastanz</v>
          </cell>
          <cell r="D1545">
            <v>1</v>
          </cell>
          <cell r="E1545">
            <v>1</v>
          </cell>
          <cell r="F1545">
            <v>4.51</v>
          </cell>
          <cell r="G1545">
            <v>55.06</v>
          </cell>
          <cell r="H1545">
            <v>1.1499999999999999</v>
          </cell>
          <cell r="I1545">
            <v>13.97</v>
          </cell>
          <cell r="J1545">
            <v>192.4</v>
          </cell>
        </row>
        <row r="1546">
          <cell r="A1546" t="str">
            <v>BSC_Bludenz_A</v>
          </cell>
          <cell r="B1546">
            <v>2424</v>
          </cell>
          <cell r="C1546" t="str">
            <v>VAFK_Freschner_Riegel_Weg</v>
          </cell>
          <cell r="D1546">
            <v>1</v>
          </cell>
          <cell r="E1546">
            <v>1</v>
          </cell>
          <cell r="F1546">
            <v>0.81</v>
          </cell>
          <cell r="G1546">
            <v>27.42</v>
          </cell>
          <cell r="H1546">
            <v>0.15</v>
          </cell>
          <cell r="I1546">
            <v>5.15</v>
          </cell>
          <cell r="J1546">
            <v>25.38</v>
          </cell>
        </row>
        <row r="1547">
          <cell r="A1547" t="str">
            <v>BSC_Bludenz_A</v>
          </cell>
          <cell r="B1547">
            <v>744</v>
          </cell>
          <cell r="C1547" t="str">
            <v>VAFK_Haemmerlestr</v>
          </cell>
          <cell r="D1547">
            <v>1</v>
          </cell>
          <cell r="E1547">
            <v>1</v>
          </cell>
          <cell r="F1547">
            <v>1.75</v>
          </cell>
          <cell r="G1547">
            <v>59.7</v>
          </cell>
          <cell r="H1547">
            <v>0.3</v>
          </cell>
          <cell r="I1547">
            <v>10.24</v>
          </cell>
          <cell r="J1547">
            <v>50.52</v>
          </cell>
        </row>
        <row r="1548">
          <cell r="A1548" t="str">
            <v>BSC_Bludenz_A</v>
          </cell>
          <cell r="B1548">
            <v>1693</v>
          </cell>
          <cell r="C1548" t="str">
            <v>VAFK_Haemmerlestr</v>
          </cell>
          <cell r="D1548">
            <v>1</v>
          </cell>
          <cell r="E1548">
            <v>2</v>
          </cell>
          <cell r="F1548">
            <v>1.8</v>
          </cell>
          <cell r="G1548">
            <v>21.98</v>
          </cell>
          <cell r="H1548">
            <v>0.46</v>
          </cell>
          <cell r="I1548">
            <v>5.63</v>
          </cell>
          <cell r="J1548">
            <v>77.599999999999994</v>
          </cell>
        </row>
        <row r="1549">
          <cell r="A1549" t="str">
            <v>BSC_Bludenz_A</v>
          </cell>
          <cell r="B1549">
            <v>1694</v>
          </cell>
          <cell r="C1549" t="str">
            <v>VAFK_Haemmerlestr</v>
          </cell>
          <cell r="D1549">
            <v>1</v>
          </cell>
          <cell r="E1549">
            <v>3</v>
          </cell>
          <cell r="F1549">
            <v>2.1</v>
          </cell>
          <cell r="G1549">
            <v>71.709999999999994</v>
          </cell>
          <cell r="H1549">
            <v>0.5</v>
          </cell>
          <cell r="I1549">
            <v>17.09</v>
          </cell>
          <cell r="J1549">
            <v>84.26</v>
          </cell>
        </row>
        <row r="1550">
          <cell r="A1550" t="str">
            <v>BSC_Bregenz_A</v>
          </cell>
          <cell r="B1550">
            <v>880</v>
          </cell>
          <cell r="C1550" t="str">
            <v>VAFK_Klaus</v>
          </cell>
          <cell r="D1550">
            <v>1</v>
          </cell>
          <cell r="E1550">
            <v>1</v>
          </cell>
          <cell r="F1550">
            <v>2.4</v>
          </cell>
          <cell r="G1550">
            <v>81.67</v>
          </cell>
          <cell r="H1550">
            <v>0.59</v>
          </cell>
          <cell r="I1550">
            <v>19.940000000000001</v>
          </cell>
          <cell r="J1550">
            <v>98.35</v>
          </cell>
        </row>
        <row r="1551">
          <cell r="A1551" t="str">
            <v>BSC_Bregenz_A</v>
          </cell>
          <cell r="B1551">
            <v>881</v>
          </cell>
          <cell r="C1551" t="str">
            <v>VAFK_Klaus</v>
          </cell>
          <cell r="D1551">
            <v>1</v>
          </cell>
          <cell r="E1551">
            <v>2</v>
          </cell>
          <cell r="F1551">
            <v>1.24</v>
          </cell>
          <cell r="G1551">
            <v>42.16</v>
          </cell>
          <cell r="H1551">
            <v>0.25</v>
          </cell>
          <cell r="I1551">
            <v>8.4700000000000006</v>
          </cell>
          <cell r="J1551">
            <v>41.78</v>
          </cell>
        </row>
        <row r="1552">
          <cell r="A1552" t="str">
            <v>BSC_Bregenz_A</v>
          </cell>
          <cell r="B1552">
            <v>882</v>
          </cell>
          <cell r="C1552" t="str">
            <v>VAFK_Klaus</v>
          </cell>
          <cell r="D1552">
            <v>1</v>
          </cell>
          <cell r="E1552">
            <v>3</v>
          </cell>
          <cell r="F1552">
            <v>2.02</v>
          </cell>
          <cell r="G1552">
            <v>68.64</v>
          </cell>
          <cell r="H1552">
            <v>0.45</v>
          </cell>
          <cell r="I1552">
            <v>15.35</v>
          </cell>
          <cell r="J1552">
            <v>75.7</v>
          </cell>
        </row>
        <row r="1553">
          <cell r="A1553" t="str">
            <v>BSC_Bludenz_A</v>
          </cell>
          <cell r="B1553">
            <v>857</v>
          </cell>
          <cell r="C1553" t="str">
            <v>VAFK_Leonhardsplatz</v>
          </cell>
          <cell r="D1553">
            <v>1</v>
          </cell>
          <cell r="E1553">
            <v>1</v>
          </cell>
          <cell r="F1553">
            <v>4.1100000000000003</v>
          </cell>
          <cell r="G1553">
            <v>50.09</v>
          </cell>
          <cell r="H1553">
            <v>1.0900000000000001</v>
          </cell>
          <cell r="I1553">
            <v>13.34</v>
          </cell>
          <cell r="J1553">
            <v>183.84</v>
          </cell>
        </row>
        <row r="1554">
          <cell r="A1554" t="str">
            <v>BSC_Bludenz_A</v>
          </cell>
          <cell r="B1554">
            <v>874</v>
          </cell>
          <cell r="C1554" t="str">
            <v>VAFK_Rankweil</v>
          </cell>
          <cell r="D1554">
            <v>1</v>
          </cell>
          <cell r="E1554">
            <v>1</v>
          </cell>
          <cell r="F1554">
            <v>3.46</v>
          </cell>
          <cell r="G1554">
            <v>118.04</v>
          </cell>
          <cell r="H1554">
            <v>0.75</v>
          </cell>
          <cell r="I1554">
            <v>25.64</v>
          </cell>
          <cell r="J1554">
            <v>126.46</v>
          </cell>
        </row>
        <row r="1555">
          <cell r="A1555" t="str">
            <v>BSC_Bludenz_A</v>
          </cell>
          <cell r="B1555">
            <v>875</v>
          </cell>
          <cell r="C1555" t="str">
            <v>VAFK_Rankweil</v>
          </cell>
          <cell r="D1555">
            <v>1</v>
          </cell>
          <cell r="E1555">
            <v>2</v>
          </cell>
          <cell r="F1555">
            <v>2.19</v>
          </cell>
          <cell r="G1555">
            <v>74.69</v>
          </cell>
          <cell r="H1555">
            <v>0.67</v>
          </cell>
          <cell r="I1555">
            <v>22.88</v>
          </cell>
          <cell r="J1555">
            <v>112.85</v>
          </cell>
        </row>
        <row r="1556">
          <cell r="A1556" t="str">
            <v>BSC_Bludenz_A</v>
          </cell>
          <cell r="B1556">
            <v>877</v>
          </cell>
          <cell r="C1556" t="str">
            <v>VAFK_Rankweil</v>
          </cell>
          <cell r="D1556">
            <v>1</v>
          </cell>
          <cell r="E1556">
            <v>3</v>
          </cell>
          <cell r="F1556">
            <v>2.2200000000000002</v>
          </cell>
          <cell r="G1556">
            <v>75.63</v>
          </cell>
          <cell r="H1556">
            <v>0.59</v>
          </cell>
          <cell r="I1556">
            <v>20.149999999999999</v>
          </cell>
          <cell r="J1556">
            <v>99.37</v>
          </cell>
        </row>
        <row r="1557">
          <cell r="A1557" t="str">
            <v>BSC_Bludenz_A</v>
          </cell>
          <cell r="B1557">
            <v>858</v>
          </cell>
          <cell r="C1557" t="str">
            <v>VAFK_Reichsstr</v>
          </cell>
          <cell r="D1557">
            <v>1</v>
          </cell>
          <cell r="E1557">
            <v>1</v>
          </cell>
          <cell r="F1557">
            <v>2.88</v>
          </cell>
          <cell r="G1557">
            <v>98.03</v>
          </cell>
          <cell r="H1557">
            <v>0.8</v>
          </cell>
          <cell r="I1557">
            <v>27.23</v>
          </cell>
          <cell r="J1557">
            <v>134.30000000000001</v>
          </cell>
        </row>
        <row r="1558">
          <cell r="A1558" t="str">
            <v>BSC_Bludenz_A</v>
          </cell>
          <cell r="B1558">
            <v>878</v>
          </cell>
          <cell r="C1558" t="str">
            <v>VAFK_Sulz</v>
          </cell>
          <cell r="D1558">
            <v>1</v>
          </cell>
          <cell r="E1558">
            <v>1</v>
          </cell>
          <cell r="F1558">
            <v>1.04</v>
          </cell>
          <cell r="G1558">
            <v>35.43</v>
          </cell>
          <cell r="H1558">
            <v>0.21</v>
          </cell>
          <cell r="I1558">
            <v>7.27</v>
          </cell>
          <cell r="J1558">
            <v>35.840000000000003</v>
          </cell>
        </row>
        <row r="1559">
          <cell r="A1559" t="str">
            <v>BSC_Bludenz_A</v>
          </cell>
          <cell r="B1559">
            <v>879</v>
          </cell>
          <cell r="C1559" t="str">
            <v>VAFK_Sulz</v>
          </cell>
          <cell r="D1559">
            <v>1</v>
          </cell>
          <cell r="E1559">
            <v>2</v>
          </cell>
          <cell r="F1559">
            <v>1.83</v>
          </cell>
          <cell r="G1559">
            <v>62.51</v>
          </cell>
          <cell r="H1559">
            <v>0.45</v>
          </cell>
          <cell r="I1559">
            <v>15.3</v>
          </cell>
          <cell r="J1559">
            <v>75.430000000000007</v>
          </cell>
        </row>
        <row r="1560">
          <cell r="A1560" t="str">
            <v>BSC_Wien_A</v>
          </cell>
          <cell r="B1560">
            <v>20</v>
          </cell>
          <cell r="C1560" t="str">
            <v>WI01_Am_Hof</v>
          </cell>
          <cell r="D1560">
            <v>1</v>
          </cell>
          <cell r="E1560">
            <v>1</v>
          </cell>
          <cell r="F1560">
            <v>3.23</v>
          </cell>
          <cell r="G1560">
            <v>39.39</v>
          </cell>
          <cell r="H1560">
            <v>0.54</v>
          </cell>
          <cell r="I1560">
            <v>6.6</v>
          </cell>
          <cell r="J1560">
            <v>90.95</v>
          </cell>
        </row>
        <row r="1561">
          <cell r="A1561" t="str">
            <v>BSC_Wien_A</v>
          </cell>
          <cell r="B1561">
            <v>22</v>
          </cell>
          <cell r="C1561" t="str">
            <v>WI01_Am_Hof</v>
          </cell>
          <cell r="D1561">
            <v>1</v>
          </cell>
          <cell r="E1561">
            <v>2</v>
          </cell>
          <cell r="F1561">
            <v>2.81</v>
          </cell>
          <cell r="G1561">
            <v>34.33</v>
          </cell>
          <cell r="H1561">
            <v>0.64</v>
          </cell>
          <cell r="I1561">
            <v>7.79</v>
          </cell>
          <cell r="J1561">
            <v>107.27</v>
          </cell>
        </row>
        <row r="1562">
          <cell r="A1562" t="str">
            <v>BSC_Wien_A</v>
          </cell>
          <cell r="B1562">
            <v>23</v>
          </cell>
          <cell r="C1562" t="str">
            <v>WI01_Am_Hof</v>
          </cell>
          <cell r="D1562">
            <v>1</v>
          </cell>
          <cell r="E1562">
            <v>3</v>
          </cell>
          <cell r="F1562">
            <v>6.29</v>
          </cell>
          <cell r="G1562">
            <v>76.7</v>
          </cell>
          <cell r="H1562">
            <v>1.65</v>
          </cell>
          <cell r="I1562">
            <v>20.16</v>
          </cell>
          <cell r="J1562">
            <v>277.74</v>
          </cell>
        </row>
        <row r="1563">
          <cell r="A1563" t="str">
            <v>BSC_Wien_J</v>
          </cell>
          <cell r="B1563">
            <v>8567</v>
          </cell>
          <cell r="C1563" t="str">
            <v>WI01_IH_Marriott</v>
          </cell>
          <cell r="D1563">
            <v>1</v>
          </cell>
          <cell r="E1563">
            <v>1</v>
          </cell>
          <cell r="F1563">
            <v>1.57</v>
          </cell>
          <cell r="G1563">
            <v>19.18</v>
          </cell>
          <cell r="H1563">
            <v>0.31</v>
          </cell>
          <cell r="I1563">
            <v>3.74</v>
          </cell>
          <cell r="J1563">
            <v>51.59</v>
          </cell>
        </row>
        <row r="1564">
          <cell r="A1564" t="str">
            <v>BSC_Wien_J</v>
          </cell>
          <cell r="B1564">
            <v>8571</v>
          </cell>
          <cell r="C1564" t="str">
            <v>WI01_IH_Marriott</v>
          </cell>
          <cell r="D1564">
            <v>2</v>
          </cell>
          <cell r="E1564">
            <v>1</v>
          </cell>
          <cell r="F1564">
            <v>0.2</v>
          </cell>
          <cell r="G1564">
            <v>6.98</v>
          </cell>
          <cell r="H1564">
            <v>0.01</v>
          </cell>
          <cell r="I1564">
            <v>0.28999999999999998</v>
          </cell>
          <cell r="J1564">
            <v>1.43</v>
          </cell>
        </row>
        <row r="1565">
          <cell r="A1565" t="str">
            <v>BSC_Wien_J</v>
          </cell>
          <cell r="B1565">
            <v>1331</v>
          </cell>
          <cell r="C1565" t="str">
            <v>WI01_MC_Annagasse</v>
          </cell>
          <cell r="D1565">
            <v>1</v>
          </cell>
          <cell r="E1565">
            <v>1</v>
          </cell>
          <cell r="F1565">
            <v>4.8899999999999997</v>
          </cell>
          <cell r="G1565">
            <v>59.6</v>
          </cell>
          <cell r="H1565">
            <v>0.87</v>
          </cell>
          <cell r="I1565">
            <v>10.59</v>
          </cell>
          <cell r="J1565">
            <v>145.88</v>
          </cell>
        </row>
        <row r="1566">
          <cell r="A1566" t="str">
            <v>BSC_Wien_J</v>
          </cell>
          <cell r="B1566">
            <v>1315</v>
          </cell>
          <cell r="C1566" t="str">
            <v>WI01_MC_Augustinerstr</v>
          </cell>
          <cell r="D1566">
            <v>1</v>
          </cell>
          <cell r="E1566">
            <v>1</v>
          </cell>
          <cell r="F1566">
            <v>2.33</v>
          </cell>
          <cell r="G1566">
            <v>28.44</v>
          </cell>
          <cell r="H1566">
            <v>0.67</v>
          </cell>
          <cell r="I1566">
            <v>8.1199999999999992</v>
          </cell>
          <cell r="J1566">
            <v>111.85</v>
          </cell>
        </row>
        <row r="1567">
          <cell r="A1567" t="str">
            <v>BSC_Wien_N</v>
          </cell>
          <cell r="B1567">
            <v>1389</v>
          </cell>
          <cell r="C1567" t="str">
            <v>WI01_MC_Baeckerstr</v>
          </cell>
          <cell r="D1567">
            <v>1</v>
          </cell>
          <cell r="E1567">
            <v>1</v>
          </cell>
          <cell r="F1567">
            <v>0.69</v>
          </cell>
          <cell r="G1567">
            <v>23.59</v>
          </cell>
          <cell r="H1567">
            <v>0.11</v>
          </cell>
          <cell r="I1567">
            <v>3.8</v>
          </cell>
          <cell r="J1567">
            <v>18.73</v>
          </cell>
        </row>
        <row r="1568">
          <cell r="A1568" t="str">
            <v>BSC_Wien_A</v>
          </cell>
          <cell r="B1568">
            <v>2293</v>
          </cell>
          <cell r="C1568" t="str">
            <v>WI01_MC_Biberstr</v>
          </cell>
          <cell r="D1568">
            <v>1</v>
          </cell>
          <cell r="E1568">
            <v>1</v>
          </cell>
          <cell r="F1568">
            <v>1.08</v>
          </cell>
          <cell r="G1568">
            <v>36.79</v>
          </cell>
          <cell r="H1568">
            <v>0.19</v>
          </cell>
          <cell r="I1568">
            <v>6.32</v>
          </cell>
          <cell r="J1568">
            <v>31.15</v>
          </cell>
        </row>
        <row r="1569">
          <cell r="A1569" t="str">
            <v>BSC_Wien_A</v>
          </cell>
          <cell r="B1569">
            <v>1387</v>
          </cell>
          <cell r="C1569" t="str">
            <v>WI01_MC_Boerseplatz</v>
          </cell>
          <cell r="D1569">
            <v>1</v>
          </cell>
          <cell r="E1569">
            <v>1</v>
          </cell>
          <cell r="F1569">
            <v>1.86</v>
          </cell>
          <cell r="G1569">
            <v>22.74</v>
          </cell>
          <cell r="H1569">
            <v>0.35</v>
          </cell>
          <cell r="I1569">
            <v>4.24</v>
          </cell>
          <cell r="J1569">
            <v>58.42</v>
          </cell>
        </row>
        <row r="1570">
          <cell r="A1570" t="str">
            <v>BSC_Wien_J</v>
          </cell>
          <cell r="B1570">
            <v>1317</v>
          </cell>
          <cell r="C1570" t="str">
            <v>WI01_MC_Braeunerstr</v>
          </cell>
          <cell r="D1570">
            <v>1</v>
          </cell>
          <cell r="E1570">
            <v>1</v>
          </cell>
          <cell r="F1570">
            <v>1.04</v>
          </cell>
          <cell r="G1570">
            <v>35.51</v>
          </cell>
          <cell r="H1570">
            <v>0.19</v>
          </cell>
          <cell r="I1570">
            <v>6.63</v>
          </cell>
          <cell r="J1570">
            <v>32.69</v>
          </cell>
        </row>
        <row r="1571">
          <cell r="A1571" t="str">
            <v>BSC_Wien_J</v>
          </cell>
          <cell r="B1571">
            <v>1029</v>
          </cell>
          <cell r="C1571" t="str">
            <v>WI01_MC_Brandstaette</v>
          </cell>
          <cell r="D1571">
            <v>1</v>
          </cell>
          <cell r="E1571">
            <v>1</v>
          </cell>
          <cell r="F1571">
            <v>3.04</v>
          </cell>
          <cell r="G1571">
            <v>103.48</v>
          </cell>
          <cell r="H1571">
            <v>0.45</v>
          </cell>
          <cell r="I1571">
            <v>15.2</v>
          </cell>
          <cell r="J1571">
            <v>74.94</v>
          </cell>
        </row>
        <row r="1572">
          <cell r="A1572" t="str">
            <v>BSC_Wien_N</v>
          </cell>
          <cell r="B1572">
            <v>1182</v>
          </cell>
          <cell r="C1572" t="str">
            <v>WI01_MC_Domgasse</v>
          </cell>
          <cell r="D1572">
            <v>1</v>
          </cell>
          <cell r="E1572">
            <v>1</v>
          </cell>
          <cell r="F1572">
            <v>0.65</v>
          </cell>
          <cell r="G1572">
            <v>22.06</v>
          </cell>
          <cell r="H1572">
            <v>0.08</v>
          </cell>
          <cell r="I1572">
            <v>2.71</v>
          </cell>
          <cell r="J1572">
            <v>13.38</v>
          </cell>
        </row>
        <row r="1573">
          <cell r="A1573" t="str">
            <v>BSC_Wien_A</v>
          </cell>
          <cell r="B1573">
            <v>2292</v>
          </cell>
          <cell r="C1573" t="str">
            <v>WI01_MC_Dominikanerbastei</v>
          </cell>
          <cell r="D1573">
            <v>1</v>
          </cell>
          <cell r="E1573">
            <v>1</v>
          </cell>
          <cell r="F1573">
            <v>0.91</v>
          </cell>
          <cell r="G1573">
            <v>30.83</v>
          </cell>
          <cell r="H1573">
            <v>0.18</v>
          </cell>
          <cell r="I1573">
            <v>6.1</v>
          </cell>
          <cell r="J1573">
            <v>30.08</v>
          </cell>
        </row>
        <row r="1574">
          <cell r="A1574" t="str">
            <v>BSC_Wien_J</v>
          </cell>
          <cell r="B1574">
            <v>2288</v>
          </cell>
          <cell r="C1574" t="str">
            <v>WI01_MC_Dorotheergasse</v>
          </cell>
          <cell r="D1574">
            <v>1</v>
          </cell>
          <cell r="E1574">
            <v>1</v>
          </cell>
          <cell r="F1574">
            <v>1.47</v>
          </cell>
          <cell r="G1574">
            <v>50.16</v>
          </cell>
          <cell r="H1574">
            <v>0.28999999999999998</v>
          </cell>
          <cell r="I1574">
            <v>9.7899999999999991</v>
          </cell>
          <cell r="J1574">
            <v>48.29</v>
          </cell>
        </row>
        <row r="1575">
          <cell r="A1575" t="str">
            <v>BSC_Wien_J</v>
          </cell>
          <cell r="B1575">
            <v>1334</v>
          </cell>
          <cell r="C1575" t="str">
            <v>WI01_MC_Fahnengasse</v>
          </cell>
          <cell r="D1575">
            <v>1</v>
          </cell>
          <cell r="E1575">
            <v>1</v>
          </cell>
          <cell r="F1575">
            <v>1.24</v>
          </cell>
          <cell r="G1575">
            <v>42.16</v>
          </cell>
          <cell r="H1575">
            <v>0.13</v>
          </cell>
          <cell r="I1575">
            <v>4.43</v>
          </cell>
          <cell r="J1575">
            <v>21.85</v>
          </cell>
        </row>
        <row r="1576">
          <cell r="A1576" t="str">
            <v>BSC_Wien_A</v>
          </cell>
          <cell r="B1576">
            <v>1028</v>
          </cell>
          <cell r="C1576" t="str">
            <v>WI01_MC_Fleischmarkt_A</v>
          </cell>
          <cell r="D1576">
            <v>1</v>
          </cell>
          <cell r="E1576">
            <v>1</v>
          </cell>
          <cell r="F1576">
            <v>2.23</v>
          </cell>
          <cell r="G1576">
            <v>27.13</v>
          </cell>
          <cell r="H1576">
            <v>0.48</v>
          </cell>
          <cell r="I1576">
            <v>5.8</v>
          </cell>
          <cell r="J1576">
            <v>79.97</v>
          </cell>
        </row>
        <row r="1577">
          <cell r="A1577" t="str">
            <v>BSC_Wien_A</v>
          </cell>
          <cell r="B1577">
            <v>1309</v>
          </cell>
          <cell r="C1577" t="str">
            <v>WI01_MC_Fleischmarkt_B</v>
          </cell>
          <cell r="D1577">
            <v>1</v>
          </cell>
          <cell r="E1577">
            <v>1</v>
          </cell>
          <cell r="F1577">
            <v>1.71</v>
          </cell>
          <cell r="G1577">
            <v>58.25</v>
          </cell>
          <cell r="H1577">
            <v>0.38</v>
          </cell>
          <cell r="I1577">
            <v>12.97</v>
          </cell>
          <cell r="J1577">
            <v>63.96</v>
          </cell>
        </row>
        <row r="1578">
          <cell r="A1578" t="str">
            <v>BSC_Wien_N</v>
          </cell>
          <cell r="B1578">
            <v>1325</v>
          </cell>
          <cell r="C1578" t="str">
            <v>WI01_MC_Franziskanerplatz</v>
          </cell>
          <cell r="D1578">
            <v>1</v>
          </cell>
          <cell r="E1578">
            <v>1</v>
          </cell>
          <cell r="F1578">
            <v>1.33</v>
          </cell>
          <cell r="G1578">
            <v>45.48</v>
          </cell>
          <cell r="H1578">
            <v>0.31</v>
          </cell>
          <cell r="I1578">
            <v>10.47</v>
          </cell>
          <cell r="J1578">
            <v>51.62</v>
          </cell>
        </row>
        <row r="1579">
          <cell r="A1579" t="str">
            <v>BSC_Wien_J</v>
          </cell>
          <cell r="B1579">
            <v>906</v>
          </cell>
          <cell r="C1579" t="str">
            <v>WI01_MC_Graben</v>
          </cell>
          <cell r="D1579">
            <v>1</v>
          </cell>
          <cell r="E1579">
            <v>1</v>
          </cell>
          <cell r="F1579">
            <v>4.33</v>
          </cell>
          <cell r="G1579">
            <v>52.86</v>
          </cell>
          <cell r="H1579">
            <v>0.8</v>
          </cell>
          <cell r="I1579">
            <v>9.7200000000000006</v>
          </cell>
          <cell r="J1579">
            <v>133.91</v>
          </cell>
        </row>
        <row r="1580">
          <cell r="A1580" t="str">
            <v>BSC_Wien_J</v>
          </cell>
          <cell r="B1580">
            <v>1187</v>
          </cell>
          <cell r="C1580" t="str">
            <v>WI01_MC_Habsburgergasse</v>
          </cell>
          <cell r="D1580">
            <v>1</v>
          </cell>
          <cell r="E1580">
            <v>1</v>
          </cell>
          <cell r="F1580">
            <v>0.71</v>
          </cell>
          <cell r="G1580">
            <v>24.27</v>
          </cell>
          <cell r="H1580">
            <v>0.13</v>
          </cell>
          <cell r="I1580">
            <v>4.3099999999999996</v>
          </cell>
          <cell r="J1580">
            <v>21.27</v>
          </cell>
        </row>
        <row r="1581">
          <cell r="A1581" t="str">
            <v>BSC_Wien_A</v>
          </cell>
          <cell r="B1581">
            <v>1388</v>
          </cell>
          <cell r="C1581" t="str">
            <v>WI01_MC_Helferstorferstr</v>
          </cell>
          <cell r="D1581">
            <v>1</v>
          </cell>
          <cell r="E1581">
            <v>1</v>
          </cell>
          <cell r="F1581">
            <v>2.2599999999999998</v>
          </cell>
          <cell r="G1581">
            <v>27.53</v>
          </cell>
          <cell r="H1581">
            <v>0.35</v>
          </cell>
          <cell r="I1581">
            <v>4.3099999999999996</v>
          </cell>
          <cell r="J1581">
            <v>59.37</v>
          </cell>
        </row>
        <row r="1582">
          <cell r="A1582" t="str">
            <v>BSC_Wien_J</v>
          </cell>
          <cell r="B1582">
            <v>2289</v>
          </cell>
          <cell r="C1582" t="str">
            <v>WI01_MC_Herrengasse</v>
          </cell>
          <cell r="D1582">
            <v>1</v>
          </cell>
          <cell r="E1582">
            <v>1</v>
          </cell>
          <cell r="F1582">
            <v>1.28</v>
          </cell>
          <cell r="G1582">
            <v>43.52</v>
          </cell>
          <cell r="H1582">
            <v>0.18</v>
          </cell>
          <cell r="I1582">
            <v>6.21</v>
          </cell>
          <cell r="J1582">
            <v>30.64</v>
          </cell>
        </row>
        <row r="1583">
          <cell r="A1583" t="str">
            <v>BSC_Wien_J</v>
          </cell>
          <cell r="B1583">
            <v>1340</v>
          </cell>
          <cell r="C1583" t="str">
            <v>WI01_MC_Hofburg_Antekamm</v>
          </cell>
          <cell r="D1583">
            <v>1</v>
          </cell>
          <cell r="E1583">
            <v>1</v>
          </cell>
          <cell r="F1583">
            <v>3.1</v>
          </cell>
          <cell r="G1583">
            <v>37.770000000000003</v>
          </cell>
          <cell r="H1583">
            <v>0.17</v>
          </cell>
          <cell r="I1583">
            <v>2.08</v>
          </cell>
          <cell r="J1583">
            <v>28.71</v>
          </cell>
        </row>
        <row r="1584">
          <cell r="A1584" t="str">
            <v>BSC_Wien_J</v>
          </cell>
          <cell r="B1584">
            <v>2294</v>
          </cell>
          <cell r="C1584" t="str">
            <v>WI01_MC_Hofburg_SRS</v>
          </cell>
          <cell r="D1584">
            <v>1</v>
          </cell>
          <cell r="E1584">
            <v>1</v>
          </cell>
          <cell r="F1584">
            <v>1.8</v>
          </cell>
          <cell r="G1584">
            <v>21.95</v>
          </cell>
          <cell r="H1584">
            <v>0.09</v>
          </cell>
          <cell r="I1584">
            <v>1.1000000000000001</v>
          </cell>
          <cell r="J1584">
            <v>15.2</v>
          </cell>
        </row>
        <row r="1585">
          <cell r="A1585" t="str">
            <v>BSC_Wien_N</v>
          </cell>
          <cell r="B1585">
            <v>1330</v>
          </cell>
          <cell r="C1585" t="str">
            <v>WI01_MC_Johannesgasse</v>
          </cell>
          <cell r="D1585">
            <v>1</v>
          </cell>
          <cell r="E1585">
            <v>1</v>
          </cell>
          <cell r="F1585">
            <v>1.56</v>
          </cell>
          <cell r="G1585">
            <v>53.14</v>
          </cell>
          <cell r="H1585">
            <v>0.34</v>
          </cell>
          <cell r="I1585">
            <v>11.61</v>
          </cell>
          <cell r="J1585">
            <v>57.26</v>
          </cell>
        </row>
        <row r="1586">
          <cell r="A1586" t="str">
            <v>BSC_Wien_A</v>
          </cell>
          <cell r="B1586">
            <v>1390</v>
          </cell>
          <cell r="C1586" t="str">
            <v>WI01_MC_Judenplatz</v>
          </cell>
          <cell r="D1586">
            <v>1</v>
          </cell>
          <cell r="E1586">
            <v>1</v>
          </cell>
          <cell r="F1586">
            <v>1.23</v>
          </cell>
          <cell r="G1586">
            <v>41.73</v>
          </cell>
          <cell r="H1586">
            <v>0.16</v>
          </cell>
          <cell r="I1586">
            <v>5.58</v>
          </cell>
          <cell r="J1586">
            <v>27.5</v>
          </cell>
        </row>
        <row r="1587">
          <cell r="A1587" t="str">
            <v>BSC_Wien_A</v>
          </cell>
          <cell r="B1587">
            <v>1321</v>
          </cell>
          <cell r="C1587" t="str">
            <v>WI01_MC_Koellnerhofgasse</v>
          </cell>
          <cell r="D1587">
            <v>1</v>
          </cell>
          <cell r="E1587">
            <v>1</v>
          </cell>
          <cell r="F1587">
            <v>0.9</v>
          </cell>
          <cell r="G1587">
            <v>30.75</v>
          </cell>
          <cell r="H1587">
            <v>0.14000000000000001</v>
          </cell>
          <cell r="I1587">
            <v>4.8899999999999997</v>
          </cell>
          <cell r="J1587">
            <v>24.11</v>
          </cell>
        </row>
        <row r="1588">
          <cell r="A1588" t="str">
            <v>BSC_Wien_J</v>
          </cell>
          <cell r="B1588">
            <v>1332</v>
          </cell>
          <cell r="C1588" t="str">
            <v>WI01_MC_Krugerstr</v>
          </cell>
          <cell r="D1588">
            <v>1</v>
          </cell>
          <cell r="E1588">
            <v>1</v>
          </cell>
          <cell r="F1588">
            <v>1.51</v>
          </cell>
          <cell r="G1588">
            <v>51.61</v>
          </cell>
          <cell r="H1588">
            <v>0.24</v>
          </cell>
          <cell r="I1588">
            <v>8.0299999999999994</v>
          </cell>
          <cell r="J1588">
            <v>39.58</v>
          </cell>
        </row>
        <row r="1589">
          <cell r="A1589" t="str">
            <v>BSC_Wien_A</v>
          </cell>
          <cell r="B1589">
            <v>1337</v>
          </cell>
          <cell r="C1589" t="str">
            <v>WI01_MC_Landskrongasse</v>
          </cell>
          <cell r="D1589">
            <v>1</v>
          </cell>
          <cell r="E1589">
            <v>1</v>
          </cell>
          <cell r="F1589">
            <v>1.26</v>
          </cell>
          <cell r="G1589">
            <v>43.01</v>
          </cell>
          <cell r="H1589">
            <v>0.23</v>
          </cell>
          <cell r="I1589">
            <v>7.98</v>
          </cell>
          <cell r="J1589">
            <v>39.369999999999997</v>
          </cell>
        </row>
        <row r="1590">
          <cell r="A1590" t="str">
            <v>BSC_Wien_A</v>
          </cell>
          <cell r="B1590">
            <v>1021</v>
          </cell>
          <cell r="C1590" t="str">
            <v>WI01_MC_Lichtensteg</v>
          </cell>
          <cell r="D1590">
            <v>1</v>
          </cell>
          <cell r="E1590">
            <v>1</v>
          </cell>
          <cell r="F1590">
            <v>3.02</v>
          </cell>
          <cell r="G1590">
            <v>36.89</v>
          </cell>
          <cell r="H1590">
            <v>0.84</v>
          </cell>
          <cell r="I1590">
            <v>10.19</v>
          </cell>
          <cell r="J1590">
            <v>140.36000000000001</v>
          </cell>
        </row>
        <row r="1591">
          <cell r="A1591" t="str">
            <v>BSC_Wien_J</v>
          </cell>
          <cell r="B1591">
            <v>1335</v>
          </cell>
          <cell r="C1591" t="str">
            <v>WI01_MC_Mahlerstrasse</v>
          </cell>
          <cell r="D1591">
            <v>1</v>
          </cell>
          <cell r="E1591">
            <v>1</v>
          </cell>
          <cell r="F1591">
            <v>3.92</v>
          </cell>
          <cell r="G1591">
            <v>47.8</v>
          </cell>
          <cell r="H1591">
            <v>0.93</v>
          </cell>
          <cell r="I1591">
            <v>11.29</v>
          </cell>
          <cell r="J1591">
            <v>155.55000000000001</v>
          </cell>
        </row>
        <row r="1592">
          <cell r="A1592" t="str">
            <v>BSC_Wien_A</v>
          </cell>
          <cell r="B1592">
            <v>1314</v>
          </cell>
          <cell r="C1592" t="str">
            <v>WI01_MC_Marc_Aurel_Str</v>
          </cell>
          <cell r="D1592">
            <v>1</v>
          </cell>
          <cell r="E1592">
            <v>1</v>
          </cell>
          <cell r="F1592">
            <v>2.19</v>
          </cell>
          <cell r="G1592">
            <v>74.44</v>
          </cell>
          <cell r="H1592">
            <v>0.55000000000000004</v>
          </cell>
          <cell r="I1592">
            <v>18.89</v>
          </cell>
          <cell r="J1592">
            <v>93.13</v>
          </cell>
        </row>
        <row r="1593">
          <cell r="A1593" t="str">
            <v>BSC_Wien_A</v>
          </cell>
          <cell r="B1593">
            <v>1336</v>
          </cell>
          <cell r="C1593" t="str">
            <v>WI01_MC_Milchgasse</v>
          </cell>
          <cell r="D1593">
            <v>1</v>
          </cell>
          <cell r="E1593">
            <v>1</v>
          </cell>
          <cell r="F1593">
            <v>1.53</v>
          </cell>
          <cell r="G1593">
            <v>52.21</v>
          </cell>
          <cell r="H1593">
            <v>0.22</v>
          </cell>
          <cell r="I1593">
            <v>7.43</v>
          </cell>
          <cell r="J1593">
            <v>36.619999999999997</v>
          </cell>
        </row>
        <row r="1594">
          <cell r="A1594" t="str">
            <v>BSC_Wien_N</v>
          </cell>
          <cell r="B1594">
            <v>1019</v>
          </cell>
          <cell r="C1594" t="str">
            <v>WI01_MC_Pass_Figlmuell</v>
          </cell>
          <cell r="D1594">
            <v>1</v>
          </cell>
          <cell r="E1594">
            <v>1</v>
          </cell>
          <cell r="F1594">
            <v>0.74</v>
          </cell>
          <cell r="G1594">
            <v>25.12</v>
          </cell>
          <cell r="H1594">
            <v>7.0000000000000007E-2</v>
          </cell>
          <cell r="I1594">
            <v>2.35</v>
          </cell>
          <cell r="J1594">
            <v>11.58</v>
          </cell>
        </row>
        <row r="1595">
          <cell r="A1595" t="str">
            <v>BSC_Wien_J</v>
          </cell>
          <cell r="B1595">
            <v>905</v>
          </cell>
          <cell r="C1595" t="str">
            <v>WI01_MC_Plankengasse</v>
          </cell>
          <cell r="D1595">
            <v>1</v>
          </cell>
          <cell r="E1595">
            <v>1</v>
          </cell>
          <cell r="F1595">
            <v>3.27</v>
          </cell>
          <cell r="G1595">
            <v>39.880000000000003</v>
          </cell>
          <cell r="H1595">
            <v>0.85</v>
          </cell>
          <cell r="I1595">
            <v>10.33</v>
          </cell>
          <cell r="J1595">
            <v>142.28</v>
          </cell>
        </row>
        <row r="1596">
          <cell r="A1596" t="str">
            <v>BSC_Wien_N</v>
          </cell>
          <cell r="B1596">
            <v>1262</v>
          </cell>
          <cell r="C1596" t="str">
            <v>WI01_MC_Rauhensteingasse</v>
          </cell>
          <cell r="D1596">
            <v>1</v>
          </cell>
          <cell r="E1596">
            <v>1</v>
          </cell>
          <cell r="F1596">
            <v>1.35</v>
          </cell>
          <cell r="G1596">
            <v>45.9</v>
          </cell>
          <cell r="H1596">
            <v>0.25</v>
          </cell>
          <cell r="I1596">
            <v>8.6</v>
          </cell>
          <cell r="J1596">
            <v>42.42</v>
          </cell>
        </row>
        <row r="1597">
          <cell r="A1597" t="str">
            <v>BSC_Wien_A</v>
          </cell>
          <cell r="B1597">
            <v>2287</v>
          </cell>
          <cell r="C1597" t="str">
            <v>WI01_MC_Renngasse</v>
          </cell>
          <cell r="D1597">
            <v>1</v>
          </cell>
          <cell r="E1597">
            <v>1</v>
          </cell>
          <cell r="F1597">
            <v>1.37</v>
          </cell>
          <cell r="G1597">
            <v>46.76</v>
          </cell>
          <cell r="H1597">
            <v>0.23</v>
          </cell>
          <cell r="I1597">
            <v>7.7</v>
          </cell>
          <cell r="J1597">
            <v>37.97</v>
          </cell>
        </row>
        <row r="1598">
          <cell r="A1598" t="str">
            <v>BSC_Wien_N</v>
          </cell>
          <cell r="B1598">
            <v>1184</v>
          </cell>
          <cell r="C1598" t="str">
            <v>WI01_MC_Riemergasse</v>
          </cell>
          <cell r="D1598">
            <v>1</v>
          </cell>
          <cell r="E1598">
            <v>1</v>
          </cell>
          <cell r="F1598">
            <v>1.49</v>
          </cell>
          <cell r="G1598">
            <v>50.59</v>
          </cell>
          <cell r="H1598">
            <v>0.37</v>
          </cell>
          <cell r="I1598">
            <v>12.64</v>
          </cell>
          <cell r="J1598">
            <v>62.35</v>
          </cell>
        </row>
        <row r="1599">
          <cell r="A1599" t="str">
            <v>BSC_Wien_A</v>
          </cell>
          <cell r="B1599">
            <v>1448</v>
          </cell>
          <cell r="C1599" t="str">
            <v>WI01_MC_Rudolfsplatz</v>
          </cell>
          <cell r="D1599">
            <v>1</v>
          </cell>
          <cell r="E1599">
            <v>1</v>
          </cell>
          <cell r="F1599">
            <v>2.17</v>
          </cell>
          <cell r="G1599">
            <v>26.46</v>
          </cell>
          <cell r="H1599">
            <v>0.46</v>
          </cell>
          <cell r="I1599">
            <v>5.67</v>
          </cell>
          <cell r="J1599">
            <v>78.09</v>
          </cell>
        </row>
        <row r="1600">
          <cell r="A1600" t="str">
            <v>BSC_Wien_J</v>
          </cell>
          <cell r="B1600">
            <v>2295</v>
          </cell>
          <cell r="C1600" t="str">
            <v>WI01_MC_Ruprechtsplatz</v>
          </cell>
          <cell r="D1600">
            <v>1</v>
          </cell>
          <cell r="E1600">
            <v>1</v>
          </cell>
          <cell r="F1600">
            <v>2.12</v>
          </cell>
          <cell r="G1600">
            <v>25.88</v>
          </cell>
          <cell r="H1600">
            <v>0.32</v>
          </cell>
          <cell r="I1600">
            <v>3.85</v>
          </cell>
          <cell r="J1600">
            <v>53.1</v>
          </cell>
        </row>
        <row r="1601">
          <cell r="A1601" t="str">
            <v>BSC_Wien_A</v>
          </cell>
          <cell r="B1601">
            <v>1320</v>
          </cell>
          <cell r="C1601" t="str">
            <v>WI01_MC_Salvatorgasse</v>
          </cell>
          <cell r="D1601">
            <v>1</v>
          </cell>
          <cell r="E1601">
            <v>1</v>
          </cell>
          <cell r="F1601">
            <v>0.81</v>
          </cell>
          <cell r="G1601">
            <v>27.68</v>
          </cell>
          <cell r="H1601">
            <v>0.14000000000000001</v>
          </cell>
          <cell r="I1601">
            <v>4.72</v>
          </cell>
          <cell r="J1601">
            <v>23.25</v>
          </cell>
        </row>
        <row r="1602">
          <cell r="A1602" t="str">
            <v>BSC_Wien_A</v>
          </cell>
          <cell r="B1602">
            <v>2291</v>
          </cell>
          <cell r="C1602" t="str">
            <v>WI01_MC_Salzgries</v>
          </cell>
          <cell r="D1602">
            <v>1</v>
          </cell>
          <cell r="E1602">
            <v>1</v>
          </cell>
          <cell r="F1602">
            <v>0.89</v>
          </cell>
          <cell r="G1602">
            <v>30.23</v>
          </cell>
          <cell r="H1602">
            <v>0.11</v>
          </cell>
          <cell r="I1602">
            <v>3.88</v>
          </cell>
          <cell r="J1602">
            <v>19.14</v>
          </cell>
        </row>
        <row r="1603">
          <cell r="A1603" t="str">
            <v>BSC_Wien_A</v>
          </cell>
          <cell r="B1603">
            <v>1312</v>
          </cell>
          <cell r="C1603" t="str">
            <v>WI01_MC_Schoenlaterngasse</v>
          </cell>
          <cell r="D1603">
            <v>1</v>
          </cell>
          <cell r="E1603">
            <v>1</v>
          </cell>
          <cell r="F1603">
            <v>1.06</v>
          </cell>
          <cell r="G1603">
            <v>36.03</v>
          </cell>
          <cell r="H1603">
            <v>0.14000000000000001</v>
          </cell>
          <cell r="I1603">
            <v>4.75</v>
          </cell>
          <cell r="J1603">
            <v>23.43</v>
          </cell>
        </row>
        <row r="1604">
          <cell r="A1604" t="str">
            <v>BSC_Wien_A</v>
          </cell>
          <cell r="B1604">
            <v>9148</v>
          </cell>
          <cell r="C1604" t="str">
            <v>WI01_MC_Schottengasse</v>
          </cell>
          <cell r="D1604">
            <v>1</v>
          </cell>
          <cell r="E1604">
            <v>1</v>
          </cell>
          <cell r="F1604">
            <v>12.69</v>
          </cell>
          <cell r="G1604">
            <v>154.75</v>
          </cell>
          <cell r="H1604">
            <v>2.66</v>
          </cell>
          <cell r="I1604">
            <v>32.42</v>
          </cell>
          <cell r="J1604">
            <v>446.6</v>
          </cell>
        </row>
        <row r="1605">
          <cell r="A1605" t="str">
            <v>BSC_Wien_N</v>
          </cell>
          <cell r="B1605">
            <v>1020</v>
          </cell>
          <cell r="C1605" t="str">
            <v>WI01_MC_Schulerstr</v>
          </cell>
          <cell r="D1605">
            <v>1</v>
          </cell>
          <cell r="E1605">
            <v>1</v>
          </cell>
          <cell r="F1605">
            <v>1.68</v>
          </cell>
          <cell r="G1605">
            <v>57.32</v>
          </cell>
          <cell r="H1605">
            <v>0.37</v>
          </cell>
          <cell r="I1605">
            <v>12.56</v>
          </cell>
          <cell r="J1605">
            <v>61.96</v>
          </cell>
        </row>
        <row r="1606">
          <cell r="A1606" t="str">
            <v>BSC_Wien_N</v>
          </cell>
          <cell r="B1606">
            <v>1329</v>
          </cell>
          <cell r="C1606" t="str">
            <v>WI01_MC_Seilerstaette</v>
          </cell>
          <cell r="D1606">
            <v>1</v>
          </cell>
          <cell r="E1606">
            <v>1</v>
          </cell>
          <cell r="F1606">
            <v>1.44</v>
          </cell>
          <cell r="G1606">
            <v>48.89</v>
          </cell>
          <cell r="H1606">
            <v>0.3</v>
          </cell>
          <cell r="I1606">
            <v>10.07</v>
          </cell>
          <cell r="J1606">
            <v>49.68</v>
          </cell>
        </row>
        <row r="1607">
          <cell r="A1607" t="str">
            <v>BSC_Wien_N</v>
          </cell>
          <cell r="B1607">
            <v>904</v>
          </cell>
          <cell r="C1607" t="str">
            <v>WI01_MC_Singerstr</v>
          </cell>
          <cell r="D1607">
            <v>1</v>
          </cell>
          <cell r="E1607">
            <v>1</v>
          </cell>
          <cell r="F1607">
            <v>7.08</v>
          </cell>
          <cell r="G1607">
            <v>86.4</v>
          </cell>
          <cell r="H1607">
            <v>1.96</v>
          </cell>
          <cell r="I1607">
            <v>23.91</v>
          </cell>
          <cell r="J1607">
            <v>329.4</v>
          </cell>
        </row>
        <row r="1608">
          <cell r="A1608" t="str">
            <v>BSC_Wien_A</v>
          </cell>
          <cell r="B1608">
            <v>1328</v>
          </cell>
          <cell r="C1608" t="str">
            <v>WI01_MC_Sonnenfelsgasse</v>
          </cell>
          <cell r="D1608">
            <v>1</v>
          </cell>
          <cell r="E1608">
            <v>1</v>
          </cell>
          <cell r="F1608">
            <v>0.61</v>
          </cell>
          <cell r="G1608">
            <v>20.87</v>
          </cell>
          <cell r="H1608">
            <v>0.12</v>
          </cell>
          <cell r="I1608">
            <v>3.99</v>
          </cell>
          <cell r="J1608">
            <v>19.690000000000001</v>
          </cell>
        </row>
        <row r="1609">
          <cell r="A1609" t="str">
            <v>BSC_Wien_N</v>
          </cell>
          <cell r="B1609">
            <v>1183</v>
          </cell>
          <cell r="C1609" t="str">
            <v>WI01_MC_Stephansplatz</v>
          </cell>
          <cell r="D1609">
            <v>1</v>
          </cell>
          <cell r="E1609">
            <v>1</v>
          </cell>
          <cell r="F1609">
            <v>0.78</v>
          </cell>
          <cell r="G1609">
            <v>26.49</v>
          </cell>
          <cell r="H1609">
            <v>0.15</v>
          </cell>
          <cell r="I1609">
            <v>5.19</v>
          </cell>
          <cell r="J1609">
            <v>25.58</v>
          </cell>
        </row>
        <row r="1610">
          <cell r="A1610" t="str">
            <v>BSC_Wien_N</v>
          </cell>
          <cell r="B1610">
            <v>1327</v>
          </cell>
          <cell r="C1610" t="str">
            <v>WI01_MC_Stubenbastei</v>
          </cell>
          <cell r="D1610">
            <v>1</v>
          </cell>
          <cell r="E1610">
            <v>1</v>
          </cell>
          <cell r="F1610">
            <v>1.5</v>
          </cell>
          <cell r="G1610">
            <v>51.27</v>
          </cell>
          <cell r="H1610">
            <v>0.34</v>
          </cell>
          <cell r="I1610">
            <v>11.7</v>
          </cell>
          <cell r="J1610">
            <v>57.68</v>
          </cell>
        </row>
        <row r="1611">
          <cell r="A1611" t="str">
            <v>BSC_Wien_J</v>
          </cell>
          <cell r="B1611">
            <v>1333</v>
          </cell>
          <cell r="C1611" t="str">
            <v>WI01_MC_Walfischgasse</v>
          </cell>
          <cell r="D1611">
            <v>1</v>
          </cell>
          <cell r="E1611">
            <v>1</v>
          </cell>
          <cell r="F1611">
            <v>1.8</v>
          </cell>
          <cell r="G1611">
            <v>21.98</v>
          </cell>
          <cell r="H1611">
            <v>0.49</v>
          </cell>
          <cell r="I1611">
            <v>5.99</v>
          </cell>
          <cell r="J1611">
            <v>82.47</v>
          </cell>
        </row>
        <row r="1612">
          <cell r="A1612" t="str">
            <v>BSC_Wien_A</v>
          </cell>
          <cell r="B1612">
            <v>1384</v>
          </cell>
          <cell r="C1612" t="str">
            <v>WI01_MC_Werdertorgasse</v>
          </cell>
          <cell r="D1612">
            <v>1</v>
          </cell>
          <cell r="E1612">
            <v>1</v>
          </cell>
          <cell r="F1612">
            <v>1.62</v>
          </cell>
          <cell r="G1612">
            <v>55.1</v>
          </cell>
          <cell r="H1612">
            <v>0.32</v>
          </cell>
          <cell r="I1612">
            <v>10.84</v>
          </cell>
          <cell r="J1612">
            <v>53.46</v>
          </cell>
        </row>
        <row r="1613">
          <cell r="A1613" t="str">
            <v>BSC_Wien_A</v>
          </cell>
          <cell r="B1613">
            <v>1383</v>
          </cell>
          <cell r="C1613" t="str">
            <v>WI01_MC_Wipplingerstr_A</v>
          </cell>
          <cell r="D1613">
            <v>1</v>
          </cell>
          <cell r="E1613">
            <v>1</v>
          </cell>
          <cell r="F1613">
            <v>0.96</v>
          </cell>
          <cell r="G1613">
            <v>32.79</v>
          </cell>
          <cell r="H1613">
            <v>0.16</v>
          </cell>
          <cell r="I1613">
            <v>5.6</v>
          </cell>
          <cell r="J1613">
            <v>27.64</v>
          </cell>
        </row>
        <row r="1614">
          <cell r="A1614" t="str">
            <v>BSC_Wien_A</v>
          </cell>
          <cell r="B1614">
            <v>2296</v>
          </cell>
          <cell r="C1614" t="str">
            <v>WI01_MC_Wipplingerstr_B</v>
          </cell>
          <cell r="D1614">
            <v>1</v>
          </cell>
          <cell r="E1614">
            <v>1</v>
          </cell>
          <cell r="F1614">
            <v>1.99</v>
          </cell>
          <cell r="G1614">
            <v>24.24</v>
          </cell>
          <cell r="H1614">
            <v>0.47</v>
          </cell>
          <cell r="I1614">
            <v>5.71</v>
          </cell>
          <cell r="J1614">
            <v>78.709999999999994</v>
          </cell>
        </row>
        <row r="1615">
          <cell r="A1615" t="str">
            <v>BSC_Wien_N</v>
          </cell>
          <cell r="B1615">
            <v>1024</v>
          </cell>
          <cell r="C1615" t="str">
            <v>WI01_MC_Wollzeile_A</v>
          </cell>
          <cell r="D1615">
            <v>1</v>
          </cell>
          <cell r="E1615">
            <v>1</v>
          </cell>
          <cell r="F1615">
            <v>1.59</v>
          </cell>
          <cell r="G1615">
            <v>54.25</v>
          </cell>
          <cell r="H1615">
            <v>0.31</v>
          </cell>
          <cell r="I1615">
            <v>10.68</v>
          </cell>
          <cell r="J1615">
            <v>52.66</v>
          </cell>
        </row>
        <row r="1616">
          <cell r="A1616" t="str">
            <v>BSC_Wien_N</v>
          </cell>
          <cell r="B1616">
            <v>1452</v>
          </cell>
          <cell r="C1616" t="str">
            <v>WI01_MC_Wollzeile_B</v>
          </cell>
          <cell r="D1616">
            <v>1</v>
          </cell>
          <cell r="E1616">
            <v>1</v>
          </cell>
          <cell r="F1616">
            <v>1.51</v>
          </cell>
          <cell r="G1616">
            <v>51.36</v>
          </cell>
          <cell r="H1616">
            <v>0.35</v>
          </cell>
          <cell r="I1616">
            <v>11.82</v>
          </cell>
          <cell r="J1616">
            <v>58.28</v>
          </cell>
        </row>
        <row r="1617">
          <cell r="A1617" t="str">
            <v>BSC_Wien_J</v>
          </cell>
          <cell r="B1617">
            <v>2685</v>
          </cell>
          <cell r="C1617" t="str">
            <v>WI01_Nibelungengasse</v>
          </cell>
          <cell r="D1617">
            <v>1</v>
          </cell>
          <cell r="E1617">
            <v>1</v>
          </cell>
          <cell r="F1617">
            <v>7.98</v>
          </cell>
          <cell r="G1617">
            <v>97.34</v>
          </cell>
          <cell r="H1617">
            <v>1.1399999999999999</v>
          </cell>
          <cell r="I1617">
            <v>13.91</v>
          </cell>
          <cell r="J1617">
            <v>191.66</v>
          </cell>
        </row>
        <row r="1618">
          <cell r="A1618" t="str">
            <v>BSC_Wien_J</v>
          </cell>
          <cell r="B1618">
            <v>3085</v>
          </cell>
          <cell r="C1618" t="str">
            <v>WI01_Nibelungengasse</v>
          </cell>
          <cell r="D1618">
            <v>1</v>
          </cell>
          <cell r="E1618">
            <v>2</v>
          </cell>
          <cell r="F1618">
            <v>9.9499999999999993</v>
          </cell>
          <cell r="G1618">
            <v>121.28</v>
          </cell>
          <cell r="H1618">
            <v>3.05</v>
          </cell>
          <cell r="I1618">
            <v>37.14</v>
          </cell>
          <cell r="J1618">
            <v>511.63</v>
          </cell>
        </row>
        <row r="1619">
          <cell r="A1619" t="str">
            <v>BSC_Wien_J</v>
          </cell>
          <cell r="B1619">
            <v>3785</v>
          </cell>
          <cell r="C1619" t="str">
            <v>WI01_Nibelungengasse</v>
          </cell>
          <cell r="D1619">
            <v>1</v>
          </cell>
          <cell r="E1619">
            <v>3</v>
          </cell>
          <cell r="F1619">
            <v>7.1</v>
          </cell>
          <cell r="G1619">
            <v>86.55</v>
          </cell>
          <cell r="H1619">
            <v>2.14</v>
          </cell>
          <cell r="I1619">
            <v>26.12</v>
          </cell>
          <cell r="J1619">
            <v>359.8</v>
          </cell>
        </row>
        <row r="1620">
          <cell r="A1620" t="str">
            <v>BSC_Wien_N</v>
          </cell>
          <cell r="B1620">
            <v>28</v>
          </cell>
          <cell r="C1620" t="str">
            <v>WI01_Parkring</v>
          </cell>
          <cell r="D1620">
            <v>1</v>
          </cell>
          <cell r="E1620">
            <v>1</v>
          </cell>
          <cell r="F1620">
            <v>5.41</v>
          </cell>
          <cell r="G1620">
            <v>65.97</v>
          </cell>
          <cell r="H1620">
            <v>1.65</v>
          </cell>
          <cell r="I1620">
            <v>20.18</v>
          </cell>
          <cell r="J1620">
            <v>278.01</v>
          </cell>
        </row>
        <row r="1621">
          <cell r="A1621" t="str">
            <v>BSC_Wien_N</v>
          </cell>
          <cell r="B1621">
            <v>29</v>
          </cell>
          <cell r="C1621" t="str">
            <v>WI01_Parkring</v>
          </cell>
          <cell r="D1621">
            <v>1</v>
          </cell>
          <cell r="E1621">
            <v>2</v>
          </cell>
          <cell r="F1621">
            <v>4.79</v>
          </cell>
          <cell r="G1621">
            <v>58.35</v>
          </cell>
          <cell r="H1621">
            <v>1.37</v>
          </cell>
          <cell r="I1621">
            <v>16.66</v>
          </cell>
          <cell r="J1621">
            <v>229.51</v>
          </cell>
        </row>
        <row r="1622">
          <cell r="A1622" t="str">
            <v>BSC_Wien_N</v>
          </cell>
          <cell r="B1622">
            <v>30</v>
          </cell>
          <cell r="C1622" t="str">
            <v>WI01_Parkring</v>
          </cell>
          <cell r="D1622">
            <v>1</v>
          </cell>
          <cell r="E1622">
            <v>3</v>
          </cell>
          <cell r="F1622">
            <v>8.33</v>
          </cell>
          <cell r="G1622">
            <v>101.55</v>
          </cell>
          <cell r="H1622">
            <v>2.67</v>
          </cell>
          <cell r="I1622">
            <v>32.520000000000003</v>
          </cell>
          <cell r="J1622">
            <v>447.95</v>
          </cell>
        </row>
        <row r="1623">
          <cell r="A1623" t="str">
            <v>BSC_Wien_A</v>
          </cell>
          <cell r="B1623">
            <v>10</v>
          </cell>
          <cell r="C1623" t="str">
            <v>WI01_Uraniastr</v>
          </cell>
          <cell r="D1623">
            <v>1</v>
          </cell>
          <cell r="E1623">
            <v>1</v>
          </cell>
          <cell r="F1623">
            <v>6.71</v>
          </cell>
          <cell r="G1623">
            <v>81.86</v>
          </cell>
          <cell r="H1623">
            <v>2.13</v>
          </cell>
          <cell r="I1623">
            <v>26</v>
          </cell>
          <cell r="J1623">
            <v>358.2</v>
          </cell>
        </row>
        <row r="1624">
          <cell r="A1624" t="str">
            <v>BSC_Wien_A</v>
          </cell>
          <cell r="B1624">
            <v>11</v>
          </cell>
          <cell r="C1624" t="str">
            <v>WI01_Uraniastr</v>
          </cell>
          <cell r="D1624">
            <v>1</v>
          </cell>
          <cell r="E1624">
            <v>2</v>
          </cell>
          <cell r="F1624">
            <v>3.79</v>
          </cell>
          <cell r="G1624">
            <v>46.22</v>
          </cell>
          <cell r="H1624">
            <v>0.65</v>
          </cell>
          <cell r="I1624">
            <v>7.9</v>
          </cell>
          <cell r="J1624">
            <v>108.77</v>
          </cell>
        </row>
        <row r="1625">
          <cell r="A1625" t="str">
            <v>BSC_Wien_A</v>
          </cell>
          <cell r="B1625">
            <v>12</v>
          </cell>
          <cell r="C1625" t="str">
            <v>WI01_Uraniastr</v>
          </cell>
          <cell r="D1625">
            <v>1</v>
          </cell>
          <cell r="E1625">
            <v>3</v>
          </cell>
          <cell r="F1625">
            <v>9.9700000000000006</v>
          </cell>
          <cell r="G1625">
            <v>121.61</v>
          </cell>
          <cell r="H1625">
            <v>3.35</v>
          </cell>
          <cell r="I1625">
            <v>40.880000000000003</v>
          </cell>
          <cell r="J1625">
            <v>563.24</v>
          </cell>
        </row>
        <row r="1626">
          <cell r="A1626" t="str">
            <v>BSC_Wien_A</v>
          </cell>
          <cell r="B1626">
            <v>2139</v>
          </cell>
          <cell r="C1626" t="str">
            <v>WI02_Boecklinstr</v>
          </cell>
          <cell r="D1626">
            <v>1</v>
          </cell>
          <cell r="E1626">
            <v>1</v>
          </cell>
          <cell r="F1626">
            <v>3.56</v>
          </cell>
          <cell r="G1626">
            <v>121.19</v>
          </cell>
          <cell r="H1626">
            <v>0.84</v>
          </cell>
          <cell r="I1626">
            <v>28.49</v>
          </cell>
          <cell r="J1626">
            <v>140.47999999999999</v>
          </cell>
        </row>
        <row r="1627">
          <cell r="A1627" t="str">
            <v>BSC_Wien_A</v>
          </cell>
          <cell r="B1627">
            <v>2141</v>
          </cell>
          <cell r="C1627" t="str">
            <v>WI02_Boecklinstr</v>
          </cell>
          <cell r="D1627">
            <v>1</v>
          </cell>
          <cell r="E1627">
            <v>2</v>
          </cell>
          <cell r="F1627">
            <v>9.4</v>
          </cell>
          <cell r="G1627">
            <v>114.66</v>
          </cell>
          <cell r="H1627">
            <v>3.18</v>
          </cell>
          <cell r="I1627">
            <v>38.76</v>
          </cell>
          <cell r="J1627">
            <v>534.02</v>
          </cell>
        </row>
        <row r="1628">
          <cell r="A1628" t="str">
            <v>BSC_Wien_A</v>
          </cell>
          <cell r="B1628">
            <v>2442</v>
          </cell>
          <cell r="C1628" t="str">
            <v>WI02_Boecklinstr</v>
          </cell>
          <cell r="D1628">
            <v>2</v>
          </cell>
          <cell r="E1628">
            <v>1</v>
          </cell>
          <cell r="F1628">
            <v>5.54</v>
          </cell>
          <cell r="G1628">
            <v>67.62</v>
          </cell>
          <cell r="H1628">
            <v>1.61</v>
          </cell>
          <cell r="I1628">
            <v>19.63</v>
          </cell>
          <cell r="J1628">
            <v>270.42</v>
          </cell>
        </row>
        <row r="1629">
          <cell r="A1629" t="str">
            <v>BSC_Wien_G</v>
          </cell>
          <cell r="B1629">
            <v>2185</v>
          </cell>
          <cell r="C1629" t="str">
            <v>WI02_Handelskai</v>
          </cell>
          <cell r="D1629">
            <v>1</v>
          </cell>
          <cell r="E1629">
            <v>1</v>
          </cell>
          <cell r="F1629">
            <v>6.63</v>
          </cell>
          <cell r="G1629">
            <v>80.819999999999993</v>
          </cell>
          <cell r="H1629">
            <v>1.18</v>
          </cell>
          <cell r="I1629">
            <v>14.42</v>
          </cell>
          <cell r="J1629">
            <v>198.67</v>
          </cell>
        </row>
        <row r="1630">
          <cell r="A1630" t="str">
            <v>BSC_Wien_G</v>
          </cell>
          <cell r="B1630">
            <v>2285</v>
          </cell>
          <cell r="C1630" t="str">
            <v>WI02_Handelskai</v>
          </cell>
          <cell r="D1630">
            <v>1</v>
          </cell>
          <cell r="E1630">
            <v>2</v>
          </cell>
          <cell r="F1630">
            <v>4.45</v>
          </cell>
          <cell r="G1630">
            <v>54.21</v>
          </cell>
          <cell r="H1630">
            <v>0.73</v>
          </cell>
          <cell r="I1630">
            <v>8.94</v>
          </cell>
          <cell r="J1630">
            <v>123.11</v>
          </cell>
        </row>
        <row r="1631">
          <cell r="A1631" t="str">
            <v>BSC_Wien_G</v>
          </cell>
          <cell r="B1631">
            <v>12200</v>
          </cell>
          <cell r="C1631" t="str">
            <v>WI02_Handelskai</v>
          </cell>
          <cell r="D1631">
            <v>1</v>
          </cell>
          <cell r="E1631">
            <v>3</v>
          </cell>
          <cell r="F1631">
            <v>2.35</v>
          </cell>
          <cell r="G1631">
            <v>28.63</v>
          </cell>
          <cell r="H1631">
            <v>0.38</v>
          </cell>
          <cell r="I1631">
            <v>4.6399999999999997</v>
          </cell>
          <cell r="J1631">
            <v>63.93</v>
          </cell>
        </row>
        <row r="1632">
          <cell r="A1632" t="str">
            <v>BSC_Wien_A</v>
          </cell>
          <cell r="B1632">
            <v>9110</v>
          </cell>
          <cell r="C1632" t="str">
            <v>WI02_MC_Heinestr</v>
          </cell>
          <cell r="D1632">
            <v>1</v>
          </cell>
          <cell r="E1632">
            <v>1</v>
          </cell>
          <cell r="F1632">
            <v>2.4</v>
          </cell>
          <cell r="G1632">
            <v>81.67</v>
          </cell>
          <cell r="H1632">
            <v>0.77</v>
          </cell>
          <cell r="I1632">
            <v>26.28</v>
          </cell>
          <cell r="J1632">
            <v>129.6</v>
          </cell>
        </row>
        <row r="1633">
          <cell r="A1633" t="str">
            <v>BSC_Wien_A</v>
          </cell>
          <cell r="B1633">
            <v>8800</v>
          </cell>
          <cell r="C1633" t="str">
            <v>WI02_MC_Obere_Augartenstr</v>
          </cell>
          <cell r="D1633">
            <v>1</v>
          </cell>
          <cell r="E1633">
            <v>1</v>
          </cell>
          <cell r="F1633">
            <v>3.89</v>
          </cell>
          <cell r="G1633">
            <v>47.47</v>
          </cell>
          <cell r="H1633">
            <v>1.18</v>
          </cell>
          <cell r="I1633">
            <v>14.37</v>
          </cell>
          <cell r="J1633">
            <v>197.91</v>
          </cell>
        </row>
        <row r="1634">
          <cell r="A1634" t="str">
            <v>BSC_Wien_G</v>
          </cell>
          <cell r="B1634">
            <v>1440</v>
          </cell>
          <cell r="C1634" t="str">
            <v>WI02_MC_Praterstadion</v>
          </cell>
          <cell r="D1634">
            <v>1</v>
          </cell>
          <cell r="E1634">
            <v>1</v>
          </cell>
          <cell r="F1634">
            <v>1.78</v>
          </cell>
          <cell r="G1634">
            <v>21.74</v>
          </cell>
          <cell r="H1634">
            <v>0.24</v>
          </cell>
          <cell r="I1634">
            <v>2.89</v>
          </cell>
          <cell r="J1634">
            <v>39.76</v>
          </cell>
        </row>
        <row r="1635">
          <cell r="A1635" t="str">
            <v>BSC_Wien_G</v>
          </cell>
          <cell r="B1635">
            <v>13</v>
          </cell>
          <cell r="C1635" t="str">
            <v>WI02_Messegelaende</v>
          </cell>
          <cell r="D1635">
            <v>1</v>
          </cell>
          <cell r="E1635">
            <v>1</v>
          </cell>
          <cell r="F1635">
            <v>0.81</v>
          </cell>
          <cell r="G1635">
            <v>4.04</v>
          </cell>
          <cell r="H1635">
            <v>0.08</v>
          </cell>
          <cell r="I1635">
            <v>0.41</v>
          </cell>
          <cell r="J1635">
            <v>13.85</v>
          </cell>
        </row>
        <row r="1636">
          <cell r="A1636" t="str">
            <v>BSC_Wien_G</v>
          </cell>
          <cell r="B1636">
            <v>14</v>
          </cell>
          <cell r="C1636" t="str">
            <v>WI02_Messegelaende</v>
          </cell>
          <cell r="D1636">
            <v>1</v>
          </cell>
          <cell r="E1636">
            <v>2</v>
          </cell>
          <cell r="F1636">
            <v>2.94</v>
          </cell>
          <cell r="G1636">
            <v>35.82</v>
          </cell>
          <cell r="H1636">
            <v>0.31</v>
          </cell>
          <cell r="I1636">
            <v>3.76</v>
          </cell>
          <cell r="J1636">
            <v>51.75</v>
          </cell>
        </row>
        <row r="1637">
          <cell r="A1637" t="str">
            <v>BSC_Wien_G</v>
          </cell>
          <cell r="B1637">
            <v>12943</v>
          </cell>
          <cell r="C1637" t="str">
            <v>WI02_Messegelaende</v>
          </cell>
          <cell r="D1637">
            <v>2</v>
          </cell>
          <cell r="E1637">
            <v>1</v>
          </cell>
          <cell r="F1637">
            <v>0.38</v>
          </cell>
          <cell r="G1637">
            <v>4.57</v>
          </cell>
          <cell r="H1637">
            <v>0.03</v>
          </cell>
          <cell r="I1637">
            <v>0.31</v>
          </cell>
          <cell r="J1637">
            <v>4.25</v>
          </cell>
        </row>
        <row r="1638">
          <cell r="A1638" t="str">
            <v>BSC_Wien_G</v>
          </cell>
          <cell r="B1638">
            <v>2341</v>
          </cell>
          <cell r="C1638" t="str">
            <v>WI02_Mexikoplatz</v>
          </cell>
          <cell r="D1638">
            <v>1</v>
          </cell>
          <cell r="E1638">
            <v>1</v>
          </cell>
          <cell r="F1638">
            <v>5.16</v>
          </cell>
          <cell r="G1638">
            <v>62.89</v>
          </cell>
          <cell r="H1638">
            <v>0.6</v>
          </cell>
          <cell r="I1638">
            <v>7.32</v>
          </cell>
          <cell r="J1638">
            <v>100.84</v>
          </cell>
        </row>
        <row r="1639">
          <cell r="A1639" t="str">
            <v>BSC_Wien_G</v>
          </cell>
          <cell r="B1639">
            <v>2342</v>
          </cell>
          <cell r="C1639" t="str">
            <v>WI02_Mexikoplatz</v>
          </cell>
          <cell r="D1639">
            <v>1</v>
          </cell>
          <cell r="E1639">
            <v>2</v>
          </cell>
          <cell r="F1639">
            <v>7.32</v>
          </cell>
          <cell r="G1639">
            <v>89.2</v>
          </cell>
          <cell r="H1639">
            <v>2.2200000000000002</v>
          </cell>
          <cell r="I1639">
            <v>27.09</v>
          </cell>
          <cell r="J1639">
            <v>373.15</v>
          </cell>
        </row>
        <row r="1640">
          <cell r="A1640" t="str">
            <v>BSC_Wien_G</v>
          </cell>
          <cell r="B1640">
            <v>2343</v>
          </cell>
          <cell r="C1640" t="str">
            <v>WI02_Mexikoplatz</v>
          </cell>
          <cell r="D1640">
            <v>1</v>
          </cell>
          <cell r="E1640">
            <v>3</v>
          </cell>
          <cell r="F1640">
            <v>4.26</v>
          </cell>
          <cell r="G1640">
            <v>51.95</v>
          </cell>
          <cell r="H1640">
            <v>1.54</v>
          </cell>
          <cell r="I1640">
            <v>18.75</v>
          </cell>
          <cell r="J1640">
            <v>258.29000000000002</v>
          </cell>
        </row>
        <row r="1641">
          <cell r="A1641" t="str">
            <v>BSC_Wien_G</v>
          </cell>
          <cell r="B1641">
            <v>346</v>
          </cell>
          <cell r="C1641" t="str">
            <v>WI02_Nordbahnstr</v>
          </cell>
          <cell r="D1641">
            <v>1</v>
          </cell>
          <cell r="E1641">
            <v>1</v>
          </cell>
          <cell r="F1641">
            <v>6.21</v>
          </cell>
          <cell r="G1641">
            <v>75.760000000000005</v>
          </cell>
          <cell r="H1641">
            <v>2.23</v>
          </cell>
          <cell r="I1641">
            <v>27.18</v>
          </cell>
          <cell r="J1641">
            <v>374.41</v>
          </cell>
        </row>
        <row r="1642">
          <cell r="A1642" t="str">
            <v>BSC_Wien_G</v>
          </cell>
          <cell r="B1642">
            <v>347</v>
          </cell>
          <cell r="C1642" t="str">
            <v>WI02_Nordbahnstr</v>
          </cell>
          <cell r="D1642">
            <v>1</v>
          </cell>
          <cell r="E1642">
            <v>2</v>
          </cell>
          <cell r="F1642">
            <v>5.12</v>
          </cell>
          <cell r="G1642">
            <v>62.44</v>
          </cell>
          <cell r="H1642">
            <v>1.87</v>
          </cell>
          <cell r="I1642">
            <v>22.81</v>
          </cell>
          <cell r="J1642">
            <v>314.2</v>
          </cell>
        </row>
        <row r="1643">
          <cell r="A1643" t="str">
            <v>BSC_Wien_G</v>
          </cell>
          <cell r="B1643">
            <v>348</v>
          </cell>
          <cell r="C1643" t="str">
            <v>WI02_Nordbahnstr</v>
          </cell>
          <cell r="D1643">
            <v>1</v>
          </cell>
          <cell r="E1643">
            <v>3</v>
          </cell>
          <cell r="F1643">
            <v>5.74</v>
          </cell>
          <cell r="G1643">
            <v>69.97</v>
          </cell>
          <cell r="H1643">
            <v>1.86</v>
          </cell>
          <cell r="I1643">
            <v>22.7</v>
          </cell>
          <cell r="J1643">
            <v>312.79000000000002</v>
          </cell>
        </row>
        <row r="1644">
          <cell r="A1644" t="str">
            <v>BSC_Wien_G</v>
          </cell>
          <cell r="B1644">
            <v>1595</v>
          </cell>
          <cell r="C1644" t="str">
            <v>WI02_Praterstadion</v>
          </cell>
          <cell r="D1644">
            <v>1</v>
          </cell>
          <cell r="E1644">
            <v>1</v>
          </cell>
          <cell r="F1644">
            <v>3.91</v>
          </cell>
          <cell r="G1644">
            <v>47.65</v>
          </cell>
          <cell r="H1644">
            <v>0.39</v>
          </cell>
          <cell r="I1644">
            <v>4.74</v>
          </cell>
          <cell r="J1644">
            <v>65.319999999999993</v>
          </cell>
        </row>
        <row r="1645">
          <cell r="A1645" t="str">
            <v>BSC_Wien_G</v>
          </cell>
          <cell r="B1645">
            <v>2370</v>
          </cell>
          <cell r="C1645" t="str">
            <v>WI02_Praterstadion</v>
          </cell>
          <cell r="D1645">
            <v>2</v>
          </cell>
          <cell r="E1645">
            <v>1</v>
          </cell>
          <cell r="F1645">
            <v>1.91</v>
          </cell>
          <cell r="G1645">
            <v>64.98</v>
          </cell>
          <cell r="H1645">
            <v>0.43</v>
          </cell>
          <cell r="I1645">
            <v>14.57</v>
          </cell>
          <cell r="J1645">
            <v>71.86</v>
          </cell>
        </row>
        <row r="1646">
          <cell r="A1646" t="str">
            <v>BSC_Wien_A</v>
          </cell>
          <cell r="B1646">
            <v>127</v>
          </cell>
          <cell r="C1646" t="str">
            <v>WI02_Praterstern</v>
          </cell>
          <cell r="D1646">
            <v>1</v>
          </cell>
          <cell r="E1646">
            <v>1</v>
          </cell>
          <cell r="F1646">
            <v>8.42</v>
          </cell>
          <cell r="G1646">
            <v>102.71</v>
          </cell>
          <cell r="H1646">
            <v>2.94</v>
          </cell>
          <cell r="I1646">
            <v>35.89</v>
          </cell>
          <cell r="J1646">
            <v>494.49</v>
          </cell>
        </row>
        <row r="1647">
          <cell r="A1647" t="str">
            <v>BSC_Wien_A</v>
          </cell>
          <cell r="B1647">
            <v>128</v>
          </cell>
          <cell r="C1647" t="str">
            <v>WI02_Praterstern</v>
          </cell>
          <cell r="D1647">
            <v>1</v>
          </cell>
          <cell r="E1647">
            <v>2</v>
          </cell>
          <cell r="F1647">
            <v>6.67</v>
          </cell>
          <cell r="G1647">
            <v>81.34</v>
          </cell>
          <cell r="H1647">
            <v>2.12</v>
          </cell>
          <cell r="I1647">
            <v>25.79</v>
          </cell>
          <cell r="J1647">
            <v>355.36</v>
          </cell>
        </row>
        <row r="1648">
          <cell r="A1648" t="str">
            <v>BSC_Wien_A</v>
          </cell>
          <cell r="B1648">
            <v>129</v>
          </cell>
          <cell r="C1648" t="str">
            <v>WI02_Praterstern</v>
          </cell>
          <cell r="D1648">
            <v>1</v>
          </cell>
          <cell r="E1648">
            <v>3</v>
          </cell>
          <cell r="F1648">
            <v>8.75</v>
          </cell>
          <cell r="G1648">
            <v>106.73</v>
          </cell>
          <cell r="H1648">
            <v>3.21</v>
          </cell>
          <cell r="I1648">
            <v>39.17</v>
          </cell>
          <cell r="J1648">
            <v>539.62</v>
          </cell>
        </row>
        <row r="1649">
          <cell r="A1649" t="str">
            <v>BSC_Wien_A</v>
          </cell>
          <cell r="B1649">
            <v>3885</v>
          </cell>
          <cell r="C1649" t="str">
            <v>WI02_Schiffsamtsgasse</v>
          </cell>
          <cell r="D1649">
            <v>1</v>
          </cell>
          <cell r="E1649">
            <v>1</v>
          </cell>
          <cell r="F1649">
            <v>8.4499999999999993</v>
          </cell>
          <cell r="G1649">
            <v>103.04</v>
          </cell>
          <cell r="H1649">
            <v>2.85</v>
          </cell>
          <cell r="I1649">
            <v>34.74</v>
          </cell>
          <cell r="J1649">
            <v>478.58</v>
          </cell>
        </row>
        <row r="1650">
          <cell r="A1650" t="str">
            <v>BSC_Wien_A</v>
          </cell>
          <cell r="B1650">
            <v>3985</v>
          </cell>
          <cell r="C1650" t="str">
            <v>WI02_Schiffsamtsgasse</v>
          </cell>
          <cell r="D1650">
            <v>1</v>
          </cell>
          <cell r="E1650">
            <v>2</v>
          </cell>
          <cell r="F1650">
            <v>9.02</v>
          </cell>
          <cell r="G1650">
            <v>109.93</v>
          </cell>
          <cell r="H1650">
            <v>2.5299999999999998</v>
          </cell>
          <cell r="I1650">
            <v>30.87</v>
          </cell>
          <cell r="J1650">
            <v>425.22</v>
          </cell>
        </row>
        <row r="1651">
          <cell r="A1651" t="str">
            <v>BSC_Wien_A</v>
          </cell>
          <cell r="B1651">
            <v>85</v>
          </cell>
          <cell r="C1651" t="str">
            <v>WI02_Schiffsamtsgasse</v>
          </cell>
          <cell r="D1651">
            <v>1</v>
          </cell>
          <cell r="E1651">
            <v>3</v>
          </cell>
          <cell r="F1651">
            <v>10.59</v>
          </cell>
          <cell r="G1651">
            <v>129.16999999999999</v>
          </cell>
          <cell r="H1651">
            <v>2.34</v>
          </cell>
          <cell r="I1651">
            <v>28.58</v>
          </cell>
          <cell r="J1651">
            <v>393.75</v>
          </cell>
        </row>
        <row r="1652">
          <cell r="A1652" t="str">
            <v>BSC_Wien_G</v>
          </cell>
          <cell r="B1652">
            <v>2163</v>
          </cell>
          <cell r="C1652" t="str">
            <v>WI02_Seitenhafenstr</v>
          </cell>
          <cell r="D1652">
            <v>1</v>
          </cell>
          <cell r="E1652">
            <v>1</v>
          </cell>
          <cell r="F1652">
            <v>1.85</v>
          </cell>
          <cell r="G1652">
            <v>20.51</v>
          </cell>
          <cell r="H1652">
            <v>0.36</v>
          </cell>
          <cell r="I1652">
            <v>4.0199999999999996</v>
          </cell>
          <cell r="J1652">
            <v>60.8</v>
          </cell>
        </row>
        <row r="1653">
          <cell r="A1653" t="str">
            <v>BSC_Wien_G</v>
          </cell>
          <cell r="B1653">
            <v>2164</v>
          </cell>
          <cell r="C1653" t="str">
            <v>WI02_Seitenhafenstr</v>
          </cell>
          <cell r="D1653">
            <v>1</v>
          </cell>
          <cell r="E1653">
            <v>2</v>
          </cell>
          <cell r="F1653">
            <v>1.25</v>
          </cell>
          <cell r="G1653">
            <v>15.3</v>
          </cell>
          <cell r="H1653">
            <v>0.23</v>
          </cell>
          <cell r="I1653">
            <v>2.76</v>
          </cell>
          <cell r="J1653">
            <v>37.979999999999997</v>
          </cell>
        </row>
        <row r="1654">
          <cell r="A1654" t="str">
            <v>BSC_Wien_J</v>
          </cell>
          <cell r="B1654">
            <v>176</v>
          </cell>
          <cell r="C1654" t="str">
            <v>WI03_Fasangasse</v>
          </cell>
          <cell r="D1654">
            <v>1</v>
          </cell>
          <cell r="E1654">
            <v>1</v>
          </cell>
          <cell r="F1654">
            <v>8.4600000000000009</v>
          </cell>
          <cell r="G1654">
            <v>103.14</v>
          </cell>
          <cell r="H1654">
            <v>2.16</v>
          </cell>
          <cell r="I1654">
            <v>26.29</v>
          </cell>
          <cell r="J1654">
            <v>362.23</v>
          </cell>
        </row>
        <row r="1655">
          <cell r="A1655" t="str">
            <v>BSC_Wien_J</v>
          </cell>
          <cell r="B1655">
            <v>177</v>
          </cell>
          <cell r="C1655" t="str">
            <v>WI03_Fasangasse</v>
          </cell>
          <cell r="D1655">
            <v>1</v>
          </cell>
          <cell r="E1655">
            <v>2</v>
          </cell>
          <cell r="F1655">
            <v>5.25</v>
          </cell>
          <cell r="G1655">
            <v>64.08</v>
          </cell>
          <cell r="H1655">
            <v>1.57</v>
          </cell>
          <cell r="I1655">
            <v>19.12</v>
          </cell>
          <cell r="J1655">
            <v>263.39</v>
          </cell>
        </row>
        <row r="1656">
          <cell r="A1656" t="str">
            <v>BSC_Wien_J</v>
          </cell>
          <cell r="B1656">
            <v>178</v>
          </cell>
          <cell r="C1656" t="str">
            <v>WI03_Fasangasse</v>
          </cell>
          <cell r="D1656">
            <v>1</v>
          </cell>
          <cell r="E1656">
            <v>3</v>
          </cell>
          <cell r="F1656">
            <v>5.8</v>
          </cell>
          <cell r="G1656">
            <v>70.790000000000006</v>
          </cell>
          <cell r="H1656">
            <v>2.0499999999999998</v>
          </cell>
          <cell r="I1656">
            <v>25.01</v>
          </cell>
          <cell r="J1656">
            <v>344.49</v>
          </cell>
        </row>
        <row r="1657">
          <cell r="A1657" t="str">
            <v>BSC_Wien_B</v>
          </cell>
          <cell r="B1657">
            <v>78</v>
          </cell>
          <cell r="C1657" t="str">
            <v>WI03_Ghegastr</v>
          </cell>
          <cell r="D1657">
            <v>1</v>
          </cell>
          <cell r="E1657">
            <v>1</v>
          </cell>
          <cell r="F1657">
            <v>5.33</v>
          </cell>
          <cell r="G1657">
            <v>65.03</v>
          </cell>
          <cell r="H1657">
            <v>0.91</v>
          </cell>
          <cell r="I1657">
            <v>11.11</v>
          </cell>
          <cell r="J1657">
            <v>153.03</v>
          </cell>
        </row>
        <row r="1658">
          <cell r="A1658" t="str">
            <v>BSC_Wien_B</v>
          </cell>
          <cell r="B1658">
            <v>79</v>
          </cell>
          <cell r="C1658" t="str">
            <v>WI03_Ghegastr</v>
          </cell>
          <cell r="D1658">
            <v>1</v>
          </cell>
          <cell r="E1658">
            <v>2</v>
          </cell>
          <cell r="F1658">
            <v>9.6199999999999992</v>
          </cell>
          <cell r="G1658">
            <v>117.34</v>
          </cell>
          <cell r="H1658">
            <v>2.79</v>
          </cell>
          <cell r="I1658">
            <v>34.07</v>
          </cell>
          <cell r="J1658">
            <v>469.31</v>
          </cell>
        </row>
        <row r="1659">
          <cell r="A1659" t="str">
            <v>BSC_Wien_A</v>
          </cell>
          <cell r="B1659">
            <v>977</v>
          </cell>
          <cell r="C1659" t="str">
            <v>WI03_Goellnergasse</v>
          </cell>
          <cell r="D1659">
            <v>1</v>
          </cell>
          <cell r="E1659">
            <v>1</v>
          </cell>
          <cell r="F1659">
            <v>7.17</v>
          </cell>
          <cell r="G1659">
            <v>87.44</v>
          </cell>
          <cell r="H1659">
            <v>2.21</v>
          </cell>
          <cell r="I1659">
            <v>26.97</v>
          </cell>
          <cell r="J1659">
            <v>371.6</v>
          </cell>
        </row>
        <row r="1660">
          <cell r="A1660" t="str">
            <v>BSC_Wien_A</v>
          </cell>
          <cell r="B1660">
            <v>978</v>
          </cell>
          <cell r="C1660" t="str">
            <v>WI03_Goellnergasse</v>
          </cell>
          <cell r="D1660">
            <v>1</v>
          </cell>
          <cell r="E1660">
            <v>2</v>
          </cell>
          <cell r="F1660">
            <v>8.73</v>
          </cell>
          <cell r="G1660">
            <v>106.49</v>
          </cell>
          <cell r="H1660">
            <v>3.02</v>
          </cell>
          <cell r="I1660">
            <v>36.83</v>
          </cell>
          <cell r="J1660">
            <v>507.32</v>
          </cell>
        </row>
        <row r="1661">
          <cell r="A1661" t="str">
            <v>BSC_Wien_A</v>
          </cell>
          <cell r="B1661">
            <v>979</v>
          </cell>
          <cell r="C1661" t="str">
            <v>WI03_Goellnergasse</v>
          </cell>
          <cell r="D1661">
            <v>1</v>
          </cell>
          <cell r="E1661">
            <v>3</v>
          </cell>
          <cell r="F1661">
            <v>10.99</v>
          </cell>
          <cell r="G1661">
            <v>134.02000000000001</v>
          </cell>
          <cell r="H1661">
            <v>4.43</v>
          </cell>
          <cell r="I1661">
            <v>54.01</v>
          </cell>
          <cell r="J1661">
            <v>744.09</v>
          </cell>
        </row>
        <row r="1662">
          <cell r="A1662" t="str">
            <v>BSC_Wien_B</v>
          </cell>
          <cell r="B1662">
            <v>1585</v>
          </cell>
          <cell r="C1662" t="str">
            <v>WI03_Hofmannsthalgasse</v>
          </cell>
          <cell r="D1662">
            <v>1</v>
          </cell>
          <cell r="E1662">
            <v>1</v>
          </cell>
          <cell r="F1662">
            <v>6.58</v>
          </cell>
          <cell r="G1662">
            <v>80.27</v>
          </cell>
          <cell r="H1662">
            <v>1.49</v>
          </cell>
          <cell r="I1662">
            <v>18.21</v>
          </cell>
          <cell r="J1662">
            <v>250.85</v>
          </cell>
        </row>
        <row r="1663">
          <cell r="A1663" t="str">
            <v>BSC_Wien_B</v>
          </cell>
          <cell r="B1663">
            <v>1685</v>
          </cell>
          <cell r="C1663" t="str">
            <v>WI03_Hofmannsthalgasse</v>
          </cell>
          <cell r="D1663">
            <v>1</v>
          </cell>
          <cell r="E1663">
            <v>2</v>
          </cell>
          <cell r="F1663">
            <v>5.71</v>
          </cell>
          <cell r="G1663">
            <v>69.63</v>
          </cell>
          <cell r="H1663">
            <v>1.1100000000000001</v>
          </cell>
          <cell r="I1663">
            <v>13.5</v>
          </cell>
          <cell r="J1663">
            <v>185.99</v>
          </cell>
        </row>
        <row r="1664">
          <cell r="A1664" t="str">
            <v>BSC_Wien_B</v>
          </cell>
          <cell r="B1664">
            <v>1785</v>
          </cell>
          <cell r="C1664" t="str">
            <v>WI03_Hofmannsthalgasse</v>
          </cell>
          <cell r="D1664">
            <v>1</v>
          </cell>
          <cell r="E1664">
            <v>3</v>
          </cell>
          <cell r="F1664">
            <v>3.87</v>
          </cell>
          <cell r="G1664">
            <v>47.22</v>
          </cell>
          <cell r="H1664">
            <v>0.79</v>
          </cell>
          <cell r="I1664">
            <v>9.58</v>
          </cell>
          <cell r="J1664">
            <v>131.96</v>
          </cell>
        </row>
        <row r="1665">
          <cell r="A1665" t="str">
            <v>BSC_Wien_A</v>
          </cell>
          <cell r="B1665">
            <v>543</v>
          </cell>
          <cell r="C1665" t="str">
            <v>WI03_IH_Kelsenstr_HQ</v>
          </cell>
          <cell r="D1665">
            <v>1</v>
          </cell>
          <cell r="E1665">
            <v>1</v>
          </cell>
          <cell r="F1665">
            <v>9.44</v>
          </cell>
          <cell r="G1665">
            <v>46.85</v>
          </cell>
          <cell r="H1665">
            <v>1.63</v>
          </cell>
          <cell r="I1665">
            <v>8.07</v>
          </cell>
          <cell r="J1665">
            <v>273.32</v>
          </cell>
        </row>
        <row r="1666">
          <cell r="A1666" t="str">
            <v>BSC_Wien_N</v>
          </cell>
          <cell r="B1666">
            <v>1285</v>
          </cell>
          <cell r="C1666" t="str">
            <v>WI03_Landstr_Hauptstr</v>
          </cell>
          <cell r="D1666">
            <v>1</v>
          </cell>
          <cell r="E1666">
            <v>1</v>
          </cell>
          <cell r="F1666">
            <v>7.36</v>
          </cell>
          <cell r="G1666">
            <v>89.69</v>
          </cell>
          <cell r="H1666">
            <v>2.46</v>
          </cell>
          <cell r="I1666">
            <v>29.94</v>
          </cell>
          <cell r="J1666">
            <v>412.5</v>
          </cell>
        </row>
        <row r="1667">
          <cell r="A1667" t="str">
            <v>BSC_Wien_N</v>
          </cell>
          <cell r="B1667">
            <v>1385</v>
          </cell>
          <cell r="C1667" t="str">
            <v>WI03_Landstr_Hauptstr</v>
          </cell>
          <cell r="D1667">
            <v>1</v>
          </cell>
          <cell r="E1667">
            <v>2</v>
          </cell>
          <cell r="F1667">
            <v>5.23</v>
          </cell>
          <cell r="G1667">
            <v>63.78</v>
          </cell>
          <cell r="H1667">
            <v>1.56</v>
          </cell>
          <cell r="I1667">
            <v>19.010000000000002</v>
          </cell>
          <cell r="J1667">
            <v>261.89999999999998</v>
          </cell>
        </row>
        <row r="1668">
          <cell r="A1668" t="str">
            <v>BSC_Wien_N</v>
          </cell>
          <cell r="B1668">
            <v>1485</v>
          </cell>
          <cell r="C1668" t="str">
            <v>WI03_Landstr_Hauptstr</v>
          </cell>
          <cell r="D1668">
            <v>1</v>
          </cell>
          <cell r="E1668">
            <v>3</v>
          </cell>
          <cell r="F1668">
            <v>5.12</v>
          </cell>
          <cell r="G1668">
            <v>62.41</v>
          </cell>
          <cell r="H1668">
            <v>1.39</v>
          </cell>
          <cell r="I1668">
            <v>17</v>
          </cell>
          <cell r="J1668">
            <v>234.26</v>
          </cell>
        </row>
        <row r="1669">
          <cell r="A1669" t="str">
            <v>BSC_Wien_J</v>
          </cell>
          <cell r="B1669">
            <v>25</v>
          </cell>
          <cell r="C1669" t="str">
            <v>WI03_Ldstr_Hpstr_Kirche</v>
          </cell>
          <cell r="D1669">
            <v>1</v>
          </cell>
          <cell r="E1669">
            <v>1</v>
          </cell>
          <cell r="F1669">
            <v>3.9</v>
          </cell>
          <cell r="G1669">
            <v>47.5</v>
          </cell>
          <cell r="H1669">
            <v>1.42</v>
          </cell>
          <cell r="I1669">
            <v>17.36</v>
          </cell>
          <cell r="J1669">
            <v>239.1</v>
          </cell>
        </row>
        <row r="1670">
          <cell r="A1670" t="str">
            <v>BSC_Wien_J</v>
          </cell>
          <cell r="B1670">
            <v>26</v>
          </cell>
          <cell r="C1670" t="str">
            <v>WI03_Ldstr_Hpstr_Kirche</v>
          </cell>
          <cell r="D1670">
            <v>1</v>
          </cell>
          <cell r="E1670">
            <v>2</v>
          </cell>
          <cell r="F1670">
            <v>5.59</v>
          </cell>
          <cell r="G1670">
            <v>68.17</v>
          </cell>
          <cell r="H1670">
            <v>1.8</v>
          </cell>
          <cell r="I1670">
            <v>21.9</v>
          </cell>
          <cell r="J1670">
            <v>301.74</v>
          </cell>
        </row>
        <row r="1671">
          <cell r="A1671" t="str">
            <v>BSC_Wien_J</v>
          </cell>
          <cell r="B1671">
            <v>27</v>
          </cell>
          <cell r="C1671" t="str">
            <v>WI03_Ldstr_Hpstr_Kirche</v>
          </cell>
          <cell r="D1671">
            <v>1</v>
          </cell>
          <cell r="E1671">
            <v>3</v>
          </cell>
          <cell r="F1671">
            <v>7.04</v>
          </cell>
          <cell r="G1671">
            <v>85.91</v>
          </cell>
          <cell r="H1671">
            <v>1.83</v>
          </cell>
          <cell r="I1671">
            <v>22.36</v>
          </cell>
          <cell r="J1671">
            <v>308.05</v>
          </cell>
        </row>
        <row r="1672">
          <cell r="A1672" t="str">
            <v>BSC_Wien_J</v>
          </cell>
          <cell r="B1672">
            <v>9130</v>
          </cell>
          <cell r="C1672" t="str">
            <v>WI03_MC_Am_Heumarkt</v>
          </cell>
          <cell r="D1672">
            <v>1</v>
          </cell>
          <cell r="E1672">
            <v>1</v>
          </cell>
          <cell r="F1672">
            <v>3.72</v>
          </cell>
          <cell r="G1672">
            <v>126.64</v>
          </cell>
          <cell r="H1672">
            <v>1.02</v>
          </cell>
          <cell r="I1672">
            <v>34.78</v>
          </cell>
          <cell r="J1672">
            <v>171.54</v>
          </cell>
        </row>
        <row r="1673">
          <cell r="A1673" t="str">
            <v>BSC_Wien_J</v>
          </cell>
          <cell r="B1673">
            <v>9105</v>
          </cell>
          <cell r="C1673" t="str">
            <v>WI03_MC_Gigergasse</v>
          </cell>
          <cell r="D1673">
            <v>1</v>
          </cell>
          <cell r="E1673">
            <v>1</v>
          </cell>
          <cell r="F1673">
            <v>3.46</v>
          </cell>
          <cell r="G1673">
            <v>42.16</v>
          </cell>
          <cell r="H1673">
            <v>0.75</v>
          </cell>
          <cell r="I1673">
            <v>9.18</v>
          </cell>
          <cell r="J1673">
            <v>126.43</v>
          </cell>
        </row>
        <row r="1674">
          <cell r="A1674" t="str">
            <v>BSC_Wien_A</v>
          </cell>
          <cell r="B1674">
            <v>192</v>
          </cell>
          <cell r="C1674" t="str">
            <v>WI03_Schnirchgasse</v>
          </cell>
          <cell r="D1674">
            <v>1</v>
          </cell>
          <cell r="E1674">
            <v>1</v>
          </cell>
          <cell r="F1674">
            <v>3.13</v>
          </cell>
          <cell r="G1674">
            <v>38.14</v>
          </cell>
          <cell r="H1674">
            <v>0.61</v>
          </cell>
          <cell r="I1674">
            <v>7.45</v>
          </cell>
          <cell r="J1674">
            <v>102.68</v>
          </cell>
        </row>
        <row r="1675">
          <cell r="A1675" t="str">
            <v>BSC_Wien_A</v>
          </cell>
          <cell r="B1675">
            <v>193</v>
          </cell>
          <cell r="C1675" t="str">
            <v>WI03_Schnirchgasse</v>
          </cell>
          <cell r="D1675">
            <v>1</v>
          </cell>
          <cell r="E1675">
            <v>2</v>
          </cell>
          <cell r="F1675">
            <v>9.7799999999999994</v>
          </cell>
          <cell r="G1675">
            <v>119.29</v>
          </cell>
          <cell r="H1675">
            <v>2.35</v>
          </cell>
          <cell r="I1675">
            <v>28.7</v>
          </cell>
          <cell r="J1675">
            <v>395.36</v>
          </cell>
        </row>
        <row r="1676">
          <cell r="A1676" t="str">
            <v>BSC_Wien_A</v>
          </cell>
          <cell r="B1676">
            <v>194</v>
          </cell>
          <cell r="C1676" t="str">
            <v>WI03_Schnirchgasse</v>
          </cell>
          <cell r="D1676">
            <v>1</v>
          </cell>
          <cell r="E1676">
            <v>3</v>
          </cell>
          <cell r="F1676">
            <v>7.39</v>
          </cell>
          <cell r="G1676">
            <v>90.12</v>
          </cell>
          <cell r="H1676">
            <v>2.17</v>
          </cell>
          <cell r="I1676">
            <v>26.47</v>
          </cell>
          <cell r="J1676">
            <v>364.61</v>
          </cell>
        </row>
        <row r="1677">
          <cell r="A1677" t="str">
            <v>BSC_Wien_J</v>
          </cell>
          <cell r="B1677">
            <v>9143</v>
          </cell>
          <cell r="C1677" t="str">
            <v>WI04_MC_Heumuehlgasse</v>
          </cell>
          <cell r="D1677">
            <v>1</v>
          </cell>
          <cell r="E1677">
            <v>1</v>
          </cell>
          <cell r="F1677">
            <v>1.4</v>
          </cell>
          <cell r="G1677">
            <v>17.010000000000002</v>
          </cell>
          <cell r="H1677">
            <v>0.28999999999999998</v>
          </cell>
          <cell r="I1677">
            <v>3.49</v>
          </cell>
          <cell r="J1677">
            <v>48.06</v>
          </cell>
        </row>
        <row r="1678">
          <cell r="A1678" t="str">
            <v>BSC_Wien_B</v>
          </cell>
          <cell r="B1678">
            <v>1022</v>
          </cell>
          <cell r="C1678" t="str">
            <v>WI04_Mommsengasse</v>
          </cell>
          <cell r="D1678">
            <v>1</v>
          </cell>
          <cell r="E1678">
            <v>1</v>
          </cell>
          <cell r="F1678">
            <v>2.73</v>
          </cell>
          <cell r="G1678">
            <v>33.26</v>
          </cell>
          <cell r="H1678">
            <v>0.78</v>
          </cell>
          <cell r="I1678">
            <v>9.48</v>
          </cell>
          <cell r="J1678">
            <v>130.58000000000001</v>
          </cell>
        </row>
        <row r="1679">
          <cell r="A1679" t="str">
            <v>BSC_Wien_J</v>
          </cell>
          <cell r="B1679">
            <v>4285</v>
          </cell>
          <cell r="C1679" t="str">
            <v>WI04_Wiedner_Hptstr</v>
          </cell>
          <cell r="D1679">
            <v>1</v>
          </cell>
          <cell r="E1679">
            <v>1</v>
          </cell>
          <cell r="F1679">
            <v>10.43</v>
          </cell>
          <cell r="G1679">
            <v>127.13</v>
          </cell>
          <cell r="H1679">
            <v>3.41</v>
          </cell>
          <cell r="I1679">
            <v>41.61</v>
          </cell>
          <cell r="J1679">
            <v>573.21</v>
          </cell>
        </row>
        <row r="1680">
          <cell r="A1680" t="str">
            <v>BSC_Wien_J</v>
          </cell>
          <cell r="B1680">
            <v>4385</v>
          </cell>
          <cell r="C1680" t="str">
            <v>WI04_Wiedner_Hptstr</v>
          </cell>
          <cell r="D1680">
            <v>1</v>
          </cell>
          <cell r="E1680">
            <v>2</v>
          </cell>
          <cell r="F1680">
            <v>8.02</v>
          </cell>
          <cell r="G1680">
            <v>97.83</v>
          </cell>
          <cell r="H1680">
            <v>3</v>
          </cell>
          <cell r="I1680">
            <v>36.630000000000003</v>
          </cell>
          <cell r="J1680">
            <v>504.6</v>
          </cell>
        </row>
        <row r="1681">
          <cell r="A1681" t="str">
            <v>BSC_Wien_J</v>
          </cell>
          <cell r="B1681">
            <v>4485</v>
          </cell>
          <cell r="C1681" t="str">
            <v>WI04_Wiedner_Hptstr</v>
          </cell>
          <cell r="D1681">
            <v>1</v>
          </cell>
          <cell r="E1681">
            <v>3</v>
          </cell>
          <cell r="F1681">
            <v>7.59</v>
          </cell>
          <cell r="G1681">
            <v>92.59</v>
          </cell>
          <cell r="H1681">
            <v>2.63</v>
          </cell>
          <cell r="I1681">
            <v>32.04</v>
          </cell>
          <cell r="J1681">
            <v>441.35</v>
          </cell>
        </row>
        <row r="1682">
          <cell r="A1682" t="str">
            <v>BSC_Wien_C</v>
          </cell>
          <cell r="B1682">
            <v>98</v>
          </cell>
          <cell r="C1682" t="str">
            <v>WI05_Gruenwaldgasse</v>
          </cell>
          <cell r="D1682">
            <v>1</v>
          </cell>
          <cell r="E1682">
            <v>1</v>
          </cell>
          <cell r="F1682">
            <v>4.51</v>
          </cell>
          <cell r="G1682">
            <v>55.03</v>
          </cell>
          <cell r="H1682">
            <v>1.37</v>
          </cell>
          <cell r="I1682">
            <v>16.72</v>
          </cell>
          <cell r="J1682">
            <v>230.41</v>
          </cell>
        </row>
        <row r="1683">
          <cell r="A1683" t="str">
            <v>BSC_Wien_C</v>
          </cell>
          <cell r="B1683">
            <v>99</v>
          </cell>
          <cell r="C1683" t="str">
            <v>WI05_Gruenwaldgasse</v>
          </cell>
          <cell r="D1683">
            <v>1</v>
          </cell>
          <cell r="E1683">
            <v>2</v>
          </cell>
          <cell r="F1683">
            <v>7.53</v>
          </cell>
          <cell r="G1683">
            <v>91.76</v>
          </cell>
          <cell r="H1683">
            <v>2.4700000000000002</v>
          </cell>
          <cell r="I1683">
            <v>30.09</v>
          </cell>
          <cell r="J1683">
            <v>414.55</v>
          </cell>
        </row>
        <row r="1684">
          <cell r="A1684" t="str">
            <v>BSC_Wien_C</v>
          </cell>
          <cell r="B1684">
            <v>100</v>
          </cell>
          <cell r="C1684" t="str">
            <v>WI05_Gruenwaldgasse</v>
          </cell>
          <cell r="D1684">
            <v>1</v>
          </cell>
          <cell r="E1684">
            <v>3</v>
          </cell>
          <cell r="F1684">
            <v>3.55</v>
          </cell>
          <cell r="G1684">
            <v>43.29</v>
          </cell>
          <cell r="H1684">
            <v>1.02</v>
          </cell>
          <cell r="I1684">
            <v>12.41</v>
          </cell>
          <cell r="J1684">
            <v>170.97</v>
          </cell>
        </row>
        <row r="1685">
          <cell r="A1685" t="str">
            <v>BSC_Wien_C</v>
          </cell>
          <cell r="B1685">
            <v>9113</v>
          </cell>
          <cell r="C1685" t="str">
            <v>WI05_MC_Reinprechtsdorferstr_A</v>
          </cell>
          <cell r="D1685">
            <v>1</v>
          </cell>
          <cell r="E1685">
            <v>1</v>
          </cell>
          <cell r="F1685">
            <v>1.8</v>
          </cell>
          <cell r="G1685">
            <v>61.32</v>
          </cell>
          <cell r="H1685">
            <v>0.39</v>
          </cell>
          <cell r="I1685">
            <v>13.33</v>
          </cell>
          <cell r="J1685">
            <v>65.75</v>
          </cell>
        </row>
        <row r="1686">
          <cell r="A1686" t="str">
            <v>BSC_Wien_C</v>
          </cell>
          <cell r="B1686">
            <v>9127</v>
          </cell>
          <cell r="C1686" t="str">
            <v>WI05_MC_Reinprechtsdorferstr_B</v>
          </cell>
          <cell r="D1686">
            <v>1</v>
          </cell>
          <cell r="E1686">
            <v>1</v>
          </cell>
          <cell r="F1686">
            <v>3.46</v>
          </cell>
          <cell r="G1686">
            <v>118.04</v>
          </cell>
          <cell r="H1686">
            <v>1.03</v>
          </cell>
          <cell r="I1686">
            <v>35.119999999999997</v>
          </cell>
          <cell r="J1686">
            <v>173.21</v>
          </cell>
        </row>
        <row r="1687">
          <cell r="A1687" t="str">
            <v>BSC_Wien_C</v>
          </cell>
          <cell r="B1687">
            <v>9112</v>
          </cell>
          <cell r="C1687" t="str">
            <v>WI05_MC_Schoenbrunner_Str</v>
          </cell>
          <cell r="D1687">
            <v>1</v>
          </cell>
          <cell r="E1687">
            <v>1</v>
          </cell>
          <cell r="F1687">
            <v>2.4</v>
          </cell>
          <cell r="G1687">
            <v>81.760000000000005</v>
          </cell>
          <cell r="H1687">
            <v>0.67</v>
          </cell>
          <cell r="I1687">
            <v>22.86</v>
          </cell>
          <cell r="J1687">
            <v>112.75</v>
          </cell>
        </row>
        <row r="1688">
          <cell r="A1688" t="str">
            <v>BSC_Wien_B</v>
          </cell>
          <cell r="B1688">
            <v>1</v>
          </cell>
          <cell r="C1688" t="str">
            <v>WI05_Nikolsdorfer_Gasse</v>
          </cell>
          <cell r="D1688">
            <v>1</v>
          </cell>
          <cell r="E1688">
            <v>1</v>
          </cell>
          <cell r="F1688">
            <v>5.18</v>
          </cell>
          <cell r="G1688">
            <v>63.17</v>
          </cell>
          <cell r="H1688">
            <v>1.89</v>
          </cell>
          <cell r="I1688">
            <v>23.02</v>
          </cell>
          <cell r="J1688">
            <v>317.2</v>
          </cell>
        </row>
        <row r="1689">
          <cell r="A1689" t="str">
            <v>BSC_Wien_B</v>
          </cell>
          <cell r="B1689">
            <v>2</v>
          </cell>
          <cell r="C1689" t="str">
            <v>WI05_Nikolsdorfer_Gasse</v>
          </cell>
          <cell r="D1689">
            <v>1</v>
          </cell>
          <cell r="E1689">
            <v>2</v>
          </cell>
          <cell r="F1689">
            <v>5.12</v>
          </cell>
          <cell r="G1689">
            <v>62.41</v>
          </cell>
          <cell r="H1689">
            <v>1.52</v>
          </cell>
          <cell r="I1689">
            <v>18.59</v>
          </cell>
          <cell r="J1689">
            <v>256.08999999999997</v>
          </cell>
        </row>
        <row r="1690">
          <cell r="A1690" t="str">
            <v>BSC_Wien_B</v>
          </cell>
          <cell r="B1690">
            <v>3</v>
          </cell>
          <cell r="C1690" t="str">
            <v>WI05_Nikolsdorfer_Gasse</v>
          </cell>
          <cell r="D1690">
            <v>1</v>
          </cell>
          <cell r="E1690">
            <v>3</v>
          </cell>
          <cell r="F1690">
            <v>8.02</v>
          </cell>
          <cell r="G1690">
            <v>97.83</v>
          </cell>
          <cell r="H1690">
            <v>3.01</v>
          </cell>
          <cell r="I1690">
            <v>36.67</v>
          </cell>
          <cell r="J1690">
            <v>505.14</v>
          </cell>
        </row>
        <row r="1691">
          <cell r="A1691" t="str">
            <v>BSC_Wien_B</v>
          </cell>
          <cell r="B1691">
            <v>185</v>
          </cell>
          <cell r="C1691" t="str">
            <v>WI05_Schoenbrunner_Str</v>
          </cell>
          <cell r="D1691">
            <v>1</v>
          </cell>
          <cell r="E1691">
            <v>1</v>
          </cell>
          <cell r="F1691">
            <v>8.93</v>
          </cell>
          <cell r="G1691">
            <v>108.9</v>
          </cell>
          <cell r="H1691">
            <v>2.95</v>
          </cell>
          <cell r="I1691">
            <v>35.92</v>
          </cell>
          <cell r="J1691">
            <v>494.79</v>
          </cell>
        </row>
        <row r="1692">
          <cell r="A1692" t="str">
            <v>BSC_Wien_B</v>
          </cell>
          <cell r="B1692">
            <v>285</v>
          </cell>
          <cell r="C1692" t="str">
            <v>WI05_Schoenbrunner_Str</v>
          </cell>
          <cell r="D1692">
            <v>1</v>
          </cell>
          <cell r="E1692">
            <v>2</v>
          </cell>
          <cell r="F1692">
            <v>13.15</v>
          </cell>
          <cell r="G1692">
            <v>160.33000000000001</v>
          </cell>
          <cell r="H1692">
            <v>5.34</v>
          </cell>
          <cell r="I1692">
            <v>65.12</v>
          </cell>
          <cell r="J1692">
            <v>897.12</v>
          </cell>
        </row>
        <row r="1693">
          <cell r="A1693" t="str">
            <v>BSC_Wien_B</v>
          </cell>
          <cell r="B1693">
            <v>385</v>
          </cell>
          <cell r="C1693" t="str">
            <v>WI05_Schoenbrunner_Str</v>
          </cell>
          <cell r="D1693">
            <v>1</v>
          </cell>
          <cell r="E1693">
            <v>3</v>
          </cell>
          <cell r="F1693">
            <v>12.19</v>
          </cell>
          <cell r="G1693">
            <v>148.59</v>
          </cell>
          <cell r="H1693">
            <v>4.8499999999999996</v>
          </cell>
          <cell r="I1693">
            <v>59.16</v>
          </cell>
          <cell r="J1693">
            <v>814.97</v>
          </cell>
        </row>
        <row r="1694">
          <cell r="A1694" t="str">
            <v>BSC_Wien_J</v>
          </cell>
          <cell r="B1694">
            <v>225</v>
          </cell>
          <cell r="C1694" t="str">
            <v>WI06_Kaunitzgasse</v>
          </cell>
          <cell r="D1694">
            <v>1</v>
          </cell>
          <cell r="E1694">
            <v>1</v>
          </cell>
          <cell r="F1694">
            <v>6.71</v>
          </cell>
          <cell r="G1694">
            <v>81.86</v>
          </cell>
          <cell r="H1694">
            <v>2.17</v>
          </cell>
          <cell r="I1694">
            <v>26.48</v>
          </cell>
          <cell r="J1694">
            <v>364.86</v>
          </cell>
        </row>
        <row r="1695">
          <cell r="A1695" t="str">
            <v>BSC_Wien_J</v>
          </cell>
          <cell r="B1695">
            <v>226</v>
          </cell>
          <cell r="C1695" t="str">
            <v>WI06_Kaunitzgasse</v>
          </cell>
          <cell r="D1695">
            <v>1</v>
          </cell>
          <cell r="E1695">
            <v>2</v>
          </cell>
          <cell r="F1695">
            <v>8.36</v>
          </cell>
          <cell r="G1695">
            <v>101.95</v>
          </cell>
          <cell r="H1695">
            <v>2.68</v>
          </cell>
          <cell r="I1695">
            <v>32.72</v>
          </cell>
          <cell r="J1695">
            <v>450.8</v>
          </cell>
        </row>
        <row r="1696">
          <cell r="A1696" t="str">
            <v>BSC_Wien_J</v>
          </cell>
          <cell r="B1696">
            <v>228</v>
          </cell>
          <cell r="C1696" t="str">
            <v>WI06_Kaunitzgasse</v>
          </cell>
          <cell r="D1696">
            <v>1</v>
          </cell>
          <cell r="E1696">
            <v>3</v>
          </cell>
          <cell r="F1696">
            <v>2.61</v>
          </cell>
          <cell r="G1696">
            <v>31.86</v>
          </cell>
          <cell r="H1696">
            <v>0.76</v>
          </cell>
          <cell r="I1696">
            <v>9.2899999999999991</v>
          </cell>
          <cell r="J1696">
            <v>127.95</v>
          </cell>
        </row>
        <row r="1697">
          <cell r="A1697" t="str">
            <v>BSC_Wien_B</v>
          </cell>
          <cell r="B1697">
            <v>8701</v>
          </cell>
          <cell r="C1697" t="str">
            <v>WI06_MC_Esterhazygasse</v>
          </cell>
          <cell r="D1697">
            <v>1</v>
          </cell>
          <cell r="E1697">
            <v>1</v>
          </cell>
          <cell r="F1697">
            <v>1.6</v>
          </cell>
          <cell r="G1697">
            <v>19.57</v>
          </cell>
          <cell r="H1697">
            <v>0.45</v>
          </cell>
          <cell r="I1697">
            <v>5.5</v>
          </cell>
          <cell r="J1697">
            <v>75.78</v>
          </cell>
        </row>
        <row r="1698">
          <cell r="A1698" t="str">
            <v>BSC_Wien_J</v>
          </cell>
          <cell r="B1698">
            <v>8702</v>
          </cell>
          <cell r="C1698" t="str">
            <v>WI06_MC_Gumpendorfer_Str</v>
          </cell>
          <cell r="D1698">
            <v>1</v>
          </cell>
          <cell r="E1698">
            <v>1</v>
          </cell>
          <cell r="F1698">
            <v>1.8</v>
          </cell>
          <cell r="G1698">
            <v>61.49</v>
          </cell>
          <cell r="H1698">
            <v>0.52</v>
          </cell>
          <cell r="I1698">
            <v>17.809999999999999</v>
          </cell>
          <cell r="J1698">
            <v>87.85</v>
          </cell>
        </row>
        <row r="1699">
          <cell r="A1699" t="str">
            <v>BSC_Wien_C</v>
          </cell>
          <cell r="B1699">
            <v>9015</v>
          </cell>
          <cell r="C1699" t="str">
            <v>WI06_MC_Hirschengasse</v>
          </cell>
          <cell r="D1699">
            <v>1</v>
          </cell>
          <cell r="E1699">
            <v>1</v>
          </cell>
          <cell r="F1699">
            <v>1.7</v>
          </cell>
          <cell r="G1699">
            <v>57.91</v>
          </cell>
          <cell r="H1699">
            <v>0.4</v>
          </cell>
          <cell r="I1699">
            <v>13.72</v>
          </cell>
          <cell r="J1699">
            <v>67.67</v>
          </cell>
        </row>
        <row r="1700">
          <cell r="A1700" t="str">
            <v>BSC_Wien_J</v>
          </cell>
          <cell r="B1700">
            <v>9101</v>
          </cell>
          <cell r="C1700" t="str">
            <v>WI06_MC_Naschmarkt</v>
          </cell>
          <cell r="D1700">
            <v>1</v>
          </cell>
          <cell r="E1700">
            <v>1</v>
          </cell>
          <cell r="F1700">
            <v>3.78</v>
          </cell>
          <cell r="G1700">
            <v>46.1</v>
          </cell>
          <cell r="H1700">
            <v>1.17</v>
          </cell>
          <cell r="I1700">
            <v>14.22</v>
          </cell>
          <cell r="J1700">
            <v>195.96</v>
          </cell>
        </row>
        <row r="1701">
          <cell r="A1701" t="str">
            <v>BSC_Wien_C</v>
          </cell>
          <cell r="B1701">
            <v>7085</v>
          </cell>
          <cell r="C1701" t="str">
            <v>WI07_Mariahilferstr</v>
          </cell>
          <cell r="D1701">
            <v>1</v>
          </cell>
          <cell r="E1701">
            <v>1</v>
          </cell>
          <cell r="F1701">
            <v>5.44</v>
          </cell>
          <cell r="G1701">
            <v>66.34</v>
          </cell>
          <cell r="H1701">
            <v>1.77</v>
          </cell>
          <cell r="I1701">
            <v>21.54</v>
          </cell>
          <cell r="J1701">
            <v>296.74</v>
          </cell>
        </row>
        <row r="1702">
          <cell r="A1702" t="str">
            <v>BSC_Wien_C</v>
          </cell>
          <cell r="B1702">
            <v>7185</v>
          </cell>
          <cell r="C1702" t="str">
            <v>WI07_Mariahilferstr</v>
          </cell>
          <cell r="D1702">
            <v>1</v>
          </cell>
          <cell r="E1702">
            <v>2</v>
          </cell>
          <cell r="F1702">
            <v>9.4700000000000006</v>
          </cell>
          <cell r="G1702">
            <v>67.45</v>
          </cell>
          <cell r="H1702">
            <v>3.19</v>
          </cell>
          <cell r="I1702">
            <v>22.76</v>
          </cell>
          <cell r="J1702">
            <v>536.63</v>
          </cell>
        </row>
        <row r="1703">
          <cell r="A1703" t="str">
            <v>BSC_Wien_C</v>
          </cell>
          <cell r="B1703">
            <v>13303</v>
          </cell>
          <cell r="C1703" t="str">
            <v>WI07_Mariahilferstr</v>
          </cell>
          <cell r="D1703">
            <v>2</v>
          </cell>
          <cell r="E1703">
            <v>1</v>
          </cell>
          <cell r="F1703">
            <v>12.44</v>
          </cell>
          <cell r="G1703">
            <v>88.59</v>
          </cell>
          <cell r="H1703">
            <v>4.1500000000000004</v>
          </cell>
          <cell r="I1703">
            <v>29.55</v>
          </cell>
          <cell r="J1703">
            <v>696.69</v>
          </cell>
        </row>
        <row r="1704">
          <cell r="A1704" t="str">
            <v>BSC_Wien_J</v>
          </cell>
          <cell r="B1704">
            <v>7677</v>
          </cell>
          <cell r="C1704" t="str">
            <v>WI07_MC_Burggasse</v>
          </cell>
          <cell r="D1704">
            <v>1</v>
          </cell>
          <cell r="E1704">
            <v>1</v>
          </cell>
          <cell r="F1704">
            <v>0.73</v>
          </cell>
          <cell r="G1704">
            <v>24.87</v>
          </cell>
          <cell r="H1704">
            <v>0.1</v>
          </cell>
          <cell r="I1704">
            <v>3.56</v>
          </cell>
          <cell r="J1704">
            <v>17.55</v>
          </cell>
        </row>
        <row r="1705">
          <cell r="A1705" t="str">
            <v>BSC_Wien_B</v>
          </cell>
          <cell r="B1705">
            <v>1601</v>
          </cell>
          <cell r="C1705" t="str">
            <v>WI07_MC_Fogl_Neubaug</v>
          </cell>
          <cell r="D1705">
            <v>1</v>
          </cell>
          <cell r="E1705">
            <v>1</v>
          </cell>
          <cell r="F1705">
            <v>4.99</v>
          </cell>
          <cell r="G1705">
            <v>60.88</v>
          </cell>
          <cell r="H1705">
            <v>1.07</v>
          </cell>
          <cell r="I1705">
            <v>12.99</v>
          </cell>
          <cell r="J1705">
            <v>178.94</v>
          </cell>
        </row>
        <row r="1706">
          <cell r="A1706" t="str">
            <v>BSC_Wien_C</v>
          </cell>
          <cell r="B1706">
            <v>7657</v>
          </cell>
          <cell r="C1706" t="str">
            <v>WI07_MC_Mariahilferstr</v>
          </cell>
          <cell r="D1706">
            <v>1</v>
          </cell>
          <cell r="E1706">
            <v>1</v>
          </cell>
          <cell r="F1706">
            <v>5.65</v>
          </cell>
          <cell r="G1706">
            <v>68.86</v>
          </cell>
          <cell r="H1706">
            <v>1.27</v>
          </cell>
          <cell r="I1706">
            <v>15.44</v>
          </cell>
          <cell r="J1706">
            <v>212.72</v>
          </cell>
        </row>
        <row r="1707">
          <cell r="A1707" t="str">
            <v>BSC_Wien_C</v>
          </cell>
          <cell r="B1707">
            <v>9122</v>
          </cell>
          <cell r="C1707" t="str">
            <v>WI07_MC_Neustiftgasse_B</v>
          </cell>
          <cell r="D1707">
            <v>1</v>
          </cell>
          <cell r="E1707">
            <v>1</v>
          </cell>
          <cell r="F1707">
            <v>2.62</v>
          </cell>
          <cell r="G1707">
            <v>29.14</v>
          </cell>
          <cell r="H1707">
            <v>0.7</v>
          </cell>
          <cell r="I1707">
            <v>7.75</v>
          </cell>
          <cell r="J1707">
            <v>117.3</v>
          </cell>
        </row>
        <row r="1708">
          <cell r="A1708" t="str">
            <v>BSC_Wien_C</v>
          </cell>
          <cell r="B1708">
            <v>8660</v>
          </cell>
          <cell r="C1708" t="str">
            <v>WI07_MC_Schottenfeldgasse</v>
          </cell>
          <cell r="D1708">
            <v>1</v>
          </cell>
          <cell r="E1708">
            <v>1</v>
          </cell>
          <cell r="F1708">
            <v>1.31</v>
          </cell>
          <cell r="G1708">
            <v>15.97</v>
          </cell>
          <cell r="H1708">
            <v>0.39</v>
          </cell>
          <cell r="I1708">
            <v>4.7</v>
          </cell>
          <cell r="J1708">
            <v>64.7</v>
          </cell>
        </row>
        <row r="1709">
          <cell r="A1709" t="str">
            <v>BSC_Wien_C</v>
          </cell>
          <cell r="B1709">
            <v>9125</v>
          </cell>
          <cell r="C1709" t="str">
            <v>WI07_MC_Schottenfeldgasse_B</v>
          </cell>
          <cell r="D1709">
            <v>1</v>
          </cell>
          <cell r="E1709">
            <v>1</v>
          </cell>
          <cell r="F1709">
            <v>1.5</v>
          </cell>
          <cell r="G1709">
            <v>51.1</v>
          </cell>
          <cell r="H1709">
            <v>0.32</v>
          </cell>
          <cell r="I1709">
            <v>11.05</v>
          </cell>
          <cell r="J1709">
            <v>54.51</v>
          </cell>
        </row>
        <row r="1710">
          <cell r="A1710" t="str">
            <v>BSC_Wien_J</v>
          </cell>
          <cell r="B1710">
            <v>9102</v>
          </cell>
          <cell r="C1710" t="str">
            <v>WI07_MC_Schrankgasse</v>
          </cell>
          <cell r="D1710">
            <v>1</v>
          </cell>
          <cell r="E1710">
            <v>1</v>
          </cell>
          <cell r="F1710">
            <v>1.02</v>
          </cell>
          <cell r="G1710">
            <v>34.659999999999997</v>
          </cell>
          <cell r="H1710">
            <v>0.14000000000000001</v>
          </cell>
          <cell r="I1710">
            <v>4.7</v>
          </cell>
          <cell r="J1710">
            <v>23.2</v>
          </cell>
        </row>
        <row r="1711">
          <cell r="A1711" t="str">
            <v>BSC_Wien_J</v>
          </cell>
          <cell r="B1711">
            <v>9108</v>
          </cell>
          <cell r="C1711" t="str">
            <v>WI07_MC_Siebensterngasse</v>
          </cell>
          <cell r="D1711">
            <v>1</v>
          </cell>
          <cell r="E1711">
            <v>1</v>
          </cell>
          <cell r="F1711">
            <v>1.98</v>
          </cell>
          <cell r="G1711">
            <v>67.540000000000006</v>
          </cell>
          <cell r="H1711">
            <v>0.47</v>
          </cell>
          <cell r="I1711">
            <v>16.079999999999998</v>
          </cell>
          <cell r="J1711">
            <v>79.28</v>
          </cell>
        </row>
        <row r="1712">
          <cell r="A1712" t="str">
            <v>BSC_Wien_J</v>
          </cell>
          <cell r="B1712">
            <v>9103</v>
          </cell>
          <cell r="C1712" t="str">
            <v>WI07_MC_Spittelberggasse</v>
          </cell>
          <cell r="D1712">
            <v>1</v>
          </cell>
          <cell r="E1712">
            <v>1</v>
          </cell>
          <cell r="F1712">
            <v>1.81</v>
          </cell>
          <cell r="G1712">
            <v>61.66</v>
          </cell>
          <cell r="H1712">
            <v>0.34</v>
          </cell>
          <cell r="I1712">
            <v>11.42</v>
          </cell>
          <cell r="J1712">
            <v>56.31</v>
          </cell>
        </row>
        <row r="1713">
          <cell r="A1713" t="str">
            <v>BSC_Wien_C</v>
          </cell>
          <cell r="B1713">
            <v>9133</v>
          </cell>
          <cell r="C1713" t="str">
            <v>WI07_MC_Stollgasse</v>
          </cell>
          <cell r="D1713">
            <v>1</v>
          </cell>
          <cell r="E1713">
            <v>1</v>
          </cell>
          <cell r="F1713">
            <v>2.15</v>
          </cell>
          <cell r="G1713">
            <v>26.28</v>
          </cell>
          <cell r="H1713">
            <v>0.55000000000000004</v>
          </cell>
          <cell r="I1713">
            <v>6.77</v>
          </cell>
          <cell r="J1713">
            <v>93.23</v>
          </cell>
        </row>
        <row r="1714">
          <cell r="A1714" t="str">
            <v>BSC_Wien_C</v>
          </cell>
          <cell r="B1714">
            <v>37</v>
          </cell>
          <cell r="C1714" t="str">
            <v>WI07_Neubaugasse</v>
          </cell>
          <cell r="D1714">
            <v>1</v>
          </cell>
          <cell r="E1714">
            <v>1</v>
          </cell>
          <cell r="F1714">
            <v>10.61</v>
          </cell>
          <cell r="G1714">
            <v>129.32</v>
          </cell>
          <cell r="H1714">
            <v>3.97</v>
          </cell>
          <cell r="I1714">
            <v>48.45</v>
          </cell>
          <cell r="J1714">
            <v>667.45</v>
          </cell>
        </row>
        <row r="1715">
          <cell r="A1715" t="str">
            <v>BSC_Wien_C</v>
          </cell>
          <cell r="B1715">
            <v>38</v>
          </cell>
          <cell r="C1715" t="str">
            <v>WI07_Neubaugasse</v>
          </cell>
          <cell r="D1715">
            <v>1</v>
          </cell>
          <cell r="E1715">
            <v>2</v>
          </cell>
          <cell r="F1715">
            <v>5.31</v>
          </cell>
          <cell r="G1715">
            <v>64.78</v>
          </cell>
          <cell r="H1715">
            <v>1.94</v>
          </cell>
          <cell r="I1715">
            <v>23.63</v>
          </cell>
          <cell r="J1715">
            <v>325.58</v>
          </cell>
        </row>
        <row r="1716">
          <cell r="A1716" t="str">
            <v>BSC_Wien_C</v>
          </cell>
          <cell r="B1716">
            <v>40</v>
          </cell>
          <cell r="C1716" t="str">
            <v>WI07_Neubaugasse</v>
          </cell>
          <cell r="D1716">
            <v>1</v>
          </cell>
          <cell r="E1716">
            <v>3</v>
          </cell>
          <cell r="F1716">
            <v>10.62</v>
          </cell>
          <cell r="G1716">
            <v>129.44999999999999</v>
          </cell>
          <cell r="H1716">
            <v>3.55</v>
          </cell>
          <cell r="I1716">
            <v>43.35</v>
          </cell>
          <cell r="J1716">
            <v>597.24</v>
          </cell>
        </row>
        <row r="1717">
          <cell r="A1717" t="str">
            <v>BSC_Wien_A</v>
          </cell>
          <cell r="B1717">
            <v>49</v>
          </cell>
          <cell r="C1717" t="str">
            <v>WI08_Arbeitsgericht</v>
          </cell>
          <cell r="D1717">
            <v>1</v>
          </cell>
          <cell r="E1717">
            <v>1</v>
          </cell>
          <cell r="F1717">
            <v>7.87</v>
          </cell>
          <cell r="G1717">
            <v>96</v>
          </cell>
          <cell r="H1717">
            <v>2.33</v>
          </cell>
          <cell r="I1717">
            <v>28.44</v>
          </cell>
          <cell r="J1717">
            <v>391.76</v>
          </cell>
        </row>
        <row r="1718">
          <cell r="A1718" t="str">
            <v>BSC_Wien_A</v>
          </cell>
          <cell r="B1718">
            <v>50</v>
          </cell>
          <cell r="C1718" t="str">
            <v>WI08_Arbeitsgericht</v>
          </cell>
          <cell r="D1718">
            <v>1</v>
          </cell>
          <cell r="E1718">
            <v>2</v>
          </cell>
          <cell r="F1718">
            <v>3.23</v>
          </cell>
          <cell r="G1718">
            <v>39.450000000000003</v>
          </cell>
          <cell r="H1718">
            <v>0.75</v>
          </cell>
          <cell r="I1718">
            <v>9.17</v>
          </cell>
          <cell r="J1718">
            <v>126.3</v>
          </cell>
        </row>
        <row r="1719">
          <cell r="A1719" t="str">
            <v>BSC_Wien_A</v>
          </cell>
          <cell r="B1719">
            <v>51</v>
          </cell>
          <cell r="C1719" t="str">
            <v>WI08_Arbeitsgericht</v>
          </cell>
          <cell r="D1719">
            <v>1</v>
          </cell>
          <cell r="E1719">
            <v>3</v>
          </cell>
          <cell r="F1719">
            <v>10.89</v>
          </cell>
          <cell r="G1719">
            <v>132.77000000000001</v>
          </cell>
          <cell r="H1719">
            <v>3.47</v>
          </cell>
          <cell r="I1719">
            <v>42.36</v>
          </cell>
          <cell r="J1719">
            <v>583.61</v>
          </cell>
        </row>
        <row r="1720">
          <cell r="A1720" t="str">
            <v>BSC_Wien_C</v>
          </cell>
          <cell r="B1720">
            <v>9106</v>
          </cell>
          <cell r="C1720" t="str">
            <v>WI08_MC_Alser_Str</v>
          </cell>
          <cell r="D1720">
            <v>1</v>
          </cell>
          <cell r="E1720">
            <v>1</v>
          </cell>
          <cell r="F1720">
            <v>2.33</v>
          </cell>
          <cell r="G1720">
            <v>79.2</v>
          </cell>
          <cell r="H1720">
            <v>0.55000000000000004</v>
          </cell>
          <cell r="I1720">
            <v>18.77</v>
          </cell>
          <cell r="J1720">
            <v>92.55</v>
          </cell>
        </row>
        <row r="1721">
          <cell r="A1721" t="str">
            <v>BSC_Wien_C</v>
          </cell>
          <cell r="B1721">
            <v>9109</v>
          </cell>
          <cell r="C1721" t="str">
            <v>WI08_MC_J_M_Hauerplatz</v>
          </cell>
          <cell r="D1721">
            <v>1</v>
          </cell>
          <cell r="E1721">
            <v>1</v>
          </cell>
          <cell r="F1721">
            <v>2.86</v>
          </cell>
          <cell r="G1721">
            <v>97.35</v>
          </cell>
          <cell r="H1721">
            <v>0.82</v>
          </cell>
          <cell r="I1721">
            <v>27.77</v>
          </cell>
          <cell r="J1721">
            <v>136.94999999999999</v>
          </cell>
        </row>
        <row r="1722">
          <cell r="A1722" t="str">
            <v>BSC_Wien_C</v>
          </cell>
          <cell r="B1722">
            <v>5285</v>
          </cell>
          <cell r="C1722" t="str">
            <v>WI08_Uhlplatz</v>
          </cell>
          <cell r="D1722">
            <v>1</v>
          </cell>
          <cell r="E1722">
            <v>1</v>
          </cell>
          <cell r="F1722">
            <v>13.55</v>
          </cell>
          <cell r="G1722">
            <v>165.27</v>
          </cell>
          <cell r="H1722">
            <v>6.61</v>
          </cell>
          <cell r="I1722">
            <v>80.63</v>
          </cell>
          <cell r="J1722">
            <v>1110.74</v>
          </cell>
        </row>
        <row r="1723">
          <cell r="A1723" t="str">
            <v>BSC_Wien_C</v>
          </cell>
          <cell r="B1723">
            <v>5385</v>
          </cell>
          <cell r="C1723" t="str">
            <v>WI08_Uhlplatz</v>
          </cell>
          <cell r="D1723">
            <v>1</v>
          </cell>
          <cell r="E1723">
            <v>2</v>
          </cell>
          <cell r="F1723">
            <v>4.25</v>
          </cell>
          <cell r="G1723">
            <v>51.8</v>
          </cell>
          <cell r="H1723">
            <v>1.55</v>
          </cell>
          <cell r="I1723">
            <v>18.86</v>
          </cell>
          <cell r="J1723">
            <v>259.83999999999997</v>
          </cell>
        </row>
        <row r="1724">
          <cell r="A1724" t="str">
            <v>BSC_Wien_C</v>
          </cell>
          <cell r="B1724">
            <v>5485</v>
          </cell>
          <cell r="C1724" t="str">
            <v>WI08_Uhlplatz</v>
          </cell>
          <cell r="D1724">
            <v>1</v>
          </cell>
          <cell r="E1724">
            <v>3</v>
          </cell>
          <cell r="F1724">
            <v>10.35</v>
          </cell>
          <cell r="G1724">
            <v>126.25</v>
          </cell>
          <cell r="H1724">
            <v>3.66</v>
          </cell>
          <cell r="I1724">
            <v>44.69</v>
          </cell>
          <cell r="J1724">
            <v>615.66999999999996</v>
          </cell>
        </row>
        <row r="1725">
          <cell r="A1725" t="str">
            <v>BSC_Wien_C</v>
          </cell>
          <cell r="B1725">
            <v>31</v>
          </cell>
          <cell r="C1725" t="str">
            <v>WI09_AKH</v>
          </cell>
          <cell r="D1725">
            <v>1</v>
          </cell>
          <cell r="E1725">
            <v>1</v>
          </cell>
          <cell r="F1725">
            <v>10.199999999999999</v>
          </cell>
          <cell r="G1725">
            <v>124.39</v>
          </cell>
          <cell r="H1725">
            <v>3.49</v>
          </cell>
          <cell r="I1725">
            <v>42.52</v>
          </cell>
          <cell r="J1725">
            <v>585.72</v>
          </cell>
        </row>
        <row r="1726">
          <cell r="A1726" t="str">
            <v>BSC_Wien_C</v>
          </cell>
          <cell r="B1726">
            <v>33</v>
          </cell>
          <cell r="C1726" t="str">
            <v>WI09_AKH</v>
          </cell>
          <cell r="D1726">
            <v>1</v>
          </cell>
          <cell r="E1726">
            <v>2</v>
          </cell>
          <cell r="F1726">
            <v>5.55</v>
          </cell>
          <cell r="G1726">
            <v>67.650000000000006</v>
          </cell>
          <cell r="H1726">
            <v>1.63</v>
          </cell>
          <cell r="I1726">
            <v>19.88</v>
          </cell>
          <cell r="J1726">
            <v>273.88</v>
          </cell>
        </row>
        <row r="1727">
          <cell r="A1727" t="str">
            <v>BSC_Wien_C</v>
          </cell>
          <cell r="B1727">
            <v>34</v>
          </cell>
          <cell r="C1727" t="str">
            <v>WI09_AKH</v>
          </cell>
          <cell r="D1727">
            <v>1</v>
          </cell>
          <cell r="E1727">
            <v>3</v>
          </cell>
          <cell r="F1727">
            <v>5.84</v>
          </cell>
          <cell r="G1727">
            <v>71.19</v>
          </cell>
          <cell r="H1727">
            <v>2</v>
          </cell>
          <cell r="I1727">
            <v>24.4</v>
          </cell>
          <cell r="J1727">
            <v>336.16</v>
          </cell>
        </row>
        <row r="1728">
          <cell r="A1728" t="str">
            <v>BSC_Wien_A</v>
          </cell>
          <cell r="B1728">
            <v>4685</v>
          </cell>
          <cell r="C1728" t="str">
            <v>WI09_Liechtensteinstr</v>
          </cell>
          <cell r="D1728">
            <v>1</v>
          </cell>
          <cell r="E1728">
            <v>1</v>
          </cell>
          <cell r="F1728">
            <v>5.46</v>
          </cell>
          <cell r="G1728">
            <v>66.61</v>
          </cell>
          <cell r="H1728">
            <v>1.69</v>
          </cell>
          <cell r="I1728">
            <v>20.62</v>
          </cell>
          <cell r="J1728">
            <v>284.14</v>
          </cell>
        </row>
        <row r="1729">
          <cell r="A1729" t="str">
            <v>BSC_Wien_A</v>
          </cell>
          <cell r="B1729">
            <v>4785</v>
          </cell>
          <cell r="C1729" t="str">
            <v>WI09_Liechtensteinstr</v>
          </cell>
          <cell r="D1729">
            <v>1</v>
          </cell>
          <cell r="E1729">
            <v>2</v>
          </cell>
          <cell r="F1729">
            <v>5.62</v>
          </cell>
          <cell r="G1729">
            <v>68.47</v>
          </cell>
          <cell r="H1729">
            <v>1.83</v>
          </cell>
          <cell r="I1729">
            <v>22.27</v>
          </cell>
          <cell r="J1729">
            <v>306.82</v>
          </cell>
        </row>
        <row r="1730">
          <cell r="A1730" t="str">
            <v>BSC_Wien_A</v>
          </cell>
          <cell r="B1730">
            <v>4885</v>
          </cell>
          <cell r="C1730" t="str">
            <v>WI09_Liechtensteinstr</v>
          </cell>
          <cell r="D1730">
            <v>1</v>
          </cell>
          <cell r="E1730">
            <v>3</v>
          </cell>
          <cell r="F1730">
            <v>4.1399999999999997</v>
          </cell>
          <cell r="G1730">
            <v>50.46</v>
          </cell>
          <cell r="H1730">
            <v>1.35</v>
          </cell>
          <cell r="I1730">
            <v>16.43</v>
          </cell>
          <cell r="J1730">
            <v>226.28</v>
          </cell>
        </row>
        <row r="1731">
          <cell r="A1731" t="str">
            <v>BSC_Wien_G</v>
          </cell>
          <cell r="B1731">
            <v>8860</v>
          </cell>
          <cell r="C1731" t="str">
            <v>WI09_MC_Boltzmanngasse</v>
          </cell>
          <cell r="D1731">
            <v>1</v>
          </cell>
          <cell r="E1731">
            <v>1</v>
          </cell>
          <cell r="F1731">
            <v>1.83</v>
          </cell>
          <cell r="G1731">
            <v>62.34</v>
          </cell>
          <cell r="H1731">
            <v>0.38</v>
          </cell>
          <cell r="I1731">
            <v>13</v>
          </cell>
          <cell r="J1731">
            <v>64.09</v>
          </cell>
        </row>
        <row r="1732">
          <cell r="A1732" t="str">
            <v>BSC_Wien_C</v>
          </cell>
          <cell r="B1732">
            <v>9150</v>
          </cell>
          <cell r="C1732" t="str">
            <v>WI09_MC_Nussdorfer_Str</v>
          </cell>
          <cell r="D1732">
            <v>1</v>
          </cell>
          <cell r="E1732">
            <v>1</v>
          </cell>
          <cell r="F1732">
            <v>3.79</v>
          </cell>
          <cell r="G1732">
            <v>46.16</v>
          </cell>
          <cell r="H1732">
            <v>0.86</v>
          </cell>
          <cell r="I1732">
            <v>10.51</v>
          </cell>
          <cell r="J1732">
            <v>144.83000000000001</v>
          </cell>
        </row>
        <row r="1733">
          <cell r="A1733" t="str">
            <v>BSC_Wien_G</v>
          </cell>
          <cell r="B1733">
            <v>9114</v>
          </cell>
          <cell r="C1733" t="str">
            <v>WI09_MC_Porzellangasse</v>
          </cell>
          <cell r="D1733">
            <v>1</v>
          </cell>
          <cell r="E1733">
            <v>1</v>
          </cell>
          <cell r="F1733">
            <v>2.4500000000000002</v>
          </cell>
          <cell r="G1733">
            <v>83.55</v>
          </cell>
          <cell r="H1733">
            <v>0.67</v>
          </cell>
          <cell r="I1733">
            <v>22.96</v>
          </cell>
          <cell r="J1733">
            <v>113.21</v>
          </cell>
        </row>
        <row r="1734">
          <cell r="A1734" t="str">
            <v>BSC_Wien_C</v>
          </cell>
          <cell r="B1734">
            <v>9141</v>
          </cell>
          <cell r="C1734" t="str">
            <v>WI09_MC_Skodagasse</v>
          </cell>
          <cell r="D1734">
            <v>1</v>
          </cell>
          <cell r="E1734">
            <v>1</v>
          </cell>
          <cell r="F1734">
            <v>3.5</v>
          </cell>
          <cell r="G1734">
            <v>42.68</v>
          </cell>
          <cell r="H1734">
            <v>1.05</v>
          </cell>
          <cell r="I1734">
            <v>12.77</v>
          </cell>
          <cell r="J1734">
            <v>175.97</v>
          </cell>
        </row>
        <row r="1735">
          <cell r="A1735" t="str">
            <v>BSC_Wien_A</v>
          </cell>
          <cell r="B1735">
            <v>9107</v>
          </cell>
          <cell r="C1735" t="str">
            <v>WI09_MC_Waehringer_Str_A</v>
          </cell>
          <cell r="D1735">
            <v>1</v>
          </cell>
          <cell r="E1735">
            <v>1</v>
          </cell>
          <cell r="F1735">
            <v>2.5499999999999998</v>
          </cell>
          <cell r="G1735">
            <v>86.87</v>
          </cell>
          <cell r="H1735">
            <v>0.7</v>
          </cell>
          <cell r="I1735">
            <v>23.8</v>
          </cell>
          <cell r="J1735">
            <v>117.36</v>
          </cell>
        </row>
        <row r="1736">
          <cell r="A1736" t="str">
            <v>BSC_Wien_G</v>
          </cell>
          <cell r="B1736">
            <v>133</v>
          </cell>
          <cell r="C1736" t="str">
            <v>WI09_Nussdorfer_Str</v>
          </cell>
          <cell r="D1736">
            <v>1</v>
          </cell>
          <cell r="E1736">
            <v>1</v>
          </cell>
          <cell r="F1736">
            <v>10.55</v>
          </cell>
          <cell r="G1736">
            <v>128.71</v>
          </cell>
          <cell r="H1736">
            <v>3.29</v>
          </cell>
          <cell r="I1736">
            <v>40.17</v>
          </cell>
          <cell r="J1736">
            <v>553.45000000000005</v>
          </cell>
        </row>
        <row r="1737">
          <cell r="A1737" t="str">
            <v>BSC_Wien_G</v>
          </cell>
          <cell r="B1737">
            <v>135</v>
          </cell>
          <cell r="C1737" t="str">
            <v>WI09_Nussdorfer_Str</v>
          </cell>
          <cell r="D1737">
            <v>1</v>
          </cell>
          <cell r="E1737">
            <v>2</v>
          </cell>
          <cell r="F1737">
            <v>7.35</v>
          </cell>
          <cell r="G1737">
            <v>89.63</v>
          </cell>
          <cell r="H1737">
            <v>2.13</v>
          </cell>
          <cell r="I1737">
            <v>25.93</v>
          </cell>
          <cell r="J1737">
            <v>357.25</v>
          </cell>
        </row>
        <row r="1738">
          <cell r="A1738" t="str">
            <v>BSC_Wien_G</v>
          </cell>
          <cell r="B1738">
            <v>136</v>
          </cell>
          <cell r="C1738" t="str">
            <v>WI09_Nussdorfer_Str</v>
          </cell>
          <cell r="D1738">
            <v>1</v>
          </cell>
          <cell r="E1738">
            <v>3</v>
          </cell>
          <cell r="F1738">
            <v>7.88</v>
          </cell>
          <cell r="G1738">
            <v>96.15</v>
          </cell>
          <cell r="H1738">
            <v>2.69</v>
          </cell>
          <cell r="I1738">
            <v>32.86</v>
          </cell>
          <cell r="J1738">
            <v>452.68</v>
          </cell>
        </row>
        <row r="1739">
          <cell r="A1739" t="str">
            <v>BSC_Wien_D</v>
          </cell>
          <cell r="B1739">
            <v>180</v>
          </cell>
          <cell r="C1739" t="str">
            <v>WI10_Computerstr</v>
          </cell>
          <cell r="D1739">
            <v>1</v>
          </cell>
          <cell r="E1739">
            <v>1</v>
          </cell>
          <cell r="F1739">
            <v>4.08</v>
          </cell>
          <cell r="G1739">
            <v>49.72</v>
          </cell>
          <cell r="H1739">
            <v>1.1399999999999999</v>
          </cell>
          <cell r="I1739">
            <v>13.87</v>
          </cell>
          <cell r="J1739">
            <v>191.04</v>
          </cell>
        </row>
        <row r="1740">
          <cell r="A1740" t="str">
            <v>BSC_Wien_D</v>
          </cell>
          <cell r="B1740">
            <v>181</v>
          </cell>
          <cell r="C1740" t="str">
            <v>WI10_Computerstr</v>
          </cell>
          <cell r="D1740">
            <v>1</v>
          </cell>
          <cell r="E1740">
            <v>2</v>
          </cell>
          <cell r="F1740">
            <v>3.98</v>
          </cell>
          <cell r="G1740">
            <v>48.6</v>
          </cell>
          <cell r="H1740">
            <v>1.1000000000000001</v>
          </cell>
          <cell r="I1740">
            <v>13.47</v>
          </cell>
          <cell r="J1740">
            <v>185.58</v>
          </cell>
        </row>
        <row r="1741">
          <cell r="A1741" t="str">
            <v>BSC_Wien_D</v>
          </cell>
          <cell r="B1741">
            <v>182</v>
          </cell>
          <cell r="C1741" t="str">
            <v>WI10_Computerstr</v>
          </cell>
          <cell r="D1741">
            <v>1</v>
          </cell>
          <cell r="E1741">
            <v>3</v>
          </cell>
          <cell r="F1741">
            <v>4.13</v>
          </cell>
          <cell r="G1741">
            <v>50.33</v>
          </cell>
          <cell r="H1741">
            <v>1.1499999999999999</v>
          </cell>
          <cell r="I1741">
            <v>13.98</v>
          </cell>
          <cell r="J1741">
            <v>192.66</v>
          </cell>
        </row>
        <row r="1742">
          <cell r="A1742" t="str">
            <v>BSC_Wien_D</v>
          </cell>
          <cell r="B1742">
            <v>2158</v>
          </cell>
          <cell r="C1742" t="str">
            <v>WI10_Eugenie_Fink_Gasse</v>
          </cell>
          <cell r="D1742">
            <v>1</v>
          </cell>
          <cell r="E1742">
            <v>1</v>
          </cell>
          <cell r="F1742">
            <v>2.98</v>
          </cell>
          <cell r="G1742">
            <v>36.4</v>
          </cell>
          <cell r="H1742">
            <v>1</v>
          </cell>
          <cell r="I1742">
            <v>12.25</v>
          </cell>
          <cell r="J1742">
            <v>168.7</v>
          </cell>
        </row>
        <row r="1743">
          <cell r="A1743" t="str">
            <v>BSC_Wien_D</v>
          </cell>
          <cell r="B1743">
            <v>2159</v>
          </cell>
          <cell r="C1743" t="str">
            <v>WI10_Eugenie_Fink_Gasse</v>
          </cell>
          <cell r="D1743">
            <v>1</v>
          </cell>
          <cell r="E1743">
            <v>2</v>
          </cell>
          <cell r="F1743">
            <v>2.06</v>
          </cell>
          <cell r="G1743">
            <v>25.15</v>
          </cell>
          <cell r="H1743">
            <v>0.35</v>
          </cell>
          <cell r="I1743">
            <v>4.22</v>
          </cell>
          <cell r="J1743">
            <v>58.16</v>
          </cell>
        </row>
        <row r="1744">
          <cell r="A1744" t="str">
            <v>BSC_Wien_D</v>
          </cell>
          <cell r="B1744">
            <v>2160</v>
          </cell>
          <cell r="C1744" t="str">
            <v>WI10_Eugenie_Fink_Gasse</v>
          </cell>
          <cell r="D1744">
            <v>1</v>
          </cell>
          <cell r="E1744">
            <v>3</v>
          </cell>
          <cell r="F1744">
            <v>5.07</v>
          </cell>
          <cell r="G1744">
            <v>61.8</v>
          </cell>
          <cell r="H1744">
            <v>0.92</v>
          </cell>
          <cell r="I1744">
            <v>11.27</v>
          </cell>
          <cell r="J1744">
            <v>155.24</v>
          </cell>
        </row>
        <row r="1745">
          <cell r="A1745" t="str">
            <v>BSC_Wien_B</v>
          </cell>
          <cell r="B1745">
            <v>75</v>
          </cell>
          <cell r="C1745" t="str">
            <v>WI10_Favoritenstr</v>
          </cell>
          <cell r="D1745">
            <v>1</v>
          </cell>
          <cell r="E1745">
            <v>1</v>
          </cell>
          <cell r="F1745">
            <v>7</v>
          </cell>
          <cell r="G1745">
            <v>85.33</v>
          </cell>
          <cell r="H1745">
            <v>2.08</v>
          </cell>
          <cell r="I1745">
            <v>25.36</v>
          </cell>
          <cell r="J1745">
            <v>349.38</v>
          </cell>
        </row>
        <row r="1746">
          <cell r="A1746" t="str">
            <v>BSC_Wien_B</v>
          </cell>
          <cell r="B1746">
            <v>76</v>
          </cell>
          <cell r="C1746" t="str">
            <v>WI10_Favoritenstr</v>
          </cell>
          <cell r="D1746">
            <v>1</v>
          </cell>
          <cell r="E1746">
            <v>2</v>
          </cell>
          <cell r="F1746">
            <v>5.98</v>
          </cell>
          <cell r="G1746">
            <v>72.92</v>
          </cell>
          <cell r="H1746">
            <v>2.0299999999999998</v>
          </cell>
          <cell r="I1746">
            <v>24.81</v>
          </cell>
          <cell r="J1746">
            <v>341.82</v>
          </cell>
        </row>
        <row r="1747">
          <cell r="A1747" t="str">
            <v>BSC_Wien_B</v>
          </cell>
          <cell r="B1747">
            <v>77</v>
          </cell>
          <cell r="C1747" t="str">
            <v>WI10_Favoritenstr</v>
          </cell>
          <cell r="D1747">
            <v>1</v>
          </cell>
          <cell r="E1747">
            <v>3</v>
          </cell>
          <cell r="F1747">
            <v>7.81</v>
          </cell>
          <cell r="G1747">
            <v>95.27</v>
          </cell>
          <cell r="H1747">
            <v>2.41</v>
          </cell>
          <cell r="I1747">
            <v>29.37</v>
          </cell>
          <cell r="J1747">
            <v>404.68</v>
          </cell>
        </row>
        <row r="1748">
          <cell r="A1748" t="str">
            <v>BSC_Wien_D</v>
          </cell>
          <cell r="B1748">
            <v>2332</v>
          </cell>
          <cell r="C1748" t="str">
            <v>WI10_Gudrunstr</v>
          </cell>
          <cell r="D1748">
            <v>1</v>
          </cell>
          <cell r="E1748">
            <v>1</v>
          </cell>
          <cell r="F1748">
            <v>3.43</v>
          </cell>
          <cell r="G1748">
            <v>41.8</v>
          </cell>
          <cell r="H1748">
            <v>0.89</v>
          </cell>
          <cell r="I1748">
            <v>10.81</v>
          </cell>
          <cell r="J1748">
            <v>148.9</v>
          </cell>
        </row>
        <row r="1749">
          <cell r="A1749" t="str">
            <v>BSC_Wien_D</v>
          </cell>
          <cell r="B1749">
            <v>2333</v>
          </cell>
          <cell r="C1749" t="str">
            <v>WI10_Gudrunstr</v>
          </cell>
          <cell r="D1749">
            <v>1</v>
          </cell>
          <cell r="E1749">
            <v>2</v>
          </cell>
          <cell r="F1749">
            <v>6.34</v>
          </cell>
          <cell r="G1749">
            <v>77.28</v>
          </cell>
          <cell r="H1749">
            <v>1.56</v>
          </cell>
          <cell r="I1749">
            <v>19</v>
          </cell>
          <cell r="J1749">
            <v>261.73</v>
          </cell>
        </row>
        <row r="1750">
          <cell r="A1750" t="str">
            <v>BSC_Wien_D</v>
          </cell>
          <cell r="B1750">
            <v>2334</v>
          </cell>
          <cell r="C1750" t="str">
            <v>WI10_Gudrunstr</v>
          </cell>
          <cell r="D1750">
            <v>1</v>
          </cell>
          <cell r="E1750">
            <v>3</v>
          </cell>
          <cell r="F1750">
            <v>3.77</v>
          </cell>
          <cell r="G1750">
            <v>45.94</v>
          </cell>
          <cell r="H1750">
            <v>1.24</v>
          </cell>
          <cell r="I1750">
            <v>15.08</v>
          </cell>
          <cell r="J1750">
            <v>207.76</v>
          </cell>
        </row>
        <row r="1751">
          <cell r="A1751" t="str">
            <v>BSC_Wien_D</v>
          </cell>
          <cell r="B1751">
            <v>137</v>
          </cell>
          <cell r="C1751" t="str">
            <v>WI10_Holbeingasse</v>
          </cell>
          <cell r="D1751">
            <v>1</v>
          </cell>
          <cell r="E1751">
            <v>1</v>
          </cell>
          <cell r="F1751">
            <v>2.15</v>
          </cell>
          <cell r="G1751">
            <v>26.22</v>
          </cell>
          <cell r="H1751">
            <v>0.4</v>
          </cell>
          <cell r="I1751">
            <v>4.88</v>
          </cell>
          <cell r="J1751">
            <v>67.25</v>
          </cell>
        </row>
        <row r="1752">
          <cell r="A1752" t="str">
            <v>BSC_Wien_D</v>
          </cell>
          <cell r="B1752">
            <v>139</v>
          </cell>
          <cell r="C1752" t="str">
            <v>WI10_Holbeingasse</v>
          </cell>
          <cell r="D1752">
            <v>1</v>
          </cell>
          <cell r="E1752">
            <v>2</v>
          </cell>
          <cell r="F1752">
            <v>5.99</v>
          </cell>
          <cell r="G1752">
            <v>73.08</v>
          </cell>
          <cell r="H1752">
            <v>1.99</v>
          </cell>
          <cell r="I1752">
            <v>24.31</v>
          </cell>
          <cell r="J1752">
            <v>334.93</v>
          </cell>
        </row>
        <row r="1753">
          <cell r="A1753" t="str">
            <v>BSC_Wien_D</v>
          </cell>
          <cell r="B1753">
            <v>140</v>
          </cell>
          <cell r="C1753" t="str">
            <v>WI10_Holbeingasse</v>
          </cell>
          <cell r="D1753">
            <v>1</v>
          </cell>
          <cell r="E1753">
            <v>3</v>
          </cell>
          <cell r="F1753">
            <v>5.09</v>
          </cell>
          <cell r="G1753">
            <v>62.07</v>
          </cell>
          <cell r="H1753">
            <v>1.58</v>
          </cell>
          <cell r="I1753">
            <v>19.309999999999999</v>
          </cell>
          <cell r="J1753">
            <v>265.95999999999998</v>
          </cell>
        </row>
        <row r="1754">
          <cell r="A1754" t="str">
            <v>BSC_Wien_D</v>
          </cell>
          <cell r="B1754">
            <v>130</v>
          </cell>
          <cell r="C1754" t="str">
            <v>WI10_Holeyplatz</v>
          </cell>
          <cell r="D1754">
            <v>1</v>
          </cell>
          <cell r="E1754">
            <v>1</v>
          </cell>
          <cell r="F1754">
            <v>2.98</v>
          </cell>
          <cell r="G1754">
            <v>36.369999999999997</v>
          </cell>
          <cell r="H1754">
            <v>0.63</v>
          </cell>
          <cell r="I1754">
            <v>7.67</v>
          </cell>
          <cell r="J1754">
            <v>105.68</v>
          </cell>
        </row>
        <row r="1755">
          <cell r="A1755" t="str">
            <v>BSC_Wien_D</v>
          </cell>
          <cell r="B1755">
            <v>132</v>
          </cell>
          <cell r="C1755" t="str">
            <v>WI10_Holeyplatz</v>
          </cell>
          <cell r="D1755">
            <v>1</v>
          </cell>
          <cell r="E1755">
            <v>2</v>
          </cell>
          <cell r="F1755">
            <v>3.84</v>
          </cell>
          <cell r="G1755">
            <v>46.86</v>
          </cell>
          <cell r="H1755">
            <v>1.18</v>
          </cell>
          <cell r="I1755">
            <v>14.42</v>
          </cell>
          <cell r="J1755">
            <v>198.68</v>
          </cell>
        </row>
        <row r="1756">
          <cell r="A1756" t="str">
            <v>BSC_Wien_D</v>
          </cell>
          <cell r="B1756">
            <v>134</v>
          </cell>
          <cell r="C1756" t="str">
            <v>WI10_Holeyplatz</v>
          </cell>
          <cell r="D1756">
            <v>1</v>
          </cell>
          <cell r="E1756">
            <v>3</v>
          </cell>
          <cell r="F1756">
            <v>6.76</v>
          </cell>
          <cell r="G1756">
            <v>82.41</v>
          </cell>
          <cell r="H1756">
            <v>1.73</v>
          </cell>
          <cell r="I1756">
            <v>21.09</v>
          </cell>
          <cell r="J1756">
            <v>290.51</v>
          </cell>
        </row>
        <row r="1757">
          <cell r="A1757" t="str">
            <v>BSC_Wien_D</v>
          </cell>
          <cell r="B1757">
            <v>2149</v>
          </cell>
          <cell r="C1757" t="str">
            <v>WI10_Kornauthgasse</v>
          </cell>
          <cell r="D1757">
            <v>1</v>
          </cell>
          <cell r="E1757">
            <v>1</v>
          </cell>
          <cell r="F1757">
            <v>2.39</v>
          </cell>
          <cell r="G1757">
            <v>29.15</v>
          </cell>
          <cell r="H1757">
            <v>0.79</v>
          </cell>
          <cell r="I1757">
            <v>9.59</v>
          </cell>
          <cell r="J1757">
            <v>132.13</v>
          </cell>
        </row>
        <row r="1758">
          <cell r="A1758" t="str">
            <v>BSC_Wien_D</v>
          </cell>
          <cell r="B1758">
            <v>2151</v>
          </cell>
          <cell r="C1758" t="str">
            <v>WI10_Kornauthgasse</v>
          </cell>
          <cell r="D1758">
            <v>1</v>
          </cell>
          <cell r="E1758">
            <v>2</v>
          </cell>
          <cell r="F1758">
            <v>2.16</v>
          </cell>
          <cell r="G1758">
            <v>73.58</v>
          </cell>
          <cell r="H1758">
            <v>0.47</v>
          </cell>
          <cell r="I1758">
            <v>16.059999999999999</v>
          </cell>
          <cell r="J1758">
            <v>79.209999999999994</v>
          </cell>
        </row>
        <row r="1759">
          <cell r="A1759" t="str">
            <v>BSC_Wien_D</v>
          </cell>
          <cell r="B1759">
            <v>2152</v>
          </cell>
          <cell r="C1759" t="str">
            <v>WI10_Kornauthgasse</v>
          </cell>
          <cell r="D1759">
            <v>1</v>
          </cell>
          <cell r="E1759">
            <v>3</v>
          </cell>
          <cell r="F1759">
            <v>3.14</v>
          </cell>
          <cell r="G1759">
            <v>38.32</v>
          </cell>
          <cell r="H1759">
            <v>0.86</v>
          </cell>
          <cell r="I1759">
            <v>10.48</v>
          </cell>
          <cell r="J1759">
            <v>144.37</v>
          </cell>
        </row>
        <row r="1760">
          <cell r="A1760" t="str">
            <v>BSC_Wien_D</v>
          </cell>
          <cell r="B1760">
            <v>1451</v>
          </cell>
          <cell r="C1760" t="str">
            <v>WI10_MC_Horrstadion</v>
          </cell>
          <cell r="D1760">
            <v>1</v>
          </cell>
          <cell r="E1760">
            <v>1</v>
          </cell>
          <cell r="F1760">
            <v>0.49</v>
          </cell>
          <cell r="G1760">
            <v>6.01</v>
          </cell>
          <cell r="H1760">
            <v>0.02</v>
          </cell>
          <cell r="I1760">
            <v>0.28000000000000003</v>
          </cell>
          <cell r="J1760">
            <v>3.9</v>
          </cell>
        </row>
        <row r="1761">
          <cell r="A1761" t="str">
            <v>BSC_Wien_D</v>
          </cell>
          <cell r="B1761">
            <v>591</v>
          </cell>
          <cell r="C1761" t="str">
            <v>WI10_Oberlaaer_Str</v>
          </cell>
          <cell r="D1761">
            <v>1</v>
          </cell>
          <cell r="E1761">
            <v>1</v>
          </cell>
          <cell r="F1761">
            <v>2.4500000000000002</v>
          </cell>
          <cell r="G1761">
            <v>29.88</v>
          </cell>
          <cell r="H1761">
            <v>0.82</v>
          </cell>
          <cell r="I1761">
            <v>10.02</v>
          </cell>
          <cell r="J1761">
            <v>138.1</v>
          </cell>
        </row>
        <row r="1762">
          <cell r="A1762" t="str">
            <v>BSC_Wien_D</v>
          </cell>
          <cell r="B1762">
            <v>2357</v>
          </cell>
          <cell r="C1762" t="str">
            <v>WI10_Oberlaaer_Str</v>
          </cell>
          <cell r="D1762">
            <v>1</v>
          </cell>
          <cell r="E1762">
            <v>2</v>
          </cell>
          <cell r="F1762">
            <v>2.1800000000000002</v>
          </cell>
          <cell r="G1762">
            <v>26.61</v>
          </cell>
          <cell r="H1762">
            <v>0.44</v>
          </cell>
          <cell r="I1762">
            <v>5.41</v>
          </cell>
          <cell r="J1762">
            <v>74.510000000000005</v>
          </cell>
        </row>
        <row r="1763">
          <cell r="A1763" t="str">
            <v>BSC_Wien_D</v>
          </cell>
          <cell r="B1763">
            <v>2358</v>
          </cell>
          <cell r="C1763" t="str">
            <v>WI10_Oberlaaer_Str</v>
          </cell>
          <cell r="D1763">
            <v>1</v>
          </cell>
          <cell r="E1763">
            <v>3</v>
          </cell>
          <cell r="F1763">
            <v>3.26</v>
          </cell>
          <cell r="G1763">
            <v>111.06</v>
          </cell>
          <cell r="H1763">
            <v>1.02</v>
          </cell>
          <cell r="I1763">
            <v>34.909999999999997</v>
          </cell>
          <cell r="J1763">
            <v>172.15</v>
          </cell>
        </row>
        <row r="1764">
          <cell r="A1764" t="str">
            <v>BSC_Wien_C</v>
          </cell>
          <cell r="B1764">
            <v>95</v>
          </cell>
          <cell r="C1764" t="str">
            <v>WI10_Pernerstorfergasse</v>
          </cell>
          <cell r="D1764">
            <v>1</v>
          </cell>
          <cell r="E1764">
            <v>1</v>
          </cell>
          <cell r="F1764">
            <v>5.5</v>
          </cell>
          <cell r="G1764">
            <v>67.069999999999993</v>
          </cell>
          <cell r="H1764">
            <v>1.58</v>
          </cell>
          <cell r="I1764">
            <v>19.25</v>
          </cell>
          <cell r="J1764">
            <v>265.13</v>
          </cell>
        </row>
        <row r="1765">
          <cell r="A1765" t="str">
            <v>BSC_Wien_C</v>
          </cell>
          <cell r="B1765">
            <v>144</v>
          </cell>
          <cell r="C1765" t="str">
            <v>WI10_Pernerstorfergasse</v>
          </cell>
          <cell r="D1765">
            <v>1</v>
          </cell>
          <cell r="E1765">
            <v>2</v>
          </cell>
          <cell r="F1765">
            <v>10.75</v>
          </cell>
          <cell r="G1765">
            <v>131.09</v>
          </cell>
          <cell r="H1765">
            <v>3.92</v>
          </cell>
          <cell r="I1765">
            <v>47.79</v>
          </cell>
          <cell r="J1765">
            <v>658.33</v>
          </cell>
        </row>
        <row r="1766">
          <cell r="A1766" t="str">
            <v>BSC_Wien_C</v>
          </cell>
          <cell r="B1766">
            <v>97</v>
          </cell>
          <cell r="C1766" t="str">
            <v>WI10_Pernerstorfergasse</v>
          </cell>
          <cell r="D1766">
            <v>1</v>
          </cell>
          <cell r="E1766">
            <v>3</v>
          </cell>
          <cell r="F1766">
            <v>8.9499999999999993</v>
          </cell>
          <cell r="G1766">
            <v>109.17</v>
          </cell>
          <cell r="H1766">
            <v>2.69</v>
          </cell>
          <cell r="I1766">
            <v>32.83</v>
          </cell>
          <cell r="J1766">
            <v>452.3</v>
          </cell>
        </row>
        <row r="1767">
          <cell r="A1767" t="str">
            <v>BSC_Wien_D</v>
          </cell>
          <cell r="B1767">
            <v>142</v>
          </cell>
          <cell r="C1767" t="str">
            <v>WI10_Quellenstr</v>
          </cell>
          <cell r="D1767">
            <v>1</v>
          </cell>
          <cell r="E1767">
            <v>1</v>
          </cell>
          <cell r="F1767">
            <v>4.95</v>
          </cell>
          <cell r="G1767">
            <v>60.33</v>
          </cell>
          <cell r="H1767">
            <v>1.44</v>
          </cell>
          <cell r="I1767">
            <v>17.5</v>
          </cell>
          <cell r="J1767">
            <v>241.12</v>
          </cell>
        </row>
        <row r="1768">
          <cell r="A1768" t="str">
            <v>BSC_Wien_D</v>
          </cell>
          <cell r="B1768">
            <v>143</v>
          </cell>
          <cell r="C1768" t="str">
            <v>WI10_Quellenstr</v>
          </cell>
          <cell r="D1768">
            <v>1</v>
          </cell>
          <cell r="E1768">
            <v>2</v>
          </cell>
          <cell r="F1768">
            <v>4.32</v>
          </cell>
          <cell r="G1768">
            <v>52.62</v>
          </cell>
          <cell r="H1768">
            <v>0.69</v>
          </cell>
          <cell r="I1768">
            <v>8.43</v>
          </cell>
          <cell r="J1768">
            <v>116.19</v>
          </cell>
        </row>
        <row r="1769">
          <cell r="A1769" t="str">
            <v>BSC_Wien_D</v>
          </cell>
          <cell r="B1769">
            <v>7877</v>
          </cell>
          <cell r="C1769" t="str">
            <v>WI10_Quellenstr</v>
          </cell>
          <cell r="D1769">
            <v>1</v>
          </cell>
          <cell r="E1769">
            <v>3</v>
          </cell>
          <cell r="F1769">
            <v>8.9700000000000006</v>
          </cell>
          <cell r="G1769">
            <v>109.39</v>
          </cell>
          <cell r="H1769">
            <v>2.9</v>
          </cell>
          <cell r="I1769">
            <v>35.4</v>
          </cell>
          <cell r="J1769">
            <v>487.75</v>
          </cell>
        </row>
        <row r="1770">
          <cell r="A1770" t="str">
            <v>BSC_Wien_D</v>
          </cell>
          <cell r="B1770">
            <v>2326</v>
          </cell>
          <cell r="C1770" t="str">
            <v>WI10_Theodor_Sickel_Gasse</v>
          </cell>
          <cell r="D1770">
            <v>1</v>
          </cell>
          <cell r="E1770">
            <v>1</v>
          </cell>
          <cell r="F1770">
            <v>1.08</v>
          </cell>
          <cell r="G1770">
            <v>36.79</v>
          </cell>
          <cell r="H1770">
            <v>0.28999999999999998</v>
          </cell>
          <cell r="I1770">
            <v>9.8800000000000008</v>
          </cell>
          <cell r="J1770">
            <v>48.75</v>
          </cell>
        </row>
        <row r="1771">
          <cell r="A1771" t="str">
            <v>BSC_Wien_D</v>
          </cell>
          <cell r="B1771">
            <v>2327</v>
          </cell>
          <cell r="C1771" t="str">
            <v>WI10_Theodor_Sickel_Gasse</v>
          </cell>
          <cell r="D1771">
            <v>1</v>
          </cell>
          <cell r="E1771">
            <v>2</v>
          </cell>
          <cell r="F1771">
            <v>2.31</v>
          </cell>
          <cell r="G1771">
            <v>28.2</v>
          </cell>
          <cell r="H1771">
            <v>0.66</v>
          </cell>
          <cell r="I1771">
            <v>8.09</v>
          </cell>
          <cell r="J1771">
            <v>111.41</v>
          </cell>
        </row>
        <row r="1772">
          <cell r="A1772" t="str">
            <v>BSC_Wien_D</v>
          </cell>
          <cell r="B1772">
            <v>2328</v>
          </cell>
          <cell r="C1772" t="str">
            <v>WI10_Theodor_Sickel_Gasse</v>
          </cell>
          <cell r="D1772">
            <v>1</v>
          </cell>
          <cell r="E1772">
            <v>3</v>
          </cell>
          <cell r="F1772">
            <v>6.03</v>
          </cell>
          <cell r="G1772">
            <v>205.51</v>
          </cell>
          <cell r="H1772">
            <v>2.23</v>
          </cell>
          <cell r="I1772">
            <v>76.03</v>
          </cell>
          <cell r="J1772">
            <v>374.92</v>
          </cell>
        </row>
        <row r="1773">
          <cell r="A1773" t="str">
            <v>BSC_Wien_D</v>
          </cell>
          <cell r="B1773">
            <v>189</v>
          </cell>
          <cell r="C1773" t="str">
            <v>WI10_Troststr</v>
          </cell>
          <cell r="D1773">
            <v>1</v>
          </cell>
          <cell r="E1773">
            <v>1</v>
          </cell>
          <cell r="F1773">
            <v>7.24</v>
          </cell>
          <cell r="G1773">
            <v>88.23</v>
          </cell>
          <cell r="H1773">
            <v>2.4500000000000002</v>
          </cell>
          <cell r="I1773">
            <v>29.83</v>
          </cell>
          <cell r="J1773">
            <v>411.02</v>
          </cell>
        </row>
        <row r="1774">
          <cell r="A1774" t="str">
            <v>BSC_Wien_D</v>
          </cell>
          <cell r="B1774">
            <v>190</v>
          </cell>
          <cell r="C1774" t="str">
            <v>WI10_Troststr</v>
          </cell>
          <cell r="D1774">
            <v>1</v>
          </cell>
          <cell r="E1774">
            <v>2</v>
          </cell>
          <cell r="F1774">
            <v>5.0599999999999996</v>
          </cell>
          <cell r="G1774">
            <v>61.7</v>
          </cell>
          <cell r="H1774">
            <v>1.23</v>
          </cell>
          <cell r="I1774">
            <v>15.04</v>
          </cell>
          <cell r="J1774">
            <v>207.27</v>
          </cell>
        </row>
        <row r="1775">
          <cell r="A1775" t="str">
            <v>BSC_Wien_D</v>
          </cell>
          <cell r="B1775">
            <v>191</v>
          </cell>
          <cell r="C1775" t="str">
            <v>WI10_Troststr</v>
          </cell>
          <cell r="D1775">
            <v>1</v>
          </cell>
          <cell r="E1775">
            <v>3</v>
          </cell>
          <cell r="F1775">
            <v>9.89</v>
          </cell>
          <cell r="G1775">
            <v>120.67</v>
          </cell>
          <cell r="H1775">
            <v>3.34</v>
          </cell>
          <cell r="I1775">
            <v>40.75</v>
          </cell>
          <cell r="J1775">
            <v>561.37</v>
          </cell>
        </row>
        <row r="1776">
          <cell r="A1776" t="str">
            <v>BSC_Wien_D</v>
          </cell>
          <cell r="B1776">
            <v>146</v>
          </cell>
          <cell r="C1776" t="str">
            <v>WI10_Wienerbergstr</v>
          </cell>
          <cell r="D1776">
            <v>1</v>
          </cell>
          <cell r="E1776">
            <v>1</v>
          </cell>
          <cell r="F1776">
            <v>5.15</v>
          </cell>
          <cell r="G1776">
            <v>62.77</v>
          </cell>
          <cell r="H1776">
            <v>1.6</v>
          </cell>
          <cell r="I1776">
            <v>19.489999999999998</v>
          </cell>
          <cell r="J1776">
            <v>268.45999999999998</v>
          </cell>
        </row>
        <row r="1777">
          <cell r="A1777" t="str">
            <v>BSC_Wien_D</v>
          </cell>
          <cell r="B1777">
            <v>147</v>
          </cell>
          <cell r="C1777" t="str">
            <v>WI10_Wienerbergstr</v>
          </cell>
          <cell r="D1777">
            <v>1</v>
          </cell>
          <cell r="E1777">
            <v>2</v>
          </cell>
          <cell r="F1777">
            <v>5.98</v>
          </cell>
          <cell r="G1777">
            <v>72.95</v>
          </cell>
          <cell r="H1777">
            <v>1.77</v>
          </cell>
          <cell r="I1777">
            <v>21.61</v>
          </cell>
          <cell r="J1777">
            <v>297.75</v>
          </cell>
        </row>
        <row r="1778">
          <cell r="A1778" t="str">
            <v>BSC_Wien_B</v>
          </cell>
          <cell r="B1778">
            <v>1085</v>
          </cell>
          <cell r="C1778" t="str">
            <v>WI11_EBS</v>
          </cell>
          <cell r="D1778">
            <v>1</v>
          </cell>
          <cell r="E1778">
            <v>1</v>
          </cell>
          <cell r="F1778">
            <v>5.62</v>
          </cell>
          <cell r="G1778">
            <v>68.47</v>
          </cell>
          <cell r="H1778">
            <v>1.75</v>
          </cell>
          <cell r="I1778">
            <v>21.32</v>
          </cell>
          <cell r="J1778">
            <v>293.69</v>
          </cell>
        </row>
        <row r="1779">
          <cell r="A1779" t="str">
            <v>BSC_Wien_B</v>
          </cell>
          <cell r="B1779">
            <v>2368</v>
          </cell>
          <cell r="C1779" t="str">
            <v>WI11_EBS</v>
          </cell>
          <cell r="D1779">
            <v>2</v>
          </cell>
          <cell r="E1779">
            <v>1</v>
          </cell>
          <cell r="F1779">
            <v>2.02</v>
          </cell>
          <cell r="G1779">
            <v>68.64</v>
          </cell>
          <cell r="H1779">
            <v>0.47</v>
          </cell>
          <cell r="I1779">
            <v>16.149999999999999</v>
          </cell>
          <cell r="J1779">
            <v>79.63</v>
          </cell>
        </row>
        <row r="1780">
          <cell r="A1780" t="str">
            <v>BSC_Wien_G</v>
          </cell>
          <cell r="B1780">
            <v>131</v>
          </cell>
          <cell r="C1780" t="str">
            <v>WI11_Haidequerstr</v>
          </cell>
          <cell r="D1780">
            <v>1</v>
          </cell>
          <cell r="E1780">
            <v>1</v>
          </cell>
          <cell r="F1780">
            <v>9.8800000000000008</v>
          </cell>
          <cell r="G1780">
            <v>120.48</v>
          </cell>
          <cell r="H1780">
            <v>3.12</v>
          </cell>
          <cell r="I1780">
            <v>38.04</v>
          </cell>
          <cell r="J1780">
            <v>524.11</v>
          </cell>
        </row>
        <row r="1781">
          <cell r="A1781" t="str">
            <v>BSC_Wien_B</v>
          </cell>
          <cell r="B1781">
            <v>2117</v>
          </cell>
          <cell r="C1781" t="str">
            <v>WI11_Kaiserebersdorfer_Str</v>
          </cell>
          <cell r="D1781">
            <v>1</v>
          </cell>
          <cell r="E1781">
            <v>1</v>
          </cell>
          <cell r="F1781">
            <v>3.15</v>
          </cell>
          <cell r="G1781">
            <v>38.47</v>
          </cell>
          <cell r="H1781">
            <v>0.75</v>
          </cell>
          <cell r="I1781">
            <v>9.1199999999999992</v>
          </cell>
          <cell r="J1781">
            <v>125.6</v>
          </cell>
        </row>
        <row r="1782">
          <cell r="A1782" t="str">
            <v>BSC_Wien_B</v>
          </cell>
          <cell r="B1782">
            <v>2118</v>
          </cell>
          <cell r="C1782" t="str">
            <v>WI11_Kaiserebersdorfer_Str</v>
          </cell>
          <cell r="D1782">
            <v>1</v>
          </cell>
          <cell r="E1782">
            <v>2</v>
          </cell>
          <cell r="F1782">
            <v>1.68</v>
          </cell>
          <cell r="G1782">
            <v>20.49</v>
          </cell>
          <cell r="H1782">
            <v>0.45</v>
          </cell>
          <cell r="I1782">
            <v>5.53</v>
          </cell>
          <cell r="J1782">
            <v>76.19</v>
          </cell>
        </row>
        <row r="1783">
          <cell r="A1783" t="str">
            <v>BSC_Wien_B</v>
          </cell>
          <cell r="B1783">
            <v>2119</v>
          </cell>
          <cell r="C1783" t="str">
            <v>WI11_Kaiserebersdorfer_Str</v>
          </cell>
          <cell r="D1783">
            <v>1</v>
          </cell>
          <cell r="E1783">
            <v>3</v>
          </cell>
          <cell r="F1783">
            <v>8.99</v>
          </cell>
          <cell r="G1783">
            <v>109.63</v>
          </cell>
          <cell r="H1783">
            <v>3.12</v>
          </cell>
          <cell r="I1783">
            <v>38.1</v>
          </cell>
          <cell r="J1783">
            <v>524.87</v>
          </cell>
        </row>
        <row r="1784">
          <cell r="A1784" t="str">
            <v>BSC_Wien_B</v>
          </cell>
          <cell r="B1784">
            <v>2131</v>
          </cell>
          <cell r="C1784" t="str">
            <v>WI11_Rautenstr</v>
          </cell>
          <cell r="D1784">
            <v>1</v>
          </cell>
          <cell r="E1784">
            <v>1</v>
          </cell>
          <cell r="F1784">
            <v>4.3600000000000003</v>
          </cell>
          <cell r="G1784">
            <v>53.2</v>
          </cell>
          <cell r="H1784">
            <v>1.21</v>
          </cell>
          <cell r="I1784">
            <v>14.73</v>
          </cell>
          <cell r="J1784">
            <v>202.91</v>
          </cell>
        </row>
        <row r="1785">
          <cell r="A1785" t="str">
            <v>BSC_Wien_B</v>
          </cell>
          <cell r="B1785">
            <v>2132</v>
          </cell>
          <cell r="C1785" t="str">
            <v>WI11_Rautenstr</v>
          </cell>
          <cell r="D1785">
            <v>1</v>
          </cell>
          <cell r="E1785">
            <v>2</v>
          </cell>
          <cell r="F1785">
            <v>3.56</v>
          </cell>
          <cell r="G1785">
            <v>43.47</v>
          </cell>
          <cell r="H1785">
            <v>1.22</v>
          </cell>
          <cell r="I1785">
            <v>14.94</v>
          </cell>
          <cell r="J1785">
            <v>205.8</v>
          </cell>
        </row>
        <row r="1786">
          <cell r="A1786" t="str">
            <v>BSC_Wien_B</v>
          </cell>
          <cell r="B1786">
            <v>2133</v>
          </cell>
          <cell r="C1786" t="str">
            <v>WI11_Rautenstr</v>
          </cell>
          <cell r="D1786">
            <v>1</v>
          </cell>
          <cell r="E1786">
            <v>3</v>
          </cell>
          <cell r="F1786">
            <v>7.91</v>
          </cell>
          <cell r="G1786">
            <v>96.49</v>
          </cell>
          <cell r="H1786">
            <v>2.0299999999999998</v>
          </cell>
          <cell r="I1786">
            <v>24.78</v>
          </cell>
          <cell r="J1786">
            <v>341.32</v>
          </cell>
        </row>
        <row r="1787">
          <cell r="A1787" t="str">
            <v>BSC_Wien_B</v>
          </cell>
          <cell r="B1787">
            <v>357</v>
          </cell>
          <cell r="C1787" t="str">
            <v>WI11_Simmer_Hptstr</v>
          </cell>
          <cell r="D1787">
            <v>1</v>
          </cell>
          <cell r="E1787">
            <v>1</v>
          </cell>
          <cell r="F1787">
            <v>6.41</v>
          </cell>
          <cell r="G1787">
            <v>78.14</v>
          </cell>
          <cell r="H1787">
            <v>2.13</v>
          </cell>
          <cell r="I1787">
            <v>25.99</v>
          </cell>
          <cell r="J1787">
            <v>358.12</v>
          </cell>
        </row>
        <row r="1788">
          <cell r="A1788" t="str">
            <v>BSC_Wien_B</v>
          </cell>
          <cell r="B1788">
            <v>358</v>
          </cell>
          <cell r="C1788" t="str">
            <v>WI11_Simmer_Hptstr</v>
          </cell>
          <cell r="D1788">
            <v>1</v>
          </cell>
          <cell r="E1788">
            <v>2</v>
          </cell>
          <cell r="F1788">
            <v>7.41</v>
          </cell>
          <cell r="G1788">
            <v>90.33</v>
          </cell>
          <cell r="H1788">
            <v>2.17</v>
          </cell>
          <cell r="I1788">
            <v>26.5</v>
          </cell>
          <cell r="J1788">
            <v>365.03</v>
          </cell>
        </row>
        <row r="1789">
          <cell r="A1789" t="str">
            <v>BSC_Wien_B</v>
          </cell>
          <cell r="B1789">
            <v>359</v>
          </cell>
          <cell r="C1789" t="str">
            <v>WI11_Simmer_Hptstr</v>
          </cell>
          <cell r="D1789">
            <v>1</v>
          </cell>
          <cell r="E1789">
            <v>3</v>
          </cell>
          <cell r="F1789">
            <v>11.56</v>
          </cell>
          <cell r="G1789">
            <v>141</v>
          </cell>
          <cell r="H1789">
            <v>4.4400000000000004</v>
          </cell>
          <cell r="I1789">
            <v>54.2</v>
          </cell>
          <cell r="J1789">
            <v>746.7</v>
          </cell>
        </row>
        <row r="1790">
          <cell r="A1790" t="str">
            <v>BSC_Wien_B</v>
          </cell>
          <cell r="B1790">
            <v>1179</v>
          </cell>
          <cell r="C1790" t="str">
            <v>WI11_Trepulkagasse</v>
          </cell>
          <cell r="D1790">
            <v>1</v>
          </cell>
          <cell r="E1790">
            <v>1</v>
          </cell>
          <cell r="F1790">
            <v>4.57</v>
          </cell>
          <cell r="G1790">
            <v>55.7</v>
          </cell>
          <cell r="H1790">
            <v>1.47</v>
          </cell>
          <cell r="I1790">
            <v>17.87</v>
          </cell>
          <cell r="J1790">
            <v>246.2</v>
          </cell>
        </row>
        <row r="1791">
          <cell r="A1791" t="str">
            <v>BSC_Wien_B</v>
          </cell>
          <cell r="B1791">
            <v>1180</v>
          </cell>
          <cell r="C1791" t="str">
            <v>WI11_Trepulkagasse</v>
          </cell>
          <cell r="D1791">
            <v>1</v>
          </cell>
          <cell r="E1791">
            <v>2</v>
          </cell>
          <cell r="F1791">
            <v>5.67</v>
          </cell>
          <cell r="G1791">
            <v>69.08</v>
          </cell>
          <cell r="H1791">
            <v>1.45</v>
          </cell>
          <cell r="I1791">
            <v>17.71</v>
          </cell>
          <cell r="J1791">
            <v>244</v>
          </cell>
        </row>
        <row r="1792">
          <cell r="A1792" t="str">
            <v>BSC_Wien_B</v>
          </cell>
          <cell r="B1792">
            <v>1181</v>
          </cell>
          <cell r="C1792" t="str">
            <v>WI11_Trepulkagasse</v>
          </cell>
          <cell r="D1792">
            <v>1</v>
          </cell>
          <cell r="E1792">
            <v>3</v>
          </cell>
          <cell r="F1792">
            <v>4.9400000000000004</v>
          </cell>
          <cell r="G1792">
            <v>60.21</v>
          </cell>
          <cell r="H1792">
            <v>1.68</v>
          </cell>
          <cell r="I1792">
            <v>20.5</v>
          </cell>
          <cell r="J1792">
            <v>282.49</v>
          </cell>
        </row>
        <row r="1793">
          <cell r="A1793" t="str">
            <v>BSC_Wien_K</v>
          </cell>
          <cell r="B1793">
            <v>417</v>
          </cell>
          <cell r="C1793" t="str">
            <v>WI12_Bethlengasse</v>
          </cell>
          <cell r="D1793">
            <v>1</v>
          </cell>
          <cell r="E1793">
            <v>1</v>
          </cell>
          <cell r="F1793">
            <v>2.62</v>
          </cell>
          <cell r="G1793">
            <v>31.98</v>
          </cell>
          <cell r="H1793">
            <v>0.75</v>
          </cell>
          <cell r="I1793">
            <v>9.17</v>
          </cell>
          <cell r="J1793">
            <v>126.4</v>
          </cell>
        </row>
        <row r="1794">
          <cell r="A1794" t="str">
            <v>BSC_Wien_K</v>
          </cell>
          <cell r="B1794">
            <v>418</v>
          </cell>
          <cell r="C1794" t="str">
            <v>WI12_Bethlengasse</v>
          </cell>
          <cell r="D1794">
            <v>1</v>
          </cell>
          <cell r="E1794">
            <v>2</v>
          </cell>
          <cell r="F1794">
            <v>1.76</v>
          </cell>
          <cell r="G1794">
            <v>59.96</v>
          </cell>
          <cell r="H1794">
            <v>0.55000000000000004</v>
          </cell>
          <cell r="I1794">
            <v>18.600000000000001</v>
          </cell>
          <cell r="J1794">
            <v>91.71</v>
          </cell>
        </row>
        <row r="1795">
          <cell r="A1795" t="str">
            <v>BSC_Wien_K</v>
          </cell>
          <cell r="B1795">
            <v>419</v>
          </cell>
          <cell r="C1795" t="str">
            <v>WI12_Bethlengasse</v>
          </cell>
          <cell r="D1795">
            <v>1</v>
          </cell>
          <cell r="E1795">
            <v>3</v>
          </cell>
          <cell r="F1795">
            <v>4.55</v>
          </cell>
          <cell r="G1795">
            <v>55.52</v>
          </cell>
          <cell r="H1795">
            <v>1.63</v>
          </cell>
          <cell r="I1795">
            <v>19.93</v>
          </cell>
          <cell r="J1795">
            <v>274.58</v>
          </cell>
        </row>
        <row r="1796">
          <cell r="A1796" t="str">
            <v>BSC_Wien_K</v>
          </cell>
          <cell r="B1796">
            <v>112</v>
          </cell>
          <cell r="C1796" t="str">
            <v>WI12_Erlgasse</v>
          </cell>
          <cell r="D1796">
            <v>1</v>
          </cell>
          <cell r="E1796">
            <v>1</v>
          </cell>
          <cell r="F1796">
            <v>12.36</v>
          </cell>
          <cell r="G1796">
            <v>150.69999999999999</v>
          </cell>
          <cell r="H1796">
            <v>4.43</v>
          </cell>
          <cell r="I1796">
            <v>53.97</v>
          </cell>
          <cell r="J1796">
            <v>743.58</v>
          </cell>
        </row>
        <row r="1797">
          <cell r="A1797" t="str">
            <v>BSC_Wien_K</v>
          </cell>
          <cell r="B1797">
            <v>113</v>
          </cell>
          <cell r="C1797" t="str">
            <v>WI12_Erlgasse</v>
          </cell>
          <cell r="D1797">
            <v>1</v>
          </cell>
          <cell r="E1797">
            <v>2</v>
          </cell>
          <cell r="F1797">
            <v>9.58</v>
          </cell>
          <cell r="G1797">
            <v>116.82</v>
          </cell>
          <cell r="H1797">
            <v>3.19</v>
          </cell>
          <cell r="I1797">
            <v>38.94</v>
          </cell>
          <cell r="J1797">
            <v>536.41999999999996</v>
          </cell>
        </row>
        <row r="1798">
          <cell r="A1798" t="str">
            <v>BSC_Wien_K</v>
          </cell>
          <cell r="B1798">
            <v>114</v>
          </cell>
          <cell r="C1798" t="str">
            <v>WI12_Erlgasse</v>
          </cell>
          <cell r="D1798">
            <v>1</v>
          </cell>
          <cell r="E1798">
            <v>3</v>
          </cell>
          <cell r="F1798">
            <v>8.1199999999999992</v>
          </cell>
          <cell r="G1798">
            <v>99.02</v>
          </cell>
          <cell r="H1798">
            <v>2.5</v>
          </cell>
          <cell r="I1798">
            <v>30.54</v>
          </cell>
          <cell r="J1798">
            <v>420.72</v>
          </cell>
        </row>
        <row r="1799">
          <cell r="A1799" t="str">
            <v>BSC_Wien_C</v>
          </cell>
          <cell r="B1799">
            <v>103</v>
          </cell>
          <cell r="C1799" t="str">
            <v>WI12_Fockygasse</v>
          </cell>
          <cell r="D1799">
            <v>1</v>
          </cell>
          <cell r="E1799">
            <v>1</v>
          </cell>
          <cell r="F1799">
            <v>5.0999999999999996</v>
          </cell>
          <cell r="G1799">
            <v>62.19</v>
          </cell>
          <cell r="H1799">
            <v>1.65</v>
          </cell>
          <cell r="I1799">
            <v>20.16</v>
          </cell>
          <cell r="J1799">
            <v>277.77999999999997</v>
          </cell>
        </row>
        <row r="1800">
          <cell r="A1800" t="str">
            <v>BSC_Wien_C</v>
          </cell>
          <cell r="B1800">
            <v>104</v>
          </cell>
          <cell r="C1800" t="str">
            <v>WI12_Fockygasse</v>
          </cell>
          <cell r="D1800">
            <v>1</v>
          </cell>
          <cell r="E1800">
            <v>2</v>
          </cell>
          <cell r="F1800">
            <v>5.93</v>
          </cell>
          <cell r="G1800">
            <v>72.28</v>
          </cell>
          <cell r="H1800">
            <v>2.13</v>
          </cell>
          <cell r="I1800">
            <v>25.94</v>
          </cell>
          <cell r="J1800">
            <v>357.34</v>
          </cell>
        </row>
        <row r="1801">
          <cell r="A1801" t="str">
            <v>BSC_Wien_C</v>
          </cell>
          <cell r="B1801">
            <v>105</v>
          </cell>
          <cell r="C1801" t="str">
            <v>WI12_Fockygasse</v>
          </cell>
          <cell r="D1801">
            <v>1</v>
          </cell>
          <cell r="E1801">
            <v>3</v>
          </cell>
          <cell r="F1801">
            <v>12.31</v>
          </cell>
          <cell r="G1801">
            <v>150.18</v>
          </cell>
          <cell r="H1801">
            <v>4.9400000000000004</v>
          </cell>
          <cell r="I1801">
            <v>60.28</v>
          </cell>
          <cell r="J1801">
            <v>830.44</v>
          </cell>
        </row>
        <row r="1802">
          <cell r="A1802" t="str">
            <v>BSC_Wien_K</v>
          </cell>
          <cell r="B1802">
            <v>101</v>
          </cell>
          <cell r="C1802" t="str">
            <v>WI12_Lehrbachgasse</v>
          </cell>
          <cell r="D1802">
            <v>1</v>
          </cell>
          <cell r="E1802">
            <v>1</v>
          </cell>
          <cell r="F1802">
            <v>4</v>
          </cell>
          <cell r="G1802">
            <v>48.78</v>
          </cell>
          <cell r="H1802">
            <v>1.1599999999999999</v>
          </cell>
          <cell r="I1802">
            <v>14.19</v>
          </cell>
          <cell r="J1802">
            <v>195.48</v>
          </cell>
        </row>
        <row r="1803">
          <cell r="A1803" t="str">
            <v>BSC_Wien_K</v>
          </cell>
          <cell r="B1803">
            <v>102</v>
          </cell>
          <cell r="C1803" t="str">
            <v>WI12_Lehrbachgasse</v>
          </cell>
          <cell r="D1803">
            <v>1</v>
          </cell>
          <cell r="E1803">
            <v>2</v>
          </cell>
          <cell r="F1803">
            <v>1.93</v>
          </cell>
          <cell r="G1803">
            <v>23.54</v>
          </cell>
          <cell r="H1803">
            <v>0.5</v>
          </cell>
          <cell r="I1803">
            <v>6.07</v>
          </cell>
          <cell r="J1803">
            <v>83.64</v>
          </cell>
        </row>
        <row r="1804">
          <cell r="A1804" t="str">
            <v>BSC_Wien_K</v>
          </cell>
          <cell r="B1804">
            <v>12140</v>
          </cell>
          <cell r="C1804" t="str">
            <v>WI12_Lehrbachgasse</v>
          </cell>
          <cell r="D1804">
            <v>1</v>
          </cell>
          <cell r="E1804">
            <v>3</v>
          </cell>
          <cell r="F1804">
            <v>2.4500000000000002</v>
          </cell>
          <cell r="G1804">
            <v>29.88</v>
          </cell>
          <cell r="H1804">
            <v>0.7</v>
          </cell>
          <cell r="I1804">
            <v>8.56</v>
          </cell>
          <cell r="J1804">
            <v>117.97</v>
          </cell>
        </row>
        <row r="1805">
          <cell r="A1805" t="str">
            <v>BSC_Wien_K</v>
          </cell>
          <cell r="B1805">
            <v>529</v>
          </cell>
          <cell r="C1805" t="str">
            <v>WI12_Sagedergasse</v>
          </cell>
          <cell r="D1805">
            <v>1</v>
          </cell>
          <cell r="E1805">
            <v>1</v>
          </cell>
          <cell r="F1805">
            <v>8.31</v>
          </cell>
          <cell r="G1805">
            <v>101.37</v>
          </cell>
          <cell r="H1805">
            <v>2.46</v>
          </cell>
          <cell r="I1805">
            <v>30.01</v>
          </cell>
          <cell r="J1805">
            <v>413.47</v>
          </cell>
        </row>
        <row r="1806">
          <cell r="A1806" t="str">
            <v>BSC_Wien_K</v>
          </cell>
          <cell r="B1806">
            <v>530</v>
          </cell>
          <cell r="C1806" t="str">
            <v>WI12_Sagedergasse</v>
          </cell>
          <cell r="D1806">
            <v>1</v>
          </cell>
          <cell r="E1806">
            <v>2</v>
          </cell>
          <cell r="F1806">
            <v>5.32</v>
          </cell>
          <cell r="G1806">
            <v>64.88</v>
          </cell>
          <cell r="H1806">
            <v>1.71</v>
          </cell>
          <cell r="I1806">
            <v>20.83</v>
          </cell>
          <cell r="J1806">
            <v>287.01</v>
          </cell>
        </row>
        <row r="1807">
          <cell r="A1807" t="str">
            <v>BSC_Wien_K</v>
          </cell>
          <cell r="B1807">
            <v>531</v>
          </cell>
          <cell r="C1807" t="str">
            <v>WI12_Sagedergasse</v>
          </cell>
          <cell r="D1807">
            <v>1</v>
          </cell>
          <cell r="E1807">
            <v>3</v>
          </cell>
          <cell r="F1807">
            <v>6.34</v>
          </cell>
          <cell r="G1807">
            <v>77.28</v>
          </cell>
          <cell r="H1807">
            <v>2.2799999999999998</v>
          </cell>
          <cell r="I1807">
            <v>27.81</v>
          </cell>
          <cell r="J1807">
            <v>383.12</v>
          </cell>
        </row>
        <row r="1808">
          <cell r="A1808" t="str">
            <v>BSC_Wien_E</v>
          </cell>
          <cell r="B1808">
            <v>342</v>
          </cell>
          <cell r="C1808" t="str">
            <v>WI12_Sillerplatz</v>
          </cell>
          <cell r="D1808">
            <v>1</v>
          </cell>
          <cell r="E1808">
            <v>1</v>
          </cell>
          <cell r="F1808">
            <v>4.6399999999999997</v>
          </cell>
          <cell r="G1808">
            <v>56.55</v>
          </cell>
          <cell r="H1808">
            <v>1.4</v>
          </cell>
          <cell r="I1808">
            <v>17.04</v>
          </cell>
          <cell r="J1808">
            <v>234.71</v>
          </cell>
        </row>
        <row r="1809">
          <cell r="A1809" t="str">
            <v>BSC_Wien_E</v>
          </cell>
          <cell r="B1809">
            <v>343</v>
          </cell>
          <cell r="C1809" t="str">
            <v>WI12_Sillerplatz</v>
          </cell>
          <cell r="D1809">
            <v>1</v>
          </cell>
          <cell r="E1809">
            <v>2</v>
          </cell>
          <cell r="F1809">
            <v>1.97</v>
          </cell>
          <cell r="G1809">
            <v>66.94</v>
          </cell>
          <cell r="H1809">
            <v>0.6</v>
          </cell>
          <cell r="I1809">
            <v>20.45</v>
          </cell>
          <cell r="J1809">
            <v>100.85</v>
          </cell>
        </row>
        <row r="1810">
          <cell r="A1810" t="str">
            <v>BSC_Wien_E</v>
          </cell>
          <cell r="B1810">
            <v>344</v>
          </cell>
          <cell r="C1810" t="str">
            <v>WI12_Sillerplatz</v>
          </cell>
          <cell r="D1810">
            <v>1</v>
          </cell>
          <cell r="E1810">
            <v>3</v>
          </cell>
          <cell r="F1810">
            <v>1.06</v>
          </cell>
          <cell r="G1810">
            <v>36.28</v>
          </cell>
          <cell r="H1810">
            <v>0.2</v>
          </cell>
          <cell r="I1810">
            <v>6.87</v>
          </cell>
          <cell r="J1810">
            <v>33.89</v>
          </cell>
        </row>
        <row r="1811">
          <cell r="A1811" t="str">
            <v>BSC_Wien_K</v>
          </cell>
          <cell r="B1811">
            <v>2114</v>
          </cell>
          <cell r="C1811" t="str">
            <v>WI13_Hetzendorfer_Str</v>
          </cell>
          <cell r="D1811">
            <v>1</v>
          </cell>
          <cell r="E1811">
            <v>1</v>
          </cell>
          <cell r="F1811">
            <v>1</v>
          </cell>
          <cell r="G1811">
            <v>33.979999999999997</v>
          </cell>
          <cell r="H1811">
            <v>0.26</v>
          </cell>
          <cell r="I1811">
            <v>8.81</v>
          </cell>
          <cell r="J1811">
            <v>43.42</v>
          </cell>
        </row>
        <row r="1812">
          <cell r="A1812" t="str">
            <v>BSC_Wien_K</v>
          </cell>
          <cell r="B1812">
            <v>2115</v>
          </cell>
          <cell r="C1812" t="str">
            <v>WI13_Hetzendorfer_Str</v>
          </cell>
          <cell r="D1812">
            <v>1</v>
          </cell>
          <cell r="E1812">
            <v>2</v>
          </cell>
          <cell r="F1812">
            <v>2.09</v>
          </cell>
          <cell r="G1812">
            <v>25.46</v>
          </cell>
          <cell r="H1812">
            <v>0.59</v>
          </cell>
          <cell r="I1812">
            <v>7.23</v>
          </cell>
          <cell r="J1812">
            <v>99.65</v>
          </cell>
        </row>
        <row r="1813">
          <cell r="A1813" t="str">
            <v>BSC_Wien_K</v>
          </cell>
          <cell r="B1813">
            <v>2116</v>
          </cell>
          <cell r="C1813" t="str">
            <v>WI13_Hetzendorfer_Str</v>
          </cell>
          <cell r="D1813">
            <v>1</v>
          </cell>
          <cell r="E1813">
            <v>3</v>
          </cell>
          <cell r="F1813">
            <v>5.0999999999999996</v>
          </cell>
          <cell r="G1813">
            <v>62.16</v>
          </cell>
          <cell r="H1813">
            <v>1.57</v>
          </cell>
          <cell r="I1813">
            <v>19.13</v>
          </cell>
          <cell r="J1813">
            <v>263.51</v>
          </cell>
        </row>
        <row r="1814">
          <cell r="A1814" t="str">
            <v>BSC_Wien_K</v>
          </cell>
          <cell r="B1814">
            <v>339</v>
          </cell>
          <cell r="C1814" t="str">
            <v>WI13_Hietzinger_Hptstr</v>
          </cell>
          <cell r="D1814">
            <v>1</v>
          </cell>
          <cell r="E1814">
            <v>1</v>
          </cell>
          <cell r="F1814">
            <v>5.74</v>
          </cell>
          <cell r="G1814">
            <v>70</v>
          </cell>
          <cell r="H1814">
            <v>1.75</v>
          </cell>
          <cell r="I1814">
            <v>21.39</v>
          </cell>
          <cell r="J1814">
            <v>294.69</v>
          </cell>
        </row>
        <row r="1815">
          <cell r="A1815" t="str">
            <v>BSC_Wien_K</v>
          </cell>
          <cell r="B1815">
            <v>340</v>
          </cell>
          <cell r="C1815" t="str">
            <v>WI13_Hietzinger_Hptstr</v>
          </cell>
          <cell r="D1815">
            <v>1</v>
          </cell>
          <cell r="E1815">
            <v>2</v>
          </cell>
          <cell r="F1815">
            <v>1.02</v>
          </cell>
          <cell r="G1815">
            <v>34.83</v>
          </cell>
          <cell r="H1815">
            <v>0.25</v>
          </cell>
          <cell r="I1815">
            <v>8.35</v>
          </cell>
          <cell r="J1815">
            <v>41.17</v>
          </cell>
        </row>
        <row r="1816">
          <cell r="A1816" t="str">
            <v>BSC_Wien_K</v>
          </cell>
          <cell r="B1816">
            <v>341</v>
          </cell>
          <cell r="C1816" t="str">
            <v>WI13_Hietzinger_Hptstr</v>
          </cell>
          <cell r="D1816">
            <v>1</v>
          </cell>
          <cell r="E1816">
            <v>3</v>
          </cell>
          <cell r="F1816">
            <v>2.37</v>
          </cell>
          <cell r="G1816">
            <v>28.9</v>
          </cell>
          <cell r="H1816">
            <v>0.53</v>
          </cell>
          <cell r="I1816">
            <v>6.47</v>
          </cell>
          <cell r="J1816">
            <v>89.12</v>
          </cell>
        </row>
        <row r="1817">
          <cell r="A1817" t="str">
            <v>BSC_Wien_K</v>
          </cell>
          <cell r="B1817">
            <v>431</v>
          </cell>
          <cell r="C1817" t="str">
            <v>WI13_Hietzinger_Kai</v>
          </cell>
          <cell r="D1817">
            <v>1</v>
          </cell>
          <cell r="E1817">
            <v>1</v>
          </cell>
          <cell r="F1817">
            <v>4.53</v>
          </cell>
          <cell r="G1817">
            <v>55.27</v>
          </cell>
          <cell r="H1817">
            <v>1.31</v>
          </cell>
          <cell r="I1817">
            <v>16</v>
          </cell>
          <cell r="J1817">
            <v>220.45</v>
          </cell>
        </row>
        <row r="1818">
          <cell r="A1818" t="str">
            <v>BSC_Wien_K</v>
          </cell>
          <cell r="B1818">
            <v>432</v>
          </cell>
          <cell r="C1818" t="str">
            <v>WI13_Hietzinger_Kai</v>
          </cell>
          <cell r="D1818">
            <v>1</v>
          </cell>
          <cell r="E1818">
            <v>2</v>
          </cell>
          <cell r="F1818">
            <v>3.17</v>
          </cell>
          <cell r="G1818">
            <v>38.69</v>
          </cell>
          <cell r="H1818">
            <v>0.95</v>
          </cell>
          <cell r="I1818">
            <v>11.56</v>
          </cell>
          <cell r="J1818">
            <v>159.25</v>
          </cell>
        </row>
        <row r="1819">
          <cell r="A1819" t="str">
            <v>BSC_Wien_K</v>
          </cell>
          <cell r="B1819">
            <v>433</v>
          </cell>
          <cell r="C1819" t="str">
            <v>WI13_Hietzinger_Kai</v>
          </cell>
          <cell r="D1819">
            <v>1</v>
          </cell>
          <cell r="E1819">
            <v>3</v>
          </cell>
          <cell r="F1819">
            <v>4.2699999999999996</v>
          </cell>
          <cell r="G1819">
            <v>52.1</v>
          </cell>
          <cell r="H1819">
            <v>1.27</v>
          </cell>
          <cell r="I1819">
            <v>15.46</v>
          </cell>
          <cell r="J1819">
            <v>212.93</v>
          </cell>
        </row>
        <row r="1820">
          <cell r="A1820" t="str">
            <v>BSC_Wien_K</v>
          </cell>
          <cell r="B1820">
            <v>2314</v>
          </cell>
          <cell r="C1820" t="str">
            <v>WI13_Stadlergasse</v>
          </cell>
          <cell r="D1820">
            <v>1</v>
          </cell>
          <cell r="E1820">
            <v>1</v>
          </cell>
          <cell r="F1820">
            <v>1.17</v>
          </cell>
          <cell r="G1820">
            <v>39.69</v>
          </cell>
          <cell r="H1820">
            <v>0.28999999999999998</v>
          </cell>
          <cell r="I1820">
            <v>9.82</v>
          </cell>
          <cell r="J1820">
            <v>48.4</v>
          </cell>
        </row>
        <row r="1821">
          <cell r="A1821" t="str">
            <v>BSC_Wien_K</v>
          </cell>
          <cell r="B1821">
            <v>2315</v>
          </cell>
          <cell r="C1821" t="str">
            <v>WI13_Stadlergasse</v>
          </cell>
          <cell r="D1821">
            <v>1</v>
          </cell>
          <cell r="E1821">
            <v>2</v>
          </cell>
          <cell r="F1821">
            <v>1.53</v>
          </cell>
          <cell r="G1821">
            <v>18.63</v>
          </cell>
          <cell r="H1821">
            <v>0.23</v>
          </cell>
          <cell r="I1821">
            <v>2.8</v>
          </cell>
          <cell r="J1821">
            <v>38.56</v>
          </cell>
        </row>
        <row r="1822">
          <cell r="A1822" t="str">
            <v>BSC_Wien_K</v>
          </cell>
          <cell r="B1822">
            <v>2316</v>
          </cell>
          <cell r="C1822" t="str">
            <v>WI13_Stadlergasse</v>
          </cell>
          <cell r="D1822">
            <v>1</v>
          </cell>
          <cell r="E1822">
            <v>3</v>
          </cell>
          <cell r="F1822">
            <v>3.4</v>
          </cell>
          <cell r="G1822">
            <v>41.4</v>
          </cell>
          <cell r="H1822">
            <v>0.67</v>
          </cell>
          <cell r="I1822">
            <v>8.1300000000000008</v>
          </cell>
          <cell r="J1822">
            <v>111.98</v>
          </cell>
        </row>
        <row r="1823">
          <cell r="A1823" t="str">
            <v>BSC_Wien_K</v>
          </cell>
          <cell r="B1823">
            <v>509</v>
          </cell>
          <cell r="C1823" t="str">
            <v>WI13_Versorgerheimstr</v>
          </cell>
          <cell r="D1823">
            <v>1</v>
          </cell>
          <cell r="E1823">
            <v>1</v>
          </cell>
          <cell r="F1823">
            <v>3.98</v>
          </cell>
          <cell r="G1823">
            <v>48.57</v>
          </cell>
          <cell r="H1823">
            <v>1.22</v>
          </cell>
          <cell r="I1823">
            <v>14.93</v>
          </cell>
          <cell r="J1823">
            <v>205.66</v>
          </cell>
        </row>
        <row r="1824">
          <cell r="A1824" t="str">
            <v>BSC_Wien_K</v>
          </cell>
          <cell r="B1824">
            <v>510</v>
          </cell>
          <cell r="C1824" t="str">
            <v>WI13_Versorgerheimstr</v>
          </cell>
          <cell r="D1824">
            <v>1</v>
          </cell>
          <cell r="E1824">
            <v>2</v>
          </cell>
          <cell r="F1824">
            <v>1.33</v>
          </cell>
          <cell r="G1824">
            <v>45.39</v>
          </cell>
          <cell r="H1824">
            <v>0.34</v>
          </cell>
          <cell r="I1824">
            <v>11.75</v>
          </cell>
          <cell r="J1824">
            <v>57.94</v>
          </cell>
        </row>
        <row r="1825">
          <cell r="A1825" t="str">
            <v>BSC_Wien_K</v>
          </cell>
          <cell r="B1825">
            <v>511</v>
          </cell>
          <cell r="C1825" t="str">
            <v>WI13_Versorgerheimstr</v>
          </cell>
          <cell r="D1825">
            <v>1</v>
          </cell>
          <cell r="E1825">
            <v>3</v>
          </cell>
          <cell r="F1825">
            <v>5.37</v>
          </cell>
          <cell r="G1825">
            <v>65.52</v>
          </cell>
          <cell r="H1825">
            <v>1.82</v>
          </cell>
          <cell r="I1825">
            <v>22.15</v>
          </cell>
          <cell r="J1825">
            <v>305.13</v>
          </cell>
        </row>
        <row r="1826">
          <cell r="A1826" t="str">
            <v>BSC_Wien_K</v>
          </cell>
          <cell r="B1826">
            <v>2311</v>
          </cell>
          <cell r="C1826" t="str">
            <v>WI13_Wattmanngasse</v>
          </cell>
          <cell r="D1826">
            <v>1</v>
          </cell>
          <cell r="E1826">
            <v>1</v>
          </cell>
          <cell r="F1826">
            <v>2.5</v>
          </cell>
          <cell r="G1826">
            <v>30.46</v>
          </cell>
          <cell r="H1826">
            <v>0.68</v>
          </cell>
          <cell r="I1826">
            <v>8.33</v>
          </cell>
          <cell r="J1826">
            <v>114.73</v>
          </cell>
        </row>
        <row r="1827">
          <cell r="A1827" t="str">
            <v>BSC_Wien_K</v>
          </cell>
          <cell r="B1827">
            <v>2312</v>
          </cell>
          <cell r="C1827" t="str">
            <v>WI13_Wattmanngasse</v>
          </cell>
          <cell r="D1827">
            <v>1</v>
          </cell>
          <cell r="E1827">
            <v>2</v>
          </cell>
          <cell r="F1827">
            <v>0.99</v>
          </cell>
          <cell r="G1827">
            <v>12.1</v>
          </cell>
          <cell r="H1827">
            <v>0.2</v>
          </cell>
          <cell r="I1827">
            <v>2.4700000000000002</v>
          </cell>
          <cell r="J1827">
            <v>34.04</v>
          </cell>
        </row>
        <row r="1828">
          <cell r="A1828" t="str">
            <v>BSC_Wien_K</v>
          </cell>
          <cell r="B1828">
            <v>2313</v>
          </cell>
          <cell r="C1828" t="str">
            <v>WI13_Wattmanngasse</v>
          </cell>
          <cell r="D1828">
            <v>1</v>
          </cell>
          <cell r="E1828">
            <v>3</v>
          </cell>
          <cell r="F1828">
            <v>1.17</v>
          </cell>
          <cell r="G1828">
            <v>14.21</v>
          </cell>
          <cell r="H1828">
            <v>0.15</v>
          </cell>
          <cell r="I1828">
            <v>1.79</v>
          </cell>
          <cell r="J1828">
            <v>24.72</v>
          </cell>
        </row>
        <row r="1829">
          <cell r="A1829" t="str">
            <v>BSC_Wien_E</v>
          </cell>
          <cell r="B1829">
            <v>62</v>
          </cell>
          <cell r="C1829" t="str">
            <v>WI14_A_Schweitzergasse</v>
          </cell>
          <cell r="D1829">
            <v>1</v>
          </cell>
          <cell r="E1829">
            <v>1</v>
          </cell>
          <cell r="F1829">
            <v>4.66</v>
          </cell>
          <cell r="G1829">
            <v>56.77</v>
          </cell>
          <cell r="H1829">
            <v>1.2</v>
          </cell>
          <cell r="I1829">
            <v>14.58</v>
          </cell>
          <cell r="J1829">
            <v>200.88</v>
          </cell>
        </row>
        <row r="1830">
          <cell r="A1830" t="str">
            <v>BSC_Wien_E</v>
          </cell>
          <cell r="B1830">
            <v>63</v>
          </cell>
          <cell r="C1830" t="str">
            <v>WI14_A_Schweitzergasse</v>
          </cell>
          <cell r="D1830">
            <v>1</v>
          </cell>
          <cell r="E1830">
            <v>2</v>
          </cell>
          <cell r="F1830">
            <v>2.2599999999999998</v>
          </cell>
          <cell r="G1830">
            <v>27.56</v>
          </cell>
          <cell r="H1830">
            <v>0.63</v>
          </cell>
          <cell r="I1830">
            <v>7.67</v>
          </cell>
          <cell r="J1830">
            <v>105.62</v>
          </cell>
        </row>
        <row r="1831">
          <cell r="A1831" t="str">
            <v>BSC_Wien_E</v>
          </cell>
          <cell r="B1831">
            <v>64</v>
          </cell>
          <cell r="C1831" t="str">
            <v>WI14_A_Schweitzergasse</v>
          </cell>
          <cell r="D1831">
            <v>1</v>
          </cell>
          <cell r="E1831">
            <v>3</v>
          </cell>
          <cell r="F1831">
            <v>2.74</v>
          </cell>
          <cell r="G1831">
            <v>33.380000000000003</v>
          </cell>
          <cell r="H1831">
            <v>0.82</v>
          </cell>
          <cell r="I1831">
            <v>10.01</v>
          </cell>
          <cell r="J1831">
            <v>137.9</v>
          </cell>
        </row>
        <row r="1832">
          <cell r="A1832" t="str">
            <v>BSC_Wien_K</v>
          </cell>
          <cell r="B1832">
            <v>65</v>
          </cell>
          <cell r="C1832" t="str">
            <v>WI14_Ferd_Wolf_Park</v>
          </cell>
          <cell r="D1832">
            <v>1</v>
          </cell>
          <cell r="E1832">
            <v>1</v>
          </cell>
          <cell r="F1832">
            <v>3.52</v>
          </cell>
          <cell r="G1832">
            <v>42.93</v>
          </cell>
          <cell r="H1832">
            <v>1.06</v>
          </cell>
          <cell r="I1832">
            <v>12.95</v>
          </cell>
          <cell r="J1832">
            <v>178.41</v>
          </cell>
        </row>
        <row r="1833">
          <cell r="A1833" t="str">
            <v>BSC_Wien_K</v>
          </cell>
          <cell r="B1833">
            <v>66</v>
          </cell>
          <cell r="C1833" t="str">
            <v>WI14_Ferd_Wolf_Park</v>
          </cell>
          <cell r="D1833">
            <v>1</v>
          </cell>
          <cell r="E1833">
            <v>2</v>
          </cell>
          <cell r="F1833">
            <v>5.35</v>
          </cell>
          <cell r="G1833">
            <v>65.209999999999994</v>
          </cell>
          <cell r="H1833">
            <v>1.84</v>
          </cell>
          <cell r="I1833">
            <v>22.49</v>
          </cell>
          <cell r="J1833">
            <v>309.81</v>
          </cell>
        </row>
        <row r="1834">
          <cell r="A1834" t="str">
            <v>BSC_Wien_K</v>
          </cell>
          <cell r="B1834">
            <v>67</v>
          </cell>
          <cell r="C1834" t="str">
            <v>WI14_Ferd_Wolf_Park</v>
          </cell>
          <cell r="D1834">
            <v>1</v>
          </cell>
          <cell r="E1834">
            <v>3</v>
          </cell>
          <cell r="F1834">
            <v>2.06</v>
          </cell>
          <cell r="G1834">
            <v>25.09</v>
          </cell>
          <cell r="H1834">
            <v>0.49</v>
          </cell>
          <cell r="I1834">
            <v>5.99</v>
          </cell>
          <cell r="J1834">
            <v>82.51</v>
          </cell>
        </row>
        <row r="1835">
          <cell r="A1835" t="str">
            <v>BSC_Wien_K</v>
          </cell>
          <cell r="B1835">
            <v>1613</v>
          </cell>
          <cell r="C1835" t="str">
            <v>WI14_Hadikgasse</v>
          </cell>
          <cell r="D1835">
            <v>1</v>
          </cell>
          <cell r="E1835">
            <v>1</v>
          </cell>
          <cell r="F1835">
            <v>6.7</v>
          </cell>
          <cell r="G1835">
            <v>81.7</v>
          </cell>
          <cell r="H1835">
            <v>1.66</v>
          </cell>
          <cell r="I1835">
            <v>20.2</v>
          </cell>
          <cell r="J1835">
            <v>278.24</v>
          </cell>
        </row>
        <row r="1836">
          <cell r="A1836" t="str">
            <v>BSC_Wien_K</v>
          </cell>
          <cell r="B1836">
            <v>1614</v>
          </cell>
          <cell r="C1836" t="str">
            <v>WI14_Hadikgasse</v>
          </cell>
          <cell r="D1836">
            <v>1</v>
          </cell>
          <cell r="E1836">
            <v>2</v>
          </cell>
          <cell r="F1836">
            <v>1.86</v>
          </cell>
          <cell r="G1836">
            <v>63.28</v>
          </cell>
          <cell r="H1836">
            <v>0.49</v>
          </cell>
          <cell r="I1836">
            <v>16.8</v>
          </cell>
          <cell r="J1836">
            <v>82.84</v>
          </cell>
        </row>
        <row r="1837">
          <cell r="A1837" t="str">
            <v>BSC_Wien_K</v>
          </cell>
          <cell r="B1837">
            <v>1615</v>
          </cell>
          <cell r="C1837" t="str">
            <v>WI14_Hadikgasse</v>
          </cell>
          <cell r="D1837">
            <v>1</v>
          </cell>
          <cell r="E1837">
            <v>3</v>
          </cell>
          <cell r="F1837">
            <v>3.14</v>
          </cell>
          <cell r="G1837">
            <v>38.26</v>
          </cell>
          <cell r="H1837">
            <v>0.78</v>
          </cell>
          <cell r="I1837">
            <v>9.4600000000000009</v>
          </cell>
          <cell r="J1837">
            <v>130.30000000000001</v>
          </cell>
        </row>
        <row r="1838">
          <cell r="A1838" t="str">
            <v>BSC_Wien_K</v>
          </cell>
          <cell r="B1838">
            <v>72</v>
          </cell>
          <cell r="C1838" t="str">
            <v>WI14_Huetteldf_Str</v>
          </cell>
          <cell r="D1838">
            <v>1</v>
          </cell>
          <cell r="E1838">
            <v>1</v>
          </cell>
          <cell r="F1838">
            <v>1.17</v>
          </cell>
          <cell r="G1838">
            <v>39.770000000000003</v>
          </cell>
          <cell r="H1838">
            <v>0.33</v>
          </cell>
          <cell r="I1838">
            <v>11.26</v>
          </cell>
          <cell r="J1838">
            <v>55.53</v>
          </cell>
        </row>
        <row r="1839">
          <cell r="A1839" t="str">
            <v>BSC_Wien_K</v>
          </cell>
          <cell r="B1839">
            <v>73</v>
          </cell>
          <cell r="C1839" t="str">
            <v>WI14_Huetteldf_Str</v>
          </cell>
          <cell r="D1839">
            <v>1</v>
          </cell>
          <cell r="E1839">
            <v>2</v>
          </cell>
          <cell r="F1839">
            <v>2.2400000000000002</v>
          </cell>
          <cell r="G1839">
            <v>27.29</v>
          </cell>
          <cell r="H1839">
            <v>0.68</v>
          </cell>
          <cell r="I1839">
            <v>8.31</v>
          </cell>
          <cell r="J1839">
            <v>114.54</v>
          </cell>
        </row>
        <row r="1840">
          <cell r="A1840" t="str">
            <v>BSC_Wien_K</v>
          </cell>
          <cell r="B1840">
            <v>74</v>
          </cell>
          <cell r="C1840" t="str">
            <v>WI14_Huetteldf_Str</v>
          </cell>
          <cell r="D1840">
            <v>1</v>
          </cell>
          <cell r="E1840">
            <v>3</v>
          </cell>
          <cell r="F1840">
            <v>4.51</v>
          </cell>
          <cell r="G1840">
            <v>55.03</v>
          </cell>
          <cell r="H1840">
            <v>1.5</v>
          </cell>
          <cell r="I1840">
            <v>18.29</v>
          </cell>
          <cell r="J1840">
            <v>251.99</v>
          </cell>
        </row>
        <row r="1841">
          <cell r="A1841" t="str">
            <v>BSC_Wien_F</v>
          </cell>
          <cell r="B1841">
            <v>517</v>
          </cell>
          <cell r="C1841" t="str">
            <v>WI14_Knoedelhuettenstr</v>
          </cell>
          <cell r="D1841">
            <v>1</v>
          </cell>
          <cell r="E1841">
            <v>1</v>
          </cell>
          <cell r="F1841">
            <v>2.52</v>
          </cell>
          <cell r="G1841">
            <v>86.02</v>
          </cell>
          <cell r="H1841">
            <v>0.59</v>
          </cell>
          <cell r="I1841">
            <v>20.100000000000001</v>
          </cell>
          <cell r="J1841">
            <v>99.14</v>
          </cell>
        </row>
        <row r="1842">
          <cell r="A1842" t="str">
            <v>BSC_Wien_F</v>
          </cell>
          <cell r="B1842">
            <v>12141</v>
          </cell>
          <cell r="C1842" t="str">
            <v>WI14_Knoedelhuettenstr</v>
          </cell>
          <cell r="D1842">
            <v>1</v>
          </cell>
          <cell r="E1842">
            <v>2</v>
          </cell>
          <cell r="F1842">
            <v>2.08</v>
          </cell>
          <cell r="G1842">
            <v>70.94</v>
          </cell>
          <cell r="H1842">
            <v>0.35</v>
          </cell>
          <cell r="I1842">
            <v>11.8</v>
          </cell>
          <cell r="J1842">
            <v>58.19</v>
          </cell>
        </row>
        <row r="1843">
          <cell r="A1843" t="str">
            <v>BSC_Wien_F</v>
          </cell>
          <cell r="B1843">
            <v>12142</v>
          </cell>
          <cell r="C1843" t="str">
            <v>WI14_Knoedelhuettenstr</v>
          </cell>
          <cell r="D1843">
            <v>1</v>
          </cell>
          <cell r="E1843">
            <v>3</v>
          </cell>
          <cell r="F1843">
            <v>0.41</v>
          </cell>
          <cell r="G1843">
            <v>13.97</v>
          </cell>
          <cell r="H1843">
            <v>0.04</v>
          </cell>
          <cell r="I1843">
            <v>1.52</v>
          </cell>
          <cell r="J1843">
            <v>7.51</v>
          </cell>
        </row>
        <row r="1844">
          <cell r="A1844" t="str">
            <v>BSC_Wien_F</v>
          </cell>
          <cell r="B1844">
            <v>4</v>
          </cell>
          <cell r="C1844" t="str">
            <v>WI14_Maroltinger_Gasse</v>
          </cell>
          <cell r="D1844">
            <v>1</v>
          </cell>
          <cell r="E1844">
            <v>1</v>
          </cell>
          <cell r="F1844">
            <v>3.67</v>
          </cell>
          <cell r="G1844">
            <v>44.69</v>
          </cell>
          <cell r="H1844">
            <v>1.27</v>
          </cell>
          <cell r="I1844">
            <v>15.5</v>
          </cell>
          <cell r="J1844">
            <v>213.49</v>
          </cell>
        </row>
        <row r="1845">
          <cell r="A1845" t="str">
            <v>BSC_Wien_F</v>
          </cell>
          <cell r="B1845">
            <v>5</v>
          </cell>
          <cell r="C1845" t="str">
            <v>WI14_Maroltinger_Gasse</v>
          </cell>
          <cell r="D1845">
            <v>1</v>
          </cell>
          <cell r="E1845">
            <v>2</v>
          </cell>
          <cell r="F1845">
            <v>4.1900000000000004</v>
          </cell>
          <cell r="G1845">
            <v>51.13</v>
          </cell>
          <cell r="H1845">
            <v>1.41</v>
          </cell>
          <cell r="I1845">
            <v>17.14</v>
          </cell>
          <cell r="J1845">
            <v>236.15</v>
          </cell>
        </row>
        <row r="1846">
          <cell r="A1846" t="str">
            <v>BSC_Wien_F</v>
          </cell>
          <cell r="B1846">
            <v>6</v>
          </cell>
          <cell r="C1846" t="str">
            <v>WI14_Maroltinger_Gasse</v>
          </cell>
          <cell r="D1846">
            <v>1</v>
          </cell>
          <cell r="E1846">
            <v>3</v>
          </cell>
          <cell r="F1846">
            <v>3.03</v>
          </cell>
          <cell r="G1846">
            <v>36.92</v>
          </cell>
          <cell r="H1846">
            <v>0.82</v>
          </cell>
          <cell r="I1846">
            <v>9.98</v>
          </cell>
          <cell r="J1846">
            <v>137.54</v>
          </cell>
        </row>
        <row r="1847">
          <cell r="A1847" t="str">
            <v>BSC_Wien_K</v>
          </cell>
          <cell r="B1847">
            <v>2305</v>
          </cell>
          <cell r="C1847" t="str">
            <v>WI14_Pachmanngasse</v>
          </cell>
          <cell r="D1847">
            <v>1</v>
          </cell>
          <cell r="E1847">
            <v>1</v>
          </cell>
          <cell r="F1847">
            <v>3.54</v>
          </cell>
          <cell r="G1847">
            <v>43.2</v>
          </cell>
          <cell r="H1847">
            <v>0.64</v>
          </cell>
          <cell r="I1847">
            <v>7.86</v>
          </cell>
          <cell r="J1847">
            <v>108.25</v>
          </cell>
        </row>
        <row r="1848">
          <cell r="A1848" t="str">
            <v>BSC_Wien_K</v>
          </cell>
          <cell r="B1848">
            <v>2306</v>
          </cell>
          <cell r="C1848" t="str">
            <v>WI14_Pachmanngasse</v>
          </cell>
          <cell r="D1848">
            <v>1</v>
          </cell>
          <cell r="E1848">
            <v>2</v>
          </cell>
          <cell r="F1848">
            <v>8.7200000000000006</v>
          </cell>
          <cell r="G1848">
            <v>106.37</v>
          </cell>
          <cell r="H1848">
            <v>3.01</v>
          </cell>
          <cell r="I1848">
            <v>36.74</v>
          </cell>
          <cell r="J1848">
            <v>506.19</v>
          </cell>
        </row>
        <row r="1849">
          <cell r="A1849" t="str">
            <v>BSC_Wien_K</v>
          </cell>
          <cell r="B1849">
            <v>2307</v>
          </cell>
          <cell r="C1849" t="str">
            <v>WI14_Pachmanngasse</v>
          </cell>
          <cell r="D1849">
            <v>1</v>
          </cell>
          <cell r="E1849">
            <v>3</v>
          </cell>
          <cell r="F1849">
            <v>5.66</v>
          </cell>
          <cell r="G1849">
            <v>69.05</v>
          </cell>
          <cell r="H1849">
            <v>1.69</v>
          </cell>
          <cell r="I1849">
            <v>20.63</v>
          </cell>
          <cell r="J1849">
            <v>284.26</v>
          </cell>
        </row>
        <row r="1850">
          <cell r="A1850" t="str">
            <v>BSC_Wien_K</v>
          </cell>
          <cell r="B1850">
            <v>459</v>
          </cell>
          <cell r="C1850" t="str">
            <v>WI14_Prochstr</v>
          </cell>
          <cell r="D1850">
            <v>1</v>
          </cell>
          <cell r="E1850">
            <v>1</v>
          </cell>
          <cell r="F1850">
            <v>5.46</v>
          </cell>
          <cell r="G1850">
            <v>66.55</v>
          </cell>
          <cell r="H1850">
            <v>1.51</v>
          </cell>
          <cell r="I1850">
            <v>18.38</v>
          </cell>
          <cell r="J1850">
            <v>253.24</v>
          </cell>
        </row>
        <row r="1851">
          <cell r="A1851" t="str">
            <v>BSC_Wien_K</v>
          </cell>
          <cell r="B1851">
            <v>460</v>
          </cell>
          <cell r="C1851" t="str">
            <v>WI14_Prochstr</v>
          </cell>
          <cell r="D1851">
            <v>1</v>
          </cell>
          <cell r="E1851">
            <v>2</v>
          </cell>
          <cell r="F1851">
            <v>4.09</v>
          </cell>
          <cell r="G1851">
            <v>49.85</v>
          </cell>
          <cell r="H1851">
            <v>1.1499999999999999</v>
          </cell>
          <cell r="I1851">
            <v>14.02</v>
          </cell>
          <cell r="J1851">
            <v>193.14</v>
          </cell>
        </row>
        <row r="1852">
          <cell r="A1852" t="str">
            <v>BSC_Wien_K</v>
          </cell>
          <cell r="B1852">
            <v>461</v>
          </cell>
          <cell r="C1852" t="str">
            <v>WI14_Prochstr</v>
          </cell>
          <cell r="D1852">
            <v>1</v>
          </cell>
          <cell r="E1852">
            <v>3</v>
          </cell>
          <cell r="F1852">
            <v>6.79</v>
          </cell>
          <cell r="G1852">
            <v>82.74</v>
          </cell>
          <cell r="H1852">
            <v>2.35</v>
          </cell>
          <cell r="I1852">
            <v>28.63</v>
          </cell>
          <cell r="J1852">
            <v>394.42</v>
          </cell>
        </row>
        <row r="1853">
          <cell r="A1853" t="str">
            <v>BSC_Wien_C</v>
          </cell>
          <cell r="B1853">
            <v>485</v>
          </cell>
          <cell r="C1853" t="str">
            <v>WI15_Gablenzgasse</v>
          </cell>
          <cell r="D1853">
            <v>1</v>
          </cell>
          <cell r="E1853">
            <v>1</v>
          </cell>
          <cell r="F1853">
            <v>12.78</v>
          </cell>
          <cell r="G1853">
            <v>155.88</v>
          </cell>
          <cell r="H1853">
            <v>5.82</v>
          </cell>
          <cell r="I1853">
            <v>71</v>
          </cell>
          <cell r="J1853">
            <v>978.13</v>
          </cell>
        </row>
        <row r="1854">
          <cell r="A1854" t="str">
            <v>BSC_Wien_C</v>
          </cell>
          <cell r="B1854">
            <v>585</v>
          </cell>
          <cell r="C1854" t="str">
            <v>WI15_Gablenzgasse</v>
          </cell>
          <cell r="D1854">
            <v>1</v>
          </cell>
          <cell r="E1854">
            <v>2</v>
          </cell>
          <cell r="F1854">
            <v>7.2</v>
          </cell>
          <cell r="G1854">
            <v>87.74</v>
          </cell>
          <cell r="H1854">
            <v>2.21</v>
          </cell>
          <cell r="I1854">
            <v>27</v>
          </cell>
          <cell r="J1854">
            <v>371.9</v>
          </cell>
        </row>
        <row r="1855">
          <cell r="A1855" t="str">
            <v>BSC_Wien_C</v>
          </cell>
          <cell r="B1855">
            <v>685</v>
          </cell>
          <cell r="C1855" t="str">
            <v>WI15_Gablenzgasse</v>
          </cell>
          <cell r="D1855">
            <v>1</v>
          </cell>
          <cell r="E1855">
            <v>3</v>
          </cell>
          <cell r="F1855">
            <v>4.5</v>
          </cell>
          <cell r="G1855">
            <v>54.88</v>
          </cell>
          <cell r="H1855">
            <v>1.49</v>
          </cell>
          <cell r="I1855">
            <v>18.11</v>
          </cell>
          <cell r="J1855">
            <v>249.5</v>
          </cell>
        </row>
        <row r="1856">
          <cell r="A1856" t="str">
            <v>BSC_Wien_K</v>
          </cell>
          <cell r="B1856">
            <v>24</v>
          </cell>
          <cell r="C1856" t="str">
            <v>WI15_Maerzstr</v>
          </cell>
          <cell r="D1856">
            <v>1</v>
          </cell>
          <cell r="E1856">
            <v>1</v>
          </cell>
          <cell r="F1856">
            <v>3.31</v>
          </cell>
          <cell r="G1856">
            <v>40.33</v>
          </cell>
          <cell r="H1856">
            <v>0.82</v>
          </cell>
          <cell r="I1856">
            <v>10</v>
          </cell>
          <cell r="J1856">
            <v>137.83000000000001</v>
          </cell>
        </row>
        <row r="1857">
          <cell r="A1857" t="str">
            <v>BSC_Wien_K</v>
          </cell>
          <cell r="B1857">
            <v>18</v>
          </cell>
          <cell r="C1857" t="str">
            <v>WI15_Maerzstr</v>
          </cell>
          <cell r="D1857">
            <v>1</v>
          </cell>
          <cell r="E1857">
            <v>2</v>
          </cell>
          <cell r="F1857">
            <v>3.14</v>
          </cell>
          <cell r="G1857">
            <v>38.26</v>
          </cell>
          <cell r="H1857">
            <v>0.7</v>
          </cell>
          <cell r="I1857">
            <v>8.58</v>
          </cell>
          <cell r="J1857">
            <v>118.17</v>
          </cell>
        </row>
        <row r="1858">
          <cell r="A1858" t="str">
            <v>BSC_Wien_K</v>
          </cell>
          <cell r="B1858">
            <v>19</v>
          </cell>
          <cell r="C1858" t="str">
            <v>WI15_Maerzstr</v>
          </cell>
          <cell r="D1858">
            <v>1</v>
          </cell>
          <cell r="E1858">
            <v>3</v>
          </cell>
          <cell r="F1858">
            <v>4.76</v>
          </cell>
          <cell r="G1858">
            <v>58.02</v>
          </cell>
          <cell r="H1858">
            <v>1.21</v>
          </cell>
          <cell r="I1858">
            <v>14.72</v>
          </cell>
          <cell r="J1858">
            <v>202.8</v>
          </cell>
        </row>
        <row r="1859">
          <cell r="A1859" t="str">
            <v>BSC_Wien_F</v>
          </cell>
          <cell r="B1859">
            <v>426</v>
          </cell>
          <cell r="C1859" t="str">
            <v>WI15_Mareschplatz</v>
          </cell>
          <cell r="D1859">
            <v>1</v>
          </cell>
          <cell r="E1859">
            <v>1</v>
          </cell>
          <cell r="F1859">
            <v>2.35</v>
          </cell>
          <cell r="G1859">
            <v>28.63</v>
          </cell>
          <cell r="H1859">
            <v>0.7</v>
          </cell>
          <cell r="I1859">
            <v>8.48</v>
          </cell>
          <cell r="J1859">
            <v>116.83</v>
          </cell>
        </row>
        <row r="1860">
          <cell r="A1860" t="str">
            <v>BSC_Wien_F</v>
          </cell>
          <cell r="B1860">
            <v>427</v>
          </cell>
          <cell r="C1860" t="str">
            <v>WI15_Mareschplatz</v>
          </cell>
          <cell r="D1860">
            <v>1</v>
          </cell>
          <cell r="E1860">
            <v>2</v>
          </cell>
          <cell r="F1860">
            <v>4.3</v>
          </cell>
          <cell r="G1860">
            <v>52.47</v>
          </cell>
          <cell r="H1860">
            <v>1.51</v>
          </cell>
          <cell r="I1860">
            <v>18.37</v>
          </cell>
          <cell r="J1860">
            <v>253.09</v>
          </cell>
        </row>
        <row r="1861">
          <cell r="A1861" t="str">
            <v>BSC_Wien_F</v>
          </cell>
          <cell r="B1861">
            <v>980</v>
          </cell>
          <cell r="C1861" t="str">
            <v>WI15_Mareschplatz</v>
          </cell>
          <cell r="D1861">
            <v>1</v>
          </cell>
          <cell r="E1861">
            <v>3</v>
          </cell>
          <cell r="F1861">
            <v>4.03</v>
          </cell>
          <cell r="G1861">
            <v>49.11</v>
          </cell>
          <cell r="H1861">
            <v>1.47</v>
          </cell>
          <cell r="I1861">
            <v>17.95</v>
          </cell>
          <cell r="J1861">
            <v>247.29</v>
          </cell>
        </row>
        <row r="1862">
          <cell r="A1862" t="str">
            <v>BSC_Wien_K</v>
          </cell>
          <cell r="B1862">
            <v>9149</v>
          </cell>
          <cell r="C1862" t="str">
            <v>WI15_MC_Meiselmarkt</v>
          </cell>
          <cell r="D1862">
            <v>1</v>
          </cell>
          <cell r="E1862">
            <v>1</v>
          </cell>
          <cell r="F1862">
            <v>5.65</v>
          </cell>
          <cell r="G1862">
            <v>68.930000000000007</v>
          </cell>
          <cell r="H1862">
            <v>1.6</v>
          </cell>
          <cell r="I1862">
            <v>19.53</v>
          </cell>
          <cell r="J1862">
            <v>269.01</v>
          </cell>
        </row>
        <row r="1863">
          <cell r="A1863" t="str">
            <v>BSC_Wien_C</v>
          </cell>
          <cell r="B1863">
            <v>9116</v>
          </cell>
          <cell r="C1863" t="str">
            <v>WI15_MC_Westbahnhof</v>
          </cell>
          <cell r="D1863">
            <v>1</v>
          </cell>
          <cell r="E1863">
            <v>1</v>
          </cell>
          <cell r="F1863">
            <v>2.54</v>
          </cell>
          <cell r="G1863">
            <v>30.94</v>
          </cell>
          <cell r="H1863">
            <v>0.77</v>
          </cell>
          <cell r="I1863">
            <v>9.41</v>
          </cell>
          <cell r="J1863">
            <v>129.57</v>
          </cell>
        </row>
        <row r="1864">
          <cell r="A1864" t="str">
            <v>BSC_Wien_C</v>
          </cell>
          <cell r="B1864">
            <v>115</v>
          </cell>
          <cell r="C1864" t="str">
            <v>WI15_Schweglerstr</v>
          </cell>
          <cell r="D1864">
            <v>1</v>
          </cell>
          <cell r="E1864">
            <v>1</v>
          </cell>
          <cell r="F1864">
            <v>4.18</v>
          </cell>
          <cell r="G1864">
            <v>50.94</v>
          </cell>
          <cell r="H1864">
            <v>1.31</v>
          </cell>
          <cell r="I1864">
            <v>16.02</v>
          </cell>
          <cell r="J1864">
            <v>220.67</v>
          </cell>
        </row>
        <row r="1865">
          <cell r="A1865" t="str">
            <v>BSC_Wien_C</v>
          </cell>
          <cell r="B1865">
            <v>179</v>
          </cell>
          <cell r="C1865" t="str">
            <v>WI15_Schweglerstr</v>
          </cell>
          <cell r="D1865">
            <v>1</v>
          </cell>
          <cell r="E1865">
            <v>2</v>
          </cell>
          <cell r="F1865">
            <v>4.54</v>
          </cell>
          <cell r="G1865">
            <v>55.39</v>
          </cell>
          <cell r="H1865">
            <v>1.45</v>
          </cell>
          <cell r="I1865">
            <v>17.73</v>
          </cell>
          <cell r="J1865">
            <v>244.19</v>
          </cell>
        </row>
        <row r="1866">
          <cell r="A1866" t="str">
            <v>BSC_Wien_C</v>
          </cell>
          <cell r="B1866">
            <v>116</v>
          </cell>
          <cell r="C1866" t="str">
            <v>WI15_Schweglerstr</v>
          </cell>
          <cell r="D1866">
            <v>1</v>
          </cell>
          <cell r="E1866">
            <v>3</v>
          </cell>
          <cell r="F1866">
            <v>6.14</v>
          </cell>
          <cell r="G1866">
            <v>74.84</v>
          </cell>
          <cell r="H1866">
            <v>2.16</v>
          </cell>
          <cell r="I1866">
            <v>26.35</v>
          </cell>
          <cell r="J1866">
            <v>362.96</v>
          </cell>
        </row>
        <row r="1867">
          <cell r="A1867" t="str">
            <v>BSC_Wien_K</v>
          </cell>
          <cell r="B1867">
            <v>109</v>
          </cell>
          <cell r="C1867" t="str">
            <v>WI15_Sechsh_Iheringg</v>
          </cell>
          <cell r="D1867">
            <v>1</v>
          </cell>
          <cell r="E1867">
            <v>1</v>
          </cell>
          <cell r="F1867">
            <v>6.51</v>
          </cell>
          <cell r="G1867">
            <v>79.45</v>
          </cell>
          <cell r="H1867">
            <v>1.53</v>
          </cell>
          <cell r="I1867">
            <v>18.61</v>
          </cell>
          <cell r="J1867">
            <v>256.42</v>
          </cell>
        </row>
        <row r="1868">
          <cell r="A1868" t="str">
            <v>BSC_Wien_K</v>
          </cell>
          <cell r="B1868">
            <v>110</v>
          </cell>
          <cell r="C1868" t="str">
            <v>WI15_Sechsh_Iheringg</v>
          </cell>
          <cell r="D1868">
            <v>1</v>
          </cell>
          <cell r="E1868">
            <v>2</v>
          </cell>
          <cell r="F1868">
            <v>10.35</v>
          </cell>
          <cell r="G1868">
            <v>126.18</v>
          </cell>
          <cell r="H1868">
            <v>3.54</v>
          </cell>
          <cell r="I1868">
            <v>43.22</v>
          </cell>
          <cell r="J1868">
            <v>595.39</v>
          </cell>
        </row>
        <row r="1869">
          <cell r="A1869" t="str">
            <v>BSC_Wien_K</v>
          </cell>
          <cell r="B1869">
            <v>111</v>
          </cell>
          <cell r="C1869" t="str">
            <v>WI15_Sechsh_Iheringg</v>
          </cell>
          <cell r="D1869">
            <v>1</v>
          </cell>
          <cell r="E1869">
            <v>3</v>
          </cell>
          <cell r="F1869">
            <v>7.4</v>
          </cell>
          <cell r="G1869">
            <v>90.24</v>
          </cell>
          <cell r="H1869">
            <v>2.2200000000000002</v>
          </cell>
          <cell r="I1869">
            <v>27.02</v>
          </cell>
          <cell r="J1869">
            <v>372.22</v>
          </cell>
        </row>
        <row r="1870">
          <cell r="A1870" t="str">
            <v>BSC_Wien_C</v>
          </cell>
          <cell r="B1870">
            <v>106</v>
          </cell>
          <cell r="C1870" t="str">
            <v>WI15_Sechshauser_Str</v>
          </cell>
          <cell r="D1870">
            <v>1</v>
          </cell>
          <cell r="E1870">
            <v>1</v>
          </cell>
          <cell r="F1870">
            <v>4.6399999999999997</v>
          </cell>
          <cell r="G1870">
            <v>56.64</v>
          </cell>
          <cell r="H1870">
            <v>1.34</v>
          </cell>
          <cell r="I1870">
            <v>16.34</v>
          </cell>
          <cell r="J1870">
            <v>225.14</v>
          </cell>
        </row>
        <row r="1871">
          <cell r="A1871" t="str">
            <v>BSC_Wien_C</v>
          </cell>
          <cell r="B1871">
            <v>107</v>
          </cell>
          <cell r="C1871" t="str">
            <v>WI15_Sechshauser_Str</v>
          </cell>
          <cell r="D1871">
            <v>1</v>
          </cell>
          <cell r="E1871">
            <v>2</v>
          </cell>
          <cell r="F1871">
            <v>4.92</v>
          </cell>
          <cell r="G1871">
            <v>60.03</v>
          </cell>
          <cell r="H1871">
            <v>1.45</v>
          </cell>
          <cell r="I1871">
            <v>17.7</v>
          </cell>
          <cell r="J1871">
            <v>243.89</v>
          </cell>
        </row>
        <row r="1872">
          <cell r="A1872" t="str">
            <v>BSC_Wien_C</v>
          </cell>
          <cell r="B1872">
            <v>108</v>
          </cell>
          <cell r="C1872" t="str">
            <v>WI15_Sechshauser_Str</v>
          </cell>
          <cell r="D1872">
            <v>1</v>
          </cell>
          <cell r="E1872">
            <v>3</v>
          </cell>
          <cell r="F1872">
            <v>2.59</v>
          </cell>
          <cell r="G1872">
            <v>31.58</v>
          </cell>
          <cell r="H1872">
            <v>0.84</v>
          </cell>
          <cell r="I1872">
            <v>10.23</v>
          </cell>
          <cell r="J1872">
            <v>140.9</v>
          </cell>
        </row>
        <row r="1873">
          <cell r="A1873" t="str">
            <v>BSC_Wien_F</v>
          </cell>
          <cell r="B1873">
            <v>599</v>
          </cell>
          <cell r="C1873" t="str">
            <v>WI16_Floetzersteig</v>
          </cell>
          <cell r="D1873">
            <v>1</v>
          </cell>
          <cell r="E1873">
            <v>1</v>
          </cell>
          <cell r="F1873">
            <v>1.36</v>
          </cell>
          <cell r="G1873">
            <v>46.25</v>
          </cell>
          <cell r="H1873">
            <v>0.31</v>
          </cell>
          <cell r="I1873">
            <v>10.71</v>
          </cell>
          <cell r="J1873">
            <v>52.83</v>
          </cell>
        </row>
        <row r="1874">
          <cell r="A1874" t="str">
            <v>BSC_Wien_F</v>
          </cell>
          <cell r="B1874">
            <v>12120</v>
          </cell>
          <cell r="C1874" t="str">
            <v>WI16_Floetzersteig</v>
          </cell>
          <cell r="D1874">
            <v>1</v>
          </cell>
          <cell r="E1874">
            <v>2</v>
          </cell>
          <cell r="F1874">
            <v>1.53</v>
          </cell>
          <cell r="G1874">
            <v>52.04</v>
          </cell>
          <cell r="H1874">
            <v>0.3</v>
          </cell>
          <cell r="I1874">
            <v>10.26</v>
          </cell>
          <cell r="J1874">
            <v>50.61</v>
          </cell>
        </row>
        <row r="1875">
          <cell r="A1875" t="str">
            <v>BSC_Wien_F</v>
          </cell>
          <cell r="B1875">
            <v>12121</v>
          </cell>
          <cell r="C1875" t="str">
            <v>WI16_Floetzersteig</v>
          </cell>
          <cell r="D1875">
            <v>1</v>
          </cell>
          <cell r="E1875">
            <v>3</v>
          </cell>
          <cell r="F1875">
            <v>2.84</v>
          </cell>
          <cell r="G1875">
            <v>34.630000000000003</v>
          </cell>
          <cell r="H1875">
            <v>0.87</v>
          </cell>
          <cell r="I1875">
            <v>10.6</v>
          </cell>
          <cell r="J1875">
            <v>145.99</v>
          </cell>
        </row>
        <row r="1876">
          <cell r="A1876" t="str">
            <v>BSC_Wien_F</v>
          </cell>
          <cell r="B1876">
            <v>71</v>
          </cell>
          <cell r="C1876" t="str">
            <v>WI16_Ottakringer_Str</v>
          </cell>
          <cell r="D1876">
            <v>1</v>
          </cell>
          <cell r="E1876">
            <v>1</v>
          </cell>
          <cell r="F1876">
            <v>1.47</v>
          </cell>
          <cell r="G1876">
            <v>50.16</v>
          </cell>
          <cell r="H1876">
            <v>0.34</v>
          </cell>
          <cell r="I1876">
            <v>11.62</v>
          </cell>
          <cell r="J1876">
            <v>57.29</v>
          </cell>
        </row>
        <row r="1877">
          <cell r="A1877" t="str">
            <v>BSC_Wien_F</v>
          </cell>
          <cell r="B1877">
            <v>257</v>
          </cell>
          <cell r="C1877" t="str">
            <v>WI16_Ottakringer_Str</v>
          </cell>
          <cell r="D1877">
            <v>1</v>
          </cell>
          <cell r="E1877">
            <v>2</v>
          </cell>
          <cell r="F1877">
            <v>4.5</v>
          </cell>
          <cell r="G1877">
            <v>54.81</v>
          </cell>
          <cell r="H1877">
            <v>1.1200000000000001</v>
          </cell>
          <cell r="I1877">
            <v>13.64</v>
          </cell>
          <cell r="J1877">
            <v>187.85</v>
          </cell>
        </row>
        <row r="1878">
          <cell r="A1878" t="str">
            <v>BSC_Wien_F</v>
          </cell>
          <cell r="B1878">
            <v>258</v>
          </cell>
          <cell r="C1878" t="str">
            <v>WI16_Ottakringer_Str</v>
          </cell>
          <cell r="D1878">
            <v>1</v>
          </cell>
          <cell r="E1878">
            <v>3</v>
          </cell>
          <cell r="F1878">
            <v>9.5</v>
          </cell>
          <cell r="G1878">
            <v>115.88</v>
          </cell>
          <cell r="H1878">
            <v>3.3</v>
          </cell>
          <cell r="I1878">
            <v>40.22</v>
          </cell>
          <cell r="J1878">
            <v>554.08000000000004</v>
          </cell>
        </row>
        <row r="1879">
          <cell r="A1879" t="str">
            <v>BSC_Wien_F</v>
          </cell>
          <cell r="B1879">
            <v>2302</v>
          </cell>
          <cell r="C1879" t="str">
            <v>WI16_Sandleitengasse</v>
          </cell>
          <cell r="D1879">
            <v>1</v>
          </cell>
          <cell r="E1879">
            <v>1</v>
          </cell>
          <cell r="F1879">
            <v>3.67</v>
          </cell>
          <cell r="G1879">
            <v>44.78</v>
          </cell>
          <cell r="H1879">
            <v>1.3</v>
          </cell>
          <cell r="I1879">
            <v>15.9</v>
          </cell>
          <cell r="J1879">
            <v>219</v>
          </cell>
        </row>
        <row r="1880">
          <cell r="A1880" t="str">
            <v>BSC_Wien_F</v>
          </cell>
          <cell r="B1880">
            <v>2303</v>
          </cell>
          <cell r="C1880" t="str">
            <v>WI16_Sandleitengasse</v>
          </cell>
          <cell r="D1880">
            <v>1</v>
          </cell>
          <cell r="E1880">
            <v>2</v>
          </cell>
          <cell r="F1880">
            <v>4.67</v>
          </cell>
          <cell r="G1880">
            <v>159.26</v>
          </cell>
          <cell r="H1880">
            <v>1.49</v>
          </cell>
          <cell r="I1880">
            <v>50.87</v>
          </cell>
          <cell r="J1880">
            <v>250.86</v>
          </cell>
        </row>
        <row r="1881">
          <cell r="A1881" t="str">
            <v>BSC_Wien_F</v>
          </cell>
          <cell r="B1881">
            <v>2304</v>
          </cell>
          <cell r="C1881" t="str">
            <v>WI16_Sandleitengasse</v>
          </cell>
          <cell r="D1881">
            <v>1</v>
          </cell>
          <cell r="E1881">
            <v>3</v>
          </cell>
          <cell r="F1881">
            <v>4.96</v>
          </cell>
          <cell r="G1881">
            <v>60.55</v>
          </cell>
          <cell r="H1881">
            <v>1.39</v>
          </cell>
          <cell r="I1881">
            <v>17.010000000000002</v>
          </cell>
          <cell r="J1881">
            <v>234.34</v>
          </cell>
        </row>
        <row r="1882">
          <cell r="A1882" t="str">
            <v>BSC_Wien_C</v>
          </cell>
          <cell r="B1882">
            <v>210</v>
          </cell>
          <cell r="C1882" t="str">
            <v>WI16_Thaliastr_Wendg</v>
          </cell>
          <cell r="D1882">
            <v>1</v>
          </cell>
          <cell r="E1882">
            <v>1</v>
          </cell>
          <cell r="F1882">
            <v>6.75</v>
          </cell>
          <cell r="G1882">
            <v>82.31</v>
          </cell>
          <cell r="H1882">
            <v>2.4</v>
          </cell>
          <cell r="I1882">
            <v>29.29</v>
          </cell>
          <cell r="J1882">
            <v>403.46</v>
          </cell>
        </row>
        <row r="1883">
          <cell r="A1883" t="str">
            <v>BSC_Wien_C</v>
          </cell>
          <cell r="B1883">
            <v>211</v>
          </cell>
          <cell r="C1883" t="str">
            <v>WI16_Thaliastr_Wendg</v>
          </cell>
          <cell r="D1883">
            <v>1</v>
          </cell>
          <cell r="E1883">
            <v>2</v>
          </cell>
          <cell r="F1883">
            <v>8.66</v>
          </cell>
          <cell r="G1883">
            <v>105.64</v>
          </cell>
          <cell r="H1883">
            <v>3.12</v>
          </cell>
          <cell r="I1883">
            <v>38.06</v>
          </cell>
          <cell r="J1883">
            <v>524.37</v>
          </cell>
        </row>
        <row r="1884">
          <cell r="A1884" t="str">
            <v>BSC_Wien_C</v>
          </cell>
          <cell r="B1884">
            <v>212</v>
          </cell>
          <cell r="C1884" t="str">
            <v>WI16_Thaliastr_Wendg</v>
          </cell>
          <cell r="D1884">
            <v>1</v>
          </cell>
          <cell r="E1884">
            <v>3</v>
          </cell>
          <cell r="F1884">
            <v>11.18</v>
          </cell>
          <cell r="G1884">
            <v>136.28</v>
          </cell>
          <cell r="H1884">
            <v>3.27</v>
          </cell>
          <cell r="I1884">
            <v>39.85</v>
          </cell>
          <cell r="J1884">
            <v>548.98</v>
          </cell>
        </row>
        <row r="1885">
          <cell r="A1885" t="str">
            <v>BSC_Wien_F</v>
          </cell>
          <cell r="B1885">
            <v>2229</v>
          </cell>
          <cell r="C1885" t="str">
            <v>WI17_Alszeile</v>
          </cell>
          <cell r="D1885">
            <v>1</v>
          </cell>
          <cell r="E1885">
            <v>1</v>
          </cell>
          <cell r="F1885">
            <v>0.86</v>
          </cell>
          <cell r="G1885">
            <v>10.55</v>
          </cell>
          <cell r="H1885">
            <v>0.18</v>
          </cell>
          <cell r="I1885">
            <v>2.1800000000000002</v>
          </cell>
          <cell r="J1885">
            <v>30.09</v>
          </cell>
        </row>
        <row r="1886">
          <cell r="A1886" t="str">
            <v>BSC_Wien_F</v>
          </cell>
          <cell r="B1886">
            <v>2230</v>
          </cell>
          <cell r="C1886" t="str">
            <v>WI17_Alszeile</v>
          </cell>
          <cell r="D1886">
            <v>1</v>
          </cell>
          <cell r="E1886">
            <v>2</v>
          </cell>
          <cell r="F1886">
            <v>2.12</v>
          </cell>
          <cell r="G1886">
            <v>25.79</v>
          </cell>
          <cell r="H1886">
            <v>0.56999999999999995</v>
          </cell>
          <cell r="I1886">
            <v>6.93</v>
          </cell>
          <cell r="J1886">
            <v>95.49</v>
          </cell>
        </row>
        <row r="1887">
          <cell r="A1887" t="str">
            <v>BSC_Wien_F</v>
          </cell>
          <cell r="B1887">
            <v>11960</v>
          </cell>
          <cell r="C1887" t="str">
            <v>WI17_Alszeile</v>
          </cell>
          <cell r="D1887">
            <v>1</v>
          </cell>
          <cell r="E1887">
            <v>3</v>
          </cell>
          <cell r="F1887">
            <v>0.67</v>
          </cell>
          <cell r="G1887">
            <v>8.17</v>
          </cell>
          <cell r="H1887">
            <v>0.11</v>
          </cell>
          <cell r="I1887">
            <v>1.39</v>
          </cell>
          <cell r="J1887">
            <v>19.14</v>
          </cell>
        </row>
        <row r="1888">
          <cell r="A1888" t="str">
            <v>BSC_Wien_F</v>
          </cell>
          <cell r="B1888">
            <v>1650</v>
          </cell>
          <cell r="C1888" t="str">
            <v>WI17_Dornbacherstr</v>
          </cell>
          <cell r="D1888">
            <v>1</v>
          </cell>
          <cell r="E1888">
            <v>1</v>
          </cell>
          <cell r="F1888">
            <v>1.84</v>
          </cell>
          <cell r="G1888">
            <v>22.44</v>
          </cell>
          <cell r="H1888">
            <v>0.28999999999999998</v>
          </cell>
          <cell r="I1888">
            <v>3.57</v>
          </cell>
          <cell r="J1888">
            <v>49.22</v>
          </cell>
        </row>
        <row r="1889">
          <cell r="A1889" t="str">
            <v>BSC_Wien_F</v>
          </cell>
          <cell r="B1889">
            <v>1651</v>
          </cell>
          <cell r="C1889" t="str">
            <v>WI17_Dornbacherstr</v>
          </cell>
          <cell r="D1889">
            <v>1</v>
          </cell>
          <cell r="E1889">
            <v>2</v>
          </cell>
          <cell r="F1889">
            <v>1.6</v>
          </cell>
          <cell r="G1889">
            <v>19.57</v>
          </cell>
          <cell r="H1889">
            <v>0.4</v>
          </cell>
          <cell r="I1889">
            <v>4.82</v>
          </cell>
          <cell r="J1889">
            <v>66.37</v>
          </cell>
        </row>
        <row r="1890">
          <cell r="A1890" t="str">
            <v>BSC_Wien_F</v>
          </cell>
          <cell r="B1890">
            <v>12040</v>
          </cell>
          <cell r="C1890" t="str">
            <v>WI17_Dornbacherstr</v>
          </cell>
          <cell r="D1890">
            <v>1</v>
          </cell>
          <cell r="E1890">
            <v>3</v>
          </cell>
          <cell r="F1890">
            <v>0.59</v>
          </cell>
          <cell r="G1890">
            <v>7.26</v>
          </cell>
          <cell r="H1890">
            <v>0.06</v>
          </cell>
          <cell r="I1890">
            <v>0.74</v>
          </cell>
          <cell r="J1890">
            <v>10.26</v>
          </cell>
        </row>
        <row r="1891">
          <cell r="A1891" t="str">
            <v>BSC_Wien_F</v>
          </cell>
          <cell r="B1891">
            <v>145</v>
          </cell>
          <cell r="C1891" t="str">
            <v>WI17_Hernalser_Hptstr</v>
          </cell>
          <cell r="D1891">
            <v>1</v>
          </cell>
          <cell r="E1891">
            <v>1</v>
          </cell>
          <cell r="F1891">
            <v>2.7</v>
          </cell>
          <cell r="G1891">
            <v>32.9</v>
          </cell>
          <cell r="H1891">
            <v>0.67</v>
          </cell>
          <cell r="I1891">
            <v>8.2200000000000006</v>
          </cell>
          <cell r="J1891">
            <v>113.29</v>
          </cell>
        </row>
        <row r="1892">
          <cell r="A1892" t="str">
            <v>BSC_Wien_F</v>
          </cell>
          <cell r="B1892">
            <v>443</v>
          </cell>
          <cell r="C1892" t="str">
            <v>WI17_Hernalser_Hptstr</v>
          </cell>
          <cell r="D1892">
            <v>1</v>
          </cell>
          <cell r="E1892">
            <v>2</v>
          </cell>
          <cell r="F1892">
            <v>6.42</v>
          </cell>
          <cell r="G1892">
            <v>78.260000000000005</v>
          </cell>
          <cell r="H1892">
            <v>1.86</v>
          </cell>
          <cell r="I1892">
            <v>22.71</v>
          </cell>
          <cell r="J1892">
            <v>312.86</v>
          </cell>
        </row>
        <row r="1893">
          <cell r="A1893" t="str">
            <v>BSC_Wien_F</v>
          </cell>
          <cell r="B1893">
            <v>12020</v>
          </cell>
          <cell r="C1893" t="str">
            <v>WI17_Hernalser_Hptstr</v>
          </cell>
          <cell r="D1893">
            <v>1</v>
          </cell>
          <cell r="E1893">
            <v>3</v>
          </cell>
          <cell r="F1893">
            <v>6.87</v>
          </cell>
          <cell r="G1893">
            <v>83.72</v>
          </cell>
          <cell r="H1893">
            <v>1.96</v>
          </cell>
          <cell r="I1893">
            <v>23.94</v>
          </cell>
          <cell r="J1893">
            <v>329.82</v>
          </cell>
        </row>
        <row r="1894">
          <cell r="A1894" t="str">
            <v>BSC_Wien_C</v>
          </cell>
          <cell r="B1894">
            <v>199</v>
          </cell>
          <cell r="C1894" t="str">
            <v>WI17_Joergerstr</v>
          </cell>
          <cell r="D1894">
            <v>1</v>
          </cell>
          <cell r="E1894">
            <v>1</v>
          </cell>
          <cell r="F1894">
            <v>5.46</v>
          </cell>
          <cell r="G1894">
            <v>66.64</v>
          </cell>
          <cell r="H1894">
            <v>1.76</v>
          </cell>
          <cell r="I1894">
            <v>21.51</v>
          </cell>
          <cell r="J1894">
            <v>296.33999999999997</v>
          </cell>
        </row>
        <row r="1895">
          <cell r="A1895" t="str">
            <v>BSC_Wien_C</v>
          </cell>
          <cell r="B1895">
            <v>201</v>
          </cell>
          <cell r="C1895" t="str">
            <v>WI17_Joergerstr</v>
          </cell>
          <cell r="D1895">
            <v>1</v>
          </cell>
          <cell r="E1895">
            <v>2</v>
          </cell>
          <cell r="F1895">
            <v>2.71</v>
          </cell>
          <cell r="G1895">
            <v>33.08</v>
          </cell>
          <cell r="H1895">
            <v>0.75</v>
          </cell>
          <cell r="I1895">
            <v>9.2100000000000009</v>
          </cell>
          <cell r="J1895">
            <v>126.82</v>
          </cell>
        </row>
        <row r="1896">
          <cell r="A1896" t="str">
            <v>BSC_Wien_C</v>
          </cell>
          <cell r="B1896">
            <v>202</v>
          </cell>
          <cell r="C1896" t="str">
            <v>WI17_Joergerstr</v>
          </cell>
          <cell r="D1896">
            <v>1</v>
          </cell>
          <cell r="E1896">
            <v>3</v>
          </cell>
          <cell r="F1896">
            <v>5.34</v>
          </cell>
          <cell r="G1896">
            <v>65.12</v>
          </cell>
          <cell r="H1896">
            <v>1.62</v>
          </cell>
          <cell r="I1896">
            <v>19.739999999999998</v>
          </cell>
          <cell r="J1896">
            <v>271.88</v>
          </cell>
        </row>
        <row r="1897">
          <cell r="A1897" t="str">
            <v>BSC_Wien_F</v>
          </cell>
          <cell r="B1897">
            <v>345</v>
          </cell>
          <cell r="C1897" t="str">
            <v>WI17_Neuwaldegger_Str</v>
          </cell>
          <cell r="D1897">
            <v>1</v>
          </cell>
          <cell r="E1897">
            <v>1</v>
          </cell>
          <cell r="F1897">
            <v>0.81</v>
          </cell>
          <cell r="G1897">
            <v>9.82</v>
          </cell>
          <cell r="H1897">
            <v>0.09</v>
          </cell>
          <cell r="I1897">
            <v>1.06</v>
          </cell>
          <cell r="J1897">
            <v>14.57</v>
          </cell>
        </row>
        <row r="1898">
          <cell r="A1898" t="str">
            <v>BSC_Wien_F</v>
          </cell>
          <cell r="B1898">
            <v>440</v>
          </cell>
          <cell r="C1898" t="str">
            <v>WI17_Neuwaldegger_Str</v>
          </cell>
          <cell r="D1898">
            <v>1</v>
          </cell>
          <cell r="E1898">
            <v>2</v>
          </cell>
          <cell r="F1898">
            <v>1.76</v>
          </cell>
          <cell r="G1898">
            <v>21.46</v>
          </cell>
          <cell r="H1898">
            <v>0.36</v>
          </cell>
          <cell r="I1898">
            <v>4.3600000000000003</v>
          </cell>
          <cell r="J1898">
            <v>60.12</v>
          </cell>
        </row>
        <row r="1899">
          <cell r="A1899" t="str">
            <v>BSC_Wien_F</v>
          </cell>
          <cell r="B1899">
            <v>12061</v>
          </cell>
          <cell r="C1899" t="str">
            <v>WI17_Neuwaldegger_Str</v>
          </cell>
          <cell r="D1899">
            <v>1</v>
          </cell>
          <cell r="E1899">
            <v>3</v>
          </cell>
          <cell r="F1899">
            <v>0.84</v>
          </cell>
          <cell r="G1899">
            <v>10.27</v>
          </cell>
          <cell r="H1899">
            <v>0.15</v>
          </cell>
          <cell r="I1899">
            <v>1.86</v>
          </cell>
          <cell r="J1899">
            <v>25.61</v>
          </cell>
        </row>
        <row r="1900">
          <cell r="A1900" t="str">
            <v>BSC_Wien_F</v>
          </cell>
          <cell r="B1900">
            <v>7385</v>
          </cell>
          <cell r="C1900" t="str">
            <v>WI17_Wattgasse</v>
          </cell>
          <cell r="D1900">
            <v>1</v>
          </cell>
          <cell r="E1900">
            <v>1</v>
          </cell>
          <cell r="F1900">
            <v>7.77</v>
          </cell>
          <cell r="G1900">
            <v>94.75</v>
          </cell>
          <cell r="H1900">
            <v>2.69</v>
          </cell>
          <cell r="I1900">
            <v>32.76</v>
          </cell>
          <cell r="J1900">
            <v>451.29</v>
          </cell>
        </row>
        <row r="1901">
          <cell r="A1901" t="str">
            <v>BSC_Wien_F</v>
          </cell>
          <cell r="B1901">
            <v>4085</v>
          </cell>
          <cell r="C1901" t="str">
            <v>WI17_Wattgasse</v>
          </cell>
          <cell r="D1901">
            <v>1</v>
          </cell>
          <cell r="E1901">
            <v>2</v>
          </cell>
          <cell r="F1901">
            <v>4.47</v>
          </cell>
          <cell r="G1901">
            <v>54.54</v>
          </cell>
          <cell r="H1901">
            <v>1.31</v>
          </cell>
          <cell r="I1901">
            <v>16.03</v>
          </cell>
          <cell r="J1901">
            <v>220.84</v>
          </cell>
        </row>
        <row r="1902">
          <cell r="A1902" t="str">
            <v>BSC_Wien_F</v>
          </cell>
          <cell r="B1902">
            <v>4185</v>
          </cell>
          <cell r="C1902" t="str">
            <v>WI17_Wattgasse</v>
          </cell>
          <cell r="D1902">
            <v>1</v>
          </cell>
          <cell r="E1902">
            <v>3</v>
          </cell>
          <cell r="F1902">
            <v>5.93</v>
          </cell>
          <cell r="G1902">
            <v>72.34</v>
          </cell>
          <cell r="H1902">
            <v>1.51</v>
          </cell>
          <cell r="I1902">
            <v>18.46</v>
          </cell>
          <cell r="J1902">
            <v>254.27</v>
          </cell>
        </row>
        <row r="1903">
          <cell r="A1903" t="str">
            <v>BSC_Wien_C</v>
          </cell>
          <cell r="B1903">
            <v>121</v>
          </cell>
          <cell r="C1903" t="str">
            <v>WI18_Cottagegasse</v>
          </cell>
          <cell r="D1903">
            <v>1</v>
          </cell>
          <cell r="E1903">
            <v>1</v>
          </cell>
          <cell r="F1903">
            <v>0.97</v>
          </cell>
          <cell r="G1903">
            <v>33.04</v>
          </cell>
          <cell r="H1903">
            <v>0.17</v>
          </cell>
          <cell r="I1903">
            <v>5.7</v>
          </cell>
          <cell r="J1903">
            <v>28.09</v>
          </cell>
        </row>
        <row r="1904">
          <cell r="A1904" t="str">
            <v>BSC_Wien_C</v>
          </cell>
          <cell r="B1904">
            <v>122</v>
          </cell>
          <cell r="C1904" t="str">
            <v>WI18_Cottagegasse</v>
          </cell>
          <cell r="D1904">
            <v>1</v>
          </cell>
          <cell r="E1904">
            <v>2</v>
          </cell>
          <cell r="F1904">
            <v>3.94</v>
          </cell>
          <cell r="G1904">
            <v>47.99</v>
          </cell>
          <cell r="H1904">
            <v>1.08</v>
          </cell>
          <cell r="I1904">
            <v>13.15</v>
          </cell>
          <cell r="J1904">
            <v>181.14</v>
          </cell>
        </row>
        <row r="1905">
          <cell r="A1905" t="str">
            <v>BSC_Wien_C</v>
          </cell>
          <cell r="B1905">
            <v>123</v>
          </cell>
          <cell r="C1905" t="str">
            <v>WI18_Cottagegasse</v>
          </cell>
          <cell r="D1905">
            <v>1</v>
          </cell>
          <cell r="E1905">
            <v>3</v>
          </cell>
          <cell r="F1905">
            <v>5.86</v>
          </cell>
          <cell r="G1905">
            <v>71.430000000000007</v>
          </cell>
          <cell r="H1905">
            <v>1.8</v>
          </cell>
          <cell r="I1905">
            <v>21.96</v>
          </cell>
          <cell r="J1905">
            <v>302.52</v>
          </cell>
        </row>
        <row r="1906">
          <cell r="A1906" t="str">
            <v>BSC_Wien_F</v>
          </cell>
          <cell r="B1906">
            <v>120</v>
          </cell>
          <cell r="C1906" t="str">
            <v>WI18_Gersthofer_Str</v>
          </cell>
          <cell r="D1906">
            <v>1</v>
          </cell>
          <cell r="E1906">
            <v>1</v>
          </cell>
          <cell r="F1906">
            <v>1.77</v>
          </cell>
          <cell r="G1906">
            <v>21.55</v>
          </cell>
          <cell r="H1906">
            <v>0.48</v>
          </cell>
          <cell r="I1906">
            <v>5.8</v>
          </cell>
          <cell r="J1906">
            <v>79.88</v>
          </cell>
        </row>
        <row r="1907">
          <cell r="A1907" t="str">
            <v>BSC_Wien_F</v>
          </cell>
          <cell r="B1907">
            <v>12100</v>
          </cell>
          <cell r="C1907" t="str">
            <v>WI18_Gersthofer_Str</v>
          </cell>
          <cell r="D1907">
            <v>1</v>
          </cell>
          <cell r="E1907">
            <v>2</v>
          </cell>
          <cell r="F1907">
            <v>1.98</v>
          </cell>
          <cell r="G1907">
            <v>67.37</v>
          </cell>
          <cell r="H1907">
            <v>0.39</v>
          </cell>
          <cell r="I1907">
            <v>13.12</v>
          </cell>
          <cell r="J1907">
            <v>64.680000000000007</v>
          </cell>
        </row>
        <row r="1908">
          <cell r="A1908" t="str">
            <v>BSC_Wien_F</v>
          </cell>
          <cell r="B1908">
            <v>12101</v>
          </cell>
          <cell r="C1908" t="str">
            <v>WI18_Gersthofer_Str</v>
          </cell>
          <cell r="D1908">
            <v>1</v>
          </cell>
          <cell r="E1908">
            <v>3</v>
          </cell>
          <cell r="F1908">
            <v>4.29</v>
          </cell>
          <cell r="G1908">
            <v>52.28</v>
          </cell>
          <cell r="H1908">
            <v>1.01</v>
          </cell>
          <cell r="I1908">
            <v>12.37</v>
          </cell>
          <cell r="J1908">
            <v>170.44</v>
          </cell>
        </row>
        <row r="1909">
          <cell r="A1909" t="str">
            <v>BSC_Wien_F</v>
          </cell>
          <cell r="B1909">
            <v>117</v>
          </cell>
          <cell r="C1909" t="str">
            <v>WI18_Paulinengasse</v>
          </cell>
          <cell r="D1909">
            <v>1</v>
          </cell>
          <cell r="E1909">
            <v>1</v>
          </cell>
          <cell r="F1909">
            <v>3.69</v>
          </cell>
          <cell r="G1909">
            <v>44.94</v>
          </cell>
          <cell r="H1909">
            <v>1.34</v>
          </cell>
          <cell r="I1909">
            <v>16.3</v>
          </cell>
          <cell r="J1909">
            <v>224.62</v>
          </cell>
        </row>
        <row r="1910">
          <cell r="A1910" t="str">
            <v>BSC_Wien_F</v>
          </cell>
          <cell r="B1910">
            <v>118</v>
          </cell>
          <cell r="C1910" t="str">
            <v>WI18_Paulinengasse</v>
          </cell>
          <cell r="D1910">
            <v>1</v>
          </cell>
          <cell r="E1910">
            <v>2</v>
          </cell>
          <cell r="F1910">
            <v>3.43</v>
          </cell>
          <cell r="G1910">
            <v>41.86</v>
          </cell>
          <cell r="H1910">
            <v>1.19</v>
          </cell>
          <cell r="I1910">
            <v>14.51</v>
          </cell>
          <cell r="J1910">
            <v>199.84</v>
          </cell>
        </row>
        <row r="1911">
          <cell r="A1911" t="str">
            <v>BSC_Wien_F</v>
          </cell>
          <cell r="B1911">
            <v>119</v>
          </cell>
          <cell r="C1911" t="str">
            <v>WI18_Paulinengasse</v>
          </cell>
          <cell r="D1911">
            <v>1</v>
          </cell>
          <cell r="E1911">
            <v>3</v>
          </cell>
          <cell r="F1911">
            <v>3.56</v>
          </cell>
          <cell r="G1911">
            <v>43.38</v>
          </cell>
          <cell r="H1911">
            <v>1.1000000000000001</v>
          </cell>
          <cell r="I1911">
            <v>13.44</v>
          </cell>
          <cell r="J1911">
            <v>185.22</v>
          </cell>
        </row>
        <row r="1912">
          <cell r="A1912" t="str">
            <v>BSC_Wien_F</v>
          </cell>
          <cell r="B1912">
            <v>326</v>
          </cell>
          <cell r="C1912" t="str">
            <v>WI18_Schafbergbad</v>
          </cell>
          <cell r="D1912">
            <v>1</v>
          </cell>
          <cell r="E1912">
            <v>1</v>
          </cell>
          <cell r="F1912">
            <v>2.38</v>
          </cell>
          <cell r="G1912">
            <v>28.96</v>
          </cell>
          <cell r="H1912">
            <v>0.24</v>
          </cell>
          <cell r="I1912">
            <v>2.95</v>
          </cell>
          <cell r="J1912">
            <v>40.67</v>
          </cell>
        </row>
        <row r="1913">
          <cell r="A1913" t="str">
            <v>BSC_Wien_G</v>
          </cell>
          <cell r="B1913">
            <v>89</v>
          </cell>
          <cell r="C1913" t="str">
            <v>WI19_Billr_Obkircherg</v>
          </cell>
          <cell r="D1913">
            <v>1</v>
          </cell>
          <cell r="E1913">
            <v>1</v>
          </cell>
          <cell r="F1913">
            <v>2.69</v>
          </cell>
          <cell r="G1913">
            <v>32.799999999999997</v>
          </cell>
          <cell r="H1913">
            <v>0.84</v>
          </cell>
          <cell r="I1913">
            <v>10.19</v>
          </cell>
          <cell r="J1913">
            <v>140.34</v>
          </cell>
        </row>
        <row r="1914">
          <cell r="A1914" t="str">
            <v>BSC_Wien_G</v>
          </cell>
          <cell r="B1914">
            <v>90</v>
          </cell>
          <cell r="C1914" t="str">
            <v>WI19_Billr_Obkircherg</v>
          </cell>
          <cell r="D1914">
            <v>1</v>
          </cell>
          <cell r="E1914">
            <v>2</v>
          </cell>
          <cell r="F1914">
            <v>5.95</v>
          </cell>
          <cell r="G1914">
            <v>72.59</v>
          </cell>
          <cell r="H1914">
            <v>1.49</v>
          </cell>
          <cell r="I1914">
            <v>18.12</v>
          </cell>
          <cell r="J1914">
            <v>249.64</v>
          </cell>
        </row>
        <row r="1915">
          <cell r="A1915" t="str">
            <v>BSC_Wien_G</v>
          </cell>
          <cell r="B1915">
            <v>12180</v>
          </cell>
          <cell r="C1915" t="str">
            <v>WI19_Billr_Obkircherg</v>
          </cell>
          <cell r="D1915">
            <v>1</v>
          </cell>
          <cell r="E1915">
            <v>3</v>
          </cell>
          <cell r="F1915">
            <v>6.68</v>
          </cell>
          <cell r="G1915">
            <v>81.489999999999995</v>
          </cell>
          <cell r="H1915">
            <v>1.68</v>
          </cell>
          <cell r="I1915">
            <v>20.51</v>
          </cell>
          <cell r="J1915">
            <v>282.49</v>
          </cell>
        </row>
        <row r="1916">
          <cell r="A1916" t="str">
            <v>BSC_Wien_G</v>
          </cell>
          <cell r="B1916">
            <v>80</v>
          </cell>
          <cell r="C1916" t="str">
            <v>WI19_Billrothstr</v>
          </cell>
          <cell r="D1916">
            <v>1</v>
          </cell>
          <cell r="E1916">
            <v>1</v>
          </cell>
          <cell r="F1916">
            <v>3.52</v>
          </cell>
          <cell r="G1916">
            <v>42.89</v>
          </cell>
          <cell r="H1916">
            <v>1.28</v>
          </cell>
          <cell r="I1916">
            <v>15.58</v>
          </cell>
          <cell r="J1916">
            <v>214.67</v>
          </cell>
        </row>
        <row r="1917">
          <cell r="A1917" t="str">
            <v>BSC_Wien_G</v>
          </cell>
          <cell r="B1917">
            <v>81</v>
          </cell>
          <cell r="C1917" t="str">
            <v>WI19_Billrothstr</v>
          </cell>
          <cell r="D1917">
            <v>1</v>
          </cell>
          <cell r="E1917">
            <v>2</v>
          </cell>
          <cell r="F1917">
            <v>4.97</v>
          </cell>
          <cell r="G1917">
            <v>60.67</v>
          </cell>
          <cell r="H1917">
            <v>1.58</v>
          </cell>
          <cell r="I1917">
            <v>19.22</v>
          </cell>
          <cell r="J1917">
            <v>264.75</v>
          </cell>
        </row>
        <row r="1918">
          <cell r="A1918" t="str">
            <v>BSC_Wien_G</v>
          </cell>
          <cell r="B1918">
            <v>82</v>
          </cell>
          <cell r="C1918" t="str">
            <v>WI19_Billrothstr</v>
          </cell>
          <cell r="D1918">
            <v>1</v>
          </cell>
          <cell r="E1918">
            <v>3</v>
          </cell>
          <cell r="F1918">
            <v>5.76</v>
          </cell>
          <cell r="G1918">
            <v>70.239999999999995</v>
          </cell>
          <cell r="H1918">
            <v>1.98</v>
          </cell>
          <cell r="I1918">
            <v>24.18</v>
          </cell>
          <cell r="J1918">
            <v>333.13</v>
          </cell>
        </row>
        <row r="1919">
          <cell r="A1919" t="str">
            <v>BSC_Wien_F</v>
          </cell>
          <cell r="B1919">
            <v>441</v>
          </cell>
          <cell r="C1919" t="str">
            <v>WI19_Celtesgasse</v>
          </cell>
          <cell r="D1919">
            <v>1</v>
          </cell>
          <cell r="E1919">
            <v>1</v>
          </cell>
          <cell r="F1919">
            <v>1.39</v>
          </cell>
          <cell r="G1919">
            <v>16.89</v>
          </cell>
          <cell r="H1919">
            <v>0.28999999999999998</v>
          </cell>
          <cell r="I1919">
            <v>3.59</v>
          </cell>
          <cell r="J1919">
            <v>49.43</v>
          </cell>
        </row>
        <row r="1920">
          <cell r="A1920" t="str">
            <v>BSC_Wien_F</v>
          </cell>
          <cell r="B1920">
            <v>442</v>
          </cell>
          <cell r="C1920" t="str">
            <v>WI19_Celtesgasse</v>
          </cell>
          <cell r="D1920">
            <v>1</v>
          </cell>
          <cell r="E1920">
            <v>2</v>
          </cell>
          <cell r="F1920">
            <v>0.91</v>
          </cell>
          <cell r="G1920">
            <v>11.07</v>
          </cell>
          <cell r="H1920">
            <v>0.1</v>
          </cell>
          <cell r="I1920">
            <v>1.17</v>
          </cell>
          <cell r="J1920">
            <v>16.079999999999998</v>
          </cell>
        </row>
        <row r="1921">
          <cell r="A1921" t="str">
            <v>BSC_Wien_F</v>
          </cell>
          <cell r="B1921">
            <v>12220</v>
          </cell>
          <cell r="C1921" t="str">
            <v>WI19_Celtesgasse</v>
          </cell>
          <cell r="D1921">
            <v>1</v>
          </cell>
          <cell r="E1921">
            <v>3</v>
          </cell>
          <cell r="F1921">
            <v>0.47</v>
          </cell>
          <cell r="G1921">
            <v>5.76</v>
          </cell>
          <cell r="H1921">
            <v>0.04</v>
          </cell>
          <cell r="I1921">
            <v>0.51</v>
          </cell>
          <cell r="J1921">
            <v>7.02</v>
          </cell>
        </row>
        <row r="1922">
          <cell r="A1922" t="str">
            <v>BSC_Wien_G</v>
          </cell>
          <cell r="B1922">
            <v>91</v>
          </cell>
          <cell r="C1922" t="str">
            <v>WI19_Doebl_Hauptstr</v>
          </cell>
          <cell r="D1922">
            <v>1</v>
          </cell>
          <cell r="E1922">
            <v>1</v>
          </cell>
          <cell r="F1922">
            <v>3.88</v>
          </cell>
          <cell r="G1922">
            <v>47.38</v>
          </cell>
          <cell r="H1922">
            <v>0.97</v>
          </cell>
          <cell r="I1922">
            <v>11.77</v>
          </cell>
          <cell r="J1922">
            <v>162.13999999999999</v>
          </cell>
        </row>
        <row r="1923">
          <cell r="A1923" t="str">
            <v>BSC_Wien_G</v>
          </cell>
          <cell r="B1923">
            <v>92</v>
          </cell>
          <cell r="C1923" t="str">
            <v>WI19_Doebl_Hauptstr</v>
          </cell>
          <cell r="D1923">
            <v>1</v>
          </cell>
          <cell r="E1923">
            <v>2</v>
          </cell>
          <cell r="F1923">
            <v>2.5</v>
          </cell>
          <cell r="G1923">
            <v>30.43</v>
          </cell>
          <cell r="H1923">
            <v>0.76</v>
          </cell>
          <cell r="I1923">
            <v>9.3000000000000007</v>
          </cell>
          <cell r="J1923">
            <v>128.13</v>
          </cell>
        </row>
        <row r="1924">
          <cell r="A1924" t="str">
            <v>BSC_Wien_G</v>
          </cell>
          <cell r="B1924">
            <v>93</v>
          </cell>
          <cell r="C1924" t="str">
            <v>WI19_Doebl_Hauptstr</v>
          </cell>
          <cell r="D1924">
            <v>1</v>
          </cell>
          <cell r="E1924">
            <v>3</v>
          </cell>
          <cell r="F1924">
            <v>5.03</v>
          </cell>
          <cell r="G1924">
            <v>61.31</v>
          </cell>
          <cell r="H1924">
            <v>1.8</v>
          </cell>
          <cell r="I1924">
            <v>21.94</v>
          </cell>
          <cell r="J1924">
            <v>302.31</v>
          </cell>
        </row>
        <row r="1925">
          <cell r="A1925" t="str">
            <v>BSC_Wien_G</v>
          </cell>
          <cell r="B1925">
            <v>434</v>
          </cell>
          <cell r="C1925" t="str">
            <v>WI19_Grinzinger_Str</v>
          </cell>
          <cell r="D1925">
            <v>1</v>
          </cell>
          <cell r="E1925">
            <v>1</v>
          </cell>
          <cell r="F1925">
            <v>2.4</v>
          </cell>
          <cell r="G1925">
            <v>81.93</v>
          </cell>
          <cell r="H1925">
            <v>0.71</v>
          </cell>
          <cell r="I1925">
            <v>24.15</v>
          </cell>
          <cell r="J1925">
            <v>119.07</v>
          </cell>
        </row>
        <row r="1926">
          <cell r="A1926" t="str">
            <v>BSC_Wien_G</v>
          </cell>
          <cell r="B1926">
            <v>435</v>
          </cell>
          <cell r="C1926" t="str">
            <v>WI19_Grinzinger_Str</v>
          </cell>
          <cell r="D1926">
            <v>1</v>
          </cell>
          <cell r="E1926">
            <v>2</v>
          </cell>
          <cell r="F1926">
            <v>2.4</v>
          </cell>
          <cell r="G1926">
            <v>81.760000000000005</v>
          </cell>
          <cell r="H1926">
            <v>0.77</v>
          </cell>
          <cell r="I1926">
            <v>26.29</v>
          </cell>
          <cell r="J1926">
            <v>129.63</v>
          </cell>
        </row>
        <row r="1927">
          <cell r="A1927" t="str">
            <v>BSC_Wien_G</v>
          </cell>
          <cell r="B1927">
            <v>436</v>
          </cell>
          <cell r="C1927" t="str">
            <v>WI19_Grinzinger_Str</v>
          </cell>
          <cell r="D1927">
            <v>1</v>
          </cell>
          <cell r="E1927">
            <v>3</v>
          </cell>
          <cell r="F1927">
            <v>2.25</v>
          </cell>
          <cell r="G1927">
            <v>27.41</v>
          </cell>
          <cell r="H1927">
            <v>0.61</v>
          </cell>
          <cell r="I1927">
            <v>7.45</v>
          </cell>
          <cell r="J1927">
            <v>102.59</v>
          </cell>
        </row>
        <row r="1928">
          <cell r="A1928" t="str">
            <v>BSC_Wien_F</v>
          </cell>
          <cell r="B1928">
            <v>321</v>
          </cell>
          <cell r="C1928" t="str">
            <v>WI19_Krapfenwaldbad</v>
          </cell>
          <cell r="D1928">
            <v>1</v>
          </cell>
          <cell r="E1928">
            <v>1</v>
          </cell>
          <cell r="F1928">
            <v>1.98</v>
          </cell>
          <cell r="G1928">
            <v>24.08</v>
          </cell>
          <cell r="H1928">
            <v>0.23</v>
          </cell>
          <cell r="I1928">
            <v>2.75</v>
          </cell>
          <cell r="J1928">
            <v>37.89</v>
          </cell>
        </row>
        <row r="1929">
          <cell r="A1929" t="str">
            <v>BSC_Wien_G</v>
          </cell>
          <cell r="B1929">
            <v>322</v>
          </cell>
          <cell r="C1929" t="str">
            <v>WI19_Neugebauerweg</v>
          </cell>
          <cell r="D1929">
            <v>1</v>
          </cell>
          <cell r="E1929">
            <v>1</v>
          </cell>
          <cell r="F1929">
            <v>1.79</v>
          </cell>
          <cell r="G1929">
            <v>21.86</v>
          </cell>
          <cell r="H1929">
            <v>0.49</v>
          </cell>
          <cell r="I1929">
            <v>5.96</v>
          </cell>
          <cell r="J1929">
            <v>82.05</v>
          </cell>
        </row>
        <row r="1930">
          <cell r="A1930" t="str">
            <v>BSC_Wien_G</v>
          </cell>
          <cell r="B1930">
            <v>12181</v>
          </cell>
          <cell r="C1930" t="str">
            <v>WI19_Neugebauerweg</v>
          </cell>
          <cell r="D1930">
            <v>1</v>
          </cell>
          <cell r="E1930">
            <v>2</v>
          </cell>
          <cell r="F1930">
            <v>1.01</v>
          </cell>
          <cell r="G1930">
            <v>34.58</v>
          </cell>
          <cell r="H1930">
            <v>0.15</v>
          </cell>
          <cell r="I1930">
            <v>4.96</v>
          </cell>
          <cell r="J1930">
            <v>24.46</v>
          </cell>
        </row>
        <row r="1931">
          <cell r="A1931" t="str">
            <v>BSC_Wien_G</v>
          </cell>
          <cell r="B1931">
            <v>12182</v>
          </cell>
          <cell r="C1931" t="str">
            <v>WI19_Neugebauerweg</v>
          </cell>
          <cell r="D1931">
            <v>1</v>
          </cell>
          <cell r="E1931">
            <v>3</v>
          </cell>
          <cell r="F1931">
            <v>2.73</v>
          </cell>
          <cell r="G1931">
            <v>33.26</v>
          </cell>
          <cell r="H1931">
            <v>0.75</v>
          </cell>
          <cell r="I1931">
            <v>9.1</v>
          </cell>
          <cell r="J1931">
            <v>125.38</v>
          </cell>
        </row>
        <row r="1932">
          <cell r="A1932" t="str">
            <v>BSC_Wien_F</v>
          </cell>
          <cell r="B1932">
            <v>2298</v>
          </cell>
          <cell r="C1932" t="str">
            <v>WI19_Neustift_a_Walde</v>
          </cell>
          <cell r="D1932">
            <v>1</v>
          </cell>
          <cell r="E1932">
            <v>1</v>
          </cell>
          <cell r="F1932">
            <v>1.86</v>
          </cell>
          <cell r="G1932">
            <v>22.65</v>
          </cell>
          <cell r="H1932">
            <v>0.26</v>
          </cell>
          <cell r="I1932">
            <v>3.2</v>
          </cell>
          <cell r="J1932">
            <v>44.08</v>
          </cell>
        </row>
        <row r="1933">
          <cell r="A1933" t="str">
            <v>BSC_Wien_F</v>
          </cell>
          <cell r="B1933">
            <v>2300</v>
          </cell>
          <cell r="C1933" t="str">
            <v>WI19_Neustift_a_Walde</v>
          </cell>
          <cell r="D1933">
            <v>1</v>
          </cell>
          <cell r="E1933">
            <v>2</v>
          </cell>
          <cell r="F1933">
            <v>1.17</v>
          </cell>
          <cell r="G1933">
            <v>39.69</v>
          </cell>
          <cell r="H1933">
            <v>0.37</v>
          </cell>
          <cell r="I1933">
            <v>12.56</v>
          </cell>
          <cell r="J1933">
            <v>61.92</v>
          </cell>
        </row>
        <row r="1934">
          <cell r="A1934" t="str">
            <v>BSC_Wien_F</v>
          </cell>
          <cell r="B1934">
            <v>7857</v>
          </cell>
          <cell r="C1934" t="str">
            <v>WI19_Neustift_a_Walde</v>
          </cell>
          <cell r="D1934">
            <v>1</v>
          </cell>
          <cell r="E1934">
            <v>3</v>
          </cell>
          <cell r="F1934">
            <v>1.46</v>
          </cell>
          <cell r="G1934">
            <v>17.739999999999998</v>
          </cell>
          <cell r="H1934">
            <v>0.35</v>
          </cell>
          <cell r="I1934">
            <v>4.21</v>
          </cell>
          <cell r="J1934">
            <v>58.05</v>
          </cell>
        </row>
        <row r="1935">
          <cell r="A1935" t="str">
            <v>BSC_Wien_F</v>
          </cell>
          <cell r="B1935">
            <v>83</v>
          </cell>
          <cell r="C1935" t="str">
            <v>WI19_P_Jordan_Str</v>
          </cell>
          <cell r="D1935">
            <v>1</v>
          </cell>
          <cell r="E1935">
            <v>1</v>
          </cell>
          <cell r="F1935">
            <v>5.33</v>
          </cell>
          <cell r="G1935">
            <v>64.97</v>
          </cell>
          <cell r="H1935">
            <v>1.78</v>
          </cell>
          <cell r="I1935">
            <v>21.69</v>
          </cell>
          <cell r="J1935">
            <v>298.77</v>
          </cell>
        </row>
        <row r="1936">
          <cell r="A1936" t="str">
            <v>BSC_Wien_F</v>
          </cell>
          <cell r="B1936">
            <v>84</v>
          </cell>
          <cell r="C1936" t="str">
            <v>WI19_P_Jordan_Str</v>
          </cell>
          <cell r="D1936">
            <v>1</v>
          </cell>
          <cell r="E1936">
            <v>2</v>
          </cell>
          <cell r="F1936">
            <v>1.31</v>
          </cell>
          <cell r="G1936">
            <v>16.02</v>
          </cell>
          <cell r="H1936">
            <v>0.31</v>
          </cell>
          <cell r="I1936">
            <v>3.75</v>
          </cell>
          <cell r="J1936">
            <v>51.64</v>
          </cell>
        </row>
        <row r="1937">
          <cell r="A1937" t="str">
            <v>BSC_Wien_F</v>
          </cell>
          <cell r="B1937">
            <v>87</v>
          </cell>
          <cell r="C1937" t="str">
            <v>WI19_P_Jordan_Str</v>
          </cell>
          <cell r="D1937">
            <v>1</v>
          </cell>
          <cell r="E1937">
            <v>3</v>
          </cell>
          <cell r="F1937">
            <v>8.7100000000000009</v>
          </cell>
          <cell r="G1937">
            <v>106.22</v>
          </cell>
          <cell r="H1937">
            <v>3.11</v>
          </cell>
          <cell r="I1937">
            <v>37.909999999999997</v>
          </cell>
          <cell r="J1937">
            <v>522.22</v>
          </cell>
        </row>
        <row r="1938">
          <cell r="A1938" t="str">
            <v>BSC_Wien_F</v>
          </cell>
          <cell r="B1938">
            <v>456</v>
          </cell>
          <cell r="C1938" t="str">
            <v>WI19_Sieveringer_Str</v>
          </cell>
          <cell r="D1938">
            <v>1</v>
          </cell>
          <cell r="E1938">
            <v>1</v>
          </cell>
          <cell r="F1938">
            <v>0.92</v>
          </cell>
          <cell r="G1938">
            <v>11.22</v>
          </cell>
          <cell r="H1938">
            <v>0.09</v>
          </cell>
          <cell r="I1938">
            <v>1.1399999999999999</v>
          </cell>
          <cell r="J1938">
            <v>15.75</v>
          </cell>
        </row>
        <row r="1939">
          <cell r="A1939" t="str">
            <v>BSC_Wien_F</v>
          </cell>
          <cell r="B1939">
            <v>12184</v>
          </cell>
          <cell r="C1939" t="str">
            <v>WI19_Sieveringer_Str</v>
          </cell>
          <cell r="D1939">
            <v>1</v>
          </cell>
          <cell r="E1939">
            <v>2</v>
          </cell>
          <cell r="F1939">
            <v>1.52</v>
          </cell>
          <cell r="G1939">
            <v>51.87</v>
          </cell>
          <cell r="H1939">
            <v>0.42</v>
          </cell>
          <cell r="I1939">
            <v>14.23</v>
          </cell>
          <cell r="J1939">
            <v>70.19</v>
          </cell>
        </row>
        <row r="1940">
          <cell r="A1940" t="str">
            <v>BSC_Wien_F</v>
          </cell>
          <cell r="B1940">
            <v>12185</v>
          </cell>
          <cell r="C1940" t="str">
            <v>WI19_Sieveringer_Str</v>
          </cell>
          <cell r="D1940">
            <v>1</v>
          </cell>
          <cell r="E1940">
            <v>3</v>
          </cell>
          <cell r="F1940">
            <v>1.89</v>
          </cell>
          <cell r="G1940">
            <v>23.05</v>
          </cell>
          <cell r="H1940">
            <v>0.33</v>
          </cell>
          <cell r="I1940">
            <v>4</v>
          </cell>
          <cell r="J1940">
            <v>55.06</v>
          </cell>
        </row>
        <row r="1941">
          <cell r="A1941" t="str">
            <v>BSC_Wien_G</v>
          </cell>
          <cell r="B1941">
            <v>2227</v>
          </cell>
          <cell r="C1941" t="str">
            <v>WI19_Zahnradbahnstr</v>
          </cell>
          <cell r="D1941">
            <v>1</v>
          </cell>
          <cell r="E1941">
            <v>1</v>
          </cell>
          <cell r="F1941">
            <v>1.9</v>
          </cell>
          <cell r="G1941">
            <v>64.81</v>
          </cell>
          <cell r="H1941">
            <v>0.36</v>
          </cell>
          <cell r="I1941">
            <v>12.43</v>
          </cell>
          <cell r="J1941">
            <v>61.32</v>
          </cell>
        </row>
        <row r="1942">
          <cell r="A1942" t="str">
            <v>BSC_Wien_G</v>
          </cell>
          <cell r="B1942">
            <v>2228</v>
          </cell>
          <cell r="C1942" t="str">
            <v>WI19_Zahnradbahnstr</v>
          </cell>
          <cell r="D1942">
            <v>1</v>
          </cell>
          <cell r="E1942">
            <v>2</v>
          </cell>
          <cell r="F1942">
            <v>3.85</v>
          </cell>
          <cell r="G1942">
            <v>46.98</v>
          </cell>
          <cell r="H1942">
            <v>0.91</v>
          </cell>
          <cell r="I1942">
            <v>11.11</v>
          </cell>
          <cell r="J1942">
            <v>153.02000000000001</v>
          </cell>
        </row>
        <row r="1943">
          <cell r="A1943" t="str">
            <v>BSC_Wien_G</v>
          </cell>
          <cell r="B1943">
            <v>2408</v>
          </cell>
          <cell r="C1943" t="str">
            <v>WI19_Zahnradbahnstr</v>
          </cell>
          <cell r="D1943">
            <v>1</v>
          </cell>
          <cell r="E1943">
            <v>3</v>
          </cell>
          <cell r="F1943">
            <v>1.75</v>
          </cell>
          <cell r="G1943">
            <v>21.37</v>
          </cell>
          <cell r="H1943">
            <v>0.51</v>
          </cell>
          <cell r="I1943">
            <v>6.18</v>
          </cell>
          <cell r="J1943">
            <v>85.1</v>
          </cell>
        </row>
        <row r="1944">
          <cell r="A1944" t="str">
            <v>BSC_Wien_G</v>
          </cell>
          <cell r="B1944">
            <v>351</v>
          </cell>
          <cell r="C1944" t="str">
            <v>WI20_Ad_Stifter_Str</v>
          </cell>
          <cell r="D1944">
            <v>1</v>
          </cell>
          <cell r="E1944">
            <v>1</v>
          </cell>
          <cell r="F1944">
            <v>2.67</v>
          </cell>
          <cell r="G1944">
            <v>32.590000000000003</v>
          </cell>
          <cell r="H1944">
            <v>0.76</v>
          </cell>
          <cell r="I1944">
            <v>9.2100000000000009</v>
          </cell>
          <cell r="J1944">
            <v>126.91</v>
          </cell>
        </row>
        <row r="1945">
          <cell r="A1945" t="str">
            <v>BSC_Wien_G</v>
          </cell>
          <cell r="B1945">
            <v>353</v>
          </cell>
          <cell r="C1945" t="str">
            <v>WI20_Ad_Stifter_Str</v>
          </cell>
          <cell r="D1945">
            <v>1</v>
          </cell>
          <cell r="E1945">
            <v>2</v>
          </cell>
          <cell r="F1945">
            <v>8.76</v>
          </cell>
          <cell r="G1945">
            <v>106.79</v>
          </cell>
          <cell r="H1945">
            <v>3.17</v>
          </cell>
          <cell r="I1945">
            <v>38.700000000000003</v>
          </cell>
          <cell r="J1945">
            <v>533.16999999999996</v>
          </cell>
        </row>
        <row r="1946">
          <cell r="A1946" t="str">
            <v>BSC_Wien_G</v>
          </cell>
          <cell r="B1946">
            <v>352</v>
          </cell>
          <cell r="C1946" t="str">
            <v>WI20_Ad_Stifter_Str</v>
          </cell>
          <cell r="D1946">
            <v>1</v>
          </cell>
          <cell r="E1946">
            <v>3</v>
          </cell>
          <cell r="F1946">
            <v>8.91</v>
          </cell>
          <cell r="G1946">
            <v>108.65</v>
          </cell>
          <cell r="H1946">
            <v>2.82</v>
          </cell>
          <cell r="I1946">
            <v>34.36</v>
          </cell>
          <cell r="J1946">
            <v>473.41</v>
          </cell>
        </row>
        <row r="1947">
          <cell r="A1947" t="str">
            <v>BSC_Wien_G</v>
          </cell>
          <cell r="B1947">
            <v>299</v>
          </cell>
          <cell r="C1947" t="str">
            <v>WI20_Forsthausgasse</v>
          </cell>
          <cell r="D1947">
            <v>1</v>
          </cell>
          <cell r="E1947">
            <v>1</v>
          </cell>
          <cell r="F1947">
            <v>4.92</v>
          </cell>
          <cell r="G1947">
            <v>60.06</v>
          </cell>
          <cell r="H1947">
            <v>1.66</v>
          </cell>
          <cell r="I1947">
            <v>20.2</v>
          </cell>
          <cell r="J1947">
            <v>278.35000000000002</v>
          </cell>
        </row>
        <row r="1948">
          <cell r="A1948" t="str">
            <v>BSC_Wien_G</v>
          </cell>
          <cell r="B1948">
            <v>719</v>
          </cell>
          <cell r="C1948" t="str">
            <v>WI20_Forsthausgasse</v>
          </cell>
          <cell r="D1948">
            <v>1</v>
          </cell>
          <cell r="E1948">
            <v>2</v>
          </cell>
          <cell r="F1948">
            <v>5.0599999999999996</v>
          </cell>
          <cell r="G1948">
            <v>61.74</v>
          </cell>
          <cell r="H1948">
            <v>1.25</v>
          </cell>
          <cell r="I1948">
            <v>15.21</v>
          </cell>
          <cell r="J1948">
            <v>209.48</v>
          </cell>
        </row>
        <row r="1949">
          <cell r="A1949" t="str">
            <v>BSC_Wien_G</v>
          </cell>
          <cell r="B1949">
            <v>301</v>
          </cell>
          <cell r="C1949" t="str">
            <v>WI20_Forsthausgasse</v>
          </cell>
          <cell r="D1949">
            <v>1</v>
          </cell>
          <cell r="E1949">
            <v>3</v>
          </cell>
          <cell r="F1949">
            <v>10.51</v>
          </cell>
          <cell r="G1949">
            <v>128.19999999999999</v>
          </cell>
          <cell r="H1949">
            <v>3.8</v>
          </cell>
          <cell r="I1949">
            <v>46.3</v>
          </cell>
          <cell r="J1949">
            <v>637.91</v>
          </cell>
        </row>
        <row r="1950">
          <cell r="A1950" t="str">
            <v>BSC_Wien_G</v>
          </cell>
          <cell r="B1950">
            <v>302</v>
          </cell>
          <cell r="C1950" t="str">
            <v>WI20_Hellwagstr</v>
          </cell>
          <cell r="D1950">
            <v>1</v>
          </cell>
          <cell r="E1950">
            <v>1</v>
          </cell>
          <cell r="F1950">
            <v>5.93</v>
          </cell>
          <cell r="G1950">
            <v>72.28</v>
          </cell>
          <cell r="H1950">
            <v>2.1800000000000002</v>
          </cell>
          <cell r="I1950">
            <v>26.56</v>
          </cell>
          <cell r="J1950">
            <v>365.87</v>
          </cell>
        </row>
        <row r="1951">
          <cell r="A1951" t="str">
            <v>BSC_Wien_G</v>
          </cell>
          <cell r="B1951">
            <v>303</v>
          </cell>
          <cell r="C1951" t="str">
            <v>WI20_Hellwagstr</v>
          </cell>
          <cell r="D1951">
            <v>1</v>
          </cell>
          <cell r="E1951">
            <v>2</v>
          </cell>
          <cell r="F1951">
            <v>6.61</v>
          </cell>
          <cell r="G1951">
            <v>80.55</v>
          </cell>
          <cell r="H1951">
            <v>2.57</v>
          </cell>
          <cell r="I1951">
            <v>31.31</v>
          </cell>
          <cell r="J1951">
            <v>431.4</v>
          </cell>
        </row>
        <row r="1952">
          <cell r="A1952" t="str">
            <v>BSC_Wien_G</v>
          </cell>
          <cell r="B1952">
            <v>304</v>
          </cell>
          <cell r="C1952" t="str">
            <v>WI20_Hellwagstr</v>
          </cell>
          <cell r="D1952">
            <v>1</v>
          </cell>
          <cell r="E1952">
            <v>3</v>
          </cell>
          <cell r="F1952">
            <v>8.2200000000000006</v>
          </cell>
          <cell r="G1952">
            <v>100.27</v>
          </cell>
          <cell r="H1952">
            <v>2.64</v>
          </cell>
          <cell r="I1952">
            <v>32.22</v>
          </cell>
          <cell r="J1952">
            <v>443.91</v>
          </cell>
        </row>
        <row r="1953">
          <cell r="A1953" t="str">
            <v>BSC_Wien_G</v>
          </cell>
          <cell r="B1953">
            <v>9115</v>
          </cell>
          <cell r="C1953" t="str">
            <v>WI20_MC_Wallensteinstr</v>
          </cell>
          <cell r="D1953">
            <v>1</v>
          </cell>
          <cell r="E1953">
            <v>1</v>
          </cell>
          <cell r="F1953">
            <v>2.5</v>
          </cell>
          <cell r="G1953">
            <v>85.17</v>
          </cell>
          <cell r="H1953">
            <v>0.77</v>
          </cell>
          <cell r="I1953">
            <v>26.37</v>
          </cell>
          <cell r="J1953">
            <v>130.04</v>
          </cell>
        </row>
        <row r="1954">
          <cell r="A1954" t="str">
            <v>BSC_Wien_G</v>
          </cell>
          <cell r="B1954">
            <v>124</v>
          </cell>
          <cell r="C1954" t="str">
            <v>WI20_Perinetgasse</v>
          </cell>
          <cell r="D1954">
            <v>1</v>
          </cell>
          <cell r="E1954">
            <v>1</v>
          </cell>
          <cell r="F1954">
            <v>8.76</v>
          </cell>
          <cell r="G1954">
            <v>106.86</v>
          </cell>
          <cell r="H1954">
            <v>3.01</v>
          </cell>
          <cell r="I1954">
            <v>36.67</v>
          </cell>
          <cell r="J1954">
            <v>505.2</v>
          </cell>
        </row>
        <row r="1955">
          <cell r="A1955" t="str">
            <v>BSC_Wien_G</v>
          </cell>
          <cell r="B1955">
            <v>125</v>
          </cell>
          <cell r="C1955" t="str">
            <v>WI20_Perinetgasse</v>
          </cell>
          <cell r="D1955">
            <v>1</v>
          </cell>
          <cell r="E1955">
            <v>2</v>
          </cell>
          <cell r="F1955">
            <v>1.49</v>
          </cell>
          <cell r="G1955">
            <v>50.67</v>
          </cell>
          <cell r="H1955">
            <v>0.33</v>
          </cell>
          <cell r="I1955">
            <v>11.14</v>
          </cell>
          <cell r="J1955">
            <v>54.95</v>
          </cell>
        </row>
        <row r="1956">
          <cell r="A1956" t="str">
            <v>BSC_Wien_G</v>
          </cell>
          <cell r="B1956">
            <v>126</v>
          </cell>
          <cell r="C1956" t="str">
            <v>WI20_Perinetgasse</v>
          </cell>
          <cell r="D1956">
            <v>1</v>
          </cell>
          <cell r="E1956">
            <v>3</v>
          </cell>
          <cell r="F1956">
            <v>4.5</v>
          </cell>
          <cell r="G1956">
            <v>54.94</v>
          </cell>
          <cell r="H1956">
            <v>1.45</v>
          </cell>
          <cell r="I1956">
            <v>17.64</v>
          </cell>
          <cell r="J1956">
            <v>243.01</v>
          </cell>
        </row>
        <row r="1957">
          <cell r="A1957" t="str">
            <v>BSC_Wien_L</v>
          </cell>
          <cell r="B1957">
            <v>2171</v>
          </cell>
          <cell r="C1957" t="str">
            <v>WI21_A22_Brigittenauer_Bruecke</v>
          </cell>
          <cell r="D1957">
            <v>1</v>
          </cell>
          <cell r="E1957">
            <v>1</v>
          </cell>
          <cell r="F1957">
            <v>2.73</v>
          </cell>
          <cell r="G1957">
            <v>33.32</v>
          </cell>
          <cell r="H1957">
            <v>0.73</v>
          </cell>
          <cell r="I1957">
            <v>8.8800000000000008</v>
          </cell>
          <cell r="J1957">
            <v>122.37</v>
          </cell>
        </row>
        <row r="1958">
          <cell r="A1958" t="str">
            <v>BSC_Wien_L</v>
          </cell>
          <cell r="B1958">
            <v>2170</v>
          </cell>
          <cell r="C1958" t="str">
            <v>WI21_A22_Nordbruecke</v>
          </cell>
          <cell r="D1958">
            <v>1</v>
          </cell>
          <cell r="E1958">
            <v>1</v>
          </cell>
          <cell r="F1958">
            <v>1.96</v>
          </cell>
          <cell r="G1958">
            <v>66.88</v>
          </cell>
          <cell r="H1958">
            <v>0.54</v>
          </cell>
          <cell r="I1958">
            <v>18.34</v>
          </cell>
          <cell r="J1958">
            <v>90.43</v>
          </cell>
        </row>
        <row r="1959">
          <cell r="A1959" t="str">
            <v>BSC_Wien_H</v>
          </cell>
          <cell r="B1959">
            <v>409</v>
          </cell>
          <cell r="C1959" t="str">
            <v>WI21_Autokaderstr</v>
          </cell>
          <cell r="D1959">
            <v>1</v>
          </cell>
          <cell r="E1959">
            <v>1</v>
          </cell>
          <cell r="F1959">
            <v>3.52</v>
          </cell>
          <cell r="G1959">
            <v>119.91</v>
          </cell>
          <cell r="H1959">
            <v>1.1499999999999999</v>
          </cell>
          <cell r="I1959">
            <v>39.24</v>
          </cell>
          <cell r="J1959">
            <v>193.54</v>
          </cell>
        </row>
        <row r="1960">
          <cell r="A1960" t="str">
            <v>BSC_Wien_H</v>
          </cell>
          <cell r="B1960">
            <v>410</v>
          </cell>
          <cell r="C1960" t="str">
            <v>WI21_Autokaderstr</v>
          </cell>
          <cell r="D1960">
            <v>1</v>
          </cell>
          <cell r="E1960">
            <v>2</v>
          </cell>
          <cell r="F1960">
            <v>2.7</v>
          </cell>
          <cell r="G1960">
            <v>32.96</v>
          </cell>
          <cell r="H1960">
            <v>0.75</v>
          </cell>
          <cell r="I1960">
            <v>9.11</v>
          </cell>
          <cell r="J1960">
            <v>125.46</v>
          </cell>
        </row>
        <row r="1961">
          <cell r="A1961" t="str">
            <v>BSC_Wien_H</v>
          </cell>
          <cell r="B1961">
            <v>411</v>
          </cell>
          <cell r="C1961" t="str">
            <v>WI21_Autokaderstr</v>
          </cell>
          <cell r="D1961">
            <v>1</v>
          </cell>
          <cell r="E1961">
            <v>3</v>
          </cell>
          <cell r="F1961">
            <v>2.79</v>
          </cell>
          <cell r="G1961">
            <v>33.99</v>
          </cell>
          <cell r="H1961">
            <v>0.82</v>
          </cell>
          <cell r="I1961">
            <v>9.9499999999999993</v>
          </cell>
          <cell r="J1961">
            <v>137.04</v>
          </cell>
        </row>
        <row r="1962">
          <cell r="A1962" t="str">
            <v>BSC_Wien_L</v>
          </cell>
          <cell r="B1962">
            <v>2208</v>
          </cell>
          <cell r="C1962" t="str">
            <v>WI21_Bessemerstr</v>
          </cell>
          <cell r="D1962">
            <v>1</v>
          </cell>
          <cell r="E1962">
            <v>1</v>
          </cell>
          <cell r="F1962">
            <v>2.33</v>
          </cell>
          <cell r="G1962">
            <v>79.55</v>
          </cell>
          <cell r="H1962">
            <v>0.45</v>
          </cell>
          <cell r="I1962">
            <v>15.47</v>
          </cell>
          <cell r="J1962">
            <v>76.31</v>
          </cell>
        </row>
        <row r="1963">
          <cell r="A1963" t="str">
            <v>BSC_Wien_L</v>
          </cell>
          <cell r="B1963">
            <v>2209</v>
          </cell>
          <cell r="C1963" t="str">
            <v>WI21_Bessemerstr</v>
          </cell>
          <cell r="D1963">
            <v>1</v>
          </cell>
          <cell r="E1963">
            <v>2</v>
          </cell>
          <cell r="F1963">
            <v>2.48</v>
          </cell>
          <cell r="G1963">
            <v>84.4</v>
          </cell>
          <cell r="H1963">
            <v>0.71</v>
          </cell>
          <cell r="I1963">
            <v>24.07</v>
          </cell>
          <cell r="J1963">
            <v>118.68</v>
          </cell>
        </row>
        <row r="1964">
          <cell r="A1964" t="str">
            <v>BSC_Wien_L</v>
          </cell>
          <cell r="B1964">
            <v>2210</v>
          </cell>
          <cell r="C1964" t="str">
            <v>WI21_Bessemerstr</v>
          </cell>
          <cell r="D1964">
            <v>1</v>
          </cell>
          <cell r="E1964">
            <v>3</v>
          </cell>
          <cell r="F1964">
            <v>3.44</v>
          </cell>
          <cell r="G1964">
            <v>42.01</v>
          </cell>
          <cell r="H1964">
            <v>0.91</v>
          </cell>
          <cell r="I1964">
            <v>11.11</v>
          </cell>
          <cell r="J1964">
            <v>153.1</v>
          </cell>
        </row>
        <row r="1965">
          <cell r="A1965" t="str">
            <v>BSC_Wien_H</v>
          </cell>
          <cell r="B1965">
            <v>2197</v>
          </cell>
          <cell r="C1965" t="str">
            <v>WI21_Bruenner_Str_OEBB</v>
          </cell>
          <cell r="D1965">
            <v>1</v>
          </cell>
          <cell r="E1965">
            <v>1</v>
          </cell>
          <cell r="F1965">
            <v>2.46</v>
          </cell>
          <cell r="G1965">
            <v>30.03</v>
          </cell>
          <cell r="H1965">
            <v>0.62</v>
          </cell>
          <cell r="I1965">
            <v>7.52</v>
          </cell>
          <cell r="J1965">
            <v>103.65</v>
          </cell>
        </row>
        <row r="1966">
          <cell r="A1966" t="str">
            <v>BSC_Wien_H</v>
          </cell>
          <cell r="B1966">
            <v>2198</v>
          </cell>
          <cell r="C1966" t="str">
            <v>WI21_Bruenner_Str_OEBB</v>
          </cell>
          <cell r="D1966">
            <v>1</v>
          </cell>
          <cell r="E1966">
            <v>2</v>
          </cell>
          <cell r="F1966">
            <v>2.39</v>
          </cell>
          <cell r="G1966">
            <v>81.42</v>
          </cell>
          <cell r="H1966">
            <v>0.77</v>
          </cell>
          <cell r="I1966">
            <v>26.06</v>
          </cell>
          <cell r="J1966">
            <v>128.53</v>
          </cell>
        </row>
        <row r="1967">
          <cell r="A1967" t="str">
            <v>BSC_Wien_H</v>
          </cell>
          <cell r="B1967">
            <v>2199</v>
          </cell>
          <cell r="C1967" t="str">
            <v>WI21_Bruenner_Str_OEBB</v>
          </cell>
          <cell r="D1967">
            <v>1</v>
          </cell>
          <cell r="E1967">
            <v>3</v>
          </cell>
          <cell r="F1967">
            <v>4.75</v>
          </cell>
          <cell r="G1967">
            <v>57.89</v>
          </cell>
          <cell r="H1967">
            <v>1.18</v>
          </cell>
          <cell r="I1967">
            <v>14.38</v>
          </cell>
          <cell r="J1967">
            <v>198.14</v>
          </cell>
        </row>
        <row r="1968">
          <cell r="A1968" t="str">
            <v>BSC_Wien_H</v>
          </cell>
          <cell r="B1968">
            <v>412</v>
          </cell>
          <cell r="C1968" t="str">
            <v>WI21_Bruennerstr</v>
          </cell>
          <cell r="D1968">
            <v>1</v>
          </cell>
          <cell r="E1968">
            <v>1</v>
          </cell>
          <cell r="F1968">
            <v>6.46</v>
          </cell>
          <cell r="G1968">
            <v>78.84</v>
          </cell>
          <cell r="H1968">
            <v>1.91</v>
          </cell>
          <cell r="I1968">
            <v>23.26</v>
          </cell>
          <cell r="J1968">
            <v>320.39999999999998</v>
          </cell>
        </row>
        <row r="1969">
          <cell r="A1969" t="str">
            <v>BSC_Wien_H</v>
          </cell>
          <cell r="B1969">
            <v>413</v>
          </cell>
          <cell r="C1969" t="str">
            <v>WI21_Bruennerstr</v>
          </cell>
          <cell r="D1969">
            <v>1</v>
          </cell>
          <cell r="E1969">
            <v>2</v>
          </cell>
          <cell r="F1969">
            <v>3.88</v>
          </cell>
          <cell r="G1969">
            <v>47.32</v>
          </cell>
          <cell r="H1969">
            <v>1.36</v>
          </cell>
          <cell r="I1969">
            <v>16.54</v>
          </cell>
          <cell r="J1969">
            <v>227.92</v>
          </cell>
        </row>
        <row r="1970">
          <cell r="A1970" t="str">
            <v>BSC_Wien_H</v>
          </cell>
          <cell r="B1970">
            <v>414</v>
          </cell>
          <cell r="C1970" t="str">
            <v>WI21_Bruennerstr</v>
          </cell>
          <cell r="D1970">
            <v>1</v>
          </cell>
          <cell r="E1970">
            <v>3</v>
          </cell>
          <cell r="F1970">
            <v>5.55</v>
          </cell>
          <cell r="G1970">
            <v>67.739999999999995</v>
          </cell>
          <cell r="H1970">
            <v>1.9</v>
          </cell>
          <cell r="I1970">
            <v>23.15</v>
          </cell>
          <cell r="J1970">
            <v>318.95999999999998</v>
          </cell>
        </row>
        <row r="1971">
          <cell r="A1971" t="str">
            <v>BSC_Wien_H</v>
          </cell>
          <cell r="B1971">
            <v>2200</v>
          </cell>
          <cell r="C1971" t="str">
            <v>WI21_Dopschstr</v>
          </cell>
          <cell r="D1971">
            <v>1</v>
          </cell>
          <cell r="E1971">
            <v>1</v>
          </cell>
          <cell r="F1971">
            <v>3.8</v>
          </cell>
          <cell r="G1971">
            <v>46.37</v>
          </cell>
          <cell r="H1971">
            <v>1.0900000000000001</v>
          </cell>
          <cell r="I1971">
            <v>13.24</v>
          </cell>
          <cell r="J1971">
            <v>182.41</v>
          </cell>
        </row>
        <row r="1972">
          <cell r="A1972" t="str">
            <v>BSC_Wien_H</v>
          </cell>
          <cell r="B1972">
            <v>2201</v>
          </cell>
          <cell r="C1972" t="str">
            <v>WI21_Dopschstr</v>
          </cell>
          <cell r="D1972">
            <v>1</v>
          </cell>
          <cell r="E1972">
            <v>2</v>
          </cell>
          <cell r="F1972">
            <v>2.58</v>
          </cell>
          <cell r="G1972">
            <v>31.49</v>
          </cell>
          <cell r="H1972">
            <v>0.67</v>
          </cell>
          <cell r="I1972">
            <v>8.1300000000000008</v>
          </cell>
          <cell r="J1972">
            <v>112.04</v>
          </cell>
        </row>
        <row r="1973">
          <cell r="A1973" t="str">
            <v>BSC_Wien_H</v>
          </cell>
          <cell r="B1973">
            <v>2202</v>
          </cell>
          <cell r="C1973" t="str">
            <v>WI21_Dopschstr</v>
          </cell>
          <cell r="D1973">
            <v>1</v>
          </cell>
          <cell r="E1973">
            <v>3</v>
          </cell>
          <cell r="F1973">
            <v>3.81</v>
          </cell>
          <cell r="G1973">
            <v>46.4</v>
          </cell>
          <cell r="H1973">
            <v>0.91</v>
          </cell>
          <cell r="I1973">
            <v>11.14</v>
          </cell>
          <cell r="J1973">
            <v>153.53</v>
          </cell>
        </row>
        <row r="1974">
          <cell r="A1974" t="str">
            <v>BSC_Wien_L</v>
          </cell>
          <cell r="B1974">
            <v>2205</v>
          </cell>
          <cell r="C1974" t="str">
            <v>WI21_Franz_Jonas_Platz</v>
          </cell>
          <cell r="D1974">
            <v>1</v>
          </cell>
          <cell r="E1974">
            <v>1</v>
          </cell>
          <cell r="F1974">
            <v>5.99</v>
          </cell>
          <cell r="G1974">
            <v>73.05</v>
          </cell>
          <cell r="H1974">
            <v>2.2000000000000002</v>
          </cell>
          <cell r="I1974">
            <v>26.81</v>
          </cell>
          <cell r="J1974">
            <v>369.28</v>
          </cell>
        </row>
        <row r="1975">
          <cell r="A1975" t="str">
            <v>BSC_Wien_L</v>
          </cell>
          <cell r="B1975">
            <v>2206</v>
          </cell>
          <cell r="C1975" t="str">
            <v>WI21_Franz_Jonas_Platz</v>
          </cell>
          <cell r="D1975">
            <v>1</v>
          </cell>
          <cell r="E1975">
            <v>2</v>
          </cell>
          <cell r="F1975">
            <v>3.64</v>
          </cell>
          <cell r="G1975">
            <v>44.39</v>
          </cell>
          <cell r="H1975">
            <v>1.33</v>
          </cell>
          <cell r="I1975">
            <v>16.16</v>
          </cell>
          <cell r="J1975">
            <v>222.64</v>
          </cell>
        </row>
        <row r="1976">
          <cell r="A1976" t="str">
            <v>BSC_Wien_L</v>
          </cell>
          <cell r="B1976">
            <v>2207</v>
          </cell>
          <cell r="C1976" t="str">
            <v>WI21_Franz_Jonas_Platz</v>
          </cell>
          <cell r="D1976">
            <v>1</v>
          </cell>
          <cell r="E1976">
            <v>3</v>
          </cell>
          <cell r="F1976">
            <v>4.9400000000000004</v>
          </cell>
          <cell r="G1976">
            <v>60.24</v>
          </cell>
          <cell r="H1976">
            <v>1.86</v>
          </cell>
          <cell r="I1976">
            <v>22.65</v>
          </cell>
          <cell r="J1976">
            <v>311.99</v>
          </cell>
        </row>
        <row r="1977">
          <cell r="A1977" t="str">
            <v>BSC_Wien_L</v>
          </cell>
          <cell r="B1977">
            <v>281</v>
          </cell>
          <cell r="C1977" t="str">
            <v>WI21_Freytaggasse</v>
          </cell>
          <cell r="D1977">
            <v>1</v>
          </cell>
          <cell r="E1977">
            <v>1</v>
          </cell>
          <cell r="F1977">
            <v>6.46</v>
          </cell>
          <cell r="G1977">
            <v>78.75</v>
          </cell>
          <cell r="H1977">
            <v>2.2200000000000002</v>
          </cell>
          <cell r="I1977">
            <v>27.08</v>
          </cell>
          <cell r="J1977">
            <v>373.06</v>
          </cell>
        </row>
        <row r="1978">
          <cell r="A1978" t="str">
            <v>BSC_Wien_L</v>
          </cell>
          <cell r="B1978">
            <v>282</v>
          </cell>
          <cell r="C1978" t="str">
            <v>WI21_Freytaggasse</v>
          </cell>
          <cell r="D1978">
            <v>1</v>
          </cell>
          <cell r="E1978">
            <v>2</v>
          </cell>
          <cell r="F1978">
            <v>5.24</v>
          </cell>
          <cell r="G1978">
            <v>63.84</v>
          </cell>
          <cell r="H1978">
            <v>1.44</v>
          </cell>
          <cell r="I1978">
            <v>17.510000000000002</v>
          </cell>
          <cell r="J1978">
            <v>241.25</v>
          </cell>
        </row>
        <row r="1979">
          <cell r="A1979" t="str">
            <v>BSC_Wien_L</v>
          </cell>
          <cell r="B1979">
            <v>283</v>
          </cell>
          <cell r="C1979" t="str">
            <v>WI21_Freytaggasse</v>
          </cell>
          <cell r="D1979">
            <v>1</v>
          </cell>
          <cell r="E1979">
            <v>3</v>
          </cell>
          <cell r="F1979">
            <v>3.59</v>
          </cell>
          <cell r="G1979">
            <v>43.78</v>
          </cell>
          <cell r="H1979">
            <v>1.1399999999999999</v>
          </cell>
          <cell r="I1979">
            <v>13.86</v>
          </cell>
          <cell r="J1979">
            <v>190.96</v>
          </cell>
        </row>
        <row r="1980">
          <cell r="A1980" t="str">
            <v>BSC_Wien_H</v>
          </cell>
          <cell r="B1980">
            <v>2220</v>
          </cell>
          <cell r="C1980" t="str">
            <v>WI21_Grenzweg</v>
          </cell>
          <cell r="D1980">
            <v>1</v>
          </cell>
          <cell r="E1980">
            <v>1</v>
          </cell>
          <cell r="F1980">
            <v>2.63</v>
          </cell>
          <cell r="G1980">
            <v>32.04</v>
          </cell>
          <cell r="H1980">
            <v>0.6</v>
          </cell>
          <cell r="I1980">
            <v>7.35</v>
          </cell>
          <cell r="J1980">
            <v>101.23</v>
          </cell>
        </row>
        <row r="1981">
          <cell r="A1981" t="str">
            <v>BSC_Wien_H</v>
          </cell>
          <cell r="B1981">
            <v>2221</v>
          </cell>
          <cell r="C1981" t="str">
            <v>WI21_Grenzweg</v>
          </cell>
          <cell r="D1981">
            <v>1</v>
          </cell>
          <cell r="E1981">
            <v>2</v>
          </cell>
          <cell r="F1981">
            <v>2.54</v>
          </cell>
          <cell r="G1981">
            <v>86.7</v>
          </cell>
          <cell r="H1981">
            <v>0.68</v>
          </cell>
          <cell r="I1981">
            <v>23.04</v>
          </cell>
          <cell r="J1981">
            <v>113.63</v>
          </cell>
        </row>
        <row r="1982">
          <cell r="A1982" t="str">
            <v>BSC_Wien_H</v>
          </cell>
          <cell r="B1982">
            <v>2222</v>
          </cell>
          <cell r="C1982" t="str">
            <v>WI21_Grenzweg</v>
          </cell>
          <cell r="D1982">
            <v>1</v>
          </cell>
          <cell r="E1982">
            <v>3</v>
          </cell>
          <cell r="F1982">
            <v>1.82</v>
          </cell>
          <cell r="G1982">
            <v>62.17</v>
          </cell>
          <cell r="H1982">
            <v>0.52</v>
          </cell>
          <cell r="I1982">
            <v>17.59</v>
          </cell>
          <cell r="J1982">
            <v>86.75</v>
          </cell>
        </row>
        <row r="1983">
          <cell r="A1983" t="str">
            <v>BSC_Wien_H</v>
          </cell>
          <cell r="B1983">
            <v>2189</v>
          </cell>
          <cell r="C1983" t="str">
            <v>WI21_Kantnergasse</v>
          </cell>
          <cell r="D1983">
            <v>1</v>
          </cell>
          <cell r="E1983">
            <v>1</v>
          </cell>
          <cell r="F1983">
            <v>5.53</v>
          </cell>
          <cell r="G1983">
            <v>67.38</v>
          </cell>
          <cell r="H1983">
            <v>2.0499999999999998</v>
          </cell>
          <cell r="I1983">
            <v>25.03</v>
          </cell>
          <cell r="J1983">
            <v>344.86</v>
          </cell>
        </row>
        <row r="1984">
          <cell r="A1984" t="str">
            <v>BSC_Wien_H</v>
          </cell>
          <cell r="B1984">
            <v>2190</v>
          </cell>
          <cell r="C1984" t="str">
            <v>WI21_Kantnergasse</v>
          </cell>
          <cell r="D1984">
            <v>1</v>
          </cell>
          <cell r="E1984">
            <v>2</v>
          </cell>
          <cell r="F1984">
            <v>3.66</v>
          </cell>
          <cell r="G1984">
            <v>44.66</v>
          </cell>
          <cell r="H1984">
            <v>1.1399999999999999</v>
          </cell>
          <cell r="I1984">
            <v>13.94</v>
          </cell>
          <cell r="J1984">
            <v>192.06</v>
          </cell>
        </row>
        <row r="1985">
          <cell r="A1985" t="str">
            <v>BSC_Wien_H</v>
          </cell>
          <cell r="B1985">
            <v>2191</v>
          </cell>
          <cell r="C1985" t="str">
            <v>WI21_Kantnergasse</v>
          </cell>
          <cell r="D1985">
            <v>1</v>
          </cell>
          <cell r="E1985">
            <v>3</v>
          </cell>
          <cell r="F1985">
            <v>4.92</v>
          </cell>
          <cell r="G1985">
            <v>59.94</v>
          </cell>
          <cell r="H1985">
            <v>1.71</v>
          </cell>
          <cell r="I1985">
            <v>20.84</v>
          </cell>
          <cell r="J1985">
            <v>287.04000000000002</v>
          </cell>
        </row>
        <row r="1986">
          <cell r="A1986" t="str">
            <v>BSC_Wien_L</v>
          </cell>
          <cell r="B1986">
            <v>489</v>
          </cell>
          <cell r="C1986" t="str">
            <v>WI21_Koloniestr</v>
          </cell>
          <cell r="D1986">
            <v>1</v>
          </cell>
          <cell r="E1986">
            <v>1</v>
          </cell>
          <cell r="F1986">
            <v>3.44</v>
          </cell>
          <cell r="G1986">
            <v>42.01</v>
          </cell>
          <cell r="H1986">
            <v>0.97</v>
          </cell>
          <cell r="I1986">
            <v>11.84</v>
          </cell>
          <cell r="J1986">
            <v>163.13</v>
          </cell>
        </row>
        <row r="1987">
          <cell r="A1987" t="str">
            <v>BSC_Wien_L</v>
          </cell>
          <cell r="B1987">
            <v>491</v>
          </cell>
          <cell r="C1987" t="str">
            <v>WI21_Koloniestr</v>
          </cell>
          <cell r="D1987">
            <v>1</v>
          </cell>
          <cell r="E1987">
            <v>2</v>
          </cell>
          <cell r="F1987">
            <v>3.26</v>
          </cell>
          <cell r="G1987">
            <v>39.79</v>
          </cell>
          <cell r="H1987">
            <v>1.05</v>
          </cell>
          <cell r="I1987">
            <v>12.85</v>
          </cell>
          <cell r="J1987">
            <v>177.04</v>
          </cell>
        </row>
        <row r="1988">
          <cell r="A1988" t="str">
            <v>BSC_Wien_L</v>
          </cell>
          <cell r="B1988">
            <v>492</v>
          </cell>
          <cell r="C1988" t="str">
            <v>WI21_Koloniestr</v>
          </cell>
          <cell r="D1988">
            <v>1</v>
          </cell>
          <cell r="E1988">
            <v>3</v>
          </cell>
          <cell r="F1988">
            <v>5.54</v>
          </cell>
          <cell r="G1988">
            <v>67.62</v>
          </cell>
          <cell r="H1988">
            <v>1.92</v>
          </cell>
          <cell r="I1988">
            <v>23.47</v>
          </cell>
          <cell r="J1988">
            <v>323.35000000000002</v>
          </cell>
        </row>
        <row r="1989">
          <cell r="A1989" t="str">
            <v>BSC_Wien_H</v>
          </cell>
          <cell r="B1989">
            <v>408</v>
          </cell>
          <cell r="C1989" t="str">
            <v>WI21_Langenzersdorfer_Str</v>
          </cell>
          <cell r="D1989">
            <v>1</v>
          </cell>
          <cell r="E1989">
            <v>1</v>
          </cell>
          <cell r="F1989">
            <v>7.02</v>
          </cell>
          <cell r="G1989">
            <v>85.61</v>
          </cell>
          <cell r="H1989">
            <v>2.73</v>
          </cell>
          <cell r="I1989">
            <v>33.270000000000003</v>
          </cell>
          <cell r="J1989">
            <v>458.33</v>
          </cell>
        </row>
        <row r="1990">
          <cell r="A1990" t="str">
            <v>BSC_Wien_H</v>
          </cell>
          <cell r="B1990">
            <v>9940</v>
          </cell>
          <cell r="C1990" t="str">
            <v>WI21_Langenzersdorfer_Str</v>
          </cell>
          <cell r="D1990">
            <v>2</v>
          </cell>
          <cell r="E1990">
            <v>1</v>
          </cell>
          <cell r="F1990">
            <v>3.63</v>
          </cell>
          <cell r="G1990">
            <v>44.24</v>
          </cell>
          <cell r="H1990">
            <v>1.03</v>
          </cell>
          <cell r="I1990">
            <v>12.62</v>
          </cell>
          <cell r="J1990">
            <v>173.81</v>
          </cell>
        </row>
        <row r="1991">
          <cell r="A1991" t="str">
            <v>BSC_Wien_H</v>
          </cell>
          <cell r="B1991">
            <v>334</v>
          </cell>
          <cell r="C1991" t="str">
            <v>WI21_Meistergasse</v>
          </cell>
          <cell r="D1991">
            <v>1</v>
          </cell>
          <cell r="E1991">
            <v>1</v>
          </cell>
          <cell r="F1991">
            <v>2.97</v>
          </cell>
          <cell r="G1991">
            <v>36.22</v>
          </cell>
          <cell r="H1991">
            <v>0.8</v>
          </cell>
          <cell r="I1991">
            <v>9.8000000000000007</v>
          </cell>
          <cell r="J1991">
            <v>135.06</v>
          </cell>
        </row>
        <row r="1992">
          <cell r="A1992" t="str">
            <v>BSC_Wien_H</v>
          </cell>
          <cell r="B1992">
            <v>335</v>
          </cell>
          <cell r="C1992" t="str">
            <v>WI21_Meistergasse</v>
          </cell>
          <cell r="D1992">
            <v>1</v>
          </cell>
          <cell r="E1992">
            <v>2</v>
          </cell>
          <cell r="F1992">
            <v>5.87</v>
          </cell>
          <cell r="G1992">
            <v>71.61</v>
          </cell>
          <cell r="H1992">
            <v>1.62</v>
          </cell>
          <cell r="I1992">
            <v>19.77</v>
          </cell>
          <cell r="J1992">
            <v>272.38</v>
          </cell>
        </row>
        <row r="1993">
          <cell r="A1993" t="str">
            <v>BSC_Wien_H</v>
          </cell>
          <cell r="B1993">
            <v>2354</v>
          </cell>
          <cell r="C1993" t="str">
            <v>WI21_Meistergasse</v>
          </cell>
          <cell r="D1993">
            <v>1</v>
          </cell>
          <cell r="E1993">
            <v>3</v>
          </cell>
          <cell r="F1993">
            <v>2.64</v>
          </cell>
          <cell r="G1993">
            <v>32.22</v>
          </cell>
          <cell r="H1993">
            <v>0.92</v>
          </cell>
          <cell r="I1993">
            <v>11.18</v>
          </cell>
          <cell r="J1993">
            <v>153.97999999999999</v>
          </cell>
        </row>
        <row r="1994">
          <cell r="A1994" t="str">
            <v>BSC_Wien_H</v>
          </cell>
          <cell r="B1994">
            <v>2195</v>
          </cell>
          <cell r="C1994" t="str">
            <v>WI21_Oswald_Redlich_Str</v>
          </cell>
          <cell r="D1994">
            <v>1</v>
          </cell>
          <cell r="E1994">
            <v>1</v>
          </cell>
          <cell r="F1994">
            <v>3.95</v>
          </cell>
          <cell r="G1994">
            <v>48.14</v>
          </cell>
          <cell r="H1994">
            <v>1.1499999999999999</v>
          </cell>
          <cell r="I1994">
            <v>14.06</v>
          </cell>
          <cell r="J1994">
            <v>193.65</v>
          </cell>
        </row>
        <row r="1995">
          <cell r="A1995" t="str">
            <v>BSC_Wien_H</v>
          </cell>
          <cell r="B1995">
            <v>2196</v>
          </cell>
          <cell r="C1995" t="str">
            <v>WI21_Oswald_Redlich_Str</v>
          </cell>
          <cell r="D1995">
            <v>1</v>
          </cell>
          <cell r="E1995">
            <v>2</v>
          </cell>
          <cell r="F1995">
            <v>5.75</v>
          </cell>
          <cell r="G1995">
            <v>70.12</v>
          </cell>
          <cell r="H1995">
            <v>1.64</v>
          </cell>
          <cell r="I1995">
            <v>19.989999999999998</v>
          </cell>
          <cell r="J1995">
            <v>275.45</v>
          </cell>
        </row>
        <row r="1996">
          <cell r="A1996" t="str">
            <v>BSC_Wien_H</v>
          </cell>
          <cell r="B1996">
            <v>2181</v>
          </cell>
          <cell r="C1996" t="str">
            <v>WI21_Prager_Str</v>
          </cell>
          <cell r="D1996">
            <v>1</v>
          </cell>
          <cell r="E1996">
            <v>1</v>
          </cell>
          <cell r="F1996">
            <v>2.91</v>
          </cell>
          <cell r="G1996">
            <v>35.520000000000003</v>
          </cell>
          <cell r="H1996">
            <v>0.88</v>
          </cell>
          <cell r="I1996">
            <v>10.68</v>
          </cell>
          <cell r="J1996">
            <v>147.07</v>
          </cell>
        </row>
        <row r="1997">
          <cell r="A1997" t="str">
            <v>BSC_Wien_H</v>
          </cell>
          <cell r="B1997">
            <v>2182</v>
          </cell>
          <cell r="C1997" t="str">
            <v>WI21_Prager_Str</v>
          </cell>
          <cell r="D1997">
            <v>1</v>
          </cell>
          <cell r="E1997">
            <v>2</v>
          </cell>
          <cell r="F1997">
            <v>1.89</v>
          </cell>
          <cell r="G1997">
            <v>22.99</v>
          </cell>
          <cell r="H1997">
            <v>0.49</v>
          </cell>
          <cell r="I1997">
            <v>5.99</v>
          </cell>
          <cell r="J1997">
            <v>82.53</v>
          </cell>
        </row>
        <row r="1998">
          <cell r="A1998" t="str">
            <v>BSC_Wien_H</v>
          </cell>
          <cell r="B1998">
            <v>2184</v>
          </cell>
          <cell r="C1998" t="str">
            <v>WI21_Prager_Str</v>
          </cell>
          <cell r="D1998">
            <v>1</v>
          </cell>
          <cell r="E1998">
            <v>3</v>
          </cell>
          <cell r="F1998">
            <v>2.7</v>
          </cell>
          <cell r="G1998">
            <v>32.93</v>
          </cell>
          <cell r="H1998">
            <v>0.8</v>
          </cell>
          <cell r="I1998">
            <v>9.76</v>
          </cell>
          <cell r="J1998">
            <v>134.44999999999999</v>
          </cell>
        </row>
        <row r="1999">
          <cell r="A1999" t="str">
            <v>BSC_Wien_H</v>
          </cell>
          <cell r="B1999">
            <v>2192</v>
          </cell>
          <cell r="C1999" t="str">
            <v>WI21_Ruthnergasse</v>
          </cell>
          <cell r="D1999">
            <v>1</v>
          </cell>
          <cell r="E1999">
            <v>1</v>
          </cell>
          <cell r="F1999">
            <v>2.12</v>
          </cell>
          <cell r="G1999">
            <v>72.05</v>
          </cell>
          <cell r="H1999">
            <v>0.48</v>
          </cell>
          <cell r="I1999">
            <v>16.36</v>
          </cell>
          <cell r="J1999">
            <v>80.66</v>
          </cell>
        </row>
        <row r="2000">
          <cell r="A2000" t="str">
            <v>BSC_Wien_H</v>
          </cell>
          <cell r="B2000">
            <v>2193</v>
          </cell>
          <cell r="C2000" t="str">
            <v>WI21_Ruthnergasse</v>
          </cell>
          <cell r="D2000">
            <v>1</v>
          </cell>
          <cell r="E2000">
            <v>2</v>
          </cell>
          <cell r="F2000">
            <v>2.0299999999999998</v>
          </cell>
          <cell r="G2000">
            <v>69.239999999999995</v>
          </cell>
          <cell r="H2000">
            <v>0.7</v>
          </cell>
          <cell r="I2000">
            <v>23.9</v>
          </cell>
          <cell r="J2000">
            <v>117.88</v>
          </cell>
        </row>
        <row r="2001">
          <cell r="A2001" t="str">
            <v>BSC_Wien_H</v>
          </cell>
          <cell r="B2001">
            <v>2194</v>
          </cell>
          <cell r="C2001" t="str">
            <v>WI21_Ruthnergasse</v>
          </cell>
          <cell r="D2001">
            <v>1</v>
          </cell>
          <cell r="E2001">
            <v>3</v>
          </cell>
          <cell r="F2001">
            <v>4.1100000000000003</v>
          </cell>
          <cell r="G2001">
            <v>50.06</v>
          </cell>
          <cell r="H2001">
            <v>0.97</v>
          </cell>
          <cell r="I2001">
            <v>11.8</v>
          </cell>
          <cell r="J2001">
            <v>162.51</v>
          </cell>
        </row>
        <row r="2002">
          <cell r="A2002" t="str">
            <v>BSC_Wien_H</v>
          </cell>
          <cell r="B2002">
            <v>331</v>
          </cell>
          <cell r="C2002" t="str">
            <v>WI21_Siemensstr</v>
          </cell>
          <cell r="D2002">
            <v>1</v>
          </cell>
          <cell r="E2002">
            <v>1</v>
          </cell>
          <cell r="F2002">
            <v>1.82</v>
          </cell>
          <cell r="G2002">
            <v>22.22</v>
          </cell>
          <cell r="H2002">
            <v>0.53</v>
          </cell>
          <cell r="I2002">
            <v>6.49</v>
          </cell>
          <cell r="J2002">
            <v>89.47</v>
          </cell>
        </row>
        <row r="2003">
          <cell r="A2003" t="str">
            <v>BSC_Wien_H</v>
          </cell>
          <cell r="B2003">
            <v>332</v>
          </cell>
          <cell r="C2003" t="str">
            <v>WI21_Siemensstr</v>
          </cell>
          <cell r="D2003">
            <v>1</v>
          </cell>
          <cell r="E2003">
            <v>2</v>
          </cell>
          <cell r="F2003">
            <v>5.66</v>
          </cell>
          <cell r="G2003">
            <v>69.05</v>
          </cell>
          <cell r="H2003">
            <v>1.92</v>
          </cell>
          <cell r="I2003">
            <v>23.42</v>
          </cell>
          <cell r="J2003">
            <v>322.67</v>
          </cell>
        </row>
        <row r="2004">
          <cell r="A2004" t="str">
            <v>BSC_Wien_H</v>
          </cell>
          <cell r="B2004">
            <v>333</v>
          </cell>
          <cell r="C2004" t="str">
            <v>WI21_Siemensstr</v>
          </cell>
          <cell r="D2004">
            <v>1</v>
          </cell>
          <cell r="E2004">
            <v>3</v>
          </cell>
          <cell r="F2004">
            <v>3.9</v>
          </cell>
          <cell r="G2004">
            <v>47.5</v>
          </cell>
          <cell r="H2004">
            <v>0.76</v>
          </cell>
          <cell r="I2004">
            <v>9.24</v>
          </cell>
          <cell r="J2004">
            <v>127.36</v>
          </cell>
        </row>
        <row r="2005">
          <cell r="A2005" t="str">
            <v>BSC_Wien_H</v>
          </cell>
          <cell r="B2005">
            <v>1197</v>
          </cell>
          <cell r="C2005" t="str">
            <v>WI21_Stammersdorfer_Str</v>
          </cell>
          <cell r="D2005">
            <v>1</v>
          </cell>
          <cell r="E2005">
            <v>1</v>
          </cell>
          <cell r="F2005">
            <v>1.26</v>
          </cell>
          <cell r="G2005">
            <v>15.33</v>
          </cell>
          <cell r="H2005">
            <v>0.3</v>
          </cell>
          <cell r="I2005">
            <v>3.62</v>
          </cell>
          <cell r="J2005">
            <v>49.87</v>
          </cell>
        </row>
        <row r="2006">
          <cell r="A2006" t="str">
            <v>BSC_Wien_H</v>
          </cell>
          <cell r="B2006">
            <v>1198</v>
          </cell>
          <cell r="C2006" t="str">
            <v>WI21_Stammersdorfer_Str</v>
          </cell>
          <cell r="D2006">
            <v>1</v>
          </cell>
          <cell r="E2006">
            <v>2</v>
          </cell>
          <cell r="F2006">
            <v>4.88</v>
          </cell>
          <cell r="G2006">
            <v>59.54</v>
          </cell>
          <cell r="H2006">
            <v>1.23</v>
          </cell>
          <cell r="I2006">
            <v>15.01</v>
          </cell>
          <cell r="J2006">
            <v>206.74</v>
          </cell>
        </row>
        <row r="2007">
          <cell r="A2007" t="str">
            <v>BSC_Wien_H</v>
          </cell>
          <cell r="B2007">
            <v>2344</v>
          </cell>
          <cell r="C2007" t="str">
            <v>WI21_Stammersdorfer_Str</v>
          </cell>
          <cell r="D2007">
            <v>1</v>
          </cell>
          <cell r="E2007">
            <v>3</v>
          </cell>
          <cell r="F2007">
            <v>2.65</v>
          </cell>
          <cell r="G2007">
            <v>90.11</v>
          </cell>
          <cell r="H2007">
            <v>0.77</v>
          </cell>
          <cell r="I2007">
            <v>26.24</v>
          </cell>
          <cell r="J2007">
            <v>129.38</v>
          </cell>
        </row>
        <row r="2008">
          <cell r="A2008" t="str">
            <v>BSC_Wien_L</v>
          </cell>
          <cell r="B2008">
            <v>2203</v>
          </cell>
          <cell r="C2008" t="str">
            <v>WI21_Tetmajergasse</v>
          </cell>
          <cell r="D2008">
            <v>1</v>
          </cell>
          <cell r="E2008">
            <v>1</v>
          </cell>
          <cell r="F2008">
            <v>3.54</v>
          </cell>
          <cell r="G2008">
            <v>43.11</v>
          </cell>
          <cell r="H2008">
            <v>1.1499999999999999</v>
          </cell>
          <cell r="I2008">
            <v>14.04</v>
          </cell>
          <cell r="J2008">
            <v>193.37</v>
          </cell>
        </row>
        <row r="2009">
          <cell r="A2009" t="str">
            <v>BSC_Wien_L</v>
          </cell>
          <cell r="B2009">
            <v>2204</v>
          </cell>
          <cell r="C2009" t="str">
            <v>WI21_Tetmajergasse</v>
          </cell>
          <cell r="D2009">
            <v>1</v>
          </cell>
          <cell r="E2009">
            <v>2</v>
          </cell>
          <cell r="F2009">
            <v>3.21</v>
          </cell>
          <cell r="G2009">
            <v>39.08</v>
          </cell>
          <cell r="H2009">
            <v>1.1100000000000001</v>
          </cell>
          <cell r="I2009">
            <v>13.55</v>
          </cell>
          <cell r="J2009">
            <v>186.62</v>
          </cell>
        </row>
        <row r="2010">
          <cell r="A2010" t="str">
            <v>BSC_Wien_L</v>
          </cell>
          <cell r="B2010">
            <v>2437</v>
          </cell>
          <cell r="C2010" t="str">
            <v>WI21_Tetmajergasse</v>
          </cell>
          <cell r="D2010">
            <v>1</v>
          </cell>
          <cell r="E2010">
            <v>3</v>
          </cell>
          <cell r="F2010">
            <v>7.16</v>
          </cell>
          <cell r="G2010">
            <v>87.25</v>
          </cell>
          <cell r="H2010">
            <v>2.3199999999999998</v>
          </cell>
          <cell r="I2010">
            <v>28.24</v>
          </cell>
          <cell r="J2010">
            <v>389.02</v>
          </cell>
        </row>
        <row r="2011">
          <cell r="A2011" t="str">
            <v>BSC_Wien_L</v>
          </cell>
          <cell r="B2011">
            <v>493</v>
          </cell>
          <cell r="C2011" t="str">
            <v>WI22_Donaufelder_Str</v>
          </cell>
          <cell r="D2011">
            <v>1</v>
          </cell>
          <cell r="E2011">
            <v>1</v>
          </cell>
          <cell r="F2011">
            <v>5.44</v>
          </cell>
          <cell r="G2011">
            <v>66.34</v>
          </cell>
          <cell r="H2011">
            <v>1.86</v>
          </cell>
          <cell r="I2011">
            <v>22.74</v>
          </cell>
          <cell r="J2011">
            <v>313.29000000000002</v>
          </cell>
        </row>
        <row r="2012">
          <cell r="A2012" t="str">
            <v>BSC_Wien_L</v>
          </cell>
          <cell r="B2012">
            <v>494</v>
          </cell>
          <cell r="C2012" t="str">
            <v>WI22_Donaufelder_Str</v>
          </cell>
          <cell r="D2012">
            <v>1</v>
          </cell>
          <cell r="E2012">
            <v>2</v>
          </cell>
          <cell r="F2012">
            <v>5.16</v>
          </cell>
          <cell r="G2012">
            <v>62.92</v>
          </cell>
          <cell r="H2012">
            <v>1.55</v>
          </cell>
          <cell r="I2012">
            <v>18.87</v>
          </cell>
          <cell r="J2012">
            <v>260</v>
          </cell>
        </row>
        <row r="2013">
          <cell r="A2013" t="str">
            <v>BSC_Wien_L</v>
          </cell>
          <cell r="B2013">
            <v>1652</v>
          </cell>
          <cell r="C2013" t="str">
            <v>WI22_Donauinsel</v>
          </cell>
          <cell r="D2013">
            <v>1</v>
          </cell>
          <cell r="E2013">
            <v>1</v>
          </cell>
          <cell r="F2013">
            <v>13.41</v>
          </cell>
          <cell r="G2013">
            <v>56.52</v>
          </cell>
          <cell r="H2013">
            <v>2.2799999999999998</v>
          </cell>
          <cell r="I2013">
            <v>9.6199999999999992</v>
          </cell>
          <cell r="J2013">
            <v>383.28</v>
          </cell>
        </row>
        <row r="2014">
          <cell r="A2014" t="str">
            <v>BSC_Wien_L</v>
          </cell>
          <cell r="B2014">
            <v>1412</v>
          </cell>
          <cell r="C2014" t="str">
            <v>WI22_Donauzentrum</v>
          </cell>
          <cell r="D2014">
            <v>1</v>
          </cell>
          <cell r="E2014">
            <v>1</v>
          </cell>
          <cell r="F2014">
            <v>8.1300000000000008</v>
          </cell>
          <cell r="G2014">
            <v>99.17</v>
          </cell>
          <cell r="H2014">
            <v>2.44</v>
          </cell>
          <cell r="I2014">
            <v>29.73</v>
          </cell>
          <cell r="J2014">
            <v>409.63</v>
          </cell>
        </row>
        <row r="2015">
          <cell r="A2015" t="str">
            <v>BSC_Wien_L</v>
          </cell>
          <cell r="B2015">
            <v>1413</v>
          </cell>
          <cell r="C2015" t="str">
            <v>WI22_Donauzentrum</v>
          </cell>
          <cell r="D2015">
            <v>1</v>
          </cell>
          <cell r="E2015">
            <v>2</v>
          </cell>
          <cell r="F2015">
            <v>4.17</v>
          </cell>
          <cell r="G2015">
            <v>50.85</v>
          </cell>
          <cell r="H2015">
            <v>1.36</v>
          </cell>
          <cell r="I2015">
            <v>16.54</v>
          </cell>
          <cell r="J2015">
            <v>227.87</v>
          </cell>
        </row>
        <row r="2016">
          <cell r="A2016" t="str">
            <v>BSC_Wien_L</v>
          </cell>
          <cell r="B2016">
            <v>1414</v>
          </cell>
          <cell r="C2016" t="str">
            <v>WI22_Donauzentrum</v>
          </cell>
          <cell r="D2016">
            <v>1</v>
          </cell>
          <cell r="E2016">
            <v>3</v>
          </cell>
          <cell r="F2016">
            <v>8.3699999999999992</v>
          </cell>
          <cell r="G2016">
            <v>102.01</v>
          </cell>
          <cell r="H2016">
            <v>2.6</v>
          </cell>
          <cell r="I2016">
            <v>31.74</v>
          </cell>
          <cell r="J2016">
            <v>437.24</v>
          </cell>
        </row>
        <row r="2017">
          <cell r="A2017" t="str">
            <v>BSC_Wien_I</v>
          </cell>
          <cell r="B2017">
            <v>2215</v>
          </cell>
          <cell r="C2017" t="str">
            <v>WI22_Eibengasse</v>
          </cell>
          <cell r="D2017">
            <v>1</v>
          </cell>
          <cell r="E2017">
            <v>1</v>
          </cell>
          <cell r="F2017">
            <v>3.5</v>
          </cell>
          <cell r="G2017">
            <v>42.74</v>
          </cell>
          <cell r="H2017">
            <v>0.82</v>
          </cell>
          <cell r="I2017">
            <v>9.9600000000000009</v>
          </cell>
          <cell r="J2017">
            <v>137.26</v>
          </cell>
        </row>
        <row r="2018">
          <cell r="A2018" t="str">
            <v>BSC_Wien_I</v>
          </cell>
          <cell r="B2018">
            <v>2216</v>
          </cell>
          <cell r="C2018" t="str">
            <v>WI22_Eibengasse</v>
          </cell>
          <cell r="D2018">
            <v>1</v>
          </cell>
          <cell r="E2018">
            <v>2</v>
          </cell>
          <cell r="F2018">
            <v>3</v>
          </cell>
          <cell r="G2018">
            <v>36.58</v>
          </cell>
          <cell r="H2018">
            <v>0.83</v>
          </cell>
          <cell r="I2018">
            <v>10.11</v>
          </cell>
          <cell r="J2018">
            <v>139.27000000000001</v>
          </cell>
        </row>
        <row r="2019">
          <cell r="A2019" t="str">
            <v>BSC_Wien_I</v>
          </cell>
          <cell r="B2019">
            <v>2217</v>
          </cell>
          <cell r="C2019" t="str">
            <v>WI22_Eibengasse</v>
          </cell>
          <cell r="D2019">
            <v>1</v>
          </cell>
          <cell r="E2019">
            <v>3</v>
          </cell>
          <cell r="F2019">
            <v>5.58</v>
          </cell>
          <cell r="G2019">
            <v>68.11</v>
          </cell>
          <cell r="H2019">
            <v>1.1499999999999999</v>
          </cell>
          <cell r="I2019">
            <v>14.05</v>
          </cell>
          <cell r="J2019">
            <v>193.54</v>
          </cell>
        </row>
        <row r="2020">
          <cell r="A2020" t="str">
            <v>BSC_Wien_I</v>
          </cell>
          <cell r="B2020">
            <v>2067</v>
          </cell>
          <cell r="C2020" t="str">
            <v>WI22_Fuchsienweg</v>
          </cell>
          <cell r="D2020">
            <v>1</v>
          </cell>
          <cell r="E2020">
            <v>1</v>
          </cell>
          <cell r="F2020">
            <v>4.96</v>
          </cell>
          <cell r="G2020">
            <v>60.49</v>
          </cell>
          <cell r="H2020">
            <v>1.62</v>
          </cell>
          <cell r="I2020">
            <v>19.75</v>
          </cell>
          <cell r="J2020">
            <v>272.02</v>
          </cell>
        </row>
        <row r="2021">
          <cell r="A2021" t="str">
            <v>BSC_Wien_I</v>
          </cell>
          <cell r="B2021">
            <v>2213</v>
          </cell>
          <cell r="C2021" t="str">
            <v>WI22_Hausgrundweg</v>
          </cell>
          <cell r="D2021">
            <v>1</v>
          </cell>
          <cell r="E2021">
            <v>1</v>
          </cell>
          <cell r="F2021">
            <v>5.29</v>
          </cell>
          <cell r="G2021">
            <v>64.45</v>
          </cell>
          <cell r="H2021">
            <v>1.42</v>
          </cell>
          <cell r="I2021">
            <v>17.27</v>
          </cell>
          <cell r="J2021">
            <v>237.94</v>
          </cell>
        </row>
        <row r="2022">
          <cell r="A2022" t="str">
            <v>BSC_Wien_I</v>
          </cell>
          <cell r="B2022">
            <v>2214</v>
          </cell>
          <cell r="C2022" t="str">
            <v>WI22_Hausgrundweg</v>
          </cell>
          <cell r="D2022">
            <v>1</v>
          </cell>
          <cell r="E2022">
            <v>2</v>
          </cell>
          <cell r="F2022">
            <v>9.07</v>
          </cell>
          <cell r="G2022">
            <v>110.61</v>
          </cell>
          <cell r="H2022">
            <v>2.99</v>
          </cell>
          <cell r="I2022">
            <v>36.44</v>
          </cell>
          <cell r="J2022">
            <v>502.04</v>
          </cell>
        </row>
        <row r="2023">
          <cell r="A2023" t="str">
            <v>BSC_Wien_I</v>
          </cell>
          <cell r="B2023">
            <v>2070</v>
          </cell>
          <cell r="C2023" t="str">
            <v>WI22_Hirschstettner_Str</v>
          </cell>
          <cell r="D2023">
            <v>1</v>
          </cell>
          <cell r="E2023">
            <v>1</v>
          </cell>
          <cell r="F2023">
            <v>5.12</v>
          </cell>
          <cell r="G2023">
            <v>62.38</v>
          </cell>
          <cell r="H2023">
            <v>1.63</v>
          </cell>
          <cell r="I2023">
            <v>19.89</v>
          </cell>
          <cell r="J2023">
            <v>274.04000000000002</v>
          </cell>
        </row>
        <row r="2024">
          <cell r="A2024" t="str">
            <v>BSC_Wien_I</v>
          </cell>
          <cell r="B2024">
            <v>2071</v>
          </cell>
          <cell r="C2024" t="str">
            <v>WI22_Hirschstettner_Str</v>
          </cell>
          <cell r="D2024">
            <v>1</v>
          </cell>
          <cell r="E2024">
            <v>2</v>
          </cell>
          <cell r="F2024">
            <v>3.76</v>
          </cell>
          <cell r="G2024">
            <v>45.82</v>
          </cell>
          <cell r="H2024">
            <v>1.2</v>
          </cell>
          <cell r="I2024">
            <v>14.68</v>
          </cell>
          <cell r="J2024">
            <v>202.29</v>
          </cell>
        </row>
        <row r="2025">
          <cell r="A2025" t="str">
            <v>BSC_Wien_L</v>
          </cell>
          <cell r="B2025">
            <v>2276</v>
          </cell>
          <cell r="C2025" t="str">
            <v>WI22_IH_Austria_Center</v>
          </cell>
          <cell r="D2025">
            <v>1</v>
          </cell>
          <cell r="E2025">
            <v>1</v>
          </cell>
          <cell r="F2025">
            <v>0.35</v>
          </cell>
          <cell r="G2025">
            <v>4.24</v>
          </cell>
          <cell r="H2025">
            <v>0.01</v>
          </cell>
          <cell r="I2025">
            <v>0.11</v>
          </cell>
          <cell r="J2025">
            <v>1.55</v>
          </cell>
        </row>
        <row r="2026">
          <cell r="A2026" t="str">
            <v>BSC_Wien_L</v>
          </cell>
          <cell r="B2026">
            <v>2281</v>
          </cell>
          <cell r="C2026" t="str">
            <v>WI22_IH_Austria_Center</v>
          </cell>
          <cell r="D2026">
            <v>2</v>
          </cell>
          <cell r="E2026">
            <v>1</v>
          </cell>
          <cell r="F2026">
            <v>0.45</v>
          </cell>
          <cell r="G2026">
            <v>5.43</v>
          </cell>
          <cell r="H2026">
            <v>0.03</v>
          </cell>
          <cell r="I2026">
            <v>0.33</v>
          </cell>
          <cell r="J2026">
            <v>4.5</v>
          </cell>
        </row>
        <row r="2027">
          <cell r="A2027" t="str">
            <v>BSC_Wien_L</v>
          </cell>
          <cell r="B2027">
            <v>2284</v>
          </cell>
          <cell r="C2027" t="str">
            <v>WI22_IH_Austria_Center</v>
          </cell>
          <cell r="D2027">
            <v>3</v>
          </cell>
          <cell r="E2027">
            <v>1</v>
          </cell>
          <cell r="F2027">
            <v>0.19</v>
          </cell>
          <cell r="G2027">
            <v>2.35</v>
          </cell>
          <cell r="H2027">
            <v>0.01</v>
          </cell>
          <cell r="I2027">
            <v>7.0000000000000007E-2</v>
          </cell>
          <cell r="J2027">
            <v>1.01</v>
          </cell>
        </row>
        <row r="2028">
          <cell r="A2028" t="str">
            <v>BSC_Wien_I</v>
          </cell>
          <cell r="B2028">
            <v>2211</v>
          </cell>
          <cell r="C2028" t="str">
            <v>WI22_Lange_Allee</v>
          </cell>
          <cell r="D2028">
            <v>1</v>
          </cell>
          <cell r="E2028">
            <v>1</v>
          </cell>
          <cell r="F2028">
            <v>1.48</v>
          </cell>
          <cell r="G2028">
            <v>50.5</v>
          </cell>
          <cell r="H2028">
            <v>0.4</v>
          </cell>
          <cell r="I2028">
            <v>13.54</v>
          </cell>
          <cell r="J2028">
            <v>66.75</v>
          </cell>
        </row>
        <row r="2029">
          <cell r="A2029" t="str">
            <v>BSC_Wien_I</v>
          </cell>
          <cell r="B2029">
            <v>2212</v>
          </cell>
          <cell r="C2029" t="str">
            <v>WI22_Lange_Allee</v>
          </cell>
          <cell r="D2029">
            <v>1</v>
          </cell>
          <cell r="E2029">
            <v>2</v>
          </cell>
          <cell r="F2029">
            <v>2.15</v>
          </cell>
          <cell r="G2029">
            <v>73.069999999999993</v>
          </cell>
          <cell r="H2029">
            <v>0.51</v>
          </cell>
          <cell r="I2029">
            <v>17.29</v>
          </cell>
          <cell r="J2029">
            <v>85.26</v>
          </cell>
        </row>
        <row r="2030">
          <cell r="A2030" t="str">
            <v>BSC_Wien_I</v>
          </cell>
          <cell r="B2030">
            <v>7406</v>
          </cell>
          <cell r="C2030" t="str">
            <v>WI22_Lange_Allee</v>
          </cell>
          <cell r="D2030">
            <v>1</v>
          </cell>
          <cell r="E2030">
            <v>3</v>
          </cell>
          <cell r="F2030">
            <v>2.87</v>
          </cell>
          <cell r="G2030">
            <v>35</v>
          </cell>
          <cell r="H2030">
            <v>0.39</v>
          </cell>
          <cell r="I2030">
            <v>4.75</v>
          </cell>
          <cell r="J2030">
            <v>65.41</v>
          </cell>
        </row>
        <row r="2031">
          <cell r="A2031" t="str">
            <v>BSC_Wien_I</v>
          </cell>
          <cell r="B2031">
            <v>294</v>
          </cell>
          <cell r="C2031" t="str">
            <v>WI22_Langobardenstr</v>
          </cell>
          <cell r="D2031">
            <v>1</v>
          </cell>
          <cell r="E2031">
            <v>1</v>
          </cell>
          <cell r="F2031">
            <v>2.68</v>
          </cell>
          <cell r="G2031">
            <v>32.65</v>
          </cell>
          <cell r="H2031">
            <v>0.79</v>
          </cell>
          <cell r="I2031">
            <v>9.67</v>
          </cell>
          <cell r="J2031">
            <v>133.22999999999999</v>
          </cell>
        </row>
        <row r="2032">
          <cell r="A2032" t="str">
            <v>BSC_Wien_I</v>
          </cell>
          <cell r="B2032">
            <v>2371</v>
          </cell>
          <cell r="C2032" t="str">
            <v>WI22_Langobardenstr</v>
          </cell>
          <cell r="D2032">
            <v>2</v>
          </cell>
          <cell r="E2032">
            <v>1</v>
          </cell>
          <cell r="F2032">
            <v>5</v>
          </cell>
          <cell r="G2032">
            <v>60.91</v>
          </cell>
          <cell r="H2032">
            <v>1.4</v>
          </cell>
          <cell r="I2032">
            <v>17.05</v>
          </cell>
          <cell r="J2032">
            <v>234.85</v>
          </cell>
        </row>
        <row r="2033">
          <cell r="A2033" t="str">
            <v>BSC_Wien_I</v>
          </cell>
          <cell r="B2033">
            <v>2372</v>
          </cell>
          <cell r="C2033" t="str">
            <v>WI22_Langobardenstr</v>
          </cell>
          <cell r="D2033">
            <v>2</v>
          </cell>
          <cell r="E2033">
            <v>2</v>
          </cell>
          <cell r="F2033">
            <v>2.61</v>
          </cell>
          <cell r="G2033">
            <v>31.83</v>
          </cell>
          <cell r="H2033">
            <v>0.54</v>
          </cell>
          <cell r="I2033">
            <v>6.56</v>
          </cell>
          <cell r="J2033">
            <v>90.43</v>
          </cell>
        </row>
        <row r="2034">
          <cell r="A2034" t="str">
            <v>BSC_Wien_I</v>
          </cell>
          <cell r="B2034">
            <v>284</v>
          </cell>
          <cell r="C2034" t="str">
            <v>WI22_Markomannenstr</v>
          </cell>
          <cell r="D2034">
            <v>1</v>
          </cell>
          <cell r="E2034">
            <v>1</v>
          </cell>
          <cell r="F2034">
            <v>2.62</v>
          </cell>
          <cell r="G2034">
            <v>31.98</v>
          </cell>
          <cell r="H2034">
            <v>0.67</v>
          </cell>
          <cell r="I2034">
            <v>8.2200000000000006</v>
          </cell>
          <cell r="J2034">
            <v>113.24</v>
          </cell>
        </row>
        <row r="2035">
          <cell r="A2035" t="str">
            <v>BSC_Wien_I</v>
          </cell>
          <cell r="B2035">
            <v>287</v>
          </cell>
          <cell r="C2035" t="str">
            <v>WI22_Markomannenstr</v>
          </cell>
          <cell r="D2035">
            <v>1</v>
          </cell>
          <cell r="E2035">
            <v>2</v>
          </cell>
          <cell r="F2035">
            <v>3.25</v>
          </cell>
          <cell r="G2035">
            <v>39.630000000000003</v>
          </cell>
          <cell r="H2035">
            <v>0.95</v>
          </cell>
          <cell r="I2035">
            <v>11.57</v>
          </cell>
          <cell r="J2035">
            <v>159.41</v>
          </cell>
        </row>
        <row r="2036">
          <cell r="A2036" t="str">
            <v>BSC_Wien_I</v>
          </cell>
          <cell r="B2036">
            <v>2355</v>
          </cell>
          <cell r="C2036" t="str">
            <v>WI22_Markomannenstr</v>
          </cell>
          <cell r="D2036">
            <v>1</v>
          </cell>
          <cell r="E2036">
            <v>3</v>
          </cell>
          <cell r="F2036">
            <v>4.43</v>
          </cell>
          <cell r="G2036">
            <v>54.02</v>
          </cell>
          <cell r="H2036">
            <v>1.26</v>
          </cell>
          <cell r="I2036">
            <v>15.31</v>
          </cell>
          <cell r="J2036">
            <v>210.98</v>
          </cell>
        </row>
        <row r="2037">
          <cell r="A2037" t="str">
            <v>BSC_Wien_I</v>
          </cell>
          <cell r="B2037">
            <v>297</v>
          </cell>
          <cell r="C2037" t="str">
            <v>WI22_Primavesigasse</v>
          </cell>
          <cell r="D2037">
            <v>1</v>
          </cell>
          <cell r="E2037">
            <v>1</v>
          </cell>
          <cell r="F2037">
            <v>2.34</v>
          </cell>
          <cell r="G2037">
            <v>26</v>
          </cell>
          <cell r="H2037">
            <v>0.65</v>
          </cell>
          <cell r="I2037">
            <v>7.23</v>
          </cell>
          <cell r="J2037">
            <v>109.48</v>
          </cell>
        </row>
        <row r="2038">
          <cell r="A2038" t="str">
            <v>BSC_Wien_I</v>
          </cell>
          <cell r="B2038">
            <v>2389</v>
          </cell>
          <cell r="C2038" t="str">
            <v>WI22_Primavesigasse</v>
          </cell>
          <cell r="D2038">
            <v>2</v>
          </cell>
          <cell r="E2038">
            <v>1</v>
          </cell>
          <cell r="F2038">
            <v>1.88</v>
          </cell>
          <cell r="G2038">
            <v>64.13</v>
          </cell>
          <cell r="H2038">
            <v>0.41</v>
          </cell>
          <cell r="I2038">
            <v>14.11</v>
          </cell>
          <cell r="J2038">
            <v>69.56</v>
          </cell>
        </row>
        <row r="2039">
          <cell r="A2039" t="str">
            <v>BSC_Wien_I</v>
          </cell>
          <cell r="B2039">
            <v>291</v>
          </cell>
          <cell r="C2039" t="str">
            <v>WI22_Quadenstr</v>
          </cell>
          <cell r="D2039">
            <v>1</v>
          </cell>
          <cell r="E2039">
            <v>1</v>
          </cell>
          <cell r="F2039">
            <v>4.05</v>
          </cell>
          <cell r="G2039">
            <v>49.45</v>
          </cell>
          <cell r="H2039">
            <v>1.47</v>
          </cell>
          <cell r="I2039">
            <v>17.899999999999999</v>
          </cell>
          <cell r="J2039">
            <v>246.57</v>
          </cell>
        </row>
        <row r="2040">
          <cell r="A2040" t="str">
            <v>BSC_Wien_I</v>
          </cell>
          <cell r="B2040">
            <v>292</v>
          </cell>
          <cell r="C2040" t="str">
            <v>WI22_Quadenstr</v>
          </cell>
          <cell r="D2040">
            <v>1</v>
          </cell>
          <cell r="E2040">
            <v>2</v>
          </cell>
          <cell r="F2040">
            <v>4.79</v>
          </cell>
          <cell r="G2040">
            <v>58.44</v>
          </cell>
          <cell r="H2040">
            <v>1.21</v>
          </cell>
          <cell r="I2040">
            <v>14.7</v>
          </cell>
          <cell r="J2040">
            <v>202.48</v>
          </cell>
        </row>
        <row r="2041">
          <cell r="A2041" t="str">
            <v>BSC_Wien_I</v>
          </cell>
          <cell r="B2041">
            <v>293</v>
          </cell>
          <cell r="C2041" t="str">
            <v>WI22_Quadenstr</v>
          </cell>
          <cell r="D2041">
            <v>1</v>
          </cell>
          <cell r="E2041">
            <v>3</v>
          </cell>
          <cell r="F2041">
            <v>2.37</v>
          </cell>
          <cell r="G2041">
            <v>28.84</v>
          </cell>
          <cell r="H2041">
            <v>0.75</v>
          </cell>
          <cell r="I2041">
            <v>9.14</v>
          </cell>
          <cell r="J2041">
            <v>125.88</v>
          </cell>
        </row>
        <row r="2042">
          <cell r="A2042" t="str">
            <v>BSC_Wien_I</v>
          </cell>
          <cell r="B2042">
            <v>512</v>
          </cell>
          <cell r="C2042" t="str">
            <v>WI22_Raph_Donner_Allee</v>
          </cell>
          <cell r="D2042">
            <v>1</v>
          </cell>
          <cell r="E2042">
            <v>1</v>
          </cell>
          <cell r="F2042">
            <v>2.4</v>
          </cell>
          <cell r="G2042">
            <v>29.27</v>
          </cell>
          <cell r="H2042">
            <v>0.76</v>
          </cell>
          <cell r="I2042">
            <v>9.2799999999999994</v>
          </cell>
          <cell r="J2042">
            <v>127.81</v>
          </cell>
        </row>
        <row r="2043">
          <cell r="A2043" t="str">
            <v>BSC_Wien_I</v>
          </cell>
          <cell r="B2043">
            <v>2351</v>
          </cell>
          <cell r="C2043" t="str">
            <v>WI22_Raph_Donner_Allee</v>
          </cell>
          <cell r="D2043">
            <v>1</v>
          </cell>
          <cell r="E2043">
            <v>2</v>
          </cell>
          <cell r="F2043">
            <v>3.47</v>
          </cell>
          <cell r="G2043">
            <v>42.28</v>
          </cell>
          <cell r="H2043">
            <v>0.92</v>
          </cell>
          <cell r="I2043">
            <v>11.2</v>
          </cell>
          <cell r="J2043">
            <v>154.32</v>
          </cell>
        </row>
        <row r="2044">
          <cell r="A2044" t="str">
            <v>BSC_Wien_I</v>
          </cell>
          <cell r="B2044">
            <v>2352</v>
          </cell>
          <cell r="C2044" t="str">
            <v>WI22_Raph_Donner_Allee</v>
          </cell>
          <cell r="D2044">
            <v>1</v>
          </cell>
          <cell r="E2044">
            <v>3</v>
          </cell>
          <cell r="F2044">
            <v>4.3899999999999997</v>
          </cell>
          <cell r="G2044">
            <v>53.53</v>
          </cell>
          <cell r="H2044">
            <v>1.06</v>
          </cell>
          <cell r="I2044">
            <v>12.95</v>
          </cell>
          <cell r="J2044">
            <v>178.38</v>
          </cell>
        </row>
        <row r="2045">
          <cell r="A2045" t="str">
            <v>BSC_Wien_I</v>
          </cell>
          <cell r="B2045">
            <v>2062</v>
          </cell>
          <cell r="C2045" t="str">
            <v>WI22_Rennbahnweg</v>
          </cell>
          <cell r="D2045">
            <v>1</v>
          </cell>
          <cell r="E2045">
            <v>1</v>
          </cell>
          <cell r="F2045">
            <v>4.95</v>
          </cell>
          <cell r="G2045">
            <v>60.3</v>
          </cell>
          <cell r="H2045">
            <v>1.74</v>
          </cell>
          <cell r="I2045">
            <v>21.18</v>
          </cell>
          <cell r="J2045">
            <v>291.77999999999997</v>
          </cell>
        </row>
        <row r="2046">
          <cell r="A2046" t="str">
            <v>BSC_Wien_I</v>
          </cell>
          <cell r="B2046">
            <v>2063</v>
          </cell>
          <cell r="C2046" t="str">
            <v>WI22_Rennbahnweg</v>
          </cell>
          <cell r="D2046">
            <v>1</v>
          </cell>
          <cell r="E2046">
            <v>2</v>
          </cell>
          <cell r="F2046">
            <v>6.38</v>
          </cell>
          <cell r="G2046">
            <v>77.86</v>
          </cell>
          <cell r="H2046">
            <v>1.8</v>
          </cell>
          <cell r="I2046">
            <v>21.96</v>
          </cell>
          <cell r="J2046">
            <v>302.48</v>
          </cell>
        </row>
        <row r="2047">
          <cell r="A2047" t="str">
            <v>BSC_Wien_I</v>
          </cell>
          <cell r="B2047">
            <v>2065</v>
          </cell>
          <cell r="C2047" t="str">
            <v>WI22_Rennbahnweg</v>
          </cell>
          <cell r="D2047">
            <v>1</v>
          </cell>
          <cell r="E2047">
            <v>3</v>
          </cell>
          <cell r="F2047">
            <v>8.3000000000000007</v>
          </cell>
          <cell r="G2047">
            <v>101.22</v>
          </cell>
          <cell r="H2047">
            <v>2.95</v>
          </cell>
          <cell r="I2047">
            <v>35.96</v>
          </cell>
          <cell r="J2047">
            <v>495.41</v>
          </cell>
        </row>
        <row r="2048">
          <cell r="A2048" t="str">
            <v>BSC_Wien_L</v>
          </cell>
          <cell r="B2048">
            <v>454</v>
          </cell>
          <cell r="C2048" t="str">
            <v>WI22_Schuettaustr</v>
          </cell>
          <cell r="D2048">
            <v>1</v>
          </cell>
          <cell r="E2048">
            <v>1</v>
          </cell>
          <cell r="F2048">
            <v>6.85</v>
          </cell>
          <cell r="G2048">
            <v>83.53</v>
          </cell>
          <cell r="H2048">
            <v>2.15</v>
          </cell>
          <cell r="I2048">
            <v>26.23</v>
          </cell>
          <cell r="J2048">
            <v>361.35</v>
          </cell>
        </row>
        <row r="2049">
          <cell r="A2049" t="str">
            <v>BSC_Wien_L</v>
          </cell>
          <cell r="B2049">
            <v>455</v>
          </cell>
          <cell r="C2049" t="str">
            <v>WI22_Schuettaustr</v>
          </cell>
          <cell r="D2049">
            <v>1</v>
          </cell>
          <cell r="E2049">
            <v>2</v>
          </cell>
          <cell r="F2049">
            <v>6.2</v>
          </cell>
          <cell r="G2049">
            <v>75.61</v>
          </cell>
          <cell r="H2049">
            <v>1.61</v>
          </cell>
          <cell r="I2049">
            <v>19.59</v>
          </cell>
          <cell r="J2049">
            <v>269.94</v>
          </cell>
        </row>
        <row r="2050">
          <cell r="A2050" t="str">
            <v>BSC_Wien_L</v>
          </cell>
          <cell r="B2050">
            <v>288</v>
          </cell>
          <cell r="C2050" t="str">
            <v>WI22_Siebenbuergerstr</v>
          </cell>
          <cell r="D2050">
            <v>1</v>
          </cell>
          <cell r="E2050">
            <v>1</v>
          </cell>
          <cell r="F2050">
            <v>4.25</v>
          </cell>
          <cell r="G2050">
            <v>51.86</v>
          </cell>
          <cell r="H2050">
            <v>0.88</v>
          </cell>
          <cell r="I2050">
            <v>10.78</v>
          </cell>
          <cell r="J2050">
            <v>148.46</v>
          </cell>
        </row>
        <row r="2051">
          <cell r="A2051" t="str">
            <v>BSC_Wien_L</v>
          </cell>
          <cell r="B2051">
            <v>289</v>
          </cell>
          <cell r="C2051" t="str">
            <v>WI22_Siebenbuergerstr</v>
          </cell>
          <cell r="D2051">
            <v>1</v>
          </cell>
          <cell r="E2051">
            <v>2</v>
          </cell>
          <cell r="F2051">
            <v>3.25</v>
          </cell>
          <cell r="G2051">
            <v>110.63</v>
          </cell>
          <cell r="H2051">
            <v>0.84</v>
          </cell>
          <cell r="I2051">
            <v>28.56</v>
          </cell>
          <cell r="J2051">
            <v>140.84</v>
          </cell>
        </row>
        <row r="2052">
          <cell r="A2052" t="str">
            <v>BSC_Wien_L</v>
          </cell>
          <cell r="B2052">
            <v>290</v>
          </cell>
          <cell r="C2052" t="str">
            <v>WI22_Siebenbuergerstr</v>
          </cell>
          <cell r="D2052">
            <v>1</v>
          </cell>
          <cell r="E2052">
            <v>3</v>
          </cell>
          <cell r="F2052">
            <v>3.7</v>
          </cell>
          <cell r="G2052">
            <v>45.09</v>
          </cell>
          <cell r="H2052">
            <v>1.27</v>
          </cell>
          <cell r="I2052">
            <v>15.47</v>
          </cell>
          <cell r="J2052">
            <v>213.12</v>
          </cell>
        </row>
        <row r="2053">
          <cell r="A2053" t="str">
            <v>BSC_Wien_I</v>
          </cell>
          <cell r="B2053">
            <v>415</v>
          </cell>
          <cell r="C2053" t="str">
            <v>WI22_Siegesplatz</v>
          </cell>
          <cell r="D2053">
            <v>1</v>
          </cell>
          <cell r="E2053">
            <v>1</v>
          </cell>
          <cell r="F2053">
            <v>4.7</v>
          </cell>
          <cell r="G2053">
            <v>57.28</v>
          </cell>
          <cell r="H2053">
            <v>1.41</v>
          </cell>
          <cell r="I2053">
            <v>17.14</v>
          </cell>
          <cell r="J2053">
            <v>236.15</v>
          </cell>
        </row>
        <row r="2054">
          <cell r="A2054" t="str">
            <v>BSC_Wien_I</v>
          </cell>
          <cell r="B2054">
            <v>416</v>
          </cell>
          <cell r="C2054" t="str">
            <v>WI22_Siegesplatz</v>
          </cell>
          <cell r="D2054">
            <v>1</v>
          </cell>
          <cell r="E2054">
            <v>2</v>
          </cell>
          <cell r="F2054">
            <v>2.61</v>
          </cell>
          <cell r="G2054">
            <v>31.8</v>
          </cell>
          <cell r="H2054">
            <v>0.85</v>
          </cell>
          <cell r="I2054">
            <v>10.32</v>
          </cell>
          <cell r="J2054">
            <v>142.11000000000001</v>
          </cell>
        </row>
        <row r="2055">
          <cell r="A2055" t="str">
            <v>BSC_Wien_L</v>
          </cell>
          <cell r="B2055">
            <v>1036</v>
          </cell>
          <cell r="C2055" t="str">
            <v>WI22_TU_Kaisermuehlentunnel</v>
          </cell>
          <cell r="D2055">
            <v>1</v>
          </cell>
          <cell r="E2055">
            <v>1</v>
          </cell>
          <cell r="F2055">
            <v>0.99</v>
          </cell>
          <cell r="G2055">
            <v>33.729999999999997</v>
          </cell>
          <cell r="H2055">
            <v>0.21</v>
          </cell>
          <cell r="I2055">
            <v>7.11</v>
          </cell>
          <cell r="J2055">
            <v>35.07</v>
          </cell>
        </row>
        <row r="2056">
          <cell r="A2056" t="str">
            <v>BSC_Wien_K</v>
          </cell>
          <cell r="B2056">
            <v>2153</v>
          </cell>
          <cell r="C2056" t="str">
            <v>WI23_Altmannsdorfer_Str</v>
          </cell>
          <cell r="D2056">
            <v>1</v>
          </cell>
          <cell r="E2056">
            <v>1</v>
          </cell>
          <cell r="F2056">
            <v>4</v>
          </cell>
          <cell r="G2056">
            <v>48.84</v>
          </cell>
          <cell r="H2056">
            <v>1.1100000000000001</v>
          </cell>
          <cell r="I2056">
            <v>13.52</v>
          </cell>
          <cell r="J2056">
            <v>186.25</v>
          </cell>
        </row>
        <row r="2057">
          <cell r="A2057" t="str">
            <v>BSC_Wien_K</v>
          </cell>
          <cell r="B2057">
            <v>2155</v>
          </cell>
          <cell r="C2057" t="str">
            <v>WI23_Altmannsdorfer_Str</v>
          </cell>
          <cell r="D2057">
            <v>1</v>
          </cell>
          <cell r="E2057">
            <v>2</v>
          </cell>
          <cell r="F2057">
            <v>1.36</v>
          </cell>
          <cell r="G2057">
            <v>16.579999999999998</v>
          </cell>
          <cell r="H2057">
            <v>0.33</v>
          </cell>
          <cell r="I2057">
            <v>4.08</v>
          </cell>
          <cell r="J2057">
            <v>56.24</v>
          </cell>
        </row>
        <row r="2058">
          <cell r="A2058" t="str">
            <v>BSC_Wien_K</v>
          </cell>
          <cell r="B2058">
            <v>2156</v>
          </cell>
          <cell r="C2058" t="str">
            <v>WI23_Altmannsdorfer_Str</v>
          </cell>
          <cell r="D2058">
            <v>1</v>
          </cell>
          <cell r="E2058">
            <v>3</v>
          </cell>
          <cell r="F2058">
            <v>4.5599999999999996</v>
          </cell>
          <cell r="G2058">
            <v>55.64</v>
          </cell>
          <cell r="H2058">
            <v>1.57</v>
          </cell>
          <cell r="I2058">
            <v>19.14</v>
          </cell>
          <cell r="J2058">
            <v>263.63</v>
          </cell>
        </row>
        <row r="2059">
          <cell r="A2059" t="str">
            <v>BSC_Wien_E</v>
          </cell>
          <cell r="B2059">
            <v>513</v>
          </cell>
          <cell r="C2059" t="str">
            <v>WI23_Breitenf_Dirmh_Str</v>
          </cell>
          <cell r="D2059">
            <v>1</v>
          </cell>
          <cell r="E2059">
            <v>1</v>
          </cell>
          <cell r="F2059">
            <v>5.71</v>
          </cell>
          <cell r="G2059">
            <v>69.63</v>
          </cell>
          <cell r="H2059">
            <v>1.43</v>
          </cell>
          <cell r="I2059">
            <v>17.39</v>
          </cell>
          <cell r="J2059">
            <v>239.55</v>
          </cell>
        </row>
        <row r="2060">
          <cell r="A2060" t="str">
            <v>BSC_Wien_E</v>
          </cell>
          <cell r="B2060">
            <v>514</v>
          </cell>
          <cell r="C2060" t="str">
            <v>WI23_Breitenf_Dirmh_Str</v>
          </cell>
          <cell r="D2060">
            <v>1</v>
          </cell>
          <cell r="E2060">
            <v>2</v>
          </cell>
          <cell r="F2060">
            <v>3.48</v>
          </cell>
          <cell r="G2060">
            <v>42.5</v>
          </cell>
          <cell r="H2060">
            <v>1.1200000000000001</v>
          </cell>
          <cell r="I2060">
            <v>13.68</v>
          </cell>
          <cell r="J2060">
            <v>188.44</v>
          </cell>
        </row>
        <row r="2061">
          <cell r="A2061" t="str">
            <v>BSC_Wien_E</v>
          </cell>
          <cell r="B2061">
            <v>515</v>
          </cell>
          <cell r="C2061" t="str">
            <v>WI23_Breitenf_Dirmh_Str</v>
          </cell>
          <cell r="D2061">
            <v>1</v>
          </cell>
          <cell r="E2061">
            <v>3</v>
          </cell>
          <cell r="F2061">
            <v>5.05</v>
          </cell>
          <cell r="G2061">
            <v>61.55</v>
          </cell>
          <cell r="H2061">
            <v>1.54</v>
          </cell>
          <cell r="I2061">
            <v>18.739999999999998</v>
          </cell>
          <cell r="J2061">
            <v>258.12</v>
          </cell>
        </row>
        <row r="2062">
          <cell r="A2062" t="str">
            <v>BSC_Wien_E</v>
          </cell>
          <cell r="B2062">
            <v>336</v>
          </cell>
          <cell r="C2062" t="str">
            <v>WI23_Breitenfurter_Str</v>
          </cell>
          <cell r="D2062">
            <v>1</v>
          </cell>
          <cell r="E2062">
            <v>1</v>
          </cell>
          <cell r="F2062">
            <v>2.67</v>
          </cell>
          <cell r="G2062">
            <v>32.590000000000003</v>
          </cell>
          <cell r="H2062">
            <v>0.8</v>
          </cell>
          <cell r="I2062">
            <v>9.77</v>
          </cell>
          <cell r="J2062">
            <v>134.63</v>
          </cell>
        </row>
        <row r="2063">
          <cell r="A2063" t="str">
            <v>BSC_Wien_E</v>
          </cell>
          <cell r="B2063">
            <v>337</v>
          </cell>
          <cell r="C2063" t="str">
            <v>WI23_Breitenfurter_Str</v>
          </cell>
          <cell r="D2063">
            <v>1</v>
          </cell>
          <cell r="E2063">
            <v>2</v>
          </cell>
          <cell r="F2063">
            <v>1.53</v>
          </cell>
          <cell r="G2063">
            <v>18.63</v>
          </cell>
          <cell r="H2063">
            <v>0.36</v>
          </cell>
          <cell r="I2063">
            <v>4.3499999999999996</v>
          </cell>
          <cell r="J2063">
            <v>59.87</v>
          </cell>
        </row>
        <row r="2064">
          <cell r="A2064" t="str">
            <v>BSC_Wien_E</v>
          </cell>
          <cell r="B2064">
            <v>338</v>
          </cell>
          <cell r="C2064" t="str">
            <v>WI23_Breitenfurter_Str</v>
          </cell>
          <cell r="D2064">
            <v>1</v>
          </cell>
          <cell r="E2064">
            <v>3</v>
          </cell>
          <cell r="F2064">
            <v>2.5499999999999998</v>
          </cell>
          <cell r="G2064">
            <v>86.78</v>
          </cell>
          <cell r="H2064">
            <v>0.69</v>
          </cell>
          <cell r="I2064">
            <v>23.68</v>
          </cell>
          <cell r="J2064">
            <v>116.76</v>
          </cell>
        </row>
        <row r="2065">
          <cell r="A2065" t="str">
            <v>BSC_Wien_E</v>
          </cell>
          <cell r="B2065">
            <v>2127</v>
          </cell>
          <cell r="C2065" t="str">
            <v>WI23_Brunner_Str</v>
          </cell>
          <cell r="D2065">
            <v>1</v>
          </cell>
          <cell r="E2065">
            <v>1</v>
          </cell>
          <cell r="F2065">
            <v>1.54</v>
          </cell>
          <cell r="G2065">
            <v>52.38</v>
          </cell>
          <cell r="H2065">
            <v>0.37</v>
          </cell>
          <cell r="I2065">
            <v>12.67</v>
          </cell>
          <cell r="J2065">
            <v>62.5</v>
          </cell>
        </row>
        <row r="2066">
          <cell r="A2066" t="str">
            <v>BSC_Wien_E</v>
          </cell>
          <cell r="B2066">
            <v>2128</v>
          </cell>
          <cell r="C2066" t="str">
            <v>WI23_Brunner_Str</v>
          </cell>
          <cell r="D2066">
            <v>1</v>
          </cell>
          <cell r="E2066">
            <v>2</v>
          </cell>
          <cell r="F2066">
            <v>2.0699999999999998</v>
          </cell>
          <cell r="G2066">
            <v>70.599999999999994</v>
          </cell>
          <cell r="H2066">
            <v>0.43</v>
          </cell>
          <cell r="I2066">
            <v>14.58</v>
          </cell>
          <cell r="J2066">
            <v>71.89</v>
          </cell>
        </row>
        <row r="2067">
          <cell r="A2067" t="str">
            <v>BSC_Wien_E</v>
          </cell>
          <cell r="B2067">
            <v>2129</v>
          </cell>
          <cell r="C2067" t="str">
            <v>WI23_Brunner_Str</v>
          </cell>
          <cell r="D2067">
            <v>1</v>
          </cell>
          <cell r="E2067">
            <v>3</v>
          </cell>
          <cell r="F2067">
            <v>1.78</v>
          </cell>
          <cell r="G2067">
            <v>21.68</v>
          </cell>
          <cell r="H2067">
            <v>0.4</v>
          </cell>
          <cell r="I2067">
            <v>4.83</v>
          </cell>
          <cell r="J2067">
            <v>66.569999999999993</v>
          </cell>
        </row>
        <row r="2068">
          <cell r="A2068" t="str">
            <v>BSC_Wien_D</v>
          </cell>
          <cell r="B2068">
            <v>9190</v>
          </cell>
          <cell r="C2068" t="str">
            <v>WI23_Draschestr</v>
          </cell>
          <cell r="D2068">
            <v>1</v>
          </cell>
          <cell r="E2068">
            <v>1</v>
          </cell>
          <cell r="F2068">
            <v>6.97</v>
          </cell>
          <cell r="G2068">
            <v>85</v>
          </cell>
          <cell r="H2068">
            <v>2.2400000000000002</v>
          </cell>
          <cell r="I2068">
            <v>27.32</v>
          </cell>
          <cell r="J2068">
            <v>376.42</v>
          </cell>
        </row>
        <row r="2069">
          <cell r="A2069" t="str">
            <v>BSC_Wien_D</v>
          </cell>
          <cell r="B2069">
            <v>9191</v>
          </cell>
          <cell r="C2069" t="str">
            <v>WI23_Draschestr</v>
          </cell>
          <cell r="D2069">
            <v>1</v>
          </cell>
          <cell r="E2069">
            <v>2</v>
          </cell>
          <cell r="F2069">
            <v>4.71</v>
          </cell>
          <cell r="G2069">
            <v>57.5</v>
          </cell>
          <cell r="H2069">
            <v>1.59</v>
          </cell>
          <cell r="I2069">
            <v>19.39</v>
          </cell>
          <cell r="J2069">
            <v>267.08999999999997</v>
          </cell>
        </row>
        <row r="2070">
          <cell r="A2070" t="str">
            <v>BSC_Wien_D</v>
          </cell>
          <cell r="B2070">
            <v>9192</v>
          </cell>
          <cell r="C2070" t="str">
            <v>WI23_Draschestr</v>
          </cell>
          <cell r="D2070">
            <v>1</v>
          </cell>
          <cell r="E2070">
            <v>3</v>
          </cell>
          <cell r="F2070">
            <v>4.99</v>
          </cell>
          <cell r="G2070">
            <v>60.88</v>
          </cell>
          <cell r="H2070">
            <v>1.35</v>
          </cell>
          <cell r="I2070">
            <v>16.46</v>
          </cell>
          <cell r="J2070">
            <v>226.81</v>
          </cell>
        </row>
        <row r="2071">
          <cell r="A2071" t="str">
            <v>BSC_Wien_E</v>
          </cell>
          <cell r="B2071">
            <v>2338</v>
          </cell>
          <cell r="C2071" t="str">
            <v>WI23_Erlaaer_Str</v>
          </cell>
          <cell r="D2071">
            <v>1</v>
          </cell>
          <cell r="E2071">
            <v>1</v>
          </cell>
          <cell r="F2071">
            <v>2.64</v>
          </cell>
          <cell r="G2071">
            <v>32.19</v>
          </cell>
          <cell r="H2071">
            <v>0.57999999999999996</v>
          </cell>
          <cell r="I2071">
            <v>7.08</v>
          </cell>
          <cell r="J2071">
            <v>97.51</v>
          </cell>
        </row>
        <row r="2072">
          <cell r="A2072" t="str">
            <v>BSC_Wien_E</v>
          </cell>
          <cell r="B2072">
            <v>2339</v>
          </cell>
          <cell r="C2072" t="str">
            <v>WI23_Erlaaer_Str</v>
          </cell>
          <cell r="D2072">
            <v>1</v>
          </cell>
          <cell r="E2072">
            <v>2</v>
          </cell>
          <cell r="F2072">
            <v>0.68</v>
          </cell>
          <cell r="G2072">
            <v>22.99</v>
          </cell>
          <cell r="H2072">
            <v>0.15</v>
          </cell>
          <cell r="I2072">
            <v>5.01</v>
          </cell>
          <cell r="J2072">
            <v>24.71</v>
          </cell>
        </row>
        <row r="2073">
          <cell r="A2073" t="str">
            <v>BSC_Wien_E</v>
          </cell>
          <cell r="B2073">
            <v>7777</v>
          </cell>
          <cell r="C2073" t="str">
            <v>WI23_Erlaaer_Str</v>
          </cell>
          <cell r="D2073">
            <v>1</v>
          </cell>
          <cell r="E2073">
            <v>3</v>
          </cell>
          <cell r="F2073">
            <v>1.79</v>
          </cell>
          <cell r="G2073">
            <v>21.86</v>
          </cell>
          <cell r="H2073">
            <v>0.48</v>
          </cell>
          <cell r="I2073">
            <v>5.81</v>
          </cell>
          <cell r="J2073">
            <v>80.09</v>
          </cell>
        </row>
        <row r="2074">
          <cell r="A2074" t="str">
            <v>BSC_Wien_E</v>
          </cell>
          <cell r="B2074">
            <v>2134</v>
          </cell>
          <cell r="C2074" t="str">
            <v>WI23_Kaiser_Franz_Josef_Str</v>
          </cell>
          <cell r="D2074">
            <v>1</v>
          </cell>
          <cell r="E2074">
            <v>1</v>
          </cell>
          <cell r="F2074">
            <v>2.0499999999999998</v>
          </cell>
          <cell r="G2074">
            <v>69.92</v>
          </cell>
          <cell r="H2074">
            <v>0.49</v>
          </cell>
          <cell r="I2074">
            <v>16.7</v>
          </cell>
          <cell r="J2074">
            <v>82.34</v>
          </cell>
        </row>
        <row r="2075">
          <cell r="A2075" t="str">
            <v>BSC_Wien_E</v>
          </cell>
          <cell r="B2075">
            <v>2136</v>
          </cell>
          <cell r="C2075" t="str">
            <v>WI23_Kaiser_Franz_Josef_Str</v>
          </cell>
          <cell r="D2075">
            <v>1</v>
          </cell>
          <cell r="E2075">
            <v>2</v>
          </cell>
          <cell r="F2075">
            <v>1.19</v>
          </cell>
          <cell r="G2075">
            <v>40.369999999999997</v>
          </cell>
          <cell r="H2075">
            <v>0.23</v>
          </cell>
          <cell r="I2075">
            <v>7.95</v>
          </cell>
          <cell r="J2075">
            <v>39.229999999999997</v>
          </cell>
        </row>
        <row r="2076">
          <cell r="A2076" t="str">
            <v>BSC_Wien_E</v>
          </cell>
          <cell r="B2076">
            <v>2137</v>
          </cell>
          <cell r="C2076" t="str">
            <v>WI23_Kaiser_Franz_Josef_Str</v>
          </cell>
          <cell r="D2076">
            <v>1</v>
          </cell>
          <cell r="E2076">
            <v>3</v>
          </cell>
          <cell r="F2076">
            <v>4.25</v>
          </cell>
          <cell r="G2076">
            <v>51.77</v>
          </cell>
          <cell r="H2076">
            <v>1.38</v>
          </cell>
          <cell r="I2076">
            <v>16.77</v>
          </cell>
          <cell r="J2076">
            <v>231.03</v>
          </cell>
        </row>
        <row r="2077">
          <cell r="A2077" t="str">
            <v>BSC_Wien_E</v>
          </cell>
          <cell r="B2077">
            <v>2320</v>
          </cell>
          <cell r="C2077" t="str">
            <v>WI23_Levasseurgasse</v>
          </cell>
          <cell r="D2077">
            <v>1</v>
          </cell>
          <cell r="E2077">
            <v>1</v>
          </cell>
          <cell r="F2077">
            <v>1.92</v>
          </cell>
          <cell r="G2077">
            <v>65.41</v>
          </cell>
          <cell r="H2077">
            <v>0.54</v>
          </cell>
          <cell r="I2077">
            <v>18.53</v>
          </cell>
          <cell r="J2077">
            <v>91.37</v>
          </cell>
        </row>
        <row r="2078">
          <cell r="A2078" t="str">
            <v>BSC_Wien_E</v>
          </cell>
          <cell r="B2078">
            <v>2321</v>
          </cell>
          <cell r="C2078" t="str">
            <v>WI23_Levasseurgasse</v>
          </cell>
          <cell r="D2078">
            <v>1</v>
          </cell>
          <cell r="E2078">
            <v>2</v>
          </cell>
          <cell r="F2078">
            <v>1.32</v>
          </cell>
          <cell r="G2078">
            <v>16.16</v>
          </cell>
          <cell r="H2078">
            <v>0.35</v>
          </cell>
          <cell r="I2078">
            <v>4.32</v>
          </cell>
          <cell r="J2078">
            <v>59.46</v>
          </cell>
        </row>
        <row r="2079">
          <cell r="A2079" t="str">
            <v>BSC_Wien_E</v>
          </cell>
          <cell r="B2079">
            <v>2322</v>
          </cell>
          <cell r="C2079" t="str">
            <v>WI23_Levasseurgasse</v>
          </cell>
          <cell r="D2079">
            <v>1</v>
          </cell>
          <cell r="E2079">
            <v>3</v>
          </cell>
          <cell r="F2079">
            <v>4.33</v>
          </cell>
          <cell r="G2079">
            <v>52.83</v>
          </cell>
          <cell r="H2079">
            <v>1.25</v>
          </cell>
          <cell r="I2079">
            <v>15.21</v>
          </cell>
          <cell r="J2079">
            <v>209.59</v>
          </cell>
        </row>
        <row r="2080">
          <cell r="A2080" t="str">
            <v>BSC_Wien_E</v>
          </cell>
          <cell r="B2080">
            <v>7504</v>
          </cell>
          <cell r="C2080" t="str">
            <v>WI23_Maurer_Lange_Gasse</v>
          </cell>
          <cell r="D2080">
            <v>1</v>
          </cell>
          <cell r="E2080">
            <v>1</v>
          </cell>
          <cell r="F2080">
            <v>2.25</v>
          </cell>
          <cell r="G2080">
            <v>27.4</v>
          </cell>
          <cell r="H2080">
            <v>0.79</v>
          </cell>
          <cell r="I2080">
            <v>9.69</v>
          </cell>
          <cell r="J2080">
            <v>133.43</v>
          </cell>
        </row>
        <row r="2081">
          <cell r="A2081" t="str">
            <v>BSC_Wien_E</v>
          </cell>
          <cell r="B2081">
            <v>7738</v>
          </cell>
          <cell r="C2081" t="str">
            <v>WI23_Maurer_Lange_Gasse</v>
          </cell>
          <cell r="D2081">
            <v>1</v>
          </cell>
          <cell r="E2081">
            <v>2</v>
          </cell>
          <cell r="F2081">
            <v>3.99</v>
          </cell>
          <cell r="G2081">
            <v>135.84</v>
          </cell>
          <cell r="H2081">
            <v>1.17</v>
          </cell>
          <cell r="I2081">
            <v>39.94</v>
          </cell>
          <cell r="J2081">
            <v>196.95</v>
          </cell>
        </row>
        <row r="2082">
          <cell r="A2082" t="str">
            <v>BSC_Wien_E</v>
          </cell>
          <cell r="B2082">
            <v>2120</v>
          </cell>
          <cell r="C2082" t="str">
            <v>WI23_Perfektastr</v>
          </cell>
          <cell r="D2082">
            <v>1</v>
          </cell>
          <cell r="E2082">
            <v>1</v>
          </cell>
          <cell r="F2082">
            <v>2.81</v>
          </cell>
          <cell r="G2082">
            <v>34.24</v>
          </cell>
          <cell r="H2082">
            <v>0.71</v>
          </cell>
          <cell r="I2082">
            <v>8.67</v>
          </cell>
          <cell r="J2082">
            <v>119.42</v>
          </cell>
        </row>
        <row r="2083">
          <cell r="A2083" t="str">
            <v>BSC_Wien_E</v>
          </cell>
          <cell r="B2083">
            <v>2122</v>
          </cell>
          <cell r="C2083" t="str">
            <v>WI23_Perfektastr</v>
          </cell>
          <cell r="D2083">
            <v>1</v>
          </cell>
          <cell r="E2083">
            <v>2</v>
          </cell>
          <cell r="F2083">
            <v>4.29</v>
          </cell>
          <cell r="G2083">
            <v>52.35</v>
          </cell>
          <cell r="H2083">
            <v>1.0900000000000001</v>
          </cell>
          <cell r="I2083">
            <v>13.29</v>
          </cell>
          <cell r="J2083">
            <v>183.04</v>
          </cell>
        </row>
        <row r="2084">
          <cell r="A2084" t="str">
            <v>BSC_Wien_E</v>
          </cell>
          <cell r="B2084">
            <v>2123</v>
          </cell>
          <cell r="C2084" t="str">
            <v>WI23_Perfektastr</v>
          </cell>
          <cell r="D2084">
            <v>1</v>
          </cell>
          <cell r="E2084">
            <v>3</v>
          </cell>
          <cell r="F2084">
            <v>2.7</v>
          </cell>
          <cell r="G2084">
            <v>32.9</v>
          </cell>
          <cell r="H2084">
            <v>0.53</v>
          </cell>
          <cell r="I2084">
            <v>6.5</v>
          </cell>
          <cell r="J2084">
            <v>89.53</v>
          </cell>
        </row>
        <row r="2085">
          <cell r="A2085" t="str">
            <v>BSC_Wien_D</v>
          </cell>
          <cell r="B2085">
            <v>183</v>
          </cell>
          <cell r="C2085" t="str">
            <v>WI23_Zetschegasse</v>
          </cell>
          <cell r="D2085">
            <v>1</v>
          </cell>
          <cell r="E2085">
            <v>1</v>
          </cell>
          <cell r="F2085">
            <v>4.0599999999999996</v>
          </cell>
          <cell r="G2085">
            <v>49.51</v>
          </cell>
          <cell r="H2085">
            <v>0.99</v>
          </cell>
          <cell r="I2085">
            <v>12.01</v>
          </cell>
          <cell r="J2085">
            <v>165.5</v>
          </cell>
        </row>
        <row r="2086">
          <cell r="A2086" t="str">
            <v>BSC_Wien_D</v>
          </cell>
          <cell r="B2086">
            <v>184</v>
          </cell>
          <cell r="C2086" t="str">
            <v>WI23_Zetschegasse</v>
          </cell>
          <cell r="D2086">
            <v>1</v>
          </cell>
          <cell r="E2086">
            <v>2</v>
          </cell>
          <cell r="F2086">
            <v>3.71</v>
          </cell>
          <cell r="G2086">
            <v>45.21</v>
          </cell>
          <cell r="H2086">
            <v>0.91</v>
          </cell>
          <cell r="I2086">
            <v>11.12</v>
          </cell>
          <cell r="J2086">
            <v>153.22</v>
          </cell>
        </row>
      </sheetData>
      <sheetData sheetId="23"/>
      <sheetData sheetId="24"/>
      <sheetData sheetId="2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k-Struktur"/>
      <sheetName val="Configuration"/>
      <sheetName val="Kons.kontrollblatt"/>
      <sheetName val="DSM(ELIM)"/>
      <sheetName val="Einzelgesellschaften (Input)"/>
      <sheetName val="Einzelgesellschaften (Korrektu)"/>
      <sheetName val="Einzelgesellschaften (HB1)"/>
      <sheetName val="Einzelgesellschaften (AnpHB2)"/>
      <sheetName val="Einzelgesellschaften (HB2)"/>
      <sheetName val="Einzelgesellschaften (Cons)"/>
      <sheetName val="Einzelgesellschaften (Contribu)"/>
      <sheetName val="EurotoolsXRates"/>
      <sheetName val="Settings"/>
      <sheetName val=""/>
    </sheetNames>
    <sheetDataSet>
      <sheetData sheetId="0" refreshError="1"/>
      <sheetData sheetId="1" refreshError="1">
        <row r="3">
          <cell r="B3" t="str">
            <v>T-Sonstiges Division</v>
          </cell>
        </row>
        <row r="4">
          <cell r="B4" t="str">
            <v>12</v>
          </cell>
        </row>
        <row r="7">
          <cell r="B7" t="str">
            <v>Budget2002</v>
          </cell>
        </row>
        <row r="8">
          <cell r="B8" t="str">
            <v>M.YTD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ease_Info"/>
      <sheetName val="Sub&amp;Trunk Info"/>
      <sheetName val="APZ-data"/>
      <sheetName val="Charging"/>
      <sheetName val="Signalling"/>
      <sheetName val="IN_svc"/>
      <sheetName val="SUS_Services"/>
      <sheetName val="STP_Traffic"/>
      <sheetName val="Results"/>
      <sheetName val="Report"/>
      <sheetName val="Results_STP"/>
      <sheetName val="Report_STP"/>
      <sheetName val="Call Load Data"/>
      <sheetName val="Module1"/>
      <sheetName val="Module2"/>
      <sheetName val="Module3"/>
      <sheetName val="Module4"/>
      <sheetName val="Help_Info"/>
      <sheetName val="Note_Info"/>
      <sheetName val="Help_APZ"/>
      <sheetName val="Help_Charging"/>
      <sheetName val="Help_Signalling"/>
      <sheetName val="Help_SUS"/>
      <sheetName val="Help_STP"/>
      <sheetName val="Help_Result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sheetData sheetId="10"/>
      <sheetData sheetId="1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ly"/>
      <sheetName val="Help"/>
      <sheetName val="Accounts"/>
      <sheetName val="Control"/>
    </sheetNames>
    <sheetDataSet>
      <sheetData sheetId="0" refreshError="1"/>
      <sheetData sheetId="1" refreshError="1"/>
      <sheetData sheetId="2" refreshError="1"/>
      <sheetData sheetId="3" refreshError="1">
        <row r="2">
          <cell r="AO2" t="str">
            <v>.0002</v>
          </cell>
          <cell r="AP2" t="str">
            <v>T-Mobile Deutschland</v>
          </cell>
        </row>
        <row r="3">
          <cell r="AO3" t="str">
            <v>.0005</v>
          </cell>
          <cell r="AP3" t="str">
            <v>GMG</v>
          </cell>
        </row>
        <row r="4">
          <cell r="AF4" t="b">
            <v>1</v>
          </cell>
          <cell r="AG4" t="b">
            <v>0</v>
          </cell>
          <cell r="AH4" t="b">
            <v>0</v>
          </cell>
          <cell r="AJ4" t="b">
            <v>0</v>
          </cell>
          <cell r="AK4" t="b">
            <v>0</v>
          </cell>
          <cell r="AO4" t="str">
            <v>.0008</v>
          </cell>
          <cell r="AP4" t="str">
            <v>T-Systems CSM</v>
          </cell>
        </row>
        <row r="5">
          <cell r="F5">
            <v>1</v>
          </cell>
          <cell r="G5" t="str">
            <v>Final</v>
          </cell>
          <cell r="H5" t="str">
            <v>_FINAL</v>
          </cell>
          <cell r="K5">
            <v>1</v>
          </cell>
          <cell r="L5" t="str">
            <v>January</v>
          </cell>
          <cell r="X5">
            <v>1</v>
          </cell>
          <cell r="Y5" t="str">
            <v>M.PER</v>
          </cell>
          <cell r="Z5" t="str">
            <v>Periodic</v>
          </cell>
          <cell r="AO5" t="str">
            <v>.0018</v>
          </cell>
          <cell r="AP5" t="str">
            <v>T-Sys Japan</v>
          </cell>
        </row>
        <row r="6">
          <cell r="F6">
            <v>2</v>
          </cell>
          <cell r="G6" t="str">
            <v>Cons</v>
          </cell>
          <cell r="H6" t="str">
            <v>_CONS</v>
          </cell>
          <cell r="K6">
            <v>2</v>
          </cell>
          <cell r="L6" t="str">
            <v>February</v>
          </cell>
          <cell r="X6">
            <v>2</v>
          </cell>
          <cell r="Y6" t="str">
            <v>M.CTD</v>
          </cell>
          <cell r="Z6" t="str">
            <v>Cumulated</v>
          </cell>
          <cell r="AO6" t="str">
            <v>.0085</v>
          </cell>
          <cell r="AP6" t="str">
            <v>I.T.E.N.O.S.</v>
          </cell>
        </row>
        <row r="7">
          <cell r="F7">
            <v>3</v>
          </cell>
          <cell r="G7" t="str">
            <v>HB2</v>
          </cell>
          <cell r="H7" t="str">
            <v>_HB2</v>
          </cell>
          <cell r="K7">
            <v>3</v>
          </cell>
          <cell r="L7" t="str">
            <v>March</v>
          </cell>
          <cell r="AO7" t="str">
            <v>.0093</v>
          </cell>
          <cell r="AP7" t="str">
            <v>MTS (Russia)</v>
          </cell>
        </row>
        <row r="8">
          <cell r="F8">
            <v>4</v>
          </cell>
          <cell r="G8" t="str">
            <v>HB2Loc</v>
          </cell>
          <cell r="H8" t="str">
            <v>_HB2LOC</v>
          </cell>
          <cell r="K8">
            <v>4</v>
          </cell>
          <cell r="L8" t="str">
            <v>April</v>
          </cell>
          <cell r="AO8" t="str">
            <v>.0145</v>
          </cell>
          <cell r="AP8" t="str">
            <v>DeTeFleet</v>
          </cell>
        </row>
        <row r="9">
          <cell r="F9">
            <v>5</v>
          </cell>
          <cell r="G9" t="str">
            <v>Adjustment</v>
          </cell>
          <cell r="H9" t="str">
            <v>_ADJ</v>
          </cell>
          <cell r="K9">
            <v>5</v>
          </cell>
          <cell r="L9" t="str">
            <v>May</v>
          </cell>
          <cell r="AO9" t="str">
            <v>.0119</v>
          </cell>
          <cell r="AP9" t="str">
            <v>UMC Kiew</v>
          </cell>
        </row>
        <row r="10">
          <cell r="F10">
            <v>6</v>
          </cell>
          <cell r="G10" t="str">
            <v>Local</v>
          </cell>
          <cell r="K10">
            <v>6</v>
          </cell>
          <cell r="L10" t="str">
            <v>June</v>
          </cell>
          <cell r="AO10" t="str">
            <v>.0154</v>
          </cell>
          <cell r="AP10" t="str">
            <v>DTFinanceB.V.</v>
          </cell>
        </row>
        <row r="11">
          <cell r="K11">
            <v>7</v>
          </cell>
          <cell r="L11" t="str">
            <v>July</v>
          </cell>
          <cell r="AO11" t="str">
            <v>.0156</v>
          </cell>
          <cell r="AP11" t="str">
            <v>T-OnlineIntAG</v>
          </cell>
        </row>
        <row r="12">
          <cell r="K12">
            <v>8</v>
          </cell>
          <cell r="L12" t="str">
            <v>August</v>
          </cell>
          <cell r="AO12" t="str">
            <v>.0159</v>
          </cell>
          <cell r="AP12" t="str">
            <v>T-Mobile Austria</v>
          </cell>
        </row>
        <row r="13">
          <cell r="K13">
            <v>9</v>
          </cell>
          <cell r="L13" t="str">
            <v>September</v>
          </cell>
          <cell r="AO13" t="str">
            <v>.0179</v>
          </cell>
          <cell r="AP13" t="str">
            <v>PTC (Poland)</v>
          </cell>
        </row>
        <row r="14">
          <cell r="K14">
            <v>10</v>
          </cell>
          <cell r="L14" t="str">
            <v>October</v>
          </cell>
          <cell r="AO14" t="str">
            <v>.0191</v>
          </cell>
          <cell r="AP14" t="str">
            <v>Cmobil B.V.</v>
          </cell>
        </row>
        <row r="15">
          <cell r="K15">
            <v>11</v>
          </cell>
          <cell r="L15" t="str">
            <v>November</v>
          </cell>
          <cell r="AO15" t="str">
            <v>.0214</v>
          </cell>
          <cell r="AP15" t="str">
            <v>WESTEL 900 GSM</v>
          </cell>
        </row>
        <row r="16">
          <cell r="K16">
            <v>12</v>
          </cell>
          <cell r="L16" t="str">
            <v>December</v>
          </cell>
          <cell r="AO16" t="str">
            <v>.0246</v>
          </cell>
          <cell r="AP16" t="str">
            <v>T-Mobile Czech Republic</v>
          </cell>
        </row>
        <row r="17">
          <cell r="AO17" t="str">
            <v>.0269</v>
          </cell>
          <cell r="AP17" t="str">
            <v>DDG</v>
          </cell>
        </row>
        <row r="18">
          <cell r="AO18" t="str">
            <v>.0274</v>
          </cell>
          <cell r="AP18" t="str">
            <v>T-Mobile Traffic</v>
          </cell>
        </row>
        <row r="19">
          <cell r="AO19" t="str">
            <v>.0278</v>
          </cell>
          <cell r="AP19" t="str">
            <v>T-Nova</v>
          </cell>
        </row>
        <row r="20">
          <cell r="AO20" t="str">
            <v>.0279</v>
          </cell>
          <cell r="AP20" t="str">
            <v>DTCardService</v>
          </cell>
        </row>
        <row r="21">
          <cell r="AO21" t="str">
            <v>.0349</v>
          </cell>
          <cell r="AP21" t="str">
            <v>ICO Europe BV</v>
          </cell>
        </row>
        <row r="22">
          <cell r="AO22" t="str">
            <v>.0351</v>
          </cell>
          <cell r="AP22" t="str">
            <v>Niedermeyer GmbH</v>
          </cell>
        </row>
        <row r="23">
          <cell r="AO23" t="str">
            <v>.0360</v>
          </cell>
          <cell r="AP23" t="str">
            <v>Smaragd</v>
          </cell>
        </row>
        <row r="24">
          <cell r="AO24" t="str">
            <v>.0373</v>
          </cell>
          <cell r="AP24" t="str">
            <v>T-Mobile Billing</v>
          </cell>
        </row>
        <row r="25">
          <cell r="AO25" t="str">
            <v>.0381</v>
          </cell>
          <cell r="AP25" t="str">
            <v>HT-Hrvatske</v>
          </cell>
        </row>
        <row r="26">
          <cell r="AO26" t="str">
            <v>.0443</v>
          </cell>
          <cell r="AP26" t="str">
            <v>Virgin Mobile Telecoms Limited</v>
          </cell>
        </row>
        <row r="27">
          <cell r="AO27" t="str">
            <v>.0458</v>
          </cell>
          <cell r="AP27" t="str">
            <v>ISH Moska</v>
          </cell>
        </row>
        <row r="28">
          <cell r="AO28" t="str">
            <v>.0463</v>
          </cell>
          <cell r="AP28" t="str">
            <v>Mediaone</v>
          </cell>
        </row>
        <row r="29">
          <cell r="AO29" t="str">
            <v>.0471</v>
          </cell>
          <cell r="AP29" t="str">
            <v>TMO UK Ltd.</v>
          </cell>
        </row>
        <row r="30">
          <cell r="AO30" t="str">
            <v>.0479</v>
          </cell>
          <cell r="AP30" t="str">
            <v>UCP AG, ZurichLimited</v>
          </cell>
        </row>
        <row r="31">
          <cell r="B31">
            <v>0</v>
          </cell>
          <cell r="C31" t="str">
            <v>1</v>
          </cell>
          <cell r="AO31" t="str">
            <v>.0480</v>
          </cell>
          <cell r="AP31" t="str">
            <v>New ICO Global</v>
          </cell>
        </row>
        <row r="32">
          <cell r="B32">
            <v>1</v>
          </cell>
          <cell r="AO32" t="str">
            <v>.0485</v>
          </cell>
          <cell r="AP32" t="str">
            <v>Slov.Telekom.</v>
          </cell>
        </row>
        <row r="33">
          <cell r="B33">
            <v>2</v>
          </cell>
          <cell r="AO33" t="str">
            <v>.0486</v>
          </cell>
          <cell r="AP33" t="str">
            <v>EuroTel</v>
          </cell>
        </row>
        <row r="34">
          <cell r="B34">
            <v>3</v>
          </cell>
          <cell r="AO34" t="str">
            <v>.0488</v>
          </cell>
          <cell r="AP34" t="str">
            <v>UCP Mitarbeiterbeteiligungs AG</v>
          </cell>
        </row>
        <row r="35">
          <cell r="B35">
            <v>4</v>
          </cell>
          <cell r="AO35" t="str">
            <v>.0500</v>
          </cell>
          <cell r="AP35" t="str">
            <v>T-Mobile UK</v>
          </cell>
        </row>
        <row r="36">
          <cell r="B36">
            <v>5</v>
          </cell>
          <cell r="AO36" t="str">
            <v>.0503</v>
          </cell>
          <cell r="AP36" t="str">
            <v>T-Mobile (UK) Limitedd</v>
          </cell>
        </row>
        <row r="37">
          <cell r="B37">
            <v>6</v>
          </cell>
          <cell r="AO37" t="str">
            <v>.0508</v>
          </cell>
          <cell r="AP37" t="str">
            <v>T-Mobile (UK) Retail Limitedte</v>
          </cell>
        </row>
        <row r="38">
          <cell r="B38">
            <v>7</v>
          </cell>
          <cell r="AO38" t="str">
            <v>.0550</v>
          </cell>
          <cell r="AP38" t="str">
            <v>TMO AG</v>
          </cell>
        </row>
        <row r="39">
          <cell r="B39">
            <v>8</v>
          </cell>
          <cell r="AO39" t="str">
            <v>.0606</v>
          </cell>
          <cell r="AP39" t="str">
            <v>T-Mobile Netherlands</v>
          </cell>
        </row>
        <row r="40">
          <cell r="B40">
            <v>9</v>
          </cell>
          <cell r="AO40" t="str">
            <v>.0633</v>
          </cell>
          <cell r="AP40" t="str">
            <v>MakTel Makedonski Telekommunikacii AD</v>
          </cell>
        </row>
        <row r="41">
          <cell r="B41">
            <v>10</v>
          </cell>
          <cell r="AO41" t="str">
            <v>.0650</v>
          </cell>
          <cell r="AP41" t="str">
            <v>T-Mobile USA</v>
          </cell>
        </row>
        <row r="42">
          <cell r="B42">
            <v>11</v>
          </cell>
          <cell r="AO42" t="str">
            <v>.0653</v>
          </cell>
          <cell r="AP42" t="str">
            <v>Powertel, Inc.e Limited</v>
          </cell>
        </row>
        <row r="43">
          <cell r="B43">
            <v>12</v>
          </cell>
          <cell r="AO43" t="str">
            <v>.0662</v>
          </cell>
          <cell r="AP43" t="str">
            <v>DeTeImmo</v>
          </cell>
        </row>
        <row r="44">
          <cell r="B44">
            <v>13</v>
          </cell>
          <cell r="AO44" t="str">
            <v>.0687</v>
          </cell>
          <cell r="AP44" t="str">
            <v>T-Mobile Venture Fund GmbH &amp; Co. KG, Bo</v>
          </cell>
        </row>
        <row r="45">
          <cell r="B45">
            <v>14</v>
          </cell>
          <cell r="AO45" t="str">
            <v>.0716</v>
          </cell>
          <cell r="AP45" t="str">
            <v>DFMG</v>
          </cell>
        </row>
        <row r="46">
          <cell r="B46">
            <v>15</v>
          </cell>
          <cell r="AO46" t="str">
            <v>.0761</v>
          </cell>
          <cell r="AP46" t="str">
            <v>CIVSGSM VI</v>
          </cell>
        </row>
        <row r="47">
          <cell r="B47">
            <v>16</v>
          </cell>
          <cell r="AO47" t="str">
            <v>.0762</v>
          </cell>
          <cell r="AP47" t="str">
            <v>Beach Holding</v>
          </cell>
        </row>
        <row r="48">
          <cell r="B48">
            <v>17</v>
          </cell>
          <cell r="AO48" t="str">
            <v>.0763</v>
          </cell>
          <cell r="AP48" t="str">
            <v>HT mobilne komunikacije d.o.o.</v>
          </cell>
        </row>
        <row r="49">
          <cell r="B49">
            <v>18</v>
          </cell>
          <cell r="AO49" t="str">
            <v>.0771</v>
          </cell>
          <cell r="AP49">
            <v>771</v>
          </cell>
        </row>
        <row r="50">
          <cell r="B50">
            <v>19</v>
          </cell>
          <cell r="AO50" t="str">
            <v>.0772</v>
          </cell>
          <cell r="AP50" t="str">
            <v>T-Mobile Klanten</v>
          </cell>
        </row>
        <row r="51">
          <cell r="B51">
            <v>20</v>
          </cell>
          <cell r="AO51" t="str">
            <v>.0773</v>
          </cell>
          <cell r="AP51" t="str">
            <v>Zweite DFMG GmbH &amp; Co. KG</v>
          </cell>
        </row>
        <row r="52">
          <cell r="B52">
            <v>21</v>
          </cell>
          <cell r="AO52" t="str">
            <v>.0782</v>
          </cell>
          <cell r="AP52" t="str">
            <v>stille Beteiligung an der RANN B.V.</v>
          </cell>
        </row>
        <row r="53">
          <cell r="B53">
            <v>22</v>
          </cell>
          <cell r="AO53" t="str">
            <v>.0805</v>
          </cell>
          <cell r="AP53" t="str">
            <v>Monet Mobile Networks</v>
          </cell>
        </row>
        <row r="54">
          <cell r="B54">
            <v>23</v>
          </cell>
          <cell r="AO54" t="str">
            <v>.0842</v>
          </cell>
          <cell r="AP54" t="str">
            <v>GSM Facilities, LLCV PCS LLC</v>
          </cell>
        </row>
        <row r="55">
          <cell r="B55">
            <v>24</v>
          </cell>
          <cell r="AO55" t="str">
            <v>.0960</v>
          </cell>
          <cell r="AP55" t="str">
            <v xml:space="preserve">Microcell Telecommunications, Inc.	</v>
          </cell>
        </row>
        <row r="56">
          <cell r="B56">
            <v>25</v>
          </cell>
          <cell r="AO56" t="str">
            <v>.0965</v>
          </cell>
          <cell r="AP56" t="str">
            <v>NPI-Omnipoint Wireless</v>
          </cell>
        </row>
        <row r="57">
          <cell r="B57">
            <v>26</v>
          </cell>
          <cell r="AO57" t="str">
            <v>.0978</v>
          </cell>
          <cell r="AP57" t="str">
            <v>GSM Capital LP</v>
          </cell>
        </row>
        <row r="58">
          <cell r="B58">
            <v>27</v>
          </cell>
          <cell r="AO58" t="str">
            <v>.0979</v>
          </cell>
          <cell r="AP58" t="str">
            <v>ARGO II</v>
          </cell>
        </row>
        <row r="59">
          <cell r="B59">
            <v>28</v>
          </cell>
          <cell r="AO59" t="str">
            <v>.1001</v>
          </cell>
          <cell r="AP59" t="str">
            <v>DTAG T-Com</v>
          </cell>
        </row>
        <row r="60">
          <cell r="B60">
            <v>29</v>
          </cell>
          <cell r="AO60" t="str">
            <v>.1010</v>
          </cell>
          <cell r="AP60" t="str">
            <v>DTAG T-Sonst</v>
          </cell>
        </row>
        <row r="61">
          <cell r="B61">
            <v>30</v>
          </cell>
          <cell r="AO61" t="str">
            <v>.2553</v>
          </cell>
          <cell r="AP61" t="str">
            <v>neuT-SysAustria</v>
          </cell>
        </row>
        <row r="62">
          <cell r="AO62" t="str">
            <v>.8108</v>
          </cell>
          <cell r="AP62" t="str">
            <v>T-Systems ITS</v>
          </cell>
        </row>
        <row r="63">
          <cell r="AO63" t="str">
            <v>.8122</v>
          </cell>
          <cell r="AP63" t="str">
            <v>T-Sys PCM</v>
          </cell>
        </row>
        <row r="64">
          <cell r="AO64" t="str">
            <v>.9320</v>
          </cell>
          <cell r="AP64" t="str">
            <v>dezentrale Korrektur TMO</v>
          </cell>
        </row>
        <row r="65">
          <cell r="AO65" t="str">
            <v>.9410</v>
          </cell>
          <cell r="AP65" t="str">
            <v>zentrale Korrektur TMO</v>
          </cell>
        </row>
        <row r="66">
          <cell r="AO66" t="str">
            <v>.9420</v>
          </cell>
          <cell r="AP66" t="str">
            <v>Korrektur Division TMO</v>
          </cell>
        </row>
        <row r="67">
          <cell r="AO67" t="str">
            <v>.9510</v>
          </cell>
          <cell r="AP67" t="str">
            <v>Korrektur Invest TMO</v>
          </cell>
        </row>
        <row r="68">
          <cell r="AO68" t="str">
            <v>.999999</v>
          </cell>
          <cell r="AP68" t="str">
            <v>External partners (outside DTAG group)</v>
          </cell>
        </row>
        <row r="69">
          <cell r="AO69" t="str">
            <v>.I0351</v>
          </cell>
          <cell r="AP69" t="str">
            <v>Niedermeyer (Austria)</v>
          </cell>
        </row>
        <row r="70">
          <cell r="AO70" t="str">
            <v>.I0442</v>
          </cell>
          <cell r="AP70" t="str">
            <v>UCP (Austria)</v>
          </cell>
        </row>
        <row r="71">
          <cell r="AO71" t="str">
            <v>.I0443</v>
          </cell>
          <cell r="AP71" t="str">
            <v>Virgin Mobile (UK)</v>
          </cell>
        </row>
        <row r="72">
          <cell r="AO72" t="str">
            <v>.I0508</v>
          </cell>
          <cell r="AP72" t="str">
            <v>Pocket Phone Shop (UK)</v>
          </cell>
        </row>
        <row r="73">
          <cell r="AO73" t="str">
            <v>.I0656</v>
          </cell>
          <cell r="AP73" t="str">
            <v>MBS (Germany)</v>
          </cell>
        </row>
        <row r="74">
          <cell r="AO74" t="str">
            <v>.K0005</v>
          </cell>
          <cell r="AP74" t="str">
            <v>T-Mobile Austria (Core)</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S"/>
      <sheetName val="BS"/>
      <sheetName val="NOTES"/>
      <sheetName val="KC-CF"/>
      <sheetName val="PL_EF"/>
      <sheetName val="KPI"/>
      <sheetName val="Intern"/>
      <sheetName val="Net Margin"/>
      <sheetName val="Help"/>
      <sheetName val="Accounts"/>
      <sheetName val="Control"/>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C4" t="str">
            <v>0471</v>
          </cell>
          <cell r="G4" t="str">
            <v>5</v>
          </cell>
          <cell r="H4" t="str">
            <v>5</v>
          </cell>
          <cell r="I4" t="str">
            <v>Actual</v>
          </cell>
          <cell r="J4" t="str">
            <v>Actual</v>
          </cell>
          <cell r="K4" t="str">
            <v>Budget</v>
          </cell>
          <cell r="L4" t="str">
            <v>2004</v>
          </cell>
          <cell r="M4" t="str">
            <v>2004</v>
          </cell>
          <cell r="N4" t="str">
            <v>2004</v>
          </cell>
          <cell r="O4" t="str">
            <v>M.CTD</v>
          </cell>
          <cell r="P4" t="str">
            <v>M.CTD</v>
          </cell>
          <cell r="S4" t="str">
            <v>M.CTD</v>
          </cell>
        </row>
        <row r="5">
          <cell r="E5" t="str">
            <v>Final</v>
          </cell>
          <cell r="F5" t="str">
            <v>_FINAL</v>
          </cell>
        </row>
        <row r="6">
          <cell r="E6" t="str">
            <v>Cons</v>
          </cell>
          <cell r="F6" t="str">
            <v>_CONS</v>
          </cell>
        </row>
        <row r="7">
          <cell r="E7" t="str">
            <v>HB2</v>
          </cell>
          <cell r="F7" t="str">
            <v>_HB2</v>
          </cell>
        </row>
        <row r="8">
          <cell r="E8" t="str">
            <v>HB2Loc</v>
          </cell>
          <cell r="F8" t="str">
            <v>_HB2LOC</v>
          </cell>
        </row>
        <row r="9">
          <cell r="E9" t="str">
            <v>Adjustment</v>
          </cell>
          <cell r="F9" t="str">
            <v>_ADJ</v>
          </cell>
        </row>
        <row r="10">
          <cell r="E10" t="str">
            <v>Local</v>
          </cell>
        </row>
        <row r="18">
          <cell r="G18" t="str">
            <v>12</v>
          </cell>
        </row>
        <row r="42">
          <cell r="L42" t="str">
            <v xml:space="preserve"> </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P00_Content"/>
      <sheetName val="MS01_Financial Key Fig. Month"/>
      <sheetName val="Net Margin_Data_0500"/>
      <sheetName val="Net Margin_Data_0159"/>
      <sheetName val="Net Margin_Data_0246"/>
      <sheetName val="Net Margin_Data_0606"/>
      <sheetName val="Net Margin_Data_0650"/>
      <sheetName val="MF00_Financial Key Fig. Month"/>
      <sheetName val="QP00_Financial Key Fig. Quarter"/>
      <sheetName val="MF01_EBITDA, ARPU margin Month"/>
      <sheetName val="MF01_Cash Contribution Month"/>
      <sheetName val="QF01_EBITDA Cash Contr. Quarter"/>
      <sheetName val="MF00_Financ.Key Fig. II Month"/>
      <sheetName val="MF99_Net Margin Month"/>
      <sheetName val="Net Margin_Data_0002"/>
      <sheetName val="MP02_Subscriber Month"/>
      <sheetName val="QP02_Subscriber Quarter"/>
      <sheetName val="MP02_DT Mobile Subscriber Month"/>
      <sheetName val="MP02_Market figures Month"/>
      <sheetName val="MP03_Inactivity Month"/>
      <sheetName val="QP03_Inactivity Quarter"/>
      <sheetName val="MP04_Gross Adds Month "/>
      <sheetName val="QP04_Gross Adds Quarter"/>
      <sheetName val="MP05_Net Adds Month"/>
      <sheetName val="QP05_Net Adds Quarter"/>
      <sheetName val="MP06_Churn Rate Month"/>
      <sheetName val="MP06_Churn Month"/>
      <sheetName val="QP06_Churn Quarter"/>
      <sheetName val="MF07_ARPU Month"/>
      <sheetName val="QF07_ARPU Quarter"/>
      <sheetName val="MF08_Non Voice ARPU Month"/>
      <sheetName val="QF08_Non Voice ARPU Quarter"/>
      <sheetName val="MF09_Non Voice % ARPU Month"/>
      <sheetName val="QF09_Non Voice % ARPU Quarter"/>
      <sheetName val="MF10_Non Voice KPIs Month"/>
      <sheetName val="QF10_Non Voice KPIs Quarter"/>
      <sheetName val="MF11_Non Voice Items Month"/>
      <sheetName val="QF11_Non Voice Items Quarter"/>
      <sheetName val="MF12_SMS per Subscriber Month"/>
      <sheetName val="MF12_Voice MoU Month"/>
      <sheetName val="QF12_Voice MoU Quarter"/>
      <sheetName val="MF12_MOC usage Month"/>
      <sheetName val="MF13_SAC Month"/>
      <sheetName val="QF13_SAC Quarter"/>
      <sheetName val="MF14_SAC pGA Month"/>
      <sheetName val="QF14_SAC pGA Quarter"/>
      <sheetName val="MF13_SAC extended Month"/>
      <sheetName val="MF14_SAC pGA extended Month"/>
      <sheetName val="MF15_SRC Month"/>
      <sheetName val="QF15_SRC Quarter"/>
      <sheetName val="MF16_SRC pRS Month"/>
      <sheetName val="QF16_SRC pRS Quarter"/>
      <sheetName val="MF16_Retained Subscr. Month"/>
      <sheetName val="QF16_Retained Subscr. Quarter"/>
      <sheetName val="MF19_Total Investments Month"/>
      <sheetName val="QF19_CAPEX Quarter"/>
      <sheetName val="MF21_Personnel Month"/>
      <sheetName val="QF21_Personnel Quarter"/>
      <sheetName val="MX99_Exchange Rates"/>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row r="4">
          <cell r="G4" t="str">
            <v>_HB2</v>
          </cell>
          <cell r="T4" t="str">
            <v>Actual_2004</v>
          </cell>
        </row>
        <row r="8">
          <cell r="C8" t="str">
            <v>0179</v>
          </cell>
        </row>
        <row r="9">
          <cell r="C9" t="str">
            <v>0246</v>
          </cell>
        </row>
        <row r="14">
          <cell r="C14" t="str">
            <v>0471</v>
          </cell>
        </row>
        <row r="15">
          <cell r="C15" t="str">
            <v>0500</v>
          </cell>
        </row>
        <row r="19">
          <cell r="C19" t="str">
            <v>0650</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V IAS_PNK"/>
      <sheetName val="Setting"/>
      <sheetName val="CoS-send"/>
      <sheetName val="CoS-ret"/>
      <sheetName val="CoS-Partner-send"/>
      <sheetName val="CoS-Partner-ret"/>
      <sheetName val="Positionplan-send"/>
      <sheetName val="Positionplan-ret"/>
      <sheetName val="Balance 1"/>
      <sheetName val="Balance 1-ret"/>
      <sheetName val="Balance 2"/>
      <sheetName val="Balance 2-ret"/>
      <sheetName val="BS-Partner 1"/>
      <sheetName val="BS-Partner 1-ret"/>
      <sheetName val="BS-Partner 2"/>
      <sheetName val="BS-Partner 2-ret"/>
      <sheetName val="CFO KPIs"/>
      <sheetName val="FI_03"/>
      <sheetName val="FI_03-ret"/>
      <sheetName val="FU_01"/>
      <sheetName val="FU_01-ret"/>
      <sheetName val="FU_02"/>
      <sheetName val="FU_02-ret"/>
      <sheetName val="FU_03"/>
      <sheetName val="FU_03-ret"/>
      <sheetName val="EVA info"/>
      <sheetName val="Partner-Westel+HT+Mobimak"/>
      <sheetName val="Parnter-HT"/>
      <sheetName val="Partner-Mobimak"/>
    </sheetNames>
    <sheetDataSet>
      <sheetData sheetId="0"/>
      <sheetData sheetId="1" refreshError="1">
        <row r="3">
          <cell r="B3" t="str">
            <v>TMHR</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Parameter "/>
      <sheetName val="KPI_T_COM (1)"/>
      <sheetName val="KPI_TSI_IT (2)"/>
      <sheetName val="KPI_TMO (3)"/>
      <sheetName val="KPI_TOI (4)"/>
      <sheetName val="KPI_sonst (5)"/>
      <sheetName val="KPI_TSI_TK (6)"/>
      <sheetName val="Working capital etc."/>
      <sheetName val="Capital Exp. D&amp;A"/>
      <sheetName val="Financial Result"/>
      <sheetName val="Rückstellungen"/>
      <sheetName val="P&amp;L( HGB)"/>
      <sheetName val="P&amp;L ( US-GAAP)"/>
      <sheetName val="Balance Sheet US GAAP"/>
      <sheetName val="Balance Sheet HGB"/>
      <sheetName val="CashFlow_Calculation"/>
      <sheetName val="DCF Valuation"/>
      <sheetName val="Goodwil_Deut"/>
      <sheetName val="Goodwill_Eng"/>
      <sheetName val="Ratios"/>
      <sheetName val="EVA"/>
      <sheetName val="EVA-Unterbau"/>
      <sheetName val="EVA-Konzern"/>
      <sheetName val="WACC"/>
      <sheetName val="CB"/>
      <sheetName val="Sources"/>
      <sheetName val="Valuation"/>
      <sheetName val="Financial Statements"/>
      <sheetName val="survey 2"/>
      <sheetName val="FinAnalysis"/>
      <sheetName val="Konzernauswirkungen"/>
      <sheetName val="Konzernratios "/>
      <sheetName val="Vorlagenblatt"/>
      <sheetName val="Ertragswertverfahren"/>
    </sheetNames>
    <sheetDataSet>
      <sheetData sheetId="0" refreshError="1"/>
      <sheetData sheetId="1" refreshError="1">
        <row r="28">
          <cell r="F28" t="str">
            <v>Musterfirma</v>
          </cell>
        </row>
        <row r="129">
          <cell r="K129">
            <v>0.09</v>
          </cell>
          <cell r="L129">
            <v>0.09</v>
          </cell>
          <cell r="M129">
            <v>0.09</v>
          </cell>
          <cell r="N129">
            <v>0.09</v>
          </cell>
          <cell r="O129">
            <v>0.09</v>
          </cell>
          <cell r="P129">
            <v>0.09</v>
          </cell>
          <cell r="Q129">
            <v>0.09</v>
          </cell>
          <cell r="R129">
            <v>0.09</v>
          </cell>
          <cell r="S129">
            <v>0.09</v>
          </cell>
          <cell r="T129">
            <v>0.09</v>
          </cell>
          <cell r="U129">
            <v>0.09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upload_TMUS and SEE KPI Input"/>
    </sheetNames>
    <sheetDataSet>
      <sheetData sheetId="0">
        <row r="8">
          <cell r="N8" t="str">
            <v>0763</v>
          </cell>
        </row>
        <row r="9">
          <cell r="C9" t="str">
            <v>Actual</v>
          </cell>
        </row>
        <row r="10">
          <cell r="C10" t="str">
            <v>TMHR</v>
          </cell>
        </row>
        <row r="11">
          <cell r="C11">
            <v>2010</v>
          </cell>
        </row>
        <row r="13">
          <cell r="U13" t="str">
            <v>C0002A</v>
          </cell>
          <cell r="V13" t="str">
            <v>Vodafone Germany</v>
          </cell>
        </row>
        <row r="14">
          <cell r="U14" t="str">
            <v>C0002B</v>
          </cell>
          <cell r="V14" t="str">
            <v>e-plus</v>
          </cell>
        </row>
        <row r="15">
          <cell r="U15" t="str">
            <v>C0002C</v>
          </cell>
          <cell r="V15" t="str">
            <v>O2 Germany</v>
          </cell>
        </row>
        <row r="16">
          <cell r="U16" t="str">
            <v>C0002D</v>
          </cell>
          <cell r="V16" t="str">
            <v>Other Germany</v>
          </cell>
        </row>
        <row r="17">
          <cell r="U17" t="str">
            <v>C0179A</v>
          </cell>
          <cell r="V17" t="str">
            <v>Centertel</v>
          </cell>
        </row>
        <row r="18">
          <cell r="U18" t="str">
            <v>C0179B</v>
          </cell>
          <cell r="V18" t="str">
            <v>Polkomtel</v>
          </cell>
        </row>
        <row r="19">
          <cell r="U19" t="str">
            <v>C0179C</v>
          </cell>
          <cell r="V19" t="str">
            <v>P4</v>
          </cell>
        </row>
        <row r="20">
          <cell r="U20" t="str">
            <v>C0179D</v>
          </cell>
          <cell r="V20" t="str">
            <v>Other Poland</v>
          </cell>
        </row>
        <row r="21">
          <cell r="U21" t="str">
            <v>C0214A</v>
          </cell>
          <cell r="V21" t="str">
            <v>Pannon GSM</v>
          </cell>
        </row>
        <row r="22">
          <cell r="U22" t="str">
            <v>C0214B</v>
          </cell>
          <cell r="V22" t="str">
            <v>Vodafone Hungary</v>
          </cell>
        </row>
        <row r="23">
          <cell r="U23" t="str">
            <v>C0214C</v>
          </cell>
          <cell r="V23" t="str">
            <v>Other Hungary</v>
          </cell>
        </row>
        <row r="24">
          <cell r="U24" t="str">
            <v>C0246A</v>
          </cell>
          <cell r="V24" t="str">
            <v>O2 CZ</v>
          </cell>
        </row>
        <row r="25">
          <cell r="U25" t="str">
            <v>C0246B</v>
          </cell>
          <cell r="V25" t="str">
            <v>Vodafone CZ</v>
          </cell>
        </row>
        <row r="26">
          <cell r="U26" t="str">
            <v>C0246C</v>
          </cell>
          <cell r="V26" t="str">
            <v>Mobilkom/U:fon</v>
          </cell>
        </row>
        <row r="27">
          <cell r="U27" t="str">
            <v>C0246D</v>
          </cell>
          <cell r="V27" t="str">
            <v>Other CZ</v>
          </cell>
        </row>
        <row r="28">
          <cell r="U28" t="str">
            <v>C0486A</v>
          </cell>
          <cell r="V28" t="str">
            <v>Orange Slovakia</v>
          </cell>
        </row>
        <row r="29">
          <cell r="U29" t="str">
            <v>C0486B</v>
          </cell>
          <cell r="V29" t="str">
            <v>O2 Slovakia</v>
          </cell>
        </row>
        <row r="30">
          <cell r="U30" t="str">
            <v>C0486C</v>
          </cell>
          <cell r="V30" t="str">
            <v>Other Slovakia</v>
          </cell>
        </row>
        <row r="31">
          <cell r="U31" t="str">
            <v>C0500A</v>
          </cell>
          <cell r="V31" t="str">
            <v>Vodafone UK</v>
          </cell>
        </row>
        <row r="32">
          <cell r="U32" t="str">
            <v>C0500B</v>
          </cell>
          <cell r="V32" t="str">
            <v>O2 UK</v>
          </cell>
        </row>
        <row r="33">
          <cell r="U33" t="str">
            <v>C0500C</v>
          </cell>
          <cell r="V33" t="str">
            <v>Orange UK</v>
          </cell>
        </row>
        <row r="34">
          <cell r="U34" t="str">
            <v>C0500D</v>
          </cell>
          <cell r="V34" t="str">
            <v>H3G UK</v>
          </cell>
        </row>
        <row r="35">
          <cell r="U35" t="str">
            <v>C0500E</v>
          </cell>
          <cell r="V35" t="str">
            <v>Other UK</v>
          </cell>
        </row>
        <row r="36">
          <cell r="U36" t="str">
            <v>C0522A</v>
          </cell>
          <cell r="V36" t="str">
            <v>ProMonte</v>
          </cell>
        </row>
        <row r="37">
          <cell r="U37" t="str">
            <v>C0522B</v>
          </cell>
          <cell r="V37" t="str">
            <v>Mtel</v>
          </cell>
        </row>
        <row r="38">
          <cell r="U38" t="str">
            <v>C0522C</v>
          </cell>
          <cell r="V38" t="str">
            <v>Other Montenegro</v>
          </cell>
        </row>
        <row r="39">
          <cell r="U39" t="str">
            <v>C0606A</v>
          </cell>
          <cell r="V39" t="str">
            <v>KPN</v>
          </cell>
        </row>
        <row r="40">
          <cell r="U40" t="str">
            <v>C0606B</v>
          </cell>
          <cell r="V40" t="str">
            <v>Vodafone Netherlands</v>
          </cell>
        </row>
        <row r="41">
          <cell r="U41" t="str">
            <v>C0606C</v>
          </cell>
          <cell r="V41" t="str">
            <v>Telfort</v>
          </cell>
        </row>
        <row r="42">
          <cell r="U42" t="str">
            <v>C0606D</v>
          </cell>
          <cell r="V42" t="str">
            <v>Orange Netherlands historical</v>
          </cell>
        </row>
        <row r="43">
          <cell r="U43" t="str">
            <v>C0606E</v>
          </cell>
          <cell r="V43" t="str">
            <v>Other Netherlands</v>
          </cell>
        </row>
        <row r="44">
          <cell r="U44" t="str">
            <v>C0650</v>
          </cell>
          <cell r="V44" t="str">
            <v>TMUS (US-GAAP)</v>
          </cell>
        </row>
        <row r="45">
          <cell r="U45" t="str">
            <v>C0650A</v>
          </cell>
          <cell r="V45" t="str">
            <v>AT&amp;T</v>
          </cell>
        </row>
        <row r="46">
          <cell r="U46" t="str">
            <v>C0650B</v>
          </cell>
          <cell r="V46" t="str">
            <v>Verizon Wireless</v>
          </cell>
        </row>
        <row r="47">
          <cell r="U47" t="str">
            <v>C0650C</v>
          </cell>
          <cell r="V47" t="str">
            <v>Sprint Nextel</v>
          </cell>
        </row>
        <row r="48">
          <cell r="U48" t="str">
            <v>C0650D</v>
          </cell>
          <cell r="V48" t="str">
            <v>Alltel</v>
          </cell>
        </row>
        <row r="49">
          <cell r="U49" t="str">
            <v>C0650E</v>
          </cell>
          <cell r="V49" t="str">
            <v>Other US</v>
          </cell>
        </row>
        <row r="50">
          <cell r="U50" t="str">
            <v>C0737A</v>
          </cell>
          <cell r="V50" t="str">
            <v>CosmoFon AD historical</v>
          </cell>
        </row>
        <row r="51">
          <cell r="U51" t="str">
            <v>C0737B</v>
          </cell>
          <cell r="V51" t="str">
            <v>Vip Macedonia</v>
          </cell>
        </row>
        <row r="52">
          <cell r="U52" t="str">
            <v>C0737C</v>
          </cell>
          <cell r="V52" t="str">
            <v>Other Macedonia</v>
          </cell>
        </row>
        <row r="53">
          <cell r="U53" t="str">
            <v>C0763A</v>
          </cell>
          <cell r="V53" t="str">
            <v>VIP net</v>
          </cell>
        </row>
        <row r="54">
          <cell r="U54" t="str">
            <v>C0763B</v>
          </cell>
          <cell r="V54" t="str">
            <v>Tele 2</v>
          </cell>
        </row>
        <row r="55">
          <cell r="U55" t="str">
            <v>C0763C</v>
          </cell>
          <cell r="V55" t="str">
            <v>Other Croatia</v>
          </cell>
        </row>
        <row r="56">
          <cell r="U56" t="str">
            <v>CG159A</v>
          </cell>
          <cell r="V56" t="str">
            <v>mobilkom austria</v>
          </cell>
        </row>
        <row r="57">
          <cell r="U57" t="str">
            <v>CG159B</v>
          </cell>
          <cell r="V57" t="str">
            <v>Orange Austria</v>
          </cell>
        </row>
        <row r="58">
          <cell r="U58" t="str">
            <v>CG159C</v>
          </cell>
          <cell r="V58" t="str">
            <v>H3G Austria</v>
          </cell>
        </row>
        <row r="59">
          <cell r="U59" t="str">
            <v>CG159D</v>
          </cell>
          <cell r="V59" t="str">
            <v>tele.ring historical</v>
          </cell>
        </row>
        <row r="60">
          <cell r="U60" t="str">
            <v>CG159E</v>
          </cell>
          <cell r="V60" t="str">
            <v>Other Austria</v>
          </cell>
        </row>
        <row r="61">
          <cell r="U61" t="str">
            <v>CMALA</v>
          </cell>
          <cell r="V61" t="str">
            <v>Vodafone Albania</v>
          </cell>
        </row>
        <row r="62">
          <cell r="U62" t="str">
            <v>CMALB</v>
          </cell>
          <cell r="V62" t="str">
            <v>Other Albania</v>
          </cell>
        </row>
        <row r="63">
          <cell r="U63" t="str">
            <v>CMBGA</v>
          </cell>
          <cell r="V63" t="str">
            <v>MobilTel</v>
          </cell>
        </row>
        <row r="64">
          <cell r="U64" t="str">
            <v>CMBGB</v>
          </cell>
          <cell r="V64" t="str">
            <v>Vivatel</v>
          </cell>
        </row>
        <row r="65">
          <cell r="U65" t="str">
            <v>CMBGC</v>
          </cell>
          <cell r="V65" t="str">
            <v>Other Bulgaria</v>
          </cell>
        </row>
        <row r="66">
          <cell r="U66" t="str">
            <v>CMGRA</v>
          </cell>
          <cell r="V66" t="str">
            <v>Vodafone GR</v>
          </cell>
        </row>
        <row r="67">
          <cell r="U67" t="str">
            <v>CMGRB</v>
          </cell>
          <cell r="V67" t="str">
            <v>Wind Hellas</v>
          </cell>
        </row>
        <row r="68">
          <cell r="U68" t="str">
            <v>CMGRC</v>
          </cell>
          <cell r="V68" t="str">
            <v>Other Greece</v>
          </cell>
        </row>
        <row r="69">
          <cell r="U69" t="str">
            <v>CMROA</v>
          </cell>
          <cell r="V69" t="str">
            <v>Vodafone Romania</v>
          </cell>
        </row>
        <row r="70">
          <cell r="U70" t="str">
            <v>CMROB</v>
          </cell>
          <cell r="V70" t="str">
            <v>Orange Romania</v>
          </cell>
        </row>
        <row r="71">
          <cell r="U71" t="str">
            <v>CMROC</v>
          </cell>
          <cell r="V71" t="str">
            <v>Zapp Mobile</v>
          </cell>
        </row>
        <row r="72">
          <cell r="U72" t="str">
            <v>CMROD</v>
          </cell>
          <cell r="V72" t="str">
            <v>Other Romania</v>
          </cell>
        </row>
      </sheetData>
      <sheetData sheetId="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Index"/>
      <sheetName val="Scenario"/>
      <sheetName val="Inputs"/>
      <sheetName val="PROFIT &amp; LOSS"/>
      <sheetName val="Opex"/>
      <sheetName val="PersonnelCosts"/>
      <sheetName val="COSTS"/>
      <sheetName val="HT_Report"/>
      <sheetName val="Group Cash"/>
      <sheetName val="ScenarioDefault"/>
      <sheetName val="Assumptions to BP"/>
      <sheetName val="NotesToSheets"/>
      <sheetName val="Market"/>
      <sheetName val="Market mth2mth changes"/>
      <sheetName val="Market changes vs BP app"/>
      <sheetName val="Revenues"/>
      <sheetName val="Revenues delta Q"/>
      <sheetName val="DirectCosts"/>
      <sheetName val="ARPU"/>
      <sheetName val="BALANCE SHEET"/>
      <sheetName val="CAPEX"/>
      <sheetName val="CASH FLOW"/>
      <sheetName val="Profitability notes"/>
      <sheetName val="P&amp;L per segment"/>
      <sheetName val="Charts"/>
      <sheetName val="Charts BB"/>
      <sheetName val="Market chart"/>
      <sheetName val="RevenuesChart"/>
      <sheetName val="ARPUChart"/>
      <sheetName val="GPMChart"/>
      <sheetName val="P&amp;LChart"/>
      <sheetName val="OpexChart"/>
      <sheetName val="PersonnelChart"/>
      <sheetName val="CostsChart"/>
      <sheetName val="CapexChart"/>
      <sheetName val="CashflowChart"/>
      <sheetName val="CashflowChart2"/>
      <sheetName val="BandwithSS"/>
      <sheetName val="BandwithRe"/>
      <sheetName val="VoiceMinOUT"/>
      <sheetName val="VoiceMinIN"/>
      <sheetName val="SubsidiariesBS"/>
      <sheetName val="Compare"/>
      <sheetName val="Market comparison"/>
      <sheetName val="PROFIT &amp; LOSS comparison"/>
      <sheetName val="Revenues delta analysis"/>
      <sheetName val="PersonnelCosts comparison"/>
      <sheetName val="CAPEX comparison"/>
      <sheetName val="CASH FLOW comparison"/>
      <sheetName val="P&amp;L comparison chart"/>
      <sheetName val="CF comparison chart"/>
      <sheetName val="Total clients"/>
      <sheetName val="DC clients"/>
      <sheetName val="VPN clients"/>
      <sheetName val="BB clients"/>
      <sheetName val="DU clients"/>
      <sheetName val="WH clients"/>
      <sheetName val="VoIP clients"/>
      <sheetName val="Total rev"/>
      <sheetName val="DC rev"/>
      <sheetName val="VPN rev"/>
      <sheetName val="BB rev"/>
      <sheetName val="DU rev"/>
      <sheetName val="WH rev"/>
      <sheetName val="VoIP revenues"/>
      <sheetName val="Other revenues"/>
      <sheetName val="ARPU comparison"/>
      <sheetName val="Total direct costs"/>
      <sheetName val="GP comparison"/>
      <sheetName val="GPM comparison"/>
      <sheetName val="OPEX comparison"/>
      <sheetName val="Internet c"/>
      <sheetName val="Voice c"/>
      <sheetName val="Provisioning c"/>
      <sheetName val="Backbone c"/>
      <sheetName val="Access c"/>
      <sheetName val="POP c"/>
      <sheetName val="Licenses c"/>
      <sheetName val="HT Web Hosting c"/>
      <sheetName val="HT IPTV c"/>
      <sheetName val="Other direct c"/>
      <sheetName val="Subsidiaries c"/>
      <sheetName val="CAPEX details"/>
      <sheetName val="capex chart"/>
      <sheetName val="Zveki inputs"/>
      <sheetName val="Zveki inputs (2)"/>
      <sheetName val="Market_old"/>
      <sheetName val="REVENUES_old"/>
      <sheetName val="ARPU_old"/>
      <sheetName val="DirectCosts old"/>
      <sheetName val="Personnel Cost old"/>
      <sheetName val="COSTS_old"/>
      <sheetName val="Opex old"/>
      <sheetName val="CAPEX old"/>
      <sheetName val="BALANCE SHEET old"/>
      <sheetName val="PROFIT &amp; LOSS old"/>
      <sheetName val="CASH FLOW old"/>
      <sheetName val="-Template-"/>
    </sheetNames>
    <sheetDataSet>
      <sheetData sheetId="0"/>
      <sheetData sheetId="1"/>
      <sheetData sheetId="2" refreshError="1">
        <row r="3">
          <cell r="B3" t="b">
            <v>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V IAS_PNK"/>
      <sheetName val="Setting"/>
      <sheetName val="CoS"/>
      <sheetName val="CoS-Partner"/>
      <sheetName val="Cost type info extended"/>
      <sheetName val="Cost type info"/>
      <sheetName val="Balance-upload"/>
      <sheetName val="BS-Partner-Upload"/>
      <sheetName val="CFO KPIs 1"/>
      <sheetName val="CFO KPIs 2"/>
      <sheetName val="CFO KPIs 3"/>
      <sheetName val="Partner-Westel+HT+Mobimak"/>
      <sheetName val="Parnter-HT"/>
      <sheetName val="Partner-Mobimak"/>
    </sheetNames>
    <sheetDataSet>
      <sheetData sheetId="0" refreshError="1"/>
      <sheetData sheetId="1" refreshError="1"/>
      <sheetData sheetId="2"/>
      <sheetData sheetId="3"/>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Revenues"/>
      <sheetName val="Gross Rev Chart"/>
      <sheetName val="Net Rev Chart"/>
      <sheetName val="Costs"/>
      <sheetName val="Costs Chart"/>
      <sheetName val="Capex"/>
      <sheetName val="Capex Chart"/>
      <sheetName val="Balance Sheet"/>
      <sheetName val="P&amp;L"/>
      <sheetName val="P&amp;L Chart"/>
      <sheetName val="Cashflow"/>
      <sheetName val="Cashflow Chart"/>
      <sheetName val="-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N1" t="str">
            <v>EUR</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_NatCo"/>
      <sheetName val="InComeStmt"/>
      <sheetName val="BalanceSheet"/>
      <sheetName val="KPIs"/>
      <sheetName val="Net Margin"/>
      <sheetName val="Appendix"/>
      <sheetName val="ExchangeRates"/>
      <sheetName val="DummyPage"/>
      <sheetName val="Control"/>
      <sheetName val="ToC_Group"/>
    </sheetNames>
    <sheetDataSet>
      <sheetData sheetId="0"/>
      <sheetData sheetId="1"/>
      <sheetData sheetId="2"/>
      <sheetData sheetId="3"/>
      <sheetData sheetId="4"/>
      <sheetData sheetId="5"/>
      <sheetData sheetId="6"/>
      <sheetData sheetId="7"/>
      <sheetData sheetId="8"/>
      <sheetData sheetId="9" refreshError="1">
        <row r="2">
          <cell r="B2" t="str">
            <v>0650</v>
          </cell>
          <cell r="C2" t="str">
            <v>T-Mobile USA</v>
          </cell>
          <cell r="D2" t="str">
            <v>_HB2</v>
          </cell>
          <cell r="F2" t="str">
            <v>9</v>
          </cell>
        </row>
        <row r="4">
          <cell r="B4" t="str">
            <v>0002</v>
          </cell>
          <cell r="C4" t="str">
            <v>T-Mobile Deutschland</v>
          </cell>
          <cell r="F4">
            <v>1</v>
          </cell>
          <cell r="G4" t="str">
            <v>January</v>
          </cell>
        </row>
        <row r="5">
          <cell r="B5" t="str">
            <v>0159</v>
          </cell>
          <cell r="C5" t="str">
            <v>T-Mobile Austria</v>
          </cell>
          <cell r="F5">
            <v>2</v>
          </cell>
          <cell r="G5" t="str">
            <v>February</v>
          </cell>
        </row>
        <row r="6">
          <cell r="B6" t="str">
            <v>0246</v>
          </cell>
          <cell r="C6" t="str">
            <v>T-Mobile Czech Republic</v>
          </cell>
          <cell r="F6">
            <v>3</v>
          </cell>
          <cell r="G6" t="str">
            <v>March</v>
          </cell>
        </row>
        <row r="7">
          <cell r="B7" t="str">
            <v>0471</v>
          </cell>
          <cell r="C7" t="str">
            <v>TMO UK Ltd.</v>
          </cell>
          <cell r="F7">
            <v>4</v>
          </cell>
          <cell r="G7" t="str">
            <v>April</v>
          </cell>
        </row>
        <row r="8">
          <cell r="B8" t="str">
            <v>0500</v>
          </cell>
          <cell r="C8" t="str">
            <v>T-Mobile UK</v>
          </cell>
          <cell r="F8">
            <v>5</v>
          </cell>
          <cell r="G8" t="str">
            <v>May</v>
          </cell>
        </row>
        <row r="9">
          <cell r="B9" t="str">
            <v>0550</v>
          </cell>
          <cell r="C9" t="str">
            <v>TMO KG</v>
          </cell>
          <cell r="F9">
            <v>6</v>
          </cell>
          <cell r="G9" t="str">
            <v>June</v>
          </cell>
        </row>
        <row r="10">
          <cell r="B10" t="str">
            <v>0606</v>
          </cell>
          <cell r="C10" t="str">
            <v>T-Mobile Netherlands</v>
          </cell>
          <cell r="F10">
            <v>7</v>
          </cell>
          <cell r="G10" t="str">
            <v>July</v>
          </cell>
        </row>
        <row r="11">
          <cell r="B11" t="str">
            <v>0650</v>
          </cell>
          <cell r="C11" t="str">
            <v>T-Mobile USA</v>
          </cell>
          <cell r="F11">
            <v>8</v>
          </cell>
          <cell r="G11" t="str">
            <v>August</v>
          </cell>
        </row>
        <row r="12">
          <cell r="B12" t="str">
            <v>0179</v>
          </cell>
          <cell r="C12" t="str">
            <v>PTC</v>
          </cell>
          <cell r="F12">
            <v>9</v>
          </cell>
          <cell r="G12" t="str">
            <v>September</v>
          </cell>
        </row>
        <row r="13">
          <cell r="F13">
            <v>10</v>
          </cell>
          <cell r="G13" t="str">
            <v>October</v>
          </cell>
        </row>
        <row r="14">
          <cell r="F14">
            <v>11</v>
          </cell>
          <cell r="G14" t="str">
            <v>November</v>
          </cell>
        </row>
        <row r="15">
          <cell r="F15">
            <v>12</v>
          </cell>
          <cell r="G15" t="str">
            <v>December</v>
          </cell>
        </row>
        <row r="21">
          <cell r="M21" t="str">
            <v>EUR</v>
          </cell>
        </row>
      </sheetData>
      <sheetData sheetId="10"/>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per BU"/>
      <sheetName val="Szenario"/>
      <sheetName val="Datapool"/>
      <sheetName val="G &amp; V"/>
      <sheetName val="res-divid"/>
      <sheetName val="BalanceSheet"/>
      <sheetName val="Man_inp_Fin"/>
      <sheetName val="Cash_Flow"/>
      <sheetName val="Cash_Flow_old"/>
      <sheetName val="Man_old_Data"/>
      <sheetName val="BL_month_Y02"/>
      <sheetName val="Szenario_Y"/>
      <sheetName val="Free CF"/>
      <sheetName val="Invest_Corr"/>
      <sheetName val="Inp_CML_Mod"/>
      <sheetName val="cml_ccatbu"/>
      <sheetName val="cml_capco"/>
      <sheetName val="cml_capo_bu"/>
      <sheetName val="cml_ccat"/>
      <sheetName val="cml_pers"/>
      <sheetName val="cml_rev"/>
      <sheetName val="cml_rev_pg"/>
    </sheetNames>
    <sheetDataSet>
      <sheetData sheetId="0" refreshError="1"/>
      <sheetData sheetId="1" refreshError="1"/>
      <sheetData sheetId="2" refreshError="1"/>
      <sheetData sheetId="3" refreshError="1">
        <row r="4">
          <cell r="A4" t="str">
            <v>Unp_Contrib</v>
          </cell>
          <cell r="B4" t="str">
            <v>BL0110</v>
          </cell>
          <cell r="C4" t="str">
            <v>B</v>
          </cell>
          <cell r="D4">
            <v>100</v>
          </cell>
          <cell r="E4" t="str">
            <v>Unpaid Contribution</v>
          </cell>
          <cell r="H4" t="str">
            <v>ManOldData, ManInpFin</v>
          </cell>
          <cell r="J4">
            <v>0</v>
          </cell>
          <cell r="K4">
            <v>0</v>
          </cell>
          <cell r="L4">
            <v>0</v>
          </cell>
          <cell r="M4">
            <v>0</v>
          </cell>
          <cell r="N4">
            <v>0</v>
          </cell>
          <cell r="O4">
            <v>0</v>
          </cell>
          <cell r="P4">
            <v>0</v>
          </cell>
          <cell r="Q4">
            <v>0</v>
          </cell>
        </row>
        <row r="5">
          <cell r="A5" t="str">
            <v>Unp_Contrib_called</v>
          </cell>
          <cell r="B5" t="str">
            <v>BL0120</v>
          </cell>
          <cell r="C5" t="str">
            <v>B</v>
          </cell>
          <cell r="D5">
            <v>110</v>
          </cell>
          <cell r="E5" t="str">
            <v>Unpaid Contribution of wich called</v>
          </cell>
          <cell r="H5" t="str">
            <v>ManOldData, ManInpFin</v>
          </cell>
          <cell r="J5">
            <v>0</v>
          </cell>
          <cell r="K5">
            <v>0</v>
          </cell>
          <cell r="L5">
            <v>0</v>
          </cell>
          <cell r="M5">
            <v>0</v>
          </cell>
          <cell r="N5">
            <v>0</v>
          </cell>
          <cell r="O5">
            <v>0</v>
          </cell>
          <cell r="P5">
            <v>0</v>
          </cell>
          <cell r="Q5">
            <v>0</v>
          </cell>
        </row>
        <row r="6">
          <cell r="A6" t="str">
            <v>Startup_Expens</v>
          </cell>
          <cell r="B6" t="str">
            <v>BL0130</v>
          </cell>
          <cell r="C6" t="str">
            <v>B</v>
          </cell>
          <cell r="D6">
            <v>120</v>
          </cell>
          <cell r="E6" t="str">
            <v>Startup and business Expansion Expenses</v>
          </cell>
          <cell r="H6" t="str">
            <v>ManOldData, ManInpFin</v>
          </cell>
          <cell r="J6">
            <v>0</v>
          </cell>
          <cell r="K6">
            <v>0</v>
          </cell>
          <cell r="L6">
            <v>0</v>
          </cell>
          <cell r="M6">
            <v>0</v>
          </cell>
          <cell r="N6">
            <v>0</v>
          </cell>
          <cell r="O6">
            <v>0</v>
          </cell>
          <cell r="P6">
            <v>0</v>
          </cell>
          <cell r="Q6">
            <v>0</v>
          </cell>
        </row>
        <row r="7">
          <cell r="A7" t="str">
            <v>Noncurr_ASS</v>
          </cell>
          <cell r="B7" t="str">
            <v>BL9900</v>
          </cell>
          <cell r="C7" t="str">
            <v>B</v>
          </cell>
          <cell r="D7">
            <v>130</v>
          </cell>
          <cell r="E7" t="str">
            <v>Noncurrent Assets</v>
          </cell>
          <cell r="H7" t="str">
            <v>BalanceSheet</v>
          </cell>
          <cell r="I7" t="str">
            <v>AKL Verdichtung von CML</v>
          </cell>
          <cell r="J7">
            <v>8107670</v>
          </cell>
          <cell r="K7">
            <v>7710664</v>
          </cell>
          <cell r="L7">
            <v>9315110</v>
          </cell>
          <cell r="M7">
            <v>10977654.956595022</v>
          </cell>
          <cell r="N7">
            <v>11825872.183987813</v>
          </cell>
          <cell r="O7">
            <v>12285300.351207282</v>
          </cell>
          <cell r="P7">
            <v>12691128.320579864</v>
          </cell>
          <cell r="Q7">
            <v>12798656.474118194</v>
          </cell>
        </row>
        <row r="8">
          <cell r="A8" t="str">
            <v>Integible_ASS</v>
          </cell>
          <cell r="B8" t="str">
            <v>BL9010</v>
          </cell>
          <cell r="C8" t="str">
            <v>B</v>
          </cell>
          <cell r="D8">
            <v>140</v>
          </cell>
          <cell r="E8" t="str">
            <v>Integible Assets</v>
          </cell>
          <cell r="H8" t="str">
            <v>BalanceSheet</v>
          </cell>
          <cell r="I8" t="str">
            <v>AKL Verdichtung von CML</v>
          </cell>
          <cell r="J8">
            <v>123503</v>
          </cell>
          <cell r="K8">
            <v>128539</v>
          </cell>
          <cell r="L8">
            <v>117000</v>
          </cell>
          <cell r="M8">
            <v>431521.73759514297</v>
          </cell>
          <cell r="N8">
            <v>889313.71122530289</v>
          </cell>
          <cell r="O8">
            <v>1265559.691405463</v>
          </cell>
          <cell r="P8">
            <v>1480903.962110623</v>
          </cell>
          <cell r="Q8">
            <v>1657616.904265783</v>
          </cell>
        </row>
        <row r="9">
          <cell r="A9" t="str">
            <v>Cons_Lic</v>
          </cell>
          <cell r="B9" t="str">
            <v>BL0210</v>
          </cell>
          <cell r="C9" t="str">
            <v>B</v>
          </cell>
          <cell r="D9">
            <v>150</v>
          </cell>
          <cell r="E9" t="str">
            <v>Conssessions and Licences</v>
          </cell>
          <cell r="H9" t="str">
            <v>BalanceSheet</v>
          </cell>
          <cell r="I9" t="str">
            <v>AKL Verdichtung von CML</v>
          </cell>
          <cell r="J9">
            <v>123503</v>
          </cell>
          <cell r="K9">
            <v>128539</v>
          </cell>
          <cell r="L9">
            <v>117000</v>
          </cell>
          <cell r="M9">
            <v>431521.73759514297</v>
          </cell>
          <cell r="N9">
            <v>889313.71122530289</v>
          </cell>
          <cell r="O9">
            <v>1265559.691405463</v>
          </cell>
          <cell r="P9">
            <v>1480903.962110623</v>
          </cell>
          <cell r="Q9">
            <v>1657616.904265783</v>
          </cell>
        </row>
        <row r="10">
          <cell r="A10" t="str">
            <v>Goodwill</v>
          </cell>
          <cell r="B10" t="str">
            <v>BL0220</v>
          </cell>
          <cell r="C10" t="str">
            <v>B</v>
          </cell>
          <cell r="D10">
            <v>160</v>
          </cell>
          <cell r="E10" t="str">
            <v>Goodwill</v>
          </cell>
          <cell r="H10" t="str">
            <v>ManOldData, ManInpFin</v>
          </cell>
          <cell r="I10" t="str">
            <v>Bilanz, Töchter?</v>
          </cell>
          <cell r="J10">
            <v>0</v>
          </cell>
          <cell r="K10">
            <v>0</v>
          </cell>
          <cell r="L10">
            <v>0</v>
          </cell>
          <cell r="M10">
            <v>0</v>
          </cell>
          <cell r="N10">
            <v>0</v>
          </cell>
          <cell r="O10">
            <v>0</v>
          </cell>
          <cell r="P10">
            <v>0</v>
          </cell>
          <cell r="Q10">
            <v>0</v>
          </cell>
        </row>
        <row r="11">
          <cell r="A11" t="str">
            <v>Goodwill_ERONET</v>
          </cell>
          <cell r="C11" t="str">
            <v>B</v>
          </cell>
          <cell r="D11">
            <v>170</v>
          </cell>
          <cell r="E11" t="str">
            <v>Goodwill</v>
          </cell>
          <cell r="H11" t="str">
            <v>ManInpFin</v>
          </cell>
          <cell r="I11" t="str">
            <v>Bilanz, Töchter?</v>
          </cell>
          <cell r="J11">
            <v>0</v>
          </cell>
          <cell r="K11">
            <v>0</v>
          </cell>
          <cell r="L11">
            <v>0</v>
          </cell>
          <cell r="M11">
            <v>0</v>
          </cell>
          <cell r="N11">
            <v>0</v>
          </cell>
          <cell r="O11">
            <v>0</v>
          </cell>
          <cell r="P11">
            <v>0</v>
          </cell>
          <cell r="Q11">
            <v>0</v>
          </cell>
        </row>
        <row r="12">
          <cell r="A12" t="str">
            <v>Goodwill_XY</v>
          </cell>
          <cell r="C12" t="str">
            <v>B</v>
          </cell>
          <cell r="D12">
            <v>180</v>
          </cell>
          <cell r="E12" t="str">
            <v>Goodwill</v>
          </cell>
          <cell r="H12" t="str">
            <v>ManInpFin</v>
          </cell>
          <cell r="I12" t="str">
            <v>Bilanz, Töchter?</v>
          </cell>
          <cell r="J12">
            <v>0</v>
          </cell>
          <cell r="K12">
            <v>0</v>
          </cell>
          <cell r="L12">
            <v>0</v>
          </cell>
          <cell r="M12">
            <v>0</v>
          </cell>
          <cell r="N12">
            <v>0</v>
          </cell>
          <cell r="O12">
            <v>0</v>
          </cell>
          <cell r="P12">
            <v>0</v>
          </cell>
          <cell r="Q12">
            <v>0</v>
          </cell>
        </row>
        <row r="13">
          <cell r="A13" t="str">
            <v>Adv_Pay</v>
          </cell>
          <cell r="B13" t="str">
            <v>BL0230</v>
          </cell>
          <cell r="C13" t="str">
            <v>B</v>
          </cell>
          <cell r="D13">
            <v>190</v>
          </cell>
          <cell r="E13" t="str">
            <v>Advance Payments</v>
          </cell>
          <cell r="H13" t="str">
            <v>ManOldData, ManInpFin</v>
          </cell>
          <cell r="I13" t="str">
            <v>gibt AKL, ist aber Eingabe ev. % vom Umsatz</v>
          </cell>
          <cell r="J13">
            <v>0</v>
          </cell>
          <cell r="K13">
            <v>0</v>
          </cell>
          <cell r="L13">
            <v>0</v>
          </cell>
          <cell r="M13">
            <v>0</v>
          </cell>
          <cell r="N13">
            <v>0</v>
          </cell>
          <cell r="O13">
            <v>0</v>
          </cell>
          <cell r="P13">
            <v>0</v>
          </cell>
          <cell r="Q13">
            <v>0</v>
          </cell>
        </row>
        <row r="14">
          <cell r="A14" t="str">
            <v>Property_Plant_EQ</v>
          </cell>
          <cell r="B14" t="str">
            <v>BL9020</v>
          </cell>
          <cell r="C14" t="str">
            <v>B</v>
          </cell>
          <cell r="D14">
            <v>200</v>
          </cell>
          <cell r="E14" t="str">
            <v>Property Plant and Equipment</v>
          </cell>
          <cell r="H14" t="str">
            <v>BalanceSheet</v>
          </cell>
          <cell r="I14" t="str">
            <v>AKL Verdichtung von CML</v>
          </cell>
          <cell r="J14">
            <v>7718535</v>
          </cell>
          <cell r="K14">
            <v>7360311</v>
          </cell>
          <cell r="L14">
            <v>8998110</v>
          </cell>
          <cell r="M14">
            <v>10512224.218999879</v>
          </cell>
          <cell r="N14">
            <v>10933408.47276251</v>
          </cell>
          <cell r="O14">
            <v>11016590.659801818</v>
          </cell>
          <cell r="P14">
            <v>11207074.35846924</v>
          </cell>
          <cell r="Q14">
            <v>11137889.56985241</v>
          </cell>
        </row>
        <row r="15">
          <cell r="A15" t="str">
            <v>Land_Build</v>
          </cell>
          <cell r="B15" t="str">
            <v>BL0310</v>
          </cell>
          <cell r="C15" t="str">
            <v>B</v>
          </cell>
          <cell r="D15">
            <v>210</v>
          </cell>
          <cell r="E15" t="str">
            <v>Land and Buildings</v>
          </cell>
          <cell r="H15" t="str">
            <v>ManOldData,BalanceSheet</v>
          </cell>
          <cell r="I15" t="str">
            <v>AKL Verdichtung von CML</v>
          </cell>
          <cell r="J15">
            <v>4460785</v>
          </cell>
          <cell r="K15">
            <v>7360311</v>
          </cell>
          <cell r="L15">
            <v>8955360</v>
          </cell>
          <cell r="M15">
            <v>5519913.7875241153</v>
          </cell>
          <cell r="N15">
            <v>5651503.8091566358</v>
          </cell>
          <cell r="O15">
            <v>5607960.38742173</v>
          </cell>
          <cell r="P15">
            <v>5458469.8404997727</v>
          </cell>
          <cell r="Q15">
            <v>5274866.8316937387</v>
          </cell>
        </row>
        <row r="16">
          <cell r="A16" t="str">
            <v>Tech_Equip</v>
          </cell>
          <cell r="B16" t="str">
            <v>BL0320</v>
          </cell>
          <cell r="C16" t="str">
            <v>B</v>
          </cell>
          <cell r="D16">
            <v>220</v>
          </cell>
          <cell r="E16" t="str">
            <v>Technical Equipment</v>
          </cell>
          <cell r="H16" t="str">
            <v>ManOldData,BalanceSheet</v>
          </cell>
          <cell r="I16" t="str">
            <v>AKL Verdichtung von CML</v>
          </cell>
          <cell r="J16">
            <v>2160122</v>
          </cell>
          <cell r="K16">
            <v>0</v>
          </cell>
          <cell r="L16">
            <v>0</v>
          </cell>
          <cell r="M16">
            <v>3174768.5768669765</v>
          </cell>
          <cell r="N16">
            <v>3782524.0854112348</v>
          </cell>
          <cell r="O16">
            <v>3903997.1288859057</v>
          </cell>
          <cell r="P16">
            <v>3991529.4224398341</v>
          </cell>
          <cell r="Q16">
            <v>4200200.3587181233</v>
          </cell>
        </row>
        <row r="17">
          <cell r="A17" t="str">
            <v>Other_Equip</v>
          </cell>
          <cell r="B17" t="str">
            <v>BL0330</v>
          </cell>
          <cell r="C17" t="str">
            <v>B</v>
          </cell>
          <cell r="D17">
            <v>230</v>
          </cell>
          <cell r="E17" t="str">
            <v>Other Equipment, parts and  office Quipment</v>
          </cell>
          <cell r="H17" t="str">
            <v>ManOldData,BalanceSheet</v>
          </cell>
          <cell r="I17" t="str">
            <v>AKL Verdichtung von CML</v>
          </cell>
          <cell r="J17">
            <v>104248</v>
          </cell>
          <cell r="K17">
            <v>0</v>
          </cell>
          <cell r="L17">
            <v>0</v>
          </cell>
          <cell r="M17">
            <v>668237.387959235</v>
          </cell>
          <cell r="N17">
            <v>684587.17469708726</v>
          </cell>
          <cell r="O17">
            <v>675420.19684463018</v>
          </cell>
          <cell r="P17">
            <v>674557.66058008268</v>
          </cell>
          <cell r="Q17">
            <v>660590.22339099459</v>
          </cell>
        </row>
        <row r="18">
          <cell r="A18" t="str">
            <v>Pay_Constr_Prog</v>
          </cell>
          <cell r="B18" t="str">
            <v>BL0340</v>
          </cell>
          <cell r="C18" t="str">
            <v>B</v>
          </cell>
          <cell r="D18">
            <v>240</v>
          </cell>
          <cell r="E18" t="str">
            <v>Payments and Construction in Progress</v>
          </cell>
          <cell r="H18" t="str">
            <v>ManOldData,BalanceSheet</v>
          </cell>
          <cell r="I18" t="str">
            <v>AKL Verdichtung von CML</v>
          </cell>
          <cell r="J18">
            <v>993380</v>
          </cell>
          <cell r="K18">
            <v>0</v>
          </cell>
          <cell r="L18">
            <v>42750</v>
          </cell>
          <cell r="M18">
            <v>1149304.4666495535</v>
          </cell>
          <cell r="N18">
            <v>814793.40349755343</v>
          </cell>
          <cell r="O18">
            <v>829212.94664955325</v>
          </cell>
          <cell r="P18">
            <v>1082517.4349495536</v>
          </cell>
          <cell r="Q18">
            <v>1002232.1560495532</v>
          </cell>
        </row>
        <row r="19">
          <cell r="A19" t="str">
            <v>AUC_AIB_BL_ALL</v>
          </cell>
          <cell r="D19">
            <v>242</v>
          </cell>
          <cell r="E19" t="str">
            <v>Construction in Progress Anlagen in Bau</v>
          </cell>
          <cell r="H19" t="str">
            <v>BalanceSheet</v>
          </cell>
          <cell r="I19" t="str">
            <v>Zusätzliche Anlagen Klasse in Bilanz</v>
          </cell>
          <cell r="J19">
            <v>0</v>
          </cell>
          <cell r="K19">
            <v>0</v>
          </cell>
          <cell r="L19">
            <v>0</v>
          </cell>
          <cell r="M19">
            <v>869021.96665000019</v>
          </cell>
          <cell r="N19">
            <v>814793.40349800012</v>
          </cell>
          <cell r="O19">
            <v>829212.94664999994</v>
          </cell>
          <cell r="P19">
            <v>1082517.4349500001</v>
          </cell>
          <cell r="Q19">
            <v>1002232.1560499999</v>
          </cell>
        </row>
        <row r="20">
          <cell r="A20" t="str">
            <v>Fin_ASS</v>
          </cell>
          <cell r="B20" t="str">
            <v>BL9030</v>
          </cell>
          <cell r="C20" t="str">
            <v>B</v>
          </cell>
          <cell r="D20">
            <v>250</v>
          </cell>
          <cell r="E20" t="str">
            <v>Finanical Assets</v>
          </cell>
          <cell r="H20" t="str">
            <v>BalanceSheet</v>
          </cell>
          <cell r="J20">
            <v>265632</v>
          </cell>
          <cell r="K20">
            <v>221814</v>
          </cell>
          <cell r="L20">
            <v>200000</v>
          </cell>
          <cell r="M20">
            <v>33909</v>
          </cell>
          <cell r="N20">
            <v>3150</v>
          </cell>
          <cell r="O20">
            <v>3150</v>
          </cell>
          <cell r="P20">
            <v>3150</v>
          </cell>
          <cell r="Q20">
            <v>3150</v>
          </cell>
        </row>
        <row r="21">
          <cell r="A21" t="str">
            <v>Inv_aff_comp</v>
          </cell>
          <cell r="B21" t="str">
            <v>BL0410</v>
          </cell>
          <cell r="C21" t="str">
            <v>B</v>
          </cell>
          <cell r="D21">
            <v>260</v>
          </cell>
          <cell r="E21" t="str">
            <v>Investment in affiliated companies</v>
          </cell>
          <cell r="H21" t="str">
            <v>ManOldData, ManInpFin</v>
          </cell>
          <cell r="J21">
            <v>0</v>
          </cell>
          <cell r="K21">
            <v>0</v>
          </cell>
          <cell r="L21">
            <v>0</v>
          </cell>
          <cell r="M21">
            <v>2200</v>
          </cell>
          <cell r="N21">
            <v>3150</v>
          </cell>
          <cell r="O21">
            <v>3150</v>
          </cell>
          <cell r="P21">
            <v>3150</v>
          </cell>
          <cell r="Q21">
            <v>3150</v>
          </cell>
        </row>
        <row r="22">
          <cell r="A22" t="str">
            <v>Lg_loa_aff_comp</v>
          </cell>
          <cell r="B22" t="str">
            <v>BL0420</v>
          </cell>
          <cell r="C22" t="str">
            <v>B</v>
          </cell>
          <cell r="D22">
            <v>270</v>
          </cell>
          <cell r="E22" t="str">
            <v>Long term loans to affiliated companies</v>
          </cell>
          <cell r="H22" t="str">
            <v>ManOldData, ManInpFin</v>
          </cell>
          <cell r="J22">
            <v>0</v>
          </cell>
          <cell r="K22">
            <v>0</v>
          </cell>
          <cell r="L22">
            <v>0</v>
          </cell>
          <cell r="M22">
            <v>0</v>
          </cell>
          <cell r="N22">
            <v>0</v>
          </cell>
          <cell r="O22">
            <v>0</v>
          </cell>
          <cell r="P22">
            <v>0</v>
          </cell>
          <cell r="Q22">
            <v>0</v>
          </cell>
        </row>
        <row r="23">
          <cell r="A23" t="str">
            <v>Oth_Inv</v>
          </cell>
          <cell r="B23" t="str">
            <v>BL0430</v>
          </cell>
          <cell r="C23" t="str">
            <v>B</v>
          </cell>
          <cell r="D23">
            <v>280</v>
          </cell>
          <cell r="E23" t="str">
            <v>Other Investments</v>
          </cell>
          <cell r="H23" t="str">
            <v>ManOldData, ManInpFin</v>
          </cell>
          <cell r="J23">
            <v>233842</v>
          </cell>
          <cell r="K23">
            <v>189959</v>
          </cell>
          <cell r="L23">
            <v>200000</v>
          </cell>
          <cell r="M23">
            <v>0</v>
          </cell>
          <cell r="N23">
            <v>0</v>
          </cell>
          <cell r="O23">
            <v>0</v>
          </cell>
          <cell r="P23">
            <v>0</v>
          </cell>
          <cell r="Q23">
            <v>0</v>
          </cell>
        </row>
        <row r="24">
          <cell r="A24" t="str">
            <v>Lg_loa_as_rel_Comp</v>
          </cell>
          <cell r="B24" t="str">
            <v>BL0440</v>
          </cell>
          <cell r="C24" t="str">
            <v>B</v>
          </cell>
          <cell r="D24">
            <v>290</v>
          </cell>
          <cell r="E24" t="str">
            <v>Long term loans to as. and rel. Comp</v>
          </cell>
          <cell r="H24" t="str">
            <v>ManOldData, ManInpFin</v>
          </cell>
          <cell r="J24">
            <v>0</v>
          </cell>
          <cell r="K24">
            <v>0</v>
          </cell>
          <cell r="L24">
            <v>0</v>
          </cell>
          <cell r="M24">
            <v>0</v>
          </cell>
          <cell r="N24">
            <v>0</v>
          </cell>
          <cell r="O24">
            <v>0</v>
          </cell>
          <cell r="P24">
            <v>0</v>
          </cell>
          <cell r="Q24">
            <v>0</v>
          </cell>
        </row>
        <row r="25">
          <cell r="A25" t="str">
            <v>Oth_Inv_noncurr_secur</v>
          </cell>
          <cell r="B25" t="str">
            <v>BL0450</v>
          </cell>
          <cell r="C25" t="str">
            <v>B</v>
          </cell>
          <cell r="D25">
            <v>300</v>
          </cell>
          <cell r="E25" t="str">
            <v>Other Investments in noncurrent secur</v>
          </cell>
          <cell r="H25" t="str">
            <v>ManOldData, ManInpFin</v>
          </cell>
          <cell r="J25">
            <v>31644</v>
          </cell>
          <cell r="K25">
            <v>31709</v>
          </cell>
          <cell r="L25">
            <v>0</v>
          </cell>
          <cell r="M25">
            <v>31709</v>
          </cell>
          <cell r="N25">
            <v>0</v>
          </cell>
          <cell r="O25">
            <v>0</v>
          </cell>
          <cell r="P25">
            <v>0</v>
          </cell>
          <cell r="Q25">
            <v>0</v>
          </cell>
        </row>
        <row r="26">
          <cell r="A26" t="str">
            <v>Oth_lg_loa</v>
          </cell>
          <cell r="B26" t="str">
            <v>BL0460</v>
          </cell>
          <cell r="C26" t="str">
            <v>B</v>
          </cell>
          <cell r="D26">
            <v>310</v>
          </cell>
          <cell r="E26" t="str">
            <v>Other long term loans</v>
          </cell>
          <cell r="H26" t="str">
            <v>ManOldData, ManInpFin</v>
          </cell>
          <cell r="J26">
            <v>146</v>
          </cell>
          <cell r="K26">
            <v>146</v>
          </cell>
          <cell r="L26">
            <v>0</v>
          </cell>
          <cell r="M26">
            <v>0</v>
          </cell>
          <cell r="N26">
            <v>0</v>
          </cell>
          <cell r="O26">
            <v>0</v>
          </cell>
          <cell r="P26">
            <v>0</v>
          </cell>
          <cell r="Q26">
            <v>0</v>
          </cell>
        </row>
        <row r="27">
          <cell r="A27" t="str">
            <v>Curr_ASS</v>
          </cell>
          <cell r="B27" t="str">
            <v>BL9910</v>
          </cell>
          <cell r="C27" t="str">
            <v>B</v>
          </cell>
          <cell r="D27">
            <v>320</v>
          </cell>
          <cell r="E27" t="str">
            <v>Current Assets</v>
          </cell>
          <cell r="H27" t="str">
            <v>BalanceSheet</v>
          </cell>
          <cell r="J27">
            <v>1851649</v>
          </cell>
          <cell r="K27">
            <v>3438671</v>
          </cell>
          <cell r="L27">
            <v>1520269</v>
          </cell>
          <cell r="M27">
            <v>2313615.1976155303</v>
          </cell>
          <cell r="N27">
            <v>2830378.8169737179</v>
          </cell>
          <cell r="O27">
            <v>2264581.7048920672</v>
          </cell>
          <cell r="P27">
            <v>1861428.0950454231</v>
          </cell>
          <cell r="Q27">
            <v>1759168.2525815964</v>
          </cell>
        </row>
        <row r="28">
          <cell r="A28" t="str">
            <v>inv_mat_supp</v>
          </cell>
          <cell r="B28" t="str">
            <v>BL9040</v>
          </cell>
          <cell r="C28" t="str">
            <v>B</v>
          </cell>
          <cell r="D28">
            <v>330</v>
          </cell>
          <cell r="E28" t="str">
            <v>inventories, materials and supplies</v>
          </cell>
          <cell r="H28" t="str">
            <v>BalanceSheet</v>
          </cell>
          <cell r="J28">
            <v>103425</v>
          </cell>
          <cell r="K28">
            <v>154197</v>
          </cell>
          <cell r="L28">
            <v>100000</v>
          </cell>
          <cell r="M28">
            <v>137560</v>
          </cell>
          <cell r="N28">
            <v>95060</v>
          </cell>
          <cell r="O28">
            <v>92560</v>
          </cell>
          <cell r="P28">
            <v>90060</v>
          </cell>
          <cell r="Q28">
            <v>92560</v>
          </cell>
        </row>
        <row r="29">
          <cell r="A29" t="str">
            <v>Raw_mat_suppl_ext</v>
          </cell>
          <cell r="B29" t="str">
            <v>BL0510.extern</v>
          </cell>
          <cell r="D29">
            <v>340</v>
          </cell>
          <cell r="E29" t="str">
            <v xml:space="preserve">         1. Raw materials and supplies - extern</v>
          </cell>
          <cell r="H29" t="str">
            <v>ManOldData, Balance</v>
          </cell>
          <cell r="J29">
            <v>15060</v>
          </cell>
          <cell r="K29">
            <v>10553</v>
          </cell>
          <cell r="L29">
            <v>0</v>
          </cell>
          <cell r="M29">
            <v>17560</v>
          </cell>
          <cell r="N29">
            <v>20060</v>
          </cell>
          <cell r="O29">
            <v>22560</v>
          </cell>
          <cell r="P29">
            <v>25060</v>
          </cell>
          <cell r="Q29">
            <v>27560</v>
          </cell>
        </row>
        <row r="30">
          <cell r="A30" t="str">
            <v>Raw_mat_suppl_int</v>
          </cell>
          <cell r="B30" t="str">
            <v>BL0510.intern</v>
          </cell>
          <cell r="D30">
            <v>350</v>
          </cell>
          <cell r="E30" t="str">
            <v xml:space="preserve">         1. Raw materials and supplies - intern</v>
          </cell>
          <cell r="H30" t="str">
            <v>ManOldData, ManInpFin</v>
          </cell>
          <cell r="J30">
            <v>0</v>
          </cell>
          <cell r="K30">
            <v>0</v>
          </cell>
          <cell r="L30">
            <v>0</v>
          </cell>
          <cell r="M30">
            <v>0</v>
          </cell>
          <cell r="N30">
            <v>0</v>
          </cell>
          <cell r="O30">
            <v>0</v>
          </cell>
          <cell r="P30">
            <v>0</v>
          </cell>
          <cell r="Q30">
            <v>0</v>
          </cell>
        </row>
        <row r="31">
          <cell r="A31" t="str">
            <v>Raw_mat_supp</v>
          </cell>
          <cell r="B31" t="str">
            <v>BL0510</v>
          </cell>
          <cell r="C31" t="str">
            <v>B</v>
          </cell>
          <cell r="D31">
            <v>360</v>
          </cell>
          <cell r="E31" t="str">
            <v>Raw materials and supplies</v>
          </cell>
          <cell r="H31" t="str">
            <v>BalanceSheet</v>
          </cell>
          <cell r="J31">
            <v>15060</v>
          </cell>
          <cell r="K31">
            <v>10553</v>
          </cell>
          <cell r="L31">
            <v>0</v>
          </cell>
          <cell r="M31">
            <v>17560</v>
          </cell>
          <cell r="N31">
            <v>20060</v>
          </cell>
          <cell r="O31">
            <v>22560</v>
          </cell>
          <cell r="P31">
            <v>25060</v>
          </cell>
          <cell r="Q31">
            <v>27560</v>
          </cell>
        </row>
        <row r="32">
          <cell r="A32" t="str">
            <v>work_prg_ext</v>
          </cell>
          <cell r="B32" t="str">
            <v>BL0520.extern</v>
          </cell>
          <cell r="D32">
            <v>370</v>
          </cell>
          <cell r="E32" t="str">
            <v xml:space="preserve">         2. Work in process - extern</v>
          </cell>
          <cell r="H32" t="str">
            <v>ManOldData, ManInpFin</v>
          </cell>
          <cell r="J32">
            <v>1346</v>
          </cell>
          <cell r="K32">
            <v>799</v>
          </cell>
          <cell r="L32">
            <v>0</v>
          </cell>
          <cell r="M32">
            <v>0</v>
          </cell>
          <cell r="N32">
            <v>0</v>
          </cell>
          <cell r="O32">
            <v>0</v>
          </cell>
          <cell r="P32">
            <v>0</v>
          </cell>
          <cell r="Q32">
            <v>0</v>
          </cell>
        </row>
        <row r="33">
          <cell r="A33" t="str">
            <v>work_prg_int</v>
          </cell>
          <cell r="B33" t="str">
            <v>BL0520.intern</v>
          </cell>
          <cell r="D33">
            <v>380</v>
          </cell>
          <cell r="E33" t="str">
            <v xml:space="preserve">         2. Work in process - intern</v>
          </cell>
          <cell r="H33" t="str">
            <v>ManOldData, ManInpFin</v>
          </cell>
          <cell r="J33">
            <v>0</v>
          </cell>
          <cell r="K33">
            <v>0</v>
          </cell>
          <cell r="L33">
            <v>0</v>
          </cell>
          <cell r="M33">
            <v>0</v>
          </cell>
          <cell r="N33">
            <v>0</v>
          </cell>
          <cell r="O33">
            <v>0</v>
          </cell>
          <cell r="P33">
            <v>0</v>
          </cell>
          <cell r="Q33">
            <v>0</v>
          </cell>
        </row>
        <row r="34">
          <cell r="A34" t="str">
            <v>Wrk_progr</v>
          </cell>
          <cell r="B34" t="str">
            <v>BL0520</v>
          </cell>
          <cell r="C34" t="str">
            <v>B</v>
          </cell>
          <cell r="D34">
            <v>390</v>
          </cell>
          <cell r="E34" t="str">
            <v>Work in progress</v>
          </cell>
          <cell r="H34" t="str">
            <v>BalanceSheet</v>
          </cell>
          <cell r="J34">
            <v>1346</v>
          </cell>
          <cell r="K34">
            <v>799</v>
          </cell>
          <cell r="L34">
            <v>0</v>
          </cell>
          <cell r="M34">
            <v>0</v>
          </cell>
          <cell r="N34">
            <v>0</v>
          </cell>
          <cell r="O34">
            <v>0</v>
          </cell>
          <cell r="P34">
            <v>0</v>
          </cell>
          <cell r="Q34">
            <v>0</v>
          </cell>
        </row>
        <row r="35">
          <cell r="A35" t="str">
            <v>fin_good_merch_ext</v>
          </cell>
          <cell r="B35" t="str">
            <v>BL0530.extern</v>
          </cell>
          <cell r="D35">
            <v>400</v>
          </cell>
          <cell r="E35" t="str">
            <v xml:space="preserve">         3. Finished goods and merchandise - extern</v>
          </cell>
          <cell r="H35" t="str">
            <v>ManOldData, ManInpFin</v>
          </cell>
          <cell r="J35">
            <v>85046</v>
          </cell>
          <cell r="K35">
            <v>140545</v>
          </cell>
          <cell r="L35">
            <v>75000</v>
          </cell>
          <cell r="M35">
            <v>115000</v>
          </cell>
          <cell r="N35">
            <v>70000</v>
          </cell>
          <cell r="O35">
            <v>65000</v>
          </cell>
          <cell r="P35">
            <v>60000</v>
          </cell>
          <cell r="Q35">
            <v>60000</v>
          </cell>
        </row>
        <row r="36">
          <cell r="A36" t="str">
            <v>fin_good_merch_int</v>
          </cell>
          <cell r="B36" t="str">
            <v>BL0530.intern</v>
          </cell>
          <cell r="D36">
            <v>410</v>
          </cell>
          <cell r="E36" t="str">
            <v xml:space="preserve">         3. Finished goods and merchandise - intern</v>
          </cell>
          <cell r="H36" t="str">
            <v>ManOldData, ManInpFin</v>
          </cell>
          <cell r="J36">
            <v>0</v>
          </cell>
          <cell r="K36">
            <v>0</v>
          </cell>
          <cell r="L36">
            <v>0</v>
          </cell>
          <cell r="M36">
            <v>0</v>
          </cell>
          <cell r="N36">
            <v>0</v>
          </cell>
          <cell r="O36">
            <v>0</v>
          </cell>
          <cell r="P36">
            <v>0</v>
          </cell>
          <cell r="Q36">
            <v>0</v>
          </cell>
        </row>
        <row r="37">
          <cell r="A37" t="str">
            <v>Fin_good_merch</v>
          </cell>
          <cell r="B37" t="str">
            <v>BL0530</v>
          </cell>
          <cell r="C37" t="str">
            <v>B</v>
          </cell>
          <cell r="D37">
            <v>420</v>
          </cell>
          <cell r="E37" t="str">
            <v>Finished goods and merchandise</v>
          </cell>
          <cell r="H37" t="str">
            <v>BalanceSheet</v>
          </cell>
          <cell r="J37">
            <v>85046</v>
          </cell>
          <cell r="K37">
            <v>140545</v>
          </cell>
          <cell r="L37">
            <v>75000</v>
          </cell>
          <cell r="M37">
            <v>115000</v>
          </cell>
          <cell r="N37">
            <v>70000</v>
          </cell>
          <cell r="O37">
            <v>65000</v>
          </cell>
          <cell r="P37">
            <v>60000</v>
          </cell>
          <cell r="Q37">
            <v>60000</v>
          </cell>
        </row>
        <row r="38">
          <cell r="A38" t="str">
            <v>adv_paym_ext</v>
          </cell>
          <cell r="B38" t="str">
            <v>BL0540.extern</v>
          </cell>
          <cell r="D38">
            <v>430</v>
          </cell>
          <cell r="E38" t="str">
            <v xml:space="preserve">         4. Advance payments - extern</v>
          </cell>
          <cell r="H38" t="str">
            <v>ManOldData, ManInpFin</v>
          </cell>
          <cell r="J38">
            <v>1973</v>
          </cell>
          <cell r="K38">
            <v>2300</v>
          </cell>
          <cell r="L38">
            <v>25000</v>
          </cell>
          <cell r="M38">
            <v>5000</v>
          </cell>
          <cell r="N38">
            <v>5000</v>
          </cell>
          <cell r="O38">
            <v>5000</v>
          </cell>
          <cell r="P38">
            <v>5000</v>
          </cell>
          <cell r="Q38">
            <v>5000</v>
          </cell>
        </row>
        <row r="39">
          <cell r="A39" t="str">
            <v>adv_paym_int</v>
          </cell>
          <cell r="B39" t="str">
            <v>BL0540.intern</v>
          </cell>
          <cell r="D39">
            <v>440</v>
          </cell>
          <cell r="E39" t="str">
            <v xml:space="preserve">         4. Advance payments - intern</v>
          </cell>
          <cell r="H39" t="str">
            <v>ManOldData, ManInpFin</v>
          </cell>
          <cell r="J39">
            <v>0</v>
          </cell>
          <cell r="K39">
            <v>0</v>
          </cell>
          <cell r="L39">
            <v>0</v>
          </cell>
          <cell r="M39">
            <v>0</v>
          </cell>
          <cell r="N39">
            <v>0</v>
          </cell>
          <cell r="O39">
            <v>0</v>
          </cell>
          <cell r="P39">
            <v>0</v>
          </cell>
          <cell r="Q39">
            <v>0</v>
          </cell>
        </row>
        <row r="40">
          <cell r="A40" t="str">
            <v>Adv_Paym</v>
          </cell>
          <cell r="B40" t="str">
            <v>BL0540</v>
          </cell>
          <cell r="C40" t="str">
            <v>B</v>
          </cell>
          <cell r="D40">
            <v>450</v>
          </cell>
          <cell r="E40" t="str">
            <v>Advanced Payments</v>
          </cell>
          <cell r="H40" t="str">
            <v>BalanceSheet</v>
          </cell>
          <cell r="J40">
            <v>1973</v>
          </cell>
          <cell r="K40">
            <v>2300</v>
          </cell>
          <cell r="L40">
            <v>25000</v>
          </cell>
          <cell r="M40">
            <v>5000</v>
          </cell>
          <cell r="N40">
            <v>5000</v>
          </cell>
          <cell r="O40">
            <v>5000</v>
          </cell>
          <cell r="P40">
            <v>5000</v>
          </cell>
          <cell r="Q40">
            <v>5000</v>
          </cell>
        </row>
        <row r="41">
          <cell r="A41" t="str">
            <v>Receiv_oth_ASS</v>
          </cell>
          <cell r="B41" t="str">
            <v>BL9050</v>
          </cell>
          <cell r="C41" t="str">
            <v>B</v>
          </cell>
          <cell r="D41">
            <v>460</v>
          </cell>
          <cell r="E41" t="str">
            <v>Receivables and other assets</v>
          </cell>
          <cell r="H41" t="str">
            <v>BalanceSheet</v>
          </cell>
          <cell r="J41">
            <v>1043224</v>
          </cell>
          <cell r="K41">
            <v>1624679</v>
          </cell>
          <cell r="L41">
            <v>1084703</v>
          </cell>
          <cell r="M41">
            <v>1142500</v>
          </cell>
          <cell r="N41">
            <v>1240000</v>
          </cell>
          <cell r="O41">
            <v>1288000</v>
          </cell>
          <cell r="P41">
            <v>1235500</v>
          </cell>
          <cell r="Q41">
            <v>1233000</v>
          </cell>
        </row>
        <row r="42">
          <cell r="A42" t="str">
            <v>Trad_acc_receiv</v>
          </cell>
          <cell r="B42" t="str">
            <v>BL0610</v>
          </cell>
          <cell r="C42" t="str">
            <v>B</v>
          </cell>
          <cell r="D42">
            <v>470</v>
          </cell>
          <cell r="E42" t="str">
            <v>Trade accounts receivable</v>
          </cell>
          <cell r="H42" t="str">
            <v>ManOldData, ManInpFin</v>
          </cell>
          <cell r="J42">
            <v>1004911</v>
          </cell>
          <cell r="K42">
            <v>1581513</v>
          </cell>
          <cell r="L42">
            <v>1084703</v>
          </cell>
          <cell r="M42">
            <v>1100000</v>
          </cell>
          <cell r="N42">
            <v>1200000</v>
          </cell>
          <cell r="O42">
            <v>1250000</v>
          </cell>
          <cell r="P42">
            <v>1200000</v>
          </cell>
          <cell r="Q42">
            <v>1200000</v>
          </cell>
        </row>
        <row r="43">
          <cell r="A43" t="str">
            <v>Receiv_aff_comp</v>
          </cell>
          <cell r="B43" t="str">
            <v>BL0620</v>
          </cell>
          <cell r="C43" t="str">
            <v>B</v>
          </cell>
          <cell r="D43">
            <v>480</v>
          </cell>
          <cell r="E43" t="str">
            <v>Receivable from affiliated companies</v>
          </cell>
          <cell r="H43" t="str">
            <v>ManOldData, ManInpFin</v>
          </cell>
          <cell r="J43">
            <v>0</v>
          </cell>
          <cell r="K43">
            <v>0</v>
          </cell>
          <cell r="L43">
            <v>0</v>
          </cell>
          <cell r="M43">
            <v>0</v>
          </cell>
          <cell r="N43">
            <v>0</v>
          </cell>
          <cell r="O43">
            <v>0</v>
          </cell>
          <cell r="P43">
            <v>0</v>
          </cell>
          <cell r="Q43">
            <v>0</v>
          </cell>
        </row>
        <row r="44">
          <cell r="A44" t="str">
            <v>Receiv_as_rel_Comp</v>
          </cell>
          <cell r="B44" t="str">
            <v>BL0630</v>
          </cell>
          <cell r="C44" t="str">
            <v>B</v>
          </cell>
          <cell r="D44">
            <v>490</v>
          </cell>
          <cell r="E44" t="str">
            <v>Receivables from as. and. rel. Comp.</v>
          </cell>
          <cell r="H44" t="str">
            <v>ManOldData, ManInpFin</v>
          </cell>
          <cell r="I44" t="str">
            <v>Bilanz, Töchter?</v>
          </cell>
          <cell r="J44">
            <v>0</v>
          </cell>
          <cell r="K44">
            <v>0</v>
          </cell>
          <cell r="L44">
            <v>0</v>
          </cell>
          <cell r="M44">
            <v>0</v>
          </cell>
          <cell r="N44">
            <v>0</v>
          </cell>
          <cell r="O44">
            <v>0</v>
          </cell>
          <cell r="P44">
            <v>0</v>
          </cell>
          <cell r="Q44">
            <v>0</v>
          </cell>
        </row>
        <row r="45">
          <cell r="A45" t="str">
            <v>Oth_ASS</v>
          </cell>
          <cell r="B45" t="str">
            <v>BL0640</v>
          </cell>
          <cell r="C45" t="str">
            <v>B</v>
          </cell>
          <cell r="D45">
            <v>500</v>
          </cell>
          <cell r="E45" t="str">
            <v>Other assets</v>
          </cell>
          <cell r="H45" t="str">
            <v>ManOldData, ManInpFin</v>
          </cell>
          <cell r="J45">
            <v>38313</v>
          </cell>
          <cell r="K45">
            <v>43166</v>
          </cell>
          <cell r="L45">
            <v>0</v>
          </cell>
          <cell r="M45">
            <v>42500</v>
          </cell>
          <cell r="N45">
            <v>40000</v>
          </cell>
          <cell r="O45">
            <v>38000</v>
          </cell>
          <cell r="P45">
            <v>35500</v>
          </cell>
          <cell r="Q45">
            <v>33000</v>
          </cell>
        </row>
        <row r="46">
          <cell r="A46" t="str">
            <v>Market_sec</v>
          </cell>
          <cell r="B46" t="str">
            <v>BL9060</v>
          </cell>
          <cell r="C46" t="str">
            <v>B</v>
          </cell>
          <cell r="D46">
            <v>510</v>
          </cell>
          <cell r="E46" t="str">
            <v>Marketable securities</v>
          </cell>
          <cell r="H46" t="str">
            <v>BalanceSheet</v>
          </cell>
          <cell r="J46">
            <v>78462</v>
          </cell>
          <cell r="K46">
            <v>354707</v>
          </cell>
          <cell r="L46">
            <v>70000</v>
          </cell>
          <cell r="M46">
            <v>683555.19761553034</v>
          </cell>
          <cell r="N46">
            <v>1140318.8169737179</v>
          </cell>
          <cell r="O46">
            <v>519021.70489206724</v>
          </cell>
          <cell r="P46">
            <v>190868.09504542314</v>
          </cell>
          <cell r="Q46">
            <v>81608.252581596375</v>
          </cell>
        </row>
        <row r="47">
          <cell r="A47" t="str">
            <v>Inv_aff_comp_ms</v>
          </cell>
          <cell r="B47" t="str">
            <v>BL0710</v>
          </cell>
          <cell r="C47" t="str">
            <v>B</v>
          </cell>
          <cell r="D47">
            <v>520</v>
          </cell>
          <cell r="E47" t="str">
            <v>Investments in affiliated companies</v>
          </cell>
          <cell r="H47" t="str">
            <v>ManOldData, ManInpFin</v>
          </cell>
          <cell r="I47" t="str">
            <v>Bilanz, Töchter?</v>
          </cell>
          <cell r="J47">
            <v>0</v>
          </cell>
          <cell r="K47">
            <v>0</v>
          </cell>
          <cell r="L47">
            <v>0</v>
          </cell>
          <cell r="M47">
            <v>0</v>
          </cell>
          <cell r="N47">
            <v>0</v>
          </cell>
          <cell r="O47">
            <v>0</v>
          </cell>
          <cell r="P47">
            <v>0</v>
          </cell>
          <cell r="Q47">
            <v>0</v>
          </cell>
        </row>
        <row r="48">
          <cell r="A48" t="str">
            <v>Treas_share</v>
          </cell>
          <cell r="B48" t="str">
            <v>BL0720</v>
          </cell>
          <cell r="C48" t="str">
            <v>B</v>
          </cell>
          <cell r="D48">
            <v>530</v>
          </cell>
          <cell r="E48" t="str">
            <v>Treassury shares</v>
          </cell>
          <cell r="H48" t="str">
            <v>ManOldData, ManInpFin</v>
          </cell>
          <cell r="J48">
            <v>0</v>
          </cell>
          <cell r="K48">
            <v>0</v>
          </cell>
          <cell r="L48">
            <v>0</v>
          </cell>
          <cell r="M48">
            <v>0</v>
          </cell>
          <cell r="N48">
            <v>0</v>
          </cell>
          <cell r="O48">
            <v>0</v>
          </cell>
          <cell r="P48">
            <v>0</v>
          </cell>
          <cell r="Q48">
            <v>0</v>
          </cell>
        </row>
        <row r="49">
          <cell r="A49" t="str">
            <v>Oth_market_sec</v>
          </cell>
          <cell r="B49" t="str">
            <v>BL0730</v>
          </cell>
          <cell r="C49" t="str">
            <v>B</v>
          </cell>
          <cell r="D49">
            <v>540</v>
          </cell>
          <cell r="E49" t="str">
            <v>Other marketable securities</v>
          </cell>
          <cell r="H49" t="str">
            <v>ManOldData, ManInpFin</v>
          </cell>
          <cell r="J49">
            <v>78462</v>
          </cell>
          <cell r="K49">
            <v>354707</v>
          </cell>
          <cell r="L49">
            <v>70000</v>
          </cell>
          <cell r="M49">
            <v>683555.19761553034</v>
          </cell>
          <cell r="N49">
            <v>1140318.8169737179</v>
          </cell>
          <cell r="O49">
            <v>519021.70489206538</v>
          </cell>
          <cell r="P49">
            <v>190868.09504542314</v>
          </cell>
          <cell r="Q49">
            <v>81608.252581596375</v>
          </cell>
        </row>
        <row r="50">
          <cell r="A50" t="str">
            <v>Oth_market_sec_inp</v>
          </cell>
          <cell r="J50">
            <v>0</v>
          </cell>
          <cell r="K50">
            <v>0</v>
          </cell>
          <cell r="L50">
            <v>0</v>
          </cell>
          <cell r="M50">
            <v>70000</v>
          </cell>
          <cell r="N50">
            <v>70000</v>
          </cell>
          <cell r="O50">
            <v>70000</v>
          </cell>
          <cell r="P50">
            <v>70000</v>
          </cell>
          <cell r="Q50">
            <v>70000</v>
          </cell>
        </row>
        <row r="51">
          <cell r="A51" t="str">
            <v>Oth_market_sec_new</v>
          </cell>
          <cell r="J51">
            <v>0</v>
          </cell>
          <cell r="K51">
            <v>0</v>
          </cell>
          <cell r="L51">
            <v>0</v>
          </cell>
          <cell r="M51">
            <v>613555.19761553034</v>
          </cell>
          <cell r="N51">
            <v>1070318.8169737179</v>
          </cell>
          <cell r="O51">
            <v>449021.70489206538</v>
          </cell>
          <cell r="P51">
            <v>120868.09504542314</v>
          </cell>
          <cell r="Q51">
            <v>11608.252581596375</v>
          </cell>
        </row>
        <row r="52">
          <cell r="A52" t="str">
            <v>Check_pet_book_cash</v>
          </cell>
          <cell r="J52">
            <v>626538</v>
          </cell>
          <cell r="K52">
            <v>1305088</v>
          </cell>
          <cell r="L52">
            <v>265566</v>
          </cell>
          <cell r="M52">
            <v>350000</v>
          </cell>
          <cell r="N52">
            <v>355000</v>
          </cell>
          <cell r="O52">
            <v>365000</v>
          </cell>
          <cell r="P52">
            <v>345000</v>
          </cell>
          <cell r="Q52">
            <v>352000</v>
          </cell>
        </row>
        <row r="53">
          <cell r="A53" t="str">
            <v>Check_pet_book_cash_inp</v>
          </cell>
          <cell r="B53" t="str">
            <v>BL0810</v>
          </cell>
          <cell r="C53" t="str">
            <v>B</v>
          </cell>
          <cell r="D53">
            <v>550</v>
          </cell>
          <cell r="E53" t="str">
            <v>Checks, petty cash, cash in books</v>
          </cell>
          <cell r="H53" t="str">
            <v>ManOldData, ManInpFin</v>
          </cell>
          <cell r="J53">
            <v>0</v>
          </cell>
          <cell r="K53">
            <v>0</v>
          </cell>
          <cell r="L53">
            <v>0</v>
          </cell>
          <cell r="M53">
            <v>350000</v>
          </cell>
          <cell r="N53">
            <v>355000</v>
          </cell>
          <cell r="O53">
            <v>365000</v>
          </cell>
          <cell r="P53">
            <v>345000</v>
          </cell>
          <cell r="Q53">
            <v>352000</v>
          </cell>
        </row>
        <row r="54">
          <cell r="A54" t="str">
            <v>Check_pet_book_cash_new</v>
          </cell>
          <cell r="J54">
            <v>0</v>
          </cell>
          <cell r="K54">
            <v>0</v>
          </cell>
          <cell r="L54">
            <v>0</v>
          </cell>
          <cell r="M54">
            <v>0</v>
          </cell>
          <cell r="N54">
            <v>0</v>
          </cell>
          <cell r="O54">
            <v>0</v>
          </cell>
          <cell r="P54">
            <v>0</v>
          </cell>
          <cell r="Q54">
            <v>0</v>
          </cell>
        </row>
        <row r="55">
          <cell r="A55" t="str">
            <v>Prep_exp_def_charg_tax</v>
          </cell>
          <cell r="B55" t="str">
            <v>BL0910</v>
          </cell>
          <cell r="C55" t="str">
            <v>B</v>
          </cell>
          <cell r="D55">
            <v>560</v>
          </cell>
          <cell r="E55" t="str">
            <v>Prepaid exp., deferred charges/tax</v>
          </cell>
          <cell r="H55" t="str">
            <v>ManOldData, ManInpFin</v>
          </cell>
          <cell r="J55">
            <v>20077</v>
          </cell>
          <cell r="K55">
            <v>9538</v>
          </cell>
          <cell r="L55">
            <v>0</v>
          </cell>
          <cell r="M55">
            <v>15000</v>
          </cell>
          <cell r="N55">
            <v>15000</v>
          </cell>
          <cell r="O55">
            <v>15000</v>
          </cell>
          <cell r="P55">
            <v>15000</v>
          </cell>
          <cell r="Q55">
            <v>15000</v>
          </cell>
        </row>
        <row r="56">
          <cell r="A56" t="str">
            <v>Total assets</v>
          </cell>
          <cell r="B56" t="str">
            <v>BL9920</v>
          </cell>
          <cell r="C56" t="str">
            <v>B</v>
          </cell>
          <cell r="D56">
            <v>570</v>
          </cell>
          <cell r="E56" t="str">
            <v>Total assets</v>
          </cell>
          <cell r="H56" t="str">
            <v>BalanceSheet</v>
          </cell>
          <cell r="J56">
            <v>9979396</v>
          </cell>
          <cell r="K56">
            <v>11158873</v>
          </cell>
          <cell r="L56">
            <v>10835379</v>
          </cell>
          <cell r="M56">
            <v>13306270.154210553</v>
          </cell>
          <cell r="N56">
            <v>14671251.000961531</v>
          </cell>
          <cell r="O56">
            <v>14564882.05609935</v>
          </cell>
          <cell r="P56">
            <v>14567556.415625287</v>
          </cell>
          <cell r="Q56">
            <v>14572824.72669979</v>
          </cell>
        </row>
        <row r="57">
          <cell r="A57" t="str">
            <v>Shareho_equ</v>
          </cell>
          <cell r="B57" t="str">
            <v>BL9930</v>
          </cell>
          <cell r="C57" t="str">
            <v>B</v>
          </cell>
          <cell r="D57">
            <v>580</v>
          </cell>
          <cell r="E57" t="str">
            <v>Shareholders equity</v>
          </cell>
          <cell r="H57" t="str">
            <v>BalanceSheet</v>
          </cell>
          <cell r="J57">
            <v>8486054</v>
          </cell>
          <cell r="K57">
            <v>9083676</v>
          </cell>
          <cell r="L57">
            <v>9314379</v>
          </cell>
          <cell r="M57">
            <v>12046270.154210553</v>
          </cell>
          <cell r="N57">
            <v>13449051.000961531</v>
          </cell>
          <cell r="O57">
            <v>13344682.056099348</v>
          </cell>
          <cell r="P57">
            <v>13375056.415625287</v>
          </cell>
          <cell r="Q57">
            <v>13408824.72669979</v>
          </cell>
        </row>
        <row r="58">
          <cell r="A58" t="str">
            <v>Cap_Stock</v>
          </cell>
          <cell r="B58" t="str">
            <v>BL1010</v>
          </cell>
          <cell r="C58" t="str">
            <v>B</v>
          </cell>
          <cell r="D58">
            <v>590</v>
          </cell>
          <cell r="E58" t="str">
            <v>Capital Stock</v>
          </cell>
          <cell r="H58" t="str">
            <v>ManOldData, ManInpFin</v>
          </cell>
          <cell r="J58">
            <v>7392738</v>
          </cell>
          <cell r="K58">
            <v>7392738</v>
          </cell>
          <cell r="L58">
            <v>7392738</v>
          </cell>
          <cell r="M58">
            <v>7392738</v>
          </cell>
          <cell r="N58">
            <v>7392738</v>
          </cell>
          <cell r="O58">
            <v>7392738</v>
          </cell>
          <cell r="P58">
            <v>7392738</v>
          </cell>
          <cell r="Q58">
            <v>7392738</v>
          </cell>
        </row>
        <row r="59">
          <cell r="A59" t="str">
            <v>Add_paidin_cap_ret_Earn</v>
          </cell>
          <cell r="B59" t="str">
            <v>BL9070</v>
          </cell>
          <cell r="C59" t="str">
            <v>B</v>
          </cell>
          <cell r="D59">
            <v>600</v>
          </cell>
          <cell r="E59" t="str">
            <v>Add. paid-In capital a. ret. Earning</v>
          </cell>
          <cell r="H59" t="str">
            <v>BalanceSheet</v>
          </cell>
          <cell r="J59">
            <v>796116</v>
          </cell>
          <cell r="K59">
            <v>842106</v>
          </cell>
          <cell r="L59">
            <v>877957</v>
          </cell>
          <cell r="M59">
            <v>1423559.7577105276</v>
          </cell>
          <cell r="N59">
            <v>1844754.1306678164</v>
          </cell>
          <cell r="O59">
            <v>2351154.4158228454</v>
          </cell>
          <cell r="P59">
            <v>2922087.6603695676</v>
          </cell>
          <cell r="Q59">
            <v>3540413.4696647869</v>
          </cell>
        </row>
        <row r="60">
          <cell r="A60" t="str">
            <v>Add_paidin_ cap</v>
          </cell>
          <cell r="B60" t="str">
            <v>BL1110</v>
          </cell>
          <cell r="C60" t="str">
            <v>B</v>
          </cell>
          <cell r="D60">
            <v>610</v>
          </cell>
          <cell r="E60" t="str">
            <v>Additional paid-in capital</v>
          </cell>
          <cell r="H60" t="str">
            <v>ManOldData, ManInpFin</v>
          </cell>
          <cell r="J60">
            <v>0</v>
          </cell>
          <cell r="K60">
            <v>81841</v>
          </cell>
          <cell r="L60">
            <v>81841</v>
          </cell>
          <cell r="M60">
            <v>0</v>
          </cell>
          <cell r="N60">
            <v>0</v>
          </cell>
          <cell r="O60">
            <v>0</v>
          </cell>
          <cell r="P60">
            <v>0</v>
          </cell>
          <cell r="Q60">
            <v>0</v>
          </cell>
        </row>
        <row r="61">
          <cell r="A61" t="str">
            <v>Ret_earn_free</v>
          </cell>
          <cell r="J61">
            <v>0</v>
          </cell>
          <cell r="K61">
            <v>0</v>
          </cell>
          <cell r="L61">
            <v>0</v>
          </cell>
          <cell r="M61">
            <v>297200</v>
          </cell>
          <cell r="N61">
            <v>0</v>
          </cell>
          <cell r="O61">
            <v>0</v>
          </cell>
          <cell r="P61">
            <v>0</v>
          </cell>
          <cell r="Q61">
            <v>0</v>
          </cell>
        </row>
        <row r="62">
          <cell r="A62" t="str">
            <v>Ret_earn_reserv_lav</v>
          </cell>
          <cell r="J62">
            <v>0</v>
          </cell>
          <cell r="K62">
            <v>0</v>
          </cell>
          <cell r="L62">
            <v>0</v>
          </cell>
          <cell r="M62">
            <v>17302.75771052761</v>
          </cell>
          <cell r="N62">
            <v>108253.37295728874</v>
          </cell>
          <cell r="O62">
            <v>203524.28515502921</v>
          </cell>
          <cell r="P62">
            <v>286670.24454672204</v>
          </cell>
          <cell r="Q62">
            <v>353013.80929521919</v>
          </cell>
        </row>
        <row r="63">
          <cell r="A63" t="str">
            <v>Ret_earn_inp</v>
          </cell>
          <cell r="J63">
            <v>0</v>
          </cell>
          <cell r="K63">
            <v>0</v>
          </cell>
          <cell r="L63">
            <v>0</v>
          </cell>
          <cell r="M63">
            <v>1109057</v>
          </cell>
          <cell r="N63">
            <v>312941</v>
          </cell>
          <cell r="O63">
            <v>302876</v>
          </cell>
          <cell r="P63">
            <v>284263</v>
          </cell>
          <cell r="Q63">
            <v>265312</v>
          </cell>
        </row>
        <row r="64">
          <cell r="A64" t="str">
            <v>Ret_earn</v>
          </cell>
          <cell r="B64" t="str">
            <v>BL1120</v>
          </cell>
          <cell r="C64" t="str">
            <v>B</v>
          </cell>
          <cell r="D64">
            <v>620</v>
          </cell>
          <cell r="E64" t="str">
            <v>Retained earnings</v>
          </cell>
          <cell r="H64" t="str">
            <v>ManOldData, ManInpFin</v>
          </cell>
          <cell r="J64">
            <v>796116</v>
          </cell>
          <cell r="K64">
            <v>760265</v>
          </cell>
          <cell r="L64">
            <v>796116</v>
          </cell>
          <cell r="M64">
            <v>1423559.7577105276</v>
          </cell>
          <cell r="N64">
            <v>421194.37295728875</v>
          </cell>
          <cell r="O64">
            <v>506400.28515502921</v>
          </cell>
          <cell r="P64">
            <v>570933.24454672204</v>
          </cell>
          <cell r="Q64">
            <v>618325.80929521914</v>
          </cell>
        </row>
        <row r="65">
          <cell r="A65" t="str">
            <v>Diff_res_curr</v>
          </cell>
          <cell r="B65" t="str">
            <v>BL1210</v>
          </cell>
          <cell r="C65" t="str">
            <v>B</v>
          </cell>
          <cell r="D65">
            <v>630</v>
          </cell>
          <cell r="E65" t="str">
            <v>Difference resulting from currency</v>
          </cell>
          <cell r="H65" t="str">
            <v>ManOldData, ManInpFin</v>
          </cell>
          <cell r="J65">
            <v>0</v>
          </cell>
          <cell r="K65">
            <v>0</v>
          </cell>
          <cell r="L65">
            <v>0</v>
          </cell>
          <cell r="M65">
            <v>0</v>
          </cell>
          <cell r="N65">
            <v>0</v>
          </cell>
          <cell r="O65">
            <v>0</v>
          </cell>
          <cell r="P65">
            <v>0</v>
          </cell>
          <cell r="Q65">
            <v>0</v>
          </cell>
        </row>
        <row r="66">
          <cell r="A66" t="str">
            <v>Unap_net_inco_loss</v>
          </cell>
          <cell r="B66" t="str">
            <v>BL1310</v>
          </cell>
          <cell r="C66" t="str">
            <v>B</v>
          </cell>
          <cell r="D66">
            <v>640</v>
          </cell>
          <cell r="E66" t="str">
            <v>Unapropriated net income/loss</v>
          </cell>
          <cell r="H66" t="str">
            <v>ManOldData, ManInpFin</v>
          </cell>
          <cell r="J66">
            <v>297200</v>
          </cell>
          <cell r="K66">
            <v>848832</v>
          </cell>
          <cell r="L66">
            <v>1043684</v>
          </cell>
          <cell r="M66">
            <v>1810594</v>
          </cell>
          <cell r="N66">
            <v>2392270</v>
          </cell>
          <cell r="O66">
            <v>2867100</v>
          </cell>
          <cell r="P66">
            <v>2867100</v>
          </cell>
          <cell r="Q66">
            <v>2867100</v>
          </cell>
        </row>
        <row r="67">
          <cell r="A67" t="str">
            <v>Min_int</v>
          </cell>
          <cell r="B67" t="str">
            <v>BL1410</v>
          </cell>
          <cell r="C67" t="str">
            <v>B</v>
          </cell>
          <cell r="D67">
            <v>650</v>
          </cell>
          <cell r="E67" t="str">
            <v>Minority interest</v>
          </cell>
          <cell r="H67" t="str">
            <v>ManOldData, ManInpFin</v>
          </cell>
          <cell r="J67">
            <v>0</v>
          </cell>
          <cell r="K67">
            <v>0</v>
          </cell>
          <cell r="L67">
            <v>0</v>
          </cell>
          <cell r="M67">
            <v>0</v>
          </cell>
          <cell r="N67">
            <v>0</v>
          </cell>
          <cell r="O67">
            <v>0</v>
          </cell>
          <cell r="P67">
            <v>0</v>
          </cell>
          <cell r="Q67">
            <v>0</v>
          </cell>
        </row>
        <row r="68">
          <cell r="A68" t="str">
            <v>Differences resulting from captial con</v>
          </cell>
          <cell r="B68" t="str">
            <v>BL1510</v>
          </cell>
          <cell r="C68" t="str">
            <v>B</v>
          </cell>
          <cell r="D68">
            <v>660</v>
          </cell>
          <cell r="E68" t="str">
            <v>Differences resulting from captial con</v>
          </cell>
          <cell r="H68" t="str">
            <v>ManOldData, ManInpFin</v>
          </cell>
          <cell r="J68">
            <v>0</v>
          </cell>
          <cell r="K68">
            <v>0</v>
          </cell>
          <cell r="L68">
            <v>0</v>
          </cell>
          <cell r="M68">
            <v>0</v>
          </cell>
          <cell r="N68">
            <v>0</v>
          </cell>
          <cell r="O68">
            <v>0</v>
          </cell>
          <cell r="P68">
            <v>0</v>
          </cell>
          <cell r="Q68">
            <v>0</v>
          </cell>
        </row>
        <row r="69">
          <cell r="A69" t="str">
            <v>Spez_res</v>
          </cell>
          <cell r="B69" t="str">
            <v>BL1610</v>
          </cell>
          <cell r="C69" t="str">
            <v>B</v>
          </cell>
          <cell r="D69">
            <v>670</v>
          </cell>
          <cell r="E69" t="str">
            <v>Spezial reserves</v>
          </cell>
          <cell r="H69" t="str">
            <v>ManOldData, ManInpFin</v>
          </cell>
          <cell r="J69">
            <v>0</v>
          </cell>
          <cell r="K69">
            <v>0</v>
          </cell>
          <cell r="L69">
            <v>0</v>
          </cell>
          <cell r="M69">
            <v>2952163</v>
          </cell>
          <cell r="N69">
            <v>2639222</v>
          </cell>
          <cell r="O69">
            <v>2336346</v>
          </cell>
          <cell r="P69">
            <v>2052083</v>
          </cell>
          <cell r="Q69">
            <v>1786771</v>
          </cell>
        </row>
        <row r="70">
          <cell r="A70" t="str">
            <v>Spez_res_inp</v>
          </cell>
          <cell r="J70">
            <v>0</v>
          </cell>
          <cell r="K70">
            <v>0</v>
          </cell>
          <cell r="L70">
            <v>0</v>
          </cell>
          <cell r="M70">
            <v>0</v>
          </cell>
          <cell r="N70">
            <v>0</v>
          </cell>
          <cell r="O70">
            <v>0</v>
          </cell>
          <cell r="P70">
            <v>0</v>
          </cell>
          <cell r="Q70">
            <v>0</v>
          </cell>
        </row>
        <row r="71">
          <cell r="A71" t="str">
            <v>Spez_res_asapraisl_dot</v>
          </cell>
          <cell r="J71">
            <v>0</v>
          </cell>
          <cell r="K71">
            <v>0</v>
          </cell>
          <cell r="L71">
            <v>0</v>
          </cell>
          <cell r="M71">
            <v>2952163</v>
          </cell>
          <cell r="N71">
            <v>-312941</v>
          </cell>
          <cell r="O71">
            <v>-302876</v>
          </cell>
          <cell r="P71">
            <v>-284263</v>
          </cell>
          <cell r="Q71">
            <v>-265312</v>
          </cell>
        </row>
        <row r="72">
          <cell r="A72" t="str">
            <v>Spez_res_asapraisl_divid</v>
          </cell>
          <cell r="J72">
            <v>0</v>
          </cell>
          <cell r="K72">
            <v>0</v>
          </cell>
          <cell r="L72">
            <v>0</v>
          </cell>
          <cell r="M72">
            <v>0</v>
          </cell>
          <cell r="N72">
            <v>0</v>
          </cell>
          <cell r="O72">
            <v>0</v>
          </cell>
          <cell r="P72">
            <v>0</v>
          </cell>
          <cell r="Q72">
            <v>0</v>
          </cell>
        </row>
        <row r="73">
          <cell r="A73" t="str">
            <v>Accruals</v>
          </cell>
          <cell r="B73" t="str">
            <v>BL9080</v>
          </cell>
          <cell r="C73" t="str">
            <v>B</v>
          </cell>
          <cell r="D73">
            <v>680</v>
          </cell>
          <cell r="E73" t="str">
            <v>Accruals</v>
          </cell>
          <cell r="H73" t="str">
            <v>BalanceSheet</v>
          </cell>
          <cell r="J73">
            <v>74300</v>
          </cell>
          <cell r="K73">
            <v>74300</v>
          </cell>
          <cell r="L73">
            <v>400000</v>
          </cell>
          <cell r="M73">
            <v>75000</v>
          </cell>
          <cell r="N73">
            <v>75000</v>
          </cell>
          <cell r="O73">
            <v>75000</v>
          </cell>
          <cell r="P73">
            <v>75000</v>
          </cell>
          <cell r="Q73">
            <v>75000</v>
          </cell>
        </row>
        <row r="74">
          <cell r="A74" t="str">
            <v>Pens_sim_oblig_ext</v>
          </cell>
          <cell r="B74" t="str">
            <v>BL1710.extern</v>
          </cell>
          <cell r="D74">
            <v>690</v>
          </cell>
          <cell r="E74" t="str">
            <v xml:space="preserve">         I. Pensions and similar obligations - extern</v>
          </cell>
          <cell r="H74" t="str">
            <v>ManOldData, ManInpFin</v>
          </cell>
          <cell r="J74">
            <v>0</v>
          </cell>
          <cell r="K74">
            <v>0</v>
          </cell>
          <cell r="L74">
            <v>0</v>
          </cell>
          <cell r="M74">
            <v>75000</v>
          </cell>
          <cell r="N74">
            <v>75000</v>
          </cell>
          <cell r="O74">
            <v>75000</v>
          </cell>
          <cell r="P74">
            <v>75000</v>
          </cell>
          <cell r="Q74">
            <v>75000</v>
          </cell>
        </row>
        <row r="75">
          <cell r="A75" t="str">
            <v>Pens_sim_oblig_int</v>
          </cell>
          <cell r="B75" t="str">
            <v>BL1710.intern</v>
          </cell>
          <cell r="D75">
            <v>700</v>
          </cell>
          <cell r="E75" t="str">
            <v xml:space="preserve">         I. Pensions and similar obligations - intern</v>
          </cell>
          <cell r="H75" t="str">
            <v>ManOldData, ManInpFin</v>
          </cell>
          <cell r="J75">
            <v>0</v>
          </cell>
          <cell r="K75">
            <v>0</v>
          </cell>
          <cell r="L75">
            <v>0</v>
          </cell>
          <cell r="M75">
            <v>0</v>
          </cell>
          <cell r="N75">
            <v>0</v>
          </cell>
          <cell r="O75">
            <v>0</v>
          </cell>
          <cell r="P75">
            <v>0</v>
          </cell>
          <cell r="Q75">
            <v>0</v>
          </cell>
        </row>
        <row r="76">
          <cell r="A76" t="str">
            <v>Pens_sim_oblig</v>
          </cell>
          <cell r="B76" t="str">
            <v>BL1710</v>
          </cell>
          <cell r="C76" t="str">
            <v>B</v>
          </cell>
          <cell r="D76">
            <v>710</v>
          </cell>
          <cell r="E76" t="str">
            <v>Pensions and similar obligations</v>
          </cell>
          <cell r="H76" t="str">
            <v>BalanceSheet</v>
          </cell>
          <cell r="J76">
            <v>0</v>
          </cell>
          <cell r="K76">
            <v>0</v>
          </cell>
          <cell r="L76">
            <v>0</v>
          </cell>
          <cell r="M76">
            <v>75000</v>
          </cell>
          <cell r="N76">
            <v>75000</v>
          </cell>
          <cell r="O76">
            <v>75000</v>
          </cell>
          <cell r="P76">
            <v>75000</v>
          </cell>
          <cell r="Q76">
            <v>75000</v>
          </cell>
        </row>
        <row r="77">
          <cell r="A77" t="str">
            <v>Tax_acc_ext</v>
          </cell>
          <cell r="B77" t="str">
            <v>BL1720.extern</v>
          </cell>
          <cell r="D77">
            <v>720</v>
          </cell>
          <cell r="E77" t="str">
            <v xml:space="preserve">         II. Tax accruals - extern</v>
          </cell>
          <cell r="H77" t="str">
            <v>ManOldData, ManInpFin</v>
          </cell>
          <cell r="J77">
            <v>0</v>
          </cell>
          <cell r="K77">
            <v>0</v>
          </cell>
          <cell r="L77">
            <v>0</v>
          </cell>
          <cell r="M77">
            <v>0</v>
          </cell>
          <cell r="N77">
            <v>0</v>
          </cell>
          <cell r="O77">
            <v>0</v>
          </cell>
          <cell r="P77">
            <v>0</v>
          </cell>
          <cell r="Q77">
            <v>0</v>
          </cell>
        </row>
        <row r="78">
          <cell r="A78" t="str">
            <v>Tax_acc_int</v>
          </cell>
          <cell r="B78" t="str">
            <v>BL1720.intern</v>
          </cell>
          <cell r="D78">
            <v>730</v>
          </cell>
          <cell r="E78" t="str">
            <v xml:space="preserve">         II. Tax accruals - intern</v>
          </cell>
          <cell r="H78" t="str">
            <v>ManOldData, ManInpFin</v>
          </cell>
          <cell r="J78">
            <v>0</v>
          </cell>
          <cell r="K78">
            <v>0</v>
          </cell>
          <cell r="L78">
            <v>0</v>
          </cell>
          <cell r="M78">
            <v>0</v>
          </cell>
          <cell r="N78">
            <v>0</v>
          </cell>
          <cell r="O78">
            <v>0</v>
          </cell>
          <cell r="P78">
            <v>0</v>
          </cell>
          <cell r="Q78">
            <v>0</v>
          </cell>
        </row>
        <row r="79">
          <cell r="A79" t="str">
            <v>Tax accruals</v>
          </cell>
          <cell r="B79" t="str">
            <v>BL1720</v>
          </cell>
          <cell r="C79" t="str">
            <v>B</v>
          </cell>
          <cell r="D79">
            <v>740</v>
          </cell>
          <cell r="E79" t="str">
            <v>Tax accruals</v>
          </cell>
          <cell r="H79" t="str">
            <v>BalanceSheet</v>
          </cell>
          <cell r="J79">
            <v>0</v>
          </cell>
          <cell r="K79">
            <v>0</v>
          </cell>
          <cell r="L79">
            <v>0</v>
          </cell>
          <cell r="M79">
            <v>0</v>
          </cell>
          <cell r="N79">
            <v>0</v>
          </cell>
          <cell r="O79">
            <v>0</v>
          </cell>
          <cell r="P79">
            <v>0</v>
          </cell>
          <cell r="Q79">
            <v>0</v>
          </cell>
        </row>
        <row r="80">
          <cell r="A80" t="str">
            <v>oth_acc_ext</v>
          </cell>
          <cell r="B80" t="str">
            <v>BL1730.extern</v>
          </cell>
          <cell r="D80">
            <v>750</v>
          </cell>
          <cell r="E80" t="str">
            <v xml:space="preserve">         III. Other accruals - extern</v>
          </cell>
          <cell r="H80" t="str">
            <v>ManOldData, ManInpFin</v>
          </cell>
          <cell r="J80">
            <v>74300</v>
          </cell>
          <cell r="K80">
            <v>74300</v>
          </cell>
          <cell r="L80">
            <v>400000</v>
          </cell>
          <cell r="M80">
            <v>0</v>
          </cell>
          <cell r="N80">
            <v>0</v>
          </cell>
          <cell r="O80">
            <v>0</v>
          </cell>
          <cell r="P80">
            <v>0</v>
          </cell>
          <cell r="Q80">
            <v>0</v>
          </cell>
        </row>
        <row r="81">
          <cell r="A81" t="str">
            <v>oth_acc_int</v>
          </cell>
          <cell r="B81" t="str">
            <v>BL1730.intern</v>
          </cell>
          <cell r="D81">
            <v>760</v>
          </cell>
          <cell r="E81" t="str">
            <v xml:space="preserve">         III. Other accruals - intern</v>
          </cell>
          <cell r="H81" t="str">
            <v>ManOldData, ManInpFin</v>
          </cell>
          <cell r="J81">
            <v>0</v>
          </cell>
          <cell r="K81">
            <v>0</v>
          </cell>
          <cell r="L81">
            <v>0</v>
          </cell>
          <cell r="M81">
            <v>0</v>
          </cell>
          <cell r="N81">
            <v>0</v>
          </cell>
          <cell r="O81">
            <v>0</v>
          </cell>
          <cell r="P81">
            <v>0</v>
          </cell>
          <cell r="Q81">
            <v>0</v>
          </cell>
        </row>
        <row r="82">
          <cell r="A82" t="str">
            <v>Oth_accruals</v>
          </cell>
          <cell r="B82" t="str">
            <v>BL1730</v>
          </cell>
          <cell r="C82" t="str">
            <v>B</v>
          </cell>
          <cell r="D82">
            <v>770</v>
          </cell>
          <cell r="E82" t="str">
            <v>Other accruals</v>
          </cell>
          <cell r="H82" t="str">
            <v>BalanceSheet</v>
          </cell>
          <cell r="J82">
            <v>74300</v>
          </cell>
          <cell r="K82">
            <v>74300</v>
          </cell>
          <cell r="L82">
            <v>400000</v>
          </cell>
          <cell r="M82">
            <v>0</v>
          </cell>
          <cell r="N82">
            <v>0</v>
          </cell>
          <cell r="O82">
            <v>0</v>
          </cell>
          <cell r="P82">
            <v>0</v>
          </cell>
          <cell r="Q82">
            <v>0</v>
          </cell>
        </row>
        <row r="83">
          <cell r="A83" t="str">
            <v>Liabilities</v>
          </cell>
          <cell r="B83" t="str">
            <v>BL9100</v>
          </cell>
          <cell r="C83" t="str">
            <v>B</v>
          </cell>
          <cell r="D83">
            <v>780</v>
          </cell>
          <cell r="E83" t="str">
            <v>Liabilities</v>
          </cell>
          <cell r="H83" t="str">
            <v>BalanceSheet</v>
          </cell>
          <cell r="J83">
            <v>1316336</v>
          </cell>
          <cell r="K83">
            <v>1887286</v>
          </cell>
          <cell r="L83">
            <v>1121000</v>
          </cell>
          <cell r="M83">
            <v>1035000</v>
          </cell>
          <cell r="N83">
            <v>997200</v>
          </cell>
          <cell r="O83">
            <v>995200</v>
          </cell>
          <cell r="P83">
            <v>967500</v>
          </cell>
          <cell r="Q83">
            <v>939000</v>
          </cell>
        </row>
        <row r="84">
          <cell r="A84" t="str">
            <v>Bonds_debts</v>
          </cell>
          <cell r="B84" t="str">
            <v>BL1810</v>
          </cell>
          <cell r="C84" t="str">
            <v>B</v>
          </cell>
          <cell r="D84">
            <v>790</v>
          </cell>
          <cell r="E84" t="str">
            <v>Bonds/debentures</v>
          </cell>
          <cell r="H84" t="str">
            <v>ManOldData, ManInpFin</v>
          </cell>
          <cell r="J84">
            <v>0</v>
          </cell>
          <cell r="K84">
            <v>0</v>
          </cell>
          <cell r="L84">
            <v>0</v>
          </cell>
          <cell r="M84">
            <v>0</v>
          </cell>
          <cell r="N84">
            <v>0</v>
          </cell>
          <cell r="O84">
            <v>0</v>
          </cell>
          <cell r="P84">
            <v>0</v>
          </cell>
          <cell r="Q84">
            <v>0</v>
          </cell>
        </row>
        <row r="85">
          <cell r="A85" t="str">
            <v>Liab_bank</v>
          </cell>
          <cell r="J85">
            <v>360949</v>
          </cell>
          <cell r="K85">
            <v>161758</v>
          </cell>
          <cell r="L85">
            <v>221000</v>
          </cell>
          <cell r="M85">
            <v>40250</v>
          </cell>
          <cell r="N85">
            <v>0</v>
          </cell>
          <cell r="O85">
            <v>0</v>
          </cell>
          <cell r="P85">
            <v>0</v>
          </cell>
          <cell r="Q85">
            <v>0</v>
          </cell>
        </row>
        <row r="86">
          <cell r="A86" t="str">
            <v>Liab_bank_inp</v>
          </cell>
          <cell r="B86" t="str">
            <v>BL1820</v>
          </cell>
          <cell r="C86" t="str">
            <v>B</v>
          </cell>
          <cell r="D86">
            <v>800</v>
          </cell>
          <cell r="E86" t="str">
            <v>Liabilities to banks</v>
          </cell>
          <cell r="H86" t="str">
            <v>ManOldData, ManInpFin</v>
          </cell>
          <cell r="J86">
            <v>0</v>
          </cell>
          <cell r="K86">
            <v>0</v>
          </cell>
          <cell r="L86">
            <v>0</v>
          </cell>
          <cell r="M86">
            <v>40250</v>
          </cell>
          <cell r="N86">
            <v>0</v>
          </cell>
          <cell r="O86">
            <v>0</v>
          </cell>
          <cell r="P86">
            <v>0</v>
          </cell>
          <cell r="Q86">
            <v>0</v>
          </cell>
        </row>
        <row r="87">
          <cell r="A87" t="str">
            <v>Liab_bank_new</v>
          </cell>
          <cell r="J87">
            <v>0</v>
          </cell>
          <cell r="K87">
            <v>0</v>
          </cell>
          <cell r="L87">
            <v>0</v>
          </cell>
          <cell r="M87">
            <v>0</v>
          </cell>
          <cell r="N87">
            <v>0</v>
          </cell>
          <cell r="O87">
            <v>0</v>
          </cell>
          <cell r="P87">
            <v>0</v>
          </cell>
          <cell r="Q87">
            <v>0</v>
          </cell>
        </row>
        <row r="88">
          <cell r="A88" t="str">
            <v>Adv_receiv</v>
          </cell>
          <cell r="B88" t="str">
            <v>BL1830</v>
          </cell>
          <cell r="C88" t="str">
            <v>B</v>
          </cell>
          <cell r="D88">
            <v>810</v>
          </cell>
          <cell r="E88" t="str">
            <v>Advances received</v>
          </cell>
          <cell r="H88" t="str">
            <v>ManOldData, ManInpFin</v>
          </cell>
          <cell r="J88">
            <v>0</v>
          </cell>
          <cell r="K88">
            <v>0</v>
          </cell>
          <cell r="L88">
            <v>0</v>
          </cell>
          <cell r="M88">
            <v>0</v>
          </cell>
          <cell r="N88">
            <v>0</v>
          </cell>
          <cell r="O88">
            <v>0</v>
          </cell>
          <cell r="P88">
            <v>0</v>
          </cell>
          <cell r="Q88">
            <v>0</v>
          </cell>
        </row>
        <row r="89">
          <cell r="A89" t="str">
            <v>Trad_acc_payable</v>
          </cell>
          <cell r="B89" t="str">
            <v>BL1840</v>
          </cell>
          <cell r="C89" t="str">
            <v>B</v>
          </cell>
          <cell r="D89">
            <v>820</v>
          </cell>
          <cell r="E89" t="str">
            <v>Trade accounts payable</v>
          </cell>
          <cell r="H89" t="str">
            <v>ManOldData, ManInpFin</v>
          </cell>
          <cell r="J89">
            <v>483902</v>
          </cell>
          <cell r="K89">
            <v>835890</v>
          </cell>
          <cell r="L89">
            <v>800000</v>
          </cell>
          <cell r="M89">
            <v>744750</v>
          </cell>
          <cell r="N89">
            <v>747200</v>
          </cell>
          <cell r="O89">
            <v>745200</v>
          </cell>
          <cell r="P89">
            <v>717500</v>
          </cell>
          <cell r="Q89">
            <v>689000</v>
          </cell>
        </row>
        <row r="90">
          <cell r="A90" t="str">
            <v>Pay_aff_comp</v>
          </cell>
          <cell r="B90" t="str">
            <v>BL9090</v>
          </cell>
          <cell r="C90" t="str">
            <v>B</v>
          </cell>
          <cell r="D90">
            <v>830</v>
          </cell>
          <cell r="E90" t="str">
            <v>Payables to affiliated companies</v>
          </cell>
          <cell r="H90" t="str">
            <v>ManOldData, ManInpFin</v>
          </cell>
          <cell r="J90">
            <v>0</v>
          </cell>
          <cell r="K90">
            <v>0</v>
          </cell>
          <cell r="L90">
            <v>0</v>
          </cell>
          <cell r="M90">
            <v>0</v>
          </cell>
          <cell r="N90">
            <v>0</v>
          </cell>
          <cell r="O90">
            <v>0</v>
          </cell>
          <cell r="P90">
            <v>0</v>
          </cell>
          <cell r="Q90">
            <v>0</v>
          </cell>
        </row>
        <row r="91">
          <cell r="A91" t="str">
            <v>from_shareh_loan_inbear</v>
          </cell>
          <cell r="B91" t="str">
            <v>BL1850</v>
          </cell>
          <cell r="C91" t="str">
            <v>B</v>
          </cell>
          <cell r="D91">
            <v>840</v>
          </cell>
          <cell r="E91" t="str">
            <v>from shareholders loan (interest bear)</v>
          </cell>
          <cell r="H91" t="str">
            <v>ManOldData, ManInpFin</v>
          </cell>
          <cell r="J91">
            <v>0</v>
          </cell>
          <cell r="K91">
            <v>0</v>
          </cell>
          <cell r="L91">
            <v>0</v>
          </cell>
          <cell r="M91">
            <v>0</v>
          </cell>
          <cell r="N91">
            <v>0</v>
          </cell>
          <cell r="O91">
            <v>0</v>
          </cell>
          <cell r="P91">
            <v>0</v>
          </cell>
          <cell r="Q91">
            <v>0</v>
          </cell>
        </row>
        <row r="92">
          <cell r="A92" t="str">
            <v>from_shareh_loan_infree</v>
          </cell>
          <cell r="B92" t="str">
            <v>BL1854</v>
          </cell>
          <cell r="C92" t="str">
            <v>B</v>
          </cell>
          <cell r="D92">
            <v>850</v>
          </cell>
          <cell r="E92" t="str">
            <v>from shareholders loan (interest free)</v>
          </cell>
          <cell r="H92" t="str">
            <v>ManOldData, ManInpFin</v>
          </cell>
          <cell r="J92">
            <v>0</v>
          </cell>
          <cell r="K92">
            <v>0</v>
          </cell>
          <cell r="L92">
            <v>0</v>
          </cell>
          <cell r="M92">
            <v>0</v>
          </cell>
          <cell r="N92">
            <v>0</v>
          </cell>
          <cell r="O92">
            <v>0</v>
          </cell>
          <cell r="P92">
            <v>0</v>
          </cell>
          <cell r="Q92">
            <v>0</v>
          </cell>
        </row>
        <row r="93">
          <cell r="A93" t="str">
            <v>from_trade acc_payable</v>
          </cell>
          <cell r="B93" t="str">
            <v>BL1860</v>
          </cell>
          <cell r="C93" t="str">
            <v>B</v>
          </cell>
          <cell r="D93">
            <v>860</v>
          </cell>
          <cell r="E93" t="str">
            <v>from trade accounts payable</v>
          </cell>
          <cell r="H93" t="str">
            <v>BalanceSheet</v>
          </cell>
          <cell r="J93">
            <v>0</v>
          </cell>
          <cell r="K93">
            <v>0</v>
          </cell>
          <cell r="L93">
            <v>0</v>
          </cell>
          <cell r="M93">
            <v>0</v>
          </cell>
          <cell r="N93">
            <v>0</v>
          </cell>
          <cell r="O93">
            <v>0</v>
          </cell>
          <cell r="P93">
            <v>0</v>
          </cell>
          <cell r="Q93">
            <v>0</v>
          </cell>
        </row>
        <row r="94">
          <cell r="A94" t="str">
            <v>Liab_ass_rel_Comp</v>
          </cell>
          <cell r="B94" t="str">
            <v>BL1870</v>
          </cell>
          <cell r="C94" t="str">
            <v>B</v>
          </cell>
          <cell r="D94">
            <v>870</v>
          </cell>
          <cell r="E94" t="str">
            <v>Liabilities to ass. A. rel. Companies</v>
          </cell>
          <cell r="H94" t="str">
            <v>BalanceSheet</v>
          </cell>
          <cell r="J94">
            <v>0</v>
          </cell>
          <cell r="K94">
            <v>0</v>
          </cell>
          <cell r="L94">
            <v>0</v>
          </cell>
          <cell r="M94">
            <v>0</v>
          </cell>
          <cell r="N94">
            <v>0</v>
          </cell>
          <cell r="O94">
            <v>0</v>
          </cell>
          <cell r="P94">
            <v>0</v>
          </cell>
          <cell r="Q94">
            <v>0</v>
          </cell>
        </row>
        <row r="95">
          <cell r="A95" t="str">
            <v>oth_liab_int_free_ext</v>
          </cell>
          <cell r="B95" t="str">
            <v>BL1876.extern</v>
          </cell>
          <cell r="D95">
            <v>880</v>
          </cell>
          <cell r="E95" t="str">
            <v xml:space="preserve">         Other interest-free liabilities - extern</v>
          </cell>
          <cell r="H95" t="str">
            <v>ManOldData, ManInpFin</v>
          </cell>
          <cell r="J95">
            <v>0</v>
          </cell>
          <cell r="K95">
            <v>0</v>
          </cell>
          <cell r="L95">
            <v>0</v>
          </cell>
          <cell r="M95">
            <v>0</v>
          </cell>
          <cell r="N95">
            <v>0</v>
          </cell>
          <cell r="O95">
            <v>0</v>
          </cell>
          <cell r="P95">
            <v>0</v>
          </cell>
          <cell r="Q95">
            <v>0</v>
          </cell>
        </row>
        <row r="96">
          <cell r="A96" t="str">
            <v>oth_liab_int_free_int</v>
          </cell>
          <cell r="B96" t="str">
            <v>BL1876.intern</v>
          </cell>
          <cell r="D96">
            <v>890</v>
          </cell>
          <cell r="E96" t="str">
            <v xml:space="preserve">         Other interest-free liabilities - intern</v>
          </cell>
          <cell r="H96" t="str">
            <v>ManOldData, ManInpFin</v>
          </cell>
          <cell r="J96">
            <v>0</v>
          </cell>
          <cell r="K96">
            <v>0</v>
          </cell>
          <cell r="L96">
            <v>0</v>
          </cell>
          <cell r="M96">
            <v>0</v>
          </cell>
          <cell r="N96">
            <v>0</v>
          </cell>
          <cell r="O96">
            <v>0</v>
          </cell>
          <cell r="P96">
            <v>0</v>
          </cell>
          <cell r="Q96">
            <v>0</v>
          </cell>
        </row>
        <row r="97">
          <cell r="A97" t="str">
            <v>Oth_int_free liab</v>
          </cell>
          <cell r="B97" t="str">
            <v>BL1876</v>
          </cell>
          <cell r="C97" t="str">
            <v>B</v>
          </cell>
          <cell r="D97">
            <v>900</v>
          </cell>
          <cell r="E97" t="str">
            <v>Other interest free liabilities</v>
          </cell>
          <cell r="H97" t="str">
            <v>BalanceSheet</v>
          </cell>
          <cell r="J97">
            <v>0</v>
          </cell>
          <cell r="K97">
            <v>0</v>
          </cell>
          <cell r="L97">
            <v>0</v>
          </cell>
          <cell r="M97">
            <v>0</v>
          </cell>
          <cell r="N97">
            <v>0</v>
          </cell>
          <cell r="O97">
            <v>0</v>
          </cell>
          <cell r="P97">
            <v>0</v>
          </cell>
          <cell r="Q97">
            <v>0</v>
          </cell>
        </row>
        <row r="98">
          <cell r="A98" t="str">
            <v>oth_earnliab_int_ext</v>
          </cell>
          <cell r="B98" t="str">
            <v>BL1878.extern</v>
          </cell>
          <cell r="D98">
            <v>910</v>
          </cell>
          <cell r="E98" t="str">
            <v xml:space="preserve">         Other interest-earningliabilities - extern</v>
          </cell>
          <cell r="H98" t="str">
            <v>ManOldData, ManInpFin</v>
          </cell>
          <cell r="J98">
            <v>471485</v>
          </cell>
          <cell r="K98">
            <v>889638</v>
          </cell>
          <cell r="L98">
            <v>100000</v>
          </cell>
          <cell r="M98">
            <v>250000</v>
          </cell>
          <cell r="N98">
            <v>250000</v>
          </cell>
          <cell r="O98">
            <v>250000</v>
          </cell>
          <cell r="P98">
            <v>250000</v>
          </cell>
          <cell r="Q98">
            <v>250000</v>
          </cell>
        </row>
        <row r="99">
          <cell r="A99" t="str">
            <v>oth_earnliab_int_int</v>
          </cell>
          <cell r="B99" t="str">
            <v>BL1878.intern</v>
          </cell>
          <cell r="D99">
            <v>920</v>
          </cell>
          <cell r="E99" t="str">
            <v xml:space="preserve">         Other interest-earningliabilities - intern</v>
          </cell>
          <cell r="H99" t="str">
            <v>ManOldData, ManInpFin</v>
          </cell>
          <cell r="J99">
            <v>0</v>
          </cell>
          <cell r="K99">
            <v>0</v>
          </cell>
          <cell r="L99">
            <v>0</v>
          </cell>
          <cell r="M99">
            <v>0</v>
          </cell>
          <cell r="N99">
            <v>0</v>
          </cell>
          <cell r="O99">
            <v>0</v>
          </cell>
          <cell r="P99">
            <v>0</v>
          </cell>
          <cell r="Q99">
            <v>0</v>
          </cell>
        </row>
        <row r="100">
          <cell r="A100" t="str">
            <v>Oth_int_earn_liab</v>
          </cell>
          <cell r="B100" t="str">
            <v>BL1878</v>
          </cell>
          <cell r="C100" t="str">
            <v>B</v>
          </cell>
          <cell r="D100">
            <v>930</v>
          </cell>
          <cell r="E100" t="str">
            <v>Other interest earning liabilities</v>
          </cell>
          <cell r="H100" t="str">
            <v>BalanceSheet</v>
          </cell>
          <cell r="J100">
            <v>471485</v>
          </cell>
          <cell r="K100">
            <v>889638</v>
          </cell>
          <cell r="L100">
            <v>100000</v>
          </cell>
          <cell r="M100">
            <v>250000</v>
          </cell>
          <cell r="N100">
            <v>250000</v>
          </cell>
          <cell r="O100">
            <v>250000</v>
          </cell>
          <cell r="P100">
            <v>250000</v>
          </cell>
          <cell r="Q100">
            <v>250000</v>
          </cell>
        </row>
        <row r="101">
          <cell r="A101" t="str">
            <v>oth_liab_ext</v>
          </cell>
          <cell r="B101" t="str">
            <v>BL1880.extern</v>
          </cell>
          <cell r="D101">
            <v>940</v>
          </cell>
          <cell r="E101" t="str">
            <v xml:space="preserve">         VII. Other liabilities - extern</v>
          </cell>
          <cell r="H101" t="str">
            <v>ManOldData, ManInpFin</v>
          </cell>
          <cell r="J101">
            <v>471485</v>
          </cell>
          <cell r="K101">
            <v>889638</v>
          </cell>
          <cell r="L101">
            <v>100000</v>
          </cell>
          <cell r="M101">
            <v>0</v>
          </cell>
          <cell r="N101">
            <v>0</v>
          </cell>
          <cell r="O101">
            <v>0</v>
          </cell>
          <cell r="P101">
            <v>0</v>
          </cell>
          <cell r="Q101">
            <v>0</v>
          </cell>
        </row>
        <row r="102">
          <cell r="A102" t="str">
            <v>oth_liab_int</v>
          </cell>
          <cell r="B102" t="str">
            <v>BL1880.intern</v>
          </cell>
          <cell r="D102">
            <v>950</v>
          </cell>
          <cell r="E102" t="str">
            <v xml:space="preserve">         VII. Other liabilities - intern</v>
          </cell>
          <cell r="H102" t="str">
            <v>ManOldData, ManInpFin</v>
          </cell>
          <cell r="J102">
            <v>0</v>
          </cell>
          <cell r="K102">
            <v>0</v>
          </cell>
          <cell r="L102">
            <v>0</v>
          </cell>
          <cell r="M102">
            <v>0</v>
          </cell>
          <cell r="N102">
            <v>0</v>
          </cell>
          <cell r="O102">
            <v>0</v>
          </cell>
          <cell r="P102">
            <v>0</v>
          </cell>
          <cell r="Q102">
            <v>0</v>
          </cell>
        </row>
        <row r="103">
          <cell r="A103" t="str">
            <v>Oth_liab</v>
          </cell>
          <cell r="B103" t="str">
            <v>BL1880</v>
          </cell>
          <cell r="C103" t="str">
            <v>B</v>
          </cell>
          <cell r="D103">
            <v>960</v>
          </cell>
          <cell r="E103" t="str">
            <v>Other liabilities</v>
          </cell>
          <cell r="H103" t="str">
            <v>BalanceSheet</v>
          </cell>
          <cell r="J103">
            <v>471485</v>
          </cell>
          <cell r="K103">
            <v>889638</v>
          </cell>
          <cell r="L103">
            <v>100000</v>
          </cell>
          <cell r="M103">
            <v>250000</v>
          </cell>
          <cell r="N103">
            <v>250000</v>
          </cell>
          <cell r="O103">
            <v>250000</v>
          </cell>
          <cell r="P103">
            <v>250000</v>
          </cell>
          <cell r="Q103">
            <v>250000</v>
          </cell>
        </row>
        <row r="104">
          <cell r="A104" t="str">
            <v>Def_inc</v>
          </cell>
          <cell r="B104" t="str">
            <v>BL1910</v>
          </cell>
          <cell r="C104" t="str">
            <v>B</v>
          </cell>
          <cell r="D104">
            <v>970</v>
          </cell>
          <cell r="E104" t="str">
            <v>Deferred income</v>
          </cell>
          <cell r="H104" t="str">
            <v>ManOldData, ManInpFin</v>
          </cell>
          <cell r="J104">
            <v>102706</v>
          </cell>
          <cell r="K104">
            <v>113611</v>
          </cell>
          <cell r="L104">
            <v>0</v>
          </cell>
          <cell r="M104">
            <v>150000</v>
          </cell>
          <cell r="N104">
            <v>150000</v>
          </cell>
          <cell r="O104">
            <v>150000</v>
          </cell>
          <cell r="P104">
            <v>150000</v>
          </cell>
          <cell r="Q104">
            <v>150000</v>
          </cell>
        </row>
        <row r="105">
          <cell r="A105" t="str">
            <v>Tot_shareh_eq_liab</v>
          </cell>
          <cell r="B105" t="str">
            <v>BL9940</v>
          </cell>
          <cell r="C105" t="str">
            <v>B</v>
          </cell>
          <cell r="D105">
            <v>980</v>
          </cell>
          <cell r="E105" t="str">
            <v>Total shareholders equity and liability</v>
          </cell>
          <cell r="H105" t="str">
            <v>BalanceSheet</v>
          </cell>
          <cell r="J105">
            <v>9979396</v>
          </cell>
          <cell r="K105">
            <v>11158873</v>
          </cell>
          <cell r="L105">
            <v>10835379</v>
          </cell>
          <cell r="M105">
            <v>13306270.154210553</v>
          </cell>
          <cell r="N105">
            <v>14671251.000961531</v>
          </cell>
          <cell r="O105">
            <v>14564882.056099348</v>
          </cell>
          <cell r="P105">
            <v>14567556.415625287</v>
          </cell>
          <cell r="Q105">
            <v>14572824.72669979</v>
          </cell>
        </row>
        <row r="106">
          <cell r="A106" t="str">
            <v>Plug account account für Bilanz</v>
          </cell>
          <cell r="B106" t="str">
            <v>BL9991</v>
          </cell>
          <cell r="C106" t="str">
            <v>B</v>
          </cell>
          <cell r="D106">
            <v>990</v>
          </cell>
          <cell r="E106" t="str">
            <v>Plug account account für Bilanz</v>
          </cell>
          <cell r="H106" t="str">
            <v>ManOldData, ManInpFin</v>
          </cell>
          <cell r="J106">
            <v>0</v>
          </cell>
          <cell r="K106">
            <v>0</v>
          </cell>
          <cell r="L106">
            <v>0</v>
          </cell>
          <cell r="M106">
            <v>0</v>
          </cell>
          <cell r="N106">
            <v>0</v>
          </cell>
          <cell r="O106">
            <v>0</v>
          </cell>
          <cell r="P106">
            <v>0</v>
          </cell>
          <cell r="Q106">
            <v>0</v>
          </cell>
        </row>
        <row r="107">
          <cell r="A107" t="str">
            <v>rev_tel_netw_comm_ext</v>
          </cell>
          <cell r="B107" t="str">
            <v>GV0110.extern</v>
          </cell>
          <cell r="C107" t="str">
            <v>GV</v>
          </cell>
          <cell r="D107">
            <v>1000</v>
          </cell>
          <cell r="E107" t="str">
            <v>revenue from telephone network comm. - extern</v>
          </cell>
          <cell r="H107" t="str">
            <v>GV</v>
          </cell>
          <cell r="J107">
            <v>5829972</v>
          </cell>
          <cell r="K107">
            <v>3101239</v>
          </cell>
          <cell r="L107">
            <v>5302273</v>
          </cell>
          <cell r="M107">
            <v>4345965</v>
          </cell>
          <cell r="N107">
            <v>5203933</v>
          </cell>
          <cell r="O107">
            <v>5435986</v>
          </cell>
          <cell r="P107">
            <v>5162979</v>
          </cell>
          <cell r="Q107">
            <v>4809359</v>
          </cell>
        </row>
        <row r="108">
          <cell r="A108" t="str">
            <v>rev_tel_netw_comm_int</v>
          </cell>
          <cell r="B108" t="str">
            <v>GV0110.intern</v>
          </cell>
          <cell r="C108" t="str">
            <v>GV</v>
          </cell>
          <cell r="D108">
            <v>1010</v>
          </cell>
          <cell r="E108" t="str">
            <v>revenue from telephone network comm. - intern</v>
          </cell>
          <cell r="H108" t="str">
            <v>ManOldData, ManInpFin</v>
          </cell>
          <cell r="J108">
            <v>0</v>
          </cell>
          <cell r="K108">
            <v>0</v>
          </cell>
          <cell r="L108">
            <v>0</v>
          </cell>
          <cell r="M108">
            <v>0</v>
          </cell>
          <cell r="N108">
            <v>0</v>
          </cell>
          <cell r="O108">
            <v>0</v>
          </cell>
          <cell r="P108">
            <v>0</v>
          </cell>
          <cell r="Q108">
            <v>0</v>
          </cell>
        </row>
        <row r="109">
          <cell r="A109" t="str">
            <v>rev_tel_netw_comm_Ums_AE</v>
          </cell>
          <cell r="B109" t="str">
            <v>GV0110.Ums_AE</v>
          </cell>
          <cell r="C109" t="str">
            <v>GV</v>
          </cell>
          <cell r="D109">
            <v>1020</v>
          </cell>
          <cell r="E109" t="str">
            <v>revenue from telephone network comm. - Ums_AE</v>
          </cell>
          <cell r="H109" t="str">
            <v>ManOldData, ManInpFin</v>
          </cell>
          <cell r="J109">
            <v>0</v>
          </cell>
          <cell r="K109">
            <v>0</v>
          </cell>
          <cell r="L109">
            <v>0</v>
          </cell>
          <cell r="M109">
            <v>0</v>
          </cell>
          <cell r="N109">
            <v>0</v>
          </cell>
          <cell r="O109">
            <v>0</v>
          </cell>
          <cell r="P109">
            <v>0</v>
          </cell>
          <cell r="Q109">
            <v>0</v>
          </cell>
        </row>
        <row r="110">
          <cell r="A110" t="str">
            <v>rev_tel_netw_comm</v>
          </cell>
          <cell r="B110" t="str">
            <v>GV0110</v>
          </cell>
          <cell r="C110" t="str">
            <v>GV</v>
          </cell>
          <cell r="D110">
            <v>1030</v>
          </cell>
          <cell r="E110" t="str">
            <v>revenue from telephone network comm.</v>
          </cell>
          <cell r="H110" t="str">
            <v>GV</v>
          </cell>
          <cell r="J110">
            <v>5829972</v>
          </cell>
          <cell r="K110">
            <v>3101239</v>
          </cell>
          <cell r="L110">
            <v>5302273</v>
          </cell>
          <cell r="M110">
            <v>4345965</v>
          </cell>
          <cell r="N110">
            <v>5203933</v>
          </cell>
          <cell r="O110">
            <v>5435986</v>
          </cell>
          <cell r="P110">
            <v>5162979</v>
          </cell>
          <cell r="Q110">
            <v>4809359</v>
          </cell>
        </row>
        <row r="111">
          <cell r="A111" t="str">
            <v>net_rev_lic_serv_prov_ext</v>
          </cell>
          <cell r="B111" t="str">
            <v>GV0130.extern</v>
          </cell>
          <cell r="C111" t="str">
            <v>GV</v>
          </cell>
          <cell r="D111">
            <v>1040</v>
          </cell>
          <cell r="E111" t="str">
            <v>Net revenue from licensed service prov. - extern</v>
          </cell>
          <cell r="H111" t="str">
            <v>GV</v>
          </cell>
          <cell r="J111">
            <v>0</v>
          </cell>
          <cell r="K111">
            <v>0</v>
          </cell>
          <cell r="L111">
            <v>0</v>
          </cell>
          <cell r="M111">
            <v>819808</v>
          </cell>
          <cell r="N111">
            <v>798613</v>
          </cell>
          <cell r="O111">
            <v>767438</v>
          </cell>
          <cell r="P111">
            <v>899308</v>
          </cell>
          <cell r="Q111">
            <v>1043443</v>
          </cell>
        </row>
        <row r="112">
          <cell r="A112" t="str">
            <v>net_rev_lic_serv_prov_int</v>
          </cell>
          <cell r="B112" t="str">
            <v>GV0130.intern</v>
          </cell>
          <cell r="C112" t="str">
            <v>GV</v>
          </cell>
          <cell r="D112">
            <v>1050</v>
          </cell>
          <cell r="E112" t="str">
            <v>Net revenue from licensed service prov. - intern</v>
          </cell>
          <cell r="H112" t="str">
            <v>ManOldData, ManInpFin</v>
          </cell>
          <cell r="J112">
            <v>0</v>
          </cell>
          <cell r="K112">
            <v>0</v>
          </cell>
          <cell r="L112">
            <v>0</v>
          </cell>
          <cell r="M112">
            <v>0</v>
          </cell>
          <cell r="N112">
            <v>0</v>
          </cell>
          <cell r="O112">
            <v>0</v>
          </cell>
          <cell r="P112">
            <v>0</v>
          </cell>
          <cell r="Q112">
            <v>0</v>
          </cell>
        </row>
        <row r="113">
          <cell r="A113" t="str">
            <v>net_ rev_ lic_serv_prov_Ums_AE</v>
          </cell>
          <cell r="B113" t="str">
            <v>GV0130.Ums_AE</v>
          </cell>
          <cell r="C113" t="str">
            <v>GV</v>
          </cell>
          <cell r="D113">
            <v>1060</v>
          </cell>
          <cell r="E113" t="str">
            <v>Net revenue from licensed service prov. - Ums_AE</v>
          </cell>
          <cell r="H113" t="str">
            <v>ManOldData, ManInpFin</v>
          </cell>
          <cell r="J113">
            <v>0</v>
          </cell>
          <cell r="K113">
            <v>0</v>
          </cell>
          <cell r="L113">
            <v>0</v>
          </cell>
          <cell r="M113">
            <v>0</v>
          </cell>
          <cell r="N113">
            <v>0</v>
          </cell>
          <cell r="O113">
            <v>0</v>
          </cell>
          <cell r="P113">
            <v>0</v>
          </cell>
          <cell r="Q113">
            <v>0</v>
          </cell>
        </row>
        <row r="114">
          <cell r="A114" t="str">
            <v>net_rev_lic_serv_prov</v>
          </cell>
          <cell r="B114" t="str">
            <v>GV0130</v>
          </cell>
          <cell r="C114" t="str">
            <v>GV</v>
          </cell>
          <cell r="D114">
            <v>1070</v>
          </cell>
          <cell r="E114" t="str">
            <v>Net revenue from licensed service prov.</v>
          </cell>
          <cell r="H114" t="str">
            <v>GV</v>
          </cell>
          <cell r="J114">
            <v>0</v>
          </cell>
          <cell r="K114">
            <v>0</v>
          </cell>
          <cell r="L114">
            <v>0</v>
          </cell>
          <cell r="M114">
            <v>819808</v>
          </cell>
          <cell r="N114">
            <v>798613</v>
          </cell>
          <cell r="O114">
            <v>767438</v>
          </cell>
          <cell r="P114">
            <v>899308</v>
          </cell>
          <cell r="Q114">
            <v>1043443</v>
          </cell>
        </row>
        <row r="115">
          <cell r="A115" t="str">
            <v>Net_rev_add_val_comm_ext</v>
          </cell>
          <cell r="B115" t="str">
            <v>GV0140.extern</v>
          </cell>
          <cell r="C115" t="str">
            <v>GV</v>
          </cell>
          <cell r="D115">
            <v>1080</v>
          </cell>
          <cell r="E115" t="str">
            <v>Net revenue from added-value comm. - extern</v>
          </cell>
          <cell r="H115" t="str">
            <v>ManOldData, ManInpFin</v>
          </cell>
          <cell r="J115">
            <v>0</v>
          </cell>
          <cell r="K115">
            <v>0</v>
          </cell>
          <cell r="L115">
            <v>0</v>
          </cell>
          <cell r="M115">
            <v>0</v>
          </cell>
          <cell r="N115">
            <v>0</v>
          </cell>
          <cell r="O115">
            <v>0</v>
          </cell>
          <cell r="P115">
            <v>0</v>
          </cell>
          <cell r="Q115">
            <v>0</v>
          </cell>
        </row>
        <row r="116">
          <cell r="A116" t="str">
            <v>Net_rev_add_val_comm_int</v>
          </cell>
          <cell r="B116" t="str">
            <v>GV0140.intern</v>
          </cell>
          <cell r="C116" t="str">
            <v>GV</v>
          </cell>
          <cell r="D116">
            <v>1090</v>
          </cell>
          <cell r="E116" t="str">
            <v>Net revenue from added-value comm. - intern</v>
          </cell>
          <cell r="H116" t="str">
            <v>ManOldData, ManInpFin</v>
          </cell>
          <cell r="J116">
            <v>0</v>
          </cell>
          <cell r="K116">
            <v>0</v>
          </cell>
          <cell r="L116">
            <v>0</v>
          </cell>
          <cell r="M116">
            <v>0</v>
          </cell>
          <cell r="N116">
            <v>0</v>
          </cell>
          <cell r="O116">
            <v>0</v>
          </cell>
          <cell r="P116">
            <v>0</v>
          </cell>
          <cell r="Q116">
            <v>0</v>
          </cell>
        </row>
        <row r="117">
          <cell r="A117" t="str">
            <v>Net_rev_add_val_comm_Ums_AE</v>
          </cell>
          <cell r="B117" t="str">
            <v>GV0140.Ums_AE</v>
          </cell>
          <cell r="C117" t="str">
            <v>GV</v>
          </cell>
          <cell r="D117">
            <v>1100</v>
          </cell>
          <cell r="E117" t="str">
            <v>Net revenue from added-value comm. - Ums_AE</v>
          </cell>
          <cell r="H117" t="str">
            <v>ManOldData, ManInpFin</v>
          </cell>
          <cell r="J117">
            <v>0</v>
          </cell>
          <cell r="K117">
            <v>0</v>
          </cell>
          <cell r="L117">
            <v>0</v>
          </cell>
          <cell r="M117">
            <v>0</v>
          </cell>
          <cell r="N117">
            <v>0</v>
          </cell>
          <cell r="O117">
            <v>0</v>
          </cell>
          <cell r="P117">
            <v>0</v>
          </cell>
          <cell r="Q117">
            <v>0</v>
          </cell>
        </row>
        <row r="118">
          <cell r="A118" t="str">
            <v>Net_rev_add_val_comm</v>
          </cell>
          <cell r="B118" t="str">
            <v>GV0140</v>
          </cell>
          <cell r="C118" t="str">
            <v>GV</v>
          </cell>
          <cell r="D118">
            <v>1110</v>
          </cell>
          <cell r="E118" t="str">
            <v>Net revenue from added-value comm.</v>
          </cell>
          <cell r="H118" t="str">
            <v>GV</v>
          </cell>
          <cell r="J118">
            <v>0</v>
          </cell>
          <cell r="K118">
            <v>0</v>
          </cell>
          <cell r="L118">
            <v>0</v>
          </cell>
          <cell r="M118">
            <v>0</v>
          </cell>
          <cell r="N118">
            <v>0</v>
          </cell>
          <cell r="O118">
            <v>0</v>
          </cell>
          <cell r="P118">
            <v>0</v>
          </cell>
          <cell r="Q118">
            <v>0</v>
          </cell>
        </row>
        <row r="119">
          <cell r="A119" t="str">
            <v>Net_rev_mob_comm_ext</v>
          </cell>
          <cell r="B119" t="str">
            <v>GV0150.extern</v>
          </cell>
          <cell r="C119" t="str">
            <v>GV</v>
          </cell>
          <cell r="D119">
            <v>1120</v>
          </cell>
          <cell r="E119" t="str">
            <v>Net revenue from mobile communications - extern</v>
          </cell>
          <cell r="H119" t="str">
            <v>GV</v>
          </cell>
          <cell r="J119">
            <v>0</v>
          </cell>
          <cell r="K119">
            <v>1038166</v>
          </cell>
          <cell r="L119">
            <v>1739413</v>
          </cell>
          <cell r="M119">
            <v>1660589</v>
          </cell>
          <cell r="N119">
            <v>1937209</v>
          </cell>
          <cell r="O119">
            <v>2005408</v>
          </cell>
          <cell r="P119">
            <v>2065189</v>
          </cell>
          <cell r="Q119">
            <v>2081246</v>
          </cell>
        </row>
        <row r="120">
          <cell r="A120" t="str">
            <v>Net_rev_mob_comm_int</v>
          </cell>
          <cell r="B120" t="str">
            <v>GV0150.intern</v>
          </cell>
          <cell r="C120" t="str">
            <v>GV</v>
          </cell>
          <cell r="D120">
            <v>1130</v>
          </cell>
          <cell r="E120" t="str">
            <v>Net revenue from mobile communications - intern</v>
          </cell>
          <cell r="H120" t="str">
            <v>ManOldData, ManInpFin</v>
          </cell>
          <cell r="J120">
            <v>0</v>
          </cell>
          <cell r="K120">
            <v>0</v>
          </cell>
          <cell r="L120">
            <v>0</v>
          </cell>
          <cell r="M120">
            <v>0</v>
          </cell>
          <cell r="N120">
            <v>0</v>
          </cell>
          <cell r="O120">
            <v>0</v>
          </cell>
          <cell r="P120">
            <v>0</v>
          </cell>
          <cell r="Q120">
            <v>0</v>
          </cell>
        </row>
        <row r="121">
          <cell r="A121" t="str">
            <v>Net_rev_mob_comm_Ums_AE</v>
          </cell>
          <cell r="B121" t="str">
            <v>GV0150.Ums_AE</v>
          </cell>
          <cell r="C121" t="str">
            <v>GV</v>
          </cell>
          <cell r="D121">
            <v>1140</v>
          </cell>
          <cell r="E121" t="str">
            <v>Net revenue from mobile communications - Ums_AE</v>
          </cell>
          <cell r="H121" t="str">
            <v>ManOldData, ManInpFin</v>
          </cell>
          <cell r="J121">
            <v>0</v>
          </cell>
          <cell r="K121">
            <v>0</v>
          </cell>
          <cell r="L121">
            <v>0</v>
          </cell>
          <cell r="M121">
            <v>0</v>
          </cell>
          <cell r="N121">
            <v>0</v>
          </cell>
          <cell r="O121">
            <v>0</v>
          </cell>
          <cell r="P121">
            <v>0</v>
          </cell>
          <cell r="Q121">
            <v>0</v>
          </cell>
        </row>
        <row r="122">
          <cell r="A122" t="str">
            <v>Net_rev_mob_comm</v>
          </cell>
          <cell r="B122" t="str">
            <v>GV0150</v>
          </cell>
          <cell r="C122" t="str">
            <v>GV</v>
          </cell>
          <cell r="D122">
            <v>1150</v>
          </cell>
          <cell r="E122" t="str">
            <v>Net revenue from mobile communications</v>
          </cell>
          <cell r="H122" t="str">
            <v>GV</v>
          </cell>
          <cell r="J122">
            <v>0</v>
          </cell>
          <cell r="K122">
            <v>1038166</v>
          </cell>
          <cell r="L122">
            <v>1739413</v>
          </cell>
          <cell r="M122">
            <v>1660589</v>
          </cell>
          <cell r="N122">
            <v>1937209</v>
          </cell>
          <cell r="O122">
            <v>2005408</v>
          </cell>
          <cell r="P122">
            <v>2065189</v>
          </cell>
          <cell r="Q122">
            <v>2081246</v>
          </cell>
        </row>
        <row r="123">
          <cell r="A123" t="str">
            <v>Net_rev_data_comm_ext</v>
          </cell>
          <cell r="B123" t="str">
            <v>GV0160.extern</v>
          </cell>
          <cell r="C123" t="str">
            <v>GV</v>
          </cell>
          <cell r="D123">
            <v>1160</v>
          </cell>
          <cell r="E123" t="str">
            <v>Net revenue from data communications - extern</v>
          </cell>
          <cell r="H123" t="str">
            <v>GV</v>
          </cell>
          <cell r="J123">
            <v>0</v>
          </cell>
          <cell r="K123">
            <v>159773</v>
          </cell>
          <cell r="L123">
            <v>213818</v>
          </cell>
          <cell r="M123">
            <v>257325</v>
          </cell>
          <cell r="N123">
            <v>314700</v>
          </cell>
          <cell r="O123">
            <v>347041</v>
          </cell>
          <cell r="P123">
            <v>377452</v>
          </cell>
          <cell r="Q123">
            <v>412240</v>
          </cell>
        </row>
        <row r="124">
          <cell r="A124" t="str">
            <v>Net_rev_data_comm_int</v>
          </cell>
          <cell r="B124" t="str">
            <v>GV0160.intern</v>
          </cell>
          <cell r="C124" t="str">
            <v>GV</v>
          </cell>
          <cell r="D124">
            <v>1170</v>
          </cell>
          <cell r="E124" t="str">
            <v>Net revenue from data communications - intern</v>
          </cell>
          <cell r="H124" t="str">
            <v>ManOldData, ManInpFin</v>
          </cell>
          <cell r="J124">
            <v>0</v>
          </cell>
          <cell r="K124">
            <v>0</v>
          </cell>
          <cell r="L124">
            <v>0</v>
          </cell>
          <cell r="M124">
            <v>0</v>
          </cell>
          <cell r="N124">
            <v>0</v>
          </cell>
          <cell r="O124">
            <v>0</v>
          </cell>
          <cell r="P124">
            <v>0</v>
          </cell>
          <cell r="Q124">
            <v>0</v>
          </cell>
        </row>
        <row r="125">
          <cell r="A125" t="str">
            <v>Net_rev_data_comm_Ums_AE</v>
          </cell>
          <cell r="B125" t="str">
            <v>GV0160.Ums_AE</v>
          </cell>
          <cell r="C125" t="str">
            <v>GV</v>
          </cell>
          <cell r="D125">
            <v>1180</v>
          </cell>
          <cell r="E125" t="str">
            <v>Net revenue from data communications - Ums_AE</v>
          </cell>
          <cell r="H125" t="str">
            <v>ManOldData, ManInpFin</v>
          </cell>
          <cell r="J125">
            <v>0</v>
          </cell>
          <cell r="K125">
            <v>0</v>
          </cell>
          <cell r="L125">
            <v>0</v>
          </cell>
          <cell r="M125">
            <v>0</v>
          </cell>
          <cell r="N125">
            <v>0</v>
          </cell>
          <cell r="O125">
            <v>0</v>
          </cell>
          <cell r="P125">
            <v>0</v>
          </cell>
          <cell r="Q125">
            <v>0</v>
          </cell>
        </row>
        <row r="126">
          <cell r="A126" t="str">
            <v>Net_rev_data_comm</v>
          </cell>
          <cell r="B126" t="str">
            <v>GV0160</v>
          </cell>
          <cell r="C126" t="str">
            <v>GV</v>
          </cell>
          <cell r="D126">
            <v>1190</v>
          </cell>
          <cell r="E126" t="str">
            <v>Net revenue from data communications</v>
          </cell>
          <cell r="H126" t="str">
            <v>GV</v>
          </cell>
          <cell r="J126">
            <v>0</v>
          </cell>
          <cell r="K126">
            <v>159773</v>
          </cell>
          <cell r="L126">
            <v>213818</v>
          </cell>
          <cell r="M126">
            <v>257325</v>
          </cell>
          <cell r="N126">
            <v>314700</v>
          </cell>
          <cell r="O126">
            <v>347041</v>
          </cell>
          <cell r="P126">
            <v>377452</v>
          </cell>
          <cell r="Q126">
            <v>412240</v>
          </cell>
        </row>
        <row r="127">
          <cell r="A127" t="str">
            <v>Net_rev_integ_comm_sys_extern</v>
          </cell>
          <cell r="B127" t="str">
            <v>GV0170.extern</v>
          </cell>
          <cell r="C127" t="str">
            <v>GV</v>
          </cell>
          <cell r="D127">
            <v>1200</v>
          </cell>
          <cell r="E127" t="str">
            <v>Net revenue from integrated comm. system - extern</v>
          </cell>
          <cell r="H127" t="str">
            <v>ManOldData, ManInpFin</v>
          </cell>
          <cell r="J127">
            <v>0</v>
          </cell>
          <cell r="K127">
            <v>0</v>
          </cell>
          <cell r="L127">
            <v>0</v>
          </cell>
          <cell r="M127">
            <v>36602</v>
          </cell>
          <cell r="N127">
            <v>81841</v>
          </cell>
          <cell r="O127">
            <v>149277</v>
          </cell>
          <cell r="P127">
            <v>192316</v>
          </cell>
          <cell r="Q127">
            <v>216999</v>
          </cell>
        </row>
        <row r="128">
          <cell r="A128" t="str">
            <v>Net_rev_integ_comm_sys_int</v>
          </cell>
          <cell r="B128" t="str">
            <v>GV0170.intern</v>
          </cell>
          <cell r="C128" t="str">
            <v>GV</v>
          </cell>
          <cell r="D128">
            <v>1210</v>
          </cell>
          <cell r="E128" t="str">
            <v>Net revenue from integrated comm. system - intern</v>
          </cell>
          <cell r="H128" t="str">
            <v>ManOldData, ManInpFin</v>
          </cell>
          <cell r="J128">
            <v>0</v>
          </cell>
          <cell r="K128">
            <v>0</v>
          </cell>
          <cell r="L128">
            <v>0</v>
          </cell>
          <cell r="M128">
            <v>0</v>
          </cell>
          <cell r="N128">
            <v>0</v>
          </cell>
          <cell r="O128">
            <v>0</v>
          </cell>
          <cell r="P128">
            <v>0</v>
          </cell>
          <cell r="Q128">
            <v>0</v>
          </cell>
        </row>
        <row r="129">
          <cell r="A129" t="str">
            <v>Net_rev_integ_comm_sys_Ums_AE</v>
          </cell>
          <cell r="B129" t="str">
            <v>GV0170.Ums_AE</v>
          </cell>
          <cell r="C129" t="str">
            <v>GV</v>
          </cell>
          <cell r="D129">
            <v>1220</v>
          </cell>
          <cell r="E129" t="str">
            <v>Net revenue from integrated comm. system - Ums_AE</v>
          </cell>
          <cell r="H129" t="str">
            <v>ManOldData, ManInpFin</v>
          </cell>
          <cell r="J129">
            <v>0</v>
          </cell>
          <cell r="K129">
            <v>0</v>
          </cell>
          <cell r="L129">
            <v>0</v>
          </cell>
          <cell r="M129">
            <v>0</v>
          </cell>
          <cell r="N129">
            <v>0</v>
          </cell>
          <cell r="O129">
            <v>0</v>
          </cell>
          <cell r="P129">
            <v>0</v>
          </cell>
          <cell r="Q129">
            <v>0</v>
          </cell>
        </row>
        <row r="130">
          <cell r="A130" t="str">
            <v>Net_rev_integ_comm_syst</v>
          </cell>
          <cell r="B130" t="str">
            <v>GV0170</v>
          </cell>
          <cell r="C130" t="str">
            <v>GV</v>
          </cell>
          <cell r="D130">
            <v>1230</v>
          </cell>
          <cell r="E130" t="str">
            <v>Net revenue from integrated comm. system</v>
          </cell>
          <cell r="H130" t="str">
            <v>GV</v>
          </cell>
          <cell r="J130">
            <v>0</v>
          </cell>
          <cell r="K130">
            <v>0</v>
          </cell>
          <cell r="L130">
            <v>0</v>
          </cell>
          <cell r="M130">
            <v>36602</v>
          </cell>
          <cell r="N130">
            <v>81841</v>
          </cell>
          <cell r="O130">
            <v>149277</v>
          </cell>
          <cell r="P130">
            <v>192316</v>
          </cell>
          <cell r="Q130">
            <v>216999</v>
          </cell>
        </row>
        <row r="131">
          <cell r="A131" t="str">
            <v>Net_rev_multim_comm_ext</v>
          </cell>
          <cell r="B131" t="str">
            <v>GV0180.extern</v>
          </cell>
          <cell r="C131" t="str">
            <v>GV</v>
          </cell>
          <cell r="D131">
            <v>1240</v>
          </cell>
          <cell r="E131" t="str">
            <v>Net revenue from multimedia comm. - extern</v>
          </cell>
          <cell r="H131" t="str">
            <v>GV</v>
          </cell>
          <cell r="J131">
            <v>0</v>
          </cell>
          <cell r="K131">
            <v>53684</v>
          </cell>
          <cell r="L131">
            <v>80616</v>
          </cell>
          <cell r="M131">
            <v>2833</v>
          </cell>
          <cell r="N131">
            <v>15756</v>
          </cell>
          <cell r="O131">
            <v>29774</v>
          </cell>
          <cell r="P131">
            <v>55099</v>
          </cell>
          <cell r="Q131">
            <v>85093</v>
          </cell>
        </row>
        <row r="132">
          <cell r="A132" t="str">
            <v>Net_rev_multim_comm_int</v>
          </cell>
          <cell r="B132" t="str">
            <v>GV0180.intern</v>
          </cell>
          <cell r="C132" t="str">
            <v>GV</v>
          </cell>
          <cell r="D132">
            <v>1250</v>
          </cell>
          <cell r="E132" t="str">
            <v>Net revenue from multimedia comm. - intern</v>
          </cell>
          <cell r="H132" t="str">
            <v>ManOldData, ManInpFin</v>
          </cell>
          <cell r="J132">
            <v>0</v>
          </cell>
          <cell r="K132">
            <v>0</v>
          </cell>
          <cell r="L132">
            <v>0</v>
          </cell>
          <cell r="M132">
            <v>0</v>
          </cell>
          <cell r="N132">
            <v>0</v>
          </cell>
          <cell r="O132">
            <v>0</v>
          </cell>
          <cell r="P132">
            <v>0</v>
          </cell>
          <cell r="Q132">
            <v>0</v>
          </cell>
        </row>
        <row r="133">
          <cell r="A133" t="str">
            <v>Net_rev_multim_comm_Ums_AE</v>
          </cell>
          <cell r="B133" t="str">
            <v>GV0180.Ums_AE</v>
          </cell>
          <cell r="C133" t="str">
            <v>GV</v>
          </cell>
          <cell r="D133">
            <v>1260</v>
          </cell>
          <cell r="E133" t="str">
            <v>Net revenue from multimedia comm. - Ums_AE</v>
          </cell>
          <cell r="H133" t="str">
            <v>ManOldData, ManInpFin</v>
          </cell>
          <cell r="J133">
            <v>0</v>
          </cell>
          <cell r="K133">
            <v>0</v>
          </cell>
          <cell r="L133">
            <v>0</v>
          </cell>
          <cell r="M133">
            <v>0</v>
          </cell>
          <cell r="N133">
            <v>0</v>
          </cell>
          <cell r="O133">
            <v>0</v>
          </cell>
          <cell r="P133">
            <v>0</v>
          </cell>
          <cell r="Q133">
            <v>0</v>
          </cell>
        </row>
        <row r="134">
          <cell r="A134" t="str">
            <v>Net_rev_multim_comm</v>
          </cell>
          <cell r="B134" t="str">
            <v>GV0180</v>
          </cell>
          <cell r="C134" t="str">
            <v>GV</v>
          </cell>
          <cell r="D134">
            <v>1270</v>
          </cell>
          <cell r="E134" t="str">
            <v>Net revenue from multimedia comm.</v>
          </cell>
          <cell r="H134" t="str">
            <v>GV</v>
          </cell>
          <cell r="J134">
            <v>0</v>
          </cell>
          <cell r="K134">
            <v>53684</v>
          </cell>
          <cell r="L134">
            <v>80616</v>
          </cell>
          <cell r="M134">
            <v>2833</v>
          </cell>
          <cell r="N134">
            <v>15756</v>
          </cell>
          <cell r="O134">
            <v>29774</v>
          </cell>
          <cell r="P134">
            <v>55099</v>
          </cell>
          <cell r="Q134">
            <v>85093</v>
          </cell>
        </row>
        <row r="135">
          <cell r="A135" t="str">
            <v>Net_rev_term_eq_ext</v>
          </cell>
          <cell r="B135" t="str">
            <v>GV0190.extern</v>
          </cell>
          <cell r="C135" t="str">
            <v>GV</v>
          </cell>
          <cell r="D135">
            <v>1280</v>
          </cell>
          <cell r="E135" t="str">
            <v>Net revenue from terminal equipment - extern</v>
          </cell>
          <cell r="H135" t="str">
            <v>ManOldData, ManInpFin</v>
          </cell>
          <cell r="J135">
            <v>0</v>
          </cell>
          <cell r="K135">
            <v>0</v>
          </cell>
          <cell r="L135">
            <v>0</v>
          </cell>
          <cell r="M135">
            <v>0</v>
          </cell>
          <cell r="N135">
            <v>0</v>
          </cell>
          <cell r="O135">
            <v>0</v>
          </cell>
          <cell r="P135">
            <v>0</v>
          </cell>
          <cell r="Q135">
            <v>0</v>
          </cell>
        </row>
        <row r="136">
          <cell r="A136" t="str">
            <v>Net_rev_term_eq_int</v>
          </cell>
          <cell r="B136" t="str">
            <v>GV0190.intern</v>
          </cell>
          <cell r="C136" t="str">
            <v>GV</v>
          </cell>
          <cell r="D136">
            <v>1290</v>
          </cell>
          <cell r="E136" t="str">
            <v>Net revenue from terminal equipment - intern</v>
          </cell>
          <cell r="H136" t="str">
            <v>ManOldData, ManInpFin</v>
          </cell>
          <cell r="J136">
            <v>0</v>
          </cell>
          <cell r="K136">
            <v>0</v>
          </cell>
          <cell r="L136">
            <v>0</v>
          </cell>
          <cell r="M136">
            <v>0</v>
          </cell>
          <cell r="N136">
            <v>0</v>
          </cell>
          <cell r="O136">
            <v>0</v>
          </cell>
          <cell r="P136">
            <v>0</v>
          </cell>
          <cell r="Q136">
            <v>0</v>
          </cell>
        </row>
        <row r="137">
          <cell r="A137" t="str">
            <v>Net_rev_term_eq_Ums_AE</v>
          </cell>
          <cell r="B137" t="str">
            <v>GV0190.Ums_AE</v>
          </cell>
          <cell r="C137" t="str">
            <v>GV</v>
          </cell>
          <cell r="D137">
            <v>1300</v>
          </cell>
          <cell r="E137" t="str">
            <v>Net revenue from terminal equipment - Ums_AE</v>
          </cell>
          <cell r="H137" t="str">
            <v>ManOldData, ManInpFin</v>
          </cell>
          <cell r="J137">
            <v>0</v>
          </cell>
          <cell r="K137">
            <v>0</v>
          </cell>
          <cell r="L137">
            <v>0</v>
          </cell>
          <cell r="M137">
            <v>0</v>
          </cell>
          <cell r="N137">
            <v>0</v>
          </cell>
          <cell r="O137">
            <v>0</v>
          </cell>
          <cell r="P137">
            <v>0</v>
          </cell>
          <cell r="Q137">
            <v>0</v>
          </cell>
        </row>
        <row r="138">
          <cell r="A138" t="str">
            <v>Net_rev_term_eq</v>
          </cell>
          <cell r="B138" t="str">
            <v>GV0190</v>
          </cell>
          <cell r="C138" t="str">
            <v>GV</v>
          </cell>
          <cell r="D138">
            <v>1310</v>
          </cell>
          <cell r="E138" t="str">
            <v>Net revenue from terminal equipment</v>
          </cell>
          <cell r="H138" t="str">
            <v>GV</v>
          </cell>
          <cell r="J138">
            <v>0</v>
          </cell>
          <cell r="K138">
            <v>0</v>
          </cell>
          <cell r="L138">
            <v>0</v>
          </cell>
          <cell r="M138">
            <v>0</v>
          </cell>
          <cell r="N138">
            <v>0</v>
          </cell>
          <cell r="O138">
            <v>0</v>
          </cell>
          <cell r="P138">
            <v>0</v>
          </cell>
          <cell r="Q138">
            <v>0</v>
          </cell>
        </row>
        <row r="139">
          <cell r="A139" t="str">
            <v>Net_rev_broadc_ext</v>
          </cell>
          <cell r="B139" t="str">
            <v>GV0200.extern</v>
          </cell>
          <cell r="C139" t="str">
            <v>GV</v>
          </cell>
          <cell r="D139">
            <v>1320</v>
          </cell>
          <cell r="E139" t="str">
            <v>Net revenue from broadcasting - extern</v>
          </cell>
          <cell r="H139" t="str">
            <v>ManOldData, ManInpFin</v>
          </cell>
          <cell r="J139">
            <v>0</v>
          </cell>
          <cell r="K139">
            <v>0</v>
          </cell>
          <cell r="L139">
            <v>0</v>
          </cell>
          <cell r="M139">
            <v>0</v>
          </cell>
          <cell r="N139">
            <v>0</v>
          </cell>
          <cell r="O139">
            <v>0</v>
          </cell>
          <cell r="P139">
            <v>0</v>
          </cell>
          <cell r="Q139">
            <v>0</v>
          </cell>
        </row>
        <row r="140">
          <cell r="A140" t="str">
            <v>Net_rev_broadc_int</v>
          </cell>
          <cell r="B140" t="str">
            <v>GV0200.intern</v>
          </cell>
          <cell r="C140" t="str">
            <v>GV</v>
          </cell>
          <cell r="D140">
            <v>1330</v>
          </cell>
          <cell r="E140" t="str">
            <v>Net revenue from broadcasting - intern</v>
          </cell>
          <cell r="H140" t="str">
            <v>ManOldData, ManInpFin</v>
          </cell>
          <cell r="J140">
            <v>0</v>
          </cell>
          <cell r="K140">
            <v>0</v>
          </cell>
          <cell r="L140">
            <v>0</v>
          </cell>
          <cell r="M140">
            <v>0</v>
          </cell>
          <cell r="N140">
            <v>0</v>
          </cell>
          <cell r="O140">
            <v>0</v>
          </cell>
          <cell r="P140">
            <v>0</v>
          </cell>
          <cell r="Q140">
            <v>0</v>
          </cell>
        </row>
        <row r="141">
          <cell r="A141" t="str">
            <v>Net_rev_broadc_Ums_AE</v>
          </cell>
          <cell r="B141" t="str">
            <v>GV0200.Ums_AE</v>
          </cell>
          <cell r="C141" t="str">
            <v>GV</v>
          </cell>
          <cell r="D141">
            <v>1340</v>
          </cell>
          <cell r="E141" t="str">
            <v>Net revenue from broadcasting - Ums_AE</v>
          </cell>
          <cell r="H141" t="str">
            <v>ManOldData, ManInpFin</v>
          </cell>
          <cell r="J141">
            <v>0</v>
          </cell>
          <cell r="K141">
            <v>0</v>
          </cell>
          <cell r="L141">
            <v>0</v>
          </cell>
          <cell r="M141">
            <v>0</v>
          </cell>
          <cell r="N141">
            <v>0</v>
          </cell>
          <cell r="O141">
            <v>0</v>
          </cell>
          <cell r="P141">
            <v>0</v>
          </cell>
          <cell r="Q141">
            <v>0</v>
          </cell>
        </row>
        <row r="142">
          <cell r="A142" t="str">
            <v>Net_rev_broadc</v>
          </cell>
          <cell r="B142" t="str">
            <v>GV0200</v>
          </cell>
          <cell r="C142" t="str">
            <v>GV</v>
          </cell>
          <cell r="D142">
            <v>1350</v>
          </cell>
          <cell r="E142" t="str">
            <v>Net revenue from broadcasting</v>
          </cell>
          <cell r="H142" t="str">
            <v>GV</v>
          </cell>
          <cell r="J142">
            <v>0</v>
          </cell>
          <cell r="K142">
            <v>0</v>
          </cell>
          <cell r="L142">
            <v>0</v>
          </cell>
          <cell r="M142">
            <v>0</v>
          </cell>
          <cell r="N142">
            <v>0</v>
          </cell>
          <cell r="O142">
            <v>0</v>
          </cell>
          <cell r="P142">
            <v>0</v>
          </cell>
          <cell r="Q142">
            <v>0</v>
          </cell>
        </row>
        <row r="143">
          <cell r="A143" t="str">
            <v>Net_rev_broadb_cabl_extern</v>
          </cell>
          <cell r="B143" t="str">
            <v>GV0210.extern</v>
          </cell>
          <cell r="C143" t="str">
            <v>GV</v>
          </cell>
          <cell r="D143">
            <v>1360</v>
          </cell>
          <cell r="E143" t="str">
            <v>Net revenue from broadband cable - extern</v>
          </cell>
          <cell r="H143" t="str">
            <v>ManOldData, ManInpFin</v>
          </cell>
          <cell r="J143">
            <v>0</v>
          </cell>
          <cell r="K143">
            <v>0</v>
          </cell>
          <cell r="L143">
            <v>0</v>
          </cell>
          <cell r="M143">
            <v>0</v>
          </cell>
          <cell r="N143">
            <v>0</v>
          </cell>
          <cell r="O143">
            <v>0</v>
          </cell>
          <cell r="P143">
            <v>0</v>
          </cell>
          <cell r="Q143">
            <v>0</v>
          </cell>
        </row>
        <row r="144">
          <cell r="A144" t="str">
            <v>Net_rev_broadb_cabl_int</v>
          </cell>
          <cell r="B144" t="str">
            <v>GV0210.intern</v>
          </cell>
          <cell r="C144" t="str">
            <v>GV</v>
          </cell>
          <cell r="D144">
            <v>1370</v>
          </cell>
          <cell r="E144" t="str">
            <v>Net revenue from broadband cable - intern</v>
          </cell>
          <cell r="H144" t="str">
            <v>ManOldData, ManInpFin</v>
          </cell>
          <cell r="J144">
            <v>0</v>
          </cell>
          <cell r="K144">
            <v>0</v>
          </cell>
          <cell r="L144">
            <v>0</v>
          </cell>
          <cell r="M144">
            <v>0</v>
          </cell>
          <cell r="N144">
            <v>0</v>
          </cell>
          <cell r="O144">
            <v>0</v>
          </cell>
          <cell r="P144">
            <v>0</v>
          </cell>
          <cell r="Q144">
            <v>0</v>
          </cell>
        </row>
        <row r="145">
          <cell r="A145" t="str">
            <v>Net_rev_broadb_cabl_Ums_AE</v>
          </cell>
          <cell r="B145" t="str">
            <v>GV0210.Ums_AE</v>
          </cell>
          <cell r="C145" t="str">
            <v>GV</v>
          </cell>
          <cell r="D145">
            <v>1380</v>
          </cell>
          <cell r="E145" t="str">
            <v>Net revenue from broadband cable - Ums_AE</v>
          </cell>
          <cell r="H145" t="str">
            <v>ManOldData, ManInpFin</v>
          </cell>
          <cell r="J145">
            <v>0</v>
          </cell>
          <cell r="K145">
            <v>0</v>
          </cell>
          <cell r="L145">
            <v>0</v>
          </cell>
          <cell r="M145">
            <v>0</v>
          </cell>
          <cell r="N145">
            <v>0</v>
          </cell>
          <cell r="O145">
            <v>0</v>
          </cell>
          <cell r="P145">
            <v>0</v>
          </cell>
          <cell r="Q145">
            <v>0</v>
          </cell>
        </row>
        <row r="146">
          <cell r="A146" t="str">
            <v>Net_rev_broadb_cabl</v>
          </cell>
          <cell r="B146" t="str">
            <v>GV0210</v>
          </cell>
          <cell r="C146" t="str">
            <v>GV</v>
          </cell>
          <cell r="D146">
            <v>1390</v>
          </cell>
          <cell r="E146" t="str">
            <v>Net revenue from broadband cable</v>
          </cell>
          <cell r="H146" t="str">
            <v>GV</v>
          </cell>
          <cell r="J146">
            <v>0</v>
          </cell>
          <cell r="K146">
            <v>0</v>
          </cell>
          <cell r="L146">
            <v>0</v>
          </cell>
          <cell r="M146">
            <v>0</v>
          </cell>
          <cell r="N146">
            <v>0</v>
          </cell>
          <cell r="O146">
            <v>0</v>
          </cell>
          <cell r="P146">
            <v>0</v>
          </cell>
          <cell r="Q146">
            <v>0</v>
          </cell>
        </row>
        <row r="147">
          <cell r="A147" t="str">
            <v>Net_rev_oth_serv_ext</v>
          </cell>
          <cell r="B147" t="str">
            <v>GV0220.extern</v>
          </cell>
          <cell r="C147" t="str">
            <v>GV</v>
          </cell>
          <cell r="D147">
            <v>1400</v>
          </cell>
          <cell r="E147" t="str">
            <v>Net revenue from other services - extern</v>
          </cell>
          <cell r="H147" t="str">
            <v>ManOldData, ManInpFin</v>
          </cell>
          <cell r="J147">
            <v>0</v>
          </cell>
          <cell r="K147">
            <v>107137</v>
          </cell>
          <cell r="L147">
            <v>152444</v>
          </cell>
          <cell r="M147">
            <v>0</v>
          </cell>
          <cell r="N147">
            <v>0</v>
          </cell>
          <cell r="O147">
            <v>0</v>
          </cell>
          <cell r="P147">
            <v>0</v>
          </cell>
          <cell r="Q147">
            <v>0</v>
          </cell>
        </row>
        <row r="148">
          <cell r="A148" t="str">
            <v>Net_rev_oth_serv_int</v>
          </cell>
          <cell r="B148" t="str">
            <v>GV0220.intern</v>
          </cell>
          <cell r="C148" t="str">
            <v>GV</v>
          </cell>
          <cell r="D148">
            <v>1410</v>
          </cell>
          <cell r="E148" t="str">
            <v>Net revenue from other services - intern</v>
          </cell>
          <cell r="H148" t="str">
            <v>ManOldData, ManInpFin</v>
          </cell>
          <cell r="J148">
            <v>0</v>
          </cell>
          <cell r="K148">
            <v>0</v>
          </cell>
          <cell r="L148">
            <v>0</v>
          </cell>
          <cell r="M148">
            <v>0</v>
          </cell>
          <cell r="N148">
            <v>0</v>
          </cell>
          <cell r="O148">
            <v>0</v>
          </cell>
          <cell r="P148">
            <v>0</v>
          </cell>
          <cell r="Q148">
            <v>0</v>
          </cell>
        </row>
        <row r="149">
          <cell r="A149" t="str">
            <v>Net_rev_oth_serv_Ums_AE</v>
          </cell>
          <cell r="B149" t="str">
            <v>GV0220.Ums_AE</v>
          </cell>
          <cell r="C149" t="str">
            <v>GV</v>
          </cell>
          <cell r="D149">
            <v>1420</v>
          </cell>
          <cell r="E149" t="str">
            <v>Net revenue from other services - Ums_AE</v>
          </cell>
          <cell r="H149" t="str">
            <v>ManOldData, ManInpFin</v>
          </cell>
          <cell r="J149">
            <v>0</v>
          </cell>
          <cell r="K149">
            <v>0</v>
          </cell>
          <cell r="L149">
            <v>0</v>
          </cell>
          <cell r="M149">
            <v>0</v>
          </cell>
          <cell r="N149">
            <v>0</v>
          </cell>
          <cell r="O149">
            <v>0</v>
          </cell>
          <cell r="P149">
            <v>0</v>
          </cell>
          <cell r="Q149">
            <v>0</v>
          </cell>
        </row>
        <row r="150">
          <cell r="A150" t="str">
            <v>Net_revo_oth_serv</v>
          </cell>
          <cell r="B150" t="str">
            <v>GV0220</v>
          </cell>
          <cell r="C150" t="str">
            <v>GV</v>
          </cell>
          <cell r="D150">
            <v>1430</v>
          </cell>
          <cell r="E150" t="str">
            <v>Net revenue from other services</v>
          </cell>
          <cell r="H150" t="str">
            <v>GV</v>
          </cell>
          <cell r="J150">
            <v>0</v>
          </cell>
          <cell r="K150">
            <v>107137</v>
          </cell>
          <cell r="L150">
            <v>152444</v>
          </cell>
          <cell r="M150">
            <v>0</v>
          </cell>
          <cell r="N150">
            <v>0</v>
          </cell>
          <cell r="O150">
            <v>0</v>
          </cell>
          <cell r="P150">
            <v>0</v>
          </cell>
          <cell r="Q150">
            <v>0</v>
          </cell>
        </row>
        <row r="151">
          <cell r="A151" t="str">
            <v>Tot_net_rev_ext</v>
          </cell>
          <cell r="B151" t="str">
            <v>GV9100.extern</v>
          </cell>
          <cell r="C151" t="str">
            <v>GV</v>
          </cell>
          <cell r="D151">
            <v>1440</v>
          </cell>
          <cell r="E151" t="str">
            <v>Total net revenue - extern</v>
          </cell>
          <cell r="H151" t="str">
            <v>ManOldData, ManInpFin</v>
          </cell>
          <cell r="J151">
            <v>5829972</v>
          </cell>
          <cell r="K151">
            <v>4459999</v>
          </cell>
          <cell r="L151">
            <v>7488564</v>
          </cell>
          <cell r="M151">
            <v>7123122</v>
          </cell>
          <cell r="N151">
            <v>8352052</v>
          </cell>
          <cell r="O151">
            <v>8734924</v>
          </cell>
          <cell r="P151">
            <v>8752343</v>
          </cell>
          <cell r="Q151">
            <v>8648380</v>
          </cell>
        </row>
        <row r="152">
          <cell r="A152" t="str">
            <v>Tot_net_rev_int</v>
          </cell>
          <cell r="B152" t="str">
            <v>GV9100.intern</v>
          </cell>
          <cell r="C152" t="str">
            <v>GV</v>
          </cell>
          <cell r="D152">
            <v>1450</v>
          </cell>
          <cell r="E152" t="str">
            <v>Total net revenue - intern</v>
          </cell>
          <cell r="H152" t="str">
            <v>ManOldData, ManInpFin</v>
          </cell>
          <cell r="J152">
            <v>0</v>
          </cell>
          <cell r="K152">
            <v>0</v>
          </cell>
          <cell r="L152">
            <v>0</v>
          </cell>
          <cell r="M152">
            <v>0</v>
          </cell>
          <cell r="N152">
            <v>0</v>
          </cell>
          <cell r="O152">
            <v>0</v>
          </cell>
          <cell r="P152">
            <v>0</v>
          </cell>
          <cell r="Q152">
            <v>0</v>
          </cell>
        </row>
        <row r="153">
          <cell r="A153" t="str">
            <v>Tot_net_rev_Ums_AE</v>
          </cell>
          <cell r="B153" t="str">
            <v>GV9100.Ums_AE</v>
          </cell>
          <cell r="C153" t="str">
            <v>GV</v>
          </cell>
          <cell r="D153">
            <v>1460</v>
          </cell>
          <cell r="E153" t="str">
            <v>Total net revenue - Ums_AE</v>
          </cell>
          <cell r="H153" t="str">
            <v>ManOldData, ManInpFin</v>
          </cell>
          <cell r="J153">
            <v>0</v>
          </cell>
          <cell r="K153">
            <v>0</v>
          </cell>
          <cell r="L153">
            <v>0</v>
          </cell>
          <cell r="M153">
            <v>0</v>
          </cell>
          <cell r="N153">
            <v>0</v>
          </cell>
          <cell r="O153">
            <v>0</v>
          </cell>
          <cell r="P153">
            <v>0</v>
          </cell>
          <cell r="Q153">
            <v>0</v>
          </cell>
        </row>
        <row r="154">
          <cell r="A154" t="str">
            <v>Tot_net_rev</v>
          </cell>
          <cell r="B154" t="str">
            <v>GV9100</v>
          </cell>
          <cell r="C154" t="str">
            <v>GV</v>
          </cell>
          <cell r="D154">
            <v>1470</v>
          </cell>
          <cell r="E154" t="str">
            <v>Total net revenue</v>
          </cell>
          <cell r="H154" t="str">
            <v>GV</v>
          </cell>
          <cell r="J154">
            <v>5829972</v>
          </cell>
          <cell r="K154">
            <v>4459999</v>
          </cell>
          <cell r="L154">
            <v>7488564</v>
          </cell>
          <cell r="M154">
            <v>7123122</v>
          </cell>
          <cell r="N154">
            <v>8352052</v>
          </cell>
          <cell r="O154">
            <v>8734924</v>
          </cell>
          <cell r="P154">
            <v>8752343</v>
          </cell>
          <cell r="Q154">
            <v>8648380</v>
          </cell>
        </row>
        <row r="155">
          <cell r="A155" t="str">
            <v>Chang_inv_ext</v>
          </cell>
          <cell r="B155" t="str">
            <v>GV0310.extern</v>
          </cell>
          <cell r="C155" t="str">
            <v>GV</v>
          </cell>
          <cell r="D155">
            <v>1480</v>
          </cell>
          <cell r="E155" t="str">
            <v>Changes in inventories - extern</v>
          </cell>
          <cell r="H155" t="str">
            <v>ManOldData, ManInpFin</v>
          </cell>
          <cell r="J155">
            <v>143</v>
          </cell>
          <cell r="K155">
            <v>-1832</v>
          </cell>
          <cell r="L155">
            <v>0</v>
          </cell>
          <cell r="M155">
            <v>2500</v>
          </cell>
          <cell r="N155">
            <v>2500</v>
          </cell>
          <cell r="O155">
            <v>2500</v>
          </cell>
          <cell r="P155">
            <v>2500</v>
          </cell>
          <cell r="Q155">
            <v>2500</v>
          </cell>
        </row>
        <row r="156">
          <cell r="A156" t="str">
            <v>Chang_inv_int</v>
          </cell>
          <cell r="B156" t="str">
            <v>GV0310.intern</v>
          </cell>
          <cell r="C156" t="str">
            <v>GV</v>
          </cell>
          <cell r="D156">
            <v>1490</v>
          </cell>
          <cell r="E156" t="str">
            <v>Changes in inventories - intern</v>
          </cell>
          <cell r="H156" t="str">
            <v>ManOldData, ManInpFin</v>
          </cell>
          <cell r="J156">
            <v>0</v>
          </cell>
          <cell r="K156">
            <v>0</v>
          </cell>
          <cell r="L156">
            <v>0</v>
          </cell>
          <cell r="M156">
            <v>0</v>
          </cell>
          <cell r="N156">
            <v>0</v>
          </cell>
          <cell r="O156">
            <v>0</v>
          </cell>
          <cell r="P156">
            <v>0</v>
          </cell>
          <cell r="Q156">
            <v>0</v>
          </cell>
        </row>
        <row r="157">
          <cell r="A157" t="str">
            <v>Chang_inv</v>
          </cell>
          <cell r="B157" t="str">
            <v>GV0310</v>
          </cell>
          <cell r="C157" t="str">
            <v>GV</v>
          </cell>
          <cell r="D157">
            <v>1500</v>
          </cell>
          <cell r="E157" t="str">
            <v>Changes in inventories</v>
          </cell>
          <cell r="H157" t="str">
            <v>GV</v>
          </cell>
          <cell r="J157">
            <v>143</v>
          </cell>
          <cell r="K157">
            <v>-1832</v>
          </cell>
          <cell r="L157">
            <v>0</v>
          </cell>
          <cell r="M157">
            <v>2500</v>
          </cell>
          <cell r="N157">
            <v>2500</v>
          </cell>
          <cell r="O157">
            <v>2500</v>
          </cell>
          <cell r="P157">
            <v>2500</v>
          </cell>
          <cell r="Q157">
            <v>2500</v>
          </cell>
        </row>
        <row r="158">
          <cell r="A158" t="str">
            <v>Oth_own_cap_cost</v>
          </cell>
          <cell r="B158" t="str">
            <v>GV0320</v>
          </cell>
          <cell r="C158" t="str">
            <v>GV</v>
          </cell>
          <cell r="D158">
            <v>1510</v>
          </cell>
          <cell r="E158" t="str">
            <v>Other own capitalized costs</v>
          </cell>
          <cell r="H158" t="str">
            <v>ManOldData, ManInpFin</v>
          </cell>
          <cell r="J158">
            <v>294468</v>
          </cell>
          <cell r="K158">
            <v>66534</v>
          </cell>
          <cell r="L158">
            <v>117866</v>
          </cell>
          <cell r="M158">
            <v>120000</v>
          </cell>
          <cell r="N158">
            <v>100000</v>
          </cell>
          <cell r="O158">
            <v>70000</v>
          </cell>
          <cell r="P158">
            <v>65000</v>
          </cell>
          <cell r="Q158">
            <v>30000</v>
          </cell>
        </row>
        <row r="159">
          <cell r="A159" t="str">
            <v>Tot_op_perf</v>
          </cell>
          <cell r="B159" t="str">
            <v>GV9900</v>
          </cell>
          <cell r="C159" t="str">
            <v>GV</v>
          </cell>
          <cell r="D159">
            <v>1520</v>
          </cell>
          <cell r="E159" t="str">
            <v>Total operating performance</v>
          </cell>
          <cell r="H159" t="str">
            <v>GV</v>
          </cell>
          <cell r="J159">
            <v>6124583</v>
          </cell>
          <cell r="K159">
            <v>4524701</v>
          </cell>
          <cell r="L159">
            <v>7606430</v>
          </cell>
          <cell r="M159">
            <v>7245622</v>
          </cell>
          <cell r="N159">
            <v>8454552</v>
          </cell>
          <cell r="O159">
            <v>8807424</v>
          </cell>
          <cell r="P159">
            <v>8819843</v>
          </cell>
          <cell r="Q159">
            <v>8680880</v>
          </cell>
        </row>
        <row r="160">
          <cell r="A160" t="str">
            <v>Inc_rever_acc_extern_tax</v>
          </cell>
          <cell r="J160">
            <v>0</v>
          </cell>
          <cell r="K160">
            <v>0</v>
          </cell>
          <cell r="L160">
            <v>0</v>
          </cell>
          <cell r="M160">
            <v>0</v>
          </cell>
          <cell r="N160">
            <v>0</v>
          </cell>
          <cell r="O160">
            <v>0</v>
          </cell>
          <cell r="P160">
            <v>0</v>
          </cell>
          <cell r="Q160">
            <v>0</v>
          </cell>
        </row>
        <row r="161">
          <cell r="A161" t="str">
            <v>Inc_rever_acc_extern</v>
          </cell>
          <cell r="B161" t="str">
            <v>GV0402.extern</v>
          </cell>
          <cell r="C161" t="str">
            <v>GV</v>
          </cell>
          <cell r="D161">
            <v>1530</v>
          </cell>
          <cell r="E161" t="str">
            <v>Income from reversal of accruals - extern</v>
          </cell>
          <cell r="H161" t="str">
            <v>ManOldData, ManInpFin</v>
          </cell>
          <cell r="J161">
            <v>0</v>
          </cell>
          <cell r="K161">
            <v>0</v>
          </cell>
          <cell r="L161">
            <v>0</v>
          </cell>
          <cell r="M161">
            <v>0</v>
          </cell>
          <cell r="N161">
            <v>0</v>
          </cell>
          <cell r="O161">
            <v>0</v>
          </cell>
          <cell r="P161">
            <v>0</v>
          </cell>
          <cell r="Q161">
            <v>0</v>
          </cell>
        </row>
        <row r="162">
          <cell r="A162" t="str">
            <v>Inc_rever_acc_int</v>
          </cell>
          <cell r="B162" t="str">
            <v>GV0402.intern</v>
          </cell>
          <cell r="C162" t="str">
            <v>GV</v>
          </cell>
          <cell r="D162">
            <v>1540</v>
          </cell>
          <cell r="E162" t="str">
            <v>Income from reversal of accruals - intern</v>
          </cell>
          <cell r="H162" t="str">
            <v>ManOldData, ManInpFin</v>
          </cell>
          <cell r="J162">
            <v>0</v>
          </cell>
          <cell r="K162">
            <v>0</v>
          </cell>
          <cell r="L162">
            <v>0</v>
          </cell>
          <cell r="M162">
            <v>0</v>
          </cell>
          <cell r="N162">
            <v>0</v>
          </cell>
          <cell r="O162">
            <v>0</v>
          </cell>
          <cell r="P162">
            <v>0</v>
          </cell>
          <cell r="Q162">
            <v>0</v>
          </cell>
        </row>
        <row r="163">
          <cell r="A163" t="str">
            <v>Inc_rever_acc</v>
          </cell>
          <cell r="B163" t="str">
            <v>GV0402</v>
          </cell>
          <cell r="C163" t="str">
            <v>GV</v>
          </cell>
          <cell r="D163">
            <v>1550</v>
          </cell>
          <cell r="E163" t="str">
            <v>Income from reversal of accruals</v>
          </cell>
          <cell r="H163" t="str">
            <v>GV</v>
          </cell>
          <cell r="J163">
            <v>0</v>
          </cell>
          <cell r="K163">
            <v>0</v>
          </cell>
          <cell r="L163">
            <v>0</v>
          </cell>
          <cell r="M163">
            <v>0</v>
          </cell>
          <cell r="N163">
            <v>0</v>
          </cell>
          <cell r="O163">
            <v>0</v>
          </cell>
          <cell r="P163">
            <v>0</v>
          </cell>
          <cell r="Q163">
            <v>0</v>
          </cell>
        </row>
        <row r="164">
          <cell r="A164" t="str">
            <v>Inc_rel_peri_und_rev_ext</v>
          </cell>
          <cell r="B164" t="str">
            <v>GV0404.extern</v>
          </cell>
          <cell r="C164" t="str">
            <v>GV</v>
          </cell>
          <cell r="D164">
            <v>1560</v>
          </cell>
          <cell r="E164" t="str">
            <v>Income not relating to period under rev. - extern</v>
          </cell>
          <cell r="H164" t="str">
            <v>ManOldData, ManInpFin</v>
          </cell>
          <cell r="J164">
            <v>0</v>
          </cell>
          <cell r="K164">
            <v>0</v>
          </cell>
          <cell r="L164">
            <v>0</v>
          </cell>
          <cell r="M164">
            <v>0</v>
          </cell>
          <cell r="N164">
            <v>0</v>
          </cell>
          <cell r="O164">
            <v>0</v>
          </cell>
          <cell r="P164">
            <v>0</v>
          </cell>
          <cell r="Q164">
            <v>0</v>
          </cell>
        </row>
        <row r="165">
          <cell r="A165" t="str">
            <v>Inc_rel_peri_und_rev_int</v>
          </cell>
          <cell r="B165" t="str">
            <v>GV0404.intern</v>
          </cell>
          <cell r="C165" t="str">
            <v>GV</v>
          </cell>
          <cell r="D165">
            <v>1570</v>
          </cell>
          <cell r="E165" t="str">
            <v>Income not relating to period under rev. - intern</v>
          </cell>
          <cell r="H165" t="str">
            <v>ManOldData, ManInpFin</v>
          </cell>
          <cell r="J165">
            <v>0</v>
          </cell>
          <cell r="K165">
            <v>0</v>
          </cell>
          <cell r="L165">
            <v>0</v>
          </cell>
          <cell r="M165">
            <v>0</v>
          </cell>
          <cell r="N165">
            <v>0</v>
          </cell>
          <cell r="O165">
            <v>0</v>
          </cell>
          <cell r="P165">
            <v>0</v>
          </cell>
          <cell r="Q165">
            <v>0</v>
          </cell>
        </row>
        <row r="166">
          <cell r="A166" t="str">
            <v>Inc_rel_peri_und_rev</v>
          </cell>
          <cell r="B166" t="str">
            <v>GV0404</v>
          </cell>
          <cell r="C166" t="str">
            <v>GV</v>
          </cell>
          <cell r="D166">
            <v>1580</v>
          </cell>
          <cell r="E166" t="str">
            <v>Income not relating to period under rev.</v>
          </cell>
          <cell r="H166" t="str">
            <v>GV</v>
          </cell>
          <cell r="J166">
            <v>0</v>
          </cell>
          <cell r="K166">
            <v>0</v>
          </cell>
          <cell r="L166">
            <v>0</v>
          </cell>
          <cell r="M166">
            <v>0</v>
          </cell>
          <cell r="N166">
            <v>0</v>
          </cell>
          <cell r="O166">
            <v>0</v>
          </cell>
          <cell r="P166">
            <v>0</v>
          </cell>
          <cell r="Q166">
            <v>0</v>
          </cell>
        </row>
        <row r="167">
          <cell r="A167" t="str">
            <v>Inc_retirem_prop_ext</v>
          </cell>
          <cell r="B167" t="str">
            <v>GV0406.extern</v>
          </cell>
          <cell r="C167" t="str">
            <v>GV</v>
          </cell>
          <cell r="D167">
            <v>1590</v>
          </cell>
          <cell r="E167" t="str">
            <v>Income from retirements of property - extern</v>
          </cell>
          <cell r="H167" t="str">
            <v>ManOldData, ManInpFin</v>
          </cell>
          <cell r="J167">
            <v>0</v>
          </cell>
          <cell r="K167">
            <v>0</v>
          </cell>
          <cell r="L167">
            <v>0</v>
          </cell>
          <cell r="M167">
            <v>0</v>
          </cell>
          <cell r="N167">
            <v>0</v>
          </cell>
          <cell r="O167">
            <v>0</v>
          </cell>
          <cell r="P167">
            <v>0</v>
          </cell>
          <cell r="Q167">
            <v>0</v>
          </cell>
        </row>
        <row r="168">
          <cell r="A168" t="str">
            <v>Inc_retirem_prop_int</v>
          </cell>
          <cell r="B168" t="str">
            <v>GV0406.intern</v>
          </cell>
          <cell r="C168" t="str">
            <v>GV</v>
          </cell>
          <cell r="D168">
            <v>1600</v>
          </cell>
          <cell r="E168" t="str">
            <v>Income from retirements of property - intern</v>
          </cell>
          <cell r="H168" t="str">
            <v>ManOldData, ManInpFin</v>
          </cell>
          <cell r="J168">
            <v>0</v>
          </cell>
          <cell r="K168">
            <v>0</v>
          </cell>
          <cell r="L168">
            <v>0</v>
          </cell>
          <cell r="M168">
            <v>0</v>
          </cell>
          <cell r="N168">
            <v>0</v>
          </cell>
          <cell r="O168">
            <v>0</v>
          </cell>
          <cell r="P168">
            <v>0</v>
          </cell>
          <cell r="Q168">
            <v>0</v>
          </cell>
        </row>
        <row r="169">
          <cell r="A169" t="str">
            <v>Inc_retirem_prop</v>
          </cell>
          <cell r="B169" t="str">
            <v>GV0406</v>
          </cell>
          <cell r="C169" t="str">
            <v>GV</v>
          </cell>
          <cell r="D169">
            <v>1610</v>
          </cell>
          <cell r="E169" t="str">
            <v>Income from retirements of property</v>
          </cell>
          <cell r="H169" t="str">
            <v>GV</v>
          </cell>
          <cell r="J169">
            <v>0</v>
          </cell>
          <cell r="K169">
            <v>0</v>
          </cell>
          <cell r="L169">
            <v>0</v>
          </cell>
          <cell r="M169">
            <v>0</v>
          </cell>
          <cell r="N169">
            <v>0</v>
          </cell>
          <cell r="O169">
            <v>0</v>
          </cell>
          <cell r="P169">
            <v>0</v>
          </cell>
          <cell r="Q169">
            <v>0</v>
          </cell>
        </row>
        <row r="170">
          <cell r="A170" t="str">
            <v>Inc_retirem_finan_ass_ext</v>
          </cell>
          <cell r="B170" t="str">
            <v>GV0407.extern</v>
          </cell>
          <cell r="C170" t="str">
            <v>GV</v>
          </cell>
          <cell r="D170">
            <v>1620</v>
          </cell>
          <cell r="E170" t="str">
            <v>Income from retirem. of financial assets - extern</v>
          </cell>
          <cell r="H170" t="str">
            <v>ManOldData, ManInpFin</v>
          </cell>
          <cell r="J170">
            <v>0</v>
          </cell>
          <cell r="K170">
            <v>0</v>
          </cell>
          <cell r="L170">
            <v>0</v>
          </cell>
          <cell r="M170">
            <v>0</v>
          </cell>
          <cell r="N170">
            <v>0</v>
          </cell>
          <cell r="O170">
            <v>0</v>
          </cell>
          <cell r="P170">
            <v>0</v>
          </cell>
          <cell r="Q170">
            <v>0</v>
          </cell>
        </row>
        <row r="171">
          <cell r="A171" t="str">
            <v>Inc_retirem_finan_ass_int</v>
          </cell>
          <cell r="B171" t="str">
            <v>GV0407.intern</v>
          </cell>
          <cell r="C171" t="str">
            <v>GV</v>
          </cell>
          <cell r="D171">
            <v>1630</v>
          </cell>
          <cell r="E171" t="str">
            <v>Income from retirem. of financial assets - intern</v>
          </cell>
          <cell r="H171" t="str">
            <v>ManOldData, ManInpFin</v>
          </cell>
          <cell r="J171">
            <v>0</v>
          </cell>
          <cell r="K171">
            <v>0</v>
          </cell>
          <cell r="L171">
            <v>0</v>
          </cell>
          <cell r="M171">
            <v>0</v>
          </cell>
          <cell r="N171">
            <v>0</v>
          </cell>
          <cell r="O171">
            <v>0</v>
          </cell>
          <cell r="P171">
            <v>0</v>
          </cell>
          <cell r="Q171">
            <v>0</v>
          </cell>
        </row>
        <row r="172">
          <cell r="A172" t="str">
            <v>Inc_retirem_finan_ass</v>
          </cell>
          <cell r="B172" t="str">
            <v>GV0407</v>
          </cell>
          <cell r="C172" t="str">
            <v>GV</v>
          </cell>
          <cell r="D172">
            <v>1640</v>
          </cell>
          <cell r="E172" t="str">
            <v>Income from retirem. of financial assets</v>
          </cell>
          <cell r="H172" t="str">
            <v>GV</v>
          </cell>
          <cell r="J172">
            <v>0</v>
          </cell>
          <cell r="K172">
            <v>0</v>
          </cell>
          <cell r="L172">
            <v>0</v>
          </cell>
          <cell r="M172">
            <v>0</v>
          </cell>
          <cell r="N172">
            <v>0</v>
          </cell>
          <cell r="O172">
            <v>0</v>
          </cell>
          <cell r="P172">
            <v>0</v>
          </cell>
          <cell r="Q172">
            <v>0</v>
          </cell>
        </row>
        <row r="173">
          <cell r="A173" t="str">
            <v>Inc_val_add_tax_ref</v>
          </cell>
          <cell r="B173" t="str">
            <v>GV0408</v>
          </cell>
          <cell r="C173" t="str">
            <v>GV</v>
          </cell>
          <cell r="D173">
            <v>1650</v>
          </cell>
          <cell r="E173" t="str">
            <v>Income from value-added tax refund</v>
          </cell>
          <cell r="H173" t="str">
            <v>ManOldData, ManInpFin</v>
          </cell>
          <cell r="J173">
            <v>0</v>
          </cell>
          <cell r="K173">
            <v>0</v>
          </cell>
          <cell r="L173">
            <v>0</v>
          </cell>
          <cell r="M173">
            <v>0</v>
          </cell>
          <cell r="N173">
            <v>0</v>
          </cell>
          <cell r="O173">
            <v>0</v>
          </cell>
          <cell r="P173">
            <v>0</v>
          </cell>
          <cell r="Q173">
            <v>0</v>
          </cell>
        </row>
        <row r="174">
          <cell r="A174" t="str">
            <v>Oth_inc_curr_trans_ext</v>
          </cell>
          <cell r="B174" t="str">
            <v>GV0409.extern</v>
          </cell>
          <cell r="C174" t="str">
            <v>GV</v>
          </cell>
          <cell r="D174">
            <v>1660</v>
          </cell>
          <cell r="E174" t="str">
            <v>Other income from currency translation - extern</v>
          </cell>
          <cell r="H174" t="str">
            <v>ManOldData, ManInpFin</v>
          </cell>
          <cell r="J174">
            <v>0</v>
          </cell>
          <cell r="K174">
            <v>0</v>
          </cell>
          <cell r="L174">
            <v>0</v>
          </cell>
          <cell r="M174">
            <v>0</v>
          </cell>
          <cell r="N174">
            <v>0</v>
          </cell>
          <cell r="O174">
            <v>0</v>
          </cell>
          <cell r="P174">
            <v>0</v>
          </cell>
          <cell r="Q174">
            <v>0</v>
          </cell>
        </row>
        <row r="175">
          <cell r="A175" t="str">
            <v>Oth_inc_curr_trans_int</v>
          </cell>
          <cell r="B175" t="str">
            <v>GV0409.intern</v>
          </cell>
          <cell r="C175" t="str">
            <v>GV</v>
          </cell>
          <cell r="D175">
            <v>1670</v>
          </cell>
          <cell r="E175" t="str">
            <v>Other income from currency translation - intern</v>
          </cell>
          <cell r="H175" t="str">
            <v>ManOldData, ManInpFin</v>
          </cell>
          <cell r="J175">
            <v>0</v>
          </cell>
          <cell r="K175">
            <v>0</v>
          </cell>
          <cell r="L175">
            <v>0</v>
          </cell>
          <cell r="M175">
            <v>0</v>
          </cell>
          <cell r="N175">
            <v>0</v>
          </cell>
          <cell r="O175">
            <v>0</v>
          </cell>
          <cell r="P175">
            <v>0</v>
          </cell>
          <cell r="Q175">
            <v>0</v>
          </cell>
        </row>
        <row r="176">
          <cell r="A176" t="str">
            <v>Oth_inc_curr_trans</v>
          </cell>
          <cell r="B176" t="str">
            <v>GV0409</v>
          </cell>
          <cell r="C176" t="str">
            <v>GV</v>
          </cell>
          <cell r="D176">
            <v>1680</v>
          </cell>
          <cell r="E176" t="str">
            <v>Other income from currency translation</v>
          </cell>
          <cell r="H176" t="str">
            <v>GV</v>
          </cell>
          <cell r="J176">
            <v>0</v>
          </cell>
          <cell r="K176">
            <v>0</v>
          </cell>
          <cell r="L176">
            <v>0</v>
          </cell>
          <cell r="M176">
            <v>0</v>
          </cell>
          <cell r="N176">
            <v>0</v>
          </cell>
          <cell r="O176">
            <v>0</v>
          </cell>
          <cell r="P176">
            <v>0</v>
          </cell>
          <cell r="Q176">
            <v>0</v>
          </cell>
        </row>
        <row r="177">
          <cell r="A177" t="str">
            <v>Misc_oth_op_inc_ext</v>
          </cell>
          <cell r="B177" t="str">
            <v>GV0410.extern</v>
          </cell>
          <cell r="C177" t="str">
            <v>GV</v>
          </cell>
          <cell r="D177">
            <v>1690</v>
          </cell>
          <cell r="E177" t="str">
            <v>Miscellaneous other operating income - extern</v>
          </cell>
          <cell r="H177" t="str">
            <v>ManOldData, ManInpFin</v>
          </cell>
          <cell r="J177">
            <v>510916</v>
          </cell>
          <cell r="K177">
            <v>0</v>
          </cell>
          <cell r="L177">
            <v>0</v>
          </cell>
          <cell r="M177">
            <v>5625</v>
          </cell>
          <cell r="N177">
            <v>28801</v>
          </cell>
          <cell r="O177">
            <v>7545</v>
          </cell>
          <cell r="P177">
            <v>27607</v>
          </cell>
          <cell r="Q177">
            <v>9419</v>
          </cell>
        </row>
        <row r="178">
          <cell r="A178" t="str">
            <v>Misc_oth_op_inc_int</v>
          </cell>
          <cell r="B178" t="str">
            <v>GV0410.intern</v>
          </cell>
          <cell r="C178" t="str">
            <v>GV</v>
          </cell>
          <cell r="D178">
            <v>1700</v>
          </cell>
          <cell r="E178" t="str">
            <v>Miscellaneous other operating income - intern</v>
          </cell>
          <cell r="H178" t="str">
            <v>ManOldData, ManInpFin</v>
          </cell>
          <cell r="J178">
            <v>0</v>
          </cell>
          <cell r="K178">
            <v>0</v>
          </cell>
          <cell r="L178">
            <v>0</v>
          </cell>
          <cell r="M178">
            <v>0</v>
          </cell>
          <cell r="N178">
            <v>0</v>
          </cell>
          <cell r="O178">
            <v>0</v>
          </cell>
          <cell r="P178">
            <v>0</v>
          </cell>
          <cell r="Q178">
            <v>0</v>
          </cell>
        </row>
        <row r="179">
          <cell r="A179" t="str">
            <v>Misc_oth_op_inc</v>
          </cell>
          <cell r="B179" t="str">
            <v>GV0410</v>
          </cell>
          <cell r="C179" t="str">
            <v>GV</v>
          </cell>
          <cell r="D179">
            <v>1710</v>
          </cell>
          <cell r="E179" t="str">
            <v>Miscellaneous other operating income</v>
          </cell>
          <cell r="H179" t="str">
            <v>GV</v>
          </cell>
          <cell r="J179">
            <v>510916</v>
          </cell>
          <cell r="K179">
            <v>0</v>
          </cell>
          <cell r="L179">
            <v>0</v>
          </cell>
          <cell r="M179">
            <v>5625</v>
          </cell>
          <cell r="N179">
            <v>28801</v>
          </cell>
          <cell r="O179">
            <v>7545</v>
          </cell>
          <cell r="P179">
            <v>27607</v>
          </cell>
          <cell r="Q179">
            <v>9419</v>
          </cell>
        </row>
        <row r="180">
          <cell r="A180" t="str">
            <v>Tot_oth_op_inc_ext</v>
          </cell>
          <cell r="B180" t="str">
            <v>GV0412.extern</v>
          </cell>
          <cell r="C180" t="str">
            <v>GV</v>
          </cell>
          <cell r="D180">
            <v>1720</v>
          </cell>
          <cell r="E180" t="str">
            <v>Total other operating income - extern</v>
          </cell>
          <cell r="H180" t="str">
            <v>ManOldData, ManInpFin</v>
          </cell>
          <cell r="J180">
            <v>510916</v>
          </cell>
          <cell r="K180">
            <v>0</v>
          </cell>
          <cell r="L180">
            <v>0</v>
          </cell>
          <cell r="M180">
            <v>5625</v>
          </cell>
          <cell r="N180">
            <v>28801</v>
          </cell>
          <cell r="O180">
            <v>7545</v>
          </cell>
          <cell r="P180">
            <v>27607</v>
          </cell>
          <cell r="Q180">
            <v>9419</v>
          </cell>
        </row>
        <row r="181">
          <cell r="A181" t="str">
            <v>Tot_oth_op_inc_int</v>
          </cell>
          <cell r="B181" t="str">
            <v>GV0412.intern</v>
          </cell>
          <cell r="C181" t="str">
            <v>GV</v>
          </cell>
          <cell r="D181">
            <v>1730</v>
          </cell>
          <cell r="E181" t="str">
            <v>Total other operating income - intern</v>
          </cell>
          <cell r="H181" t="str">
            <v>ManOldData, ManInpFin</v>
          </cell>
          <cell r="J181">
            <v>0</v>
          </cell>
          <cell r="K181">
            <v>0</v>
          </cell>
          <cell r="L181">
            <v>0</v>
          </cell>
          <cell r="M181">
            <v>0</v>
          </cell>
          <cell r="N181">
            <v>0</v>
          </cell>
          <cell r="O181">
            <v>0</v>
          </cell>
          <cell r="P181">
            <v>0</v>
          </cell>
          <cell r="Q181">
            <v>0</v>
          </cell>
        </row>
        <row r="182">
          <cell r="A182" t="str">
            <v>Tot_oth_op_inc</v>
          </cell>
          <cell r="B182" t="str">
            <v>GV0412</v>
          </cell>
          <cell r="C182" t="str">
            <v>GV</v>
          </cell>
          <cell r="D182">
            <v>1740</v>
          </cell>
          <cell r="E182" t="str">
            <v>Total other operating income</v>
          </cell>
          <cell r="H182" t="str">
            <v>GV</v>
          </cell>
          <cell r="J182">
            <v>510916</v>
          </cell>
          <cell r="K182">
            <v>0</v>
          </cell>
          <cell r="L182">
            <v>0</v>
          </cell>
          <cell r="M182">
            <v>5625</v>
          </cell>
          <cell r="N182">
            <v>28801</v>
          </cell>
          <cell r="O182">
            <v>7545</v>
          </cell>
          <cell r="P182">
            <v>27607</v>
          </cell>
          <cell r="Q182">
            <v>9419</v>
          </cell>
        </row>
        <row r="183">
          <cell r="A183" t="str">
            <v>Cost_raw_mat_supp_ext</v>
          </cell>
          <cell r="B183" t="str">
            <v>GV0510.extern</v>
          </cell>
          <cell r="C183" t="str">
            <v>GV</v>
          </cell>
          <cell r="D183">
            <v>1750</v>
          </cell>
          <cell r="E183" t="str">
            <v>Cost of raw materials and supplies - extern</v>
          </cell>
          <cell r="H183" t="str">
            <v>ManOldData, ManInpFin</v>
          </cell>
          <cell r="J183">
            <v>377535</v>
          </cell>
          <cell r="K183">
            <v>181803</v>
          </cell>
          <cell r="L183">
            <v>0</v>
          </cell>
          <cell r="M183">
            <v>141594.53695999994</v>
          </cell>
          <cell r="N183">
            <v>71328.914136759995</v>
          </cell>
          <cell r="O183">
            <v>73861.531036166722</v>
          </cell>
          <cell r="P183">
            <v>75221.232876464579</v>
          </cell>
          <cell r="Q183">
            <v>76258.056154885737</v>
          </cell>
        </row>
        <row r="184">
          <cell r="A184" t="str">
            <v>Cost_raw_mat_supp_int</v>
          </cell>
          <cell r="B184" t="str">
            <v>GV0510.intern</v>
          </cell>
          <cell r="C184" t="str">
            <v>GV</v>
          </cell>
          <cell r="D184">
            <v>1760</v>
          </cell>
          <cell r="E184" t="str">
            <v>Cost of raw materials and supplies - intern</v>
          </cell>
          <cell r="H184" t="str">
            <v>ManOldData, ManInpFin</v>
          </cell>
          <cell r="J184">
            <v>0</v>
          </cell>
          <cell r="K184">
            <v>0</v>
          </cell>
          <cell r="L184">
            <v>0</v>
          </cell>
          <cell r="M184">
            <v>0</v>
          </cell>
          <cell r="N184">
            <v>0</v>
          </cell>
          <cell r="O184">
            <v>0</v>
          </cell>
          <cell r="P184">
            <v>0</v>
          </cell>
          <cell r="Q184">
            <v>0</v>
          </cell>
        </row>
        <row r="185">
          <cell r="A185" t="str">
            <v>Cost_raw_mat_supp</v>
          </cell>
          <cell r="B185" t="str">
            <v>GV0510</v>
          </cell>
          <cell r="C185" t="str">
            <v>GV</v>
          </cell>
          <cell r="D185">
            <v>1770</v>
          </cell>
          <cell r="E185" t="str">
            <v>Cost of raw materials and supplies</v>
          </cell>
          <cell r="H185" t="str">
            <v>GV</v>
          </cell>
          <cell r="J185">
            <v>377535</v>
          </cell>
          <cell r="K185">
            <v>181803</v>
          </cell>
          <cell r="L185">
            <v>0</v>
          </cell>
          <cell r="M185">
            <v>141594.53695999994</v>
          </cell>
          <cell r="N185">
            <v>71328.914136759995</v>
          </cell>
          <cell r="O185">
            <v>73861.531036166722</v>
          </cell>
          <cell r="P185">
            <v>75221.232876464579</v>
          </cell>
          <cell r="Q185">
            <v>76258.056154885737</v>
          </cell>
        </row>
        <row r="186">
          <cell r="A186" t="str">
            <v>Cost_merch_ext</v>
          </cell>
          <cell r="B186" t="str">
            <v>GV0520.extern</v>
          </cell>
          <cell r="C186" t="str">
            <v>GV</v>
          </cell>
          <cell r="D186">
            <v>1780</v>
          </cell>
          <cell r="E186" t="str">
            <v>Cost of merchandise - extern</v>
          </cell>
          <cell r="H186" t="str">
            <v>ManOldData, ManInpFin</v>
          </cell>
          <cell r="J186">
            <v>117732</v>
          </cell>
          <cell r="K186">
            <v>114947</v>
          </cell>
          <cell r="L186">
            <v>167930</v>
          </cell>
          <cell r="M186">
            <v>407286.25760540011</v>
          </cell>
          <cell r="N186">
            <v>489135.81679878448</v>
          </cell>
          <cell r="O186">
            <v>521932.23260285112</v>
          </cell>
          <cell r="P186">
            <v>561701.55327771208</v>
          </cell>
          <cell r="Q186">
            <v>583055.60279369331</v>
          </cell>
        </row>
        <row r="187">
          <cell r="A187" t="str">
            <v>Cost_merch_int</v>
          </cell>
          <cell r="B187" t="str">
            <v>GV0520.intern</v>
          </cell>
          <cell r="C187" t="str">
            <v>GV</v>
          </cell>
          <cell r="D187">
            <v>1790</v>
          </cell>
          <cell r="E187" t="str">
            <v>Cost of merchandise - intern</v>
          </cell>
          <cell r="H187" t="str">
            <v>ManOldData, ManInpFin</v>
          </cell>
          <cell r="J187">
            <v>0</v>
          </cell>
          <cell r="K187">
            <v>0</v>
          </cell>
          <cell r="L187">
            <v>0</v>
          </cell>
          <cell r="M187">
            <v>0</v>
          </cell>
          <cell r="N187">
            <v>0</v>
          </cell>
          <cell r="O187">
            <v>0</v>
          </cell>
          <cell r="P187">
            <v>0</v>
          </cell>
          <cell r="Q187">
            <v>0</v>
          </cell>
        </row>
        <row r="188">
          <cell r="A188" t="str">
            <v>Cost_merch</v>
          </cell>
          <cell r="B188" t="str">
            <v>GV0520</v>
          </cell>
          <cell r="C188" t="str">
            <v>GV</v>
          </cell>
          <cell r="D188">
            <v>1800</v>
          </cell>
          <cell r="E188" t="str">
            <v>Cost of merchandise</v>
          </cell>
          <cell r="H188" t="str">
            <v>GV</v>
          </cell>
          <cell r="J188">
            <v>117732</v>
          </cell>
          <cell r="K188">
            <v>114947</v>
          </cell>
          <cell r="L188">
            <v>167930</v>
          </cell>
          <cell r="M188">
            <v>407286.25760540011</v>
          </cell>
          <cell r="N188">
            <v>489135.81679878448</v>
          </cell>
          <cell r="O188">
            <v>521932.23260285112</v>
          </cell>
          <cell r="P188">
            <v>561701.55327771208</v>
          </cell>
          <cell r="Q188">
            <v>583055.60279369331</v>
          </cell>
        </row>
        <row r="189">
          <cell r="A189" t="str">
            <v>Dom_telec_serv_purch_ext</v>
          </cell>
          <cell r="B189" t="str">
            <v>GV0530.extern</v>
          </cell>
          <cell r="C189" t="str">
            <v>GV</v>
          </cell>
          <cell r="D189">
            <v>1810</v>
          </cell>
          <cell r="E189" t="str">
            <v>Domestic telecomms services purchased - extern</v>
          </cell>
          <cell r="H189" t="str">
            <v>ManOldData, ManInpFin</v>
          </cell>
          <cell r="J189">
            <v>0</v>
          </cell>
          <cell r="K189">
            <v>0</v>
          </cell>
          <cell r="L189">
            <v>454510</v>
          </cell>
          <cell r="M189">
            <v>485748.25400959002</v>
          </cell>
          <cell r="N189">
            <v>669128.25400959002</v>
          </cell>
          <cell r="O189">
            <v>618661.25400959002</v>
          </cell>
          <cell r="P189">
            <v>713917.25400959002</v>
          </cell>
          <cell r="Q189">
            <v>788864.25400959002</v>
          </cell>
        </row>
        <row r="190">
          <cell r="A190" t="str">
            <v>Dom_telec_serv_purch_int</v>
          </cell>
          <cell r="B190" t="str">
            <v>GV0530.intern</v>
          </cell>
          <cell r="C190" t="str">
            <v>GV</v>
          </cell>
          <cell r="D190">
            <v>1820</v>
          </cell>
          <cell r="E190" t="str">
            <v>Domestic telecomms services purchased - intern</v>
          </cell>
          <cell r="H190" t="str">
            <v>ManOldData, ManInpFin</v>
          </cell>
          <cell r="J190">
            <v>0</v>
          </cell>
          <cell r="K190">
            <v>0</v>
          </cell>
          <cell r="L190">
            <v>0</v>
          </cell>
          <cell r="M190">
            <v>0</v>
          </cell>
          <cell r="N190">
            <v>0</v>
          </cell>
          <cell r="O190">
            <v>0</v>
          </cell>
          <cell r="P190">
            <v>0</v>
          </cell>
          <cell r="Q190">
            <v>0</v>
          </cell>
        </row>
        <row r="191">
          <cell r="A191" t="str">
            <v>Dom_telec_serv_purch</v>
          </cell>
          <cell r="B191" t="str">
            <v>GV0530</v>
          </cell>
          <cell r="C191" t="str">
            <v>GV</v>
          </cell>
          <cell r="D191">
            <v>1830</v>
          </cell>
          <cell r="E191" t="str">
            <v>Domestic telecomms services purchased</v>
          </cell>
          <cell r="H191" t="str">
            <v>GV</v>
          </cell>
          <cell r="J191">
            <v>0</v>
          </cell>
          <cell r="K191">
            <v>0</v>
          </cell>
          <cell r="L191">
            <v>454510</v>
          </cell>
          <cell r="M191">
            <v>485748.25400959002</v>
          </cell>
          <cell r="N191">
            <v>669128.25400959002</v>
          </cell>
          <cell r="O191">
            <v>618661.25400959002</v>
          </cell>
          <cell r="P191">
            <v>713917.25400959002</v>
          </cell>
          <cell r="Q191">
            <v>788864.25400959002</v>
          </cell>
        </row>
        <row r="192">
          <cell r="A192" t="str">
            <v>Inter_teleco_serv_purch_ext</v>
          </cell>
          <cell r="B192" t="str">
            <v>GV0540.extern</v>
          </cell>
          <cell r="C192" t="str">
            <v>GV</v>
          </cell>
          <cell r="D192">
            <v>1840</v>
          </cell>
          <cell r="E192" t="str">
            <v>International telecomms services purch. - extern</v>
          </cell>
          <cell r="H192" t="str">
            <v>ManOldData, ManInpFin</v>
          </cell>
          <cell r="J192">
            <v>0</v>
          </cell>
          <cell r="K192">
            <v>0</v>
          </cell>
          <cell r="L192">
            <v>542131</v>
          </cell>
          <cell r="M192">
            <v>425550.02815000003</v>
          </cell>
          <cell r="N192">
            <v>458995.02815000009</v>
          </cell>
          <cell r="O192">
            <v>362565.02815000003</v>
          </cell>
          <cell r="P192">
            <v>351989.02815000003</v>
          </cell>
          <cell r="Q192">
            <v>357728.02815000003</v>
          </cell>
        </row>
        <row r="193">
          <cell r="A193" t="str">
            <v>Inter_teleco_serv_purch_int</v>
          </cell>
          <cell r="B193" t="str">
            <v>GV0540.intern</v>
          </cell>
          <cell r="C193" t="str">
            <v>GV</v>
          </cell>
          <cell r="D193">
            <v>1850</v>
          </cell>
          <cell r="E193" t="str">
            <v>International telecomms services purch. - intern</v>
          </cell>
          <cell r="H193" t="str">
            <v>ManOldData, ManInpFin</v>
          </cell>
          <cell r="J193">
            <v>0</v>
          </cell>
          <cell r="K193">
            <v>0</v>
          </cell>
          <cell r="L193">
            <v>0</v>
          </cell>
          <cell r="M193">
            <v>0</v>
          </cell>
          <cell r="N193">
            <v>0</v>
          </cell>
          <cell r="O193">
            <v>0</v>
          </cell>
          <cell r="P193">
            <v>0</v>
          </cell>
          <cell r="Q193">
            <v>0</v>
          </cell>
        </row>
        <row r="194">
          <cell r="A194" t="str">
            <v>Inter_teleco_serv_purch</v>
          </cell>
          <cell r="B194" t="str">
            <v>GV0540</v>
          </cell>
          <cell r="C194" t="str">
            <v>GV</v>
          </cell>
          <cell r="D194">
            <v>1860</v>
          </cell>
          <cell r="E194" t="str">
            <v>International telecomms services purch.</v>
          </cell>
          <cell r="H194" t="str">
            <v>GV</v>
          </cell>
          <cell r="J194">
            <v>0</v>
          </cell>
          <cell r="K194">
            <v>0</v>
          </cell>
          <cell r="L194">
            <v>542131</v>
          </cell>
          <cell r="M194">
            <v>425550.02815000003</v>
          </cell>
          <cell r="N194">
            <v>458995.02815000009</v>
          </cell>
          <cell r="O194">
            <v>362565.02815000003</v>
          </cell>
          <cell r="P194">
            <v>351989.02815000003</v>
          </cell>
          <cell r="Q194">
            <v>357728.02815000003</v>
          </cell>
        </row>
        <row r="195">
          <cell r="A195" t="str">
            <v>Energy_ext</v>
          </cell>
          <cell r="B195" t="str">
            <v>GV0560.extern</v>
          </cell>
          <cell r="C195" t="str">
            <v>GV</v>
          </cell>
          <cell r="D195">
            <v>1870</v>
          </cell>
          <cell r="E195" t="str">
            <v>Energy - extern</v>
          </cell>
          <cell r="H195" t="str">
            <v>ManOldData, ManInpFin</v>
          </cell>
          <cell r="J195">
            <v>0</v>
          </cell>
          <cell r="K195">
            <v>0</v>
          </cell>
          <cell r="L195">
            <v>0</v>
          </cell>
          <cell r="M195">
            <v>57322.521177900016</v>
          </cell>
          <cell r="N195">
            <v>58716.680472540022</v>
          </cell>
          <cell r="O195">
            <v>59663.068997711664</v>
          </cell>
          <cell r="P195">
            <v>60774.387448648158</v>
          </cell>
          <cell r="Q195">
            <v>61822.792821680894</v>
          </cell>
        </row>
        <row r="196">
          <cell r="A196" t="str">
            <v>Energy_int</v>
          </cell>
          <cell r="B196" t="str">
            <v>GV0560.intern</v>
          </cell>
          <cell r="C196" t="str">
            <v>GV</v>
          </cell>
          <cell r="D196">
            <v>1880</v>
          </cell>
          <cell r="E196" t="str">
            <v>Energy - intern</v>
          </cell>
          <cell r="H196" t="str">
            <v>ManOldData, ManInpFin</v>
          </cell>
          <cell r="J196">
            <v>0</v>
          </cell>
          <cell r="K196">
            <v>0</v>
          </cell>
          <cell r="L196">
            <v>0</v>
          </cell>
          <cell r="M196">
            <v>0</v>
          </cell>
          <cell r="N196">
            <v>0</v>
          </cell>
          <cell r="O196">
            <v>0</v>
          </cell>
          <cell r="P196">
            <v>0</v>
          </cell>
          <cell r="Q196">
            <v>0</v>
          </cell>
        </row>
        <row r="197">
          <cell r="A197" t="str">
            <v>Energy</v>
          </cell>
          <cell r="B197" t="str">
            <v>GV0560</v>
          </cell>
          <cell r="C197" t="str">
            <v>GV</v>
          </cell>
          <cell r="D197">
            <v>1890</v>
          </cell>
          <cell r="E197" t="str">
            <v>Energy</v>
          </cell>
          <cell r="H197" t="str">
            <v>GV</v>
          </cell>
          <cell r="J197">
            <v>0</v>
          </cell>
          <cell r="K197">
            <v>0</v>
          </cell>
          <cell r="L197">
            <v>0</v>
          </cell>
          <cell r="M197">
            <v>57322.521177900016</v>
          </cell>
          <cell r="N197">
            <v>58716.680472540022</v>
          </cell>
          <cell r="O197">
            <v>59663.068997711664</v>
          </cell>
          <cell r="P197">
            <v>60774.387448648158</v>
          </cell>
          <cell r="Q197">
            <v>61822.792821680894</v>
          </cell>
        </row>
        <row r="198">
          <cell r="A198" t="str">
            <v>Oth_serv_purch_ext</v>
          </cell>
          <cell r="B198" t="str">
            <v>GV0580.extern</v>
          </cell>
          <cell r="C198" t="str">
            <v>GV</v>
          </cell>
          <cell r="D198">
            <v>1900</v>
          </cell>
          <cell r="E198" t="str">
            <v>Other services purchased - extern</v>
          </cell>
          <cell r="H198" t="str">
            <v>ManOldData, ManInpFin</v>
          </cell>
          <cell r="J198">
            <v>1250952</v>
          </cell>
          <cell r="K198">
            <v>916531</v>
          </cell>
          <cell r="L198">
            <v>0</v>
          </cell>
          <cell r="M198">
            <v>136008.73768995999</v>
          </cell>
          <cell r="N198">
            <v>298467.19330352999</v>
          </cell>
          <cell r="O198">
            <v>299016.51438239444</v>
          </cell>
          <cell r="P198">
            <v>303477.49395430164</v>
          </cell>
          <cell r="Q198">
            <v>322791.95869936515</v>
          </cell>
        </row>
        <row r="199">
          <cell r="A199" t="str">
            <v>Oth_serv_purch_int</v>
          </cell>
          <cell r="B199" t="str">
            <v>GV0580.intern</v>
          </cell>
          <cell r="C199" t="str">
            <v>GV</v>
          </cell>
          <cell r="D199">
            <v>1910</v>
          </cell>
          <cell r="E199" t="str">
            <v>Other services purchased - intern</v>
          </cell>
          <cell r="H199" t="str">
            <v>ManOldData, ManInpFin</v>
          </cell>
          <cell r="J199">
            <v>0</v>
          </cell>
          <cell r="K199">
            <v>0</v>
          </cell>
          <cell r="L199">
            <v>0</v>
          </cell>
          <cell r="M199">
            <v>0</v>
          </cell>
          <cell r="N199">
            <v>0</v>
          </cell>
          <cell r="O199">
            <v>0</v>
          </cell>
          <cell r="P199">
            <v>0</v>
          </cell>
          <cell r="Q199">
            <v>0</v>
          </cell>
        </row>
        <row r="200">
          <cell r="A200" t="str">
            <v>Oth_serv_purch</v>
          </cell>
          <cell r="B200" t="str">
            <v>GV0580</v>
          </cell>
          <cell r="C200" t="str">
            <v>GV</v>
          </cell>
          <cell r="D200">
            <v>1920</v>
          </cell>
          <cell r="E200" t="str">
            <v>Other services purchased</v>
          </cell>
          <cell r="H200" t="str">
            <v>GV</v>
          </cell>
          <cell r="J200">
            <v>1250952</v>
          </cell>
          <cell r="K200">
            <v>916531</v>
          </cell>
          <cell r="L200">
            <v>0</v>
          </cell>
          <cell r="M200">
            <v>136008.73768995999</v>
          </cell>
          <cell r="N200">
            <v>298467.19330352999</v>
          </cell>
          <cell r="O200">
            <v>299016.51438239444</v>
          </cell>
          <cell r="P200">
            <v>303477.49395430164</v>
          </cell>
          <cell r="Q200">
            <v>322791.95869936515</v>
          </cell>
        </row>
        <row r="201">
          <cell r="A201" t="str">
            <v>Tot_goods_serv_purch_ext</v>
          </cell>
          <cell r="B201" t="str">
            <v>GV9120.extern</v>
          </cell>
          <cell r="C201" t="str">
            <v>GV</v>
          </cell>
          <cell r="D201">
            <v>1930</v>
          </cell>
          <cell r="E201" t="str">
            <v>Total goods and services purchased - extern</v>
          </cell>
          <cell r="H201" t="str">
            <v>ManOldData, ManInpFin</v>
          </cell>
          <cell r="J201">
            <v>1746219</v>
          </cell>
          <cell r="K201">
            <v>1213281</v>
          </cell>
          <cell r="L201">
            <v>1164571</v>
          </cell>
          <cell r="M201">
            <v>1653510.3355928501</v>
          </cell>
          <cell r="N201">
            <v>2045771.8868712045</v>
          </cell>
          <cell r="O201">
            <v>1935699.6291787138</v>
          </cell>
          <cell r="P201">
            <v>2067080.9497167165</v>
          </cell>
          <cell r="Q201">
            <v>2190520.6926292148</v>
          </cell>
        </row>
        <row r="202">
          <cell r="A202" t="str">
            <v>Tot_goods_serv_purch_int</v>
          </cell>
          <cell r="B202" t="str">
            <v>GV9120.intern</v>
          </cell>
          <cell r="C202" t="str">
            <v>GV</v>
          </cell>
          <cell r="D202">
            <v>1940</v>
          </cell>
          <cell r="E202" t="str">
            <v>Total goods and services purchased - intern</v>
          </cell>
          <cell r="H202" t="str">
            <v>ManOldData, ManInpFin</v>
          </cell>
          <cell r="J202">
            <v>0</v>
          </cell>
          <cell r="K202">
            <v>0</v>
          </cell>
          <cell r="L202">
            <v>0</v>
          </cell>
          <cell r="M202">
            <v>0</v>
          </cell>
          <cell r="N202">
            <v>0</v>
          </cell>
          <cell r="O202">
            <v>0</v>
          </cell>
          <cell r="P202">
            <v>0</v>
          </cell>
          <cell r="Q202">
            <v>0</v>
          </cell>
        </row>
        <row r="203">
          <cell r="A203" t="str">
            <v>Tot_goods_serv_purch</v>
          </cell>
          <cell r="B203" t="str">
            <v>GV9120</v>
          </cell>
          <cell r="C203" t="str">
            <v>GV</v>
          </cell>
          <cell r="D203">
            <v>1950</v>
          </cell>
          <cell r="E203" t="str">
            <v>Total goods and services purchased</v>
          </cell>
          <cell r="H203" t="str">
            <v>GV</v>
          </cell>
          <cell r="J203">
            <v>1746219</v>
          </cell>
          <cell r="K203">
            <v>1213281</v>
          </cell>
          <cell r="L203">
            <v>1164571</v>
          </cell>
          <cell r="M203">
            <v>1653510.3355928503</v>
          </cell>
          <cell r="N203">
            <v>2045771.8868712047</v>
          </cell>
          <cell r="O203">
            <v>1935699.6291787142</v>
          </cell>
          <cell r="P203">
            <v>2067080.9497167165</v>
          </cell>
          <cell r="Q203">
            <v>2190520.6926292153</v>
          </cell>
        </row>
        <row r="204">
          <cell r="A204" t="str">
            <v>Gross_inc</v>
          </cell>
          <cell r="B204" t="str">
            <v>GV9910</v>
          </cell>
          <cell r="C204" t="str">
            <v>GV</v>
          </cell>
          <cell r="D204">
            <v>1960</v>
          </cell>
          <cell r="E204" t="str">
            <v>Gross income</v>
          </cell>
          <cell r="H204" t="str">
            <v>GV</v>
          </cell>
          <cell r="J204">
            <v>4889280</v>
          </cell>
          <cell r="K204">
            <v>3311420</v>
          </cell>
          <cell r="L204">
            <v>6441859</v>
          </cell>
          <cell r="M204">
            <v>5597736.6644071499</v>
          </cell>
          <cell r="N204">
            <v>6437581.1131287953</v>
          </cell>
          <cell r="O204">
            <v>6879269.370821286</v>
          </cell>
          <cell r="P204">
            <v>6780369.050283283</v>
          </cell>
          <cell r="Q204">
            <v>6499778.3073707847</v>
          </cell>
        </row>
        <row r="205">
          <cell r="A205" t="str">
            <v>Wag_sala_ext</v>
          </cell>
          <cell r="B205" t="str">
            <v>GV0610.extern</v>
          </cell>
          <cell r="C205" t="str">
            <v>GV</v>
          </cell>
          <cell r="D205">
            <v>1970</v>
          </cell>
          <cell r="E205" t="str">
            <v>Wages and salaries - extern</v>
          </cell>
          <cell r="H205" t="str">
            <v>ManOldData, ManInpFin</v>
          </cell>
          <cell r="J205">
            <v>678557</v>
          </cell>
          <cell r="K205">
            <v>454499</v>
          </cell>
          <cell r="L205">
            <v>1269860</v>
          </cell>
          <cell r="M205">
            <v>649648.31556302647</v>
          </cell>
          <cell r="N205">
            <v>601027.37445747235</v>
          </cell>
          <cell r="O205">
            <v>564101.12720797793</v>
          </cell>
          <cell r="P205">
            <v>530056.38840968593</v>
          </cell>
          <cell r="Q205">
            <v>546652.32021939079</v>
          </cell>
        </row>
        <row r="206">
          <cell r="A206" t="str">
            <v>Wag_sala_int</v>
          </cell>
          <cell r="B206" t="str">
            <v>GV0610.intern</v>
          </cell>
          <cell r="C206" t="str">
            <v>GV</v>
          </cell>
          <cell r="D206">
            <v>1980</v>
          </cell>
          <cell r="E206" t="str">
            <v>Wages and salaries - intern</v>
          </cell>
          <cell r="H206" t="str">
            <v>ManOldData, ManInpFin</v>
          </cell>
          <cell r="J206">
            <v>0</v>
          </cell>
          <cell r="K206">
            <v>0</v>
          </cell>
          <cell r="L206">
            <v>0</v>
          </cell>
          <cell r="M206">
            <v>0</v>
          </cell>
          <cell r="N206">
            <v>0</v>
          </cell>
          <cell r="O206">
            <v>0</v>
          </cell>
          <cell r="P206">
            <v>0</v>
          </cell>
          <cell r="Q206">
            <v>0</v>
          </cell>
        </row>
        <row r="207">
          <cell r="A207" t="str">
            <v>Wag_sala</v>
          </cell>
          <cell r="B207" t="str">
            <v>GV0610</v>
          </cell>
          <cell r="C207" t="str">
            <v>GV</v>
          </cell>
          <cell r="D207">
            <v>1990</v>
          </cell>
          <cell r="E207" t="str">
            <v>Wages and salaries</v>
          </cell>
          <cell r="H207" t="str">
            <v>GV</v>
          </cell>
          <cell r="J207">
            <v>678557</v>
          </cell>
          <cell r="K207">
            <v>454499</v>
          </cell>
          <cell r="L207">
            <v>1269860</v>
          </cell>
          <cell r="M207">
            <v>649648.31556302647</v>
          </cell>
          <cell r="N207">
            <v>601027.37445747235</v>
          </cell>
          <cell r="O207">
            <v>564101.12720797793</v>
          </cell>
          <cell r="P207">
            <v>530056.38840968593</v>
          </cell>
          <cell r="Q207">
            <v>546652.32021939079</v>
          </cell>
        </row>
        <row r="208">
          <cell r="A208" t="str">
            <v>Soc_sec_cont_ext</v>
          </cell>
          <cell r="B208" t="str">
            <v>GV0620.extern</v>
          </cell>
          <cell r="C208" t="str">
            <v>GV</v>
          </cell>
          <cell r="D208">
            <v>2000</v>
          </cell>
          <cell r="E208" t="str">
            <v>Social security contributions - extern</v>
          </cell>
          <cell r="H208" t="str">
            <v>ManOldData, ManInpFin</v>
          </cell>
          <cell r="J208">
            <v>562278</v>
          </cell>
          <cell r="K208">
            <v>327953</v>
          </cell>
          <cell r="L208">
            <v>0</v>
          </cell>
          <cell r="M208">
            <v>507522.39141245646</v>
          </cell>
          <cell r="N208">
            <v>490539.65607143333</v>
          </cell>
          <cell r="O208">
            <v>467612.53772441117</v>
          </cell>
          <cell r="P208">
            <v>445761.76509368978</v>
          </cell>
          <cell r="Q208">
            <v>464724.94347972417</v>
          </cell>
        </row>
        <row r="209">
          <cell r="A209" t="str">
            <v>Soc_sec_cont_int</v>
          </cell>
          <cell r="B209" t="str">
            <v>GV0620.intern</v>
          </cell>
          <cell r="C209" t="str">
            <v>GV</v>
          </cell>
          <cell r="D209">
            <v>2010</v>
          </cell>
          <cell r="E209" t="str">
            <v>Social security contributions - intern</v>
          </cell>
          <cell r="H209" t="str">
            <v>ManOldData, ManInpFin</v>
          </cell>
          <cell r="J209">
            <v>0</v>
          </cell>
          <cell r="K209">
            <v>0</v>
          </cell>
          <cell r="L209">
            <v>0</v>
          </cell>
          <cell r="M209">
            <v>0</v>
          </cell>
          <cell r="N209">
            <v>0</v>
          </cell>
          <cell r="O209">
            <v>0</v>
          </cell>
          <cell r="P209">
            <v>0</v>
          </cell>
          <cell r="Q209">
            <v>0</v>
          </cell>
        </row>
        <row r="210">
          <cell r="A210" t="str">
            <v>Soc_sec_cont</v>
          </cell>
          <cell r="B210" t="str">
            <v>GV0620</v>
          </cell>
          <cell r="C210" t="str">
            <v>GV</v>
          </cell>
          <cell r="D210">
            <v>2020</v>
          </cell>
          <cell r="E210" t="str">
            <v>Social security contributions</v>
          </cell>
          <cell r="H210" t="str">
            <v>GV</v>
          </cell>
          <cell r="J210">
            <v>562278</v>
          </cell>
          <cell r="K210">
            <v>327953</v>
          </cell>
          <cell r="L210">
            <v>0</v>
          </cell>
          <cell r="M210">
            <v>507522.39141245646</v>
          </cell>
          <cell r="N210">
            <v>490539.65607143333</v>
          </cell>
          <cell r="O210">
            <v>467612.53772441117</v>
          </cell>
          <cell r="P210">
            <v>445761.76509368978</v>
          </cell>
          <cell r="Q210">
            <v>464724.94347972417</v>
          </cell>
        </row>
        <row r="211">
          <cell r="A211" t="str">
            <v>Exp_pens_plan_bene_ext</v>
          </cell>
          <cell r="B211" t="str">
            <v>GV0630.extern</v>
          </cell>
          <cell r="C211" t="str">
            <v>GV</v>
          </cell>
          <cell r="D211">
            <v>2030</v>
          </cell>
          <cell r="E211" t="str">
            <v>Expenses for pension plans and benefits - extern</v>
          </cell>
          <cell r="H211" t="str">
            <v>ManOldData, ManInpFin</v>
          </cell>
          <cell r="J211">
            <v>0</v>
          </cell>
          <cell r="K211">
            <v>0</v>
          </cell>
          <cell r="L211">
            <v>0</v>
          </cell>
          <cell r="M211">
            <v>71229.786349923001</v>
          </cell>
          <cell r="N211">
            <v>92210.717693358602</v>
          </cell>
          <cell r="O211">
            <v>105615.0867525677</v>
          </cell>
          <cell r="P211">
            <v>72728.751613965273</v>
          </cell>
          <cell r="Q211">
            <v>72446.875920366088</v>
          </cell>
        </row>
        <row r="212">
          <cell r="A212" t="str">
            <v>Exp_pens_plan_bene_int</v>
          </cell>
          <cell r="B212" t="str">
            <v>GV0630.intern</v>
          </cell>
          <cell r="C212" t="str">
            <v>GV</v>
          </cell>
          <cell r="D212">
            <v>2040</v>
          </cell>
          <cell r="E212" t="str">
            <v>Expenses for pension plans and benefits - intern</v>
          </cell>
          <cell r="H212" t="str">
            <v>ManOldData, ManInpFin</v>
          </cell>
          <cell r="J212">
            <v>0</v>
          </cell>
          <cell r="K212">
            <v>0</v>
          </cell>
          <cell r="L212">
            <v>0</v>
          </cell>
          <cell r="M212">
            <v>0</v>
          </cell>
          <cell r="N212">
            <v>0</v>
          </cell>
          <cell r="O212">
            <v>0</v>
          </cell>
          <cell r="P212">
            <v>0</v>
          </cell>
          <cell r="Q212">
            <v>0</v>
          </cell>
        </row>
        <row r="213">
          <cell r="A213" t="str">
            <v>Exp_pens_plan_bene</v>
          </cell>
          <cell r="B213" t="str">
            <v>GV0630</v>
          </cell>
          <cell r="C213" t="str">
            <v>GV</v>
          </cell>
          <cell r="D213">
            <v>2050</v>
          </cell>
          <cell r="E213" t="str">
            <v>Expenses for pension plans and benefits</v>
          </cell>
          <cell r="H213" t="str">
            <v>GV</v>
          </cell>
          <cell r="J213">
            <v>0</v>
          </cell>
          <cell r="K213">
            <v>0</v>
          </cell>
          <cell r="L213">
            <v>0</v>
          </cell>
          <cell r="M213">
            <v>71229.786349923001</v>
          </cell>
          <cell r="N213">
            <v>92210.717693358602</v>
          </cell>
          <cell r="O213">
            <v>105615.0867525677</v>
          </cell>
          <cell r="P213">
            <v>72728.751613965273</v>
          </cell>
          <cell r="Q213">
            <v>72446.875920366088</v>
          </cell>
        </row>
        <row r="214">
          <cell r="A214" t="str">
            <v>Tot_pers_cost_ext</v>
          </cell>
          <cell r="B214" t="str">
            <v>GV9130.extern</v>
          </cell>
          <cell r="C214" t="str">
            <v>GV</v>
          </cell>
          <cell r="D214">
            <v>2060</v>
          </cell>
          <cell r="E214" t="str">
            <v>Total personnel costs - extern</v>
          </cell>
          <cell r="H214" t="str">
            <v>ManOldData, ManInpFin</v>
          </cell>
          <cell r="J214">
            <v>1240835</v>
          </cell>
          <cell r="K214">
            <v>782452</v>
          </cell>
          <cell r="L214">
            <v>1269860</v>
          </cell>
          <cell r="M214">
            <v>1228400.4933254058</v>
          </cell>
          <cell r="N214">
            <v>1183777.7482222645</v>
          </cell>
          <cell r="O214">
            <v>1137328.7516849567</v>
          </cell>
          <cell r="P214">
            <v>1048546.905117341</v>
          </cell>
          <cell r="Q214">
            <v>1083824.1396194811</v>
          </cell>
        </row>
        <row r="215">
          <cell r="A215" t="str">
            <v>Tot_pers_cost_int</v>
          </cell>
          <cell r="B215" t="str">
            <v>GV9130.intern</v>
          </cell>
          <cell r="C215" t="str">
            <v>GV</v>
          </cell>
          <cell r="D215">
            <v>2070</v>
          </cell>
          <cell r="E215" t="str">
            <v>Total personnel costs - intern</v>
          </cell>
          <cell r="H215" t="str">
            <v>ManOldData, ManInpFin</v>
          </cell>
          <cell r="J215">
            <v>0</v>
          </cell>
          <cell r="K215">
            <v>0</v>
          </cell>
          <cell r="L215">
            <v>0</v>
          </cell>
          <cell r="M215">
            <v>0</v>
          </cell>
          <cell r="N215">
            <v>0</v>
          </cell>
          <cell r="O215">
            <v>0</v>
          </cell>
          <cell r="P215">
            <v>0</v>
          </cell>
          <cell r="Q215">
            <v>0</v>
          </cell>
        </row>
        <row r="216">
          <cell r="A216" t="str">
            <v>Tot_pers_cost</v>
          </cell>
          <cell r="B216" t="str">
            <v>GV9130</v>
          </cell>
          <cell r="C216" t="str">
            <v>GV</v>
          </cell>
          <cell r="D216">
            <v>2080</v>
          </cell>
          <cell r="E216" t="str">
            <v>Total personnel costs</v>
          </cell>
          <cell r="H216" t="str">
            <v>GV</v>
          </cell>
          <cell r="J216">
            <v>1240835</v>
          </cell>
          <cell r="K216">
            <v>782452</v>
          </cell>
          <cell r="L216">
            <v>1269860</v>
          </cell>
          <cell r="M216">
            <v>1228400.4933254058</v>
          </cell>
          <cell r="N216">
            <v>1183777.7482222645</v>
          </cell>
          <cell r="O216">
            <v>1137328.7516849567</v>
          </cell>
          <cell r="P216">
            <v>1048546.905117341</v>
          </cell>
          <cell r="Q216">
            <v>1083824.1396194811</v>
          </cell>
        </row>
        <row r="217">
          <cell r="A217" t="str">
            <v>Depre_amort</v>
          </cell>
          <cell r="B217" t="str">
            <v>GV0710</v>
          </cell>
          <cell r="C217" t="str">
            <v>GV</v>
          </cell>
          <cell r="D217">
            <v>2090</v>
          </cell>
          <cell r="E217" t="str">
            <v>Depreciation and amortization</v>
          </cell>
          <cell r="H217" t="str">
            <v>ManOldData, GV</v>
          </cell>
          <cell r="J217">
            <v>1119569</v>
          </cell>
          <cell r="K217">
            <v>923867</v>
          </cell>
          <cell r="L217">
            <v>1567021</v>
          </cell>
          <cell r="M217">
            <v>1130169.6491467357</v>
          </cell>
          <cell r="N217">
            <v>1231063.0942032188</v>
          </cell>
          <cell r="O217">
            <v>1343876.1792805244</v>
          </cell>
          <cell r="P217">
            <v>1427242.9977264144</v>
          </cell>
          <cell r="Q217">
            <v>1524104.5208316743</v>
          </cell>
        </row>
        <row r="218">
          <cell r="A218" t="str">
            <v>UMTS_lic_amort</v>
          </cell>
          <cell r="B218" t="str">
            <v>GV0712</v>
          </cell>
          <cell r="C218" t="str">
            <v>GV</v>
          </cell>
          <cell r="D218">
            <v>2100</v>
          </cell>
          <cell r="E218" t="str">
            <v>UMTS licence amortization</v>
          </cell>
          <cell r="H218" t="str">
            <v>ManOldData, ManInpFin</v>
          </cell>
          <cell r="J218">
            <v>0</v>
          </cell>
          <cell r="K218">
            <v>0</v>
          </cell>
          <cell r="L218">
            <v>0</v>
          </cell>
          <cell r="M218">
            <v>0</v>
          </cell>
          <cell r="N218">
            <v>0</v>
          </cell>
          <cell r="O218">
            <v>0</v>
          </cell>
          <cell r="P218">
            <v>0</v>
          </cell>
          <cell r="Q218">
            <v>0</v>
          </cell>
        </row>
        <row r="219">
          <cell r="A219" t="str">
            <v>Depre_goodw_fr_part_cons</v>
          </cell>
          <cell r="B219" t="str">
            <v>GV0711</v>
          </cell>
          <cell r="C219" t="str">
            <v>GV</v>
          </cell>
          <cell r="D219">
            <v>2110</v>
          </cell>
          <cell r="E219" t="str">
            <v>Depreciat.of goodwill fr.partial consol.</v>
          </cell>
          <cell r="H219" t="str">
            <v>ManOldData, ManInpFin</v>
          </cell>
          <cell r="J219">
            <v>0</v>
          </cell>
          <cell r="K219">
            <v>364958</v>
          </cell>
          <cell r="L219">
            <v>0</v>
          </cell>
          <cell r="M219">
            <v>0</v>
          </cell>
          <cell r="N219">
            <v>0</v>
          </cell>
          <cell r="O219">
            <v>0</v>
          </cell>
          <cell r="P219">
            <v>0</v>
          </cell>
          <cell r="Q219">
            <v>0</v>
          </cell>
        </row>
        <row r="220">
          <cell r="A220" t="str">
            <v>Depre_goodw_fr_sep_fin_statem</v>
          </cell>
          <cell r="B220" t="str">
            <v>GV0714</v>
          </cell>
          <cell r="C220" t="str">
            <v>GV</v>
          </cell>
          <cell r="D220">
            <v>2120</v>
          </cell>
          <cell r="E220" t="str">
            <v>Depreciat.of goowill fr.sep. fin.statem.</v>
          </cell>
          <cell r="H220" t="str">
            <v>ManOldData, ManInpFin</v>
          </cell>
          <cell r="J220">
            <v>0</v>
          </cell>
          <cell r="K220">
            <v>0</v>
          </cell>
          <cell r="L220">
            <v>0</v>
          </cell>
          <cell r="M220">
            <v>0</v>
          </cell>
          <cell r="N220">
            <v>0</v>
          </cell>
          <cell r="O220">
            <v>0</v>
          </cell>
          <cell r="P220">
            <v>0</v>
          </cell>
          <cell r="Q220">
            <v>0</v>
          </cell>
        </row>
        <row r="221">
          <cell r="A221" t="str">
            <v>Depre_curr_ass_unus</v>
          </cell>
          <cell r="B221" t="str">
            <v>GV0720</v>
          </cell>
          <cell r="C221" t="str">
            <v>GV</v>
          </cell>
          <cell r="D221">
            <v>2130</v>
          </cell>
          <cell r="E221" t="str">
            <v>Depreciation of current assets, unusual</v>
          </cell>
          <cell r="H221" t="str">
            <v>ManOldData, GV</v>
          </cell>
          <cell r="J221">
            <v>270000</v>
          </cell>
          <cell r="K221">
            <v>0</v>
          </cell>
          <cell r="L221">
            <v>75000</v>
          </cell>
          <cell r="M221">
            <v>0</v>
          </cell>
          <cell r="N221">
            <v>0</v>
          </cell>
          <cell r="O221">
            <v>0</v>
          </cell>
          <cell r="P221">
            <v>0</v>
          </cell>
          <cell r="Q221">
            <v>0</v>
          </cell>
        </row>
        <row r="222">
          <cell r="A222" t="str">
            <v>Depre_val_add_tax</v>
          </cell>
          <cell r="B222" t="str">
            <v>GV0722</v>
          </cell>
          <cell r="C222" t="str">
            <v>GV</v>
          </cell>
          <cell r="D222">
            <v>2140</v>
          </cell>
          <cell r="E222" t="str">
            <v>Depreciation value-added tax</v>
          </cell>
          <cell r="H222" t="str">
            <v>ManOldData, ManInpFin</v>
          </cell>
          <cell r="J222">
            <v>0</v>
          </cell>
          <cell r="K222">
            <v>0</v>
          </cell>
          <cell r="L222">
            <v>0</v>
          </cell>
          <cell r="M222">
            <v>0</v>
          </cell>
          <cell r="N222">
            <v>0</v>
          </cell>
          <cell r="O222">
            <v>0</v>
          </cell>
          <cell r="P222">
            <v>0</v>
          </cell>
          <cell r="Q222">
            <v>0</v>
          </cell>
        </row>
        <row r="223">
          <cell r="A223" t="str">
            <v>Tot_depre</v>
          </cell>
          <cell r="B223" t="str">
            <v>GV9140</v>
          </cell>
          <cell r="C223" t="str">
            <v>GV</v>
          </cell>
          <cell r="D223">
            <v>2150</v>
          </cell>
          <cell r="E223" t="str">
            <v>Total depreciation</v>
          </cell>
          <cell r="H223" t="str">
            <v>GV</v>
          </cell>
          <cell r="J223">
            <v>1389569</v>
          </cell>
          <cell r="K223">
            <v>1288825</v>
          </cell>
          <cell r="L223">
            <v>1642021</v>
          </cell>
          <cell r="M223">
            <v>1130169.6491567357</v>
          </cell>
          <cell r="N223">
            <v>1231063.0942032188</v>
          </cell>
          <cell r="O223">
            <v>1343876.1792805244</v>
          </cell>
          <cell r="P223">
            <v>1427242.9977264144</v>
          </cell>
          <cell r="Q223">
            <v>1524104.5208316743</v>
          </cell>
        </row>
        <row r="224">
          <cell r="A224" t="str">
            <v>Rent_leas_ext</v>
          </cell>
          <cell r="B224" t="str">
            <v>GV0810.extern</v>
          </cell>
          <cell r="C224" t="str">
            <v>GV</v>
          </cell>
          <cell r="D224">
            <v>2160</v>
          </cell>
          <cell r="E224" t="str">
            <v>Rental and leasing - extern</v>
          </cell>
          <cell r="H224" t="str">
            <v>ManOldData, ManInpFin</v>
          </cell>
          <cell r="J224">
            <v>0</v>
          </cell>
          <cell r="K224">
            <v>0</v>
          </cell>
          <cell r="L224">
            <v>0</v>
          </cell>
          <cell r="M224">
            <v>23743.186340000004</v>
          </cell>
          <cell r="N224">
            <v>47422.402148599998</v>
          </cell>
          <cell r="O224">
            <v>57773.90923763044</v>
          </cell>
          <cell r="P224">
            <v>69513.104772571911</v>
          </cell>
          <cell r="Q224">
            <v>69339.593595813058</v>
          </cell>
        </row>
        <row r="225">
          <cell r="A225" t="str">
            <v>Rent_leas_int</v>
          </cell>
          <cell r="B225" t="str">
            <v>GV0810.intern</v>
          </cell>
          <cell r="C225" t="str">
            <v>GV</v>
          </cell>
          <cell r="D225">
            <v>2170</v>
          </cell>
          <cell r="E225" t="str">
            <v>Rental and leasing - intern</v>
          </cell>
          <cell r="H225" t="str">
            <v>ManOldData, ManInpFin</v>
          </cell>
          <cell r="J225">
            <v>0</v>
          </cell>
          <cell r="K225">
            <v>0</v>
          </cell>
          <cell r="L225">
            <v>0</v>
          </cell>
          <cell r="M225">
            <v>0</v>
          </cell>
          <cell r="N225">
            <v>0</v>
          </cell>
          <cell r="O225">
            <v>0</v>
          </cell>
          <cell r="P225">
            <v>0</v>
          </cell>
          <cell r="Q225">
            <v>0</v>
          </cell>
        </row>
        <row r="226">
          <cell r="A226" t="str">
            <v>Rent_leas</v>
          </cell>
          <cell r="B226" t="str">
            <v>GV0810</v>
          </cell>
          <cell r="C226" t="str">
            <v>GV</v>
          </cell>
          <cell r="D226">
            <v>2180</v>
          </cell>
          <cell r="E226" t="str">
            <v>Rental and leasing</v>
          </cell>
          <cell r="H226" t="str">
            <v>GV</v>
          </cell>
          <cell r="J226">
            <v>0</v>
          </cell>
          <cell r="K226">
            <v>0</v>
          </cell>
          <cell r="L226">
            <v>0</v>
          </cell>
          <cell r="M226">
            <v>23743.186340000004</v>
          </cell>
          <cell r="N226">
            <v>47422.402148599998</v>
          </cell>
          <cell r="O226">
            <v>57773.90923763044</v>
          </cell>
          <cell r="P226">
            <v>69513.104772571911</v>
          </cell>
          <cell r="Q226">
            <v>69339.593595813058</v>
          </cell>
        </row>
        <row r="227">
          <cell r="A227" t="str">
            <v>Leas_ext</v>
          </cell>
          <cell r="B227" t="str">
            <v>GV0820.extern</v>
          </cell>
          <cell r="C227" t="str">
            <v>GV</v>
          </cell>
          <cell r="D227">
            <v>2190</v>
          </cell>
          <cell r="E227" t="str">
            <v>Leasing - extern</v>
          </cell>
          <cell r="H227" t="str">
            <v>ManOldData, ManInpFin</v>
          </cell>
          <cell r="J227">
            <v>0</v>
          </cell>
          <cell r="K227">
            <v>0</v>
          </cell>
          <cell r="L227">
            <v>50087</v>
          </cell>
          <cell r="M227">
            <v>0</v>
          </cell>
          <cell r="N227">
            <v>0</v>
          </cell>
          <cell r="O227">
            <v>0</v>
          </cell>
          <cell r="P227">
            <v>0</v>
          </cell>
          <cell r="Q227">
            <v>0</v>
          </cell>
        </row>
        <row r="228">
          <cell r="A228" t="str">
            <v>Leas_int</v>
          </cell>
          <cell r="B228" t="str">
            <v>GV0820.intern</v>
          </cell>
          <cell r="C228" t="str">
            <v>GV</v>
          </cell>
          <cell r="D228">
            <v>2200</v>
          </cell>
          <cell r="E228" t="str">
            <v>Leasing - intern</v>
          </cell>
          <cell r="H228" t="str">
            <v>ManOldData, ManInpFin</v>
          </cell>
          <cell r="J228">
            <v>0</v>
          </cell>
          <cell r="K228">
            <v>0</v>
          </cell>
          <cell r="L228">
            <v>0</v>
          </cell>
          <cell r="M228">
            <v>0</v>
          </cell>
          <cell r="N228">
            <v>0</v>
          </cell>
          <cell r="O228">
            <v>0</v>
          </cell>
          <cell r="P228">
            <v>0</v>
          </cell>
          <cell r="Q228">
            <v>0</v>
          </cell>
        </row>
        <row r="229">
          <cell r="A229" t="str">
            <v>Leas</v>
          </cell>
          <cell r="B229" t="str">
            <v>GV0820</v>
          </cell>
          <cell r="C229" t="str">
            <v>GV</v>
          </cell>
          <cell r="D229">
            <v>2210</v>
          </cell>
          <cell r="E229" t="str">
            <v>Leasing</v>
          </cell>
          <cell r="H229" t="str">
            <v>GV</v>
          </cell>
          <cell r="J229">
            <v>0</v>
          </cell>
          <cell r="K229">
            <v>0</v>
          </cell>
          <cell r="L229">
            <v>50087</v>
          </cell>
          <cell r="M229">
            <v>0</v>
          </cell>
          <cell r="N229">
            <v>0</v>
          </cell>
          <cell r="O229">
            <v>0</v>
          </cell>
          <cell r="P229">
            <v>0</v>
          </cell>
          <cell r="Q229">
            <v>0</v>
          </cell>
        </row>
        <row r="230">
          <cell r="A230" t="str">
            <v>Maint_ext</v>
          </cell>
          <cell r="B230" t="str">
            <v>GV0822.extern</v>
          </cell>
          <cell r="C230" t="str">
            <v>GV</v>
          </cell>
          <cell r="D230">
            <v>2220</v>
          </cell>
          <cell r="E230" t="str">
            <v>Maintenance - extern</v>
          </cell>
          <cell r="H230" t="str">
            <v>ManOldData, ManInpFin</v>
          </cell>
          <cell r="J230">
            <v>0</v>
          </cell>
          <cell r="K230">
            <v>0</v>
          </cell>
          <cell r="L230">
            <v>480786</v>
          </cell>
          <cell r="M230">
            <v>202383.86115010001</v>
          </cell>
          <cell r="N230">
            <v>330990.17158032599</v>
          </cell>
          <cell r="O230">
            <v>387586.38880954025</v>
          </cell>
          <cell r="P230">
            <v>420891.62947399355</v>
          </cell>
          <cell r="Q230">
            <v>449113.17074024701</v>
          </cell>
        </row>
        <row r="231">
          <cell r="A231" t="str">
            <v>Maint_int</v>
          </cell>
          <cell r="B231" t="str">
            <v>GV0822.intern</v>
          </cell>
          <cell r="C231" t="str">
            <v>GV</v>
          </cell>
          <cell r="D231">
            <v>2230</v>
          </cell>
          <cell r="E231" t="str">
            <v>Maintenance - intern</v>
          </cell>
          <cell r="H231" t="str">
            <v>ManOldData, ManInpFin</v>
          </cell>
          <cell r="J231">
            <v>0</v>
          </cell>
          <cell r="K231">
            <v>0</v>
          </cell>
          <cell r="L231">
            <v>0</v>
          </cell>
          <cell r="M231">
            <v>0</v>
          </cell>
          <cell r="N231">
            <v>0</v>
          </cell>
          <cell r="O231">
            <v>0</v>
          </cell>
          <cell r="P231">
            <v>0</v>
          </cell>
          <cell r="Q231">
            <v>0</v>
          </cell>
        </row>
        <row r="232">
          <cell r="A232" t="str">
            <v>Maint</v>
          </cell>
          <cell r="B232" t="str">
            <v>GV0822</v>
          </cell>
          <cell r="C232" t="str">
            <v>GV</v>
          </cell>
          <cell r="D232">
            <v>2240</v>
          </cell>
          <cell r="E232" t="str">
            <v>Maintenance</v>
          </cell>
          <cell r="H232" t="str">
            <v>GV</v>
          </cell>
          <cell r="J232">
            <v>0</v>
          </cell>
          <cell r="K232">
            <v>0</v>
          </cell>
          <cell r="L232">
            <v>480786</v>
          </cell>
          <cell r="M232">
            <v>202383.86115010001</v>
          </cell>
          <cell r="N232">
            <v>330990.17158032599</v>
          </cell>
          <cell r="O232">
            <v>387586.38880954025</v>
          </cell>
          <cell r="P232">
            <v>420891.62947399355</v>
          </cell>
          <cell r="Q232">
            <v>449113.17074024701</v>
          </cell>
        </row>
        <row r="233">
          <cell r="A233" t="str">
            <v>Purch_RD_serv_ext</v>
          </cell>
          <cell r="B233" t="str">
            <v>GV0826.extern</v>
          </cell>
          <cell r="C233" t="str">
            <v>GV</v>
          </cell>
          <cell r="D233">
            <v>2250</v>
          </cell>
          <cell r="E233" t="str">
            <v>Purchased R&amp;D services - extern</v>
          </cell>
          <cell r="H233" t="str">
            <v>ManOldData, ManInpFin</v>
          </cell>
          <cell r="J233">
            <v>0</v>
          </cell>
          <cell r="K233">
            <v>0</v>
          </cell>
          <cell r="L233">
            <v>0</v>
          </cell>
          <cell r="M233">
            <v>0</v>
          </cell>
          <cell r="N233">
            <v>0</v>
          </cell>
          <cell r="O233">
            <v>0</v>
          </cell>
          <cell r="P233">
            <v>0</v>
          </cell>
          <cell r="Q233">
            <v>0</v>
          </cell>
        </row>
        <row r="234">
          <cell r="A234" t="str">
            <v>Purch_RD_serv_int</v>
          </cell>
          <cell r="B234" t="str">
            <v>GV0826.intern</v>
          </cell>
          <cell r="C234" t="str">
            <v>GV</v>
          </cell>
          <cell r="D234">
            <v>2260</v>
          </cell>
          <cell r="E234" t="str">
            <v>Purchased R&amp;D services - intern</v>
          </cell>
          <cell r="H234" t="str">
            <v>ManOldData, ManInpFin</v>
          </cell>
          <cell r="J234">
            <v>0</v>
          </cell>
          <cell r="K234">
            <v>0</v>
          </cell>
          <cell r="L234">
            <v>0</v>
          </cell>
          <cell r="M234">
            <v>0</v>
          </cell>
          <cell r="N234">
            <v>0</v>
          </cell>
          <cell r="O234">
            <v>0</v>
          </cell>
          <cell r="P234">
            <v>0</v>
          </cell>
          <cell r="Q234">
            <v>0</v>
          </cell>
        </row>
        <row r="235">
          <cell r="A235" t="str">
            <v>Purch_RD_serv</v>
          </cell>
          <cell r="B235" t="str">
            <v>GV0826</v>
          </cell>
          <cell r="C235" t="str">
            <v>GV</v>
          </cell>
          <cell r="D235">
            <v>2270</v>
          </cell>
          <cell r="E235" t="str">
            <v>Purchased R&amp;D services</v>
          </cell>
          <cell r="H235" t="str">
            <v>GV</v>
          </cell>
          <cell r="J235">
            <v>0</v>
          </cell>
          <cell r="K235">
            <v>0</v>
          </cell>
          <cell r="L235">
            <v>0</v>
          </cell>
          <cell r="M235">
            <v>0</v>
          </cell>
          <cell r="N235">
            <v>0</v>
          </cell>
          <cell r="O235">
            <v>0</v>
          </cell>
          <cell r="P235">
            <v>0</v>
          </cell>
          <cell r="Q235">
            <v>0</v>
          </cell>
        </row>
        <row r="236">
          <cell r="A236" t="str">
            <v>IT_supp_ext</v>
          </cell>
          <cell r="B236" t="str">
            <v>GV0828.extern</v>
          </cell>
          <cell r="C236" t="str">
            <v>GV</v>
          </cell>
          <cell r="D236">
            <v>2280</v>
          </cell>
          <cell r="E236" t="str">
            <v>IT support - extern</v>
          </cell>
          <cell r="H236" t="str">
            <v>ManOldData, ManInpFin</v>
          </cell>
          <cell r="J236">
            <v>0</v>
          </cell>
          <cell r="K236">
            <v>0</v>
          </cell>
          <cell r="L236">
            <v>0</v>
          </cell>
          <cell r="M236">
            <v>0</v>
          </cell>
          <cell r="N236">
            <v>0</v>
          </cell>
          <cell r="O236">
            <v>0</v>
          </cell>
          <cell r="P236">
            <v>0</v>
          </cell>
          <cell r="Q236">
            <v>0</v>
          </cell>
        </row>
        <row r="237">
          <cell r="A237" t="str">
            <v>IT_supp_int</v>
          </cell>
          <cell r="B237" t="str">
            <v>GV0828.intern</v>
          </cell>
          <cell r="C237" t="str">
            <v>GV</v>
          </cell>
          <cell r="D237">
            <v>2290</v>
          </cell>
          <cell r="E237" t="str">
            <v>IT support - intern</v>
          </cell>
          <cell r="H237" t="str">
            <v>ManOldData, ManInpFin</v>
          </cell>
          <cell r="J237">
            <v>0</v>
          </cell>
          <cell r="K237">
            <v>0</v>
          </cell>
          <cell r="L237">
            <v>0</v>
          </cell>
          <cell r="M237">
            <v>0</v>
          </cell>
          <cell r="N237">
            <v>0</v>
          </cell>
          <cell r="O237">
            <v>0</v>
          </cell>
          <cell r="P237">
            <v>0</v>
          </cell>
          <cell r="Q237">
            <v>0</v>
          </cell>
        </row>
        <row r="238">
          <cell r="A238" t="str">
            <v>IT_supp</v>
          </cell>
          <cell r="B238" t="str">
            <v>GV0828</v>
          </cell>
          <cell r="C238" t="str">
            <v>GV</v>
          </cell>
          <cell r="D238">
            <v>2300</v>
          </cell>
          <cell r="E238" t="str">
            <v>IT support</v>
          </cell>
          <cell r="H238" t="str">
            <v>GV</v>
          </cell>
          <cell r="J238">
            <v>0</v>
          </cell>
          <cell r="K238">
            <v>0</v>
          </cell>
          <cell r="L238">
            <v>0</v>
          </cell>
          <cell r="M238">
            <v>0</v>
          </cell>
          <cell r="N238">
            <v>0</v>
          </cell>
          <cell r="O238">
            <v>0</v>
          </cell>
          <cell r="P238">
            <v>0</v>
          </cell>
          <cell r="Q238">
            <v>0</v>
          </cell>
        </row>
        <row r="239">
          <cell r="A239" t="str">
            <v>Rep_ext</v>
          </cell>
          <cell r="B239" t="str">
            <v>GV0832.extern</v>
          </cell>
          <cell r="C239" t="str">
            <v>GV</v>
          </cell>
          <cell r="D239">
            <v>2310</v>
          </cell>
          <cell r="E239" t="str">
            <v>Repairs - extern</v>
          </cell>
          <cell r="H239" t="str">
            <v>ManOldData, ManInpFin</v>
          </cell>
          <cell r="J239">
            <v>0</v>
          </cell>
          <cell r="K239">
            <v>0</v>
          </cell>
          <cell r="L239">
            <v>0</v>
          </cell>
          <cell r="M239">
            <v>0</v>
          </cell>
          <cell r="N239">
            <v>0</v>
          </cell>
          <cell r="O239">
            <v>0</v>
          </cell>
          <cell r="P239">
            <v>0</v>
          </cell>
          <cell r="Q239">
            <v>0</v>
          </cell>
        </row>
        <row r="240">
          <cell r="A240" t="str">
            <v>Rep_int</v>
          </cell>
          <cell r="B240" t="str">
            <v>GV0832.intern</v>
          </cell>
          <cell r="C240" t="str">
            <v>GV</v>
          </cell>
          <cell r="D240">
            <v>2320</v>
          </cell>
          <cell r="E240" t="str">
            <v>Repairs - intern</v>
          </cell>
          <cell r="H240" t="str">
            <v>ManOldData, ManInpFin</v>
          </cell>
          <cell r="J240">
            <v>0</v>
          </cell>
          <cell r="K240">
            <v>0</v>
          </cell>
          <cell r="L240">
            <v>0</v>
          </cell>
          <cell r="M240">
            <v>0</v>
          </cell>
          <cell r="N240">
            <v>0</v>
          </cell>
          <cell r="O240">
            <v>0</v>
          </cell>
          <cell r="P240">
            <v>0</v>
          </cell>
          <cell r="Q240">
            <v>0</v>
          </cell>
        </row>
        <row r="241">
          <cell r="A241" t="str">
            <v>Rep</v>
          </cell>
          <cell r="B241" t="str">
            <v>GV0832</v>
          </cell>
          <cell r="C241" t="str">
            <v>GV</v>
          </cell>
          <cell r="D241">
            <v>2330</v>
          </cell>
          <cell r="E241" t="str">
            <v>Repairs</v>
          </cell>
          <cell r="H241" t="str">
            <v>GV</v>
          </cell>
          <cell r="J241">
            <v>0</v>
          </cell>
          <cell r="K241">
            <v>0</v>
          </cell>
          <cell r="L241">
            <v>0</v>
          </cell>
          <cell r="M241">
            <v>0</v>
          </cell>
          <cell r="N241">
            <v>0</v>
          </cell>
          <cell r="O241">
            <v>0</v>
          </cell>
          <cell r="P241">
            <v>0</v>
          </cell>
          <cell r="Q241">
            <v>0</v>
          </cell>
        </row>
        <row r="242">
          <cell r="A242" t="str">
            <v>Lic_ext</v>
          </cell>
          <cell r="B242" t="str">
            <v>GV0834.extern</v>
          </cell>
          <cell r="C242" t="str">
            <v>GV</v>
          </cell>
          <cell r="D242">
            <v>2340</v>
          </cell>
          <cell r="E242" t="str">
            <v>Licences - extern</v>
          </cell>
          <cell r="H242" t="str">
            <v>ManOldData, ManInpFin</v>
          </cell>
          <cell r="J242">
            <v>0</v>
          </cell>
          <cell r="K242">
            <v>0</v>
          </cell>
          <cell r="L242">
            <v>0</v>
          </cell>
          <cell r="M242">
            <v>31996.781029999995</v>
          </cell>
          <cell r="N242">
            <v>28877.994329739959</v>
          </cell>
          <cell r="O242">
            <v>30103.166020327448</v>
          </cell>
          <cell r="P242">
            <v>31087.115551388633</v>
          </cell>
          <cell r="Q242">
            <v>31821.030117330251</v>
          </cell>
        </row>
        <row r="243">
          <cell r="A243" t="str">
            <v>Lic_int</v>
          </cell>
          <cell r="B243" t="str">
            <v>GV0834.intern</v>
          </cell>
          <cell r="C243" t="str">
            <v>GV</v>
          </cell>
          <cell r="D243">
            <v>2350</v>
          </cell>
          <cell r="E243" t="str">
            <v>Licences - intern</v>
          </cell>
          <cell r="H243" t="str">
            <v>ManOldData, ManInpFin</v>
          </cell>
          <cell r="J243">
            <v>0</v>
          </cell>
          <cell r="K243">
            <v>0</v>
          </cell>
          <cell r="L243">
            <v>0</v>
          </cell>
          <cell r="M243">
            <v>0</v>
          </cell>
          <cell r="N243">
            <v>0</v>
          </cell>
          <cell r="O243">
            <v>0</v>
          </cell>
          <cell r="P243">
            <v>0</v>
          </cell>
          <cell r="Q243">
            <v>0</v>
          </cell>
        </row>
        <row r="244">
          <cell r="A244" t="str">
            <v>Lic</v>
          </cell>
          <cell r="B244" t="str">
            <v>GV0834</v>
          </cell>
          <cell r="C244" t="str">
            <v>GV</v>
          </cell>
          <cell r="D244">
            <v>2360</v>
          </cell>
          <cell r="E244" t="str">
            <v>Licences</v>
          </cell>
          <cell r="H244" t="str">
            <v>GV</v>
          </cell>
          <cell r="J244">
            <v>0</v>
          </cell>
          <cell r="K244">
            <v>0</v>
          </cell>
          <cell r="L244">
            <v>0</v>
          </cell>
          <cell r="M244">
            <v>31996.781029999995</v>
          </cell>
          <cell r="N244">
            <v>28877.994329739959</v>
          </cell>
          <cell r="O244">
            <v>30103.166020327448</v>
          </cell>
          <cell r="P244">
            <v>31087.115551388633</v>
          </cell>
          <cell r="Q244">
            <v>31821.030117330251</v>
          </cell>
        </row>
        <row r="245">
          <cell r="A245" t="str">
            <v>Trav_entert_exp_ext</v>
          </cell>
          <cell r="B245" t="str">
            <v>GV0840.extern</v>
          </cell>
          <cell r="C245" t="str">
            <v>GV</v>
          </cell>
          <cell r="D245">
            <v>2370</v>
          </cell>
          <cell r="E245" t="str">
            <v>Travel/entertainment expenses - extern</v>
          </cell>
          <cell r="H245" t="str">
            <v>ManOldData, ManInpFin</v>
          </cell>
          <cell r="J245">
            <v>0</v>
          </cell>
          <cell r="K245">
            <v>0</v>
          </cell>
          <cell r="L245">
            <v>0</v>
          </cell>
          <cell r="M245">
            <v>72844.595700042002</v>
          </cell>
          <cell r="N245">
            <v>76772.067851172382</v>
          </cell>
          <cell r="O245">
            <v>81273.268932986757</v>
          </cell>
          <cell r="P245">
            <v>84339.326565229392</v>
          </cell>
          <cell r="Q245">
            <v>87235.922995736808</v>
          </cell>
        </row>
        <row r="246">
          <cell r="A246" t="str">
            <v>Trav_entert_exp_int</v>
          </cell>
          <cell r="B246" t="str">
            <v>GV0840.intern</v>
          </cell>
          <cell r="C246" t="str">
            <v>GV</v>
          </cell>
          <cell r="D246">
            <v>2380</v>
          </cell>
          <cell r="E246" t="str">
            <v>Travel/entertainment expenses - intern</v>
          </cell>
          <cell r="H246" t="str">
            <v>ManOldData, ManInpFin</v>
          </cell>
          <cell r="J246">
            <v>0</v>
          </cell>
          <cell r="K246">
            <v>0</v>
          </cell>
          <cell r="L246">
            <v>0</v>
          </cell>
          <cell r="M246">
            <v>0</v>
          </cell>
          <cell r="N246">
            <v>0</v>
          </cell>
          <cell r="O246">
            <v>0</v>
          </cell>
          <cell r="P246">
            <v>0</v>
          </cell>
          <cell r="Q246">
            <v>0</v>
          </cell>
        </row>
        <row r="247">
          <cell r="A247" t="str">
            <v>Trav_entert_exp</v>
          </cell>
          <cell r="B247" t="str">
            <v>GV0840</v>
          </cell>
          <cell r="C247" t="str">
            <v>GV</v>
          </cell>
          <cell r="D247">
            <v>2390</v>
          </cell>
          <cell r="E247" t="str">
            <v>Travel/entertainment expenses</v>
          </cell>
          <cell r="H247" t="str">
            <v>GV</v>
          </cell>
          <cell r="J247">
            <v>0</v>
          </cell>
          <cell r="K247">
            <v>0</v>
          </cell>
          <cell r="L247">
            <v>0</v>
          </cell>
          <cell r="M247">
            <v>72844.595700042002</v>
          </cell>
          <cell r="N247">
            <v>76772.067851172382</v>
          </cell>
          <cell r="O247">
            <v>81273.268932986757</v>
          </cell>
          <cell r="P247">
            <v>84339.326565229392</v>
          </cell>
          <cell r="Q247">
            <v>87235.922995736808</v>
          </cell>
        </row>
        <row r="248">
          <cell r="A248" t="str">
            <v>Oth_empl_relat_cost_ext</v>
          </cell>
          <cell r="B248" t="str">
            <v>GV0850.extern</v>
          </cell>
          <cell r="C248" t="str">
            <v>GV</v>
          </cell>
          <cell r="D248">
            <v>2400</v>
          </cell>
          <cell r="E248" t="str">
            <v>Other employee-related costs - extern</v>
          </cell>
          <cell r="H248" t="str">
            <v>ManOldData, ManInpFin</v>
          </cell>
          <cell r="J248">
            <v>0</v>
          </cell>
          <cell r="K248">
            <v>0</v>
          </cell>
          <cell r="L248">
            <v>0</v>
          </cell>
          <cell r="M248">
            <v>0</v>
          </cell>
          <cell r="N248">
            <v>0</v>
          </cell>
          <cell r="O248">
            <v>0</v>
          </cell>
          <cell r="P248">
            <v>0</v>
          </cell>
          <cell r="Q248">
            <v>0</v>
          </cell>
        </row>
        <row r="249">
          <cell r="A249" t="str">
            <v>Oth_empl_relat_cost_int</v>
          </cell>
          <cell r="B249" t="str">
            <v>GV0850.intern</v>
          </cell>
          <cell r="C249" t="str">
            <v>GV</v>
          </cell>
          <cell r="D249">
            <v>2410</v>
          </cell>
          <cell r="E249" t="str">
            <v>Other employee-related costs - intern</v>
          </cell>
          <cell r="H249" t="str">
            <v>ManOldData, ManInpFin</v>
          </cell>
          <cell r="J249">
            <v>0</v>
          </cell>
          <cell r="K249">
            <v>0</v>
          </cell>
          <cell r="L249">
            <v>0</v>
          </cell>
          <cell r="M249">
            <v>0</v>
          </cell>
          <cell r="N249">
            <v>0</v>
          </cell>
          <cell r="O249">
            <v>0</v>
          </cell>
          <cell r="P249">
            <v>0</v>
          </cell>
          <cell r="Q249">
            <v>0</v>
          </cell>
        </row>
        <row r="250">
          <cell r="A250" t="str">
            <v>Oth_empl_relat_cost</v>
          </cell>
          <cell r="B250" t="str">
            <v>GV0850</v>
          </cell>
          <cell r="C250" t="str">
            <v>GV</v>
          </cell>
          <cell r="D250">
            <v>2420</v>
          </cell>
          <cell r="E250" t="str">
            <v>Other employee-related costs</v>
          </cell>
          <cell r="H250" t="str">
            <v>GV</v>
          </cell>
          <cell r="J250">
            <v>0</v>
          </cell>
          <cell r="K250">
            <v>0</v>
          </cell>
          <cell r="L250">
            <v>0</v>
          </cell>
          <cell r="M250">
            <v>0</v>
          </cell>
          <cell r="N250">
            <v>0</v>
          </cell>
          <cell r="O250">
            <v>0</v>
          </cell>
          <cell r="P250">
            <v>0</v>
          </cell>
          <cell r="Q250">
            <v>0</v>
          </cell>
        </row>
        <row r="251">
          <cell r="A251" t="str">
            <v>Adver_exp_ext</v>
          </cell>
          <cell r="B251" t="str">
            <v>GV0860.extern</v>
          </cell>
          <cell r="C251" t="str">
            <v>GV</v>
          </cell>
          <cell r="D251">
            <v>2430</v>
          </cell>
          <cell r="E251" t="str">
            <v>Advertising expenses - extern</v>
          </cell>
          <cell r="H251" t="str">
            <v>ManOldData, ManInpFin</v>
          </cell>
          <cell r="J251">
            <v>0</v>
          </cell>
          <cell r="K251">
            <v>0</v>
          </cell>
          <cell r="L251">
            <v>293870</v>
          </cell>
          <cell r="M251">
            <v>243470.72643999997</v>
          </cell>
          <cell r="N251">
            <v>326927.83134559996</v>
          </cell>
          <cell r="O251">
            <v>412269.47852079984</v>
          </cell>
          <cell r="P251">
            <v>466237.82723679999</v>
          </cell>
          <cell r="Q251">
            <v>520301.81355549995</v>
          </cell>
        </row>
        <row r="252">
          <cell r="A252" t="str">
            <v>Adver_exp_int</v>
          </cell>
          <cell r="B252" t="str">
            <v>GV0860.intern</v>
          </cell>
          <cell r="C252" t="str">
            <v>GV</v>
          </cell>
          <cell r="D252">
            <v>2440</v>
          </cell>
          <cell r="E252" t="str">
            <v>Advertising expenses - intern</v>
          </cell>
          <cell r="H252" t="str">
            <v>ManOldData, ManInpFin</v>
          </cell>
          <cell r="J252">
            <v>0</v>
          </cell>
          <cell r="K252">
            <v>0</v>
          </cell>
          <cell r="L252">
            <v>0</v>
          </cell>
          <cell r="M252">
            <v>0</v>
          </cell>
          <cell r="N252">
            <v>0</v>
          </cell>
          <cell r="O252">
            <v>0</v>
          </cell>
          <cell r="P252">
            <v>0</v>
          </cell>
          <cell r="Q252">
            <v>0</v>
          </cell>
        </row>
        <row r="253">
          <cell r="A253" t="str">
            <v>Adver_exp</v>
          </cell>
          <cell r="B253" t="str">
            <v>GV0860</v>
          </cell>
          <cell r="C253" t="str">
            <v>GV</v>
          </cell>
          <cell r="D253">
            <v>2450</v>
          </cell>
          <cell r="E253" t="str">
            <v>Advertising expenses</v>
          </cell>
          <cell r="H253" t="str">
            <v>GV</v>
          </cell>
          <cell r="J253">
            <v>0</v>
          </cell>
          <cell r="K253">
            <v>0</v>
          </cell>
          <cell r="L253">
            <v>293870</v>
          </cell>
          <cell r="M253">
            <v>243470.72643999997</v>
          </cell>
          <cell r="N253">
            <v>326927.83134559996</v>
          </cell>
          <cell r="O253">
            <v>412269.47852079984</v>
          </cell>
          <cell r="P253">
            <v>466237.82723679999</v>
          </cell>
          <cell r="Q253">
            <v>520301.81355549995</v>
          </cell>
        </row>
        <row r="254">
          <cell r="A254" t="str">
            <v>Sale_comm_ext</v>
          </cell>
          <cell r="B254" t="str">
            <v>GV0870.extern</v>
          </cell>
          <cell r="C254" t="str">
            <v>GV</v>
          </cell>
          <cell r="D254">
            <v>2460</v>
          </cell>
          <cell r="E254" t="str">
            <v>Sales commissions - extern</v>
          </cell>
          <cell r="H254" t="str">
            <v>ManOldData, ManInpFin</v>
          </cell>
          <cell r="J254">
            <v>0</v>
          </cell>
          <cell r="K254">
            <v>0</v>
          </cell>
          <cell r="L254">
            <v>0</v>
          </cell>
          <cell r="M254">
            <v>0</v>
          </cell>
          <cell r="N254">
            <v>0</v>
          </cell>
          <cell r="O254">
            <v>0</v>
          </cell>
          <cell r="P254">
            <v>0</v>
          </cell>
          <cell r="Q254">
            <v>0</v>
          </cell>
        </row>
        <row r="255">
          <cell r="A255" t="str">
            <v>Sale_comm_int</v>
          </cell>
          <cell r="B255" t="str">
            <v>GV0870.intern</v>
          </cell>
          <cell r="C255" t="str">
            <v>GV</v>
          </cell>
          <cell r="D255">
            <v>2470</v>
          </cell>
          <cell r="E255" t="str">
            <v>Sales commissions - intern</v>
          </cell>
          <cell r="H255" t="str">
            <v>ManOldData, ManInpFin</v>
          </cell>
          <cell r="J255">
            <v>0</v>
          </cell>
          <cell r="K255">
            <v>0</v>
          </cell>
          <cell r="L255">
            <v>0</v>
          </cell>
          <cell r="M255">
            <v>0</v>
          </cell>
          <cell r="N255">
            <v>0</v>
          </cell>
          <cell r="O255">
            <v>0</v>
          </cell>
          <cell r="P255">
            <v>0</v>
          </cell>
          <cell r="Q255">
            <v>0</v>
          </cell>
        </row>
        <row r="256">
          <cell r="A256" t="str">
            <v>Sale_comm</v>
          </cell>
          <cell r="B256" t="str">
            <v>GV0870</v>
          </cell>
          <cell r="C256" t="str">
            <v>GV</v>
          </cell>
          <cell r="D256">
            <v>2480</v>
          </cell>
          <cell r="E256" t="str">
            <v>Sales commissions</v>
          </cell>
          <cell r="H256" t="str">
            <v>GV</v>
          </cell>
          <cell r="J256">
            <v>0</v>
          </cell>
          <cell r="K256">
            <v>0</v>
          </cell>
          <cell r="L256">
            <v>0</v>
          </cell>
          <cell r="M256">
            <v>0</v>
          </cell>
          <cell r="N256">
            <v>0</v>
          </cell>
          <cell r="O256">
            <v>0</v>
          </cell>
          <cell r="P256">
            <v>0</v>
          </cell>
          <cell r="Q256">
            <v>0</v>
          </cell>
        </row>
        <row r="257">
          <cell r="A257" t="str">
            <v>Post_char_ext</v>
          </cell>
          <cell r="B257" t="str">
            <v>GV0880.extern</v>
          </cell>
          <cell r="C257" t="str">
            <v>GV</v>
          </cell>
          <cell r="D257">
            <v>2490</v>
          </cell>
          <cell r="E257" t="str">
            <v>Postal charges - extern</v>
          </cell>
          <cell r="H257" t="str">
            <v>ManOldData, ManInpFin</v>
          </cell>
          <cell r="J257">
            <v>0</v>
          </cell>
          <cell r="K257">
            <v>0</v>
          </cell>
          <cell r="L257">
            <v>0</v>
          </cell>
          <cell r="M257">
            <v>0</v>
          </cell>
          <cell r="N257">
            <v>0</v>
          </cell>
          <cell r="O257">
            <v>0</v>
          </cell>
          <cell r="P257">
            <v>0</v>
          </cell>
          <cell r="Q257">
            <v>0</v>
          </cell>
        </row>
        <row r="258">
          <cell r="A258" t="str">
            <v>Post_char_int</v>
          </cell>
          <cell r="B258" t="str">
            <v>GV0880.intern</v>
          </cell>
          <cell r="C258" t="str">
            <v>GV</v>
          </cell>
          <cell r="D258">
            <v>2500</v>
          </cell>
          <cell r="E258" t="str">
            <v>Postal charges - intern</v>
          </cell>
          <cell r="H258" t="str">
            <v>ManOldData, ManInpFin</v>
          </cell>
          <cell r="J258">
            <v>0</v>
          </cell>
          <cell r="K258">
            <v>0</v>
          </cell>
          <cell r="L258">
            <v>0</v>
          </cell>
          <cell r="M258">
            <v>0</v>
          </cell>
          <cell r="N258">
            <v>0</v>
          </cell>
          <cell r="O258">
            <v>0</v>
          </cell>
          <cell r="P258">
            <v>0</v>
          </cell>
          <cell r="Q258">
            <v>0</v>
          </cell>
        </row>
        <row r="259">
          <cell r="A259" t="str">
            <v>Post_char</v>
          </cell>
          <cell r="B259" t="str">
            <v>GV0880</v>
          </cell>
          <cell r="C259" t="str">
            <v>GV</v>
          </cell>
          <cell r="D259">
            <v>2510</v>
          </cell>
          <cell r="E259" t="str">
            <v>Postal charges</v>
          </cell>
          <cell r="H259" t="str">
            <v>GV</v>
          </cell>
          <cell r="J259">
            <v>0</v>
          </cell>
          <cell r="K259">
            <v>0</v>
          </cell>
          <cell r="L259">
            <v>0</v>
          </cell>
          <cell r="M259">
            <v>0</v>
          </cell>
          <cell r="N259">
            <v>0</v>
          </cell>
          <cell r="O259">
            <v>0</v>
          </cell>
          <cell r="P259">
            <v>0</v>
          </cell>
          <cell r="Q259">
            <v>0</v>
          </cell>
        </row>
        <row r="260">
          <cell r="A260" t="str">
            <v>Leg_fee_ext</v>
          </cell>
          <cell r="B260" t="str">
            <v>GV0885.extern</v>
          </cell>
          <cell r="C260" t="str">
            <v>GV</v>
          </cell>
          <cell r="D260">
            <v>2520</v>
          </cell>
          <cell r="E260" t="str">
            <v>Legal fees - extern</v>
          </cell>
          <cell r="H260" t="str">
            <v>ManOldData, ManInpFin</v>
          </cell>
          <cell r="J260">
            <v>0</v>
          </cell>
          <cell r="K260">
            <v>0</v>
          </cell>
          <cell r="L260">
            <v>0</v>
          </cell>
          <cell r="M260">
            <v>0</v>
          </cell>
          <cell r="N260">
            <v>0</v>
          </cell>
          <cell r="O260">
            <v>0</v>
          </cell>
          <cell r="P260">
            <v>0</v>
          </cell>
          <cell r="Q260">
            <v>0</v>
          </cell>
        </row>
        <row r="261">
          <cell r="A261" t="str">
            <v>Leg_fee_int</v>
          </cell>
          <cell r="B261" t="str">
            <v>GV0885.intern</v>
          </cell>
          <cell r="C261" t="str">
            <v>GV</v>
          </cell>
          <cell r="D261">
            <v>2530</v>
          </cell>
          <cell r="E261" t="str">
            <v>Legal fees - intern</v>
          </cell>
          <cell r="H261" t="str">
            <v>ManOldData, ManInpFin</v>
          </cell>
          <cell r="J261">
            <v>0</v>
          </cell>
          <cell r="K261">
            <v>0</v>
          </cell>
          <cell r="L261">
            <v>0</v>
          </cell>
          <cell r="M261">
            <v>0</v>
          </cell>
          <cell r="N261">
            <v>0</v>
          </cell>
          <cell r="O261">
            <v>0</v>
          </cell>
          <cell r="P261">
            <v>0</v>
          </cell>
          <cell r="Q261">
            <v>0</v>
          </cell>
        </row>
        <row r="262">
          <cell r="A262" t="str">
            <v>Leg_fee</v>
          </cell>
          <cell r="B262" t="str">
            <v>GV0885</v>
          </cell>
          <cell r="C262" t="str">
            <v>GV</v>
          </cell>
          <cell r="D262">
            <v>2540</v>
          </cell>
          <cell r="E262" t="str">
            <v>Legal fees</v>
          </cell>
          <cell r="H262" t="str">
            <v>GV</v>
          </cell>
          <cell r="J262">
            <v>0</v>
          </cell>
          <cell r="K262">
            <v>0</v>
          </cell>
          <cell r="L262">
            <v>0</v>
          </cell>
          <cell r="M262">
            <v>0</v>
          </cell>
          <cell r="N262">
            <v>0</v>
          </cell>
          <cell r="O262">
            <v>0</v>
          </cell>
          <cell r="P262">
            <v>0</v>
          </cell>
          <cell r="Q262">
            <v>0</v>
          </cell>
        </row>
        <row r="263">
          <cell r="A263" t="str">
            <v>Cons_fee_ext</v>
          </cell>
          <cell r="B263" t="str">
            <v>GV0890.extern</v>
          </cell>
          <cell r="C263" t="str">
            <v>GV</v>
          </cell>
          <cell r="D263">
            <v>2550</v>
          </cell>
          <cell r="E263" t="str">
            <v>Consulting fees - extern</v>
          </cell>
          <cell r="H263" t="str">
            <v>ManOldData, ManInpFin</v>
          </cell>
          <cell r="J263">
            <v>0</v>
          </cell>
          <cell r="K263">
            <v>0</v>
          </cell>
          <cell r="L263">
            <v>0</v>
          </cell>
          <cell r="M263">
            <v>160417.73191999999</v>
          </cell>
          <cell r="N263">
            <v>209403.79296999998</v>
          </cell>
          <cell r="O263">
            <v>183654.19437000001</v>
          </cell>
          <cell r="P263">
            <v>189566.46489500001</v>
          </cell>
          <cell r="Q263">
            <v>181520.34559500002</v>
          </cell>
        </row>
        <row r="264">
          <cell r="A264" t="str">
            <v>Cons_fee_int</v>
          </cell>
          <cell r="B264" t="str">
            <v>GV0890.intern</v>
          </cell>
          <cell r="C264" t="str">
            <v>GV</v>
          </cell>
          <cell r="D264">
            <v>2560</v>
          </cell>
          <cell r="E264" t="str">
            <v>Consulting fees - intern</v>
          </cell>
          <cell r="H264" t="str">
            <v>ManOldData, ManInpFin</v>
          </cell>
          <cell r="J264">
            <v>0</v>
          </cell>
          <cell r="K264">
            <v>0</v>
          </cell>
          <cell r="L264">
            <v>0</v>
          </cell>
          <cell r="M264">
            <v>0</v>
          </cell>
          <cell r="N264">
            <v>0</v>
          </cell>
          <cell r="O264">
            <v>0</v>
          </cell>
          <cell r="P264">
            <v>0</v>
          </cell>
          <cell r="Q264">
            <v>0</v>
          </cell>
        </row>
        <row r="265">
          <cell r="A265" t="str">
            <v>Cons_fee</v>
          </cell>
          <cell r="B265" t="str">
            <v>GV0890</v>
          </cell>
          <cell r="C265" t="str">
            <v>GV</v>
          </cell>
          <cell r="D265">
            <v>2570</v>
          </cell>
          <cell r="E265" t="str">
            <v>Consulting fees</v>
          </cell>
          <cell r="H265" t="str">
            <v>GV</v>
          </cell>
          <cell r="J265">
            <v>0</v>
          </cell>
          <cell r="K265">
            <v>0</v>
          </cell>
          <cell r="L265">
            <v>0</v>
          </cell>
          <cell r="M265">
            <v>160417.73191999999</v>
          </cell>
          <cell r="N265">
            <v>209403.79296999998</v>
          </cell>
          <cell r="O265">
            <v>183654.19437000001</v>
          </cell>
          <cell r="P265">
            <v>189566.46489500001</v>
          </cell>
          <cell r="Q265">
            <v>181520.34559500002</v>
          </cell>
        </row>
        <row r="266">
          <cell r="A266" t="str">
            <v>Bk_loss_retire_prop_ext</v>
          </cell>
          <cell r="B266" t="str">
            <v>GV0900.extern</v>
          </cell>
          <cell r="C266" t="str">
            <v>GV</v>
          </cell>
          <cell r="D266">
            <v>2580</v>
          </cell>
          <cell r="E266" t="str">
            <v>Book losses from retirements of property - extern</v>
          </cell>
          <cell r="H266" t="str">
            <v>ManOldData, ManInpFin</v>
          </cell>
          <cell r="J266">
            <v>0</v>
          </cell>
          <cell r="K266">
            <v>0</v>
          </cell>
          <cell r="L266">
            <v>0</v>
          </cell>
          <cell r="M266">
            <v>7679.8665934089995</v>
          </cell>
          <cell r="N266">
            <v>0</v>
          </cell>
          <cell r="O266">
            <v>0</v>
          </cell>
          <cell r="P266">
            <v>0</v>
          </cell>
          <cell r="Q266">
            <v>0</v>
          </cell>
        </row>
        <row r="267">
          <cell r="A267" t="str">
            <v>Bk_loss_retire_prop_int</v>
          </cell>
          <cell r="B267" t="str">
            <v>GV0900.intern</v>
          </cell>
          <cell r="C267" t="str">
            <v>GV</v>
          </cell>
          <cell r="D267">
            <v>2590</v>
          </cell>
          <cell r="E267" t="str">
            <v>Book losses from retirements of property - intern</v>
          </cell>
          <cell r="H267" t="str">
            <v>ManOldData, ManInpFin</v>
          </cell>
          <cell r="J267">
            <v>0</v>
          </cell>
          <cell r="K267">
            <v>0</v>
          </cell>
          <cell r="L267">
            <v>0</v>
          </cell>
          <cell r="M267">
            <v>0</v>
          </cell>
          <cell r="N267">
            <v>0</v>
          </cell>
          <cell r="O267">
            <v>0</v>
          </cell>
          <cell r="P267">
            <v>0</v>
          </cell>
          <cell r="Q267">
            <v>0</v>
          </cell>
        </row>
        <row r="268">
          <cell r="A268" t="str">
            <v>Bk_loss_retire_prop</v>
          </cell>
          <cell r="B268" t="str">
            <v>GV0900</v>
          </cell>
          <cell r="C268" t="str">
            <v>GV</v>
          </cell>
          <cell r="D268">
            <v>2600</v>
          </cell>
          <cell r="E268" t="str">
            <v>Book losses from retirements of property</v>
          </cell>
          <cell r="H268" t="str">
            <v>GV</v>
          </cell>
          <cell r="J268">
            <v>0</v>
          </cell>
          <cell r="K268">
            <v>0</v>
          </cell>
          <cell r="L268">
            <v>0</v>
          </cell>
          <cell r="M268">
            <v>7679.8665934089995</v>
          </cell>
          <cell r="N268">
            <v>0</v>
          </cell>
          <cell r="O268">
            <v>0</v>
          </cell>
          <cell r="P268">
            <v>0</v>
          </cell>
          <cell r="Q268">
            <v>0</v>
          </cell>
        </row>
        <row r="269">
          <cell r="A269" t="str">
            <v>Bk_loss_retire_fin_ass_ext</v>
          </cell>
          <cell r="B269" t="str">
            <v>GV0905.extern</v>
          </cell>
          <cell r="C269" t="str">
            <v>GV</v>
          </cell>
          <cell r="D269">
            <v>2610</v>
          </cell>
          <cell r="E269" t="str">
            <v>Book losses from retirem. of fin. assets - extern</v>
          </cell>
          <cell r="H269" t="str">
            <v>ManOldData, ManInpFin</v>
          </cell>
          <cell r="J269">
            <v>0</v>
          </cell>
          <cell r="K269">
            <v>0</v>
          </cell>
          <cell r="L269">
            <v>0</v>
          </cell>
          <cell r="M269">
            <v>0</v>
          </cell>
          <cell r="N269">
            <v>0</v>
          </cell>
          <cell r="O269">
            <v>0</v>
          </cell>
          <cell r="P269">
            <v>0</v>
          </cell>
          <cell r="Q269">
            <v>0</v>
          </cell>
        </row>
        <row r="270">
          <cell r="A270" t="str">
            <v>Bk_loss_retirem_fin_ass_int</v>
          </cell>
          <cell r="B270" t="str">
            <v>GV0905.intern</v>
          </cell>
          <cell r="C270" t="str">
            <v>GV</v>
          </cell>
          <cell r="D270">
            <v>2620</v>
          </cell>
          <cell r="E270" t="str">
            <v>Book losses from retirem. of fin. assets - intern</v>
          </cell>
          <cell r="H270" t="str">
            <v>ManOldData, ManInpFin</v>
          </cell>
          <cell r="J270">
            <v>0</v>
          </cell>
          <cell r="K270">
            <v>0</v>
          </cell>
          <cell r="L270">
            <v>0</v>
          </cell>
          <cell r="M270">
            <v>0</v>
          </cell>
          <cell r="N270">
            <v>0</v>
          </cell>
          <cell r="O270">
            <v>0</v>
          </cell>
          <cell r="P270">
            <v>0</v>
          </cell>
          <cell r="Q270">
            <v>0</v>
          </cell>
        </row>
        <row r="271">
          <cell r="A271" t="str">
            <v>Bk_loss_retirem_fin_ass</v>
          </cell>
          <cell r="B271" t="str">
            <v>GV0905</v>
          </cell>
          <cell r="C271" t="str">
            <v>GV</v>
          </cell>
          <cell r="D271">
            <v>2630</v>
          </cell>
          <cell r="E271" t="str">
            <v>Book losses from retirem. of fin. assets</v>
          </cell>
          <cell r="H271" t="str">
            <v>GV</v>
          </cell>
          <cell r="J271">
            <v>0</v>
          </cell>
          <cell r="K271">
            <v>0</v>
          </cell>
          <cell r="L271">
            <v>0</v>
          </cell>
          <cell r="M271">
            <v>0</v>
          </cell>
          <cell r="N271">
            <v>0</v>
          </cell>
          <cell r="O271">
            <v>0</v>
          </cell>
          <cell r="P271">
            <v>0</v>
          </cell>
          <cell r="Q271">
            <v>0</v>
          </cell>
        </row>
        <row r="272">
          <cell r="A272" t="str">
            <v>Loss_receiv_ext</v>
          </cell>
          <cell r="B272" t="str">
            <v>GV0910.extern</v>
          </cell>
          <cell r="C272" t="str">
            <v>GV</v>
          </cell>
          <cell r="D272">
            <v>2640</v>
          </cell>
          <cell r="E272" t="str">
            <v>Losses on receivables - extern</v>
          </cell>
          <cell r="H272" t="str">
            <v>ManOldData, ManInpFin</v>
          </cell>
          <cell r="J272">
            <v>468693</v>
          </cell>
          <cell r="K272">
            <v>59104</v>
          </cell>
          <cell r="L272">
            <v>233755</v>
          </cell>
          <cell r="M272">
            <v>162245.71004000003</v>
          </cell>
          <cell r="N272">
            <v>193334.97004000001</v>
          </cell>
          <cell r="O272">
            <v>200636.56004000001</v>
          </cell>
          <cell r="P272">
            <v>197199.90004000001</v>
          </cell>
          <cell r="Q272">
            <v>190690.18004000001</v>
          </cell>
        </row>
        <row r="273">
          <cell r="A273" t="str">
            <v>Loss_receiv_int</v>
          </cell>
          <cell r="B273" t="str">
            <v>GV0910.intern</v>
          </cell>
          <cell r="C273" t="str">
            <v>GV</v>
          </cell>
          <cell r="D273">
            <v>2650</v>
          </cell>
          <cell r="E273" t="str">
            <v>Losses on receivables - intern</v>
          </cell>
          <cell r="H273" t="str">
            <v>ManOldData, ManInpFin</v>
          </cell>
          <cell r="J273">
            <v>0</v>
          </cell>
          <cell r="K273">
            <v>0</v>
          </cell>
          <cell r="L273">
            <v>0</v>
          </cell>
          <cell r="M273">
            <v>0</v>
          </cell>
          <cell r="N273">
            <v>0</v>
          </cell>
          <cell r="O273">
            <v>0</v>
          </cell>
          <cell r="P273">
            <v>0</v>
          </cell>
          <cell r="Q273">
            <v>0</v>
          </cell>
        </row>
        <row r="274">
          <cell r="A274" t="str">
            <v>Loss_receiv</v>
          </cell>
          <cell r="B274" t="str">
            <v>GV0910</v>
          </cell>
          <cell r="C274" t="str">
            <v>GV</v>
          </cell>
          <cell r="D274">
            <v>2660</v>
          </cell>
          <cell r="E274" t="str">
            <v>Losses on receivables</v>
          </cell>
          <cell r="H274" t="str">
            <v>GV</v>
          </cell>
          <cell r="J274">
            <v>468693</v>
          </cell>
          <cell r="K274">
            <v>59104</v>
          </cell>
          <cell r="L274">
            <v>233755</v>
          </cell>
          <cell r="M274">
            <v>162245.71004000003</v>
          </cell>
          <cell r="N274">
            <v>193334.97004000001</v>
          </cell>
          <cell r="O274">
            <v>200636.56004000001</v>
          </cell>
          <cell r="P274">
            <v>197199.90004000001</v>
          </cell>
          <cell r="Q274">
            <v>190690.18004000001</v>
          </cell>
        </row>
        <row r="275">
          <cell r="A275" t="str">
            <v>Transf_acc_ext_tax</v>
          </cell>
          <cell r="J275">
            <v>0</v>
          </cell>
          <cell r="K275">
            <v>0</v>
          </cell>
          <cell r="L275">
            <v>0</v>
          </cell>
          <cell r="M275">
            <v>0</v>
          </cell>
          <cell r="N275">
            <v>0</v>
          </cell>
          <cell r="O275">
            <v>0</v>
          </cell>
          <cell r="P275">
            <v>0</v>
          </cell>
          <cell r="Q275">
            <v>0</v>
          </cell>
        </row>
        <row r="276">
          <cell r="A276" t="str">
            <v>Transf_acc_ext</v>
          </cell>
          <cell r="B276" t="str">
            <v>GV0916.extern</v>
          </cell>
          <cell r="C276" t="str">
            <v>GV</v>
          </cell>
          <cell r="D276">
            <v>2670</v>
          </cell>
          <cell r="E276" t="str">
            <v>Transfers to accruals - extern</v>
          </cell>
          <cell r="H276" t="str">
            <v>ManOldData, ManInpFin</v>
          </cell>
          <cell r="J276">
            <v>182751</v>
          </cell>
          <cell r="K276">
            <v>0</v>
          </cell>
          <cell r="L276">
            <v>0</v>
          </cell>
          <cell r="M276">
            <v>0</v>
          </cell>
          <cell r="N276">
            <v>0</v>
          </cell>
          <cell r="O276">
            <v>0</v>
          </cell>
          <cell r="P276">
            <v>0</v>
          </cell>
          <cell r="Q276">
            <v>0</v>
          </cell>
        </row>
        <row r="277">
          <cell r="A277" t="str">
            <v>Transf_acc_int</v>
          </cell>
          <cell r="B277" t="str">
            <v>GV0916.intern</v>
          </cell>
          <cell r="C277" t="str">
            <v>GV</v>
          </cell>
          <cell r="D277">
            <v>2680</v>
          </cell>
          <cell r="E277" t="str">
            <v>Transfers to accruals - intern</v>
          </cell>
          <cell r="H277" t="str">
            <v>ManOldData, ManInpFin</v>
          </cell>
          <cell r="J277">
            <v>0</v>
          </cell>
          <cell r="K277">
            <v>0</v>
          </cell>
          <cell r="L277">
            <v>0</v>
          </cell>
          <cell r="M277">
            <v>0</v>
          </cell>
          <cell r="N277">
            <v>0</v>
          </cell>
          <cell r="O277">
            <v>0</v>
          </cell>
          <cell r="P277">
            <v>0</v>
          </cell>
          <cell r="Q277">
            <v>0</v>
          </cell>
        </row>
        <row r="278">
          <cell r="A278" t="str">
            <v>Transf_acc</v>
          </cell>
          <cell r="B278" t="str">
            <v>GV0916</v>
          </cell>
          <cell r="C278" t="str">
            <v>GV</v>
          </cell>
          <cell r="D278">
            <v>2690</v>
          </cell>
          <cell r="E278" t="str">
            <v>Transfers to accruals</v>
          </cell>
          <cell r="H278" t="str">
            <v>GV</v>
          </cell>
          <cell r="J278">
            <v>182751</v>
          </cell>
          <cell r="K278">
            <v>0</v>
          </cell>
          <cell r="L278">
            <v>0</v>
          </cell>
          <cell r="M278">
            <v>0</v>
          </cell>
          <cell r="N278">
            <v>0</v>
          </cell>
          <cell r="O278">
            <v>0</v>
          </cell>
          <cell r="P278">
            <v>0</v>
          </cell>
          <cell r="Q278">
            <v>0</v>
          </cell>
        </row>
        <row r="279">
          <cell r="A279" t="str">
            <v>For_curr_loss_ext</v>
          </cell>
          <cell r="B279" t="str">
            <v>GV0918.extern</v>
          </cell>
          <cell r="C279" t="str">
            <v>GV</v>
          </cell>
          <cell r="D279">
            <v>2700</v>
          </cell>
          <cell r="E279" t="str">
            <v>Foreign currency losses - extern</v>
          </cell>
          <cell r="H279" t="str">
            <v>ManOldData, ManInpFin</v>
          </cell>
          <cell r="J279">
            <v>0</v>
          </cell>
          <cell r="K279">
            <v>0</v>
          </cell>
          <cell r="L279">
            <v>0</v>
          </cell>
          <cell r="M279">
            <v>-12000</v>
          </cell>
          <cell r="N279">
            <v>-12000</v>
          </cell>
          <cell r="O279">
            <v>-12000</v>
          </cell>
          <cell r="P279">
            <v>-12000</v>
          </cell>
          <cell r="Q279">
            <v>-12000</v>
          </cell>
        </row>
        <row r="280">
          <cell r="A280" t="str">
            <v>For_curr_loss_int</v>
          </cell>
          <cell r="B280" t="str">
            <v>GV0918.intern</v>
          </cell>
          <cell r="C280" t="str">
            <v>GV</v>
          </cell>
          <cell r="D280">
            <v>2710</v>
          </cell>
          <cell r="E280" t="str">
            <v>Foreign currency losses - intern</v>
          </cell>
          <cell r="H280" t="str">
            <v>ManOldData, ManInpFin</v>
          </cell>
          <cell r="J280">
            <v>0</v>
          </cell>
          <cell r="K280">
            <v>0</v>
          </cell>
          <cell r="L280">
            <v>0</v>
          </cell>
          <cell r="M280">
            <v>0</v>
          </cell>
          <cell r="N280">
            <v>0</v>
          </cell>
          <cell r="O280">
            <v>0</v>
          </cell>
          <cell r="P280">
            <v>0</v>
          </cell>
          <cell r="Q280">
            <v>0</v>
          </cell>
        </row>
        <row r="281">
          <cell r="A281" t="str">
            <v>For_curr_loss</v>
          </cell>
          <cell r="B281" t="str">
            <v>GV0918</v>
          </cell>
          <cell r="C281" t="str">
            <v>GV</v>
          </cell>
          <cell r="D281">
            <v>2720</v>
          </cell>
          <cell r="E281" t="str">
            <v>Foreign currency losses</v>
          </cell>
          <cell r="H281" t="str">
            <v>GV</v>
          </cell>
          <cell r="J281">
            <v>0</v>
          </cell>
          <cell r="K281">
            <v>0</v>
          </cell>
          <cell r="L281">
            <v>0</v>
          </cell>
          <cell r="M281">
            <v>-12000</v>
          </cell>
          <cell r="N281">
            <v>-12000</v>
          </cell>
          <cell r="O281">
            <v>-12000</v>
          </cell>
          <cell r="P281">
            <v>-12000</v>
          </cell>
          <cell r="Q281">
            <v>-12000</v>
          </cell>
        </row>
        <row r="282">
          <cell r="A282" t="str">
            <v>Oth_exp_not_rel_act_per_ext</v>
          </cell>
          <cell r="B282" t="str">
            <v>GV0920.extern</v>
          </cell>
          <cell r="C282" t="str">
            <v>GV</v>
          </cell>
          <cell r="D282">
            <v>2730</v>
          </cell>
          <cell r="E282" t="str">
            <v>Other exp. not relating to actual period - extern</v>
          </cell>
          <cell r="H282" t="str">
            <v>ManOldData, ManInpFin</v>
          </cell>
          <cell r="J282">
            <v>0</v>
          </cell>
          <cell r="K282">
            <v>0</v>
          </cell>
          <cell r="L282">
            <v>0</v>
          </cell>
          <cell r="M282">
            <v>0</v>
          </cell>
          <cell r="N282">
            <v>0</v>
          </cell>
          <cell r="O282">
            <v>0</v>
          </cell>
          <cell r="P282">
            <v>0</v>
          </cell>
          <cell r="Q282">
            <v>0</v>
          </cell>
        </row>
        <row r="283">
          <cell r="A283" t="str">
            <v>Oth_exp_not_rel_act_per_int</v>
          </cell>
          <cell r="B283" t="str">
            <v>GV0920.intern</v>
          </cell>
          <cell r="C283" t="str">
            <v>GV</v>
          </cell>
          <cell r="D283">
            <v>2740</v>
          </cell>
          <cell r="E283" t="str">
            <v>Other exp. not relating to actual period - intern</v>
          </cell>
          <cell r="H283" t="str">
            <v>ManOldData, ManInpFin</v>
          </cell>
          <cell r="J283">
            <v>0</v>
          </cell>
          <cell r="K283">
            <v>0</v>
          </cell>
          <cell r="L283">
            <v>0</v>
          </cell>
          <cell r="M283">
            <v>0</v>
          </cell>
          <cell r="N283">
            <v>0</v>
          </cell>
          <cell r="O283">
            <v>0</v>
          </cell>
          <cell r="P283">
            <v>0</v>
          </cell>
          <cell r="Q283">
            <v>0</v>
          </cell>
        </row>
        <row r="284">
          <cell r="A284" t="str">
            <v>Oth_exp_not_rel_act_per</v>
          </cell>
          <cell r="B284" t="str">
            <v>GV0920</v>
          </cell>
          <cell r="C284" t="str">
            <v>GV</v>
          </cell>
          <cell r="D284">
            <v>2750</v>
          </cell>
          <cell r="E284" t="str">
            <v>Other exp. not relating to actual period</v>
          </cell>
          <cell r="H284" t="str">
            <v>GV</v>
          </cell>
          <cell r="J284">
            <v>0</v>
          </cell>
          <cell r="K284">
            <v>0</v>
          </cell>
          <cell r="L284">
            <v>0</v>
          </cell>
          <cell r="M284">
            <v>0</v>
          </cell>
          <cell r="N284">
            <v>0</v>
          </cell>
          <cell r="O284">
            <v>0</v>
          </cell>
          <cell r="P284">
            <v>0</v>
          </cell>
          <cell r="Q284">
            <v>0</v>
          </cell>
        </row>
        <row r="285">
          <cell r="A285" t="str">
            <v>Misc_oth_op_exp_ext</v>
          </cell>
          <cell r="B285" t="str">
            <v>GV0930.extern</v>
          </cell>
          <cell r="C285" t="str">
            <v>GV</v>
          </cell>
          <cell r="D285">
            <v>2760</v>
          </cell>
          <cell r="E285" t="str">
            <v>Miscellaneous other operating expenses - extern</v>
          </cell>
          <cell r="H285" t="str">
            <v>ManOldData, ManInpFin</v>
          </cell>
          <cell r="J285">
            <v>548860</v>
          </cell>
          <cell r="K285">
            <v>449415</v>
          </cell>
          <cell r="L285">
            <v>1229280</v>
          </cell>
          <cell r="M285">
            <v>305878.50659</v>
          </cell>
          <cell r="N285">
            <v>302036.61039376131</v>
          </cell>
          <cell r="O285">
            <v>322011.26885834255</v>
          </cell>
          <cell r="P285">
            <v>341412.40778702847</v>
          </cell>
          <cell r="Q285">
            <v>361783.32820959273</v>
          </cell>
        </row>
        <row r="286">
          <cell r="A286" t="str">
            <v>Misc_oth_op_exp_int</v>
          </cell>
          <cell r="B286" t="str">
            <v>GV0930.intern</v>
          </cell>
          <cell r="C286" t="str">
            <v>GV</v>
          </cell>
          <cell r="D286">
            <v>2770</v>
          </cell>
          <cell r="E286" t="str">
            <v>Miscellaneous other operating expenses - intern</v>
          </cell>
          <cell r="H286" t="str">
            <v>ManOldData, ManInpFin</v>
          </cell>
          <cell r="J286">
            <v>0</v>
          </cell>
          <cell r="K286">
            <v>0</v>
          </cell>
          <cell r="L286">
            <v>0</v>
          </cell>
          <cell r="M286">
            <v>0</v>
          </cell>
          <cell r="N286">
            <v>0</v>
          </cell>
          <cell r="O286">
            <v>0</v>
          </cell>
          <cell r="P286">
            <v>0</v>
          </cell>
          <cell r="Q286">
            <v>0</v>
          </cell>
        </row>
        <row r="287">
          <cell r="A287" t="str">
            <v>Misc_oth_op_exp</v>
          </cell>
          <cell r="B287" t="str">
            <v>GV0930</v>
          </cell>
          <cell r="C287" t="str">
            <v>GV</v>
          </cell>
          <cell r="D287">
            <v>2780</v>
          </cell>
          <cell r="E287" t="str">
            <v>Miscellaneous other operating expenses</v>
          </cell>
          <cell r="H287" t="str">
            <v>GV</v>
          </cell>
          <cell r="J287">
            <v>548860</v>
          </cell>
          <cell r="K287">
            <v>449415</v>
          </cell>
          <cell r="L287">
            <v>1229280</v>
          </cell>
          <cell r="M287">
            <v>305878.50659</v>
          </cell>
          <cell r="N287">
            <v>302036.61039376131</v>
          </cell>
          <cell r="O287">
            <v>322011.26885834255</v>
          </cell>
          <cell r="P287">
            <v>341412.40778702847</v>
          </cell>
          <cell r="Q287">
            <v>361783.32820959273</v>
          </cell>
        </row>
        <row r="288">
          <cell r="A288" t="str">
            <v>Tot_oth_op_exp_ext</v>
          </cell>
          <cell r="B288" t="str">
            <v>GV9150.extern</v>
          </cell>
          <cell r="C288" t="str">
            <v>GV</v>
          </cell>
          <cell r="D288">
            <v>2790</v>
          </cell>
          <cell r="E288" t="str">
            <v>Total other operating expenses - extern</v>
          </cell>
          <cell r="H288" t="str">
            <v>ManOldData, ManInpFin</v>
          </cell>
          <cell r="J288">
            <v>1200304</v>
          </cell>
          <cell r="K288">
            <v>508519</v>
          </cell>
          <cell r="L288">
            <v>2287778</v>
          </cell>
          <cell r="M288">
            <v>1198660.965803551</v>
          </cell>
          <cell r="N288">
            <v>1503765.8406591997</v>
          </cell>
          <cell r="O288">
            <v>1663308.2347896274</v>
          </cell>
          <cell r="P288">
            <v>1788247.7763220118</v>
          </cell>
          <cell r="Q288">
            <v>1879805.3848492198</v>
          </cell>
        </row>
        <row r="289">
          <cell r="A289" t="str">
            <v>Tot_oth_op_exp_int</v>
          </cell>
          <cell r="B289" t="str">
            <v>GV9150.intern</v>
          </cell>
          <cell r="C289" t="str">
            <v>GV</v>
          </cell>
          <cell r="D289">
            <v>2800</v>
          </cell>
          <cell r="E289" t="str">
            <v>Total other operating expenses - intern</v>
          </cell>
          <cell r="H289" t="str">
            <v>ManOldData, ManInpFin</v>
          </cell>
          <cell r="J289">
            <v>0</v>
          </cell>
          <cell r="K289">
            <v>0</v>
          </cell>
          <cell r="L289">
            <v>0</v>
          </cell>
          <cell r="M289">
            <v>0</v>
          </cell>
          <cell r="N289">
            <v>0</v>
          </cell>
          <cell r="O289">
            <v>0</v>
          </cell>
          <cell r="P289">
            <v>0</v>
          </cell>
          <cell r="Q289">
            <v>0</v>
          </cell>
        </row>
        <row r="290">
          <cell r="A290" t="str">
            <v>Tot_oth_op_exp</v>
          </cell>
          <cell r="B290" t="str">
            <v>GV9150</v>
          </cell>
          <cell r="C290" t="str">
            <v>GV</v>
          </cell>
          <cell r="D290">
            <v>2810</v>
          </cell>
          <cell r="E290" t="str">
            <v>Total other operating expenses</v>
          </cell>
          <cell r="H290" t="str">
            <v>GV</v>
          </cell>
          <cell r="J290">
            <v>1200304</v>
          </cell>
          <cell r="K290">
            <v>508519</v>
          </cell>
          <cell r="L290">
            <v>2287778</v>
          </cell>
          <cell r="M290">
            <v>1198660.965803551</v>
          </cell>
          <cell r="N290">
            <v>1503765.8406591997</v>
          </cell>
          <cell r="O290">
            <v>1663308.2347896271</v>
          </cell>
          <cell r="P290">
            <v>1788247.7763220121</v>
          </cell>
          <cell r="Q290">
            <v>1879805.3848492198</v>
          </cell>
        </row>
        <row r="291">
          <cell r="A291" t="str">
            <v>Op_res</v>
          </cell>
          <cell r="B291" t="str">
            <v>GV9920</v>
          </cell>
          <cell r="C291" t="str">
            <v>GV</v>
          </cell>
          <cell r="D291">
            <v>2820</v>
          </cell>
          <cell r="E291" t="str">
            <v>Operating result</v>
          </cell>
          <cell r="H291" t="str">
            <v>GV</v>
          </cell>
          <cell r="J291">
            <v>1058572</v>
          </cell>
          <cell r="K291">
            <v>731624</v>
          </cell>
          <cell r="L291">
            <v>1242200</v>
          </cell>
          <cell r="M291">
            <v>2040505.5561214574</v>
          </cell>
          <cell r="N291">
            <v>2518974.4300441123</v>
          </cell>
          <cell r="O291">
            <v>2734756.2050661785</v>
          </cell>
          <cell r="P291">
            <v>2516331.3711175155</v>
          </cell>
          <cell r="Q291">
            <v>2012044.2620704097</v>
          </cell>
        </row>
        <row r="292">
          <cell r="A292" t="str">
            <v>EBITDA</v>
          </cell>
          <cell r="B292" t="str">
            <v>BK1020</v>
          </cell>
          <cell r="C292" t="str">
            <v>GV</v>
          </cell>
          <cell r="D292">
            <v>2830</v>
          </cell>
          <cell r="E292" t="str">
            <v>EBITDA</v>
          </cell>
          <cell r="H292" t="str">
            <v>GV</v>
          </cell>
          <cell r="J292">
            <v>2448141</v>
          </cell>
          <cell r="K292">
            <v>2020449</v>
          </cell>
          <cell r="L292">
            <v>2884221</v>
          </cell>
          <cell r="M292">
            <v>3170675.2052781931</v>
          </cell>
          <cell r="N292">
            <v>3750037.5242473311</v>
          </cell>
          <cell r="O292">
            <v>4078632.3843467031</v>
          </cell>
          <cell r="P292">
            <v>3943574.3688439298</v>
          </cell>
          <cell r="Q292">
            <v>3536148.7829020843</v>
          </cell>
        </row>
        <row r="293">
          <cell r="A293" t="str">
            <v>EBITDA_Mar</v>
          </cell>
          <cell r="B293" t="str">
            <v>BK1030</v>
          </cell>
          <cell r="C293" t="str">
            <v>GV</v>
          </cell>
          <cell r="D293">
            <v>2840</v>
          </cell>
          <cell r="E293" t="str">
            <v>EBITDA Margin</v>
          </cell>
          <cell r="H293" t="str">
            <v>GV</v>
          </cell>
          <cell r="J293">
            <v>0.4199232860809623</v>
          </cell>
          <cell r="K293">
            <v>0.45301557242501622</v>
          </cell>
          <cell r="L293">
            <v>0.38515007683716129</v>
          </cell>
          <cell r="M293">
            <v>0.44512437176819281</v>
          </cell>
          <cell r="N293">
            <v>0.44899595024639827</v>
          </cell>
          <cell r="O293">
            <v>0.46693392917290444</v>
          </cell>
          <cell r="P293">
            <v>0.45057356285556105</v>
          </cell>
          <cell r="Q293">
            <v>0.40887990385506701</v>
          </cell>
        </row>
        <row r="294">
          <cell r="A294" t="str">
            <v>Inc_prof_trans</v>
          </cell>
          <cell r="B294" t="str">
            <v>GV1010</v>
          </cell>
          <cell r="C294" t="str">
            <v>GV</v>
          </cell>
          <cell r="D294">
            <v>2850</v>
          </cell>
          <cell r="E294" t="str">
            <v>Income from profit transfers</v>
          </cell>
          <cell r="H294" t="str">
            <v>ManOldData, ManInpFin</v>
          </cell>
          <cell r="J294">
            <v>0</v>
          </cell>
          <cell r="K294">
            <v>0</v>
          </cell>
          <cell r="L294">
            <v>0</v>
          </cell>
          <cell r="M294">
            <v>0</v>
          </cell>
          <cell r="N294">
            <v>0</v>
          </cell>
          <cell r="O294">
            <v>0</v>
          </cell>
          <cell r="P294">
            <v>0</v>
          </cell>
          <cell r="Q294">
            <v>0</v>
          </cell>
        </row>
        <row r="295">
          <cell r="A295" t="str">
            <v>Exp_loss_trans</v>
          </cell>
          <cell r="B295" t="str">
            <v>GV1020</v>
          </cell>
          <cell r="C295" t="str">
            <v>GV</v>
          </cell>
          <cell r="D295">
            <v>2860</v>
          </cell>
          <cell r="E295" t="str">
            <v>Expenses from loss transfers</v>
          </cell>
          <cell r="H295" t="str">
            <v>ManOldData, ManInpFin</v>
          </cell>
          <cell r="J295">
            <v>0</v>
          </cell>
          <cell r="K295">
            <v>0</v>
          </cell>
          <cell r="L295">
            <v>0</v>
          </cell>
          <cell r="M295">
            <v>0</v>
          </cell>
          <cell r="N295">
            <v>0</v>
          </cell>
          <cell r="O295">
            <v>0</v>
          </cell>
          <cell r="P295">
            <v>0</v>
          </cell>
          <cell r="Q295">
            <v>0</v>
          </cell>
        </row>
        <row r="296">
          <cell r="A296" t="str">
            <v>Inc_inv_ext</v>
          </cell>
          <cell r="B296" t="str">
            <v>GV1030.extern</v>
          </cell>
          <cell r="C296" t="str">
            <v>GV</v>
          </cell>
          <cell r="D296">
            <v>2870</v>
          </cell>
          <cell r="E296" t="str">
            <v>Income from investments - extern</v>
          </cell>
          <cell r="H296" t="str">
            <v>ManOldData, ManInpFin</v>
          </cell>
          <cell r="J296">
            <v>0</v>
          </cell>
          <cell r="K296">
            <v>0</v>
          </cell>
          <cell r="L296">
            <v>0</v>
          </cell>
          <cell r="M296">
            <v>0</v>
          </cell>
          <cell r="N296">
            <v>0</v>
          </cell>
          <cell r="O296">
            <v>0</v>
          </cell>
          <cell r="P296">
            <v>0</v>
          </cell>
          <cell r="Q296">
            <v>0</v>
          </cell>
        </row>
        <row r="297">
          <cell r="A297" t="str">
            <v>Inc_inv_int</v>
          </cell>
          <cell r="B297" t="str">
            <v>GV1030.intern</v>
          </cell>
          <cell r="C297" t="str">
            <v>GV</v>
          </cell>
          <cell r="D297">
            <v>2880</v>
          </cell>
          <cell r="E297" t="str">
            <v>Income from investments - intern</v>
          </cell>
          <cell r="H297" t="str">
            <v>ManOldData, ManInpFin</v>
          </cell>
          <cell r="J297">
            <v>0</v>
          </cell>
          <cell r="K297">
            <v>0</v>
          </cell>
          <cell r="L297">
            <v>0</v>
          </cell>
          <cell r="M297">
            <v>0</v>
          </cell>
          <cell r="N297">
            <v>0</v>
          </cell>
          <cell r="O297">
            <v>0</v>
          </cell>
          <cell r="P297">
            <v>0</v>
          </cell>
          <cell r="Q297">
            <v>0</v>
          </cell>
        </row>
        <row r="298">
          <cell r="A298" t="str">
            <v>Inc_inv</v>
          </cell>
          <cell r="B298" t="str">
            <v>GV1030</v>
          </cell>
          <cell r="C298" t="str">
            <v>GV</v>
          </cell>
          <cell r="D298">
            <v>2890</v>
          </cell>
          <cell r="E298" t="str">
            <v>Income from investments</v>
          </cell>
          <cell r="H298" t="str">
            <v>GV</v>
          </cell>
          <cell r="J298">
            <v>0</v>
          </cell>
          <cell r="K298">
            <v>0</v>
          </cell>
          <cell r="L298">
            <v>0</v>
          </cell>
          <cell r="M298">
            <v>0</v>
          </cell>
          <cell r="N298">
            <v>0</v>
          </cell>
          <cell r="O298">
            <v>0</v>
          </cell>
          <cell r="P298">
            <v>0</v>
          </cell>
          <cell r="Q298">
            <v>0</v>
          </cell>
        </row>
        <row r="299">
          <cell r="A299" t="str">
            <v>Res_ass_comp</v>
          </cell>
          <cell r="B299" t="str">
            <v>GV1050</v>
          </cell>
          <cell r="C299" t="str">
            <v>GV</v>
          </cell>
          <cell r="D299">
            <v>2900</v>
          </cell>
          <cell r="E299" t="str">
            <v>Result from associated companies</v>
          </cell>
          <cell r="H299" t="str">
            <v>ManOldData, ManInpFin</v>
          </cell>
          <cell r="J299">
            <v>125720</v>
          </cell>
          <cell r="K299">
            <v>0</v>
          </cell>
          <cell r="L299">
            <v>0</v>
          </cell>
          <cell r="M299">
            <v>0</v>
          </cell>
          <cell r="N299">
            <v>0</v>
          </cell>
          <cell r="O299">
            <v>0</v>
          </cell>
          <cell r="P299">
            <v>0</v>
          </cell>
          <cell r="Q299">
            <v>0</v>
          </cell>
        </row>
        <row r="300">
          <cell r="A300" t="str">
            <v>Wr_dow_fin_ass_inv_ext</v>
          </cell>
          <cell r="B300" t="str">
            <v>GV1060.extern</v>
          </cell>
          <cell r="C300" t="str">
            <v>GV</v>
          </cell>
          <cell r="D300">
            <v>2910</v>
          </cell>
          <cell r="E300" t="str">
            <v>Write-downs financial assets/invest.risk - extern</v>
          </cell>
          <cell r="H300" t="str">
            <v>ManOldData, ManInpFin</v>
          </cell>
          <cell r="J300">
            <v>0</v>
          </cell>
          <cell r="K300">
            <v>0</v>
          </cell>
          <cell r="L300">
            <v>0</v>
          </cell>
          <cell r="M300">
            <v>201000</v>
          </cell>
          <cell r="N300">
            <v>0</v>
          </cell>
          <cell r="O300">
            <v>0</v>
          </cell>
          <cell r="P300">
            <v>0</v>
          </cell>
          <cell r="Q300">
            <v>0</v>
          </cell>
        </row>
        <row r="301">
          <cell r="A301" t="str">
            <v>Wr_dow_fin_ass_inv_risk_int</v>
          </cell>
          <cell r="B301" t="str">
            <v>GV1060.intern</v>
          </cell>
          <cell r="C301" t="str">
            <v>GV</v>
          </cell>
          <cell r="D301">
            <v>2920</v>
          </cell>
          <cell r="E301" t="str">
            <v>Write-downs financial assets/invest.risk - intern</v>
          </cell>
          <cell r="H301" t="str">
            <v>ManOldData, ManInpFin</v>
          </cell>
          <cell r="J301">
            <v>0</v>
          </cell>
          <cell r="K301">
            <v>0</v>
          </cell>
          <cell r="L301">
            <v>0</v>
          </cell>
          <cell r="M301">
            <v>0</v>
          </cell>
          <cell r="N301">
            <v>0</v>
          </cell>
          <cell r="O301">
            <v>0</v>
          </cell>
          <cell r="P301">
            <v>0</v>
          </cell>
          <cell r="Q301">
            <v>0</v>
          </cell>
        </row>
        <row r="302">
          <cell r="A302" t="str">
            <v>Wr_dow_fin_ass_inv_risk</v>
          </cell>
          <cell r="B302" t="str">
            <v>GV1060</v>
          </cell>
          <cell r="C302" t="str">
            <v>GV</v>
          </cell>
          <cell r="D302">
            <v>2930</v>
          </cell>
          <cell r="E302" t="str">
            <v>Write-downs financial assets/invest.risk</v>
          </cell>
          <cell r="H302" t="str">
            <v>GV</v>
          </cell>
          <cell r="J302">
            <v>0</v>
          </cell>
          <cell r="K302">
            <v>0</v>
          </cell>
          <cell r="L302">
            <v>0</v>
          </cell>
          <cell r="M302">
            <v>201000</v>
          </cell>
          <cell r="N302">
            <v>0</v>
          </cell>
          <cell r="O302">
            <v>0</v>
          </cell>
          <cell r="P302">
            <v>0</v>
          </cell>
          <cell r="Q302">
            <v>0</v>
          </cell>
        </row>
        <row r="303">
          <cell r="A303" t="str">
            <v>Go_deprec_affil_comp</v>
          </cell>
          <cell r="B303" t="str">
            <v>GV1070</v>
          </cell>
          <cell r="C303" t="str">
            <v>GV</v>
          </cell>
          <cell r="D303">
            <v>2940</v>
          </cell>
          <cell r="E303" t="str">
            <v>Goodwill depreciation on affil. comp.</v>
          </cell>
          <cell r="H303" t="str">
            <v>ManOldData, ManInpFin</v>
          </cell>
          <cell r="J303">
            <v>0</v>
          </cell>
          <cell r="K303">
            <v>0</v>
          </cell>
          <cell r="L303">
            <v>0</v>
          </cell>
          <cell r="M303">
            <v>0</v>
          </cell>
          <cell r="N303">
            <v>0</v>
          </cell>
          <cell r="O303">
            <v>0</v>
          </cell>
          <cell r="P303">
            <v>0</v>
          </cell>
          <cell r="Q303">
            <v>0</v>
          </cell>
        </row>
        <row r="304">
          <cell r="A304" t="str">
            <v>Inc_loss_sub_ass_rel_comp</v>
          </cell>
          <cell r="B304" t="str">
            <v>GV9160</v>
          </cell>
          <cell r="C304" t="str">
            <v>GV</v>
          </cell>
          <cell r="D304">
            <v>2950</v>
          </cell>
          <cell r="E304" t="str">
            <v>Income/loss subsidiaries, ass./rel. comp</v>
          </cell>
          <cell r="H304" t="str">
            <v>GV</v>
          </cell>
          <cell r="J304">
            <v>125720</v>
          </cell>
          <cell r="K304">
            <v>0</v>
          </cell>
          <cell r="L304">
            <v>0</v>
          </cell>
          <cell r="M304">
            <v>-201000</v>
          </cell>
          <cell r="N304">
            <v>0</v>
          </cell>
          <cell r="O304">
            <v>0</v>
          </cell>
          <cell r="P304">
            <v>0</v>
          </cell>
          <cell r="Q304">
            <v>0</v>
          </cell>
        </row>
        <row r="305">
          <cell r="A305" t="str">
            <v>Inc_debtlongterm_loan_receiv_extern</v>
          </cell>
          <cell r="B305" t="str">
            <v>GV1110.extern</v>
          </cell>
          <cell r="C305" t="str">
            <v>GV</v>
          </cell>
          <cell r="D305">
            <v>2960</v>
          </cell>
          <cell r="E305" t="str">
            <v>Income debt sec./long-term loan receiv. - extern</v>
          </cell>
          <cell r="H305" t="str">
            <v>ManOldData, ManInpFin</v>
          </cell>
          <cell r="J305">
            <v>0</v>
          </cell>
          <cell r="K305">
            <v>0</v>
          </cell>
          <cell r="L305">
            <v>0</v>
          </cell>
          <cell r="M305">
            <v>0</v>
          </cell>
          <cell r="N305">
            <v>0</v>
          </cell>
          <cell r="O305">
            <v>0</v>
          </cell>
          <cell r="P305">
            <v>0</v>
          </cell>
          <cell r="Q305">
            <v>0</v>
          </cell>
        </row>
        <row r="306">
          <cell r="A306" t="str">
            <v>Inc_debt_seclongtermloan_receiv_intern</v>
          </cell>
          <cell r="B306" t="str">
            <v>GV1110.intern</v>
          </cell>
          <cell r="C306" t="str">
            <v>GV</v>
          </cell>
          <cell r="D306">
            <v>2970</v>
          </cell>
          <cell r="E306" t="str">
            <v>Income debt sec./long-term loan receiv. - intern</v>
          </cell>
          <cell r="H306" t="str">
            <v>ManOldData, ManInpFin</v>
          </cell>
          <cell r="J306">
            <v>0</v>
          </cell>
          <cell r="K306">
            <v>0</v>
          </cell>
          <cell r="L306">
            <v>0</v>
          </cell>
          <cell r="M306">
            <v>0</v>
          </cell>
          <cell r="N306">
            <v>0</v>
          </cell>
          <cell r="O306">
            <v>0</v>
          </cell>
          <cell r="P306">
            <v>0</v>
          </cell>
          <cell r="Q306">
            <v>0</v>
          </cell>
        </row>
        <row r="307">
          <cell r="A307" t="str">
            <v>Inc_debt_seclongterm_loan_receiv</v>
          </cell>
          <cell r="B307" t="str">
            <v>GV1110</v>
          </cell>
          <cell r="C307" t="str">
            <v>GV</v>
          </cell>
          <cell r="D307">
            <v>2980</v>
          </cell>
          <cell r="E307" t="str">
            <v>Income debt sec./long-term loan receiv.</v>
          </cell>
          <cell r="H307" t="str">
            <v>GV</v>
          </cell>
          <cell r="J307">
            <v>0</v>
          </cell>
          <cell r="K307">
            <v>0</v>
          </cell>
          <cell r="L307">
            <v>0</v>
          </cell>
          <cell r="M307">
            <v>0</v>
          </cell>
          <cell r="N307">
            <v>0</v>
          </cell>
          <cell r="O307">
            <v>0</v>
          </cell>
          <cell r="P307">
            <v>0</v>
          </cell>
          <cell r="Q307">
            <v>0</v>
          </cell>
        </row>
        <row r="308">
          <cell r="A308" t="str">
            <v>Oth_int_receivsimilar_inc_ext</v>
          </cell>
          <cell r="B308" t="str">
            <v>GV1130.extern</v>
          </cell>
          <cell r="C308" t="str">
            <v>GV</v>
          </cell>
          <cell r="D308">
            <v>2990</v>
          </cell>
          <cell r="E308" t="str">
            <v>Other interest receivable/similar income - extern</v>
          </cell>
          <cell r="H308" t="str">
            <v>ManOldData, ManInpFin</v>
          </cell>
          <cell r="J308">
            <v>0</v>
          </cell>
          <cell r="K308">
            <v>111112</v>
          </cell>
          <cell r="L308">
            <v>0</v>
          </cell>
          <cell r="M308">
            <v>90000</v>
          </cell>
          <cell r="N308">
            <v>81602.5</v>
          </cell>
          <cell r="O308">
            <v>71954.5</v>
          </cell>
          <cell r="P308">
            <v>70001.5</v>
          </cell>
          <cell r="Q308">
            <v>66800</v>
          </cell>
        </row>
        <row r="309">
          <cell r="A309" t="str">
            <v>Oth_int_receivablesim_inc_int</v>
          </cell>
          <cell r="B309" t="str">
            <v>GV1130.intern</v>
          </cell>
          <cell r="C309" t="str">
            <v>GV</v>
          </cell>
          <cell r="D309">
            <v>3000</v>
          </cell>
          <cell r="E309" t="str">
            <v>Other interest receivable/similar income - intern</v>
          </cell>
          <cell r="H309" t="str">
            <v>ManOldData, ManInpFin</v>
          </cell>
          <cell r="J309">
            <v>0</v>
          </cell>
          <cell r="K309">
            <v>0</v>
          </cell>
          <cell r="L309">
            <v>0</v>
          </cell>
          <cell r="M309">
            <v>0</v>
          </cell>
          <cell r="N309">
            <v>0</v>
          </cell>
          <cell r="O309">
            <v>0</v>
          </cell>
          <cell r="P309">
            <v>0</v>
          </cell>
          <cell r="Q309">
            <v>0</v>
          </cell>
        </row>
        <row r="310">
          <cell r="A310" t="str">
            <v>Oth_int_receivablesim_inc</v>
          </cell>
          <cell r="B310" t="str">
            <v>GV1130</v>
          </cell>
          <cell r="C310" t="str">
            <v>GV</v>
          </cell>
          <cell r="D310">
            <v>3010</v>
          </cell>
          <cell r="E310" t="str">
            <v>Other interest receivable/similar income</v>
          </cell>
          <cell r="H310" t="str">
            <v>GV</v>
          </cell>
          <cell r="J310">
            <v>0</v>
          </cell>
          <cell r="K310">
            <v>111112</v>
          </cell>
          <cell r="L310">
            <v>0</v>
          </cell>
          <cell r="M310">
            <v>90000</v>
          </cell>
          <cell r="N310">
            <v>81602.5</v>
          </cell>
          <cell r="O310">
            <v>71954.5</v>
          </cell>
          <cell r="P310">
            <v>70001.5</v>
          </cell>
          <cell r="Q310">
            <v>66800</v>
          </cell>
        </row>
        <row r="311">
          <cell r="A311" t="str">
            <v>Int_sim_exp_ext</v>
          </cell>
          <cell r="B311" t="str">
            <v>GV1150.extern</v>
          </cell>
          <cell r="C311" t="str">
            <v>GV</v>
          </cell>
          <cell r="D311">
            <v>3020</v>
          </cell>
          <cell r="E311" t="str">
            <v>Interest and similar expense - extern</v>
          </cell>
          <cell r="H311" t="str">
            <v>ManOldData, ManInpFin</v>
          </cell>
          <cell r="J311">
            <v>81923</v>
          </cell>
          <cell r="K311">
            <v>45906</v>
          </cell>
          <cell r="L311">
            <v>54000</v>
          </cell>
          <cell r="M311">
            <v>0</v>
          </cell>
          <cell r="N311">
            <v>0</v>
          </cell>
          <cell r="O311">
            <v>0</v>
          </cell>
          <cell r="P311">
            <v>0</v>
          </cell>
          <cell r="Q311">
            <v>0</v>
          </cell>
        </row>
        <row r="312">
          <cell r="A312" t="str">
            <v>Int_sim_exp_ext_inp</v>
          </cell>
          <cell r="M312">
            <v>0</v>
          </cell>
          <cell r="N312">
            <v>0</v>
          </cell>
          <cell r="O312">
            <v>0</v>
          </cell>
          <cell r="P312">
            <v>0</v>
          </cell>
          <cell r="Q312">
            <v>0</v>
          </cell>
        </row>
        <row r="313">
          <cell r="A313" t="str">
            <v>Int_sim_exp_ext_new</v>
          </cell>
          <cell r="M313">
            <v>0</v>
          </cell>
          <cell r="N313">
            <v>0</v>
          </cell>
          <cell r="O313">
            <v>0</v>
          </cell>
          <cell r="P313">
            <v>0</v>
          </cell>
          <cell r="Q313">
            <v>0</v>
          </cell>
        </row>
        <row r="314">
          <cell r="A314" t="str">
            <v>Int_sim_exp_int</v>
          </cell>
          <cell r="B314" t="str">
            <v>GV1150.intern</v>
          </cell>
          <cell r="C314" t="str">
            <v>GV</v>
          </cell>
          <cell r="D314">
            <v>3030</v>
          </cell>
          <cell r="E314" t="str">
            <v>Interest and similar expense - intern</v>
          </cell>
          <cell r="H314" t="str">
            <v>ManOldData, ManInpFin</v>
          </cell>
          <cell r="J314">
            <v>0</v>
          </cell>
          <cell r="K314">
            <v>0</v>
          </cell>
          <cell r="L314">
            <v>0</v>
          </cell>
          <cell r="M314">
            <v>0</v>
          </cell>
          <cell r="N314">
            <v>0</v>
          </cell>
          <cell r="O314">
            <v>0</v>
          </cell>
          <cell r="P314">
            <v>0</v>
          </cell>
          <cell r="Q314">
            <v>0</v>
          </cell>
        </row>
        <row r="315">
          <cell r="A315" t="str">
            <v>Int_sim_exp</v>
          </cell>
          <cell r="B315" t="str">
            <v>GV1150</v>
          </cell>
          <cell r="C315" t="str">
            <v>GV</v>
          </cell>
          <cell r="D315">
            <v>3040</v>
          </cell>
          <cell r="E315" t="str">
            <v>Interest and similar expense</v>
          </cell>
          <cell r="H315" t="str">
            <v>GV</v>
          </cell>
          <cell r="J315">
            <v>81923</v>
          </cell>
          <cell r="K315">
            <v>45906</v>
          </cell>
          <cell r="L315">
            <v>54000</v>
          </cell>
          <cell r="M315">
            <v>0</v>
          </cell>
          <cell r="N315">
            <v>0</v>
          </cell>
          <cell r="O315">
            <v>0</v>
          </cell>
          <cell r="P315">
            <v>0</v>
          </cell>
          <cell r="Q315">
            <v>0</v>
          </cell>
        </row>
        <row r="316">
          <cell r="A316" t="str">
            <v>Net_int_exp_ext</v>
          </cell>
          <cell r="B316" t="str">
            <v>GV9170.extern</v>
          </cell>
          <cell r="C316" t="str">
            <v>GV</v>
          </cell>
          <cell r="D316">
            <v>3050</v>
          </cell>
          <cell r="E316" t="str">
            <v>Net interest expense - extern</v>
          </cell>
          <cell r="H316" t="str">
            <v>ManOldData, ManInpFin</v>
          </cell>
          <cell r="J316">
            <v>-81923</v>
          </cell>
          <cell r="K316">
            <v>65206</v>
          </cell>
          <cell r="L316">
            <v>-54000</v>
          </cell>
          <cell r="M316">
            <v>-54000</v>
          </cell>
          <cell r="N316">
            <v>-54000</v>
          </cell>
          <cell r="O316">
            <v>-54000</v>
          </cell>
          <cell r="P316">
            <v>-54000</v>
          </cell>
          <cell r="Q316">
            <v>-54000</v>
          </cell>
        </row>
        <row r="317">
          <cell r="A317" t="str">
            <v>Net_int_exp_int</v>
          </cell>
          <cell r="B317" t="str">
            <v>GV9170.intern</v>
          </cell>
          <cell r="C317" t="str">
            <v>GV</v>
          </cell>
          <cell r="D317">
            <v>3060</v>
          </cell>
          <cell r="E317" t="str">
            <v>Net interest expense - intern</v>
          </cell>
          <cell r="H317" t="str">
            <v>ManOldData, ManInpFin</v>
          </cell>
          <cell r="J317">
            <v>0</v>
          </cell>
          <cell r="K317">
            <v>0</v>
          </cell>
          <cell r="L317">
            <v>0</v>
          </cell>
          <cell r="M317">
            <v>0</v>
          </cell>
          <cell r="N317">
            <v>0</v>
          </cell>
          <cell r="O317">
            <v>0</v>
          </cell>
          <cell r="P317">
            <v>0</v>
          </cell>
          <cell r="Q317">
            <v>0</v>
          </cell>
        </row>
        <row r="318">
          <cell r="A318" t="str">
            <v>Net_int_exp</v>
          </cell>
          <cell r="B318" t="str">
            <v>GV9170</v>
          </cell>
          <cell r="C318" t="str">
            <v>GV</v>
          </cell>
          <cell r="D318">
            <v>3070</v>
          </cell>
          <cell r="E318" t="str">
            <v>Net interest expense</v>
          </cell>
          <cell r="H318" t="str">
            <v>GV</v>
          </cell>
          <cell r="J318">
            <v>-81923</v>
          </cell>
          <cell r="K318">
            <v>65206</v>
          </cell>
          <cell r="L318">
            <v>-54000</v>
          </cell>
          <cell r="M318">
            <v>90000</v>
          </cell>
          <cell r="N318">
            <v>81602.5</v>
          </cell>
          <cell r="O318">
            <v>71954.5</v>
          </cell>
          <cell r="P318">
            <v>70001.5</v>
          </cell>
          <cell r="Q318">
            <v>66800</v>
          </cell>
        </row>
        <row r="319">
          <cell r="A319" t="str">
            <v>Fin_inc_exp_net</v>
          </cell>
          <cell r="B319" t="str">
            <v>GV9930</v>
          </cell>
          <cell r="C319" t="str">
            <v>GV</v>
          </cell>
          <cell r="D319">
            <v>3080</v>
          </cell>
          <cell r="E319" t="str">
            <v>Financial income (expense), net</v>
          </cell>
          <cell r="H319" t="str">
            <v>GV</v>
          </cell>
          <cell r="J319">
            <v>43797</v>
          </cell>
          <cell r="K319">
            <v>65206</v>
          </cell>
          <cell r="L319">
            <v>-54000</v>
          </cell>
          <cell r="M319">
            <v>-111000</v>
          </cell>
          <cell r="N319">
            <v>81602.5</v>
          </cell>
          <cell r="O319">
            <v>71954.5</v>
          </cell>
          <cell r="P319">
            <v>70001.5</v>
          </cell>
          <cell r="Q319">
            <v>66800</v>
          </cell>
        </row>
        <row r="320">
          <cell r="A320" t="str">
            <v>Res_ord_bus_act</v>
          </cell>
          <cell r="B320" t="str">
            <v>GV9940</v>
          </cell>
          <cell r="C320" t="str">
            <v>GV</v>
          </cell>
          <cell r="D320">
            <v>3090</v>
          </cell>
          <cell r="E320" t="str">
            <v>Results fr. ordinary business activities</v>
          </cell>
          <cell r="H320" t="str">
            <v>GV</v>
          </cell>
          <cell r="J320">
            <v>1102369</v>
          </cell>
          <cell r="K320">
            <v>796830</v>
          </cell>
          <cell r="L320">
            <v>1188200</v>
          </cell>
          <cell r="M320">
            <v>1929505.5561214574</v>
          </cell>
          <cell r="N320">
            <v>2600576.9300441123</v>
          </cell>
          <cell r="O320">
            <v>2806710.7050661785</v>
          </cell>
          <cell r="P320">
            <v>2586332.8711175155</v>
          </cell>
          <cell r="Q320">
            <v>2078844.2620704097</v>
          </cell>
        </row>
        <row r="321">
          <cell r="A321" t="str">
            <v>Ext_inc_ext</v>
          </cell>
          <cell r="B321" t="str">
            <v>GV1210.extern</v>
          </cell>
          <cell r="C321" t="str">
            <v>GV</v>
          </cell>
          <cell r="D321">
            <v>3100</v>
          </cell>
          <cell r="E321" t="str">
            <v>Extraordinary income - extern</v>
          </cell>
          <cell r="H321" t="str">
            <v>ManOldData, ManInpFin</v>
          </cell>
          <cell r="J321">
            <v>97</v>
          </cell>
          <cell r="K321">
            <v>0</v>
          </cell>
          <cell r="L321">
            <v>0</v>
          </cell>
          <cell r="M321">
            <v>0</v>
          </cell>
          <cell r="N321">
            <v>0</v>
          </cell>
          <cell r="O321">
            <v>0</v>
          </cell>
          <cell r="P321">
            <v>0</v>
          </cell>
          <cell r="Q321">
            <v>0</v>
          </cell>
        </row>
        <row r="322">
          <cell r="A322" t="str">
            <v>Ext_inc_int</v>
          </cell>
          <cell r="B322" t="str">
            <v>GV1210.intern</v>
          </cell>
          <cell r="C322" t="str">
            <v>GV</v>
          </cell>
          <cell r="D322">
            <v>3110</v>
          </cell>
          <cell r="E322" t="str">
            <v>Extraordinary income - intern</v>
          </cell>
          <cell r="H322" t="str">
            <v>ManOldData, ManInpFin</v>
          </cell>
          <cell r="J322">
            <v>0</v>
          </cell>
          <cell r="K322">
            <v>0</v>
          </cell>
          <cell r="L322">
            <v>0</v>
          </cell>
          <cell r="M322">
            <v>0</v>
          </cell>
          <cell r="N322">
            <v>0</v>
          </cell>
          <cell r="O322">
            <v>0</v>
          </cell>
          <cell r="P322">
            <v>0</v>
          </cell>
          <cell r="Q322">
            <v>0</v>
          </cell>
        </row>
        <row r="323">
          <cell r="A323" t="str">
            <v>Ext_inc</v>
          </cell>
          <cell r="B323" t="str">
            <v>GV1210</v>
          </cell>
          <cell r="C323" t="str">
            <v>GV</v>
          </cell>
          <cell r="D323">
            <v>3120</v>
          </cell>
          <cell r="E323" t="str">
            <v>Extraordinary income</v>
          </cell>
          <cell r="H323" t="str">
            <v>GV</v>
          </cell>
          <cell r="J323">
            <v>97</v>
          </cell>
          <cell r="K323">
            <v>0</v>
          </cell>
          <cell r="L323">
            <v>0</v>
          </cell>
          <cell r="M323">
            <v>0</v>
          </cell>
          <cell r="N323">
            <v>0</v>
          </cell>
          <cell r="O323">
            <v>0</v>
          </cell>
          <cell r="P323">
            <v>0</v>
          </cell>
          <cell r="Q323">
            <v>0</v>
          </cell>
        </row>
        <row r="324">
          <cell r="A324" t="str">
            <v>Ext_loss_ext</v>
          </cell>
          <cell r="B324" t="str">
            <v>GV1220.extern</v>
          </cell>
          <cell r="C324" t="str">
            <v>GV</v>
          </cell>
          <cell r="D324">
            <v>3130</v>
          </cell>
          <cell r="E324" t="str">
            <v>Extraordinary loss - extern</v>
          </cell>
          <cell r="H324" t="str">
            <v>ManOldData, ManInpFin</v>
          </cell>
          <cell r="J324">
            <v>0</v>
          </cell>
          <cell r="K324">
            <v>0</v>
          </cell>
          <cell r="L324">
            <v>0</v>
          </cell>
          <cell r="M324">
            <v>1415770.3633582671</v>
          </cell>
          <cell r="N324">
            <v>248576.29887508426</v>
          </cell>
          <cell r="O324">
            <v>349218.90012266679</v>
          </cell>
          <cell r="P324">
            <v>436618.13632519532</v>
          </cell>
          <cell r="Q324">
            <v>353927.14335798047</v>
          </cell>
        </row>
        <row r="325">
          <cell r="A325" t="str">
            <v>provision_lt_assets</v>
          </cell>
          <cell r="J325">
            <v>0</v>
          </cell>
          <cell r="K325">
            <v>0</v>
          </cell>
          <cell r="L325">
            <v>0</v>
          </cell>
          <cell r="M325">
            <v>110000</v>
          </cell>
          <cell r="N325">
            <v>30000</v>
          </cell>
          <cell r="O325">
            <v>20000</v>
          </cell>
          <cell r="P325">
            <v>15000</v>
          </cell>
          <cell r="Q325">
            <v>10000</v>
          </cell>
        </row>
        <row r="326">
          <cell r="A326" t="str">
            <v>int_housing_loans</v>
          </cell>
          <cell r="J326">
            <v>0</v>
          </cell>
          <cell r="K326">
            <v>0</v>
          </cell>
          <cell r="L326">
            <v>0</v>
          </cell>
          <cell r="M326">
            <v>0</v>
          </cell>
          <cell r="N326">
            <v>2774</v>
          </cell>
          <cell r="O326">
            <v>2774</v>
          </cell>
          <cell r="P326">
            <v>2774</v>
          </cell>
          <cell r="Q326">
            <v>2774</v>
          </cell>
        </row>
        <row r="327">
          <cell r="A327" t="str">
            <v>resturct_cost</v>
          </cell>
          <cell r="J327">
            <v>0</v>
          </cell>
          <cell r="K327">
            <v>0</v>
          </cell>
          <cell r="L327">
            <v>0</v>
          </cell>
          <cell r="M327">
            <v>2812.5</v>
          </cell>
          <cell r="N327">
            <v>47282.23</v>
          </cell>
          <cell r="O327">
            <v>52005.298000000003</v>
          </cell>
          <cell r="P327">
            <v>83088.259999999995</v>
          </cell>
          <cell r="Q327">
            <v>14066.174999999999</v>
          </cell>
        </row>
        <row r="328">
          <cell r="A328" t="str">
            <v>special_aaprais_reduction</v>
          </cell>
          <cell r="J328">
            <v>0</v>
          </cell>
          <cell r="K328">
            <v>0</v>
          </cell>
          <cell r="L328">
            <v>0</v>
          </cell>
          <cell r="M328">
            <v>1142614</v>
          </cell>
          <cell r="N328">
            <v>0</v>
          </cell>
          <cell r="O328">
            <v>0</v>
          </cell>
          <cell r="P328">
            <v>0</v>
          </cell>
          <cell r="Q328">
            <v>0</v>
          </cell>
        </row>
        <row r="329">
          <cell r="A329" t="str">
            <v>Contingencies_risk_prov</v>
          </cell>
          <cell r="J329">
            <v>0</v>
          </cell>
          <cell r="K329">
            <v>0</v>
          </cell>
          <cell r="L329">
            <v>0</v>
          </cell>
          <cell r="M329">
            <v>100000</v>
          </cell>
          <cell r="N329">
            <v>100000</v>
          </cell>
          <cell r="O329">
            <v>100000</v>
          </cell>
          <cell r="P329">
            <v>100000</v>
          </cell>
          <cell r="Q329">
            <v>100000</v>
          </cell>
        </row>
        <row r="330">
          <cell r="A330" t="str">
            <v>Ext_loss_int</v>
          </cell>
          <cell r="B330" t="str">
            <v>GV1220.intern</v>
          </cell>
          <cell r="C330" t="str">
            <v>GV</v>
          </cell>
          <cell r="D330">
            <v>3140</v>
          </cell>
          <cell r="E330" t="str">
            <v>Extraordinary loss - intern</v>
          </cell>
          <cell r="H330" t="str">
            <v>ManOldData, ManInpFin</v>
          </cell>
          <cell r="J330">
            <v>0</v>
          </cell>
          <cell r="K330">
            <v>0</v>
          </cell>
          <cell r="L330">
            <v>0</v>
          </cell>
          <cell r="M330">
            <v>0</v>
          </cell>
          <cell r="N330">
            <v>0</v>
          </cell>
          <cell r="O330">
            <v>0</v>
          </cell>
          <cell r="P330">
            <v>0</v>
          </cell>
          <cell r="Q330">
            <v>0</v>
          </cell>
        </row>
        <row r="331">
          <cell r="A331" t="str">
            <v>Ext_loss</v>
          </cell>
          <cell r="B331" t="str">
            <v>GV1220</v>
          </cell>
          <cell r="C331" t="str">
            <v>GV</v>
          </cell>
          <cell r="D331">
            <v>3150</v>
          </cell>
          <cell r="E331" t="str">
            <v>Extraordinary loss</v>
          </cell>
          <cell r="H331" t="str">
            <v>GV</v>
          </cell>
          <cell r="J331">
            <v>0</v>
          </cell>
          <cell r="K331">
            <v>0</v>
          </cell>
          <cell r="L331">
            <v>0</v>
          </cell>
          <cell r="M331">
            <v>1415770.3633582671</v>
          </cell>
          <cell r="N331">
            <v>248576.29887508426</v>
          </cell>
          <cell r="O331">
            <v>349218.90012266679</v>
          </cell>
          <cell r="P331">
            <v>436618.13632519532</v>
          </cell>
          <cell r="Q331">
            <v>353927.14335798047</v>
          </cell>
        </row>
        <row r="332">
          <cell r="A332" t="str">
            <v>Ext_inc_loss_ext</v>
          </cell>
          <cell r="B332" t="str">
            <v>GV9180.extern</v>
          </cell>
          <cell r="C332" t="str">
            <v>GV</v>
          </cell>
          <cell r="D332">
            <v>3160</v>
          </cell>
          <cell r="E332" t="str">
            <v>Extraordinary income/loss - extern</v>
          </cell>
          <cell r="H332" t="str">
            <v>ManOldData, ManInpFin</v>
          </cell>
          <cell r="J332">
            <v>97</v>
          </cell>
          <cell r="K332">
            <v>0</v>
          </cell>
          <cell r="L332">
            <v>0</v>
          </cell>
          <cell r="M332">
            <v>0</v>
          </cell>
          <cell r="N332">
            <v>0</v>
          </cell>
          <cell r="O332">
            <v>0</v>
          </cell>
          <cell r="P332">
            <v>0</v>
          </cell>
          <cell r="Q332">
            <v>0</v>
          </cell>
        </row>
        <row r="333">
          <cell r="A333" t="str">
            <v>Ext_inc_loss_int</v>
          </cell>
          <cell r="B333" t="str">
            <v>GV9180.intern</v>
          </cell>
          <cell r="C333" t="str">
            <v>GV</v>
          </cell>
          <cell r="D333">
            <v>3170</v>
          </cell>
          <cell r="E333" t="str">
            <v>Extraordinary income/loss - intern</v>
          </cell>
          <cell r="H333" t="str">
            <v>ManOldData, ManInpFin</v>
          </cell>
          <cell r="J333">
            <v>0</v>
          </cell>
          <cell r="K333">
            <v>0</v>
          </cell>
          <cell r="L333">
            <v>0</v>
          </cell>
          <cell r="M333">
            <v>0</v>
          </cell>
          <cell r="N333">
            <v>0</v>
          </cell>
          <cell r="O333">
            <v>0</v>
          </cell>
          <cell r="P333">
            <v>0</v>
          </cell>
          <cell r="Q333">
            <v>0</v>
          </cell>
        </row>
        <row r="334">
          <cell r="A334" t="str">
            <v>Ext_inc_loss</v>
          </cell>
          <cell r="B334" t="str">
            <v>GV9180</v>
          </cell>
          <cell r="C334" t="str">
            <v>GV</v>
          </cell>
          <cell r="D334">
            <v>3180</v>
          </cell>
          <cell r="E334" t="str">
            <v>Extraordinary income/loss</v>
          </cell>
          <cell r="H334" t="str">
            <v>GV</v>
          </cell>
          <cell r="J334">
            <v>97</v>
          </cell>
          <cell r="K334">
            <v>0</v>
          </cell>
          <cell r="L334">
            <v>0</v>
          </cell>
          <cell r="M334">
            <v>-1415770.3633582671</v>
          </cell>
          <cell r="N334">
            <v>-248576.29887508426</v>
          </cell>
          <cell r="O334">
            <v>-349218.90012266679</v>
          </cell>
          <cell r="P334">
            <v>-436618.13632519532</v>
          </cell>
          <cell r="Q334">
            <v>-353927.14335798047</v>
          </cell>
        </row>
        <row r="335">
          <cell r="A335" t="str">
            <v>Income before taxes</v>
          </cell>
          <cell r="B335" t="str">
            <v>GV9950</v>
          </cell>
          <cell r="C335" t="str">
            <v>GV</v>
          </cell>
          <cell r="D335">
            <v>3190</v>
          </cell>
          <cell r="E335" t="str">
            <v>Income before taxes</v>
          </cell>
          <cell r="H335" t="str">
            <v>GV</v>
          </cell>
          <cell r="J335">
            <v>1102466</v>
          </cell>
          <cell r="K335">
            <v>796830</v>
          </cell>
          <cell r="L335">
            <v>1188200</v>
          </cell>
          <cell r="M335">
            <v>513735.19276319025</v>
          </cell>
          <cell r="N335">
            <v>2352000.6311690281</v>
          </cell>
          <cell r="O335">
            <v>2457491.8049435117</v>
          </cell>
          <cell r="P335">
            <v>2149714.7347923201</v>
          </cell>
          <cell r="Q335">
            <v>1724917.1187124292</v>
          </cell>
        </row>
        <row r="336">
          <cell r="A336" t="str">
            <v>Inc_tax_ext</v>
          </cell>
          <cell r="B336" t="str">
            <v>GV1310.extern</v>
          </cell>
          <cell r="C336" t="str">
            <v>GV</v>
          </cell>
          <cell r="D336">
            <v>3200</v>
          </cell>
          <cell r="E336" t="str">
            <v>Income taxes - extern</v>
          </cell>
          <cell r="H336" t="str">
            <v>ManOldData, ManInpFin</v>
          </cell>
          <cell r="J336">
            <v>182665</v>
          </cell>
          <cell r="K336">
            <v>199208</v>
          </cell>
          <cell r="L336">
            <v>308932</v>
          </cell>
          <cell r="M336">
            <v>167680.03855263806</v>
          </cell>
          <cell r="N336">
            <v>532988.32623380562</v>
          </cell>
          <cell r="O336">
            <v>552073.56098870235</v>
          </cell>
          <cell r="P336">
            <v>486795.54695846408</v>
          </cell>
          <cell r="Q336">
            <v>398045.8237424859</v>
          </cell>
        </row>
        <row r="337">
          <cell r="A337" t="str">
            <v>Inc_tax_int</v>
          </cell>
          <cell r="B337" t="str">
            <v>GV1310.intern</v>
          </cell>
          <cell r="C337" t="str">
            <v>GV</v>
          </cell>
          <cell r="D337">
            <v>3210</v>
          </cell>
          <cell r="E337" t="str">
            <v>Income taxes - intern</v>
          </cell>
          <cell r="H337" t="str">
            <v>ManOldData, ManInpFin</v>
          </cell>
          <cell r="J337">
            <v>0</v>
          </cell>
          <cell r="K337">
            <v>0</v>
          </cell>
          <cell r="L337">
            <v>0</v>
          </cell>
          <cell r="M337">
            <v>0</v>
          </cell>
          <cell r="N337">
            <v>0</v>
          </cell>
          <cell r="O337">
            <v>0</v>
          </cell>
          <cell r="P337">
            <v>0</v>
          </cell>
          <cell r="Q337">
            <v>0</v>
          </cell>
        </row>
        <row r="338">
          <cell r="A338" t="str">
            <v>Inc_tax</v>
          </cell>
          <cell r="B338" t="str">
            <v>GV1310</v>
          </cell>
          <cell r="C338" t="str">
            <v>GV</v>
          </cell>
          <cell r="D338">
            <v>3220</v>
          </cell>
          <cell r="E338" t="str">
            <v>Income taxes</v>
          </cell>
          <cell r="H338" t="str">
            <v>GV</v>
          </cell>
          <cell r="J338">
            <v>182665</v>
          </cell>
          <cell r="K338">
            <v>199208</v>
          </cell>
          <cell r="L338">
            <v>308932</v>
          </cell>
          <cell r="M338">
            <v>167680.03855263806</v>
          </cell>
          <cell r="N338">
            <v>532988.32623380562</v>
          </cell>
          <cell r="O338">
            <v>552073.56098870235</v>
          </cell>
          <cell r="P338">
            <v>486795.54695846408</v>
          </cell>
          <cell r="Q338">
            <v>398045.8237424859</v>
          </cell>
        </row>
        <row r="339">
          <cell r="A339" t="str">
            <v>Oth_tax_ext</v>
          </cell>
          <cell r="B339" t="str">
            <v>GV1320.extern</v>
          </cell>
          <cell r="C339" t="str">
            <v>GV</v>
          </cell>
          <cell r="D339">
            <v>3230</v>
          </cell>
          <cell r="E339" t="str">
            <v>Other taxes - extern</v>
          </cell>
          <cell r="H339" t="str">
            <v>ManOldData, ManInpFin</v>
          </cell>
          <cell r="J339">
            <v>0</v>
          </cell>
          <cell r="K339">
            <v>0</v>
          </cell>
          <cell r="L339">
            <v>0</v>
          </cell>
          <cell r="M339">
            <v>0</v>
          </cell>
          <cell r="N339">
            <v>0</v>
          </cell>
          <cell r="O339">
            <v>0</v>
          </cell>
          <cell r="P339">
            <v>0</v>
          </cell>
          <cell r="Q339">
            <v>0</v>
          </cell>
        </row>
        <row r="340">
          <cell r="A340" t="str">
            <v>Oth_tax_int</v>
          </cell>
          <cell r="B340" t="str">
            <v>GV1320.intern</v>
          </cell>
          <cell r="C340" t="str">
            <v>GV</v>
          </cell>
          <cell r="D340">
            <v>3240</v>
          </cell>
          <cell r="E340" t="str">
            <v>Other taxes - intern</v>
          </cell>
          <cell r="H340" t="str">
            <v>ManOldData, ManInpFin</v>
          </cell>
          <cell r="J340">
            <v>0</v>
          </cell>
          <cell r="K340">
            <v>0</v>
          </cell>
          <cell r="L340">
            <v>0</v>
          </cell>
          <cell r="M340">
            <v>0</v>
          </cell>
          <cell r="N340">
            <v>0</v>
          </cell>
          <cell r="O340">
            <v>0</v>
          </cell>
          <cell r="P340">
            <v>0</v>
          </cell>
          <cell r="Q340">
            <v>0</v>
          </cell>
        </row>
        <row r="341">
          <cell r="A341" t="str">
            <v>Oth_tax</v>
          </cell>
          <cell r="B341" t="str">
            <v>GV1320</v>
          </cell>
          <cell r="C341" t="str">
            <v>GV</v>
          </cell>
          <cell r="D341">
            <v>3250</v>
          </cell>
          <cell r="E341" t="str">
            <v>Other taxes</v>
          </cell>
          <cell r="H341" t="str">
            <v>GV</v>
          </cell>
          <cell r="J341">
            <v>0</v>
          </cell>
          <cell r="K341">
            <v>0</v>
          </cell>
          <cell r="L341">
            <v>0</v>
          </cell>
          <cell r="M341">
            <v>0</v>
          </cell>
          <cell r="N341">
            <v>0</v>
          </cell>
          <cell r="O341">
            <v>0</v>
          </cell>
          <cell r="P341">
            <v>0</v>
          </cell>
          <cell r="Q341">
            <v>0</v>
          </cell>
        </row>
        <row r="342">
          <cell r="A342" t="str">
            <v>Net_inc_loss_bef_prof_trans</v>
          </cell>
          <cell r="B342" t="str">
            <v>GV9955</v>
          </cell>
          <cell r="C342" t="str">
            <v>GV</v>
          </cell>
          <cell r="D342">
            <v>3260</v>
          </cell>
          <cell r="E342" t="str">
            <v>Net income (loss) before profit transfer</v>
          </cell>
          <cell r="H342" t="str">
            <v>GV</v>
          </cell>
          <cell r="J342">
            <v>919801</v>
          </cell>
          <cell r="K342">
            <v>597622</v>
          </cell>
          <cell r="L342">
            <v>879268</v>
          </cell>
          <cell r="M342">
            <v>346055.15421055222</v>
          </cell>
          <cell r="N342">
            <v>1819012.3049352225</v>
          </cell>
          <cell r="O342">
            <v>1905418.2439548094</v>
          </cell>
          <cell r="P342">
            <v>1662919.1878338559</v>
          </cell>
          <cell r="Q342">
            <v>1326871.2949699434</v>
          </cell>
        </row>
        <row r="343">
          <cell r="A343" t="str">
            <v>Inc_loss_trans</v>
          </cell>
          <cell r="B343" t="str">
            <v>GV1330</v>
          </cell>
          <cell r="C343" t="str">
            <v>GV</v>
          </cell>
          <cell r="D343">
            <v>3270</v>
          </cell>
          <cell r="E343" t="str">
            <v>Income from loss transfer</v>
          </cell>
          <cell r="H343" t="str">
            <v>ManOldData, ManInpFin</v>
          </cell>
          <cell r="J343">
            <v>0</v>
          </cell>
          <cell r="K343">
            <v>0</v>
          </cell>
          <cell r="L343">
            <v>0</v>
          </cell>
          <cell r="M343">
            <v>0</v>
          </cell>
          <cell r="N343">
            <v>0</v>
          </cell>
          <cell r="O343">
            <v>0</v>
          </cell>
          <cell r="P343">
            <v>0</v>
          </cell>
          <cell r="Q343">
            <v>0</v>
          </cell>
        </row>
        <row r="344">
          <cell r="A344" t="str">
            <v>Transf_prof_f_prof_transf_agreem</v>
          </cell>
          <cell r="B344" t="str">
            <v>GV1340</v>
          </cell>
          <cell r="C344" t="str">
            <v>GV</v>
          </cell>
          <cell r="D344">
            <v>3280</v>
          </cell>
          <cell r="E344" t="str">
            <v>Transf. profit f. profit transf. agreem.</v>
          </cell>
          <cell r="H344" t="str">
            <v>ManOldData, ManInpFin</v>
          </cell>
          <cell r="J344">
            <v>0</v>
          </cell>
          <cell r="K344">
            <v>0</v>
          </cell>
          <cell r="L344">
            <v>0</v>
          </cell>
          <cell r="M344">
            <v>0</v>
          </cell>
          <cell r="N344">
            <v>0</v>
          </cell>
          <cell r="O344">
            <v>0</v>
          </cell>
          <cell r="P344">
            <v>0</v>
          </cell>
          <cell r="Q344">
            <v>0</v>
          </cell>
        </row>
        <row r="345">
          <cell r="A345" t="str">
            <v>Inc_loss_after_tax</v>
          </cell>
          <cell r="B345" t="str">
            <v>GV9960</v>
          </cell>
          <cell r="C345" t="str">
            <v>GV</v>
          </cell>
          <cell r="D345">
            <v>3290</v>
          </cell>
          <cell r="E345" t="str">
            <v>Income/loss after taxes</v>
          </cell>
          <cell r="H345" t="str">
            <v>GV</v>
          </cell>
          <cell r="J345">
            <v>919801</v>
          </cell>
          <cell r="K345">
            <v>597622</v>
          </cell>
          <cell r="L345">
            <v>879268</v>
          </cell>
          <cell r="M345">
            <v>346055.15421055222</v>
          </cell>
          <cell r="N345">
            <v>1819012.3049352225</v>
          </cell>
          <cell r="O345">
            <v>1905418.2439548094</v>
          </cell>
          <cell r="P345">
            <v>1662919.1878338559</v>
          </cell>
          <cell r="Q345">
            <v>1326871.2949699434</v>
          </cell>
        </row>
        <row r="346">
          <cell r="A346" t="str">
            <v>Inc_loss_appl_min_shareh</v>
          </cell>
          <cell r="B346" t="str">
            <v>GV1410</v>
          </cell>
          <cell r="C346" t="str">
            <v>GV</v>
          </cell>
          <cell r="D346">
            <v>3300</v>
          </cell>
          <cell r="E346" t="str">
            <v>Income/losses appl. to minority shareh.</v>
          </cell>
          <cell r="H346" t="str">
            <v>ManOldData, ManInpFin</v>
          </cell>
          <cell r="J346">
            <v>0</v>
          </cell>
          <cell r="K346">
            <v>0</v>
          </cell>
          <cell r="L346">
            <v>0</v>
          </cell>
          <cell r="M346">
            <v>0</v>
          </cell>
          <cell r="N346">
            <v>0</v>
          </cell>
          <cell r="O346">
            <v>0</v>
          </cell>
          <cell r="P346">
            <v>0</v>
          </cell>
          <cell r="Q346">
            <v>0</v>
          </cell>
        </row>
        <row r="347">
          <cell r="A347" t="str">
            <v>Net_inc_loss</v>
          </cell>
          <cell r="B347" t="str">
            <v>GV9970</v>
          </cell>
          <cell r="C347" t="str">
            <v>GV</v>
          </cell>
          <cell r="D347">
            <v>3310</v>
          </cell>
          <cell r="E347" t="str">
            <v>Net income/loss</v>
          </cell>
          <cell r="H347" t="str">
            <v>GV</v>
          </cell>
          <cell r="J347">
            <v>919801</v>
          </cell>
          <cell r="K347">
            <v>597622</v>
          </cell>
          <cell r="L347">
            <v>879268</v>
          </cell>
          <cell r="M347">
            <v>346055.15421055222</v>
          </cell>
          <cell r="N347">
            <v>1819012.3049352225</v>
          </cell>
          <cell r="O347">
            <v>1905418.2439548094</v>
          </cell>
          <cell r="P347">
            <v>1662919.1878338559</v>
          </cell>
          <cell r="Q347">
            <v>1326871.2949699434</v>
          </cell>
        </row>
        <row r="348">
          <cell r="A348" t="str">
            <v>Net_inc_loss_carr_prev_yr</v>
          </cell>
          <cell r="B348" t="str">
            <v>GV1510</v>
          </cell>
          <cell r="C348" t="str">
            <v>GV</v>
          </cell>
          <cell r="D348">
            <v>3320</v>
          </cell>
          <cell r="E348" t="str">
            <v>Net income/loss carried from prev. year</v>
          </cell>
          <cell r="H348" t="str">
            <v>ManOldData, ManInpFin</v>
          </cell>
          <cell r="J348">
            <v>532015</v>
          </cell>
          <cell r="K348">
            <v>297200</v>
          </cell>
          <cell r="L348">
            <v>297200</v>
          </cell>
          <cell r="M348">
            <v>297200</v>
          </cell>
          <cell r="N348">
            <v>277809.3965000246</v>
          </cell>
          <cell r="O348">
            <v>1572336.8702937132</v>
          </cell>
          <cell r="P348">
            <v>1264443.6402765021</v>
          </cell>
          <cell r="Q348">
            <v>1008147.7552557202</v>
          </cell>
        </row>
        <row r="349">
          <cell r="A349" t="str">
            <v>Trans_reser_law</v>
          </cell>
          <cell r="J349">
            <v>0</v>
          </cell>
          <cell r="K349">
            <v>0</v>
          </cell>
          <cell r="L349">
            <v>0</v>
          </cell>
          <cell r="M349">
            <v>17302.75771052761</v>
          </cell>
          <cell r="N349">
            <v>90950.615246761125</v>
          </cell>
          <cell r="O349">
            <v>95270.912197740472</v>
          </cell>
          <cell r="P349">
            <v>83145.959391692799</v>
          </cell>
          <cell r="Q349">
            <v>66343.564748497171</v>
          </cell>
        </row>
        <row r="350">
          <cell r="A350" t="str">
            <v>Trans_reser_inp</v>
          </cell>
          <cell r="J350">
            <v>0</v>
          </cell>
          <cell r="K350">
            <v>0</v>
          </cell>
          <cell r="L350">
            <v>0</v>
          </cell>
          <cell r="M350">
            <v>0</v>
          </cell>
          <cell r="N350">
            <v>0</v>
          </cell>
          <cell r="O350">
            <v>0</v>
          </cell>
          <cell r="P350">
            <v>0</v>
          </cell>
          <cell r="Q350">
            <v>0</v>
          </cell>
        </row>
        <row r="351">
          <cell r="A351" t="str">
            <v>Trans_reser</v>
          </cell>
          <cell r="B351" t="str">
            <v>GV1520</v>
          </cell>
          <cell r="C351" t="str">
            <v>GV</v>
          </cell>
          <cell r="D351">
            <v>3330</v>
          </cell>
          <cell r="E351" t="str">
            <v>Transfers from/to reserves</v>
          </cell>
          <cell r="H351" t="str">
            <v>ManOldData, ManInpFin</v>
          </cell>
          <cell r="J351">
            <v>-796116</v>
          </cell>
          <cell r="K351">
            <v>-45990</v>
          </cell>
          <cell r="L351">
            <v>-81841</v>
          </cell>
          <cell r="M351">
            <v>-314502.75771052763</v>
          </cell>
          <cell r="N351">
            <v>-368760.01174678572</v>
          </cell>
          <cell r="O351">
            <v>-1667607.7824914537</v>
          </cell>
          <cell r="P351">
            <v>-1347589.599668195</v>
          </cell>
          <cell r="Q351">
            <v>-1074491.3200042173</v>
          </cell>
        </row>
        <row r="352">
          <cell r="A352" t="str">
            <v>Adv_divid_paym_curr_yr</v>
          </cell>
          <cell r="B352" t="str">
            <v>GV1525</v>
          </cell>
          <cell r="C352" t="str">
            <v>GV</v>
          </cell>
          <cell r="D352">
            <v>3340</v>
          </cell>
          <cell r="E352" t="str">
            <v>Advance dividend payment from curr. year</v>
          </cell>
          <cell r="H352" t="str">
            <v>ManOldData, ManInpFin</v>
          </cell>
          <cell r="J352">
            <v>358500</v>
          </cell>
          <cell r="K352">
            <v>0</v>
          </cell>
          <cell r="L352">
            <v>0</v>
          </cell>
          <cell r="M352">
            <v>0</v>
          </cell>
          <cell r="N352">
            <v>0</v>
          </cell>
          <cell r="O352">
            <v>0</v>
          </cell>
          <cell r="P352">
            <v>0</v>
          </cell>
          <cell r="Q352">
            <v>0</v>
          </cell>
        </row>
        <row r="353">
          <cell r="A353" t="str">
            <v>Divid_paym_prior_yr</v>
          </cell>
          <cell r="B353" t="str">
            <v>GV1530</v>
          </cell>
          <cell r="C353" t="str">
            <v>GV</v>
          </cell>
          <cell r="D353">
            <v>3350</v>
          </cell>
          <cell r="E353" t="str">
            <v>Dividend payment from prior year</v>
          </cell>
          <cell r="H353" t="str">
            <v>ManOldData, ManInpFin</v>
          </cell>
          <cell r="J353">
            <v>0</v>
          </cell>
          <cell r="K353">
            <v>0</v>
          </cell>
          <cell r="L353">
            <v>50943</v>
          </cell>
          <cell r="M353">
            <v>50943</v>
          </cell>
          <cell r="N353">
            <v>155724.81939474851</v>
          </cell>
          <cell r="O353">
            <v>545703.69148056675</v>
          </cell>
          <cell r="P353">
            <v>571625.47318644274</v>
          </cell>
          <cell r="Q353">
            <v>571625.47318644274</v>
          </cell>
        </row>
        <row r="354">
          <cell r="A354" t="str">
            <v>add_divid_paym_aaprais</v>
          </cell>
          <cell r="J354">
            <v>0</v>
          </cell>
          <cell r="K354">
            <v>0</v>
          </cell>
          <cell r="L354">
            <v>0</v>
          </cell>
          <cell r="M354">
            <v>0</v>
          </cell>
          <cell r="N354">
            <v>0</v>
          </cell>
          <cell r="O354">
            <v>0</v>
          </cell>
          <cell r="P354">
            <v>0</v>
          </cell>
          <cell r="Q354">
            <v>0</v>
          </cell>
        </row>
        <row r="355">
          <cell r="A355" t="str">
            <v>Unapprop_net_inc_loss</v>
          </cell>
          <cell r="B355" t="str">
            <v>GV9980</v>
          </cell>
          <cell r="C355" t="str">
            <v>GV</v>
          </cell>
          <cell r="D355">
            <v>3360</v>
          </cell>
          <cell r="E355" t="str">
            <v>Unappropriated net income/loss</v>
          </cell>
          <cell r="H355" t="str">
            <v>GV</v>
          </cell>
          <cell r="J355">
            <v>297200</v>
          </cell>
          <cell r="K355">
            <v>848832</v>
          </cell>
          <cell r="L355">
            <v>1043684</v>
          </cell>
          <cell r="M355">
            <v>277809.3965000246</v>
          </cell>
          <cell r="N355">
            <v>1572336.8702937132</v>
          </cell>
          <cell r="O355">
            <v>1264443.6402765021</v>
          </cell>
          <cell r="P355">
            <v>1008147.7552557202</v>
          </cell>
          <cell r="Q355">
            <v>688902.25703500351</v>
          </cell>
        </row>
        <row r="356">
          <cell r="A356" t="str">
            <v>CML_GV0110.extern_02</v>
          </cell>
          <cell r="M356">
            <v>4345965</v>
          </cell>
          <cell r="N356">
            <v>5203933</v>
          </cell>
          <cell r="O356">
            <v>5435986</v>
          </cell>
          <cell r="P356">
            <v>5162979</v>
          </cell>
          <cell r="Q356">
            <v>4809359</v>
          </cell>
        </row>
        <row r="357">
          <cell r="A357" t="str">
            <v>CML_GV0130.extern_03</v>
          </cell>
          <cell r="M357">
            <v>819808</v>
          </cell>
          <cell r="N357">
            <v>798613</v>
          </cell>
          <cell r="O357">
            <v>767438</v>
          </cell>
          <cell r="P357">
            <v>899308</v>
          </cell>
          <cell r="Q357">
            <v>1043443</v>
          </cell>
        </row>
        <row r="358">
          <cell r="A358" t="str">
            <v>CML_GV0150.extern_04</v>
          </cell>
          <cell r="M358">
            <v>1660589</v>
          </cell>
          <cell r="N358">
            <v>1937209</v>
          </cell>
          <cell r="O358">
            <v>2005408</v>
          </cell>
          <cell r="P358">
            <v>2065189</v>
          </cell>
          <cell r="Q358">
            <v>2081246</v>
          </cell>
        </row>
        <row r="359">
          <cell r="A359" t="str">
            <v>CML_GV0160.extern_02</v>
          </cell>
          <cell r="M359">
            <v>257325</v>
          </cell>
          <cell r="N359">
            <v>314700</v>
          </cell>
          <cell r="O359">
            <v>347041</v>
          </cell>
          <cell r="P359">
            <v>377452</v>
          </cell>
          <cell r="Q359">
            <v>412240</v>
          </cell>
        </row>
        <row r="360">
          <cell r="A360" t="str">
            <v>CML_GV0170.extern_02</v>
          </cell>
          <cell r="M360">
            <v>35187</v>
          </cell>
          <cell r="N360">
            <v>75525</v>
          </cell>
          <cell r="O360">
            <v>109822</v>
          </cell>
          <cell r="P360">
            <v>135855</v>
          </cell>
          <cell r="Q360">
            <v>157938</v>
          </cell>
        </row>
        <row r="361">
          <cell r="A361" t="str">
            <v>CML_GV0170.extern_05</v>
          </cell>
          <cell r="M361">
            <v>1415</v>
          </cell>
          <cell r="N361">
            <v>6316</v>
          </cell>
          <cell r="O361">
            <v>39455</v>
          </cell>
          <cell r="P361">
            <v>56461</v>
          </cell>
          <cell r="Q361">
            <v>59061</v>
          </cell>
        </row>
        <row r="362">
          <cell r="A362" t="str">
            <v>CML_GV0180.extern_02</v>
          </cell>
          <cell r="M362">
            <v>2833</v>
          </cell>
          <cell r="N362">
            <v>15756</v>
          </cell>
          <cell r="O362">
            <v>29774</v>
          </cell>
          <cell r="P362">
            <v>55099</v>
          </cell>
          <cell r="Q362">
            <v>85093</v>
          </cell>
        </row>
        <row r="363">
          <cell r="A363" t="str">
            <v>CML_GV0410.extern_01</v>
          </cell>
          <cell r="M363">
            <v>5625</v>
          </cell>
          <cell r="N363">
            <v>28801</v>
          </cell>
          <cell r="O363">
            <v>7545</v>
          </cell>
          <cell r="P363">
            <v>27607</v>
          </cell>
          <cell r="Q363">
            <v>9419</v>
          </cell>
        </row>
        <row r="364">
          <cell r="A364" t="str">
            <v>CML_AFA</v>
          </cell>
          <cell r="M364">
            <v>1130169.6491467336</v>
          </cell>
          <cell r="N364">
            <v>1231063.0942032137</v>
          </cell>
          <cell r="O364">
            <v>1343876.1792805367</v>
          </cell>
          <cell r="P364">
            <v>1427242.9977264176</v>
          </cell>
          <cell r="Q364">
            <v>1524104.5208316934</v>
          </cell>
        </row>
        <row r="365">
          <cell r="A365" t="str">
            <v>CML_AFAF</v>
          </cell>
          <cell r="M365">
            <v>162245.71003999998</v>
          </cell>
          <cell r="N365">
            <v>193334.97003999993</v>
          </cell>
          <cell r="O365">
            <v>200636.56003999998</v>
          </cell>
          <cell r="P365">
            <v>197199.90003999998</v>
          </cell>
          <cell r="Q365">
            <v>190690.18003999995</v>
          </cell>
        </row>
        <row r="366">
          <cell r="A366" t="str">
            <v>CML_AFAV</v>
          </cell>
          <cell r="M366">
            <v>493.13931999999994</v>
          </cell>
          <cell r="N366">
            <v>493.13931999999994</v>
          </cell>
          <cell r="O366">
            <v>493.13931999999994</v>
          </cell>
          <cell r="P366">
            <v>493.13931999999994</v>
          </cell>
          <cell r="Q366">
            <v>493.13931999999994</v>
          </cell>
        </row>
        <row r="367">
          <cell r="A367" t="str">
            <v>CML_AUAN</v>
          </cell>
          <cell r="M367">
            <v>7679.8665934089995</v>
          </cell>
          <cell r="N367">
            <v>0</v>
          </cell>
          <cell r="O367">
            <v>0</v>
          </cell>
          <cell r="P367">
            <v>0</v>
          </cell>
          <cell r="Q367">
            <v>0</v>
          </cell>
        </row>
        <row r="368">
          <cell r="A368" t="str">
            <v>CML_BERA</v>
          </cell>
          <cell r="M368">
            <v>160417.73191999993</v>
          </cell>
          <cell r="N368">
            <v>209403.79296999989</v>
          </cell>
          <cell r="O368">
            <v>183654.19436999995</v>
          </cell>
          <cell r="P368">
            <v>189566.4648949999</v>
          </cell>
          <cell r="Q368">
            <v>181520.34559499999</v>
          </cell>
        </row>
        <row r="369">
          <cell r="A369" t="str">
            <v>CML_ENWA</v>
          </cell>
          <cell r="M369">
            <v>57322.521177899922</v>
          </cell>
          <cell r="N369">
            <v>58716.680472540043</v>
          </cell>
          <cell r="O369">
            <v>59663.068997711685</v>
          </cell>
          <cell r="P369">
            <v>60774.387448648158</v>
          </cell>
          <cell r="Q369">
            <v>61822.792821680865</v>
          </cell>
        </row>
        <row r="370">
          <cell r="A370" t="str">
            <v>CML_INST</v>
          </cell>
          <cell r="M370">
            <v>202383.86115010001</v>
          </cell>
          <cell r="N370">
            <v>330990.17158032616</v>
          </cell>
          <cell r="O370">
            <v>387586.38880954008</v>
          </cell>
          <cell r="P370">
            <v>420891.62947399332</v>
          </cell>
          <cell r="Q370">
            <v>449113.17074024689</v>
          </cell>
        </row>
        <row r="371">
          <cell r="A371" t="str">
            <v>CML_INTV</v>
          </cell>
          <cell r="M371">
            <v>1.5003024600446224E-8</v>
          </cell>
          <cell r="N371">
            <v>-1.7642378224991262E-8</v>
          </cell>
          <cell r="O371">
            <v>-1.2749296729452908E-8</v>
          </cell>
          <cell r="P371">
            <v>2.9249349609017372E-9</v>
          </cell>
          <cell r="Q371">
            <v>7.4942363426089287E-10</v>
          </cell>
        </row>
        <row r="372">
          <cell r="A372" t="str">
            <v>CML_LEID</v>
          </cell>
          <cell r="M372">
            <v>136008.73768995996</v>
          </cell>
          <cell r="N372">
            <v>298467.19330352999</v>
          </cell>
          <cell r="O372">
            <v>299016.51438239432</v>
          </cell>
          <cell r="P372">
            <v>303477.49395430152</v>
          </cell>
          <cell r="Q372">
            <v>322791.95869936515</v>
          </cell>
        </row>
        <row r="373">
          <cell r="A373" t="str">
            <v>CML_LIZK</v>
          </cell>
          <cell r="M373">
            <v>31996.781029999984</v>
          </cell>
          <cell r="N373">
            <v>28877.994329739973</v>
          </cell>
          <cell r="O373">
            <v>30103.166020327473</v>
          </cell>
          <cell r="P373">
            <v>31087.115551388633</v>
          </cell>
          <cell r="Q373">
            <v>31821.030117330232</v>
          </cell>
        </row>
        <row r="374">
          <cell r="A374" t="str">
            <v>CML_MIET</v>
          </cell>
          <cell r="M374">
            <v>23743.186339999986</v>
          </cell>
          <cell r="N374">
            <v>47422.402148600035</v>
          </cell>
          <cell r="O374">
            <v>57773.909237630462</v>
          </cell>
          <cell r="P374">
            <v>69513.104772571896</v>
          </cell>
          <cell r="Q374">
            <v>69339.593595813087</v>
          </cell>
        </row>
        <row r="375">
          <cell r="A375" t="str">
            <v>CML_MINE</v>
          </cell>
          <cell r="M375">
            <v>4000</v>
          </cell>
          <cell r="N375">
            <v>116165</v>
          </cell>
          <cell r="O375">
            <v>34303</v>
          </cell>
          <cell r="P375">
            <v>72792</v>
          </cell>
          <cell r="Q375">
            <v>76174</v>
          </cell>
        </row>
        <row r="376">
          <cell r="A376" t="str">
            <v>CML_PGK</v>
          </cell>
          <cell r="M376">
            <v>683526.02172077028</v>
          </cell>
          <cell r="N376">
            <v>640282.57897718088</v>
          </cell>
          <cell r="O376">
            <v>660994.67055416782</v>
          </cell>
          <cell r="P376">
            <v>659623.85374000401</v>
          </cell>
          <cell r="Q376">
            <v>670892.83480361686</v>
          </cell>
        </row>
        <row r="377">
          <cell r="A377" t="str">
            <v>CML_PNK</v>
          </cell>
          <cell r="M377">
            <v>533988.54861297994</v>
          </cell>
          <cell r="N377">
            <v>522578.52042681014</v>
          </cell>
          <cell r="O377">
            <v>547932.59650088986</v>
          </cell>
          <cell r="P377">
            <v>554724.17608856887</v>
          </cell>
          <cell r="Q377">
            <v>570345.3972534783</v>
          </cell>
        </row>
        <row r="378">
          <cell r="A378" t="str">
            <v>CML_Q</v>
          </cell>
          <cell r="M378">
            <v>3.4513520930090635E-9</v>
          </cell>
          <cell r="N378">
            <v>-2.1791026760809018E-9</v>
          </cell>
          <cell r="O378">
            <v>2.59841437255659E-9</v>
          </cell>
          <cell r="P378">
            <v>-5.5505977591963074E-9</v>
          </cell>
          <cell r="Q378">
            <v>-4.7419659310321549E-9</v>
          </cell>
        </row>
        <row r="379">
          <cell r="A379" t="str">
            <v>CML_REIK</v>
          </cell>
          <cell r="M379">
            <v>72844.595700041958</v>
          </cell>
          <cell r="N379">
            <v>76772.067851172455</v>
          </cell>
          <cell r="O379">
            <v>81273.268932986655</v>
          </cell>
          <cell r="P379">
            <v>84339.326565229509</v>
          </cell>
          <cell r="Q379">
            <v>87235.922995736852</v>
          </cell>
        </row>
        <row r="380">
          <cell r="A380" t="str">
            <v>CML_SKBF</v>
          </cell>
          <cell r="M380">
            <v>7.2759576141834259E-12</v>
          </cell>
          <cell r="N380">
            <v>1.4551915228366852E-10</v>
          </cell>
          <cell r="O380">
            <v>-1.4551915228366852E-11</v>
          </cell>
          <cell r="P380">
            <v>-4.3655745685100555E-10</v>
          </cell>
          <cell r="Q380">
            <v>-4.4383341446518898E-10</v>
          </cell>
        </row>
        <row r="381">
          <cell r="A381" t="str">
            <v>CML_SKIV</v>
          </cell>
          <cell r="M381">
            <v>-3.2337084121536463E-9</v>
          </cell>
          <cell r="N381">
            <v>-9.8248165159020573E-10</v>
          </cell>
          <cell r="O381">
            <v>-4.0770373743725941E-9</v>
          </cell>
          <cell r="P381">
            <v>-7.6352080213837326E-10</v>
          </cell>
          <cell r="Q381">
            <v>-4.2382453102618456E-10</v>
          </cell>
        </row>
        <row r="382">
          <cell r="A382" t="str">
            <v>CML_SKKF</v>
          </cell>
          <cell r="M382">
            <v>-9.1404217528179288E-11</v>
          </cell>
          <cell r="N382">
            <v>-1.1420979717513546E-9</v>
          </cell>
          <cell r="O382">
            <v>8.2309270510450006E-11</v>
          </cell>
          <cell r="P382">
            <v>-5.5206328397616744E-10</v>
          </cell>
          <cell r="Q382">
            <v>3.6334313335828483E-10</v>
          </cell>
        </row>
        <row r="383">
          <cell r="A383" t="str">
            <v>CML_SKLO</v>
          </cell>
          <cell r="M383">
            <v>-9.8953023552894592E-10</v>
          </cell>
          <cell r="N383">
            <v>-4.4747139327228069E-10</v>
          </cell>
          <cell r="O383">
            <v>-8.2945916801691055E-10</v>
          </cell>
          <cell r="P383">
            <v>4.3655745685100555E-10</v>
          </cell>
          <cell r="Q383">
            <v>-6.6938810050487518E-10</v>
          </cell>
        </row>
        <row r="384">
          <cell r="A384" t="str">
            <v>CML_SKMI</v>
          </cell>
          <cell r="M384">
            <v>6.5124368120450526E-9</v>
          </cell>
          <cell r="N384">
            <v>8.1956841313512996E-10</v>
          </cell>
          <cell r="O384">
            <v>-8.1411144492449239E-10</v>
          </cell>
          <cell r="P384">
            <v>-1.8917489796876907E-9</v>
          </cell>
          <cell r="Q384">
            <v>6.9466068453039043E-9</v>
          </cell>
        </row>
        <row r="385">
          <cell r="A385" t="str">
            <v>CML_SKPE</v>
          </cell>
          <cell r="M385">
            <v>-4.3811496652779169E-9</v>
          </cell>
          <cell r="N385">
            <v>-2.2708945834892802E-9</v>
          </cell>
          <cell r="O385">
            <v>7.0895112003199756E-10</v>
          </cell>
          <cell r="P385">
            <v>1.5495515981456265E-10</v>
          </cell>
          <cell r="Q385">
            <v>1.1827978596556932E-9</v>
          </cell>
        </row>
        <row r="386">
          <cell r="A386" t="str">
            <v>CML_SKSS</v>
          </cell>
          <cell r="M386">
            <v>6.184563972055912E-11</v>
          </cell>
          <cell r="N386">
            <v>-1.4551915228366852E-11</v>
          </cell>
          <cell r="O386">
            <v>4.3655745685100555E-11</v>
          </cell>
          <cell r="P386">
            <v>3.637978807091713E-12</v>
          </cell>
          <cell r="Q386">
            <v>-2.5465851649641991E-11</v>
          </cell>
        </row>
        <row r="387">
          <cell r="A387" t="str">
            <v>CML_SONK</v>
          </cell>
          <cell r="M387">
            <v>305878.50658999995</v>
          </cell>
          <cell r="N387">
            <v>302036.61039376166</v>
          </cell>
          <cell r="O387">
            <v>322011.26885834185</v>
          </cell>
          <cell r="P387">
            <v>341412.40778702841</v>
          </cell>
          <cell r="Q387">
            <v>361783.32820959279</v>
          </cell>
        </row>
        <row r="388">
          <cell r="A388" t="str">
            <v>CML_SPER</v>
          </cell>
          <cell r="M388">
            <v>71229.786349923001</v>
          </cell>
          <cell r="N388">
            <v>89436.717693358616</v>
          </cell>
          <cell r="O388">
            <v>102841.08675256777</v>
          </cell>
          <cell r="P388">
            <v>69954.751613965331</v>
          </cell>
          <cell r="Q388">
            <v>69672.875920366132</v>
          </cell>
        </row>
        <row r="389">
          <cell r="A389" t="str">
            <v>CML_TOBE</v>
          </cell>
          <cell r="M389">
            <v>-2.9103830456733704E-11</v>
          </cell>
          <cell r="N389">
            <v>7.1054273576010019E-15</v>
          </cell>
          <cell r="O389">
            <v>8.7538865045644343E-11</v>
          </cell>
          <cell r="P389">
            <v>-1.1664269550237805E-10</v>
          </cell>
          <cell r="Q389">
            <v>1.7763568394002505E-15</v>
          </cell>
        </row>
        <row r="390">
          <cell r="A390" t="str">
            <v>CML_U</v>
          </cell>
          <cell r="M390">
            <v>7102774</v>
          </cell>
          <cell r="N390">
            <v>8441959</v>
          </cell>
          <cell r="O390">
            <v>8740946</v>
          </cell>
          <cell r="P390">
            <v>8794802</v>
          </cell>
          <cell r="Q390">
            <v>8691621</v>
          </cell>
        </row>
        <row r="391">
          <cell r="A391" t="str">
            <v>CML_USO</v>
          </cell>
          <cell r="M391">
            <v>29973</v>
          </cell>
          <cell r="N391">
            <v>55059</v>
          </cell>
          <cell r="O391">
            <v>35826</v>
          </cell>
          <cell r="P391">
            <v>57940</v>
          </cell>
          <cell r="Q391">
            <v>42352</v>
          </cell>
        </row>
        <row r="392">
          <cell r="A392" t="str">
            <v>CML_WPHR</v>
          </cell>
          <cell r="M392">
            <v>243470.72643999994</v>
          </cell>
          <cell r="N392">
            <v>326927.83134559978</v>
          </cell>
          <cell r="O392">
            <v>412269.47852079984</v>
          </cell>
          <cell r="P392">
            <v>466237.82723679987</v>
          </cell>
          <cell r="Q392">
            <v>520301.81355549989</v>
          </cell>
        </row>
        <row r="393">
          <cell r="A393" t="str">
            <v>CML_ZINS</v>
          </cell>
          <cell r="M393">
            <v>1103396.9252469421</v>
          </cell>
          <cell r="N393">
            <v>1204135.7669974063</v>
          </cell>
          <cell r="O393">
            <v>1259195.4447133197</v>
          </cell>
          <cell r="P393">
            <v>1305555.7547682275</v>
          </cell>
          <cell r="Q393">
            <v>1324768.3843727533</v>
          </cell>
        </row>
        <row r="394">
          <cell r="A394" t="str">
            <v>CML_AFA_01</v>
          </cell>
          <cell r="M394">
            <v>149455.86011185282</v>
          </cell>
          <cell r="N394">
            <v>156752.21044978942</v>
          </cell>
          <cell r="O394">
            <v>162543.81404364659</v>
          </cell>
          <cell r="P394">
            <v>164912.95114143167</v>
          </cell>
          <cell r="Q394">
            <v>157512.29153539645</v>
          </cell>
        </row>
        <row r="395">
          <cell r="A395" t="str">
            <v>CML_AFA_02</v>
          </cell>
          <cell r="M395">
            <v>16353.741297709723</v>
          </cell>
          <cell r="N395">
            <v>41512.734270453009</v>
          </cell>
          <cell r="O395">
            <v>70266.727257609295</v>
          </cell>
          <cell r="P395">
            <v>96184.155043908133</v>
          </cell>
          <cell r="Q395">
            <v>119231.89521607777</v>
          </cell>
        </row>
        <row r="396">
          <cell r="A396" t="str">
            <v>CML_AFA_03</v>
          </cell>
          <cell r="M396">
            <v>727129.39129907091</v>
          </cell>
          <cell r="N396">
            <v>707943.3111937542</v>
          </cell>
          <cell r="O396">
            <v>727438.58213866106</v>
          </cell>
          <cell r="P396">
            <v>716752.46978468099</v>
          </cell>
          <cell r="Q396">
            <v>710032.94523628394</v>
          </cell>
        </row>
        <row r="397">
          <cell r="A397" t="str">
            <v>CML_AFA_04</v>
          </cell>
          <cell r="M397">
            <v>221862.06677307223</v>
          </cell>
          <cell r="N397">
            <v>300397.26870805642</v>
          </cell>
          <cell r="O397">
            <v>345721.87736548681</v>
          </cell>
          <cell r="P397">
            <v>395699.51356755348</v>
          </cell>
          <cell r="Q397">
            <v>466418.19779737445</v>
          </cell>
        </row>
        <row r="398">
          <cell r="A398" t="str">
            <v>CML_AFA_05</v>
          </cell>
          <cell r="M398">
            <v>15299.506095288563</v>
          </cell>
          <cell r="N398">
            <v>24075.986011419569</v>
          </cell>
          <cell r="O398">
            <v>36579.928079386395</v>
          </cell>
          <cell r="P398">
            <v>51000.324088099231</v>
          </cell>
          <cell r="Q398">
            <v>67590.606945810694</v>
          </cell>
        </row>
        <row r="399">
          <cell r="A399" t="str">
            <v>CML_AFA_06</v>
          </cell>
          <cell r="M399">
            <v>69.083569740372909</v>
          </cell>
          <cell r="N399">
            <v>69.083569740372923</v>
          </cell>
          <cell r="O399">
            <v>69.083569740372923</v>
          </cell>
          <cell r="P399">
            <v>69.083569740372923</v>
          </cell>
          <cell r="Q399">
            <v>69.083569740372923</v>
          </cell>
        </row>
        <row r="400">
          <cell r="A400" t="str">
            <v>CML_AFAF_02</v>
          </cell>
          <cell r="M400">
            <v>118647.71</v>
          </cell>
          <cell r="N400">
            <v>147815.97</v>
          </cell>
          <cell r="O400">
            <v>155272.56</v>
          </cell>
          <cell r="P400">
            <v>152032.9</v>
          </cell>
          <cell r="Q400">
            <v>145310.18</v>
          </cell>
        </row>
        <row r="401">
          <cell r="A401" t="str">
            <v>CML_AFAF_04</v>
          </cell>
          <cell r="M401">
            <v>43598</v>
          </cell>
          <cell r="N401">
            <v>45519</v>
          </cell>
          <cell r="O401">
            <v>45364</v>
          </cell>
          <cell r="P401">
            <v>45167</v>
          </cell>
          <cell r="Q401">
            <v>45380</v>
          </cell>
        </row>
        <row r="402">
          <cell r="A402" t="str">
            <v>CML_AFAF_06</v>
          </cell>
          <cell r="M402">
            <v>4.0000000000000003E-5</v>
          </cell>
          <cell r="N402">
            <v>4.0000000000000003E-5</v>
          </cell>
          <cell r="O402">
            <v>4.0000000000000003E-5</v>
          </cell>
          <cell r="P402">
            <v>4.0000000000000003E-5</v>
          </cell>
          <cell r="Q402">
            <v>4.0000000000000003E-5</v>
          </cell>
        </row>
        <row r="403">
          <cell r="A403" t="str">
            <v>CML_AFAV_01</v>
          </cell>
          <cell r="M403">
            <v>0</v>
          </cell>
          <cell r="N403">
            <v>0</v>
          </cell>
          <cell r="O403">
            <v>0</v>
          </cell>
          <cell r="P403">
            <v>0</v>
          </cell>
          <cell r="Q403">
            <v>0</v>
          </cell>
        </row>
        <row r="404">
          <cell r="A404" t="str">
            <v>CML_AFAV_03</v>
          </cell>
          <cell r="M404">
            <v>1.0000000003174137E-5</v>
          </cell>
          <cell r="N404">
            <v>0</v>
          </cell>
          <cell r="O404">
            <v>0</v>
          </cell>
          <cell r="P404">
            <v>0</v>
          </cell>
          <cell r="Q404">
            <v>0</v>
          </cell>
        </row>
        <row r="405">
          <cell r="A405" t="str">
            <v>CML_AFAV_06</v>
          </cell>
          <cell r="M405">
            <v>0</v>
          </cell>
          <cell r="N405">
            <v>0</v>
          </cell>
          <cell r="O405">
            <v>0</v>
          </cell>
          <cell r="P405">
            <v>0</v>
          </cell>
          <cell r="Q405">
            <v>0</v>
          </cell>
        </row>
        <row r="406">
          <cell r="A406" t="str">
            <v>CML_AUAN_04</v>
          </cell>
          <cell r="M406">
            <v>7679.8665934089995</v>
          </cell>
          <cell r="N406">
            <v>0</v>
          </cell>
          <cell r="O406">
            <v>0</v>
          </cell>
          <cell r="P406">
            <v>0</v>
          </cell>
          <cell r="Q406">
            <v>0</v>
          </cell>
        </row>
        <row r="407">
          <cell r="A407" t="str">
            <v>CML_BERA_01</v>
          </cell>
          <cell r="M407">
            <v>74988.006129999994</v>
          </cell>
          <cell r="N407">
            <v>87319.006129999994</v>
          </cell>
          <cell r="O407">
            <v>67195.006129999994</v>
          </cell>
          <cell r="P407">
            <v>65142.006129999994</v>
          </cell>
          <cell r="Q407">
            <v>63192.006130000009</v>
          </cell>
        </row>
        <row r="408">
          <cell r="A408" t="str">
            <v>CML_BERA_02</v>
          </cell>
          <cell r="M408">
            <v>7725.0530299999955</v>
          </cell>
          <cell r="N408">
            <v>8010.3140799999965</v>
          </cell>
          <cell r="O408">
            <v>8287.7154799999953</v>
          </cell>
          <cell r="P408">
            <v>8404.986004999997</v>
          </cell>
          <cell r="Q408">
            <v>8637.8667049999967</v>
          </cell>
        </row>
        <row r="409">
          <cell r="A409" t="str">
            <v>CML_BERA_03</v>
          </cell>
          <cell r="M409">
            <v>16768.697400000001</v>
          </cell>
          <cell r="N409">
            <v>37968.697400000005</v>
          </cell>
          <cell r="O409">
            <v>24169.697400000001</v>
          </cell>
          <cell r="P409">
            <v>24169.697400000001</v>
          </cell>
          <cell r="Q409">
            <v>6169.6974</v>
          </cell>
        </row>
        <row r="410">
          <cell r="A410" t="str">
            <v>CML_BERA_04</v>
          </cell>
          <cell r="M410">
            <v>8516.5045600000012</v>
          </cell>
          <cell r="N410">
            <v>15181.504560000001</v>
          </cell>
          <cell r="O410">
            <v>17192.504560000001</v>
          </cell>
          <cell r="P410">
            <v>18933.504560000001</v>
          </cell>
          <cell r="Q410">
            <v>20176.504560000001</v>
          </cell>
        </row>
        <row r="411">
          <cell r="A411" t="str">
            <v>CML_BERA_05</v>
          </cell>
          <cell r="M411">
            <v>180.92973000000001</v>
          </cell>
          <cell r="N411">
            <v>1434.72973</v>
          </cell>
          <cell r="O411">
            <v>1489.72973</v>
          </cell>
          <cell r="P411">
            <v>1966.72973</v>
          </cell>
          <cell r="Q411">
            <v>2026.72973</v>
          </cell>
        </row>
        <row r="412">
          <cell r="A412" t="str">
            <v>CML_BERA_06</v>
          </cell>
          <cell r="M412">
            <v>52238.541070000007</v>
          </cell>
          <cell r="N412">
            <v>59489.541070000007</v>
          </cell>
          <cell r="O412">
            <v>65319.541070000007</v>
          </cell>
          <cell r="P412">
            <v>70949.541070000007</v>
          </cell>
          <cell r="Q412">
            <v>81317.541070000007</v>
          </cell>
        </row>
        <row r="413">
          <cell r="A413" t="str">
            <v>CML_ENWA_01</v>
          </cell>
          <cell r="M413">
            <v>57322.521177900016</v>
          </cell>
          <cell r="N413">
            <v>58716.680472560016</v>
          </cell>
          <cell r="O413">
            <v>59663.068997647271</v>
          </cell>
          <cell r="P413">
            <v>60774.387448636968</v>
          </cell>
          <cell r="Q413">
            <v>61822.792821604846</v>
          </cell>
        </row>
        <row r="414">
          <cell r="A414" t="str">
            <v>CML_ENWA_02</v>
          </cell>
          <cell r="M414">
            <v>-7.7504669349082178E-13</v>
          </cell>
          <cell r="N414">
            <v>-3.9999513479216375E-8</v>
          </cell>
          <cell r="O414">
            <v>5.9015516251648137E-8</v>
          </cell>
          <cell r="P414">
            <v>1.1026477175768434E-8</v>
          </cell>
          <cell r="Q414">
            <v>3.7298949151498562E-8</v>
          </cell>
        </row>
        <row r="415">
          <cell r="A415" t="str">
            <v>CML_ENWA_03</v>
          </cell>
          <cell r="M415">
            <v>0</v>
          </cell>
          <cell r="N415">
            <v>0</v>
          </cell>
          <cell r="O415">
            <v>0</v>
          </cell>
          <cell r="P415">
            <v>0</v>
          </cell>
          <cell r="Q415">
            <v>0</v>
          </cell>
        </row>
        <row r="416">
          <cell r="A416" t="str">
            <v>CML_ENWA_04</v>
          </cell>
          <cell r="M416">
            <v>3.5527136788005009E-15</v>
          </cell>
          <cell r="N416">
            <v>1.4210854715202004E-14</v>
          </cell>
          <cell r="O416">
            <v>-5.6000715176196536E-10</v>
          </cell>
          <cell r="P416">
            <v>-4.9170765237249725E-9</v>
          </cell>
          <cell r="Q416">
            <v>8.7996667730294575E-9</v>
          </cell>
        </row>
        <row r="417">
          <cell r="A417" t="str">
            <v>CML_ENWA_05</v>
          </cell>
          <cell r="M417">
            <v>1.1368683772161603E-13</v>
          </cell>
          <cell r="N417">
            <v>-2.0000015865662135E-8</v>
          </cell>
          <cell r="O417">
            <v>3.0640080694865901E-8</v>
          </cell>
          <cell r="P417">
            <v>2.619322003738489E-8</v>
          </cell>
          <cell r="Q417">
            <v>4.4808075472246855E-8</v>
          </cell>
        </row>
        <row r="418">
          <cell r="A418" t="str">
            <v>CML_ENWA_06</v>
          </cell>
          <cell r="M418">
            <v>5.5511151231257827E-16</v>
          </cell>
          <cell r="N418">
            <v>3.9999989875916242E-8</v>
          </cell>
          <cell r="O418">
            <v>-2.4699954748186315E-8</v>
          </cell>
          <cell r="P418">
            <v>-2.1110868164697649E-8</v>
          </cell>
          <cell r="Q418">
            <v>-1.4849201646072174E-8</v>
          </cell>
        </row>
        <row r="419">
          <cell r="A419" t="str">
            <v>CML_HWHB_01</v>
          </cell>
          <cell r="M419">
            <v>42166.39316</v>
          </cell>
          <cell r="N419">
            <v>17754.713963280006</v>
          </cell>
          <cell r="O419">
            <v>18984.196467775899</v>
          </cell>
          <cell r="P419">
            <v>19967.108536086995</v>
          </cell>
          <cell r="Q419">
            <v>20875.245369821067</v>
          </cell>
        </row>
        <row r="420">
          <cell r="A420" t="str">
            <v>CML_HWHB_02</v>
          </cell>
          <cell r="M420">
            <v>123418.26089540013</v>
          </cell>
          <cell r="N420">
            <v>162118.60027960449</v>
          </cell>
          <cell r="O420">
            <v>190634.27876379222</v>
          </cell>
          <cell r="P420">
            <v>219911.03724544344</v>
          </cell>
          <cell r="Q420">
            <v>249455.16955220024</v>
          </cell>
        </row>
        <row r="421">
          <cell r="A421" t="str">
            <v>CML_HWHB_03</v>
          </cell>
          <cell r="M421">
            <v>88361.700149999946</v>
          </cell>
          <cell r="N421">
            <v>40742.146758699979</v>
          </cell>
          <cell r="O421">
            <v>41148.9564835165</v>
          </cell>
          <cell r="P421">
            <v>41158.281410541036</v>
          </cell>
          <cell r="Q421">
            <v>40788.952842785271</v>
          </cell>
        </row>
        <row r="422">
          <cell r="A422" t="str">
            <v>CML_HWHB_04</v>
          </cell>
          <cell r="M422">
            <v>283867.99670999998</v>
          </cell>
          <cell r="N422">
            <v>327017.21651917999</v>
          </cell>
          <cell r="O422">
            <v>331297.95383905893</v>
          </cell>
          <cell r="P422">
            <v>341790.51603226864</v>
          </cell>
          <cell r="Q422">
            <v>333600.43324149313</v>
          </cell>
        </row>
        <row r="423">
          <cell r="A423" t="str">
            <v>CML_HWHB_05</v>
          </cell>
          <cell r="M423">
            <v>3067.6979699999993</v>
          </cell>
          <cell r="N423">
            <v>4105.4094853400002</v>
          </cell>
          <cell r="O423">
            <v>4386.5061242990523</v>
          </cell>
          <cell r="P423">
            <v>4430.4697211361499</v>
          </cell>
          <cell r="Q423">
            <v>4892.3156114562025</v>
          </cell>
        </row>
        <row r="424">
          <cell r="A424" t="str">
            <v>CML_HWHB_06</v>
          </cell>
          <cell r="M424">
            <v>7998.74568</v>
          </cell>
          <cell r="N424">
            <v>8726.6439294400006</v>
          </cell>
          <cell r="O424">
            <v>9341.8719605752667</v>
          </cell>
          <cell r="P424">
            <v>9665.37320870041</v>
          </cell>
          <cell r="Q424">
            <v>9701.5423308232039</v>
          </cell>
        </row>
        <row r="425">
          <cell r="A425" t="str">
            <v>CML_INST_01</v>
          </cell>
          <cell r="M425">
            <v>44494.454690000006</v>
          </cell>
          <cell r="N425">
            <v>51539.893062299998</v>
          </cell>
          <cell r="O425">
            <v>59668.947888900999</v>
          </cell>
          <cell r="P425">
            <v>71552.166682078474</v>
          </cell>
          <cell r="Q425">
            <v>84754.189433307023</v>
          </cell>
        </row>
        <row r="426">
          <cell r="A426" t="str">
            <v>CML_INST_02</v>
          </cell>
          <cell r="M426">
            <v>9247.9468499999966</v>
          </cell>
          <cell r="N426">
            <v>10806.606250916</v>
          </cell>
          <cell r="O426">
            <v>11641.245695876569</v>
          </cell>
          <cell r="P426">
            <v>12331.312662062301</v>
          </cell>
          <cell r="Q426">
            <v>13002.639741039216</v>
          </cell>
        </row>
        <row r="427">
          <cell r="A427" t="str">
            <v>CML_INST_03</v>
          </cell>
          <cell r="M427">
            <v>34740.591250099991</v>
          </cell>
          <cell r="N427">
            <v>79000.485542230032</v>
          </cell>
          <cell r="O427">
            <v>82208.945855252518</v>
          </cell>
          <cell r="P427">
            <v>73368.710422730321</v>
          </cell>
          <cell r="Q427">
            <v>69118.816031890587</v>
          </cell>
        </row>
        <row r="428">
          <cell r="A428" t="str">
            <v>CML_INST_04</v>
          </cell>
          <cell r="M428">
            <v>101414.65247</v>
          </cell>
          <cell r="N428">
            <v>175888.95831325999</v>
          </cell>
          <cell r="O428">
            <v>217914.90381357836</v>
          </cell>
          <cell r="P428">
            <v>244180.80348666274</v>
          </cell>
          <cell r="Q428">
            <v>260440.43163609435</v>
          </cell>
        </row>
        <row r="429">
          <cell r="A429" t="str">
            <v>CML_INST_05</v>
          </cell>
          <cell r="M429">
            <v>10628.74905</v>
          </cell>
          <cell r="N429">
            <v>11766.810494899999</v>
          </cell>
          <cell r="O429">
            <v>13957.628669792939</v>
          </cell>
          <cell r="P429">
            <v>17147.060976752029</v>
          </cell>
          <cell r="Q429">
            <v>19487.94337597529</v>
          </cell>
        </row>
        <row r="430">
          <cell r="A430" t="str">
            <v>CML_INST_06</v>
          </cell>
          <cell r="M430">
            <v>1857.4668400000003</v>
          </cell>
          <cell r="N430">
            <v>1987.41791672</v>
          </cell>
          <cell r="O430">
            <v>2194.7168861388323</v>
          </cell>
          <cell r="P430">
            <v>2311.5752437076667</v>
          </cell>
          <cell r="Q430">
            <v>2309.1505219405535</v>
          </cell>
        </row>
        <row r="431">
          <cell r="A431" t="str">
            <v>CML_LEID_01</v>
          </cell>
          <cell r="M431">
            <v>48196.162509999995</v>
          </cell>
          <cell r="N431">
            <v>195847.08093554003</v>
          </cell>
          <cell r="O431">
            <v>195338.73573835741</v>
          </cell>
          <cell r="P431">
            <v>194853.54903871127</v>
          </cell>
          <cell r="Q431">
            <v>209630.17821822304</v>
          </cell>
        </row>
        <row r="432">
          <cell r="A432" t="str">
            <v>CML_LEID_02</v>
          </cell>
          <cell r="M432">
            <v>4324.100800000002</v>
          </cell>
          <cell r="N432">
            <v>4884.0958771800015</v>
          </cell>
          <cell r="O432">
            <v>5425.7835735715335</v>
          </cell>
          <cell r="P432">
            <v>5782.350006405044</v>
          </cell>
          <cell r="Q432">
            <v>6136.3158651378562</v>
          </cell>
        </row>
        <row r="433">
          <cell r="A433" t="str">
            <v>CML_LEID_03</v>
          </cell>
          <cell r="M433">
            <v>26963.698919959999</v>
          </cell>
          <cell r="N433">
            <v>28527.651457370001</v>
          </cell>
          <cell r="O433">
            <v>29686.914706485946</v>
          </cell>
          <cell r="P433">
            <v>30592.365605110739</v>
          </cell>
          <cell r="Q433">
            <v>31234.805282793877</v>
          </cell>
        </row>
        <row r="434">
          <cell r="A434" t="str">
            <v>CML_LEID_04</v>
          </cell>
          <cell r="M434">
            <v>16287.77462</v>
          </cell>
          <cell r="N434">
            <v>25056.375547960004</v>
          </cell>
          <cell r="O434">
            <v>22333.720939607163</v>
          </cell>
          <cell r="P434">
            <v>25563.062615729596</v>
          </cell>
          <cell r="Q434">
            <v>28191.883526211324</v>
          </cell>
        </row>
        <row r="435">
          <cell r="A435" t="str">
            <v>CML_LEID_05</v>
          </cell>
          <cell r="M435">
            <v>1928.20848</v>
          </cell>
          <cell r="N435">
            <v>2456.4291685999997</v>
          </cell>
          <cell r="O435">
            <v>2740.5705622270802</v>
          </cell>
          <cell r="P435">
            <v>1868.9087659042414</v>
          </cell>
          <cell r="Q435">
            <v>1956.1913815620301</v>
          </cell>
        </row>
        <row r="436">
          <cell r="A436" t="str">
            <v>CML_LEID_06</v>
          </cell>
          <cell r="M436">
            <v>38308.792360000007</v>
          </cell>
          <cell r="N436">
            <v>41695.560316879993</v>
          </cell>
          <cell r="O436">
            <v>43490.788862145317</v>
          </cell>
          <cell r="P436">
            <v>44817.257922440767</v>
          </cell>
          <cell r="Q436">
            <v>45642.58442543706</v>
          </cell>
        </row>
        <row r="437">
          <cell r="A437" t="str">
            <v>CML_LIZK_01</v>
          </cell>
          <cell r="M437">
            <v>167.69251</v>
          </cell>
          <cell r="N437">
            <v>177.41867558000001</v>
          </cell>
          <cell r="O437">
            <v>184.621873808548</v>
          </cell>
          <cell r="P437">
            <v>190.25284095970875</v>
          </cell>
          <cell r="Q437">
            <v>194.2481506198626</v>
          </cell>
        </row>
        <row r="438">
          <cell r="A438" t="str">
            <v>CML_LIZK_02</v>
          </cell>
          <cell r="M438">
            <v>985.85057999999992</v>
          </cell>
          <cell r="N438">
            <v>1148.8299136399999</v>
          </cell>
          <cell r="O438">
            <v>1246.116328933784</v>
          </cell>
          <cell r="P438">
            <v>1338.5805051934649</v>
          </cell>
          <cell r="Q438">
            <v>1424.6086524899968</v>
          </cell>
        </row>
        <row r="439">
          <cell r="A439" t="str">
            <v>CML_LIZK_03</v>
          </cell>
          <cell r="M439">
            <v>7501.7915799999973</v>
          </cell>
          <cell r="N439">
            <v>6644.1354916400014</v>
          </cell>
          <cell r="O439">
            <v>6915.9685926005895</v>
          </cell>
          <cell r="P439">
            <v>7126.9056346749039</v>
          </cell>
          <cell r="Q439">
            <v>7276.5706530030748</v>
          </cell>
        </row>
        <row r="440">
          <cell r="A440" t="str">
            <v>CML_LIZK_04</v>
          </cell>
          <cell r="M440">
            <v>23311.993899999998</v>
          </cell>
          <cell r="N440">
            <v>20876.449546199961</v>
          </cell>
          <cell r="O440">
            <v>21724.033397775718</v>
          </cell>
          <cell r="P440">
            <v>22397.96175562188</v>
          </cell>
          <cell r="Q440">
            <v>22891.486135164923</v>
          </cell>
        </row>
        <row r="441">
          <cell r="A441" t="str">
            <v>CML_LIZK_05</v>
          </cell>
          <cell r="M441">
            <v>27.9</v>
          </cell>
          <cell r="N441">
            <v>29.5182</v>
          </cell>
          <cell r="O441">
            <v>30.716638919999998</v>
          </cell>
          <cell r="P441">
            <v>31.653496407060004</v>
          </cell>
          <cell r="Q441">
            <v>32.318219831608253</v>
          </cell>
        </row>
        <row r="442">
          <cell r="A442" t="str">
            <v>CML_LIZK_06</v>
          </cell>
          <cell r="M442">
            <v>1.55246</v>
          </cell>
          <cell r="N442">
            <v>1.64250268</v>
          </cell>
          <cell r="O442">
            <v>1.7091882888079999</v>
          </cell>
          <cell r="P442">
            <v>1.761318531616644</v>
          </cell>
          <cell r="Q442">
            <v>1.7983062207805933</v>
          </cell>
        </row>
        <row r="443">
          <cell r="A443" t="str">
            <v>CML_MIET_01</v>
          </cell>
          <cell r="M443">
            <v>23743.186340000004</v>
          </cell>
          <cell r="N443">
            <v>47422.402148900001</v>
          </cell>
          <cell r="O443">
            <v>57773.909237108659</v>
          </cell>
          <cell r="P443">
            <v>69513.104772800682</v>
          </cell>
          <cell r="Q443">
            <v>69339.593595428218</v>
          </cell>
        </row>
        <row r="444">
          <cell r="A444" t="str">
            <v>CML_MIET_02</v>
          </cell>
          <cell r="M444">
            <v>1.138533711753098E-13</v>
          </cell>
          <cell r="N444">
            <v>-4.0000361377356963E-8</v>
          </cell>
          <cell r="O444">
            <v>-4.1186459659448005E-9</v>
          </cell>
          <cell r="P444">
            <v>1.8714589322677E-9</v>
          </cell>
          <cell r="Q444">
            <v>-1.4621279451065838E-8</v>
          </cell>
        </row>
        <row r="445">
          <cell r="A445" t="str">
            <v>CML_MIET_03</v>
          </cell>
          <cell r="M445">
            <v>0</v>
          </cell>
          <cell r="N445">
            <v>0</v>
          </cell>
          <cell r="O445">
            <v>0</v>
          </cell>
          <cell r="P445">
            <v>0</v>
          </cell>
          <cell r="Q445">
            <v>0</v>
          </cell>
        </row>
        <row r="446">
          <cell r="A446" t="str">
            <v>CML_MIET_04</v>
          </cell>
          <cell r="M446">
            <v>0</v>
          </cell>
          <cell r="N446">
            <v>-2.4000019038794562E-7</v>
          </cell>
          <cell r="O446">
            <v>4.9937625590246171E-7</v>
          </cell>
          <cell r="P446">
            <v>-3.1080867302080151E-7</v>
          </cell>
          <cell r="Q446">
            <v>4.3792783799290191E-7</v>
          </cell>
        </row>
        <row r="447">
          <cell r="A447" t="str">
            <v>CML_MIET_05</v>
          </cell>
          <cell r="M447">
            <v>-2.2737367544323206E-13</v>
          </cell>
          <cell r="N447">
            <v>-4.0000145418161992E-8</v>
          </cell>
          <cell r="O447">
            <v>4.6971877054602373E-8</v>
          </cell>
          <cell r="P447">
            <v>4.3695422391465399E-8</v>
          </cell>
          <cell r="Q447">
            <v>-2.0634274733311031E-8</v>
          </cell>
        </row>
        <row r="448">
          <cell r="A448" t="str">
            <v>CML_MIET_06</v>
          </cell>
          <cell r="M448">
            <v>6.8611782921834674E-14</v>
          </cell>
          <cell r="N448">
            <v>1.9999904621315068E-8</v>
          </cell>
          <cell r="O448">
            <v>-2.045199187783453E-8</v>
          </cell>
          <cell r="P448">
            <v>3.647422341934714E-8</v>
          </cell>
          <cell r="Q448">
            <v>-1.7824928422172093E-8</v>
          </cell>
        </row>
        <row r="449">
          <cell r="A449" t="str">
            <v>CML_PGK_01</v>
          </cell>
          <cell r="M449">
            <v>150319.68862999999</v>
          </cell>
          <cell r="N449">
            <v>87073.128571380075</v>
          </cell>
          <cell r="O449">
            <v>95947.968967310066</v>
          </cell>
          <cell r="P449">
            <v>103759.71558733142</v>
          </cell>
          <cell r="Q449">
            <v>111238.18364755886</v>
          </cell>
        </row>
        <row r="450">
          <cell r="A450" t="str">
            <v>CML_PGK_02</v>
          </cell>
          <cell r="M450">
            <v>122954.28503999999</v>
          </cell>
          <cell r="N450">
            <v>140007.55757231984</v>
          </cell>
          <cell r="O450">
            <v>156659.57612735612</v>
          </cell>
          <cell r="P450">
            <v>162335.10953106766</v>
          </cell>
          <cell r="Q450">
            <v>167207.15441714588</v>
          </cell>
        </row>
        <row r="451">
          <cell r="A451" t="str">
            <v>CML_PGK_03</v>
          </cell>
          <cell r="M451">
            <v>287964.19076076994</v>
          </cell>
          <cell r="N451">
            <v>275272.69982066005</v>
          </cell>
          <cell r="O451">
            <v>263293.5504395708</v>
          </cell>
          <cell r="P451">
            <v>244857.59640283452</v>
          </cell>
          <cell r="Q451">
            <v>237820.61800232335</v>
          </cell>
        </row>
        <row r="452">
          <cell r="A452" t="str">
            <v>CML_PGK_04</v>
          </cell>
          <cell r="M452">
            <v>45450.825629999999</v>
          </cell>
          <cell r="N452">
            <v>64684.877516540007</v>
          </cell>
          <cell r="O452">
            <v>73216.605090911529</v>
          </cell>
          <cell r="P452">
            <v>77647.303751936124</v>
          </cell>
          <cell r="Q452">
            <v>81528.588927601872</v>
          </cell>
        </row>
        <row r="453">
          <cell r="A453" t="str">
            <v>CML_PGK_05</v>
          </cell>
          <cell r="M453">
            <v>22909.675650000001</v>
          </cell>
          <cell r="N453">
            <v>24058.576837700006</v>
          </cell>
          <cell r="O453">
            <v>26341.087450100618</v>
          </cell>
          <cell r="P453">
            <v>23107.818925003787</v>
          </cell>
          <cell r="Q453">
            <v>24486.178014625541</v>
          </cell>
        </row>
        <row r="454">
          <cell r="A454" t="str">
            <v>CML_PGK_06</v>
          </cell>
          <cell r="M454">
            <v>53927.356010000003</v>
          </cell>
          <cell r="N454">
            <v>49185.738658580005</v>
          </cell>
          <cell r="O454">
            <v>45535.882478918327</v>
          </cell>
          <cell r="P454">
            <v>47916.309541828945</v>
          </cell>
          <cell r="Q454">
            <v>48612.111794362521</v>
          </cell>
        </row>
        <row r="455">
          <cell r="A455" t="str">
            <v>CML_PNK_01</v>
          </cell>
          <cell r="M455">
            <v>124694.40367999999</v>
          </cell>
          <cell r="N455">
            <v>85699.48508959997</v>
          </cell>
          <cell r="O455">
            <v>96886.668738529726</v>
          </cell>
          <cell r="P455">
            <v>106914.39660686754</v>
          </cell>
          <cell r="Q455">
            <v>116720.20899796404</v>
          </cell>
        </row>
        <row r="456">
          <cell r="A456" t="str">
            <v>CML_PNK_02</v>
          </cell>
          <cell r="M456">
            <v>91157.677950000012</v>
          </cell>
          <cell r="N456">
            <v>104014.81327110012</v>
          </cell>
          <cell r="O456">
            <v>117058.6645475065</v>
          </cell>
          <cell r="P456">
            <v>121537.71548724693</v>
          </cell>
          <cell r="Q456">
            <v>125477.72175471079</v>
          </cell>
        </row>
        <row r="457">
          <cell r="A457" t="str">
            <v>CML_PNK_03</v>
          </cell>
          <cell r="M457">
            <v>205518.65522298001</v>
          </cell>
          <cell r="N457">
            <v>200403.87922404992</v>
          </cell>
          <cell r="O457">
            <v>190953.62475222291</v>
          </cell>
          <cell r="P457">
            <v>177353.35503625838</v>
          </cell>
          <cell r="Q457">
            <v>172609.01186607525</v>
          </cell>
        </row>
        <row r="458">
          <cell r="A458" t="str">
            <v>CML_PNK_04</v>
          </cell>
          <cell r="M458">
            <v>50153.831140000002</v>
          </cell>
          <cell r="N458">
            <v>71169.365346120001</v>
          </cell>
          <cell r="O458">
            <v>81032.289282372454</v>
          </cell>
          <cell r="P458">
            <v>86217.579245473637</v>
          </cell>
          <cell r="Q458">
            <v>90895.087265658338</v>
          </cell>
        </row>
        <row r="459">
          <cell r="A459" t="str">
            <v>CML_PNK_05</v>
          </cell>
          <cell r="M459">
            <v>19071.717489999999</v>
          </cell>
          <cell r="N459">
            <v>20449.783104399998</v>
          </cell>
          <cell r="O459">
            <v>23325.618316820455</v>
          </cell>
          <cell r="P459">
            <v>21825.843062612061</v>
          </cell>
          <cell r="Q459">
            <v>23237.515334157833</v>
          </cell>
        </row>
        <row r="460">
          <cell r="A460" t="str">
            <v>CML_PNK_06</v>
          </cell>
          <cell r="M460">
            <v>43392.263129999999</v>
          </cell>
          <cell r="N460">
            <v>40841.194391540012</v>
          </cell>
          <cell r="O460">
            <v>38675.730863436511</v>
          </cell>
          <cell r="P460">
            <v>40875.286650109978</v>
          </cell>
          <cell r="Q460">
            <v>41405.852034911164</v>
          </cell>
        </row>
        <row r="461">
          <cell r="A461" t="str">
            <v>CML_REIK_01</v>
          </cell>
          <cell r="M461">
            <v>16757.945950000001</v>
          </cell>
          <cell r="N461">
            <v>17900.985415139989</v>
          </cell>
          <cell r="O461">
            <v>20032.583747764616</v>
          </cell>
          <cell r="P461">
            <v>22005.018258034357</v>
          </cell>
          <cell r="Q461">
            <v>23962.565282518546</v>
          </cell>
        </row>
        <row r="462">
          <cell r="A462" t="str">
            <v>CML_REIK_02</v>
          </cell>
          <cell r="M462">
            <v>8168.7869699999992</v>
          </cell>
          <cell r="N462">
            <v>8955.400576782411</v>
          </cell>
          <cell r="O462">
            <v>9599.4416016929154</v>
          </cell>
          <cell r="P462">
            <v>10108.446966142523</v>
          </cell>
          <cell r="Q462">
            <v>10571.623354312971</v>
          </cell>
        </row>
        <row r="463">
          <cell r="A463" t="str">
            <v>CML_REIK_03</v>
          </cell>
          <cell r="M463">
            <v>28307.985060042003</v>
          </cell>
          <cell r="N463">
            <v>21033.140193489988</v>
          </cell>
          <cell r="O463">
            <v>19491.287331036765</v>
          </cell>
          <cell r="P463">
            <v>17847.336167596801</v>
          </cell>
          <cell r="Q463">
            <v>16815.882238887556</v>
          </cell>
        </row>
        <row r="464">
          <cell r="A464" t="str">
            <v>CML_REIK_04</v>
          </cell>
          <cell r="M464">
            <v>10577.184379999999</v>
          </cell>
          <cell r="N464">
            <v>16074.389074040002</v>
          </cell>
          <cell r="O464">
            <v>18171.461968046024</v>
          </cell>
          <cell r="P464">
            <v>19906.741370248827</v>
          </cell>
          <cell r="Q464">
            <v>21309.388202711038</v>
          </cell>
        </row>
        <row r="465">
          <cell r="A465" t="str">
            <v>CML_REIK_05</v>
          </cell>
          <cell r="M465">
            <v>1995.8468599999999</v>
          </cell>
          <cell r="N465">
            <v>2831.3750158800003</v>
          </cell>
          <cell r="O465">
            <v>3089.1193762273274</v>
          </cell>
          <cell r="P465">
            <v>2781.7204507488977</v>
          </cell>
          <cell r="Q465">
            <v>2980.3084606356742</v>
          </cell>
        </row>
        <row r="466">
          <cell r="A466" t="str">
            <v>CML_REIK_06</v>
          </cell>
          <cell r="M466">
            <v>7036.8464800000002</v>
          </cell>
          <cell r="N466">
            <v>9976.7775758400003</v>
          </cell>
          <cell r="O466">
            <v>10889.374908219104</v>
          </cell>
          <cell r="P466">
            <v>11690.063352457986</v>
          </cell>
          <cell r="Q466">
            <v>11596.155456671029</v>
          </cell>
        </row>
        <row r="467">
          <cell r="A467" t="str">
            <v>CML_SONK_01</v>
          </cell>
          <cell r="M467">
            <v>57230.403419999995</v>
          </cell>
          <cell r="N467">
            <v>80797.241818360024</v>
          </cell>
          <cell r="O467">
            <v>85973.454001788225</v>
          </cell>
          <cell r="P467">
            <v>89170.853046991862</v>
          </cell>
          <cell r="Q467">
            <v>95959.517124612699</v>
          </cell>
        </row>
        <row r="468">
          <cell r="A468" t="str">
            <v>CML_SONK_02</v>
          </cell>
          <cell r="M468">
            <v>21907.181260000001</v>
          </cell>
          <cell r="N468">
            <v>24772.525776861214</v>
          </cell>
          <cell r="O468">
            <v>27856.952593476351</v>
          </cell>
          <cell r="P468">
            <v>29596.166305080329</v>
          </cell>
          <cell r="Q468">
            <v>31387.392711234985</v>
          </cell>
        </row>
        <row r="469">
          <cell r="A469" t="str">
            <v>CML_SONK_03</v>
          </cell>
          <cell r="M469">
            <v>49122.989219999996</v>
          </cell>
          <cell r="N469">
            <v>51975.238594759991</v>
          </cell>
          <cell r="O469">
            <v>54084.392681704427</v>
          </cell>
          <cell r="P469">
            <v>55733.966658507183</v>
          </cell>
          <cell r="Q469">
            <v>56904.379958334001</v>
          </cell>
        </row>
        <row r="470">
          <cell r="A470" t="str">
            <v>CML_SONK_04</v>
          </cell>
          <cell r="M470">
            <v>13863.228289999999</v>
          </cell>
          <cell r="N470">
            <v>22696.457530820033</v>
          </cell>
          <cell r="O470">
            <v>27159.705298171295</v>
          </cell>
          <cell r="P470">
            <v>36906.647465890899</v>
          </cell>
          <cell r="Q470">
            <v>44105.946818448778</v>
          </cell>
        </row>
        <row r="471">
          <cell r="A471" t="str">
            <v>CML_SONK_05</v>
          </cell>
          <cell r="M471">
            <v>2497.7699499999994</v>
          </cell>
          <cell r="N471">
            <v>2685.5760245400002</v>
          </cell>
          <cell r="O471">
            <v>2924.1868239233081</v>
          </cell>
          <cell r="P471">
            <v>2175.7743809922281</v>
          </cell>
          <cell r="Q471">
            <v>2947.4360933820708</v>
          </cell>
        </row>
        <row r="472">
          <cell r="A472" t="str">
            <v>CML_SONK_06</v>
          </cell>
          <cell r="M472">
            <v>161256.93445000006</v>
          </cell>
          <cell r="N472">
            <v>119109.57064842008</v>
          </cell>
          <cell r="O472">
            <v>124012.57745927894</v>
          </cell>
          <cell r="P472">
            <v>127828.99992956594</v>
          </cell>
          <cell r="Q472">
            <v>130478.6555035802</v>
          </cell>
        </row>
        <row r="473">
          <cell r="A473" t="str">
            <v>CML_SPER_01</v>
          </cell>
          <cell r="M473">
            <v>11387.48129</v>
          </cell>
          <cell r="N473">
            <v>8148.1672048599994</v>
          </cell>
          <cell r="O473">
            <v>8505.4057085484128</v>
          </cell>
          <cell r="P473">
            <v>8773.8968540463411</v>
          </cell>
          <cell r="Q473">
            <v>8969.7322792588093</v>
          </cell>
        </row>
        <row r="474">
          <cell r="A474" t="str">
            <v>CML_SPER_02</v>
          </cell>
          <cell r="M474">
            <v>35837.464809999998</v>
          </cell>
          <cell r="N474">
            <v>32735.926245868592</v>
          </cell>
          <cell r="O474">
            <v>30285.223967499347</v>
          </cell>
          <cell r="P474">
            <v>28108.577565275427</v>
          </cell>
          <cell r="Q474">
            <v>26770.29761199353</v>
          </cell>
        </row>
        <row r="475">
          <cell r="A475" t="str">
            <v>CML_SPER_03</v>
          </cell>
          <cell r="M475">
            <v>15947.498929923</v>
          </cell>
          <cell r="N475">
            <v>36445.39586799001</v>
          </cell>
          <cell r="O475">
            <v>48273.01346025565</v>
          </cell>
          <cell r="P475">
            <v>16049.682905202693</v>
          </cell>
          <cell r="Q475">
            <v>15228.367112344486</v>
          </cell>
        </row>
        <row r="476">
          <cell r="A476" t="str">
            <v>CML_SPER_04</v>
          </cell>
          <cell r="M476">
            <v>3731.6945699999997</v>
          </cell>
          <cell r="N476">
            <v>5838.7788550599998</v>
          </cell>
          <cell r="O476">
            <v>7954.0621653754342</v>
          </cell>
          <cell r="P476">
            <v>9313.0424400769916</v>
          </cell>
          <cell r="Q476">
            <v>10180.464628893254</v>
          </cell>
        </row>
        <row r="477">
          <cell r="A477" t="str">
            <v>CML_SPER_05</v>
          </cell>
          <cell r="M477">
            <v>1298.9223099999999</v>
          </cell>
          <cell r="N477">
            <v>2626.0470620599999</v>
          </cell>
          <cell r="O477">
            <v>4068.3280071935483</v>
          </cell>
          <cell r="P477">
            <v>3623.273296648395</v>
          </cell>
          <cell r="Q477">
            <v>4351.9238855535623</v>
          </cell>
        </row>
        <row r="478">
          <cell r="A478" t="str">
            <v>CML_SPER_06</v>
          </cell>
          <cell r="M478">
            <v>3026.72444</v>
          </cell>
          <cell r="N478">
            <v>3642.4024575199996</v>
          </cell>
          <cell r="O478">
            <v>3755.0534436953117</v>
          </cell>
          <cell r="P478">
            <v>4086.2785527154192</v>
          </cell>
          <cell r="Q478">
            <v>4172.090402322443</v>
          </cell>
        </row>
        <row r="479">
          <cell r="A479" t="str">
            <v>CML_TKA_01</v>
          </cell>
          <cell r="M479">
            <v>0</v>
          </cell>
          <cell r="N479">
            <v>0</v>
          </cell>
          <cell r="O479">
            <v>0</v>
          </cell>
          <cell r="P479">
            <v>0</v>
          </cell>
          <cell r="Q479">
            <v>0</v>
          </cell>
        </row>
        <row r="480">
          <cell r="A480" t="str">
            <v>CML_TKA_02</v>
          </cell>
          <cell r="M480">
            <v>-2.9802549317281546E-15</v>
          </cell>
          <cell r="N480">
            <v>-2.9802549317281546E-15</v>
          </cell>
          <cell r="O480">
            <v>-2.9802549317281546E-15</v>
          </cell>
          <cell r="P480">
            <v>-2.9802549317281546E-15</v>
          </cell>
          <cell r="Q480">
            <v>-2.9802549317281546E-15</v>
          </cell>
        </row>
        <row r="481">
          <cell r="A481" t="str">
            <v>CML_TKA_03</v>
          </cell>
          <cell r="M481">
            <v>407810.02814000001</v>
          </cell>
          <cell r="N481">
            <v>440465.02814000007</v>
          </cell>
          <cell r="O481">
            <v>342700.02814000001</v>
          </cell>
          <cell r="P481">
            <v>330449.02814000001</v>
          </cell>
          <cell r="Q481">
            <v>334488.02814000001</v>
          </cell>
        </row>
        <row r="482">
          <cell r="A482" t="str">
            <v>CML_TKA_04</v>
          </cell>
          <cell r="M482">
            <v>1740.0000099999925</v>
          </cell>
          <cell r="N482">
            <v>1590.0000099999925</v>
          </cell>
          <cell r="O482">
            <v>1305.0000099999925</v>
          </cell>
          <cell r="P482">
            <v>1230.0000099999925</v>
          </cell>
          <cell r="Q482">
            <v>1230.0000099999925</v>
          </cell>
        </row>
        <row r="483">
          <cell r="A483" t="str">
            <v>CML_TKA_05</v>
          </cell>
          <cell r="M483">
            <v>16000</v>
          </cell>
          <cell r="N483">
            <v>16940</v>
          </cell>
          <cell r="O483">
            <v>18560</v>
          </cell>
          <cell r="P483">
            <v>20310</v>
          </cell>
          <cell r="Q483">
            <v>22010</v>
          </cell>
        </row>
        <row r="484">
          <cell r="A484" t="str">
            <v>CML_TKA_06</v>
          </cell>
          <cell r="M484">
            <v>4.4408920985006262E-16</v>
          </cell>
          <cell r="N484">
            <v>4.4408920985006262E-16</v>
          </cell>
          <cell r="O484">
            <v>4.4408920985006262E-16</v>
          </cell>
          <cell r="P484">
            <v>4.4408920985006262E-16</v>
          </cell>
          <cell r="Q484">
            <v>4.4408920985006262E-16</v>
          </cell>
        </row>
        <row r="485">
          <cell r="A485" t="str">
            <v>CML_TKI_01</v>
          </cell>
          <cell r="M485">
            <v>0</v>
          </cell>
          <cell r="N485">
            <v>0</v>
          </cell>
          <cell r="O485">
            <v>0</v>
          </cell>
          <cell r="P485">
            <v>0</v>
          </cell>
          <cell r="Q485">
            <v>0</v>
          </cell>
        </row>
        <row r="486">
          <cell r="A486" t="str">
            <v>CML_TKI_02</v>
          </cell>
          <cell r="M486">
            <v>26474.881979590002</v>
          </cell>
          <cell r="N486">
            <v>30827.881979590002</v>
          </cell>
          <cell r="O486">
            <v>32341.881979590002</v>
          </cell>
          <cell r="P486">
            <v>33634.881979590005</v>
          </cell>
          <cell r="Q486">
            <v>35128.881979590005</v>
          </cell>
        </row>
        <row r="487">
          <cell r="A487" t="str">
            <v>CML_TKI_03</v>
          </cell>
          <cell r="M487">
            <v>427990.37203000003</v>
          </cell>
          <cell r="N487">
            <v>530295.37202999997</v>
          </cell>
          <cell r="O487">
            <v>506633.37203000003</v>
          </cell>
          <cell r="P487">
            <v>598470.37202999997</v>
          </cell>
          <cell r="Q487">
            <v>670074.37202999997</v>
          </cell>
        </row>
        <row r="488">
          <cell r="A488" t="str">
            <v>CML_TKI_04</v>
          </cell>
          <cell r="M488">
            <v>31283</v>
          </cell>
          <cell r="N488">
            <v>108005</v>
          </cell>
          <cell r="O488">
            <v>79686</v>
          </cell>
          <cell r="P488">
            <v>81812</v>
          </cell>
          <cell r="Q488">
            <v>83661</v>
          </cell>
        </row>
        <row r="489">
          <cell r="A489" t="str">
            <v>CML_TKI_05</v>
          </cell>
          <cell r="M489">
            <v>0</v>
          </cell>
          <cell r="N489">
            <v>0</v>
          </cell>
          <cell r="O489">
            <v>0</v>
          </cell>
          <cell r="P489">
            <v>0</v>
          </cell>
          <cell r="Q489">
            <v>0</v>
          </cell>
        </row>
        <row r="490">
          <cell r="A490" t="str">
            <v>CML_TKI_06</v>
          </cell>
          <cell r="M490">
            <v>3.1474822748123188E-14</v>
          </cell>
          <cell r="N490">
            <v>3.1474822748123188E-14</v>
          </cell>
          <cell r="O490">
            <v>3.1474822748123188E-14</v>
          </cell>
          <cell r="P490">
            <v>3.1474822748123188E-14</v>
          </cell>
          <cell r="Q490">
            <v>3.1474822748123188E-14</v>
          </cell>
        </row>
        <row r="491">
          <cell r="A491" t="str">
            <v>CML_WPHR_01</v>
          </cell>
          <cell r="M491">
            <v>55356.805909999995</v>
          </cell>
          <cell r="N491">
            <v>51364.805910000003</v>
          </cell>
          <cell r="O491">
            <v>52385.805910000003</v>
          </cell>
          <cell r="P491">
            <v>51403.805910000003</v>
          </cell>
          <cell r="Q491">
            <v>50432.805910000003</v>
          </cell>
        </row>
        <row r="492">
          <cell r="A492" t="str">
            <v>CML_WPHR_02</v>
          </cell>
          <cell r="M492">
            <v>85903.015589999966</v>
          </cell>
          <cell r="N492">
            <v>165403.21373559997</v>
          </cell>
          <cell r="O492">
            <v>244747.94645079982</v>
          </cell>
          <cell r="P492">
            <v>289866.55704679998</v>
          </cell>
          <cell r="Q492">
            <v>334987.66192549991</v>
          </cell>
        </row>
        <row r="493">
          <cell r="A493" t="str">
            <v>CML_WPHR_03</v>
          </cell>
          <cell r="M493">
            <v>0</v>
          </cell>
          <cell r="N493">
            <v>0</v>
          </cell>
          <cell r="O493">
            <v>0</v>
          </cell>
          <cell r="P493">
            <v>0</v>
          </cell>
          <cell r="Q493">
            <v>0</v>
          </cell>
        </row>
        <row r="494">
          <cell r="A494" t="str">
            <v>CML_WPHR_04</v>
          </cell>
          <cell r="M494">
            <v>101603.97967</v>
          </cell>
          <cell r="N494">
            <v>109453.97967</v>
          </cell>
          <cell r="O494">
            <v>114293.97967000003</v>
          </cell>
          <cell r="P494">
            <v>124135.97967000003</v>
          </cell>
          <cell r="Q494">
            <v>133980.97967000003</v>
          </cell>
        </row>
        <row r="495">
          <cell r="A495" t="str">
            <v>CML_WPHR_05</v>
          </cell>
          <cell r="M495">
            <v>294.06446</v>
          </cell>
          <cell r="N495">
            <v>392.97122000000002</v>
          </cell>
          <cell r="O495">
            <v>528.88568000000009</v>
          </cell>
          <cell r="P495">
            <v>518.62380000000007</v>
          </cell>
          <cell r="Q495">
            <v>587.50524000000007</v>
          </cell>
        </row>
        <row r="496">
          <cell r="A496" t="str">
            <v>CML_WPHR_06</v>
          </cell>
          <cell r="M496">
            <v>312.86081000000001</v>
          </cell>
          <cell r="N496">
            <v>312.86081000000001</v>
          </cell>
          <cell r="O496">
            <v>312.86081000000001</v>
          </cell>
          <cell r="P496">
            <v>312.86081000000001</v>
          </cell>
          <cell r="Q496">
            <v>312.86081000000001</v>
          </cell>
        </row>
        <row r="497">
          <cell r="A497" t="str">
            <v>CML_ZINS_01</v>
          </cell>
          <cell r="M497">
            <v>189095.75427728557</v>
          </cell>
          <cell r="N497">
            <v>223379.268826771</v>
          </cell>
          <cell r="O497">
            <v>231974.67484449068</v>
          </cell>
          <cell r="P497">
            <v>236850.98304274437</v>
          </cell>
          <cell r="Q497">
            <v>232003.37938553572</v>
          </cell>
        </row>
        <row r="498">
          <cell r="A498" t="str">
            <v>CML_ZINS_02</v>
          </cell>
          <cell r="M498">
            <v>8031.8295600880147</v>
          </cell>
          <cell r="N498">
            <v>33224.90870850283</v>
          </cell>
          <cell r="O498">
            <v>43730.434458074946</v>
          </cell>
          <cell r="P498">
            <v>51711.3296032496</v>
          </cell>
          <cell r="Q498">
            <v>54476.040619918051</v>
          </cell>
        </row>
        <row r="499">
          <cell r="A499" t="str">
            <v>CML_ZINS_03</v>
          </cell>
          <cell r="M499">
            <v>683939.57085339096</v>
          </cell>
          <cell r="N499">
            <v>688439.40807090211</v>
          </cell>
          <cell r="O499">
            <v>683707.13681868918</v>
          </cell>
          <cell r="P499">
            <v>670778.51009765523</v>
          </cell>
          <cell r="Q499">
            <v>656175.37793789525</v>
          </cell>
        </row>
        <row r="500">
          <cell r="A500" t="str">
            <v>CML_ZINS_04</v>
          </cell>
          <cell r="M500">
            <v>203796.02076450002</v>
          </cell>
          <cell r="N500">
            <v>230629.07902806337</v>
          </cell>
          <cell r="O500">
            <v>259919.73576951845</v>
          </cell>
          <cell r="P500">
            <v>296041.87929707451</v>
          </cell>
          <cell r="Q500">
            <v>321168.1250217362</v>
          </cell>
        </row>
        <row r="501">
          <cell r="A501" t="str">
            <v>CML_ZINS_05</v>
          </cell>
          <cell r="M501">
            <v>15734.397856416803</v>
          </cell>
          <cell r="N501">
            <v>25670.244283459659</v>
          </cell>
          <cell r="O501">
            <v>37077.098598386241</v>
          </cell>
          <cell r="P501">
            <v>47393.182358923885</v>
          </cell>
          <cell r="Q501">
            <v>58172.08489464259</v>
          </cell>
        </row>
        <row r="502">
          <cell r="A502" t="str">
            <v>CML_ZINS_06</v>
          </cell>
          <cell r="M502">
            <v>2799.3519352518042</v>
          </cell>
          <cell r="N502">
            <v>2792.8580796962087</v>
          </cell>
          <cell r="O502">
            <v>2786.3642241406133</v>
          </cell>
          <cell r="P502">
            <v>2779.8703685850187</v>
          </cell>
          <cell r="Q502">
            <v>2773.3765130294241</v>
          </cell>
        </row>
        <row r="503">
          <cell r="A503" t="str">
            <v>CML_BL0210_01_ALAN_AFA</v>
          </cell>
          <cell r="M503">
            <v>574.78659484004095</v>
          </cell>
          <cell r="N503">
            <v>574.78659484004095</v>
          </cell>
          <cell r="O503">
            <v>574.78659484004095</v>
          </cell>
          <cell r="P503">
            <v>574.78659484004095</v>
          </cell>
          <cell r="Q503">
            <v>574.78659484004095</v>
          </cell>
        </row>
        <row r="504">
          <cell r="A504" t="str">
            <v>CML_BL0310a_06_ALAN_AFA</v>
          </cell>
          <cell r="M504">
            <v>69.083569740372909</v>
          </cell>
          <cell r="N504">
            <v>69.083569740372923</v>
          </cell>
          <cell r="O504">
            <v>69.083569740372923</v>
          </cell>
          <cell r="P504">
            <v>69.083569740372923</v>
          </cell>
          <cell r="Q504">
            <v>69.083569740372923</v>
          </cell>
        </row>
        <row r="505">
          <cell r="A505" t="str">
            <v>CML_BL0310b_01_ALAN_AFA</v>
          </cell>
          <cell r="M505">
            <v>59978.948122271635</v>
          </cell>
          <cell r="N505">
            <v>59889.713460410268</v>
          </cell>
          <cell r="O505">
            <v>59645.934057889834</v>
          </cell>
          <cell r="P505">
            <v>59588.965569275002</v>
          </cell>
          <cell r="Q505">
            <v>59486.445359221165</v>
          </cell>
        </row>
        <row r="506">
          <cell r="A506" t="str">
            <v>CML_BL0310b_01_AUC_AFA</v>
          </cell>
          <cell r="M506">
            <v>2005.7675711499996</v>
          </cell>
          <cell r="N506">
            <v>4011.5296253999995</v>
          </cell>
          <cell r="O506">
            <v>4011.5296253999995</v>
          </cell>
          <cell r="P506">
            <v>4011.5296253999995</v>
          </cell>
          <cell r="Q506">
            <v>4011.5296253999995</v>
          </cell>
        </row>
        <row r="507">
          <cell r="A507" t="str">
            <v>CML_BL0310b_01_INVE_AFA</v>
          </cell>
          <cell r="M507">
            <v>3381.6764849868</v>
          </cell>
          <cell r="N507">
            <v>9785.0027149875004</v>
          </cell>
          <cell r="O507">
            <v>16176.651156665997</v>
          </cell>
          <cell r="P507">
            <v>18663.314670000003</v>
          </cell>
          <cell r="Q507">
            <v>20836.645829999994</v>
          </cell>
        </row>
        <row r="508">
          <cell r="A508" t="str">
            <v>CML_BL0310b_03_ALAN_AFA</v>
          </cell>
          <cell r="M508">
            <v>383091.84256087593</v>
          </cell>
          <cell r="N508">
            <v>338425.42871234094</v>
          </cell>
          <cell r="O508">
            <v>332110.43944808259</v>
          </cell>
          <cell r="P508">
            <v>320791.46983371553</v>
          </cell>
          <cell r="Q508">
            <v>312048.42014414613</v>
          </cell>
        </row>
        <row r="509">
          <cell r="A509" t="str">
            <v>CML_BL0310b_03_AUC_AFA</v>
          </cell>
          <cell r="M509">
            <v>2932.7245683999995</v>
          </cell>
          <cell r="N509">
            <v>5865.449136799999</v>
          </cell>
          <cell r="O509">
            <v>5865.449136799999</v>
          </cell>
          <cell r="P509">
            <v>5865.449136799999</v>
          </cell>
          <cell r="Q509">
            <v>5865.449136799999</v>
          </cell>
        </row>
        <row r="510">
          <cell r="A510" t="str">
            <v>CML_BL0310b_03_INVE_AFA</v>
          </cell>
          <cell r="M510">
            <v>4135.3470469949998</v>
          </cell>
          <cell r="N510">
            <v>14295.204714928048</v>
          </cell>
          <cell r="O510">
            <v>24828.07563585609</v>
          </cell>
          <cell r="P510">
            <v>35741.967285856095</v>
          </cell>
          <cell r="Q510">
            <v>45535.025335856095</v>
          </cell>
        </row>
        <row r="511">
          <cell r="A511" t="str">
            <v>CML_BL0310b_05_INVE_AFA</v>
          </cell>
          <cell r="M511">
            <v>102.79033569999999</v>
          </cell>
          <cell r="N511">
            <v>262.37930790000001</v>
          </cell>
          <cell r="O511">
            <v>399.40297950000001</v>
          </cell>
          <cell r="P511">
            <v>558.74610619999999</v>
          </cell>
          <cell r="Q511">
            <v>719.90867989999992</v>
          </cell>
        </row>
        <row r="512">
          <cell r="A512" t="str">
            <v>CML_BL0310c_01_ALAN_AFA</v>
          </cell>
          <cell r="M512">
            <v>427.00127497048328</v>
          </cell>
          <cell r="N512">
            <v>427.00127497048334</v>
          </cell>
          <cell r="O512">
            <v>427.00127497048334</v>
          </cell>
          <cell r="P512">
            <v>427.00127497048328</v>
          </cell>
          <cell r="Q512">
            <v>427.00127497048334</v>
          </cell>
        </row>
        <row r="513">
          <cell r="A513" t="str">
            <v>CML_BL0310c_01_INVE_AFA</v>
          </cell>
          <cell r="M513">
            <v>4.9999950000000006E-4</v>
          </cell>
          <cell r="N513">
            <v>149.99985000000001</v>
          </cell>
          <cell r="O513">
            <v>149.99985000000001</v>
          </cell>
          <cell r="P513">
            <v>149.99985000000001</v>
          </cell>
          <cell r="Q513">
            <v>149.99985000000001</v>
          </cell>
        </row>
        <row r="514">
          <cell r="A514" t="str">
            <v>CML_BL0320_01_ALAN_AFA</v>
          </cell>
          <cell r="M514">
            <v>36776.068681642602</v>
          </cell>
          <cell r="N514">
            <v>29651.571387107946</v>
          </cell>
          <cell r="O514">
            <v>23925.751310894266</v>
          </cell>
          <cell r="P514">
            <v>18880.459610253336</v>
          </cell>
          <cell r="Q514">
            <v>11036.064023120502</v>
          </cell>
        </row>
        <row r="515">
          <cell r="A515" t="str">
            <v>CML_BL0320_01_INVE_AFA</v>
          </cell>
          <cell r="M515">
            <v>5135.2</v>
          </cell>
          <cell r="N515">
            <v>12275.4</v>
          </cell>
          <cell r="O515">
            <v>20114.599999999999</v>
          </cell>
          <cell r="P515">
            <v>26945.200000000001</v>
          </cell>
          <cell r="Q515">
            <v>28912.2</v>
          </cell>
        </row>
        <row r="516">
          <cell r="A516" t="str">
            <v>CML_BL0320_02_INVE_AFA</v>
          </cell>
          <cell r="M516">
            <v>16353.692271020022</v>
          </cell>
          <cell r="N516">
            <v>41512.575150378994</v>
          </cell>
          <cell r="O516">
            <v>70266.460404136233</v>
          </cell>
          <cell r="P516">
            <v>96183.779257053946</v>
          </cell>
          <cell r="Q516">
            <v>119231.40813582421</v>
          </cell>
        </row>
        <row r="517">
          <cell r="A517" t="str">
            <v>CML_BL0320_03_ALAN_AFA</v>
          </cell>
          <cell r="M517">
            <v>328246.82708412007</v>
          </cell>
          <cell r="N517">
            <v>314912.97177668533</v>
          </cell>
          <cell r="O517">
            <v>298519.72062262247</v>
          </cell>
          <cell r="P517">
            <v>258363.68623300924</v>
          </cell>
          <cell r="Q517">
            <v>222149.15332418191</v>
          </cell>
        </row>
        <row r="518">
          <cell r="A518" t="str">
            <v>CML_BL0320_03_AUC_AFA</v>
          </cell>
          <cell r="M518">
            <v>2579.5417053500005</v>
          </cell>
          <cell r="N518">
            <v>5159.083410700001</v>
          </cell>
          <cell r="O518">
            <v>5159.083410700001</v>
          </cell>
          <cell r="P518">
            <v>5159.083410700001</v>
          </cell>
          <cell r="Q518">
            <v>5159.083410700001</v>
          </cell>
        </row>
        <row r="519">
          <cell r="A519" t="str">
            <v>CML_BL0320_03_INVE_AFA</v>
          </cell>
          <cell r="M519">
            <v>6143.1083333300003</v>
          </cell>
          <cell r="N519">
            <v>29285.173442300002</v>
          </cell>
          <cell r="O519">
            <v>60955.8138846</v>
          </cell>
          <cell r="P519">
            <v>90830.813884599993</v>
          </cell>
          <cell r="Q519">
            <v>119275.81388459999</v>
          </cell>
        </row>
        <row r="520">
          <cell r="A520" t="str">
            <v>CML_BL0320_04_ALAN_AFA</v>
          </cell>
          <cell r="M520">
            <v>110554.05263447219</v>
          </cell>
          <cell r="N520">
            <v>109114.43351945635</v>
          </cell>
          <cell r="O520">
            <v>108898.96130688683</v>
          </cell>
          <cell r="P520">
            <v>105183.33248395358</v>
          </cell>
          <cell r="Q520">
            <v>96688.128363774507</v>
          </cell>
        </row>
        <row r="521">
          <cell r="A521" t="str">
            <v>CML_BL0320_04_AUC_AFA</v>
          </cell>
          <cell r="M521">
            <v>15185.9375</v>
          </cell>
          <cell r="N521">
            <v>30371.875</v>
          </cell>
          <cell r="O521">
            <v>30371.875</v>
          </cell>
          <cell r="P521">
            <v>30371.875</v>
          </cell>
          <cell r="Q521">
            <v>30371.875</v>
          </cell>
        </row>
        <row r="522">
          <cell r="A522" t="str">
            <v>CML_BL0320_04_INVE_AFA</v>
          </cell>
          <cell r="M522">
            <v>96122.076638600003</v>
          </cell>
          <cell r="N522">
            <v>160910.9601886</v>
          </cell>
          <cell r="O522">
            <v>206451.04105860001</v>
          </cell>
          <cell r="P522">
            <v>260144.30608360004</v>
          </cell>
          <cell r="Q522">
            <v>339358.19443360012</v>
          </cell>
        </row>
        <row r="523">
          <cell r="A523" t="str">
            <v>CML_BL0320_05_ALAN_AFA</v>
          </cell>
          <cell r="M523">
            <v>11013.237401288568</v>
          </cell>
          <cell r="N523">
            <v>10494.462560419555</v>
          </cell>
          <cell r="O523">
            <v>10358.156126236399</v>
          </cell>
          <cell r="P523">
            <v>9977.0258713492331</v>
          </cell>
          <cell r="Q523">
            <v>9710.4713611106927</v>
          </cell>
        </row>
        <row r="524">
          <cell r="A524" t="str">
            <v>CML_BL0320_05_AUC_AFA</v>
          </cell>
          <cell r="M524">
            <v>204.8</v>
          </cell>
          <cell r="N524">
            <v>409.6</v>
          </cell>
          <cell r="O524">
            <v>1100.7</v>
          </cell>
          <cell r="P524">
            <v>1100.7</v>
          </cell>
          <cell r="Q524">
            <v>1100.7</v>
          </cell>
        </row>
        <row r="525">
          <cell r="A525" t="str">
            <v>CML_BL0320_05_INVE_AFA</v>
          </cell>
          <cell r="M525">
            <v>3978.6783582999997</v>
          </cell>
          <cell r="N525">
            <v>12909.5441431</v>
          </cell>
          <cell r="O525">
            <v>24721.668973649997</v>
          </cell>
          <cell r="P525">
            <v>39363.852110550004</v>
          </cell>
          <cell r="Q525">
            <v>56059.526904800005</v>
          </cell>
        </row>
        <row r="526">
          <cell r="A526" t="str">
            <v>CML_BL0320_01_AUC_AFA</v>
          </cell>
          <cell r="M526">
            <v>5</v>
          </cell>
          <cell r="N526">
            <v>10</v>
          </cell>
          <cell r="O526">
            <v>10</v>
          </cell>
          <cell r="P526">
            <v>10</v>
          </cell>
          <cell r="Q526">
            <v>10</v>
          </cell>
        </row>
        <row r="527">
          <cell r="A527" t="str">
            <v>CML_BL0330a_01_ALAN_AFA</v>
          </cell>
          <cell r="M527">
            <v>37115.085690345441</v>
          </cell>
          <cell r="N527">
            <v>34365.810098714392</v>
          </cell>
          <cell r="O527">
            <v>30992.800470787184</v>
          </cell>
          <cell r="P527">
            <v>28131.255757039351</v>
          </cell>
          <cell r="Q527">
            <v>23911.586770490219</v>
          </cell>
        </row>
        <row r="528">
          <cell r="A528" t="str">
            <v>CML_BL0330a_01_AUC_AFA</v>
          </cell>
          <cell r="M528">
            <v>810.24050999999997</v>
          </cell>
          <cell r="N528">
            <v>1620.4810199999999</v>
          </cell>
          <cell r="O528">
            <v>1620.4810199999999</v>
          </cell>
          <cell r="P528">
            <v>1620.4810199999999</v>
          </cell>
          <cell r="Q528">
            <v>1620.4810199999999</v>
          </cell>
        </row>
        <row r="529">
          <cell r="A529" t="str">
            <v>CML_BL0330a_01_INVE_AFA</v>
          </cell>
          <cell r="M529">
            <v>947.85650889999988</v>
          </cell>
          <cell r="N529">
            <v>2380.6629448200001</v>
          </cell>
          <cell r="O529">
            <v>3616.9361542399997</v>
          </cell>
          <cell r="P529">
            <v>5450.3098129599994</v>
          </cell>
          <cell r="Q529">
            <v>6162.6661860299992</v>
          </cell>
        </row>
        <row r="530">
          <cell r="A530" t="str">
            <v>CML_BL0330a_02_INVE_AFA</v>
          </cell>
          <cell r="M530">
            <v>4.9026691180080739E-2</v>
          </cell>
          <cell r="N530">
            <v>0.15912007955921403</v>
          </cell>
          <cell r="O530">
            <v>0.26685346676046962</v>
          </cell>
          <cell r="P530">
            <v>0.37578685455924266</v>
          </cell>
          <cell r="Q530">
            <v>0.48708024354026946</v>
          </cell>
        </row>
        <row r="531">
          <cell r="A531" t="str">
            <v>CML_BL0330b_01_ALAN_AFA</v>
          </cell>
          <cell r="M531">
            <v>2298.2281727463696</v>
          </cell>
          <cell r="N531">
            <v>1610.2514785388923</v>
          </cell>
          <cell r="O531">
            <v>1596.0093539587392</v>
          </cell>
          <cell r="P531">
            <v>1521.6478876934043</v>
          </cell>
          <cell r="Q531">
            <v>1434.8855323241592</v>
          </cell>
        </row>
        <row r="532">
          <cell r="A532" t="str">
            <v>CML_BL0320_04_ALAN_AUAN</v>
          </cell>
          <cell r="M532">
            <v>7679.8665934089995</v>
          </cell>
          <cell r="N532">
            <v>0</v>
          </cell>
          <cell r="O532">
            <v>0</v>
          </cell>
          <cell r="P532">
            <v>0</v>
          </cell>
          <cell r="Q532">
            <v>0</v>
          </cell>
        </row>
        <row r="533">
          <cell r="A533" t="str">
            <v>CML_BL0210_ALAN_ZINS</v>
          </cell>
          <cell r="M533">
            <v>10913.094132458402</v>
          </cell>
          <cell r="N533">
            <v>10859.064192543439</v>
          </cell>
          <cell r="O533">
            <v>10805.034252628475</v>
          </cell>
          <cell r="P533">
            <v>10751.004312713509</v>
          </cell>
          <cell r="Q533">
            <v>10696.974372798546</v>
          </cell>
        </row>
        <row r="534">
          <cell r="A534" t="str">
            <v>CML_BL0210_INVE_ZINS</v>
          </cell>
          <cell r="M534">
            <v>34650.684218799986</v>
          </cell>
          <cell r="N534">
            <v>92100.408186299959</v>
          </cell>
          <cell r="O534">
            <v>117230.40177249993</v>
          </cell>
          <cell r="P534">
            <v>135231.90535869985</v>
          </cell>
          <cell r="Q534">
            <v>151043.77509749998</v>
          </cell>
        </row>
        <row r="535">
          <cell r="A535" t="str">
            <v>CML_BL0310a_ALAN_ZINS</v>
          </cell>
          <cell r="M535">
            <v>15581.386188275554</v>
          </cell>
          <cell r="N535">
            <v>15574.892332719959</v>
          </cell>
          <cell r="O535">
            <v>15568.398477164363</v>
          </cell>
          <cell r="P535">
            <v>15561.90462160877</v>
          </cell>
          <cell r="Q535">
            <v>15555.410766053174</v>
          </cell>
        </row>
        <row r="536">
          <cell r="A536" t="str">
            <v>CML_BL0310b_ALAN_ZINS</v>
          </cell>
          <cell r="M536">
            <v>526944.26995471946</v>
          </cell>
          <cell r="N536">
            <v>485295.61563050351</v>
          </cell>
          <cell r="O536">
            <v>447853.99226626474</v>
          </cell>
          <cell r="P536">
            <v>411028.89315670368</v>
          </cell>
          <cell r="Q536">
            <v>375273.13222882239</v>
          </cell>
        </row>
        <row r="537">
          <cell r="A537" t="str">
            <v>CML_BL0310b_AUC_ZINS</v>
          </cell>
          <cell r="M537">
            <v>0</v>
          </cell>
          <cell r="N537">
            <v>7561.3137388823006</v>
          </cell>
          <cell r="O537">
            <v>14658.409735235498</v>
          </cell>
          <cell r="P537">
            <v>13729.9737315887</v>
          </cell>
          <cell r="Q537">
            <v>12801.537727941897</v>
          </cell>
        </row>
        <row r="538">
          <cell r="A538" t="str">
            <v>CML_BL0310b_INVE_ZINS</v>
          </cell>
          <cell r="M538">
            <v>35566.31</v>
          </cell>
          <cell r="N538">
            <v>69960.457496437884</v>
          </cell>
          <cell r="O538">
            <v>100747.6583430832</v>
          </cell>
          <cell r="P538">
            <v>127385.74214451326</v>
          </cell>
          <cell r="Q538">
            <v>141992.49350667998</v>
          </cell>
        </row>
        <row r="539">
          <cell r="A539" t="str">
            <v>CML_BL0310c_ALAN_ZINS</v>
          </cell>
          <cell r="M539">
            <v>909.7381089976974</v>
          </cell>
          <cell r="N539">
            <v>869.59998915047186</v>
          </cell>
          <cell r="O539">
            <v>829.46186930324654</v>
          </cell>
          <cell r="P539">
            <v>789.32374945602101</v>
          </cell>
          <cell r="Q539">
            <v>749.18562960879581</v>
          </cell>
        </row>
        <row r="540">
          <cell r="A540" t="str">
            <v>CML_BL0310c_INVE_ZINS</v>
          </cell>
          <cell r="M540">
            <v>141</v>
          </cell>
          <cell r="N540">
            <v>422.99995300004701</v>
          </cell>
          <cell r="O540">
            <v>408.89996710004698</v>
          </cell>
          <cell r="P540">
            <v>394.799981200047</v>
          </cell>
          <cell r="Q540">
            <v>380.69999530004702</v>
          </cell>
        </row>
        <row r="541">
          <cell r="A541" t="str">
            <v>CML_BL0320_ALAN_ZINS</v>
          </cell>
          <cell r="M541">
            <v>264345.04219233961</v>
          </cell>
          <cell r="N541">
            <v>217883.65726722864</v>
          </cell>
          <cell r="O541">
            <v>174251.35397833589</v>
          </cell>
          <cell r="P541">
            <v>132731.31057778379</v>
          </cell>
          <cell r="Q541">
            <v>95845.287183130538</v>
          </cell>
        </row>
        <row r="542">
          <cell r="A542" t="str">
            <v>CML_BL0320_AUC_ZINS</v>
          </cell>
          <cell r="M542">
            <v>0</v>
          </cell>
          <cell r="N542">
            <v>15488.964754697099</v>
          </cell>
          <cell r="O542">
            <v>29288.253264091305</v>
          </cell>
          <cell r="P542">
            <v>25843.937373485496</v>
          </cell>
          <cell r="Q542">
            <v>22399.621482879702</v>
          </cell>
        </row>
        <row r="543">
          <cell r="A543" t="str">
            <v>CML_BL0320_INVE_ZINS</v>
          </cell>
          <cell r="M543">
            <v>118088.92732419998</v>
          </cell>
          <cell r="N543">
            <v>207312.44162460678</v>
          </cell>
          <cell r="O543">
            <v>291141.62473051506</v>
          </cell>
          <cell r="P543">
            <v>376663.42233354237</v>
          </cell>
          <cell r="Q543">
            <v>444175.68290875683</v>
          </cell>
        </row>
        <row r="544">
          <cell r="A544" t="str">
            <v>CML_BL0330a_ALAN_ZINS</v>
          </cell>
          <cell r="M544">
            <v>23045.782600000333</v>
          </cell>
          <cell r="N544">
            <v>19556.964545107516</v>
          </cell>
          <cell r="O544">
            <v>16326.578395828126</v>
          </cell>
          <cell r="P544">
            <v>13413.255151574582</v>
          </cell>
          <cell r="Q544">
            <v>10768.917110412838</v>
          </cell>
        </row>
        <row r="545">
          <cell r="A545" t="str">
            <v>CML_BL0330a_AUC_ZINS</v>
          </cell>
          <cell r="M545">
            <v>0</v>
          </cell>
          <cell r="N545">
            <v>1066.21939206</v>
          </cell>
          <cell r="O545">
            <v>2056.2761761800002</v>
          </cell>
          <cell r="P545">
            <v>1903.9509603000001</v>
          </cell>
          <cell r="Q545">
            <v>1751.6257444200003</v>
          </cell>
        </row>
        <row r="546">
          <cell r="A546" t="str">
            <v>CML_BL0330a_INVE_ZINS</v>
          </cell>
          <cell r="M546">
            <v>1919.1388552000008</v>
          </cell>
          <cell r="N546">
            <v>5208.2046704544218</v>
          </cell>
          <cell r="O546">
            <v>8330.0569003538749</v>
          </cell>
          <cell r="P546">
            <v>10342.311609629442</v>
          </cell>
          <cell r="Q546">
            <v>11693.05581444686</v>
          </cell>
        </row>
        <row r="547">
          <cell r="A547" t="str">
            <v>CML_BL0330b_ALAN_ZINS</v>
          </cell>
          <cell r="M547">
            <v>1678.4416719844487</v>
          </cell>
          <cell r="N547">
            <v>1462.4082237462912</v>
          </cell>
          <cell r="O547">
            <v>1311.044584763634</v>
          </cell>
          <cell r="P547">
            <v>1161.0197054915129</v>
          </cell>
          <cell r="Q547">
            <v>1017.9848040483326</v>
          </cell>
        </row>
        <row r="548">
          <cell r="A548" t="str">
            <v>CML_BL0340_ALAN_ZINS</v>
          </cell>
          <cell r="M548">
            <v>-5.0393259121150891E-8</v>
          </cell>
          <cell r="N548">
            <v>-5.0393259121150891E-8</v>
          </cell>
          <cell r="O548">
            <v>-5.0393259121150891E-8</v>
          </cell>
          <cell r="P548">
            <v>-5.0393259121150891E-8</v>
          </cell>
          <cell r="Q548">
            <v>-5.0393259121150891E-8</v>
          </cell>
        </row>
        <row r="549">
          <cell r="A549" t="str">
            <v>CML_BL0340_AUC_ZINS</v>
          </cell>
          <cell r="M549">
            <v>52693.11</v>
          </cell>
          <cell r="N549">
            <v>26346.555000000004</v>
          </cell>
          <cell r="O549">
            <v>0</v>
          </cell>
          <cell r="P549">
            <v>0</v>
          </cell>
          <cell r="Q549">
            <v>0</v>
          </cell>
        </row>
        <row r="550">
          <cell r="A550" t="str">
            <v>CML_BL0460_INVE_ZINS</v>
          </cell>
          <cell r="M550">
            <v>16920</v>
          </cell>
          <cell r="N550">
            <v>27166</v>
          </cell>
          <cell r="O550">
            <v>28388</v>
          </cell>
          <cell r="P550">
            <v>28623</v>
          </cell>
          <cell r="Q550">
            <v>28623</v>
          </cell>
        </row>
        <row r="551">
          <cell r="A551" t="str">
            <v>CML_BL0210_01_ALAN_RBW</v>
          </cell>
          <cell r="M551">
            <v>19402.930805159962</v>
          </cell>
          <cell r="N551">
            <v>18828.144210319922</v>
          </cell>
          <cell r="O551">
            <v>18253.357615479879</v>
          </cell>
          <cell r="P551">
            <v>17678.571020639836</v>
          </cell>
          <cell r="Q551">
            <v>17103.784425799797</v>
          </cell>
        </row>
        <row r="552">
          <cell r="A552" t="str">
            <v>CML_BL0210_01_INVE_RBW</v>
          </cell>
          <cell r="M552">
            <v>127632</v>
          </cell>
          <cell r="N552">
            <v>360931</v>
          </cell>
          <cell r="O552">
            <v>444926.05</v>
          </cell>
          <cell r="P552">
            <v>486803.05</v>
          </cell>
          <cell r="Q552">
            <v>530252.05000000005</v>
          </cell>
        </row>
        <row r="553">
          <cell r="A553" t="str">
            <v>CML_BL0210_02_ALAN_RBW</v>
          </cell>
          <cell r="M553">
            <v>196.65401999999997</v>
          </cell>
          <cell r="N553">
            <v>196.65401999999997</v>
          </cell>
          <cell r="O553">
            <v>196.65401999999997</v>
          </cell>
          <cell r="P553">
            <v>196.65401999999997</v>
          </cell>
          <cell r="Q553">
            <v>196.65401999999997</v>
          </cell>
        </row>
        <row r="554">
          <cell r="A554" t="str">
            <v>CML_BL0210_02_INVE_RBW</v>
          </cell>
          <cell r="M554">
            <v>897.99009999998657</v>
          </cell>
          <cell r="N554">
            <v>50196.69524999999</v>
          </cell>
          <cell r="O554">
            <v>109747.58894999998</v>
          </cell>
          <cell r="P554">
            <v>130982.94624999992</v>
          </cell>
          <cell r="Q554">
            <v>141966.11500000017</v>
          </cell>
        </row>
        <row r="555">
          <cell r="A555" t="str">
            <v>CML_BL0210_03_ALAN_RBW</v>
          </cell>
          <cell r="M555">
            <v>335.58142000000004</v>
          </cell>
          <cell r="N555">
            <v>335.58142000000004</v>
          </cell>
          <cell r="O555">
            <v>335.58142000000004</v>
          </cell>
          <cell r="P555">
            <v>335.58142000000004</v>
          </cell>
          <cell r="Q555">
            <v>335.58142000000004</v>
          </cell>
        </row>
        <row r="556">
          <cell r="A556" t="str">
            <v>CML_BL0210_03_INVE_RBW</v>
          </cell>
          <cell r="M556">
            <v>27190</v>
          </cell>
          <cell r="N556">
            <v>146206.923075</v>
          </cell>
          <cell r="O556">
            <v>301033.84615</v>
          </cell>
          <cell r="P556">
            <v>420033.84615</v>
          </cell>
          <cell r="Q556">
            <v>532233.84615</v>
          </cell>
        </row>
        <row r="557">
          <cell r="A557" t="str">
            <v>CML_BL0210_04_ALAN_RBW</v>
          </cell>
          <cell r="M557">
            <v>91212.974090000003</v>
          </cell>
          <cell r="N557">
            <v>91212.974090000003</v>
          </cell>
          <cell r="O557">
            <v>91212.974090000003</v>
          </cell>
          <cell r="P557">
            <v>91212.974090000003</v>
          </cell>
          <cell r="Q557">
            <v>91212.974090000003</v>
          </cell>
        </row>
        <row r="558">
          <cell r="A558" t="str">
            <v>CML_BL0210_04_INVE_RBW</v>
          </cell>
          <cell r="M558">
            <v>160279.788</v>
          </cell>
          <cell r="N558">
            <v>217031.92</v>
          </cell>
          <cell r="O558">
            <v>270479.82</v>
          </cell>
          <cell r="P558">
            <v>289286.52</v>
          </cell>
          <cell r="Q558">
            <v>299942.08</v>
          </cell>
        </row>
        <row r="559">
          <cell r="A559" t="str">
            <v>CML_BL0210_05_ALAN_RBW</v>
          </cell>
          <cell r="M559">
            <v>16.997319983002679</v>
          </cell>
          <cell r="N559">
            <v>16.997319983002679</v>
          </cell>
          <cell r="O559">
            <v>16.997319983002679</v>
          </cell>
          <cell r="P559">
            <v>16.997319983002679</v>
          </cell>
          <cell r="Q559">
            <v>16.997319983002679</v>
          </cell>
        </row>
        <row r="560">
          <cell r="A560" t="str">
            <v>CML_BL0210_06_ALAN_RBW</v>
          </cell>
          <cell r="M560">
            <v>4356.8218399999996</v>
          </cell>
          <cell r="N560">
            <v>4356.8218399999996</v>
          </cell>
          <cell r="O560">
            <v>4356.8218399999996</v>
          </cell>
          <cell r="P560">
            <v>4356.8218399999996</v>
          </cell>
          <cell r="Q560">
            <v>4356.8218399999996</v>
          </cell>
        </row>
        <row r="561">
          <cell r="A561" t="str">
            <v>CML_BL0310a_01_ALAN_RBW</v>
          </cell>
          <cell r="M561">
            <v>140335.90963812501</v>
          </cell>
          <cell r="N561">
            <v>140335.90963812501</v>
          </cell>
          <cell r="O561">
            <v>140335.90963812501</v>
          </cell>
          <cell r="P561">
            <v>140335.90963812501</v>
          </cell>
          <cell r="Q561">
            <v>140335.90963812501</v>
          </cell>
        </row>
        <row r="562">
          <cell r="A562" t="str">
            <v>CML_BL0310a_06_ALAN_RBW</v>
          </cell>
          <cell r="M562">
            <v>28307.744460730952</v>
          </cell>
          <cell r="N562">
            <v>28238.660890990581</v>
          </cell>
          <cell r="O562">
            <v>28169.577321250206</v>
          </cell>
          <cell r="P562">
            <v>28100.493751509832</v>
          </cell>
          <cell r="Q562">
            <v>28031.410181769457</v>
          </cell>
        </row>
        <row r="563">
          <cell r="A563" t="str">
            <v>CML_BL0310b_01_ALAN_RBW</v>
          </cell>
          <cell r="M563">
            <v>927182.95777899842</v>
          </cell>
          <cell r="N563">
            <v>867293.24431858771</v>
          </cell>
          <cell r="O563">
            <v>807647.3102606982</v>
          </cell>
          <cell r="P563">
            <v>748058.344691423</v>
          </cell>
          <cell r="Q563">
            <v>688571.89933220192</v>
          </cell>
        </row>
        <row r="564">
          <cell r="A564" t="str">
            <v>CML_BL0310b_01_AUC_RBW</v>
          </cell>
          <cell r="M564">
            <v>-2005.7675711499978</v>
          </cell>
          <cell r="N564">
            <v>59160.702803449996</v>
          </cell>
          <cell r="O564">
            <v>55149.173178049998</v>
          </cell>
          <cell r="P564">
            <v>51137.643552649992</v>
          </cell>
          <cell r="Q564">
            <v>47126.113927249993</v>
          </cell>
        </row>
        <row r="565">
          <cell r="A565" t="str">
            <v>CML_BL0310b_01_INVE_RBW</v>
          </cell>
          <cell r="M565">
            <v>98068.719515013203</v>
          </cell>
          <cell r="N565">
            <v>280383.6958000256</v>
          </cell>
          <cell r="O565">
            <v>455956.68964335974</v>
          </cell>
          <cell r="P565">
            <v>511893.35497335979</v>
          </cell>
          <cell r="Q565">
            <v>556256.70914336003</v>
          </cell>
        </row>
        <row r="566">
          <cell r="A566" t="str">
            <v>CML_BL0310b_03_ALAN_RBW</v>
          </cell>
          <cell r="M566">
            <v>4235536.357439125</v>
          </cell>
          <cell r="N566">
            <v>3897110.928726783</v>
          </cell>
          <cell r="O566">
            <v>3565000.4892786997</v>
          </cell>
          <cell r="P566">
            <v>3244209.0194449853</v>
          </cell>
          <cell r="Q566">
            <v>2932160.5993008381</v>
          </cell>
        </row>
        <row r="567">
          <cell r="A567" t="str">
            <v>CML_BL0310b_03_AUC_RBW</v>
          </cell>
          <cell r="M567">
            <v>-2932.7245684000031</v>
          </cell>
          <cell r="N567">
            <v>96779.82629479999</v>
          </cell>
          <cell r="O567">
            <v>90914.377157999988</v>
          </cell>
          <cell r="P567">
            <v>85048.928021199987</v>
          </cell>
          <cell r="Q567">
            <v>79183.478884399985</v>
          </cell>
        </row>
        <row r="568">
          <cell r="A568" t="str">
            <v>CML_BL0310b_03_INVE_RBW</v>
          </cell>
          <cell r="M568">
            <v>84264.802953004997</v>
          </cell>
          <cell r="N568">
            <v>264369.44823807705</v>
          </cell>
          <cell r="O568">
            <v>445541.37260222103</v>
          </cell>
          <cell r="P568">
            <v>628799.40531636472</v>
          </cell>
          <cell r="Q568">
            <v>780764.37998050859</v>
          </cell>
        </row>
        <row r="569">
          <cell r="A569" t="str">
            <v>CML_BL0310b_05_INVE_RBW</v>
          </cell>
          <cell r="M569">
            <v>1904.7096643</v>
          </cell>
          <cell r="N569">
            <v>4657.3303563999998</v>
          </cell>
          <cell r="O569">
            <v>6648.4273768999992</v>
          </cell>
          <cell r="P569">
            <v>8866.681270699999</v>
          </cell>
          <cell r="Q569">
            <v>10993.272590800001</v>
          </cell>
        </row>
        <row r="570">
          <cell r="A570" t="str">
            <v>CML_BL0310c_01_ALAN_RBW</v>
          </cell>
          <cell r="M570">
            <v>9251.0637143667227</v>
          </cell>
          <cell r="N570">
            <v>8824.0624393962371</v>
          </cell>
          <cell r="O570">
            <v>8397.0611644257569</v>
          </cell>
          <cell r="P570">
            <v>7970.0598894552732</v>
          </cell>
          <cell r="Q570">
            <v>7543.0586144847894</v>
          </cell>
        </row>
        <row r="571">
          <cell r="A571" t="str">
            <v>CML_BL0310c_01_INVE_RBW</v>
          </cell>
          <cell r="M571">
            <v>1.45000005E-2</v>
          </cell>
          <cell r="N571">
            <v>4349.9996500005</v>
          </cell>
          <cell r="O571">
            <v>4199.9998000004998</v>
          </cell>
          <cell r="P571">
            <v>4049.9999500005001</v>
          </cell>
          <cell r="Q571">
            <v>3900.0001000005</v>
          </cell>
        </row>
        <row r="572">
          <cell r="A572" t="str">
            <v>CML_BL0320_01_ALAN_RBW</v>
          </cell>
          <cell r="M572">
            <v>87135.731318357299</v>
          </cell>
          <cell r="N572">
            <v>57484.159931249473</v>
          </cell>
          <cell r="O572">
            <v>33558.408620355222</v>
          </cell>
          <cell r="P572">
            <v>14677.949010101809</v>
          </cell>
          <cell r="Q572">
            <v>3641.8849869813084</v>
          </cell>
        </row>
        <row r="573">
          <cell r="A573" t="str">
            <v>CML_BL0320_01_INVE_RBW</v>
          </cell>
          <cell r="M573">
            <v>20540.8</v>
          </cell>
          <cell r="N573">
            <v>48466.400000000001</v>
          </cell>
          <cell r="O573">
            <v>75047.8</v>
          </cell>
          <cell r="P573">
            <v>86005.6</v>
          </cell>
          <cell r="Q573">
            <v>91219.199999999997</v>
          </cell>
        </row>
        <row r="574">
          <cell r="A574" t="str">
            <v>CML_BL0320_02_INVE_RBW</v>
          </cell>
          <cell r="M574">
            <v>65871.752878980129</v>
          </cell>
          <cell r="N574">
            <v>166364.98492860107</v>
          </cell>
          <cell r="O574">
            <v>260363.72317446533</v>
          </cell>
          <cell r="P574">
            <v>302163.55141740973</v>
          </cell>
          <cell r="Q574">
            <v>316094.45840158645</v>
          </cell>
        </row>
        <row r="575">
          <cell r="A575" t="str">
            <v>CML_BL0320_03_ALAN_RBW</v>
          </cell>
          <cell r="M575">
            <v>1565676.2729158804</v>
          </cell>
          <cell r="N575">
            <v>1250763.3011391948</v>
          </cell>
          <cell r="O575">
            <v>952243.58051657223</v>
          </cell>
          <cell r="P575">
            <v>693879.89428356267</v>
          </cell>
          <cell r="Q575">
            <v>471730.7409593807</v>
          </cell>
        </row>
        <row r="576">
          <cell r="A576" t="str">
            <v>CML_BL0320_03_AUC_RBW</v>
          </cell>
          <cell r="M576">
            <v>-2579.5417053499937</v>
          </cell>
          <cell r="N576">
            <v>103732.37488395002</v>
          </cell>
          <cell r="O576">
            <v>98573.291473250021</v>
          </cell>
          <cell r="P576">
            <v>93414.208062550009</v>
          </cell>
          <cell r="Q576">
            <v>88255.124651850012</v>
          </cell>
        </row>
        <row r="577">
          <cell r="A577" t="str">
            <v>CML_BL0320_03_INVE_RBW</v>
          </cell>
          <cell r="M577">
            <v>48775.491666670001</v>
          </cell>
          <cell r="N577">
            <v>234581.79514737002</v>
          </cell>
          <cell r="O577">
            <v>468099.05818577</v>
          </cell>
          <cell r="P577">
            <v>655268.24430117011</v>
          </cell>
          <cell r="Q577">
            <v>800692.43041656993</v>
          </cell>
        </row>
        <row r="578">
          <cell r="A578" t="str">
            <v>CML_BL0320_04_ALAN_RBW</v>
          </cell>
          <cell r="M578">
            <v>594620.88077211869</v>
          </cell>
          <cell r="N578">
            <v>485506.4472526685</v>
          </cell>
          <cell r="O578">
            <v>376607.48594577855</v>
          </cell>
          <cell r="P578">
            <v>271424.15346082486</v>
          </cell>
          <cell r="Q578">
            <v>174736.0250970505</v>
          </cell>
        </row>
        <row r="579">
          <cell r="A579" t="str">
            <v>CML_BL0320_04_AUC_RBW</v>
          </cell>
          <cell r="M579">
            <v>-15185.937499999985</v>
          </cell>
          <cell r="N579">
            <v>197417.1875</v>
          </cell>
          <cell r="O579">
            <v>167045.3125</v>
          </cell>
          <cell r="P579">
            <v>136673.4375</v>
          </cell>
          <cell r="Q579">
            <v>106301.56250000001</v>
          </cell>
        </row>
        <row r="580">
          <cell r="A580" t="str">
            <v>CML_BL0320_04_INVE_RBW</v>
          </cell>
          <cell r="M580">
            <v>708194.9353613999</v>
          </cell>
          <cell r="N580">
            <v>1069335.0431728002</v>
          </cell>
          <cell r="O580">
            <v>1233798.1021142004</v>
          </cell>
          <cell r="P580">
            <v>1418590.0960306004</v>
          </cell>
          <cell r="Q580">
            <v>1745576.3415970001</v>
          </cell>
        </row>
        <row r="581">
          <cell r="A581" t="str">
            <v>CML_BL0320_05_ALAN_RBW</v>
          </cell>
          <cell r="M581">
            <v>70478.362517219764</v>
          </cell>
          <cell r="N581">
            <v>59983.899956800298</v>
          </cell>
          <cell r="O581">
            <v>49625.743830563872</v>
          </cell>
          <cell r="P581">
            <v>39648.717959214642</v>
          </cell>
          <cell r="Q581">
            <v>29938.246598103946</v>
          </cell>
        </row>
        <row r="582">
          <cell r="A582" t="str">
            <v>CML_BL0320_05_AUC_RBW</v>
          </cell>
          <cell r="M582">
            <v>-204.80000000000109</v>
          </cell>
          <cell r="N582">
            <v>10392.6</v>
          </cell>
          <cell r="O582">
            <v>9291.9</v>
          </cell>
          <cell r="P582">
            <v>8191.2</v>
          </cell>
          <cell r="Q582">
            <v>7090.5</v>
          </cell>
        </row>
        <row r="583">
          <cell r="A583" t="str">
            <v>CML_BL0320_05_INVE_RBW</v>
          </cell>
          <cell r="M583">
            <v>31449.628641700001</v>
          </cell>
          <cell r="N583">
            <v>98460.891498600016</v>
          </cell>
          <cell r="O583">
            <v>179717.72252494999</v>
          </cell>
          <cell r="P583">
            <v>271577.37041440001</v>
          </cell>
          <cell r="Q583">
            <v>364918.84350960009</v>
          </cell>
        </row>
        <row r="584">
          <cell r="A584" t="str">
            <v>CML_BL0320_01_AUC_RBW</v>
          </cell>
          <cell r="M584">
            <v>-5</v>
          </cell>
          <cell r="N584">
            <v>35</v>
          </cell>
          <cell r="O584">
            <v>25</v>
          </cell>
          <cell r="P584">
            <v>15</v>
          </cell>
          <cell r="Q584">
            <v>5</v>
          </cell>
        </row>
        <row r="585">
          <cell r="A585" t="str">
            <v>CML_BL0330a_01_ALAN_RBW</v>
          </cell>
          <cell r="M585">
            <v>208052.81430965289</v>
          </cell>
          <cell r="N585">
            <v>173687.00421094356</v>
          </cell>
          <cell r="O585">
            <v>142694.20374015221</v>
          </cell>
          <cell r="P585">
            <v>114562.94798311256</v>
          </cell>
          <cell r="Q585">
            <v>90651.361212622156</v>
          </cell>
        </row>
        <row r="586">
          <cell r="A586" t="str">
            <v>CML_BL0330a_01_AUC_RBW</v>
          </cell>
          <cell r="M586">
            <v>-810.24050999999963</v>
          </cell>
          <cell r="N586">
            <v>21875.278470000001</v>
          </cell>
          <cell r="O586">
            <v>20254.797450000002</v>
          </cell>
          <cell r="P586">
            <v>18634.316430000003</v>
          </cell>
          <cell r="Q586">
            <v>17013.835410000003</v>
          </cell>
        </row>
        <row r="587">
          <cell r="A587" t="str">
            <v>CML_BL0330a_01_INVE_RBW</v>
          </cell>
          <cell r="M587">
            <v>15059.5934911</v>
          </cell>
          <cell r="N587">
            <v>42510.930546280004</v>
          </cell>
          <cell r="O587">
            <v>63489.394392039998</v>
          </cell>
          <cell r="P587">
            <v>90461.484579080003</v>
          </cell>
          <cell r="Q587">
            <v>100647.31839305001</v>
          </cell>
        </row>
        <row r="588">
          <cell r="A588" t="str">
            <v>CML_BL0330a_02_INVE_RBW</v>
          </cell>
          <cell r="M588">
            <v>0.68637330881839453</v>
          </cell>
          <cell r="N588">
            <v>2.1786532292631531</v>
          </cell>
          <cell r="O588">
            <v>3.5277997624870316</v>
          </cell>
          <cell r="P588">
            <v>4.7860129079169837</v>
          </cell>
          <cell r="Q588">
            <v>5.9683326643715091</v>
          </cell>
        </row>
        <row r="589">
          <cell r="A589" t="str">
            <v>CML_BL0330b_01_ALAN_RBW</v>
          </cell>
          <cell r="M589">
            <v>15557.534295173307</v>
          </cell>
          <cell r="N589">
            <v>13947.282816634402</v>
          </cell>
          <cell r="O589">
            <v>12351.273462675668</v>
          </cell>
          <cell r="P589">
            <v>10829.625574982259</v>
          </cell>
          <cell r="Q589">
            <v>9394.7400426581116</v>
          </cell>
        </row>
        <row r="590">
          <cell r="A590" t="str">
            <v>CML_BL0340_01_ALAN_RBW</v>
          </cell>
          <cell r="M590">
            <v>4.0856207306205761E-13</v>
          </cell>
          <cell r="N590">
            <v>4.0856207306205761E-13</v>
          </cell>
          <cell r="O590">
            <v>4.0856207306205761E-13</v>
          </cell>
          <cell r="P590">
            <v>4.0856207306205761E-13</v>
          </cell>
          <cell r="Q590">
            <v>4.0856207306205761E-13</v>
          </cell>
        </row>
        <row r="591">
          <cell r="A591" t="str">
            <v>CML_BL0340_01_AUC_RBW</v>
          </cell>
          <cell r="M591">
            <v>44767</v>
          </cell>
          <cell r="N591">
            <v>0</v>
          </cell>
          <cell r="O591">
            <v>0</v>
          </cell>
          <cell r="P591">
            <v>0</v>
          </cell>
          <cell r="Q591">
            <v>0</v>
          </cell>
        </row>
        <row r="592">
          <cell r="A592" t="str">
            <v>CML_BL0340_03_ALAN_RBW</v>
          </cell>
          <cell r="M592">
            <v>-4.8999987711795256E-7</v>
          </cell>
          <cell r="N592">
            <v>-4.8999987711795256E-7</v>
          </cell>
          <cell r="O592">
            <v>-4.8999987711795256E-7</v>
          </cell>
          <cell r="P592">
            <v>-4.8999987711795256E-7</v>
          </cell>
          <cell r="Q592">
            <v>-4.8999987711795256E-7</v>
          </cell>
        </row>
        <row r="593">
          <cell r="A593" t="str">
            <v>CML_BL0340_03_AUC_RBW</v>
          </cell>
          <cell r="M593">
            <v>108524.5</v>
          </cell>
          <cell r="N593">
            <v>0</v>
          </cell>
          <cell r="O593">
            <v>0</v>
          </cell>
          <cell r="P593">
            <v>0</v>
          </cell>
          <cell r="Q593">
            <v>0</v>
          </cell>
        </row>
        <row r="594">
          <cell r="A594" t="str">
            <v>CML_BL0340_04_ALAN_RBW</v>
          </cell>
          <cell r="M594">
            <v>-2.2737367544323206E-13</v>
          </cell>
          <cell r="N594">
            <v>-2.2737367544323206E-13</v>
          </cell>
          <cell r="O594">
            <v>-2.2737367544323206E-13</v>
          </cell>
          <cell r="P594">
            <v>-2.2737367544323206E-13</v>
          </cell>
          <cell r="Q594">
            <v>-2.2737367544323206E-13</v>
          </cell>
        </row>
        <row r="595">
          <cell r="A595" t="str">
            <v>CML_BL0340_04_AUC_RBW</v>
          </cell>
          <cell r="M595">
            <v>121487.5</v>
          </cell>
          <cell r="N595">
            <v>0</v>
          </cell>
          <cell r="O595">
            <v>0</v>
          </cell>
          <cell r="P595">
            <v>0</v>
          </cell>
          <cell r="Q595">
            <v>0</v>
          </cell>
        </row>
        <row r="596">
          <cell r="A596" t="str">
            <v>CML_BL0340_05_ALAN_RBW</v>
          </cell>
          <cell r="M596">
            <v>4.3345778522052569E-8</v>
          </cell>
          <cell r="N596">
            <v>4.3345778522052569E-8</v>
          </cell>
          <cell r="O596">
            <v>4.3345778522052569E-8</v>
          </cell>
          <cell r="P596">
            <v>4.3345778522052569E-8</v>
          </cell>
          <cell r="Q596">
            <v>4.3345778522052569E-8</v>
          </cell>
        </row>
        <row r="597">
          <cell r="A597" t="str">
            <v>CML_BL0340_05_AUC_RBW</v>
          </cell>
          <cell r="M597">
            <v>5503.5</v>
          </cell>
          <cell r="N597">
            <v>0</v>
          </cell>
          <cell r="O597">
            <v>0</v>
          </cell>
          <cell r="P597">
            <v>0</v>
          </cell>
          <cell r="Q597">
            <v>0</v>
          </cell>
        </row>
        <row r="598">
          <cell r="A598" t="str">
            <v>CML_BL0340_01_AUC_RBW</v>
          </cell>
          <cell r="M598">
            <v>44767</v>
          </cell>
          <cell r="N598">
            <v>0</v>
          </cell>
          <cell r="O598">
            <v>0</v>
          </cell>
          <cell r="P598">
            <v>0</v>
          </cell>
          <cell r="Q598">
            <v>0</v>
          </cell>
        </row>
        <row r="599">
          <cell r="A599" t="str">
            <v>CML_BL0460_03_INVE_RBW</v>
          </cell>
          <cell r="M599">
            <v>0</v>
          </cell>
          <cell r="N599">
            <v>0</v>
          </cell>
          <cell r="O599">
            <v>0</v>
          </cell>
          <cell r="P599">
            <v>0</v>
          </cell>
          <cell r="Q599">
            <v>0</v>
          </cell>
        </row>
        <row r="600">
          <cell r="A600" t="str">
            <v>CML_BL0210_01_INVE_AIB</v>
          </cell>
          <cell r="M600">
            <v>20261</v>
          </cell>
          <cell r="N600">
            <v>37500</v>
          </cell>
          <cell r="O600">
            <v>4999.95</v>
          </cell>
          <cell r="P600">
            <v>4999.95</v>
          </cell>
          <cell r="Q600">
            <v>4999.95</v>
          </cell>
        </row>
        <row r="601">
          <cell r="A601" t="str">
            <v>CML_BL0210_02_INVE_AIB</v>
          </cell>
          <cell r="M601">
            <v>897.99010000000999</v>
          </cell>
          <cell r="N601">
            <v>48400.715049999999</v>
          </cell>
          <cell r="O601">
            <v>11150.178649999983</v>
          </cell>
          <cell r="P601">
            <v>10085.178649999991</v>
          </cell>
          <cell r="Q601">
            <v>897.99009999998725</v>
          </cell>
        </row>
        <row r="602">
          <cell r="A602" t="str">
            <v>CML_BL0210_03_INVE_AIB</v>
          </cell>
          <cell r="M602">
            <v>27190</v>
          </cell>
          <cell r="N602">
            <v>91826.923074999999</v>
          </cell>
          <cell r="O602">
            <v>63000</v>
          </cell>
          <cell r="P602">
            <v>56000</v>
          </cell>
          <cell r="Q602">
            <v>56200</v>
          </cell>
        </row>
        <row r="603">
          <cell r="A603" t="str">
            <v>CML_BL0210_04_INVE_AIB</v>
          </cell>
          <cell r="M603">
            <v>4275.5319999999992</v>
          </cell>
          <cell r="N603">
            <v>2697.4</v>
          </cell>
          <cell r="O603">
            <v>1794.5</v>
          </cell>
          <cell r="P603">
            <v>445.80000000000291</v>
          </cell>
          <cell r="Q603">
            <v>356.63999999998487</v>
          </cell>
        </row>
        <row r="604">
          <cell r="A604" t="str">
            <v>CML_BL0310b_01_AUC_AIB</v>
          </cell>
          <cell r="M604">
            <v>32589</v>
          </cell>
          <cell r="N604">
            <v>0</v>
          </cell>
          <cell r="O604">
            <v>0</v>
          </cell>
          <cell r="P604">
            <v>0</v>
          </cell>
          <cell r="Q604">
            <v>0</v>
          </cell>
        </row>
        <row r="605">
          <cell r="A605" t="str">
            <v>CML_BL0310b_01_INVE_AIB</v>
          </cell>
          <cell r="M605">
            <v>81099.604000000021</v>
          </cell>
          <cell r="N605">
            <v>78499.625000000015</v>
          </cell>
          <cell r="O605">
            <v>5849.9800000000105</v>
          </cell>
          <cell r="P605">
            <v>45250</v>
          </cell>
          <cell r="Q605">
            <v>500</v>
          </cell>
        </row>
        <row r="606">
          <cell r="A606" t="str">
            <v>CML_BL0310b_03_AUC_AIB</v>
          </cell>
          <cell r="M606">
            <v>52789</v>
          </cell>
          <cell r="N606">
            <v>-1.1368683772161603E-11</v>
          </cell>
          <cell r="O606">
            <v>0</v>
          </cell>
          <cell r="P606">
            <v>0</v>
          </cell>
          <cell r="Q606">
            <v>0</v>
          </cell>
        </row>
        <row r="607">
          <cell r="A607" t="str">
            <v>CML_BL0310b_03_INVE_AIB</v>
          </cell>
          <cell r="M607">
            <v>103399.85</v>
          </cell>
          <cell r="N607">
            <v>91000</v>
          </cell>
          <cell r="O607">
            <v>115000</v>
          </cell>
          <cell r="P607">
            <v>104000</v>
          </cell>
          <cell r="Q607">
            <v>93500</v>
          </cell>
        </row>
        <row r="608">
          <cell r="A608" t="str">
            <v>CML_BL0310b_05_INVE_AIB</v>
          </cell>
          <cell r="M608">
            <v>2007.5</v>
          </cell>
          <cell r="N608">
            <v>1007.5</v>
          </cell>
          <cell r="O608">
            <v>1383</v>
          </cell>
          <cell r="P608">
            <v>1394</v>
          </cell>
          <cell r="Q608">
            <v>1452.5</v>
          </cell>
        </row>
        <row r="609">
          <cell r="A609" t="str">
            <v>CML_BL0310c_01_INVE_AIB</v>
          </cell>
          <cell r="M609">
            <v>1499.9849999999999</v>
          </cell>
          <cell r="N609">
            <v>0</v>
          </cell>
          <cell r="O609">
            <v>0</v>
          </cell>
          <cell r="P609">
            <v>0</v>
          </cell>
          <cell r="Q609">
            <v>0</v>
          </cell>
        </row>
        <row r="610">
          <cell r="A610" t="str">
            <v>CML_BL0320_01_INVE_AIB</v>
          </cell>
          <cell r="M610">
            <v>0</v>
          </cell>
          <cell r="N610">
            <v>0</v>
          </cell>
          <cell r="O610">
            <v>0</v>
          </cell>
          <cell r="P610">
            <v>0</v>
          </cell>
          <cell r="Q610">
            <v>0</v>
          </cell>
        </row>
        <row r="611">
          <cell r="A611" t="str">
            <v>CML_BL0320_02_INVE_AIB</v>
          </cell>
          <cell r="M611">
            <v>1225.4451500000214</v>
          </cell>
          <cell r="N611">
            <v>46780.562049999979</v>
          </cell>
          <cell r="O611">
            <v>13485.836599999995</v>
          </cell>
          <cell r="P611">
            <v>10498.170900000008</v>
          </cell>
          <cell r="Q611">
            <v>1132.9451499999932</v>
          </cell>
        </row>
        <row r="612">
          <cell r="A612" t="str">
            <v>CML_BL0320_03_AUC_AIB</v>
          </cell>
          <cell r="M612">
            <v>55735.5</v>
          </cell>
          <cell r="N612">
            <v>4.7180037654470652E-12</v>
          </cell>
          <cell r="O612">
            <v>0</v>
          </cell>
          <cell r="P612">
            <v>0</v>
          </cell>
          <cell r="Q612">
            <v>0</v>
          </cell>
        </row>
        <row r="613">
          <cell r="A613" t="str">
            <v>CML_BL0320_03_INVE_AIB</v>
          </cell>
          <cell r="M613">
            <v>64918.400000000001</v>
          </cell>
          <cell r="N613">
            <v>150173.07692300002</v>
          </cell>
          <cell r="O613">
            <v>144300</v>
          </cell>
          <cell r="P613">
            <v>133700</v>
          </cell>
          <cell r="Q613">
            <v>131000</v>
          </cell>
        </row>
        <row r="614">
          <cell r="A614" t="str">
            <v>CML_BL0320_04_AUC_AIB</v>
          </cell>
          <cell r="M614">
            <v>121487.5</v>
          </cell>
          <cell r="N614">
            <v>7.2759576141834259E-12</v>
          </cell>
          <cell r="O614">
            <v>0</v>
          </cell>
          <cell r="P614">
            <v>0</v>
          </cell>
          <cell r="Q614">
            <v>0</v>
          </cell>
        </row>
        <row r="615">
          <cell r="A615" t="str">
            <v>CML_BL0320_04_INVE_AIB</v>
          </cell>
          <cell r="M615">
            <v>152127.66800000001</v>
          </cell>
          <cell r="N615">
            <v>89902.6</v>
          </cell>
          <cell r="O615">
            <v>278443.5</v>
          </cell>
          <cell r="P615">
            <v>546049.19999999995</v>
          </cell>
          <cell r="Q615">
            <v>532138.36</v>
          </cell>
        </row>
        <row r="616">
          <cell r="A616" t="str">
            <v>CML_BL0320_05_AUC_AIB</v>
          </cell>
          <cell r="M616">
            <v>5503.5</v>
          </cell>
          <cell r="N616">
            <v>-9.0949470177292824E-13</v>
          </cell>
          <cell r="O616">
            <v>0</v>
          </cell>
          <cell r="P616">
            <v>0</v>
          </cell>
          <cell r="Q616">
            <v>0</v>
          </cell>
        </row>
        <row r="617">
          <cell r="A617" t="str">
            <v>CML_BL0320_05_INVE_AIB</v>
          </cell>
          <cell r="M617">
            <v>35428.306999999993</v>
          </cell>
          <cell r="N617">
            <v>44492.5</v>
          </cell>
          <cell r="O617">
            <v>61486</v>
          </cell>
          <cell r="P617">
            <v>69737.5</v>
          </cell>
          <cell r="Q617">
            <v>79663.5</v>
          </cell>
        </row>
        <row r="618">
          <cell r="A618" t="str">
            <v>CML_BL0320_01_AUC_AIB</v>
          </cell>
          <cell r="M618">
            <v>25</v>
          </cell>
          <cell r="N618">
            <v>0</v>
          </cell>
          <cell r="O618">
            <v>0</v>
          </cell>
          <cell r="P618">
            <v>0</v>
          </cell>
          <cell r="Q618">
            <v>0</v>
          </cell>
        </row>
        <row r="619">
          <cell r="A619" t="str">
            <v>CML_BL0330a_01_AUC_AIB</v>
          </cell>
          <cell r="M619">
            <v>12153</v>
          </cell>
          <cell r="N619">
            <v>0</v>
          </cell>
          <cell r="O619">
            <v>0</v>
          </cell>
          <cell r="P619">
            <v>0</v>
          </cell>
          <cell r="Q619">
            <v>0</v>
          </cell>
        </row>
        <row r="620">
          <cell r="A620" t="str">
            <v>CML_BL0330a_01_INVE_AIB</v>
          </cell>
          <cell r="M620">
            <v>4407.45</v>
          </cell>
          <cell r="N620">
            <v>5510.55</v>
          </cell>
          <cell r="O620">
            <v>11816.85</v>
          </cell>
          <cell r="P620">
            <v>352.55000000000291</v>
          </cell>
          <cell r="Q620">
            <v>383.94999999999709</v>
          </cell>
        </row>
        <row r="621">
          <cell r="A621" t="str">
            <v>CML_BL0330a_02_INVE_AIB</v>
          </cell>
          <cell r="M621">
            <v>0.73539999999886874</v>
          </cell>
          <cell r="N621">
            <v>1.9513999999993246</v>
          </cell>
          <cell r="O621">
            <v>3.1513999999997395</v>
          </cell>
          <cell r="P621">
            <v>5.0854000000024371</v>
          </cell>
          <cell r="Q621">
            <v>6.3207999999987408</v>
          </cell>
        </row>
        <row r="622">
          <cell r="A622" t="str">
            <v>CML_BL0460_03_INVE_AIB</v>
          </cell>
          <cell r="M622">
            <v>90000</v>
          </cell>
          <cell r="N622">
            <v>99500</v>
          </cell>
          <cell r="O622">
            <v>99000</v>
          </cell>
          <cell r="P622">
            <v>97500</v>
          </cell>
          <cell r="Q622">
            <v>97500</v>
          </cell>
        </row>
        <row r="623">
          <cell r="A623" t="str">
            <v>PERS_01</v>
          </cell>
          <cell r="M623">
            <v>2431.3000000000002</v>
          </cell>
          <cell r="N623">
            <v>1077.25</v>
          </cell>
          <cell r="O623">
            <v>1137.25</v>
          </cell>
          <cell r="P623">
            <v>1192.25</v>
          </cell>
          <cell r="Q623">
            <v>1249.25</v>
          </cell>
        </row>
        <row r="624">
          <cell r="A624" t="str">
            <v>PERS_02</v>
          </cell>
          <cell r="M624">
            <v>2283.98</v>
          </cell>
          <cell r="N624">
            <v>2465.88</v>
          </cell>
          <cell r="O624">
            <v>2639.1952999999971</v>
          </cell>
          <cell r="P624">
            <v>2650.8955800000012</v>
          </cell>
          <cell r="Q624">
            <v>2669.5685800000019</v>
          </cell>
        </row>
        <row r="625">
          <cell r="A625" t="str">
            <v>PERS_03</v>
          </cell>
          <cell r="M625">
            <v>5124.3999999999996</v>
          </cell>
          <cell r="N625">
            <v>4550.3999999999996</v>
          </cell>
          <cell r="O625">
            <v>4180.3999999999996</v>
          </cell>
          <cell r="P625">
            <v>3764.4</v>
          </cell>
          <cell r="Q625">
            <v>3580.4</v>
          </cell>
        </row>
        <row r="626">
          <cell r="A626" t="str">
            <v>PERS_04</v>
          </cell>
          <cell r="M626">
            <v>833.8</v>
          </cell>
          <cell r="N626">
            <v>1114.8</v>
          </cell>
          <cell r="O626">
            <v>1211.3</v>
          </cell>
          <cell r="P626">
            <v>1247.8</v>
          </cell>
          <cell r="Q626">
            <v>1283.8</v>
          </cell>
        </row>
        <row r="627">
          <cell r="A627" t="str">
            <v>PERS_05</v>
          </cell>
          <cell r="M627">
            <v>392.50080000000008</v>
          </cell>
          <cell r="N627">
            <v>391.01100000000014</v>
          </cell>
          <cell r="O627">
            <v>393.02120000000002</v>
          </cell>
          <cell r="P627">
            <v>328.5376</v>
          </cell>
          <cell r="Q627">
            <v>343.89200000000017</v>
          </cell>
        </row>
        <row r="628">
          <cell r="A628" t="str">
            <v>PERS_06</v>
          </cell>
          <cell r="M628">
            <v>902.2</v>
          </cell>
          <cell r="N628">
            <v>734.2</v>
          </cell>
          <cell r="O628">
            <v>633.20000000000005</v>
          </cell>
          <cell r="P628">
            <v>647.20000000000005</v>
          </cell>
          <cell r="Q628">
            <v>642.20000000000005</v>
          </cell>
        </row>
        <row r="629">
          <cell r="A629" t="str">
            <v>PERS_98</v>
          </cell>
          <cell r="M629">
            <v>0</v>
          </cell>
          <cell r="N629">
            <v>0</v>
          </cell>
          <cell r="O629">
            <v>0</v>
          </cell>
          <cell r="P629">
            <v>0</v>
          </cell>
          <cell r="Q629">
            <v>0</v>
          </cell>
        </row>
        <row r="630">
          <cell r="A630" t="str">
            <v>taxrate</v>
          </cell>
          <cell r="B630" t="str">
            <v>aus rev_divid</v>
          </cell>
          <cell r="M630">
            <v>0.2</v>
          </cell>
          <cell r="N630">
            <v>0.2</v>
          </cell>
          <cell r="O630">
            <v>0.2</v>
          </cell>
          <cell r="P630">
            <v>0.2</v>
          </cell>
          <cell r="Q630">
            <v>0.2</v>
          </cell>
        </row>
        <row r="631">
          <cell r="A631" t="str">
            <v>Dividend_payment_planned</v>
          </cell>
          <cell r="M631">
            <v>147000</v>
          </cell>
          <cell r="N631">
            <v>539000</v>
          </cell>
          <cell r="O631">
            <v>564000</v>
          </cell>
          <cell r="P631">
            <v>564000</v>
          </cell>
          <cell r="Q631">
            <v>564000</v>
          </cell>
        </row>
        <row r="632">
          <cell r="A632" t="str">
            <v>HPT_Mostar</v>
          </cell>
          <cell r="M632">
            <v>180000</v>
          </cell>
          <cell r="N632">
            <v>0</v>
          </cell>
          <cell r="O632">
            <v>0</v>
          </cell>
          <cell r="P632">
            <v>0</v>
          </cell>
          <cell r="Q632">
            <v>0</v>
          </cell>
        </row>
        <row r="633">
          <cell r="A633" t="str">
            <v>KDS</v>
          </cell>
          <cell r="M633">
            <v>3000</v>
          </cell>
          <cell r="N633">
            <v>0</v>
          </cell>
          <cell r="O633">
            <v>0</v>
          </cell>
          <cell r="P633">
            <v>0</v>
          </cell>
          <cell r="Q633">
            <v>0</v>
          </cell>
        </row>
        <row r="634">
          <cell r="A634" t="str">
            <v>ERONET</v>
          </cell>
          <cell r="M634">
            <v>18000</v>
          </cell>
          <cell r="N634">
            <v>0</v>
          </cell>
          <cell r="O634">
            <v>0</v>
          </cell>
          <cell r="P634">
            <v>0</v>
          </cell>
          <cell r="Q634">
            <v>0</v>
          </cell>
        </row>
        <row r="635">
          <cell r="A635" t="str">
            <v>acquisition cost</v>
          </cell>
          <cell r="M635">
            <v>0</v>
          </cell>
          <cell r="N635">
            <v>0</v>
          </cell>
          <cell r="O635">
            <v>0</v>
          </cell>
          <cell r="P635">
            <v>0</v>
          </cell>
          <cell r="Q635">
            <v>0</v>
          </cell>
        </row>
        <row r="636">
          <cell r="A636" t="str">
            <v>add_divid_paym_aaprais_not tax deductable</v>
          </cell>
          <cell r="M636">
            <v>324665</v>
          </cell>
          <cell r="N636">
            <v>312941</v>
          </cell>
          <cell r="O636">
            <v>302876</v>
          </cell>
          <cell r="P636">
            <v>284263</v>
          </cell>
          <cell r="Q636">
            <v>265312</v>
          </cell>
        </row>
        <row r="637">
          <cell r="A637" t="str">
            <v>taxrate_assapraisl</v>
          </cell>
          <cell r="M637">
            <v>0.2</v>
          </cell>
          <cell r="N637">
            <v>0.2</v>
          </cell>
          <cell r="O637">
            <v>0.2</v>
          </cell>
          <cell r="P637">
            <v>0.2</v>
          </cell>
          <cell r="Q637">
            <v>0.2</v>
          </cell>
        </row>
        <row r="638">
          <cell r="A638" t="str">
            <v>CML_BL0210_01_INVE_INV</v>
          </cell>
          <cell r="M638">
            <v>147893</v>
          </cell>
          <cell r="N638">
            <v>250538</v>
          </cell>
          <cell r="O638">
            <v>51495</v>
          </cell>
          <cell r="P638">
            <v>41877</v>
          </cell>
          <cell r="Q638">
            <v>43449</v>
          </cell>
        </row>
        <row r="639">
          <cell r="A639" t="str">
            <v>CML_BL0210_02_INVE_INV</v>
          </cell>
          <cell r="M639">
            <v>1795.9801999999731</v>
          </cell>
          <cell r="N639">
            <v>96801.430099999969</v>
          </cell>
          <cell r="O639">
            <v>22300.357299999981</v>
          </cell>
          <cell r="P639">
            <v>20170.3573</v>
          </cell>
          <cell r="Q639">
            <v>1795.9802000000002</v>
          </cell>
        </row>
        <row r="640">
          <cell r="A640" t="str">
            <v>CML_BL0210_03_INVE_INV</v>
          </cell>
          <cell r="M640">
            <v>54380</v>
          </cell>
          <cell r="N640">
            <v>183653.84615</v>
          </cell>
          <cell r="O640">
            <v>126000</v>
          </cell>
          <cell r="P640">
            <v>112000</v>
          </cell>
          <cell r="Q640">
            <v>112400</v>
          </cell>
        </row>
        <row r="641">
          <cell r="A641" t="str">
            <v>CML_BL0210_04_INVE_INV</v>
          </cell>
          <cell r="M641">
            <v>164555.32</v>
          </cell>
          <cell r="N641">
            <v>55174</v>
          </cell>
          <cell r="O641">
            <v>52545</v>
          </cell>
          <cell r="P641">
            <v>17458</v>
          </cell>
          <cell r="Q641">
            <v>10566.4</v>
          </cell>
        </row>
        <row r="642">
          <cell r="A642" t="str">
            <v>CML_BL0210_05_INVE_INV</v>
          </cell>
          <cell r="M642">
            <v>0</v>
          </cell>
          <cell r="N642">
            <v>25000</v>
          </cell>
          <cell r="O642">
            <v>15000</v>
          </cell>
          <cell r="P642">
            <v>0</v>
          </cell>
          <cell r="Q642">
            <v>0</v>
          </cell>
        </row>
        <row r="643">
          <cell r="A643" t="str">
            <v>CML_BL0310b_01_INVE_INV</v>
          </cell>
          <cell r="M643">
            <v>182550</v>
          </cell>
          <cell r="N643">
            <v>189500</v>
          </cell>
          <cell r="O643">
            <v>119100</v>
          </cell>
          <cell r="P643">
            <v>114000</v>
          </cell>
          <cell r="Q643">
            <v>20450</v>
          </cell>
        </row>
        <row r="644">
          <cell r="A644" t="str">
            <v>CML_BL0310b_03_INVE_INV</v>
          </cell>
          <cell r="M644">
            <v>191800</v>
          </cell>
          <cell r="N644">
            <v>182000</v>
          </cell>
          <cell r="O644">
            <v>230000</v>
          </cell>
          <cell r="P644">
            <v>208000</v>
          </cell>
          <cell r="Q644">
            <v>187000</v>
          </cell>
        </row>
        <row r="645">
          <cell r="A645" t="str">
            <v>CML_BL0310b_05_INVE_INV</v>
          </cell>
          <cell r="M645">
            <v>4015</v>
          </cell>
          <cell r="N645">
            <v>2015</v>
          </cell>
          <cell r="O645">
            <v>2766</v>
          </cell>
          <cell r="P645">
            <v>2788</v>
          </cell>
          <cell r="Q645">
            <v>2905</v>
          </cell>
        </row>
        <row r="646">
          <cell r="A646" t="str">
            <v>CML_BL0310c_01_INVE_INV</v>
          </cell>
          <cell r="M646">
            <v>1500</v>
          </cell>
          <cell r="N646">
            <v>3000</v>
          </cell>
          <cell r="O646">
            <v>0</v>
          </cell>
          <cell r="P646">
            <v>0</v>
          </cell>
          <cell r="Q646">
            <v>0</v>
          </cell>
        </row>
        <row r="647">
          <cell r="A647" t="str">
            <v>CML_BL0320_01_INVE_INV</v>
          </cell>
          <cell r="M647">
            <v>25676</v>
          </cell>
          <cell r="N647">
            <v>40201</v>
          </cell>
          <cell r="O647">
            <v>46696</v>
          </cell>
          <cell r="P647">
            <v>37903</v>
          </cell>
          <cell r="Q647">
            <v>39261</v>
          </cell>
        </row>
        <row r="648">
          <cell r="A648" t="str">
            <v>CML_BL0320_02_INVE_INV</v>
          </cell>
          <cell r="M648">
            <v>83450.89029999997</v>
          </cell>
          <cell r="N648">
            <v>187560.92409999989</v>
          </cell>
          <cell r="O648">
            <v>130970.47320000002</v>
          </cell>
          <cell r="P648">
            <v>134995.94179999997</v>
          </cell>
          <cell r="Q648">
            <v>127265.39029999996</v>
          </cell>
        </row>
        <row r="649">
          <cell r="A649" t="str">
            <v>CML_BL0320_03_INVE_INV</v>
          </cell>
          <cell r="M649">
            <v>119837</v>
          </cell>
          <cell r="N649">
            <v>300346.15384599997</v>
          </cell>
          <cell r="O649">
            <v>288600</v>
          </cell>
          <cell r="P649">
            <v>267400</v>
          </cell>
          <cell r="Q649">
            <v>262000</v>
          </cell>
        </row>
        <row r="650">
          <cell r="A650" t="str">
            <v>CML_BL0320_04_INVE_INV</v>
          </cell>
          <cell r="M650">
            <v>956444.68</v>
          </cell>
          <cell r="N650">
            <v>459826</v>
          </cell>
          <cell r="O650">
            <v>559455</v>
          </cell>
          <cell r="P650">
            <v>712542</v>
          </cell>
          <cell r="Q650">
            <v>652433.6</v>
          </cell>
        </row>
        <row r="651">
          <cell r="A651" t="str">
            <v>CML_BL0320_05_INVE_INV</v>
          </cell>
          <cell r="M651">
            <v>70856.613999999987</v>
          </cell>
          <cell r="N651">
            <v>88985</v>
          </cell>
          <cell r="O651">
            <v>122972</v>
          </cell>
          <cell r="P651">
            <v>139475</v>
          </cell>
          <cell r="Q651">
            <v>159327</v>
          </cell>
        </row>
        <row r="652">
          <cell r="A652" t="str">
            <v>CML_BL0330a_01_INVE_INV</v>
          </cell>
          <cell r="M652">
            <v>20414.900000000001</v>
          </cell>
          <cell r="N652">
            <v>30935.1</v>
          </cell>
          <cell r="O652">
            <v>30901.7</v>
          </cell>
          <cell r="P652">
            <v>20958.099999999999</v>
          </cell>
          <cell r="Q652">
            <v>16379.9</v>
          </cell>
        </row>
        <row r="653">
          <cell r="A653" t="str">
            <v>CML_BL0330a_02_INVE_INV</v>
          </cell>
          <cell r="M653">
            <v>-0.59999999999536913</v>
          </cell>
          <cell r="N653">
            <v>-0.99999999999272404</v>
          </cell>
          <cell r="O653">
            <v>-1.999999999998181</v>
          </cell>
          <cell r="P653">
            <v>-0.99999999999818101</v>
          </cell>
          <cell r="Q653">
            <v>-0.59999999999990905</v>
          </cell>
        </row>
        <row r="654">
          <cell r="A654" t="str">
            <v>CML_BL0330a_05_INVE_INV</v>
          </cell>
          <cell r="M654">
            <v>0</v>
          </cell>
          <cell r="N654">
            <v>5000</v>
          </cell>
          <cell r="O654">
            <v>5000</v>
          </cell>
          <cell r="P654">
            <v>5000</v>
          </cell>
          <cell r="Q654">
            <v>5000</v>
          </cell>
        </row>
        <row r="655">
          <cell r="A655" t="str">
            <v>CML_BL0460_03_INVE_INV</v>
          </cell>
          <cell r="M655">
            <v>0</v>
          </cell>
          <cell r="N655">
            <v>9000</v>
          </cell>
          <cell r="O655">
            <v>3000</v>
          </cell>
          <cell r="P655">
            <v>0</v>
          </cell>
          <cell r="Q655">
            <v>0</v>
          </cell>
        </row>
        <row r="656">
          <cell r="A656" t="str">
            <v>PGK_KUERZ</v>
          </cell>
          <cell r="M656">
            <v>33877.7061577434</v>
          </cell>
          <cell r="N656">
            <v>39255.204519707608</v>
          </cell>
          <cell r="O656">
            <v>96893.543346189384</v>
          </cell>
          <cell r="P656">
            <v>129567.46533031657</v>
          </cell>
          <cell r="Q656">
            <v>124240.51458422726</v>
          </cell>
        </row>
        <row r="657">
          <cell r="A657" t="str">
            <v>PNK_KUERZ</v>
          </cell>
          <cell r="M657">
            <v>26466.157200523594</v>
          </cell>
          <cell r="N657">
            <v>32038.864355376645</v>
          </cell>
          <cell r="O657">
            <v>80320.058776477395</v>
          </cell>
          <cell r="P657">
            <v>108962.41099487871</v>
          </cell>
          <cell r="Q657">
            <v>105620.45377375321</v>
          </cell>
        </row>
        <row r="658">
          <cell r="A658" t="str">
            <v>CML_BL0210_05_INVE_AIB</v>
          </cell>
          <cell r="M658">
            <v>0</v>
          </cell>
          <cell r="N658">
            <v>25000</v>
          </cell>
          <cell r="O658">
            <v>15000</v>
          </cell>
          <cell r="P658">
            <v>0</v>
          </cell>
          <cell r="Q658">
            <v>0</v>
          </cell>
        </row>
        <row r="659">
          <cell r="A659" t="str">
            <v>CML_BL0210_05_INVE_RBW</v>
          </cell>
          <cell r="M659">
            <v>0</v>
          </cell>
          <cell r="N659">
            <v>0</v>
          </cell>
          <cell r="O659">
            <v>25000</v>
          </cell>
          <cell r="P659">
            <v>40000</v>
          </cell>
          <cell r="Q659">
            <v>40000</v>
          </cell>
        </row>
        <row r="660">
          <cell r="A660" t="str">
            <v>CML_BL0330a_05_INVE_AFA</v>
          </cell>
          <cell r="M660">
            <v>0</v>
          </cell>
          <cell r="N660">
            <v>312.5</v>
          </cell>
          <cell r="O660">
            <v>937.5</v>
          </cell>
          <cell r="P660">
            <v>1562.5</v>
          </cell>
          <cell r="Q660">
            <v>2187.5</v>
          </cell>
        </row>
        <row r="661">
          <cell r="A661" t="str">
            <v>CML_BL0330a_05_INVE_AIB</v>
          </cell>
          <cell r="M661">
            <v>0</v>
          </cell>
          <cell r="N661">
            <v>2500</v>
          </cell>
          <cell r="O661">
            <v>2500</v>
          </cell>
          <cell r="P661">
            <v>2500</v>
          </cell>
          <cell r="Q661">
            <v>2500</v>
          </cell>
        </row>
        <row r="662">
          <cell r="A662" t="str">
            <v>CML_BL0330a_05_INVE_RBW</v>
          </cell>
          <cell r="M662">
            <v>0</v>
          </cell>
          <cell r="N662">
            <v>2187.5</v>
          </cell>
          <cell r="O662">
            <v>6250</v>
          </cell>
          <cell r="P662">
            <v>9687.5</v>
          </cell>
          <cell r="Q662">
            <v>12500</v>
          </cell>
        </row>
        <row r="663">
          <cell r="A663" t="str">
            <v>Warehouse_spare_inp</v>
          </cell>
          <cell r="J663">
            <v>0</v>
          </cell>
          <cell r="K663">
            <v>0</v>
          </cell>
          <cell r="L663">
            <v>0</v>
          </cell>
          <cell r="M663">
            <v>430377</v>
          </cell>
          <cell r="N663">
            <v>430377</v>
          </cell>
          <cell r="O663">
            <v>430377</v>
          </cell>
          <cell r="P663">
            <v>430377</v>
          </cell>
          <cell r="Q663">
            <v>430377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s>
    <sheetDataSet>
      <sheetData sheetId="0" refreshError="1"/>
      <sheetData sheetId="1" refreshError="1">
        <row r="2">
          <cell r="A2" t="str">
            <v>a</v>
          </cell>
          <cell r="B2" t="str">
            <v>Asset</v>
          </cell>
          <cell r="C2" t="str">
            <v>e</v>
          </cell>
          <cell r="D2" t="str">
            <v>Fixed !EX</v>
          </cell>
        </row>
        <row r="3">
          <cell r="A3" t="str">
            <v>b</v>
          </cell>
          <cell r="B3" t="str">
            <v>Balance</v>
          </cell>
          <cell r="C3" t="str">
            <v>i</v>
          </cell>
          <cell r="D3" t="str">
            <v>Fixed !IN</v>
          </cell>
        </row>
        <row r="4">
          <cell r="A4" t="str">
            <v>e</v>
          </cell>
          <cell r="B4" t="str">
            <v>Expense</v>
          </cell>
          <cell r="C4" t="str">
            <v>ie</v>
          </cell>
          <cell r="D4" t="str">
            <v>Fixed !IN_EX</v>
          </cell>
        </row>
        <row r="5">
          <cell r="A5" t="str">
            <v>i</v>
          </cell>
          <cell r="B5" t="str">
            <v>Income</v>
          </cell>
          <cell r="C5" t="str">
            <v>s</v>
          </cell>
          <cell r="D5" t="str">
            <v>Fixed !IN_EX</v>
          </cell>
        </row>
        <row r="11">
          <cell r="A11">
            <v>300000</v>
          </cell>
          <cell r="B11" t="str">
            <v>Umsatzerlöse des Konzerns</v>
          </cell>
          <cell r="C11" t="str">
            <v>GuV-Pflichtangabe nach IAS</v>
          </cell>
          <cell r="D11" t="str">
            <v>IAS 1.75a</v>
          </cell>
          <cell r="E11" t="str">
            <v>Net revenue of the group</v>
          </cell>
        </row>
        <row r="12">
          <cell r="A12">
            <v>301000</v>
          </cell>
          <cell r="B12" t="str">
            <v>Umsatzerlöse Festnetzleistungen</v>
          </cell>
          <cell r="E12" t="str">
            <v xml:space="preserve">Net revenue fixed network </v>
          </cell>
        </row>
        <row r="13">
          <cell r="A13">
            <v>302000</v>
          </cell>
          <cell r="B13" t="str">
            <v>Umsatzerlöse Mobilnetzleistungen</v>
          </cell>
          <cell r="E13" t="str">
            <v>Net revenue mobile communications</v>
          </cell>
        </row>
        <row r="14">
          <cell r="A14">
            <v>303000</v>
          </cell>
          <cell r="B14" t="str">
            <v>Umsatzerlöse Carrier Services</v>
          </cell>
          <cell r="E14" t="str">
            <v>Net revenue carrier services</v>
          </cell>
        </row>
        <row r="15">
          <cell r="A15">
            <v>304000</v>
          </cell>
          <cell r="B15" t="str">
            <v>Umsatzerlöse Online</v>
          </cell>
          <cell r="E15" t="str">
            <v>Net revenue online</v>
          </cell>
        </row>
        <row r="16">
          <cell r="A16">
            <v>305000</v>
          </cell>
          <cell r="B16" t="str">
            <v>Umsatzerlöse Multimedia, Rundfunk</v>
          </cell>
          <cell r="E16" t="str">
            <v>Net revenue multimedia, broadcast</v>
          </cell>
        </row>
        <row r="17">
          <cell r="A17">
            <v>306000</v>
          </cell>
          <cell r="B17" t="str">
            <v>Umsatzerlöse Systemintegration, Consulting</v>
          </cell>
          <cell r="E17" t="str">
            <v xml:space="preserve">Net revenue systems integration, consulting </v>
          </cell>
        </row>
        <row r="18">
          <cell r="A18">
            <v>307000</v>
          </cell>
          <cell r="B18" t="str">
            <v>Umsatzerlöse Computing, Desktop</v>
          </cell>
          <cell r="E18" t="str">
            <v>Net revenue computing, desktop</v>
          </cell>
        </row>
        <row r="19">
          <cell r="A19">
            <v>308000</v>
          </cell>
          <cell r="B19" t="str">
            <v>Übrige Umsatzerlöse</v>
          </cell>
          <cell r="E19" t="str">
            <v xml:space="preserve">Miscellaneous net revenue </v>
          </cell>
        </row>
        <row r="20">
          <cell r="A20">
            <v>309000</v>
          </cell>
          <cell r="B20" t="str">
            <v>Erträge aus internen Vor- und Dienstleistungen</v>
          </cell>
          <cell r="C20" t="str">
            <v>nur für interne Rechnungslegung (der AG) relevant</v>
          </cell>
          <cell r="E20" t="str">
            <v>Income from internal sale of goods and services</v>
          </cell>
        </row>
        <row r="21">
          <cell r="A21">
            <v>310000</v>
          </cell>
          <cell r="B21" t="str">
            <v>Herstellungskosten der zur Erzielung der Umsatzerlöse erbrachten Leistungen</v>
          </cell>
          <cell r="E21" t="str">
            <v>Cost of sales</v>
          </cell>
        </row>
        <row r="22">
          <cell r="A22">
            <v>311000</v>
          </cell>
          <cell r="B22" t="str">
            <v>Herstellungskosten für Festnetzleistungen</v>
          </cell>
          <cell r="E22" t="str">
            <v>Cost of sales fixed network</v>
          </cell>
        </row>
        <row r="23">
          <cell r="A23">
            <v>311100</v>
          </cell>
          <cell r="B23" t="str">
            <v>Standard-Herstellungskosten</v>
          </cell>
          <cell r="E23" t="str">
            <v>Standard cost of sales</v>
          </cell>
        </row>
        <row r="24">
          <cell r="A24">
            <v>311200</v>
          </cell>
          <cell r="B24" t="str">
            <v xml:space="preserve">Abweichungen </v>
          </cell>
          <cell r="E24" t="str">
            <v>Variance</v>
          </cell>
        </row>
        <row r="25">
          <cell r="A25">
            <v>311300</v>
          </cell>
          <cell r="B25" t="str">
            <v>Sonstige Herstellungskosten</v>
          </cell>
          <cell r="E25" t="str">
            <v>Other cost of sales</v>
          </cell>
        </row>
        <row r="26">
          <cell r="A26">
            <v>311400</v>
          </cell>
          <cell r="B26" t="str">
            <v xml:space="preserve">Bestandsveränderungen und andere aktivierte Eigenleistungen </v>
          </cell>
          <cell r="C26" t="str">
            <v>Korrekturposten zum periodengerechten Ausweis der Herstellungskosten für Festnetzleistungen</v>
          </cell>
          <cell r="E26" t="str">
            <v>Changes in inventories of finished/semi-finished products and work in process and other own capitalized costs</v>
          </cell>
        </row>
        <row r="27">
          <cell r="A27">
            <v>311410</v>
          </cell>
          <cell r="B27" t="str">
            <v>Herstellungskosten der Bestandserhöhung  (-)</v>
          </cell>
          <cell r="E27" t="str">
            <v>Increase in inventories of finished/semi-finished products and work in process (-)</v>
          </cell>
        </row>
        <row r="28">
          <cell r="A28">
            <v>311420</v>
          </cell>
          <cell r="B28" t="str">
            <v>Herstellungskosten der Bestandsverminderung (+)</v>
          </cell>
          <cell r="E28" t="str">
            <v>Decrease in inventories of finished/semi-finished products and work in process (+)</v>
          </cell>
        </row>
        <row r="29">
          <cell r="A29">
            <v>311430</v>
          </cell>
          <cell r="B29" t="str">
            <v>Herstellungskosten der anderen aktivierten Eigenleistungen (-)</v>
          </cell>
          <cell r="E29" t="str">
            <v>Other own capitalized costs (-)</v>
          </cell>
        </row>
        <row r="30">
          <cell r="A30">
            <v>312000</v>
          </cell>
          <cell r="B30" t="str">
            <v>Herstellungskosten für Mobilnetzleistungen</v>
          </cell>
          <cell r="E30" t="str">
            <v>Cost of sales mobile communications</v>
          </cell>
        </row>
        <row r="31">
          <cell r="A31">
            <v>312100</v>
          </cell>
          <cell r="B31" t="str">
            <v>Standard-Herstellungskosten</v>
          </cell>
          <cell r="E31" t="str">
            <v>Standard cost of sales</v>
          </cell>
        </row>
        <row r="32">
          <cell r="A32">
            <v>312200</v>
          </cell>
          <cell r="B32" t="str">
            <v xml:space="preserve">Abweichungen </v>
          </cell>
          <cell r="E32" t="str">
            <v>Variance</v>
          </cell>
        </row>
        <row r="33">
          <cell r="A33">
            <v>312300</v>
          </cell>
          <cell r="B33" t="str">
            <v>Sonstige Herstellungskosten</v>
          </cell>
          <cell r="E33" t="str">
            <v>Other cost of sales</v>
          </cell>
        </row>
        <row r="34">
          <cell r="A34">
            <v>312400</v>
          </cell>
          <cell r="B34" t="str">
            <v xml:space="preserve">Bestandsveränderungen und andere aktivierte Eigenleistungen </v>
          </cell>
          <cell r="C34" t="str">
            <v>Korrekturposten zum periodengerechten Ausweis der Herstellungskosten für Mobilnetzleistungen</v>
          </cell>
          <cell r="E34" t="str">
            <v>Changes in inventories of finished/semi-finished products and work in process and other own capitalized costs</v>
          </cell>
        </row>
        <row r="35">
          <cell r="A35">
            <v>312410</v>
          </cell>
          <cell r="B35" t="str">
            <v>Herstellungskosten der Bestandserhöhung  (-)</v>
          </cell>
          <cell r="E35" t="str">
            <v>Increase in inventories of finished/semi-finished products and work in process (-)</v>
          </cell>
        </row>
        <row r="36">
          <cell r="A36">
            <v>312420</v>
          </cell>
          <cell r="B36" t="str">
            <v>Herstellungskosten der Bestandsverminderung (+)</v>
          </cell>
          <cell r="E36" t="str">
            <v>Decrease in inventories of finished/semi-finished products and work in process (+)</v>
          </cell>
        </row>
        <row r="37">
          <cell r="A37">
            <v>312430</v>
          </cell>
          <cell r="B37" t="str">
            <v>Herstellungskosten der anderen aktivierten Eigenleistungen (-)</v>
          </cell>
          <cell r="E37" t="str">
            <v>Other own capitalized costs (-)</v>
          </cell>
        </row>
        <row r="38">
          <cell r="A38">
            <v>313000</v>
          </cell>
          <cell r="B38" t="str">
            <v>Herstellungskosten für Carrier Services</v>
          </cell>
          <cell r="E38" t="str">
            <v>Cost of sales carrier services</v>
          </cell>
        </row>
        <row r="39">
          <cell r="A39">
            <v>313100</v>
          </cell>
          <cell r="B39" t="str">
            <v>Standard-Herstellungskosten</v>
          </cell>
          <cell r="E39" t="str">
            <v>Standard cost of sales</v>
          </cell>
        </row>
        <row r="40">
          <cell r="A40">
            <v>313200</v>
          </cell>
          <cell r="B40" t="str">
            <v xml:space="preserve">Abweichungen </v>
          </cell>
          <cell r="E40" t="str">
            <v>Variance</v>
          </cell>
        </row>
        <row r="41">
          <cell r="A41">
            <v>313300</v>
          </cell>
          <cell r="B41" t="str">
            <v>Sonstige Herstellungskosten</v>
          </cell>
          <cell r="E41" t="str">
            <v>Other cost of sales</v>
          </cell>
        </row>
        <row r="42">
          <cell r="A42">
            <v>313400</v>
          </cell>
          <cell r="B42" t="str">
            <v xml:space="preserve">Bestandsveränderungen und andere aktivierte Eigenleistungen </v>
          </cell>
          <cell r="C42" t="str">
            <v>Korrekturposten zum periodengerechten Ausweis der Herstellungskosten für Carrier Services</v>
          </cell>
          <cell r="E42" t="str">
            <v>Changes in inventories of finished/semi-finished products and work in process and other own capitalized costs</v>
          </cell>
        </row>
        <row r="43">
          <cell r="A43">
            <v>313410</v>
          </cell>
          <cell r="B43" t="str">
            <v>Herstellungskosten der Bestandserhöhung  (-)</v>
          </cell>
          <cell r="E43" t="str">
            <v>Increase in inventories of finished/semi-finished products and work in process (-)</v>
          </cell>
        </row>
        <row r="44">
          <cell r="A44">
            <v>313420</v>
          </cell>
          <cell r="B44" t="str">
            <v>Herstellungskosten der Bestandsverminderung (+)</v>
          </cell>
          <cell r="E44" t="str">
            <v>Decrease in inventories of finished/semi-finished products and work in process (+)</v>
          </cell>
        </row>
        <row r="45">
          <cell r="A45">
            <v>313430</v>
          </cell>
          <cell r="B45" t="str">
            <v>Herstellungskosten der anderen aktivierten Eigenleistungen (-)</v>
          </cell>
          <cell r="E45" t="str">
            <v>Other own capitalized costs (-)</v>
          </cell>
        </row>
        <row r="46">
          <cell r="A46">
            <v>314000</v>
          </cell>
          <cell r="B46" t="str">
            <v>Herstellungskosten für Online</v>
          </cell>
          <cell r="E46" t="str">
            <v>Cost of sales online</v>
          </cell>
        </row>
        <row r="47">
          <cell r="A47">
            <v>314100</v>
          </cell>
          <cell r="B47" t="str">
            <v>Standard-Herstellungskosten</v>
          </cell>
          <cell r="E47" t="str">
            <v>Standard cost of sales</v>
          </cell>
        </row>
        <row r="48">
          <cell r="A48">
            <v>314200</v>
          </cell>
          <cell r="B48" t="str">
            <v xml:space="preserve">Abweichungen </v>
          </cell>
          <cell r="E48" t="str">
            <v>Variance</v>
          </cell>
        </row>
        <row r="49">
          <cell r="A49">
            <v>314300</v>
          </cell>
          <cell r="B49" t="str">
            <v>Sonstige Herstellungskosten</v>
          </cell>
          <cell r="E49" t="str">
            <v>Other cost of sales</v>
          </cell>
        </row>
        <row r="50">
          <cell r="A50">
            <v>314400</v>
          </cell>
          <cell r="B50" t="str">
            <v xml:space="preserve">Bestandsveränderungen und andere aktivierte Eigenleistungen </v>
          </cell>
          <cell r="C50" t="str">
            <v>Korrekturposten zum periodengerechten Ausweis der Herstellungskosten für Online</v>
          </cell>
          <cell r="E50" t="str">
            <v>Changes in inventories of finished/semi-finished products and work in process and other own capitalized costs</v>
          </cell>
        </row>
        <row r="51">
          <cell r="A51">
            <v>314410</v>
          </cell>
          <cell r="B51" t="str">
            <v>Herstellungskosten der Bestandserhöhung  (-)</v>
          </cell>
          <cell r="E51" t="str">
            <v>Increase in inventories of finished/semi-finished products and work in process (-)</v>
          </cell>
        </row>
        <row r="52">
          <cell r="A52">
            <v>314420</v>
          </cell>
          <cell r="B52" t="str">
            <v>Herstellungskosten der Bestandsverminderung (+)</v>
          </cell>
          <cell r="E52" t="str">
            <v>Decrease in inventories of finished/semi-finished products and work in process (+)</v>
          </cell>
        </row>
        <row r="53">
          <cell r="A53">
            <v>314430</v>
          </cell>
          <cell r="B53" t="str">
            <v>Herstellungskosten der anderen aktivierten Eigenleistungen (-)</v>
          </cell>
          <cell r="E53" t="str">
            <v>Other own capitalized costs (-)</v>
          </cell>
        </row>
        <row r="54">
          <cell r="A54">
            <v>315000</v>
          </cell>
        </row>
        <row r="55">
          <cell r="A55">
            <v>315100</v>
          </cell>
          <cell r="B55" t="str">
            <v>Herstellungskosten für Multimedia, Rundfunk</v>
          </cell>
          <cell r="E55" t="str">
            <v>Cost of sales multimedia, broadcast</v>
          </cell>
        </row>
        <row r="56">
          <cell r="A56">
            <v>315200</v>
          </cell>
          <cell r="B56" t="str">
            <v>Standard-Herstellungskosten</v>
          </cell>
          <cell r="E56" t="str">
            <v>Standard cost of sales</v>
          </cell>
        </row>
        <row r="57">
          <cell r="A57">
            <v>315300</v>
          </cell>
          <cell r="B57" t="str">
            <v xml:space="preserve">Abweichungen </v>
          </cell>
          <cell r="E57" t="str">
            <v>Variance</v>
          </cell>
        </row>
        <row r="58">
          <cell r="A58">
            <v>315400</v>
          </cell>
          <cell r="B58" t="str">
            <v>Sonstige Herstellungskosten</v>
          </cell>
          <cell r="E58" t="str">
            <v>Other cost of sales</v>
          </cell>
        </row>
        <row r="59">
          <cell r="A59">
            <v>315410</v>
          </cell>
          <cell r="B59" t="str">
            <v xml:space="preserve">Bestandsveränderungen und andere aktivierte Eigenleistungen </v>
          </cell>
          <cell r="C59" t="str">
            <v>Korrekturposten zum periodengerechten Ausweis der Herstellungskosten für Multimedia, Rundfunk</v>
          </cell>
          <cell r="E59" t="str">
            <v>Changes in inventories of finished/semi-finished products and work in process and other own capitalized costs</v>
          </cell>
        </row>
        <row r="60">
          <cell r="A60">
            <v>315420</v>
          </cell>
          <cell r="B60" t="str">
            <v>Herstellungskosten der Bestandserhöhung  (-)</v>
          </cell>
          <cell r="E60" t="str">
            <v>Increase in inventories of finished/semi-finished products and work in process (-)</v>
          </cell>
        </row>
        <row r="61">
          <cell r="A61">
            <v>315430</v>
          </cell>
          <cell r="B61" t="str">
            <v>Herstellungskosten der Bestandsverminderung (+)</v>
          </cell>
          <cell r="E61" t="str">
            <v>Decrease in inventories of finished/semi-finished products and work in process (+)</v>
          </cell>
        </row>
        <row r="62">
          <cell r="A62">
            <v>316000</v>
          </cell>
        </row>
        <row r="63">
          <cell r="A63">
            <v>316100</v>
          </cell>
          <cell r="B63" t="str">
            <v>Herstellungskosten für Systemintegration, Consulting</v>
          </cell>
          <cell r="E63" t="str">
            <v>Cost of sales systems integration, consulting</v>
          </cell>
        </row>
        <row r="64">
          <cell r="A64">
            <v>316200</v>
          </cell>
          <cell r="B64" t="str">
            <v>Standard-Herstellungskosten</v>
          </cell>
          <cell r="E64" t="str">
            <v>Standard cost of sales</v>
          </cell>
        </row>
        <row r="65">
          <cell r="A65">
            <v>316300</v>
          </cell>
          <cell r="B65" t="str">
            <v xml:space="preserve">Abweichungen </v>
          </cell>
          <cell r="E65" t="str">
            <v>Variance</v>
          </cell>
        </row>
        <row r="66">
          <cell r="A66">
            <v>316400</v>
          </cell>
          <cell r="B66" t="str">
            <v>Sonstige Herstellungskosten</v>
          </cell>
          <cell r="E66" t="str">
            <v>Other cost of sales</v>
          </cell>
        </row>
        <row r="67">
          <cell r="A67">
            <v>316410</v>
          </cell>
          <cell r="B67" t="str">
            <v xml:space="preserve">Bestandsveränderungen und andere aktivierte Eigenleistungen </v>
          </cell>
          <cell r="C67" t="str">
            <v>Korrekturposten zum periodengerechten Ausweis der Herstellungskosten für Systemintegration, Consulting</v>
          </cell>
          <cell r="E67" t="str">
            <v>Changes in inventories of finished/semi-finished products and work in process and other own capitalized costs</v>
          </cell>
        </row>
        <row r="68">
          <cell r="A68">
            <v>316420</v>
          </cell>
          <cell r="B68" t="str">
            <v>Herstellungskosten der Bestandserhöhung  (-)</v>
          </cell>
          <cell r="E68" t="str">
            <v>Increase in inventories of finished/semi-finished products and work in process (-)</v>
          </cell>
        </row>
        <row r="69">
          <cell r="A69">
            <v>316430</v>
          </cell>
          <cell r="B69" t="str">
            <v>Herstellungskosten der Bestandsverminderung (+)</v>
          </cell>
          <cell r="E69" t="str">
            <v>Decrease in inventories of finished/semi-finished products and work in process (+)</v>
          </cell>
        </row>
        <row r="70">
          <cell r="A70">
            <v>317000</v>
          </cell>
          <cell r="B70" t="str">
            <v>Herstellungskosten für Computing, Desktop</v>
          </cell>
          <cell r="E70" t="str">
            <v>Cost of sales computing, desktop</v>
          </cell>
        </row>
        <row r="71">
          <cell r="A71">
            <v>317100</v>
          </cell>
          <cell r="B71" t="str">
            <v>Standard-Herstellungskosten</v>
          </cell>
          <cell r="E71" t="str">
            <v>Standard cost of sales</v>
          </cell>
        </row>
        <row r="72">
          <cell r="A72">
            <v>317200</v>
          </cell>
          <cell r="B72" t="str">
            <v xml:space="preserve">Abweichungen </v>
          </cell>
          <cell r="E72" t="str">
            <v>Variance</v>
          </cell>
        </row>
        <row r="73">
          <cell r="A73">
            <v>317300</v>
          </cell>
          <cell r="B73" t="str">
            <v>Sonstige Herstellungskosten</v>
          </cell>
          <cell r="E73" t="str">
            <v>Other cost of sales</v>
          </cell>
        </row>
        <row r="74">
          <cell r="A74">
            <v>317400</v>
          </cell>
          <cell r="B74" t="str">
            <v xml:space="preserve">Bestandsveränderungen und andere aktivierte Eigenleistungen </v>
          </cell>
          <cell r="C74" t="str">
            <v>Korrekturposten zum periodengerechten Ausweis der Herstellungskosten für Computing, Desktop</v>
          </cell>
          <cell r="E74" t="str">
            <v>Changes in inventories of finished/semi-finished products and work in process and other own capitalized costs</v>
          </cell>
        </row>
        <row r="75">
          <cell r="A75">
            <v>317410</v>
          </cell>
          <cell r="B75" t="str">
            <v>Herstellungskosten der Bestandserhöhung  (-)</v>
          </cell>
          <cell r="E75" t="str">
            <v>Increase in inventories of finished/semi-finished products and work in process (-)</v>
          </cell>
        </row>
        <row r="76">
          <cell r="A76">
            <v>317420</v>
          </cell>
          <cell r="B76" t="str">
            <v>Herstellungskosten der Bestandsverminderung (+)</v>
          </cell>
          <cell r="E76" t="str">
            <v>Decrease in inventories of finished/semi-finished products and work in process (+)</v>
          </cell>
        </row>
        <row r="77">
          <cell r="A77">
            <v>317430</v>
          </cell>
          <cell r="B77" t="str">
            <v>Herstellungskosten der anderen aktivierten Eigenleistungen (-)</v>
          </cell>
          <cell r="E77" t="str">
            <v>Other own capitalized costs (-)</v>
          </cell>
        </row>
        <row r="78">
          <cell r="A78">
            <v>318000</v>
          </cell>
          <cell r="B78" t="str">
            <v>Übrige Herstellungskosten</v>
          </cell>
          <cell r="E78" t="str">
            <v>Miscellaneous cost of sales</v>
          </cell>
        </row>
        <row r="79">
          <cell r="A79">
            <v>318100</v>
          </cell>
          <cell r="B79" t="str">
            <v>Standard-Herstellungskosten</v>
          </cell>
          <cell r="E79" t="str">
            <v>Standard cost of sales</v>
          </cell>
        </row>
        <row r="80">
          <cell r="A80">
            <v>318200</v>
          </cell>
          <cell r="B80" t="str">
            <v xml:space="preserve">Abweichungen </v>
          </cell>
          <cell r="E80" t="str">
            <v>Variance</v>
          </cell>
        </row>
        <row r="81">
          <cell r="A81">
            <v>318300</v>
          </cell>
          <cell r="B81" t="str">
            <v>Sonstige Herstellungskosten</v>
          </cell>
          <cell r="C81" t="str">
            <v>Korrekturposten zum periodengerechten Ausweis der Herstellungskosten für übrige Bereiche</v>
          </cell>
          <cell r="E81" t="str">
            <v>Other cost of sales</v>
          </cell>
        </row>
        <row r="82">
          <cell r="A82">
            <v>318400</v>
          </cell>
          <cell r="B82" t="str">
            <v xml:space="preserve">Bestandsveränderungen und andere aktivierte Eigenleistungen </v>
          </cell>
          <cell r="E82" t="str">
            <v>Changes in inventories of finished/semi-finished products and work in process and other own capitalized costs</v>
          </cell>
        </row>
        <row r="83">
          <cell r="A83">
            <v>318410</v>
          </cell>
          <cell r="B83" t="str">
            <v>Herstellungskosten der Bestandserhöhung  (-)</v>
          </cell>
          <cell r="E83" t="str">
            <v>Increase in inventories of finished/semi-finished products and work in process (-)</v>
          </cell>
        </row>
        <row r="84">
          <cell r="A84">
            <v>318420</v>
          </cell>
          <cell r="B84" t="str">
            <v>Herstellungskosten der Bestandsverminderung (+)</v>
          </cell>
          <cell r="E84" t="str">
            <v>Decrease in inventories of finished/semi-finished products and work in process (+)</v>
          </cell>
        </row>
        <row r="85">
          <cell r="A85">
            <v>319999</v>
          </cell>
          <cell r="B85" t="str">
            <v>Brutto-Ergebnis vom Umsatz</v>
          </cell>
          <cell r="C85" t="str">
            <v>(Pos.-Nr. 300000 - 310000)</v>
          </cell>
          <cell r="E85" t="str">
            <v>Gross profit (loss) from sales</v>
          </cell>
        </row>
        <row r="86">
          <cell r="A86">
            <v>320000</v>
          </cell>
          <cell r="B86" t="str">
            <v>Vertriebskosten</v>
          </cell>
          <cell r="E86" t="str">
            <v>Selling costs</v>
          </cell>
        </row>
        <row r="87">
          <cell r="A87">
            <v>321000</v>
          </cell>
          <cell r="B87" t="str">
            <v>Operativer Vertrieb</v>
          </cell>
          <cell r="E87" t="str">
            <v>Operative selling</v>
          </cell>
        </row>
        <row r="88">
          <cell r="A88">
            <v>321100</v>
          </cell>
          <cell r="B88" t="str">
            <v>Direkter Vertrieb</v>
          </cell>
          <cell r="E88" t="str">
            <v>Direct selling</v>
          </cell>
        </row>
        <row r="89">
          <cell r="A89">
            <v>321200</v>
          </cell>
          <cell r="B89" t="str">
            <v xml:space="preserve">Handelsvertrieb </v>
          </cell>
          <cell r="E89" t="str">
            <v>Retail selling</v>
          </cell>
        </row>
        <row r="90">
          <cell r="A90">
            <v>321300</v>
          </cell>
          <cell r="B90" t="str">
            <v>Indirekter Vertrieb</v>
          </cell>
          <cell r="E90" t="str">
            <v>Indirect selling</v>
          </cell>
        </row>
        <row r="91">
          <cell r="A91">
            <v>321400</v>
          </cell>
          <cell r="B91" t="str">
            <v>Call Center/Customer Care</v>
          </cell>
          <cell r="E91" t="str">
            <v>Call center/customer care</v>
          </cell>
        </row>
        <row r="92">
          <cell r="A92">
            <v>321500</v>
          </cell>
          <cell r="B92" t="str">
            <v>Sonstige Kosten des operativen Vertriebs</v>
          </cell>
          <cell r="E92" t="str">
            <v>Other costs operative selling</v>
          </cell>
        </row>
        <row r="93">
          <cell r="A93">
            <v>322000</v>
          </cell>
          <cell r="B93" t="str">
            <v>Marketing</v>
          </cell>
          <cell r="E93" t="str">
            <v>Marketing</v>
          </cell>
        </row>
        <row r="94">
          <cell r="A94">
            <v>323000</v>
          </cell>
          <cell r="B94" t="str">
            <v>Auftragsmanagement</v>
          </cell>
          <cell r="E94" t="str">
            <v>Order handling</v>
          </cell>
        </row>
        <row r="95">
          <cell r="A95">
            <v>324000</v>
          </cell>
          <cell r="B95" t="str">
            <v>Billing Service, Debitorenmanagement</v>
          </cell>
          <cell r="E95" t="str">
            <v>Billing services, accounts receivable department</v>
          </cell>
        </row>
        <row r="96">
          <cell r="A96">
            <v>325000</v>
          </cell>
          <cell r="B96" t="str">
            <v>Sonstige Vertriebskosten</v>
          </cell>
          <cell r="E96" t="str">
            <v>Other selling costs</v>
          </cell>
        </row>
        <row r="97">
          <cell r="A97">
            <v>330000</v>
          </cell>
          <cell r="B97" t="str">
            <v>Allgemeine Verwaltungskosten</v>
          </cell>
          <cell r="E97" t="str">
            <v>General administrative costs</v>
          </cell>
        </row>
        <row r="98">
          <cell r="A98">
            <v>331000</v>
          </cell>
          <cell r="B98" t="str">
            <v xml:space="preserve">Finanzen und Controlling
</v>
          </cell>
          <cell r="E98" t="str">
            <v>Finance and controlling</v>
          </cell>
        </row>
        <row r="99">
          <cell r="A99">
            <v>332000</v>
          </cell>
          <cell r="B99" t="str">
            <v xml:space="preserve">Personal
</v>
          </cell>
          <cell r="E99" t="str">
            <v>Human resources</v>
          </cell>
        </row>
        <row r="100">
          <cell r="A100">
            <v>333000</v>
          </cell>
          <cell r="B100" t="str">
            <v xml:space="preserve">Strategie, Organisation, Recht
</v>
          </cell>
          <cell r="E100" t="str">
            <v>Strategy, organization, law</v>
          </cell>
        </row>
        <row r="101">
          <cell r="A101">
            <v>334000</v>
          </cell>
          <cell r="B101" t="str">
            <v>Geschäftsführung und Kommunikation</v>
          </cell>
          <cell r="E101" t="str">
            <v>management and communications</v>
          </cell>
        </row>
        <row r="102">
          <cell r="A102">
            <v>335000</v>
          </cell>
          <cell r="B102" t="str">
            <v xml:space="preserve">Sonstige Kosten der allgemeinen Verwaltung
</v>
          </cell>
          <cell r="E102" t="str">
            <v>Other general administrative costs</v>
          </cell>
        </row>
        <row r="103">
          <cell r="A103">
            <v>340000</v>
          </cell>
          <cell r="B103" t="str">
            <v>Sonstige betriebliche Erträge</v>
          </cell>
          <cell r="E103" t="str">
            <v>Other operating income</v>
          </cell>
        </row>
        <row r="104">
          <cell r="A104">
            <v>340100</v>
          </cell>
          <cell r="B104" t="str">
            <v>Erträge aus der Auflösung des Sonderpostens mit Rücklageanteil</v>
          </cell>
          <cell r="E104" t="str">
            <v>Income from reversal of special reserves</v>
          </cell>
        </row>
        <row r="105">
          <cell r="A105">
            <v>340200</v>
          </cell>
          <cell r="B105" t="str">
            <v xml:space="preserve">Erträge aus Zuschüssen </v>
          </cell>
          <cell r="E105" t="str">
            <v xml:space="preserve">Income from subsidies </v>
          </cell>
        </row>
        <row r="106">
          <cell r="A106">
            <v>340210</v>
          </cell>
          <cell r="B106" t="str">
            <v>Erträge aus Zuschüssen zum Anlagevermögen</v>
          </cell>
          <cell r="E106" t="str">
            <v>Income from subsidies to noncurrent assets</v>
          </cell>
        </row>
        <row r="107">
          <cell r="A107">
            <v>340220</v>
          </cell>
          <cell r="B107" t="str">
            <v>Erträge aus sonstigen Zuschüssen</v>
          </cell>
          <cell r="E107" t="str">
            <v xml:space="preserve">Income from other subsidies </v>
          </cell>
        </row>
        <row r="108">
          <cell r="A108">
            <v>340300</v>
          </cell>
          <cell r="B108" t="str">
            <v>Erträge aus Investitionszulagen</v>
          </cell>
          <cell r="E108" t="str">
            <v>Income from investment grants</v>
          </cell>
        </row>
        <row r="109">
          <cell r="A109">
            <v>340400</v>
          </cell>
          <cell r="B109" t="str">
            <v>Erträge aus der Auflösung von Rückstellungen</v>
          </cell>
          <cell r="E109" t="str">
            <v>Income from reversal of accruals</v>
          </cell>
        </row>
        <row r="110">
          <cell r="A110">
            <v>340500</v>
          </cell>
          <cell r="B110" t="str">
            <v>Erträge aus der Forderungsbewertung</v>
          </cell>
          <cell r="E110" t="str">
            <v xml:space="preserve">Income from valuation of accounts receivable </v>
          </cell>
        </row>
        <row r="111">
          <cell r="A111">
            <v>340510</v>
          </cell>
          <cell r="B111" t="str">
            <v>Erträge aus der Auflösung von Einzelwertberichtigungen</v>
          </cell>
          <cell r="E111" t="str">
            <v>Income from reversal of individual valuation adjustments</v>
          </cell>
        </row>
        <row r="112">
          <cell r="A112">
            <v>340520</v>
          </cell>
          <cell r="B112" t="str">
            <v>Erträge aus der Auflösung von Pauschalwertberichtigungen</v>
          </cell>
          <cell r="E112" t="str">
            <v>Income from reversal of general valuation adjustments</v>
          </cell>
        </row>
        <row r="113">
          <cell r="A113">
            <v>340530</v>
          </cell>
          <cell r="B113" t="str">
            <v>Erträge aus dem Eingang ausgebuchter Forderungen</v>
          </cell>
          <cell r="E113" t="str">
            <v>Income from the recovery of written-off accounts receivable</v>
          </cell>
        </row>
        <row r="114">
          <cell r="A114">
            <v>340600</v>
          </cell>
          <cell r="B114" t="str">
            <v>Erträge aus Miete, Pacht und Leasing</v>
          </cell>
          <cell r="E114" t="str">
            <v>Income from rental and lease agreements</v>
          </cell>
        </row>
        <row r="115">
          <cell r="A115">
            <v>340610</v>
          </cell>
          <cell r="B115" t="str">
            <v>Leasingerträge (nur Operate Lease) nach IAS 17</v>
          </cell>
          <cell r="E115" t="str">
            <v>Income from Leasing (operate lease only) under IAS 17</v>
          </cell>
        </row>
        <row r="116">
          <cell r="A116">
            <v>340620</v>
          </cell>
          <cell r="B116" t="str">
            <v xml:space="preserve">Übrige Erträge aus Miete, Pacht und Leasing </v>
          </cell>
          <cell r="E116" t="str">
            <v>Other income from rental and lease agreements</v>
          </cell>
        </row>
        <row r="117">
          <cell r="A117">
            <v>340700</v>
          </cell>
          <cell r="B117" t="str">
            <v>Erträge aus der Weiterberechnung von Personalkosten</v>
          </cell>
          <cell r="E117" t="str">
            <v>Income from transfers of personnel costs</v>
          </cell>
        </row>
        <row r="118">
          <cell r="A118">
            <v>340800</v>
          </cell>
          <cell r="B118" t="str">
            <v>Erträge aus der Weiterberechnung von sonstigen Kosten</v>
          </cell>
          <cell r="E118" t="str">
            <v xml:space="preserve">Income from transfers of other costs </v>
          </cell>
        </row>
        <row r="119">
          <cell r="A119">
            <v>340900</v>
          </cell>
          <cell r="B119" t="str">
            <v xml:space="preserve">Erträge aus der Zuschreibung zu Gegenständen des Anlagevermögens </v>
          </cell>
          <cell r="E119" t="str">
            <v>Income from write-ups to noncurrent assets</v>
          </cell>
        </row>
        <row r="120">
          <cell r="A120">
            <v>340910</v>
          </cell>
          <cell r="B120" t="str">
            <v>Erträge aus der Zuschreibung zu immateriellen Vermögensgegenständen 
(ohne Goodwill)</v>
          </cell>
          <cell r="C120" t="str">
            <v>Informationen werden Anlagespiegel entnommen</v>
          </cell>
          <cell r="E120" t="str">
            <v>Income from write-ups to intangible assets (without goodwill)</v>
          </cell>
        </row>
        <row r="121">
          <cell r="A121">
            <v>340920</v>
          </cell>
          <cell r="B121" t="str">
            <v>Erträge aus der Zuschreibung zu Geschäfts- oder Firmenwerten</v>
          </cell>
          <cell r="C121" t="str">
            <v>Ausweiswahlrecht nach IAS</v>
          </cell>
          <cell r="D121" t="str">
            <v>IAS 36.113b</v>
          </cell>
          <cell r="E121" t="str">
            <v>Income from write-ups to goodwill</v>
          </cell>
        </row>
        <row r="122">
          <cell r="A122">
            <v>340930</v>
          </cell>
          <cell r="B122" t="str">
            <v>Erträge aus der Zuschreibung zu Sachanlagen</v>
          </cell>
          <cell r="C122" t="str">
            <v>Ausweiswahlrecht nach IAS</v>
          </cell>
          <cell r="D122" t="str">
            <v>IAS 36</v>
          </cell>
          <cell r="E122" t="str">
            <v>Income from write-ups to property, plant and equipment</v>
          </cell>
        </row>
        <row r="123">
          <cell r="A123">
            <v>340940</v>
          </cell>
          <cell r="B123" t="str">
            <v>Erträge aus der Zuschreibung zu Finanzanlagen</v>
          </cell>
          <cell r="C123" t="str">
            <v>Ausweiswahlrecht nach IAS</v>
          </cell>
          <cell r="D123" t="str">
            <v>IAS 36</v>
          </cell>
          <cell r="E123" t="str">
            <v>Income from write-ups to financial assets</v>
          </cell>
        </row>
        <row r="124">
          <cell r="A124">
            <v>341000</v>
          </cell>
          <cell r="B124" t="str">
            <v>Erträge aus dem Abgang von Gegenständen des Anlagevermögens</v>
          </cell>
          <cell r="E124" t="str">
            <v>Income from disposal of noncurrent assets</v>
          </cell>
        </row>
        <row r="125">
          <cell r="A125">
            <v>341010</v>
          </cell>
          <cell r="B125" t="str">
            <v xml:space="preserve">Erträge aus dem Abgang von immateriellen Vermögensgegenständen </v>
          </cell>
          <cell r="C125" t="str">
            <v xml:space="preserve"> </v>
          </cell>
          <cell r="D125" t="str">
            <v xml:space="preserve"> </v>
          </cell>
          <cell r="E125" t="str">
            <v>Income from disposal of intangible assets</v>
          </cell>
        </row>
        <row r="126">
          <cell r="A126">
            <v>341020</v>
          </cell>
          <cell r="B126" t="str">
            <v xml:space="preserve">Erträge aus dem Abgang von Sachanlagen </v>
          </cell>
          <cell r="E126" t="str">
            <v>Income from disposal of property, plant and equipment</v>
          </cell>
        </row>
        <row r="127">
          <cell r="A127">
            <v>341030</v>
          </cell>
          <cell r="B127" t="str">
            <v>Erträge aus dem Abgang von Finanzanlagen</v>
          </cell>
          <cell r="E127" t="str">
            <v>Income from disposal of financial assets</v>
          </cell>
        </row>
        <row r="128">
          <cell r="A128">
            <v>341040</v>
          </cell>
          <cell r="B128" t="str">
            <v>Erträge aus Entkonsolidierung</v>
          </cell>
          <cell r="E128" t="str">
            <v>Income from deconsolidation</v>
          </cell>
        </row>
        <row r="129">
          <cell r="A129">
            <v>341100</v>
          </cell>
          <cell r="B129" t="str">
            <v>Erträge aus Versicherungsentschädigungen</v>
          </cell>
          <cell r="E129" t="str">
            <v>Income from insurance compensation</v>
          </cell>
        </row>
        <row r="130">
          <cell r="A130">
            <v>341200</v>
          </cell>
          <cell r="B130" t="str">
            <v>Erträge aus Währungsumrechnung</v>
          </cell>
          <cell r="E130" t="str">
            <v>Income from foreign currency transaction/translation</v>
          </cell>
        </row>
        <row r="131">
          <cell r="A131">
            <v>341210</v>
          </cell>
          <cell r="B131" t="str">
            <v>Kursgewinne aus laufendem Lieferungs- und Zahlungsverkehr</v>
          </cell>
          <cell r="E131" t="str">
            <v>Foreign-currency transaction gains</v>
          </cell>
        </row>
        <row r="132">
          <cell r="A132">
            <v>341220</v>
          </cell>
          <cell r="B132" t="str">
            <v>Kursgewinne aus Umrechnung</v>
          </cell>
          <cell r="E132" t="str">
            <v>Foreign-currency translation gains</v>
          </cell>
        </row>
        <row r="133">
          <cell r="A133">
            <v>341300</v>
          </cell>
          <cell r="B133" t="str">
            <v>Erträge aus der Zuschreibung zu Gegenständen des Umlaufvermögens 
(ohne Vorräte und Forderungen)</v>
          </cell>
          <cell r="E133" t="str">
            <v>Income from write-ups to current assets</v>
          </cell>
        </row>
        <row r="134">
          <cell r="A134">
            <v>341310</v>
          </cell>
          <cell r="B134" t="str">
            <v>Erträge aus der Zuschreibung zu Wertpapieren des Umlaufvermögens</v>
          </cell>
          <cell r="E134" t="str">
            <v>Income from write-ups to to trade accounts receivable</v>
          </cell>
        </row>
        <row r="135">
          <cell r="A135">
            <v>341320</v>
          </cell>
          <cell r="B135" t="str">
            <v>Erträge aus der Zuschreibung zu übrigen Gegenständen des Umlaufvermögens</v>
          </cell>
          <cell r="D135" t="str">
            <v xml:space="preserve"> </v>
          </cell>
          <cell r="E135" t="str">
            <v>Income from write-ups to to other current assets (without inventories)</v>
          </cell>
        </row>
        <row r="136">
          <cell r="A136">
            <v>341400</v>
          </cell>
          <cell r="B136" t="str">
            <v>Erträge aus dem Abgang von Gegenständen des Umlaufvermögens (ohne Vorräte und Forderungen)</v>
          </cell>
          <cell r="E136" t="str">
            <v>Income from disposal of current assets</v>
          </cell>
        </row>
        <row r="137">
          <cell r="A137">
            <v>341410</v>
          </cell>
          <cell r="B137" t="str">
            <v>Erträge aus dem Abgang von Wertpapieren des Umlaufvermögens</v>
          </cell>
          <cell r="E137" t="str">
            <v>Income from disposal of marketable securities</v>
          </cell>
        </row>
        <row r="138">
          <cell r="A138">
            <v>341420</v>
          </cell>
          <cell r="B138" t="str">
            <v>Erträge aus dem Abgang von übrigen Gegenständen des  Umlaufvermögens</v>
          </cell>
          <cell r="E138" t="str">
            <v>Income from disposal of other current assets</v>
          </cell>
        </row>
        <row r="139">
          <cell r="A139">
            <v>341500</v>
          </cell>
          <cell r="B139" t="str">
            <v>Erträge aus der Auflösung von passivischen Unterschiedsbeträgen aus der Kapitalkonsolidierung</v>
          </cell>
          <cell r="C139" t="str">
            <v>Erläuterungspflicht im Anhang nach IAS</v>
          </cell>
          <cell r="D139" t="str">
            <v>IAS 22.91c und d</v>
          </cell>
          <cell r="E139" t="str">
            <v>Income from the reversal of passive differential amounts from capital consolidation</v>
          </cell>
        </row>
        <row r="140">
          <cell r="A140">
            <v>341600</v>
          </cell>
          <cell r="B140" t="str">
            <v>Übrige sonstige betriebliche Erträge</v>
          </cell>
          <cell r="E140" t="str">
            <v>Miscellaneous other operating income</v>
          </cell>
        </row>
        <row r="141">
          <cell r="A141">
            <v>341700</v>
          </cell>
          <cell r="B141" t="str">
            <v xml:space="preserve">Erträge aus internen Vor- und Dienstleistungen </v>
          </cell>
          <cell r="C141" t="str">
            <v>nur für interne Rechnungslegung (der AG) relevant</v>
          </cell>
          <cell r="E141" t="str">
            <v>Income from internal sale of goods and services</v>
          </cell>
        </row>
        <row r="142">
          <cell r="A142">
            <v>350000</v>
          </cell>
          <cell r="B142" t="str">
            <v>Sonstige betriebliche Aufwendungen</v>
          </cell>
          <cell r="E142" t="str">
            <v>Other operating expenses</v>
          </cell>
        </row>
        <row r="143">
          <cell r="A143">
            <v>351000</v>
          </cell>
          <cell r="B143" t="str">
            <v>Einstellungen in den Sonderposten mit Rücklageanteil</v>
          </cell>
          <cell r="C143" t="str">
            <v xml:space="preserve"> </v>
          </cell>
          <cell r="E143" t="str">
            <v>Transfer to special reserves</v>
          </cell>
        </row>
        <row r="144">
          <cell r="A144">
            <v>352000</v>
          </cell>
          <cell r="B144" t="str">
            <v>Einstellungen in Zuschüsse zum Anlagevermögen</v>
          </cell>
          <cell r="C144" t="str">
            <v>Positionsbezeichnung befindet sich derzeit noch in Abstimmung</v>
          </cell>
          <cell r="E144" t="str">
            <v>Transfer to subsidies for noncurrent assets</v>
          </cell>
        </row>
        <row r="145">
          <cell r="A145">
            <v>353000</v>
          </cell>
          <cell r="B145" t="str">
            <v>Verluste aus dem Abgang von Gegenständen des Anlagevermögens</v>
          </cell>
          <cell r="C145" t="str">
            <v xml:space="preserve"> </v>
          </cell>
          <cell r="D145" t="str">
            <v xml:space="preserve"> </v>
          </cell>
          <cell r="E145" t="str">
            <v xml:space="preserve">Losses from disposal of noncurrent assets </v>
          </cell>
        </row>
        <row r="146">
          <cell r="A146">
            <v>353100</v>
          </cell>
          <cell r="B146" t="str">
            <v>Verluste aus dem Abgang von immateriallen Vermögensgegenständen</v>
          </cell>
          <cell r="E146" t="str">
            <v>Losses from disposal of intangible assets</v>
          </cell>
        </row>
        <row r="147">
          <cell r="A147">
            <v>353200</v>
          </cell>
          <cell r="B147" t="str">
            <v xml:space="preserve">Verluste aus dem Abgang von Sachanlagen </v>
          </cell>
          <cell r="E147" t="str">
            <v>Losses from disposal of property, plant and equipment</v>
          </cell>
        </row>
        <row r="148">
          <cell r="A148">
            <v>353300</v>
          </cell>
          <cell r="B148" t="str">
            <v>Verluste aus dem Abgang von Finanzanlagen</v>
          </cell>
          <cell r="E148" t="str">
            <v>Losses from disposal of financial assets</v>
          </cell>
        </row>
        <row r="149">
          <cell r="A149">
            <v>354000</v>
          </cell>
          <cell r="B149" t="str">
            <v>Zuführungen zu Rückstellungen 
(soweit nicht den Herstellungs-, Vertriebs- oder allgemeinen Verwaltungsbereich betreffend)</v>
          </cell>
          <cell r="E149" t="str">
            <v>Additions to accruals (unless allocated to cost of sales, distribution costs and general administrative costs)</v>
          </cell>
        </row>
        <row r="150">
          <cell r="A150">
            <v>355000</v>
          </cell>
          <cell r="B150" t="str">
            <v>Verluste aus Währungsumrechnung</v>
          </cell>
          <cell r="E150" t="str">
            <v>Losses from foreign-currency transactions/translations</v>
          </cell>
        </row>
        <row r="151">
          <cell r="A151">
            <v>355100</v>
          </cell>
          <cell r="B151" t="str">
            <v>Kursverluste aus laufendem Lieferungs- und Zahlungsverkehr</v>
          </cell>
          <cell r="E151" t="str">
            <v>Losses from foreign-currency transactions</v>
          </cell>
        </row>
        <row r="152">
          <cell r="A152">
            <v>355200</v>
          </cell>
          <cell r="B152" t="str">
            <v>Kursverluste aus Umrechnung</v>
          </cell>
          <cell r="E152" t="str">
            <v>Losses from foreign-currency tranlations</v>
          </cell>
        </row>
        <row r="153">
          <cell r="A153">
            <v>356000</v>
          </cell>
          <cell r="B153" t="str">
            <v>Abschreibungen auf Geschäfts- oder Firmenwerte</v>
          </cell>
          <cell r="C153" t="str">
            <v>Erläuterungspflicht im Anhang nach IAS</v>
          </cell>
          <cell r="D153" t="str">
            <v>IAS 22.88d</v>
          </cell>
          <cell r="E153" t="str">
            <v>Amortization of goodwill</v>
          </cell>
        </row>
        <row r="154">
          <cell r="A154">
            <v>357000</v>
          </cell>
          <cell r="B154" t="str">
            <v>Übrige sonstige betriebliche Aufwendungen 
(inkl. Kostenerstattungen, Verluste aus dem Abgang von Gegenständen des Umlaufvermögens, Wertberichtigungen auf Gegenstände des übrigen Umlaufvermögens (ohne Vorräte/Forderungen/Wertpapiere))</v>
          </cell>
          <cell r="E154" t="str">
            <v xml:space="preserve">Miscellaneous other operating expenses 
(incl. reimbursements, losses from the disposal of current assets, valuation adjustments on other current assets (without inventories/ accounts receivable/ marketable securities)) </v>
          </cell>
        </row>
        <row r="155">
          <cell r="A155">
            <v>359999</v>
          </cell>
          <cell r="B155" t="str">
            <v>Zwischenergebnis ("Betriebsergebnis")</v>
          </cell>
          <cell r="C155" t="str">
            <v xml:space="preserve">GuV-Pflichtangabe nach IAS: 
"Ergebnis der betrieblichen Tätigkeit" </v>
          </cell>
          <cell r="D155" t="str">
            <v>IAS 1.75b</v>
          </cell>
          <cell r="E155" t="str">
            <v>Operating income</v>
          </cell>
        </row>
        <row r="156">
          <cell r="A156">
            <v>360000</v>
          </cell>
          <cell r="B156" t="str">
            <v>Finanzergebnis (einschließlich Ergebnis aus at equity bilanzierten Unternehmen)</v>
          </cell>
          <cell r="C156" t="str">
            <v>GuV-Pflichtangabe nach HGB; errechnet sich aus gesamtem Beteiligungsergebnis, Zinsergebnis  und dem übrigen Finanzergebnis 
(Pos.-Nr. 362000 + 363000 - 364000)</v>
          </cell>
          <cell r="E156" t="str">
            <v>Financial income (expenses), net (including results from companies accounted for under the equity method)</v>
          </cell>
        </row>
        <row r="157">
          <cell r="A157">
            <v>361000</v>
          </cell>
          <cell r="B157" t="str">
            <v>Finanzergebnis ohne Ergebnis aus at equity bilanzierten Unternehmen</v>
          </cell>
          <cell r="C157" t="str">
            <v>GuV-Pflichtangabe nach IAS: "Finanzergebnis ohne Ergebnis 
aus nach der Equity-Methode bewerteten Unternehmen" 
(Pos.-Nr. 360000 - 362200)</v>
          </cell>
          <cell r="D157" t="str">
            <v>IAS 1.75c</v>
          </cell>
          <cell r="E157" t="str">
            <v>Financial income (expenses), net, without results from companies accounted for under the equity method</v>
          </cell>
        </row>
        <row r="158">
          <cell r="A158">
            <v>362000</v>
          </cell>
          <cell r="B158" t="str">
            <v>Beteiligungsergebnis (gesamt)</v>
          </cell>
          <cell r="C158" t="str">
            <v>HGB-Angabe</v>
          </cell>
          <cell r="E158" t="str">
            <v>Income (loss) from subsidiaries, associated and related companies</v>
          </cell>
        </row>
        <row r="159">
          <cell r="A159">
            <v>362100</v>
          </cell>
          <cell r="B159" t="str">
            <v>Beteiligungsergebnis ohne Ergebnis aus nach der Equity-Methode bewerteten Unternehmen</v>
          </cell>
          <cell r="E159" t="str">
            <v>Income (loss) from subsidiaries, associated and related companies (without results from companies accounted for under the equity method)</v>
          </cell>
        </row>
        <row r="160">
          <cell r="A160">
            <v>362110</v>
          </cell>
          <cell r="B160" t="str">
            <v>Erträge aus Gewinngemeinschaften, Gewinnabführungs- und Teil-Gewinnabführungsverträgen</v>
          </cell>
          <cell r="D160" t="str">
            <v xml:space="preserve"> </v>
          </cell>
          <cell r="E160" t="str">
            <v>Income from profit pooling, profit and partial-profit transfer agreements</v>
          </cell>
        </row>
        <row r="161">
          <cell r="A161">
            <v>362111</v>
          </cell>
          <cell r="B161" t="str">
            <v>Erträge aus Steuerumlagen</v>
          </cell>
          <cell r="E161" t="str">
            <v>Income from tax allocation</v>
          </cell>
        </row>
        <row r="162">
          <cell r="A162">
            <v>362112</v>
          </cell>
          <cell r="B162" t="str">
            <v>übrige Erträge</v>
          </cell>
          <cell r="E162" t="str">
            <v>Other income from profit pooling, profit- and partial profit-transfer agreements</v>
          </cell>
        </row>
        <row r="163">
          <cell r="A163">
            <v>362120</v>
          </cell>
          <cell r="B163" t="str">
            <v>Sonstige Erträge aus Beteiligungen</v>
          </cell>
          <cell r="D163" t="str">
            <v xml:space="preserve"> </v>
          </cell>
          <cell r="E163" t="str">
            <v>Other income (loss) from subsidiaries, associated and related companies</v>
          </cell>
        </row>
        <row r="164">
          <cell r="A164">
            <v>362121</v>
          </cell>
          <cell r="B164" t="str">
            <v>Nettodividende aus verbundenen Unternehmen</v>
          </cell>
          <cell r="E164" t="str">
            <v>Net dividends from affiliated companies</v>
          </cell>
        </row>
        <row r="165">
          <cell r="A165">
            <v>362122</v>
          </cell>
          <cell r="B165" t="str">
            <v>anrechenbare Steuern aus verbundenen Unternehmen</v>
          </cell>
          <cell r="E165" t="str">
            <v xml:space="preserve">Creditable corporate income tax from affiliated companies </v>
          </cell>
        </row>
        <row r="166">
          <cell r="A166">
            <v>362123</v>
          </cell>
          <cell r="B166" t="str">
            <v>Nettodividende aus übrigen Beteiligungen</v>
          </cell>
          <cell r="E166" t="str">
            <v>Net dividends from other investments</v>
          </cell>
        </row>
        <row r="167">
          <cell r="A167">
            <v>362124</v>
          </cell>
          <cell r="B167" t="str">
            <v>anrechenbare Steuern aus übrigen Beteiligungen</v>
          </cell>
          <cell r="E167" t="str">
            <v>Creditable corporate income tax from other investments</v>
          </cell>
        </row>
        <row r="168">
          <cell r="A168">
            <v>362130</v>
          </cell>
          <cell r="B168" t="str">
            <v>Aufwendungen aus Verlustübernahme</v>
          </cell>
          <cell r="E168" t="str">
            <v>Expenses from of loss transfers</v>
          </cell>
        </row>
        <row r="169">
          <cell r="A169">
            <v>362200</v>
          </cell>
          <cell r="B169" t="str">
            <v>Ergebnis aus at equity bilanzierten Unternehmen</v>
          </cell>
          <cell r="C169" t="str">
            <v>GuV-Pflichtangabe nach IAS: Gewinn- und Verlustanteile aus nach der Equity-Methode bilanzierten Unternehmen</v>
          </cell>
          <cell r="D169" t="str">
            <v>IAS 1.75d</v>
          </cell>
          <cell r="E169" t="str">
            <v>Results from companies accounted for under the equity method</v>
          </cell>
        </row>
        <row r="170">
          <cell r="A170">
            <v>362210</v>
          </cell>
          <cell r="B170" t="str">
            <v>Erträge aus Beteiligungen an at equity bilanzierten Unternehmen</v>
          </cell>
          <cell r="E170" t="str">
            <v>Income from investments in companies accounted for under the equity method</v>
          </cell>
        </row>
        <row r="171">
          <cell r="A171">
            <v>362220</v>
          </cell>
          <cell r="B171" t="str">
            <v>Aufwendungen aus Beteiligungen an at equity bilanzierten Unternehmen</v>
          </cell>
          <cell r="E171" t="str">
            <v>Expenses from investments in companies accounted for under the equity method</v>
          </cell>
        </row>
        <row r="172">
          <cell r="A172">
            <v>362230</v>
          </cell>
          <cell r="B172" t="str">
            <v xml:space="preserve">Abschreibungen auf Goodwill </v>
          </cell>
          <cell r="E172" t="str">
            <v>Amortization of goodwill</v>
          </cell>
        </row>
        <row r="173">
          <cell r="A173">
            <v>362240</v>
          </cell>
          <cell r="B173" t="str">
            <v>Aufwendungen aus der Zuführung zu Rückstellungen für at equity bilanzierte Unternehmen</v>
          </cell>
          <cell r="E173" t="str">
            <v>Expenses from transfer to accruals for companies accounted for under the equity method</v>
          </cell>
        </row>
        <row r="174">
          <cell r="A174">
            <v>362250</v>
          </cell>
          <cell r="B174" t="str">
            <v>Erträge aus der Auflösung von Rückstellungen für at equity bilanzierte Unternehmen</v>
          </cell>
          <cell r="E174" t="str">
            <v>Income from reversal of accruals for companies accounted for under the equity method</v>
          </cell>
        </row>
        <row r="175">
          <cell r="A175">
            <v>362260</v>
          </cell>
          <cell r="B175" t="str">
            <v xml:space="preserve">Außerordentliches Ergebnis aus at equity bilanzierten Unternehmen </v>
          </cell>
          <cell r="C175" t="str">
            <v>Abfrage im Hinblick auf gesonderten Pflichtausweis im Anhang nach IAS</v>
          </cell>
          <cell r="D175" t="str">
            <v>IAS 1.75d und 28.28</v>
          </cell>
          <cell r="E175" t="str">
            <v>Extraordinary net income from companies accounted for under the equity method</v>
          </cell>
        </row>
        <row r="176">
          <cell r="A176">
            <v>363000</v>
          </cell>
          <cell r="B176" t="str">
            <v>Zinsergebnis</v>
          </cell>
          <cell r="E176" t="str">
            <v>Net interest income (loss)</v>
          </cell>
        </row>
        <row r="177">
          <cell r="A177">
            <v>363100</v>
          </cell>
          <cell r="B177" t="str">
            <v>Erträge aus anderen Wertpapieren und Ausleihungen des Finanzanlagevermögens</v>
          </cell>
          <cell r="D177" t="str">
            <v xml:space="preserve"> </v>
          </cell>
          <cell r="E177" t="str">
            <v>Income from debt securities and long-term loan receivables</v>
          </cell>
        </row>
        <row r="178">
          <cell r="A178">
            <v>363110</v>
          </cell>
          <cell r="B178" t="str">
            <v>Erträge aus anderen Wertpapieren und Ausleihungen des Finanzanlagevermögens aus verbundenen Unternehmen</v>
          </cell>
          <cell r="C178" t="str">
            <v xml:space="preserve"> </v>
          </cell>
          <cell r="E178" t="str">
            <v>Income from debt securities and long-term loan receivables from affiliated companies</v>
          </cell>
        </row>
        <row r="179">
          <cell r="A179">
            <v>363120</v>
          </cell>
          <cell r="B179" t="str">
            <v>Erträge aus anderen Wertpapieren und Ausleihungen des Finanzanlagevermögens aus Übrigen</v>
          </cell>
          <cell r="E179" t="str">
            <v>Income from debt securities and long-term loan receivables from others</v>
          </cell>
        </row>
        <row r="180">
          <cell r="A180">
            <v>363200</v>
          </cell>
          <cell r="B180" t="str">
            <v>Sonstige Zinsen und ähnliche Erträge</v>
          </cell>
          <cell r="D180" t="str">
            <v xml:space="preserve"> </v>
          </cell>
          <cell r="E180" t="str">
            <v>Other interest and similar income</v>
          </cell>
        </row>
        <row r="181">
          <cell r="A181">
            <v>363210</v>
          </cell>
          <cell r="B181" t="str">
            <v xml:space="preserve">Sonstige Zinsen und ähnliche Erträge aus verbundenen Unternehmen </v>
          </cell>
          <cell r="C181" t="str">
            <v xml:space="preserve"> </v>
          </cell>
          <cell r="E181" t="str">
            <v>Other interest and similar income from affiliated companies</v>
          </cell>
        </row>
        <row r="182">
          <cell r="A182">
            <v>363220</v>
          </cell>
          <cell r="B182" t="str">
            <v>Sonstige Zinsen und ähnliche Erträge aus Übrigen</v>
          </cell>
          <cell r="E182" t="str">
            <v>Other interest and similar income from others</v>
          </cell>
        </row>
        <row r="183">
          <cell r="A183">
            <v>363300</v>
          </cell>
          <cell r="B183" t="str">
            <v>Zinsen und ähnliche Aufwendungen</v>
          </cell>
          <cell r="D183" t="str">
            <v xml:space="preserve"> </v>
          </cell>
          <cell r="E183" t="str">
            <v>Interest and similar expenses</v>
          </cell>
        </row>
        <row r="184">
          <cell r="A184">
            <v>363310</v>
          </cell>
          <cell r="B184" t="str">
            <v>Zinsen und ähnliche Aufwendungen aus verbundene Unternehmen</v>
          </cell>
          <cell r="C184" t="str">
            <v xml:space="preserve"> </v>
          </cell>
          <cell r="E184" t="str">
            <v>Interest and similar expenses to affiliated companies</v>
          </cell>
        </row>
        <row r="185">
          <cell r="A185">
            <v>363320</v>
          </cell>
          <cell r="B185" t="str">
            <v xml:space="preserve">Zinsen und ähnliche Aufwendungen aus Übrigen </v>
          </cell>
          <cell r="C185" t="str">
            <v xml:space="preserve"> </v>
          </cell>
          <cell r="E185" t="str">
            <v>Interest and similar expenses to others</v>
          </cell>
        </row>
        <row r="186">
          <cell r="A186">
            <v>364000</v>
          </cell>
          <cell r="B186" t="str">
            <v>Übriges Finanzergebnis: Abschreibungen auf Finanzanlagen und auf Wertpapiere des Umlaufvermögens</v>
          </cell>
          <cell r="E186" t="str">
            <v>Other financial income (loss), i.e. write-downs on financial assets and marketable securities</v>
          </cell>
        </row>
        <row r="187">
          <cell r="A187">
            <v>364100</v>
          </cell>
          <cell r="B187" t="str">
            <v>Abschreibungen auf Finanzanlagen</v>
          </cell>
          <cell r="E187" t="str">
            <v xml:space="preserve">Write-downs on financial assets </v>
          </cell>
        </row>
        <row r="188">
          <cell r="A188">
            <v>364200</v>
          </cell>
          <cell r="B188" t="str">
            <v>Abschreibungen auf Wertpapiere des Umlaufvermögens</v>
          </cell>
          <cell r="E188" t="str">
            <v>Write-downs on marketable securities</v>
          </cell>
        </row>
        <row r="189">
          <cell r="A189">
            <v>369999</v>
          </cell>
          <cell r="B189" t="str">
            <v>Ergebnis der gewöhnlichen Geschäftstätigkeit</v>
          </cell>
          <cell r="C189" t="str">
            <v>HGB-Angabe (vor Steuern)</v>
          </cell>
          <cell r="E189" t="str">
            <v>Results from ordinary business activities</v>
          </cell>
        </row>
        <row r="190">
          <cell r="A190">
            <v>370000</v>
          </cell>
          <cell r="B190" t="str">
            <v xml:space="preserve">Außerordentliches Ergebnis </v>
          </cell>
          <cell r="C190" t="str">
            <v>HGB-Angabe (vor Steuern)</v>
          </cell>
          <cell r="E190" t="str">
            <v>Extraordinary income (loss)</v>
          </cell>
        </row>
        <row r="191">
          <cell r="A191">
            <v>371000</v>
          </cell>
          <cell r="B191" t="str">
            <v>Außerordentliche Erträge</v>
          </cell>
          <cell r="C191" t="str">
            <v xml:space="preserve"> </v>
          </cell>
          <cell r="E191" t="str">
            <v>Extraordinary income</v>
          </cell>
        </row>
        <row r="192">
          <cell r="A192">
            <v>372000</v>
          </cell>
          <cell r="B192" t="str">
            <v>Außerordentliche Aufwendungen</v>
          </cell>
          <cell r="E192" t="str">
            <v>Extraordinary expenses</v>
          </cell>
        </row>
        <row r="193">
          <cell r="A193">
            <v>380000</v>
          </cell>
          <cell r="B193" t="str">
            <v>Steuern</v>
          </cell>
          <cell r="E193" t="str">
            <v>Taxes</v>
          </cell>
        </row>
        <row r="194">
          <cell r="A194">
            <v>381000</v>
          </cell>
          <cell r="B194" t="str">
            <v>Steuern vom Einkommen und vom Ertrag</v>
          </cell>
          <cell r="C194" t="str">
            <v>GuV-Pflichtangabe nach IAS:
"Steueraufwand aus gewöhnlicher Geschäftstätigkeit inkl. latente Steuern"</v>
          </cell>
          <cell r="D194" t="str">
            <v>IAS 1.75e
IAS 12.77</v>
          </cell>
          <cell r="E194" t="str">
            <v>Income taxes</v>
          </cell>
        </row>
        <row r="195">
          <cell r="A195">
            <v>381100</v>
          </cell>
          <cell r="B195" t="str">
            <v xml:space="preserve">Steuern vom Einkommen und vom Ertrag auf das Ergebnis aus gewöhnlicher Geschäftstätigkeit inkl. latente Steuern </v>
          </cell>
          <cell r="E195" t="str">
            <v>Income taxes on results from ordinary business activities including deferred taxes</v>
          </cell>
        </row>
        <row r="196">
          <cell r="A196">
            <v>381110</v>
          </cell>
          <cell r="B196" t="str">
            <v>Ertragsteuern (ohne latente Steuern) auf das Ergebnis aus gewöhnlicher Geschäftstätigkeit</v>
          </cell>
          <cell r="C196" t="str">
            <v xml:space="preserve"> </v>
          </cell>
          <cell r="E196" t="str">
            <v>Current income taxes (without deferred taxes) on results from ordinary business activities</v>
          </cell>
        </row>
        <row r="197">
          <cell r="A197">
            <v>381111</v>
          </cell>
          <cell r="B197" t="str">
            <v xml:space="preserve">Körperschaftsteuer </v>
          </cell>
          <cell r="D197" t="str">
            <v xml:space="preserve"> </v>
          </cell>
          <cell r="E197" t="str">
            <v>Corporate income tax</v>
          </cell>
        </row>
        <row r="198">
          <cell r="A198">
            <v>381112</v>
          </cell>
          <cell r="B198" t="str">
            <v>Gewerbeertragsteuer</v>
          </cell>
          <cell r="D198" t="str">
            <v xml:space="preserve"> </v>
          </cell>
          <cell r="E198" t="str">
            <v>Trade income tax</v>
          </cell>
        </row>
        <row r="199">
          <cell r="A199">
            <v>381113</v>
          </cell>
          <cell r="B199" t="str">
            <v>Sonstige Ertragsteuern (inkl. Solidaritätszuschlag)</v>
          </cell>
          <cell r="D199" t="str">
            <v xml:space="preserve"> </v>
          </cell>
          <cell r="E199" t="str">
            <v>Other income taxes</v>
          </cell>
        </row>
        <row r="200">
          <cell r="A200">
            <v>381114</v>
          </cell>
          <cell r="B200" t="str">
            <v>Steuerumlagen (Ertragsteuern)</v>
          </cell>
          <cell r="D200" t="str">
            <v xml:space="preserve"> </v>
          </cell>
          <cell r="E200" t="str">
            <v>Tax allocations (income taxes)</v>
          </cell>
        </row>
        <row r="201">
          <cell r="A201">
            <v>381120</v>
          </cell>
          <cell r="B201" t="str">
            <v>Latente Steuern auf das Ergebnis aus gewöhnlicher Geschäftstätigkeit</v>
          </cell>
          <cell r="E201" t="str">
            <v>Deferred taxes on results from ordinary business activities</v>
          </cell>
        </row>
        <row r="202">
          <cell r="A202">
            <v>381121</v>
          </cell>
          <cell r="B202" t="str">
            <v>Latenter Steuerertrag</v>
          </cell>
          <cell r="E202" t="str">
            <v>Deferred tax income</v>
          </cell>
        </row>
        <row r="203">
          <cell r="A203">
            <v>381122</v>
          </cell>
          <cell r="B203" t="str">
            <v>Latenter Steueraufwand</v>
          </cell>
          <cell r="E203" t="str">
            <v>Deferred tax expenses</v>
          </cell>
        </row>
        <row r="204">
          <cell r="A204">
            <v>381200</v>
          </cell>
          <cell r="B204" t="str">
            <v>Steuern vom Einkommen und vom Ertrag auf das außerordentliche Ergebnis inkl. latente Steuern</v>
          </cell>
          <cell r="C204" t="str">
            <v xml:space="preserve"> </v>
          </cell>
          <cell r="E204" t="str">
            <v>Income taxes on extraordinary results including deferred taxes</v>
          </cell>
        </row>
        <row r="205">
          <cell r="A205">
            <v>381210</v>
          </cell>
          <cell r="B205" t="str">
            <v>Ertragsteuern (ohne latente Steuern) auf das außerordentliche Ergebnis</v>
          </cell>
          <cell r="D205" t="str">
            <v xml:space="preserve"> </v>
          </cell>
          <cell r="E205" t="str">
            <v>Current income taxes (without deferred taxes) on extraordinary results</v>
          </cell>
        </row>
        <row r="206">
          <cell r="A206">
            <v>381211</v>
          </cell>
          <cell r="B206" t="str">
            <v xml:space="preserve">Körperschaftsteuer </v>
          </cell>
          <cell r="D206" t="str">
            <v xml:space="preserve"> </v>
          </cell>
          <cell r="E206" t="str">
            <v>Corporate income tax</v>
          </cell>
        </row>
        <row r="207">
          <cell r="A207">
            <v>381212</v>
          </cell>
          <cell r="B207" t="str">
            <v>Gewerbeertragsteuer</v>
          </cell>
          <cell r="D207" t="str">
            <v xml:space="preserve"> </v>
          </cell>
          <cell r="E207" t="str">
            <v>Trade income tax</v>
          </cell>
        </row>
        <row r="208">
          <cell r="A208">
            <v>381213</v>
          </cell>
          <cell r="B208" t="str">
            <v>Sonstige Ertragsteuern (inkl. Solidaritätszuschlag)</v>
          </cell>
          <cell r="D208" t="str">
            <v xml:space="preserve"> </v>
          </cell>
          <cell r="E208" t="str">
            <v>Other income taxes</v>
          </cell>
        </row>
        <row r="209">
          <cell r="A209">
            <v>381214</v>
          </cell>
          <cell r="B209" t="str">
            <v>Steuerumlagen (Ertragsteuern)</v>
          </cell>
          <cell r="E209" t="str">
            <v>Tax allocations (income taxes)</v>
          </cell>
        </row>
        <row r="210">
          <cell r="A210">
            <v>381220</v>
          </cell>
          <cell r="B210" t="str">
            <v xml:space="preserve">Latente Steuern auf das außerordentliche Ergebnis </v>
          </cell>
          <cell r="E210" t="str">
            <v>Deferred taxes on extraordinary results</v>
          </cell>
        </row>
        <row r="211">
          <cell r="A211">
            <v>381221</v>
          </cell>
          <cell r="B211" t="str">
            <v>Latenter Steuerertrag</v>
          </cell>
          <cell r="E211" t="str">
            <v>Deferred tax income</v>
          </cell>
        </row>
        <row r="212">
          <cell r="A212">
            <v>381222</v>
          </cell>
          <cell r="B212" t="str">
            <v>Latenter Steueraufwand</v>
          </cell>
          <cell r="E212" t="str">
            <v>Deferred tax expenses</v>
          </cell>
        </row>
        <row r="213">
          <cell r="A213">
            <v>382000</v>
          </cell>
          <cell r="B213" t="str">
            <v>(Sonstige Steuern - inaktiv)</v>
          </cell>
          <cell r="C213" t="str">
            <v>Sonstige Steuern sind unter den Funktionskosten zu erfassen (Angabe im Anhang erforderlich)</v>
          </cell>
          <cell r="E213" t="str">
            <v>(Other taxes - inactive)</v>
          </cell>
        </row>
        <row r="214">
          <cell r="A214">
            <v>389999</v>
          </cell>
          <cell r="B214" t="str">
            <v>Ergebnis der gewöhnlichen Geschäftstätigkeit (nach Steuern)</v>
          </cell>
          <cell r="C214" t="str">
            <v>GuV-Pflichtangabe nach IAS
(Pos.-Nr. 369999 - Pos.-Nr. 381100)</v>
          </cell>
          <cell r="D214" t="str">
            <v>IAS 1.75f und 8.10</v>
          </cell>
          <cell r="E214" t="str">
            <v>Results from ordinary business activities (after taxes)</v>
          </cell>
        </row>
        <row r="215">
          <cell r="A215">
            <v>391000</v>
          </cell>
          <cell r="B215" t="str">
            <v>Außerordentliches Ergebnis (nach Steuern)</v>
          </cell>
          <cell r="C215" t="str">
            <v>GuV-Pflichtangabe nach IAS
(Pos-Nr. 370000 - 381200)</v>
          </cell>
          <cell r="D215" t="str">
            <v>IAS 1.75g und 8.10</v>
          </cell>
          <cell r="E215" t="str">
            <v>Extraordinary net income (after taxes)</v>
          </cell>
        </row>
        <row r="216">
          <cell r="A216">
            <v>392000</v>
          </cell>
          <cell r="B216" t="str">
            <v>Überschuss/Fehlbetrag vor Gewinnabführung bzw. Verlustübernahme</v>
          </cell>
          <cell r="C216" t="str">
            <v>(Pos.-Nr. 369999+ 370000 - 380000)</v>
          </cell>
          <cell r="E216" t="str">
            <v xml:space="preserve">Net income (loss) before profit/loss transfer </v>
          </cell>
        </row>
        <row r="217">
          <cell r="A217">
            <v>393000</v>
          </cell>
          <cell r="B217" t="str">
            <v>Erträge aus Verlustübernahme</v>
          </cell>
          <cell r="E217" t="str">
            <v>Income from loss transfer</v>
          </cell>
        </row>
        <row r="218">
          <cell r="A218">
            <v>394000</v>
          </cell>
          <cell r="B218" t="str">
            <v>Aufgrund einer Gewinngemeinschaft, eines Gewinnabführungs- oder eines Teilgewinnabführungsvertrages abgeführte Gewinne</v>
          </cell>
          <cell r="E218" t="str">
            <v>Profit transfer expenses from profit pooling, profit and partial-profit transfer agreement</v>
          </cell>
        </row>
        <row r="219">
          <cell r="A219">
            <v>395000</v>
          </cell>
          <cell r="B219" t="str">
            <v>Jahresüberschuss/-fehlbetrag</v>
          </cell>
          <cell r="C219" t="str">
            <v>GuV-Pflichtangabe nach IAS</v>
          </cell>
          <cell r="D219" t="str">
            <v>IAS 1.75i</v>
          </cell>
          <cell r="E219" t="str">
            <v>Net profit/loss for the year</v>
          </cell>
        </row>
        <row r="220">
          <cell r="A220">
            <v>396000</v>
          </cell>
          <cell r="B220" t="str">
            <v>Anderen Gesellschaftern zustehendes Ergebnis</v>
          </cell>
          <cell r="C220" t="str">
            <v>GuV-Pflichtangabe nach IAS</v>
          </cell>
          <cell r="D220" t="str">
            <v>IAS 1.75h und 27.26</v>
          </cell>
          <cell r="E220" t="str">
            <v>Income (loss) appplicable to minority interests</v>
          </cell>
        </row>
        <row r="221">
          <cell r="A221">
            <v>396100</v>
          </cell>
          <cell r="B221" t="str">
            <v>Anderen Gesellschaftern zustehender Gewinn</v>
          </cell>
          <cell r="C221" t="str">
            <v xml:space="preserve"> </v>
          </cell>
          <cell r="D221" t="str">
            <v xml:space="preserve"> </v>
          </cell>
          <cell r="E221" t="str">
            <v>Income applicable to minority interests</v>
          </cell>
        </row>
        <row r="222">
          <cell r="A222">
            <v>396200</v>
          </cell>
          <cell r="B222" t="str">
            <v>Auf andere Gesellschafter entfallender Verlust</v>
          </cell>
          <cell r="D222" t="str">
            <v xml:space="preserve"> </v>
          </cell>
          <cell r="E222" t="str">
            <v>Loss applicable to minority interests</v>
          </cell>
        </row>
        <row r="223">
          <cell r="A223">
            <v>399999</v>
          </cell>
          <cell r="B223" t="str">
            <v>Konzernüberschuss/-fehlbetrag</v>
          </cell>
          <cell r="C223" t="str">
            <v>GuV-Pflichtangabe nach IAS</v>
          </cell>
          <cell r="D223" t="str">
            <v>IAS 1.75i</v>
          </cell>
          <cell r="E223" t="str">
            <v>Net income (loss) of the group</v>
          </cell>
        </row>
        <row r="224">
          <cell r="A224">
            <v>500000</v>
          </cell>
          <cell r="B224" t="str">
            <v>ANHANG (HGB)</v>
          </cell>
          <cell r="E224" t="str">
            <v>NOTES (HGB)</v>
          </cell>
        </row>
        <row r="225">
          <cell r="A225">
            <v>560000</v>
          </cell>
          <cell r="B225" t="str">
            <v>GEWINN- und VERLUSTRECHNUNG (HGB)</v>
          </cell>
          <cell r="E225" t="str">
            <v>INCOME STATEMENT (HGB)</v>
          </cell>
        </row>
        <row r="226">
          <cell r="A226">
            <v>561000</v>
          </cell>
          <cell r="B226" t="str">
            <v>Umsatzaufteilung nach Regionen weltweit</v>
          </cell>
          <cell r="C226" t="str">
            <v>Angabepflicht nach § 285 Nr. 4 HGB</v>
          </cell>
          <cell r="E226" t="str">
            <v>Segmentation of net revenue of the group by region</v>
          </cell>
        </row>
        <row r="227">
          <cell r="A227">
            <v>561100</v>
          </cell>
          <cell r="B227" t="str">
            <v>Deutschland</v>
          </cell>
          <cell r="C227" t="str">
            <v>Aufriss nach Tätigkeiten entspricht Pos. Nr. 301000-308000 in der GuV</v>
          </cell>
          <cell r="E227" t="str">
            <v>Germany</v>
          </cell>
        </row>
        <row r="228">
          <cell r="A228">
            <v>561200</v>
          </cell>
          <cell r="B228" t="str">
            <v>EU-Länder ohne Deutschland</v>
          </cell>
          <cell r="E228" t="str">
            <v>EU countries, excluding Germany</v>
          </cell>
        </row>
        <row r="229">
          <cell r="A229">
            <v>561300</v>
          </cell>
          <cell r="B229" t="str">
            <v>Sonstiges Europa</v>
          </cell>
          <cell r="E229" t="str">
            <v>Rest of Europe</v>
          </cell>
        </row>
        <row r="230">
          <cell r="A230">
            <v>561400</v>
          </cell>
          <cell r="B230" t="str">
            <v>Mittel- und Südamerika</v>
          </cell>
          <cell r="E230" t="str">
            <v>Central and South America</v>
          </cell>
        </row>
        <row r="231">
          <cell r="A231">
            <v>561500</v>
          </cell>
          <cell r="B231" t="str">
            <v>Nordamerika</v>
          </cell>
          <cell r="E231" t="str">
            <v>North America</v>
          </cell>
        </row>
        <row r="232">
          <cell r="A232">
            <v>561600</v>
          </cell>
          <cell r="B232" t="str">
            <v>Naher und Mittlerer Osten</v>
          </cell>
          <cell r="E232" t="str">
            <v>Near and Middle East</v>
          </cell>
        </row>
        <row r="233">
          <cell r="A233">
            <v>561700</v>
          </cell>
          <cell r="B233" t="str">
            <v>Fernost</v>
          </cell>
          <cell r="E233" t="str">
            <v>Far East</v>
          </cell>
        </row>
        <row r="234">
          <cell r="A234">
            <v>561800</v>
          </cell>
          <cell r="B234" t="str">
            <v>Ozeanien</v>
          </cell>
          <cell r="E234" t="str">
            <v>Oceania</v>
          </cell>
        </row>
        <row r="235">
          <cell r="A235">
            <v>561900</v>
          </cell>
          <cell r="B235" t="str">
            <v>Afrika</v>
          </cell>
          <cell r="E235" t="str">
            <v>Africa</v>
          </cell>
        </row>
        <row r="236">
          <cell r="A236">
            <v>562000</v>
          </cell>
          <cell r="B236" t="str">
            <v>Materialaufwand</v>
          </cell>
          <cell r="C236" t="str">
            <v>Angabepflicht nach § 285 Nr. 8 a) HGB</v>
          </cell>
          <cell r="E236" t="str">
            <v>Goods and services purchased</v>
          </cell>
        </row>
        <row r="237">
          <cell r="A237">
            <v>562100</v>
          </cell>
          <cell r="B237" t="str">
            <v>Aufwendungen für Roh-, Hilfs- und Betriebsstoffe und für bezogene Waren</v>
          </cell>
          <cell r="E237" t="str">
            <v>Cost of raw material and supplies and purchased goods</v>
          </cell>
        </row>
        <row r="238">
          <cell r="A238">
            <v>562110</v>
          </cell>
          <cell r="B238" t="str">
            <v xml:space="preserve">Aufwendungen für Roh-, Hilfs- und Betriebsstoffe </v>
          </cell>
          <cell r="E238" t="str">
            <v>Cost of raw material and supplies</v>
          </cell>
        </row>
        <row r="239">
          <cell r="A239">
            <v>562120</v>
          </cell>
          <cell r="B239" t="str">
            <v>Aufwendungen für bezogene Waren</v>
          </cell>
          <cell r="E239" t="str">
            <v>Cost of purchased goods</v>
          </cell>
        </row>
        <row r="240">
          <cell r="A240">
            <v>562200</v>
          </cell>
          <cell r="B240" t="str">
            <v>Aufwendungen für bezogene Leistungen</v>
          </cell>
          <cell r="E240" t="str">
            <v>Cost of purchased services</v>
          </cell>
        </row>
        <row r="241">
          <cell r="A241">
            <v>562210</v>
          </cell>
          <cell r="B241" t="str">
            <v>Aufwendungen für den Bezug von Telekommunikationsleistungen (Inland)</v>
          </cell>
          <cell r="E241" t="str">
            <v>Cost of purchased telecommunication services (domestic)</v>
          </cell>
        </row>
        <row r="242">
          <cell r="A242">
            <v>562220</v>
          </cell>
          <cell r="B242" t="str">
            <v>Aufwendungen für den Bezug von Telekommunikationsleistungen (Ausland)</v>
          </cell>
          <cell r="E242" t="str">
            <v>Cost of purchased telecommunication services (international)</v>
          </cell>
        </row>
        <row r="243">
          <cell r="A243">
            <v>562230</v>
          </cell>
          <cell r="B243" t="str">
            <v>Aufwendungen für übrige bezogene Leistungen</v>
          </cell>
          <cell r="E243" t="str">
            <v>Cost of other purchased services</v>
          </cell>
        </row>
        <row r="244">
          <cell r="A244">
            <v>563000</v>
          </cell>
          <cell r="B244" t="str">
            <v>Personalaufwand</v>
          </cell>
          <cell r="C244" t="str">
            <v>Angabepflicht nach § 285 Nr. 8 b) HGB</v>
          </cell>
          <cell r="E244" t="str">
            <v>Personnel costs</v>
          </cell>
        </row>
        <row r="245">
          <cell r="A245">
            <v>563100</v>
          </cell>
          <cell r="B245" t="str">
            <v>Löhne und Gehälter</v>
          </cell>
          <cell r="E245" t="str">
            <v>Wages and salaries</v>
          </cell>
        </row>
        <row r="246">
          <cell r="A246">
            <v>563110</v>
          </cell>
          <cell r="B246" t="str">
            <v>Beamtenbezüge</v>
          </cell>
          <cell r="E246" t="str">
            <v>Emoluments to civil servants</v>
          </cell>
        </row>
        <row r="247">
          <cell r="A247">
            <v>563120</v>
          </cell>
          <cell r="B247" t="str">
            <v>Angestelltenvergütung</v>
          </cell>
          <cell r="E247" t="str">
            <v>Remuneration to salaried employees</v>
          </cell>
        </row>
        <row r="248">
          <cell r="A248">
            <v>563130</v>
          </cell>
          <cell r="B248" t="str">
            <v>Löhne</v>
          </cell>
          <cell r="E248" t="str">
            <v>Wages to workers</v>
          </cell>
        </row>
        <row r="249">
          <cell r="A249">
            <v>563140</v>
          </cell>
          <cell r="B249" t="str">
            <v>Ausbildungsvergütung</v>
          </cell>
          <cell r="E249" t="str">
            <v>Compensation for trainees</v>
          </cell>
        </row>
        <row r="250">
          <cell r="A250">
            <v>563150</v>
          </cell>
          <cell r="B250" t="str">
            <v>Aufwand im Zusammenhang mit Aktienoptionsprogrammen</v>
          </cell>
          <cell r="E250" t="str">
            <v>Expenses related to stock option programms</v>
          </cell>
        </row>
        <row r="251">
          <cell r="A251">
            <v>563160</v>
          </cell>
          <cell r="B251" t="str">
            <v>Übrige Lohn- und Gehaltsaufwendungen</v>
          </cell>
          <cell r="E251" t="str">
            <v>Other expenses related to wages and salaries</v>
          </cell>
        </row>
        <row r="252">
          <cell r="A252">
            <v>563200</v>
          </cell>
          <cell r="B252" t="str">
            <v>Soziale Abgaben und Aufwendungen für Altersversorgung und Unterstützung</v>
          </cell>
          <cell r="E252" t="str">
            <v>Social security contributions, expenses for pension plans and benefits</v>
          </cell>
        </row>
        <row r="253">
          <cell r="A253">
            <v>563210</v>
          </cell>
          <cell r="B253" t="str">
            <v xml:space="preserve">Soziale Abgaben </v>
          </cell>
          <cell r="E253" t="str">
            <v>Social security contributions</v>
          </cell>
        </row>
        <row r="254">
          <cell r="A254">
            <v>563220</v>
          </cell>
          <cell r="B254" t="str">
            <v>Aufwendungen für Altersversorgung</v>
          </cell>
          <cell r="E254" t="str">
            <v>Pension costs</v>
          </cell>
        </row>
        <row r="255">
          <cell r="A255">
            <v>563230</v>
          </cell>
          <cell r="B255" t="str">
            <v>Zuführung zu Pensionsrückstellungen</v>
          </cell>
          <cell r="E255" t="str">
            <v>Addition to pension accruals</v>
          </cell>
        </row>
        <row r="256">
          <cell r="A256">
            <v>563240</v>
          </cell>
          <cell r="B256" t="str">
            <v>Sonstige Aufwendungen für Altersversorgung</v>
          </cell>
          <cell r="E256" t="str">
            <v>Other pension costs</v>
          </cell>
        </row>
        <row r="257">
          <cell r="A257">
            <v>563250</v>
          </cell>
          <cell r="B257" t="str">
            <v>Aufwendungen für Unterstützung</v>
          </cell>
          <cell r="E257" t="str">
            <v>Expenses for benefits</v>
          </cell>
        </row>
        <row r="258">
          <cell r="A258">
            <v>564000</v>
          </cell>
          <cell r="B258" t="str">
            <v>Abschreibungen auf Gegenstände des Umlaufvermögens</v>
          </cell>
          <cell r="E258" t="str">
            <v>Write-downs on current assets</v>
          </cell>
        </row>
        <row r="259">
          <cell r="A259">
            <v>564100</v>
          </cell>
          <cell r="B259" t="str">
            <v>Abschreibungen auf Wertpapiere des Umlaufvermögens</v>
          </cell>
          <cell r="E259" t="str">
            <v>Write-downs on marketable securities and notes</v>
          </cell>
        </row>
        <row r="260">
          <cell r="A260">
            <v>564110</v>
          </cell>
          <cell r="B260" t="str">
            <v>Abschreibungen auf Wertpapiere des Umlaufvermögens zur Vermeidung künftiger Wertschwankungen</v>
          </cell>
          <cell r="E260" t="str">
            <v>Write-downs on marketable securities and notes to offset anticipated fluctuations in value</v>
          </cell>
        </row>
        <row r="261">
          <cell r="A261">
            <v>564120</v>
          </cell>
          <cell r="B261" t="str">
            <v>Sonstige Abschreibungen auf Wertpapiere des Umlaufvermögen</v>
          </cell>
          <cell r="E261" t="str">
            <v>Other write-downs on marketable securities and notes</v>
          </cell>
        </row>
        <row r="262">
          <cell r="A262">
            <v>564200</v>
          </cell>
          <cell r="B262" t="str">
            <v>Abschreibungen auf sonstige Gegenstände des Umlaufvermögens</v>
          </cell>
          <cell r="E262" t="str">
            <v>Write-downs on other current assets</v>
          </cell>
        </row>
        <row r="263">
          <cell r="A263">
            <v>564210</v>
          </cell>
          <cell r="B263" t="str">
            <v>Abschreibungen auf sonstige Gegenstände des Umlaufvermögens  zur Vermeidung künftiger Wertschwankungen</v>
          </cell>
          <cell r="E263" t="str">
            <v>Write-downs on other current assets to offset anticipated fluctuations in value</v>
          </cell>
        </row>
        <row r="264">
          <cell r="A264">
            <v>564220</v>
          </cell>
          <cell r="B264" t="str">
            <v>Sonstige Abschreibungen auf sonstige Gegenstände des Umlaufvermögens</v>
          </cell>
          <cell r="E264" t="str">
            <v>Other write-downs on other current assets</v>
          </cell>
        </row>
        <row r="265">
          <cell r="A265">
            <v>565000</v>
          </cell>
          <cell r="B265" t="str">
            <v xml:space="preserve">Sonstige Steuern </v>
          </cell>
          <cell r="E265" t="str">
            <v>Other taxes</v>
          </cell>
        </row>
        <row r="266">
          <cell r="A266">
            <v>565100</v>
          </cell>
          <cell r="B266" t="str">
            <v>Vermögensteuer</v>
          </cell>
          <cell r="E266" t="str">
            <v>Property tax</v>
          </cell>
        </row>
        <row r="267">
          <cell r="A267">
            <v>565200</v>
          </cell>
          <cell r="B267" t="str">
            <v xml:space="preserve">Grundsteuer </v>
          </cell>
          <cell r="E267" t="str">
            <v>Real estate tax</v>
          </cell>
        </row>
        <row r="268">
          <cell r="A268">
            <v>565300</v>
          </cell>
          <cell r="B268" t="str">
            <v>Umsatzsteuer</v>
          </cell>
          <cell r="E268" t="str">
            <v>VAT (value added tax)</v>
          </cell>
        </row>
        <row r="269">
          <cell r="A269">
            <v>565400</v>
          </cell>
          <cell r="B269" t="str">
            <v>Kfz-Steuer</v>
          </cell>
          <cell r="E269" t="str">
            <v>Motor vehicle tax</v>
          </cell>
        </row>
        <row r="270">
          <cell r="A270">
            <v>565500</v>
          </cell>
          <cell r="B270" t="str">
            <v>Lohnsteuer</v>
          </cell>
          <cell r="E270" t="str">
            <v>Income tax on wages and salaries</v>
          </cell>
        </row>
        <row r="271">
          <cell r="A271">
            <v>565600</v>
          </cell>
          <cell r="B271" t="str">
            <v>Übrige sonstige Steuern (z.B. Versicherungssteuer, Einfuhrabgaben)</v>
          </cell>
          <cell r="E271" t="str">
            <v>Miscellaneous other taxes (incl. Insurance tax, import duties)</v>
          </cell>
        </row>
        <row r="272">
          <cell r="A272">
            <v>566000</v>
          </cell>
          <cell r="B272" t="str">
            <v>Forschungs- und Entwicklungsaufwand (gesamt)</v>
          </cell>
          <cell r="E272" t="str">
            <v>Research &amp; Development expenses (in total)</v>
          </cell>
        </row>
        <row r="273">
          <cell r="A273">
            <v>567000</v>
          </cell>
          <cell r="B273" t="str">
            <v>Kursdifferenz (GuV) statistisch für 5er-Positionen</v>
          </cell>
          <cell r="E273" t="str">
            <v>Translation differences applicable to 5xx items</v>
          </cell>
        </row>
      </sheetData>
      <sheetData sheetId="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fbau"/>
      <sheetName val="Vorgehensweise"/>
      <sheetName val="Projektdaten"/>
      <sheetName val="WIRE"/>
      <sheetName val="Invest_Gesamt"/>
      <sheetName val="Invest_Ausgaben"/>
      <sheetName val="Invest_Einsparungen"/>
      <sheetName val="Nutzen_Kosten"/>
      <sheetName val="Kosten"/>
      <sheetName val="Nutzen"/>
      <sheetName val="AfA_Gesamt"/>
      <sheetName val="AfA_Ausgaben"/>
      <sheetName val="AfA_Einsparungen"/>
    </sheetNames>
    <sheetDataSet>
      <sheetData sheetId="0" refreshError="1"/>
      <sheetData sheetId="1" refreshError="1"/>
      <sheetData sheetId="2" refreshError="1">
        <row r="16">
          <cell r="D16">
            <v>4</v>
          </cell>
        </row>
      </sheetData>
      <sheetData sheetId="3" refreshError="1">
        <row r="51">
          <cell r="D51">
            <v>0.1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BILE Market"/>
      <sheetName val="GSM Market &amp;  TNS"/>
      <sheetName val="Churn"/>
      <sheetName val="Market net adds"/>
      <sheetName val="Market gross adds"/>
      <sheetName val="Tariff models postpaid"/>
      <sheetName val="Tariff models prepaid"/>
      <sheetName val="GPRS MMS WLAN"/>
      <sheetName val="M-PAY"/>
      <sheetName val="UMTS"/>
      <sheetName val="activ"/>
      <sheetName val="trend"/>
      <sheetName val="classic"/>
      <sheetName val="pro"/>
      <sheetName val="data"/>
      <sheetName val="budget"/>
      <sheetName val="checking tarifs totals"/>
      <sheetName val="cronet"/>
      <sheetName val="vpn"/>
      <sheetName val="simpa"/>
      <sheetName val="mobitel"/>
      <sheetName val="checking revenues"/>
      <sheetName val="visitors"/>
      <sheetName val="other"/>
      <sheetName val="mobile revenues"/>
      <sheetName val="htm employees"/>
      <sheetName val="mobile minutes "/>
      <sheetName val="IC minutes"/>
      <sheetName val="IC prices"/>
      <sheetName val="IC total"/>
      <sheetName val="ARPU_monthly"/>
      <sheetName val="ARPU_ytd"/>
      <sheetName val="calc_retention"/>
      <sheetName val="HW revenues postpaid old"/>
      <sheetName val="HW revenues postpaid"/>
      <sheetName val="HW revenues prepaid"/>
      <sheetName val="HW costs"/>
      <sheetName val="HW costs new"/>
      <sheetName val="SAC,CRC"/>
      <sheetName val="SAC,CRC OK"/>
      <sheetName val="opex"/>
      <sheetName val="opex Funct"/>
      <sheetName val="opex COO"/>
      <sheetName val="opex CFO"/>
      <sheetName val="opex CMO"/>
      <sheetName val="opex CSO"/>
      <sheetName val="opex CTO"/>
      <sheetName val="opex CHRO"/>
      <sheetName val="opex infl"/>
      <sheetName val="opex Funct infl"/>
      <sheetName val="opex COO infl"/>
      <sheetName val="opex CFO infl"/>
      <sheetName val="opex CMO infl"/>
      <sheetName val="opex CSO infl"/>
      <sheetName val="opex CTO infl"/>
      <sheetName val="opex CHRO infl"/>
      <sheetName val="headcount"/>
      <sheetName val="headcount 2"/>
      <sheetName val="expats"/>
      <sheetName val="bonus"/>
      <sheetName val="alokacija"/>
      <sheetName val="sla estimation"/>
      <sheetName val="rev comp"/>
      <sheetName val="P&amp;L"/>
      <sheetName val="P&amp;L old"/>
      <sheetName val="P&amp;L for HT"/>
      <sheetName val="P&amp;L IKOS"/>
      <sheetName val="Balance "/>
      <sheetName val="capex&amp;dep"/>
      <sheetName val="capex usporedba"/>
      <sheetName val="bs assump"/>
      <sheetName val="details for BS"/>
      <sheetName val="Notes all"/>
      <sheetName val="Notes "/>
      <sheetName val="cfs new"/>
      <sheetName val="FCF_division_HRK"/>
      <sheetName val="Free Cash Flow (Operating)"/>
      <sheetName val="EVA-plan"/>
      <sheetName val="OWC"/>
      <sheetName val="arpu for graph"/>
      <sheetName val="Mobile KPI new"/>
      <sheetName val="Sheet1"/>
      <sheetName val="MOU"/>
      <sheetName val="Sponsorships and donations"/>
      <sheetName val="advertising"/>
      <sheetName val="Input"/>
      <sheetName val="calc_DR_p3"/>
      <sheetName val="P&amp;L SAB"/>
      <sheetName val="P&amp;L IKOS SAB"/>
      <sheetName val="Balance  SAB"/>
      <sheetName val="Notes all SAB"/>
      <sheetName val="cfs new SAB"/>
      <sheetName val="FCF_division_HRK SAB"/>
      <sheetName val="Free Cash Flow (Operating) SAB"/>
      <sheetName val="EVA-plan SAB"/>
      <sheetName val="OWC SAB"/>
      <sheetName val="partner split"/>
      <sheetName val="Monthly"/>
      <sheetName val="bs"/>
      <sheetName val="notes"/>
      <sheetName val="smanjenje troškov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kos p_l"/>
      <sheetName val="konzern p_l"/>
      <sheetName val="konzern 13_01_03"/>
      <sheetName val="all"/>
      <sheetName val="Tabelle2"/>
      <sheetName val="KF 2005"/>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centers"/>
      <sheetName val="costs"/>
      <sheetName val="template opex"/>
      <sheetName val="template headcount"/>
      <sheetName val="Documents"/>
      <sheetName val="Control"/>
      <sheetName val="Adjustments"/>
      <sheetName val="import file"/>
      <sheetName val="DT affiliates T_Com"/>
      <sheetName val="IC Iskon"/>
      <sheetName val="IC COMBIS"/>
      <sheetName val="IC KDS"/>
      <sheetName val="IKOS PL"/>
      <sheetName val="Sheet4"/>
      <sheetName val="net revenue"/>
      <sheetName val="Zajednička konta m i f"/>
      <sheetName val="net revenue per PG"/>
      <sheetName val="net revenue Mobile"/>
      <sheetName val="OW net revenue"/>
      <sheetName val="Netting"/>
      <sheetName val="P&amp;L _CCat"/>
      <sheetName val="P&amp;L T-HT Inc._CCat"/>
      <sheetName val="P&amp;L HT Inc Ccat NEW "/>
      <sheetName val="P&amp;L T-HT_CCat"/>
      <sheetName val="croatia flash"/>
      <sheetName val="P&amp;L T-Com CCat NEW"/>
      <sheetName val="Reconciliation IC"/>
      <sheetName val="report"/>
      <sheetName val="Validation upload file"/>
      <sheetName val="Sheet1"/>
      <sheetName val="Sheet3"/>
      <sheetName val="Sheet2"/>
    </sheetNames>
    <sheetDataSet>
      <sheetData sheetId="0" refreshError="1"/>
      <sheetData sheetId="1" refreshError="1">
        <row r="12">
          <cell r="C12" t="str">
            <v>LONG-TERM FINANC.ASSETS AND RECEIV.VALUE ADJUST.</v>
          </cell>
        </row>
        <row r="228">
          <cell r="C228" t="str">
            <v>NET WAGES FOR REGULAR WORK</v>
          </cell>
        </row>
        <row r="229">
          <cell r="C229" t="str">
            <v>NET WAGES FOR OVERTIME</v>
          </cell>
        </row>
        <row r="230">
          <cell r="C230" t="str">
            <v>STATUTORY DEDUCTIONS FOR REGULAR WORK</v>
          </cell>
        </row>
        <row r="231">
          <cell r="C231" t="str">
            <v>STATUTORY DEDUCTIONS FOR OVERTIME</v>
          </cell>
        </row>
        <row r="232">
          <cell r="C232" t="str">
            <v>INCOME TAX ON REGULAR WORK</v>
          </cell>
        </row>
        <row r="233">
          <cell r="C233" t="str">
            <v>INCOME TAX ON OVERTIME</v>
          </cell>
        </row>
        <row r="234">
          <cell r="C234" t="str">
            <v>SURTAX ON INCOME TAX FOR REGULAR WORK</v>
          </cell>
        </row>
        <row r="235">
          <cell r="C235" t="str">
            <v>SURTAX ON INCOME TAX FOR OVERTIME</v>
          </cell>
        </row>
        <row r="236">
          <cell r="C236" t="str">
            <v>SUBS.DET.EXP.FROM PREV.YEARS-IN COUNTRY-NET WAGES</v>
          </cell>
        </row>
        <row r="237">
          <cell r="C237" t="str">
            <v>SUB.DET.EXP.-PREV.YEARS-IN COUNTRY-STAT.DEDUCTIONS</v>
          </cell>
        </row>
        <row r="238">
          <cell r="C238" t="str">
            <v>SUB.DET.EXP.-PREV.YEARS-IN COUNTRY-INCOME TAX</v>
          </cell>
        </row>
        <row r="239">
          <cell r="C239" t="str">
            <v>SUB.DET.EXP.-PREV.YEARS-IN COUNTRY-SURTAX ON INCOM</v>
          </cell>
        </row>
        <row r="240">
          <cell r="C240" t="str">
            <v>RETIREMENT TERMIN.PAYMENT BELOW STAT.AMOUNTS</v>
          </cell>
        </row>
        <row r="241">
          <cell r="C241" t="str">
            <v>TERM.PAYM.IN CASE OF TERM.OF EMPLOYM.IN HT BEL.S.A</v>
          </cell>
        </row>
        <row r="242">
          <cell r="C242" t="str">
            <v>EXPENSES FOR PENSION AND BENEFITS</v>
          </cell>
        </row>
        <row r="243">
          <cell r="C243" t="str">
            <v>RETIREMENT TERMINAL PAYMENT ABOVE STAT.AMOUNTS</v>
          </cell>
        </row>
        <row r="244">
          <cell r="C244" t="str">
            <v>TERM.PAYM.IN CASE OF TERMINAT.OF EMPL.IN HT ABOVE</v>
          </cell>
        </row>
        <row r="245">
          <cell r="C245" t="str">
            <v>STIMULATED PART OF RETIRMENT TERMINAL PAYMENT</v>
          </cell>
        </row>
        <row r="246">
          <cell r="C246" t="str">
            <v>STAT.DEDUCT.FROM RETIREMENT TERMINAL PAYMENTS</v>
          </cell>
        </row>
        <row r="247">
          <cell r="C247" t="str">
            <v>INCOME TAX ON RETIREMENT TERMINAL PAYMENT</v>
          </cell>
        </row>
        <row r="248">
          <cell r="C248" t="str">
            <v>SURTAX ON INC.TAX ON RETIREMENT TERMINAL PAYMENTS</v>
          </cell>
        </row>
        <row r="249">
          <cell r="C249" t="str">
            <v>RETIR.TERM.PAYM.FOR BUSINESS REASONS - UNTAXABLE</v>
          </cell>
        </row>
        <row r="250">
          <cell r="C250" t="str">
            <v>SPECIAL PAYMENTS TO WORKERS</v>
          </cell>
        </row>
        <row r="251">
          <cell r="C251" t="str">
            <v>RETIR.TERM.PAYM.FOR BUSINESS REASONS - ABOVE S.A.</v>
          </cell>
        </row>
        <row r="252">
          <cell r="C252" t="str">
            <v>WAGE COMP.FOR DISMISSAL PER. AND UNUSED VACATION</v>
          </cell>
        </row>
        <row r="253">
          <cell r="C253" t="str">
            <v>STAT.DEDUCT.-STIM.PART.RETIR.TERM.PAYM. ABOVE ST.A</v>
          </cell>
        </row>
        <row r="254">
          <cell r="C254" t="str">
            <v>STAT.DEDUCT.-SPECIAL PAYMENTS</v>
          </cell>
        </row>
        <row r="255">
          <cell r="C255" t="str">
            <v>STAT.DEDUCT.-RETIR.TERM.PAYM. FOR BUSIN.REASONS</v>
          </cell>
        </row>
        <row r="256">
          <cell r="C256" t="str">
            <v>STAT.DEDUCT.-WAGE.COMP.FOR DISM. PER AND UN.VACAT.</v>
          </cell>
        </row>
        <row r="257">
          <cell r="C257" t="str">
            <v>INCOME TAX-STIM.PART.RETIR.TER.PAY ABOVE ST.AMO.</v>
          </cell>
        </row>
        <row r="258">
          <cell r="C258" t="str">
            <v>INCOME TAX-SPECIAL PAYMENTS TO WORKERS</v>
          </cell>
        </row>
        <row r="259">
          <cell r="C259" t="str">
            <v>INCOME TAX-WAGE COMP.FOR DISMISSAL PER.AND UN.VAC.</v>
          </cell>
        </row>
        <row r="260">
          <cell r="C260" t="str">
            <v>INCOME TAX-RETIR.TERM.PAYM.FOR BUSIN.REASONS</v>
          </cell>
        </row>
        <row r="261">
          <cell r="C261" t="str">
            <v>SURT.ON INC.TAX-STIM.PART.RETIR.TER.PAY.ABOVE S.A.</v>
          </cell>
        </row>
        <row r="262">
          <cell r="C262" t="str">
            <v>SURT.ON INC.TAX-SPECIAL PAYMENTS TO WORKERS</v>
          </cell>
        </row>
        <row r="263">
          <cell r="C263" t="str">
            <v>SURT.ON INC.TAX-RETIR.TERM.PAYM.FOR BUSIN.REASONS</v>
          </cell>
        </row>
        <row r="264">
          <cell r="C264" t="str">
            <v>SURT.ON INC.TAX-WAGE COMP.FOR DISM. PER.AND UN.V.</v>
          </cell>
        </row>
        <row r="389">
          <cell r="C389" t="str">
            <v>STATUTORY CONTRIBUTIONS FOR REGULAR WORK</v>
          </cell>
        </row>
        <row r="390">
          <cell r="C390" t="str">
            <v>STATUTORY CONTRIBUTIONS FOR OVERTIME</v>
          </cell>
        </row>
        <row r="391">
          <cell r="C391" t="str">
            <v>SUB.DET.EXP.-PREV.YEARS-IN COUNTRY-STAT.CONTRIB.</v>
          </cell>
        </row>
        <row r="392">
          <cell r="C392" t="str">
            <v>STAT.CONTRIB.ON RETIREMENT TERMINAL PAYMENTS</v>
          </cell>
        </row>
        <row r="393">
          <cell r="C393" t="str">
            <v>STAT.CONTRIB.-STIM.PART.RETIR.TER.P.ABOVE STAT.AM.</v>
          </cell>
        </row>
        <row r="394">
          <cell r="C394" t="str">
            <v>STAT.CONTRIB.-SPECIAL PAYMENTS TO WORKERS</v>
          </cell>
        </row>
        <row r="395">
          <cell r="C395" t="str">
            <v>STAT.CONTRIB.-RETIR.TERM.PAYM.FOR BUS.REASONS</v>
          </cell>
        </row>
        <row r="396">
          <cell r="C396" t="str">
            <v>STAT.CONTRIB.-WAGE COMP.FOR DISM.PER.AND UN.VAC.</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Parameter (neu)"/>
      <sheetName val="Parameter"/>
      <sheetName val="KPI_T_COM (1)"/>
      <sheetName val="KPI_TSI_IT (2)"/>
      <sheetName val="KPI_TMO (3)"/>
      <sheetName val="KPI_TOI (4)"/>
      <sheetName val="KPI_sonst (5)"/>
      <sheetName val="KPI_TSI_TK (6)"/>
      <sheetName val="Working capital etc."/>
      <sheetName val="Capital Exp. D&amp;A"/>
      <sheetName val="Financial Result"/>
      <sheetName val="Accruals"/>
      <sheetName val="P&amp;L( HGB)"/>
      <sheetName val="P&amp;L ( US-GAAP)"/>
      <sheetName val="CashFlow_Calculation"/>
      <sheetName val="Balance Sheet US GAAP"/>
      <sheetName val="Balance Sheet HGB"/>
      <sheetName val="DCF Valuation"/>
      <sheetName val="DCF Valuation (neu)"/>
      <sheetName val="Goodwil_Deut"/>
      <sheetName val="Goodwill_Eng"/>
      <sheetName val="Ratios"/>
      <sheetName val="EVA"/>
      <sheetName val="EVA-Unterbau"/>
      <sheetName val="EVA-Konzern"/>
      <sheetName val="WACC"/>
      <sheetName val="CB"/>
      <sheetName val="Sources"/>
      <sheetName val="survey 2"/>
      <sheetName val="Valuation"/>
      <sheetName val="survey 1"/>
      <sheetName val="Konzernauswirkung-detailed"/>
      <sheetName val="Konzern-ratios"/>
      <sheetName val="Financial Statements"/>
      <sheetName val="Vorlagenblatt"/>
      <sheetName val="CF-Modell_V002-Eversmann3"/>
      <sheetName val="Configuration"/>
      <sheetName val="-Template-"/>
      <sheetName val="Scenar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Input"/>
      <sheetName val="DCF-Calculation"/>
      <sheetName val="Tabelle1"/>
    </sheetNames>
    <sheetDataSet>
      <sheetData sheetId="0" refreshError="1">
        <row r="3">
          <cell r="C3" t="str">
            <v>Jan</v>
          </cell>
          <cell r="D3" t="str">
            <v>Feb</v>
          </cell>
          <cell r="E3" t="str">
            <v>Mrz</v>
          </cell>
          <cell r="F3" t="str">
            <v>Apr</v>
          </cell>
          <cell r="G3" t="str">
            <v>Mai</v>
          </cell>
          <cell r="H3" t="str">
            <v>Jun</v>
          </cell>
          <cell r="I3" t="str">
            <v>Jul</v>
          </cell>
          <cell r="J3" t="str">
            <v>Aug</v>
          </cell>
          <cell r="K3" t="str">
            <v>Sep</v>
          </cell>
          <cell r="L3" t="str">
            <v>Okt</v>
          </cell>
          <cell r="M3" t="str">
            <v>Nov</v>
          </cell>
          <cell r="N3" t="str">
            <v>Dez</v>
          </cell>
        </row>
        <row r="4">
          <cell r="C4">
            <v>1</v>
          </cell>
          <cell r="D4">
            <v>2</v>
          </cell>
          <cell r="E4">
            <v>3</v>
          </cell>
          <cell r="F4">
            <v>4</v>
          </cell>
          <cell r="G4">
            <v>5</v>
          </cell>
          <cell r="H4">
            <v>6</v>
          </cell>
          <cell r="I4">
            <v>7</v>
          </cell>
          <cell r="J4">
            <v>8</v>
          </cell>
          <cell r="K4">
            <v>9</v>
          </cell>
          <cell r="L4">
            <v>10</v>
          </cell>
          <cell r="M4">
            <v>11</v>
          </cell>
          <cell r="N4">
            <v>12</v>
          </cell>
        </row>
        <row r="14">
          <cell r="K14" t="str">
            <v>Jan</v>
          </cell>
          <cell r="L14">
            <v>2002</v>
          </cell>
        </row>
        <row r="15">
          <cell r="K15" t="str">
            <v>Dez</v>
          </cell>
          <cell r="L15">
            <v>2006</v>
          </cell>
        </row>
      </sheetData>
      <sheetData sheetId="1" refreshError="1">
        <row r="31">
          <cell r="G31">
            <v>3749.3855266908363</v>
          </cell>
        </row>
        <row r="34">
          <cell r="G34">
            <v>-6000</v>
          </cell>
        </row>
        <row r="41">
          <cell r="G41" t="str">
            <v>n. a.</v>
          </cell>
        </row>
        <row r="43">
          <cell r="G43">
            <v>-5293.6089114389988</v>
          </cell>
        </row>
        <row r="54">
          <cell r="G54">
            <v>9545.491431594899</v>
          </cell>
        </row>
        <row r="57">
          <cell r="G57">
            <v>-0.11073732815470529</v>
          </cell>
        </row>
        <row r="58">
          <cell r="G58">
            <v>0.40395440785194259</v>
          </cell>
        </row>
        <row r="59">
          <cell r="G59">
            <v>5.5403241459334991</v>
          </cell>
        </row>
        <row r="70">
          <cell r="G70">
            <v>0.02</v>
          </cell>
        </row>
        <row r="71">
          <cell r="G71">
            <v>7.8299999999999995E-2</v>
          </cell>
        </row>
        <row r="72">
          <cell r="G72">
            <v>2</v>
          </cell>
        </row>
      </sheetData>
      <sheetData sheetId="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P&amp;L"/>
      <sheetName val="BS"/>
      <sheetName val="KPIs"/>
      <sheetName val="Ext.Partners"/>
      <sheetName val="Help_German"/>
      <sheetName val="Help_English"/>
      <sheetName val="PL_EF"/>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
          <cell r="A4" t="str">
            <v>MobiMak (Macedonia)</v>
          </cell>
          <cell r="E4" t="str">
            <v>_HB2</v>
          </cell>
          <cell r="F4" t="str">
            <v>HB2</v>
          </cell>
          <cell r="K4" t="str">
            <v>IPF_2004</v>
          </cell>
          <cell r="L4" t="str">
            <v>Y.CTD</v>
          </cell>
          <cell r="M4" t="str">
            <v>Actual_2002</v>
          </cell>
          <cell r="N4" t="str">
            <v>M.CTD</v>
          </cell>
          <cell r="O4">
            <v>12</v>
          </cell>
          <cell r="P4">
            <v>6</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all Hot Spot"/>
      <sheetName val="Medium"/>
      <sheetName val="Huge"/>
    </sheetNames>
    <sheetDataSet>
      <sheetData sheetId="0"/>
      <sheetData sheetId="1" refreshError="1">
        <row r="3">
          <cell r="E3">
            <v>0.87929999999999997</v>
          </cell>
        </row>
      </sheetData>
      <sheetData sheetId="2"/>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stensätze_Euro"/>
      <sheetName val="GF-K-01"/>
      <sheetName val="Analyse"/>
      <sheetName val="Billing+Kundenservice_EVA-Saetz"/>
    </sheetNames>
    <sheetDataSet>
      <sheetData sheetId="0"/>
      <sheetData sheetId="1" refreshError="1">
        <row r="44">
          <cell r="B44">
            <v>1.3129999999999999</v>
          </cell>
        </row>
        <row r="45">
          <cell r="B45">
            <v>1.0565510460004139</v>
          </cell>
        </row>
      </sheetData>
      <sheetData sheetId="2"/>
      <sheetData sheetId="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
      <sheetName val="99 General Parameter"/>
      <sheetName val="01 Market"/>
      <sheetName val="02 2G Subscriber"/>
      <sheetName val="03 3G Subscriber"/>
      <sheetName val="04 2G Contract Churner"/>
      <sheetName val="05 2G Prepaid Churner"/>
      <sheetName val="06 3G Contract Churner"/>
      <sheetName val="07 3G Prepaid Churner"/>
      <sheetName val="07a Churn Summary"/>
      <sheetName val="08 2G MOC Voice Revenue"/>
      <sheetName val="09 2G MOC Data Revenue"/>
      <sheetName val="10 3G MOC Voice Revenue"/>
      <sheetName val="11 3G MOC Data Revenue"/>
      <sheetName val="12 2G MTC Voice Revenue"/>
      <sheetName val="13 2G MTC Data Revenue"/>
      <sheetName val="14 3G MTC Voice Revenue"/>
      <sheetName val="15 3G MTC Data Revenue"/>
      <sheetName val="16 Subscription Fee"/>
      <sheetName val="17 Activation Fee"/>
      <sheetName val="18 SIM Card Sales"/>
      <sheetName val="19 Fixed Annual Income"/>
      <sheetName val="20 Handset Sales"/>
      <sheetName val="21 Basket of Commodity Expenses"/>
      <sheetName val="22 Basket of Commodity Revenue"/>
      <sheetName val="23 New Business Usage"/>
      <sheetName val="24 Billing Function"/>
      <sheetName val="25 New Business Check"/>
      <sheetName val="26 Web Hosting"/>
      <sheetName val="27 Advertising"/>
      <sheetName val="28 Customer Service"/>
      <sheetName val="29 Mobile Purse"/>
      <sheetName val="30 Net Inherent Infos"/>
      <sheetName val="31 Retention Airtime CN"/>
      <sheetName val="32 Sales reduction existing"/>
      <sheetName val="33 Sales reduction new"/>
      <sheetName val="34 Handset Sales reduction"/>
      <sheetName val="35 Interconnection Cost"/>
      <sheetName val="36 Roaming Cost"/>
      <sheetName val="37 Forwarding Service Cost"/>
      <sheetName val="38 Network Licenses"/>
      <sheetName val="39 Web Hosting Cost"/>
      <sheetName val="40 COGs Handsets"/>
      <sheetName val="41 COGs SIM card"/>
      <sheetName val="42 Acquisition Contract"/>
      <sheetName val="43 Acquisition Prepaid"/>
      <sheetName val="44 Classic Advertising"/>
      <sheetName val="45 Handset Subsidy"/>
      <sheetName val="46 Logistic Cost"/>
      <sheetName val="47 Collection &amp; Postage"/>
      <sheetName val="49 KPI"/>
      <sheetName val="50 Revenue Summary"/>
      <sheetName val="51 Direct Cost Summary"/>
      <sheetName val="52 S&amp;D Cost Summary"/>
      <sheetName val="98 Outputsheet"/>
      <sheetName val="Definition"/>
      <sheetName val="GF-K-01"/>
      <sheetName val="EBITDA_oFCF_SF_Capex in LC"/>
      <sheetName val="Parameter "/>
    </sheetNames>
    <sheetDataSet>
      <sheetData sheetId="0"/>
      <sheetData sheetId="1" refreshError="1">
        <row r="8">
          <cell r="E8">
            <v>2000</v>
          </cell>
        </row>
        <row r="12">
          <cell r="E12">
            <v>2004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Navigation"/>
      <sheetName val="Premises"/>
      <sheetName val="Market"/>
      <sheetName val="Subscribers"/>
      <sheetName val="Revenue"/>
      <sheetName val="Direct Costs"/>
      <sheetName val="Market Invest"/>
      <sheetName val="Cluster Costs"/>
      <sheetName val="Other FPL"/>
      <sheetName val="CAPEX &amp; D.A."/>
      <sheetName val="Balance Sheet"/>
      <sheetName val="Functional P&amp;L"/>
      <sheetName val="EVA"/>
      <sheetName val="Cash Flow"/>
      <sheetName val="Exchange rates"/>
      <sheetName val="KPI Summary Local"/>
      <sheetName val="KPI Summary EUR"/>
      <sheetName val="Manual"/>
      <sheetName val="Settings-Tech"/>
      <sheetName val="Ablage"/>
      <sheetName val="Export Tool"/>
      <sheetName val="99 General Parameter"/>
    </sheetNames>
    <sheetDataSet>
      <sheetData sheetId="0" refreshError="1">
        <row r="11">
          <cell r="D11">
            <v>2008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upload_TMUS and SEE KPI Input"/>
    </sheetNames>
    <sheetDataSet>
      <sheetData sheetId="0">
        <row r="8">
          <cell r="N8" t="str">
            <v>0763</v>
          </cell>
        </row>
      </sheetData>
      <sheetData sheetId="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s"/>
      <sheetName val="ETB_P&amp;L"/>
      <sheetName val="ETB_BalSheet"/>
      <sheetName val="import_bs"/>
      <sheetName val="Import_P&amp;L"/>
      <sheetName val="C&amp;Wreturn"/>
      <sheetName val="Frontsheet"/>
      <sheetName val="Manreport"/>
      <sheetName val="p&amp;l"/>
      <sheetName val="BalanceSheet"/>
      <sheetName val="Cash flow"/>
      <sheetName val="Notes1&amp;2"/>
      <sheetName val="Notes3&amp;4&amp;5"/>
      <sheetName val="Note6"/>
      <sheetName val="Note8"/>
      <sheetName val="Note9"/>
      <sheetName val="Notes10 to12"/>
      <sheetName val="Note13"/>
      <sheetName val="Note13b"/>
      <sheetName val="Notes17to24"/>
      <sheetName val="Module8"/>
      <sheetName val="blank"/>
      <sheetName val="Sheet1"/>
      <sheetName val="Notes17to24_adjustable"/>
      <sheetName val="Parameter "/>
      <sheetName val="Sett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refreshError="1"/>
      <sheetData sheetId="25"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nstige Makros"/>
      <sheetName val="Abweichungsmakro"/>
      <sheetName val="Info"/>
      <sheetName val="Entities"/>
      <sheetName val="Steuerung"/>
      <sheetName val="Inhalt2004"/>
      <sheetName val="Inhalt"/>
      <sheetName val="Reportstruktur"/>
      <sheetName val="InhaltEil"/>
      <sheetName val="Titel"/>
      <sheetName val="Reportstruktur2"/>
      <sheetName val="ImpressumEil"/>
      <sheetName val="Impressum"/>
      <sheetName val="Zwischenblätter_Flash"/>
      <sheetName val="Zwischenblätter"/>
      <sheetName val="PDFNamen nicht generiert. Seite"/>
      <sheetName val="QuelleSenke "/>
      <sheetName val="report"/>
      <sheetName val="Manreport"/>
      <sheetName val="Notes17to24"/>
      <sheetName val="Note13b"/>
    </sheetNames>
    <sheetDataSet>
      <sheetData sheetId="0"/>
      <sheetData sheetId="1"/>
      <sheetData sheetId="2"/>
      <sheetData sheetId="3"/>
      <sheetData sheetId="4" refreshError="1">
        <row r="55">
          <cell r="C55" t="str">
            <v>Eilbericht, Februar 2004
&amp;D</v>
          </cell>
        </row>
        <row r="57">
          <cell r="C57" t="str">
            <v>Vertraulich / Nur für den persönlichen Gebrauch
Eigentum der Deutschen Telekom AG</v>
          </cell>
        </row>
        <row r="58">
          <cell r="C58" t="str">
            <v>Arial</v>
          </cell>
        </row>
        <row r="62">
          <cell r="C62" t="str">
            <v>Arial</v>
          </cell>
        </row>
        <row r="63">
          <cell r="C63" t="str">
            <v>Arial</v>
          </cell>
        </row>
        <row r="67">
          <cell r="C67" t="str">
            <v>Standard</v>
          </cell>
        </row>
        <row r="69">
          <cell r="C69" t="str">
            <v>Standard</v>
          </cell>
        </row>
        <row r="73">
          <cell r="C73">
            <v>9</v>
          </cell>
        </row>
        <row r="74">
          <cell r="C74">
            <v>9</v>
          </cell>
        </row>
        <row r="75">
          <cell r="C75">
            <v>9</v>
          </cell>
        </row>
      </sheetData>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CKPIT"/>
      <sheetName val="Tariff Analysis"/>
      <sheetName val="Add Tariff"/>
      <sheetName val="Close Tariff"/>
      <sheetName val="Modify Tariff"/>
      <sheetName val="IN"/>
      <sheetName val="Assumptions"/>
      <sheetName val="Elasticities"/>
      <sheetName val="Seasonalities"/>
      <sheetName val="Tariffs"/>
      <sheetName val="Subscriber"/>
      <sheetName val="2006-05"/>
      <sheetName val="CALC"/>
      <sheetName val="Subscriber(E)"/>
      <sheetName val="2006-06"/>
      <sheetName val="2006-07"/>
      <sheetName val="2006-08"/>
      <sheetName val="2006-09"/>
      <sheetName val="2006-10"/>
      <sheetName val="2006-11"/>
      <sheetName val="2006-12"/>
      <sheetName val="2007-01"/>
      <sheetName val="2007-02"/>
      <sheetName val="2007-03"/>
      <sheetName val="2007-04"/>
      <sheetName val="2007-05"/>
      <sheetName val="OUT"/>
      <sheetName val="Summary"/>
    </sheetNames>
    <sheetDataSet>
      <sheetData sheetId="0"/>
      <sheetData sheetId="1"/>
      <sheetData sheetId="2"/>
      <sheetData sheetId="3"/>
      <sheetData sheetId="4"/>
      <sheetData sheetId="5"/>
      <sheetData sheetId="6"/>
      <sheetData sheetId="7" refreshError="1">
        <row r="3">
          <cell r="C3">
            <v>9.9009900990099015E-2</v>
          </cell>
          <cell r="D3">
            <v>9.9009900990099015E-2</v>
          </cell>
        </row>
        <row r="7">
          <cell r="C7">
            <v>3.9603960396039604E-2</v>
          </cell>
          <cell r="D7">
            <v>9.9009900990099015E-2</v>
          </cell>
        </row>
        <row r="8">
          <cell r="C8">
            <v>0.08</v>
          </cell>
          <cell r="D8">
            <v>0.08</v>
          </cell>
        </row>
        <row r="15">
          <cell r="C15">
            <v>0.01</v>
          </cell>
        </row>
        <row r="16">
          <cell r="C16">
            <v>1E-3</v>
          </cell>
        </row>
        <row r="17">
          <cell r="C17">
            <v>0.05</v>
          </cell>
        </row>
        <row r="19">
          <cell r="C19" t="str">
            <v>2006-05</v>
          </cell>
          <cell r="D19" t="str">
            <v>2006-06</v>
          </cell>
          <cell r="E19" t="str">
            <v>2006-07</v>
          </cell>
          <cell r="F19" t="str">
            <v>2006-08</v>
          </cell>
          <cell r="G19" t="str">
            <v>2006-09</v>
          </cell>
          <cell r="H19" t="str">
            <v>2006-10</v>
          </cell>
          <cell r="I19" t="str">
            <v>2006-11</v>
          </cell>
          <cell r="J19" t="str">
            <v>2006-12</v>
          </cell>
          <cell r="K19" t="str">
            <v>2007-01</v>
          </cell>
          <cell r="L19" t="str">
            <v>2007-02</v>
          </cell>
          <cell r="M19" t="str">
            <v>2007-03</v>
          </cell>
          <cell r="N19" t="str">
            <v>2007-04</v>
          </cell>
        </row>
        <row r="20">
          <cell r="C20">
            <v>14595566</v>
          </cell>
          <cell r="D20">
            <v>14939507.666666666</v>
          </cell>
          <cell r="E20">
            <v>15283449.333333332</v>
          </cell>
          <cell r="F20">
            <v>15627391</v>
          </cell>
          <cell r="G20">
            <v>16124263.666666666</v>
          </cell>
          <cell r="H20">
            <v>16621136.333333332</v>
          </cell>
          <cell r="I20">
            <v>17118009</v>
          </cell>
          <cell r="J20">
            <v>17398883.333333332</v>
          </cell>
          <cell r="K20">
            <v>17679757.666666664</v>
          </cell>
          <cell r="L20">
            <v>17960632</v>
          </cell>
          <cell r="M20">
            <v>18241506.333333332</v>
          </cell>
          <cell r="N20">
            <v>18522380.666666664</v>
          </cell>
        </row>
        <row r="21">
          <cell r="C21">
            <v>18494168.999999996</v>
          </cell>
          <cell r="D21">
            <v>19118633.666666664</v>
          </cell>
          <cell r="E21">
            <v>19743098.333333332</v>
          </cell>
          <cell r="F21">
            <v>20367563</v>
          </cell>
          <cell r="G21">
            <v>20992027.666666668</v>
          </cell>
          <cell r="H21">
            <v>21616492.333333336</v>
          </cell>
          <cell r="I21">
            <v>22240957</v>
          </cell>
          <cell r="J21">
            <v>22308171.666666668</v>
          </cell>
          <cell r="K21">
            <v>22375386.333333336</v>
          </cell>
          <cell r="L21">
            <v>22442601</v>
          </cell>
          <cell r="M21">
            <v>22509815.666666668</v>
          </cell>
          <cell r="N21">
            <v>22577030.333333336</v>
          </cell>
        </row>
        <row r="22">
          <cell r="C22">
            <v>33089734.999999996</v>
          </cell>
          <cell r="D22">
            <v>34058141.333333328</v>
          </cell>
          <cell r="E22">
            <v>35026547.666666664</v>
          </cell>
          <cell r="F22">
            <v>35994954</v>
          </cell>
          <cell r="G22">
            <v>37116291.333333336</v>
          </cell>
          <cell r="H22">
            <v>38237628.666666672</v>
          </cell>
          <cell r="I22">
            <v>39358966</v>
          </cell>
          <cell r="J22">
            <v>39707055</v>
          </cell>
          <cell r="K22">
            <v>40055144</v>
          </cell>
          <cell r="L22">
            <v>40403233</v>
          </cell>
          <cell r="M22">
            <v>40751322</v>
          </cell>
          <cell r="N22">
            <v>41099411</v>
          </cell>
        </row>
        <row r="23">
          <cell r="D23">
            <v>343941.66666666605</v>
          </cell>
          <cell r="E23">
            <v>343941.66666666605</v>
          </cell>
          <cell r="F23">
            <v>343941.66666666791</v>
          </cell>
          <cell r="G23">
            <v>496872.66666666605</v>
          </cell>
          <cell r="H23">
            <v>496872.66666666605</v>
          </cell>
          <cell r="I23">
            <v>496872.66666666791</v>
          </cell>
          <cell r="J23">
            <v>280874.33333333209</v>
          </cell>
          <cell r="K23">
            <v>280874.33333333209</v>
          </cell>
          <cell r="L23">
            <v>280874.33333333582</v>
          </cell>
          <cell r="M23">
            <v>280874.33333333209</v>
          </cell>
          <cell r="N23">
            <v>280874.33333333209</v>
          </cell>
        </row>
        <row r="26">
          <cell r="C26">
            <v>0.16264313725490198</v>
          </cell>
        </row>
      </sheetData>
      <sheetData sheetId="8"/>
      <sheetData sheetId="9" refreshError="1">
        <row r="1">
          <cell r="D1" t="str">
            <v>2006-05</v>
          </cell>
          <cell r="E1" t="str">
            <v>2006-06</v>
          </cell>
          <cell r="F1" t="str">
            <v>2006-07</v>
          </cell>
          <cell r="G1" t="str">
            <v>2006-08</v>
          </cell>
          <cell r="H1" t="str">
            <v>2006-09</v>
          </cell>
          <cell r="I1" t="str">
            <v>2006-10</v>
          </cell>
          <cell r="J1" t="str">
            <v>2006-11</v>
          </cell>
          <cell r="K1" t="str">
            <v>2006-12</v>
          </cell>
          <cell r="L1" t="str">
            <v>2007-01</v>
          </cell>
          <cell r="M1" t="str">
            <v>2007-02</v>
          </cell>
          <cell r="N1" t="str">
            <v>2007-03</v>
          </cell>
          <cell r="O1" t="str">
            <v>2007-04</v>
          </cell>
        </row>
        <row r="2">
          <cell r="D2">
            <v>1</v>
          </cell>
          <cell r="E2">
            <v>1</v>
          </cell>
          <cell r="F2">
            <v>1</v>
          </cell>
          <cell r="G2">
            <v>1</v>
          </cell>
          <cell r="H2">
            <v>1</v>
          </cell>
          <cell r="I2">
            <v>1</v>
          </cell>
          <cell r="J2">
            <v>1</v>
          </cell>
          <cell r="K2">
            <v>1</v>
          </cell>
          <cell r="L2">
            <v>1</v>
          </cell>
          <cell r="M2">
            <v>1</v>
          </cell>
          <cell r="N2">
            <v>1</v>
          </cell>
          <cell r="O2">
            <v>1</v>
          </cell>
        </row>
        <row r="3">
          <cell r="D3">
            <v>1.0333333333333334</v>
          </cell>
          <cell r="E3">
            <v>0.967741935483871</v>
          </cell>
          <cell r="F3">
            <v>1.0333333333333334</v>
          </cell>
          <cell r="G3">
            <v>1</v>
          </cell>
          <cell r="H3">
            <v>0.967741935483871</v>
          </cell>
          <cell r="I3">
            <v>1.0333333333333334</v>
          </cell>
          <cell r="J3">
            <v>0.967741935483871</v>
          </cell>
          <cell r="K3">
            <v>1.0333333333333334</v>
          </cell>
          <cell r="L3">
            <v>1</v>
          </cell>
          <cell r="M3">
            <v>0.90322580645161288</v>
          </cell>
          <cell r="N3">
            <v>1.1071428571428572</v>
          </cell>
          <cell r="O3">
            <v>0.967741935483871</v>
          </cell>
        </row>
        <row r="4">
          <cell r="D4">
            <v>1.0333333333333334</v>
          </cell>
          <cell r="E4">
            <v>0.967741935483871</v>
          </cell>
          <cell r="F4">
            <v>1.0333333333333334</v>
          </cell>
          <cell r="G4">
            <v>1</v>
          </cell>
          <cell r="H4">
            <v>0.967741935483871</v>
          </cell>
          <cell r="I4">
            <v>1.0333333333333334</v>
          </cell>
          <cell r="J4">
            <v>0.967741935483871</v>
          </cell>
          <cell r="K4">
            <v>1.0333333333333334</v>
          </cell>
          <cell r="L4">
            <v>1</v>
          </cell>
          <cell r="M4">
            <v>0.90322580645161288</v>
          </cell>
          <cell r="N4">
            <v>1.1071428571428572</v>
          </cell>
          <cell r="O4">
            <v>0.967741935483871</v>
          </cell>
        </row>
        <row r="7">
          <cell r="D7" t="str">
            <v>2006-05</v>
          </cell>
          <cell r="E7" t="str">
            <v>2006-06</v>
          </cell>
          <cell r="F7" t="str">
            <v>2006-07</v>
          </cell>
          <cell r="G7" t="str">
            <v>2006-08</v>
          </cell>
          <cell r="H7" t="str">
            <v>2006-09</v>
          </cell>
          <cell r="I7" t="str">
            <v>2006-10</v>
          </cell>
          <cell r="J7" t="str">
            <v>2006-11</v>
          </cell>
          <cell r="K7" t="str">
            <v>2006-12</v>
          </cell>
          <cell r="L7" t="str">
            <v>2007-01</v>
          </cell>
          <cell r="M7" t="str">
            <v>2007-02</v>
          </cell>
          <cell r="N7" t="str">
            <v>2007-03</v>
          </cell>
          <cell r="O7" t="str">
            <v>2007-04</v>
          </cell>
        </row>
        <row r="8">
          <cell r="D8">
            <v>1</v>
          </cell>
          <cell r="E8">
            <v>1</v>
          </cell>
          <cell r="F8">
            <v>1</v>
          </cell>
          <cell r="G8">
            <v>1</v>
          </cell>
          <cell r="H8">
            <v>1</v>
          </cell>
          <cell r="I8">
            <v>1</v>
          </cell>
          <cell r="J8">
            <v>1</v>
          </cell>
          <cell r="K8">
            <v>1</v>
          </cell>
          <cell r="L8">
            <v>1</v>
          </cell>
          <cell r="M8">
            <v>1</v>
          </cell>
          <cell r="N8">
            <v>1</v>
          </cell>
          <cell r="O8">
            <v>1</v>
          </cell>
        </row>
        <row r="9">
          <cell r="D9">
            <v>1.0333333333333334</v>
          </cell>
          <cell r="E9">
            <v>0.967741935483871</v>
          </cell>
          <cell r="F9">
            <v>1.0333333333333334</v>
          </cell>
          <cell r="G9">
            <v>1</v>
          </cell>
          <cell r="H9">
            <v>0.967741935483871</v>
          </cell>
          <cell r="I9">
            <v>1.0333333333333334</v>
          </cell>
          <cell r="J9">
            <v>0.967741935483871</v>
          </cell>
          <cell r="K9">
            <v>1.0333333333333334</v>
          </cell>
          <cell r="L9">
            <v>1</v>
          </cell>
          <cell r="M9">
            <v>0.90322580645161288</v>
          </cell>
          <cell r="N9">
            <v>1.1071428571428572</v>
          </cell>
          <cell r="O9">
            <v>0.967741935483871</v>
          </cell>
        </row>
        <row r="10">
          <cell r="D10">
            <v>1.0333333333333334</v>
          </cell>
          <cell r="E10">
            <v>0.967741935483871</v>
          </cell>
          <cell r="F10">
            <v>1.0333333333333334</v>
          </cell>
          <cell r="G10">
            <v>1</v>
          </cell>
          <cell r="H10">
            <v>0.967741935483871</v>
          </cell>
          <cell r="I10">
            <v>1.0333333333333334</v>
          </cell>
          <cell r="J10">
            <v>0.967741935483871</v>
          </cell>
          <cell r="K10">
            <v>1.0333333333333334</v>
          </cell>
          <cell r="L10">
            <v>1</v>
          </cell>
          <cell r="M10">
            <v>0.90322580645161288</v>
          </cell>
          <cell r="N10">
            <v>1.1071428571428572</v>
          </cell>
          <cell r="O10">
            <v>0.967741935483871</v>
          </cell>
        </row>
        <row r="12">
          <cell r="D12" t="str">
            <v>2006-05</v>
          </cell>
          <cell r="E12" t="str">
            <v>2006-06</v>
          </cell>
          <cell r="F12" t="str">
            <v>2006-07</v>
          </cell>
          <cell r="G12" t="str">
            <v>2006-08</v>
          </cell>
          <cell r="H12" t="str">
            <v>2006-09</v>
          </cell>
          <cell r="I12" t="str">
            <v>2006-10</v>
          </cell>
          <cell r="J12" t="str">
            <v>2006-11</v>
          </cell>
          <cell r="K12" t="str">
            <v>2006-12</v>
          </cell>
          <cell r="L12" t="str">
            <v>2007-01</v>
          </cell>
          <cell r="M12" t="str">
            <v>2007-02</v>
          </cell>
          <cell r="N12" t="str">
            <v>2007-03</v>
          </cell>
          <cell r="O12" t="str">
            <v>2007-04</v>
          </cell>
        </row>
        <row r="13">
          <cell r="D13">
            <v>1</v>
          </cell>
          <cell r="E13">
            <v>1</v>
          </cell>
          <cell r="F13">
            <v>1</v>
          </cell>
          <cell r="G13">
            <v>1</v>
          </cell>
          <cell r="H13">
            <v>1</v>
          </cell>
          <cell r="I13">
            <v>1</v>
          </cell>
          <cell r="J13">
            <v>1</v>
          </cell>
          <cell r="K13">
            <v>1</v>
          </cell>
          <cell r="L13">
            <v>1</v>
          </cell>
          <cell r="M13">
            <v>1</v>
          </cell>
          <cell r="N13">
            <v>1</v>
          </cell>
          <cell r="O13">
            <v>1</v>
          </cell>
        </row>
        <row r="14">
          <cell r="D14">
            <v>1.0333333333333334</v>
          </cell>
          <cell r="E14">
            <v>0.967741935483871</v>
          </cell>
          <cell r="F14">
            <v>1.0333333333333334</v>
          </cell>
          <cell r="G14">
            <v>1</v>
          </cell>
          <cell r="H14">
            <v>0.967741935483871</v>
          </cell>
          <cell r="I14">
            <v>1.0333333333333334</v>
          </cell>
          <cell r="J14">
            <v>0.967741935483871</v>
          </cell>
          <cell r="K14">
            <v>1.0333333333333334</v>
          </cell>
          <cell r="L14">
            <v>1</v>
          </cell>
          <cell r="M14">
            <v>0.90322580645161288</v>
          </cell>
          <cell r="N14">
            <v>1.1071428571428572</v>
          </cell>
          <cell r="O14">
            <v>0.967741935483871</v>
          </cell>
        </row>
        <row r="15">
          <cell r="D15">
            <v>1.0333333333333334</v>
          </cell>
          <cell r="E15">
            <v>0.967741935483871</v>
          </cell>
          <cell r="F15">
            <v>1.0333333333333334</v>
          </cell>
          <cell r="G15">
            <v>1</v>
          </cell>
          <cell r="H15">
            <v>0.967741935483871</v>
          </cell>
          <cell r="I15">
            <v>1.0333333333333334</v>
          </cell>
          <cell r="J15">
            <v>0.967741935483871</v>
          </cell>
          <cell r="K15">
            <v>1.0333333333333334</v>
          </cell>
          <cell r="L15">
            <v>1</v>
          </cell>
          <cell r="M15">
            <v>0.90322580645161288</v>
          </cell>
          <cell r="N15">
            <v>1.1071428571428572</v>
          </cell>
          <cell r="O15">
            <v>0.967741935483871</v>
          </cell>
        </row>
        <row r="17">
          <cell r="D17" t="str">
            <v>2006-05</v>
          </cell>
          <cell r="E17" t="str">
            <v>2006-06</v>
          </cell>
          <cell r="F17" t="str">
            <v>2006-07</v>
          </cell>
          <cell r="G17" t="str">
            <v>2006-08</v>
          </cell>
          <cell r="H17" t="str">
            <v>2006-09</v>
          </cell>
          <cell r="I17" t="str">
            <v>2006-10</v>
          </cell>
          <cell r="J17" t="str">
            <v>2006-11</v>
          </cell>
          <cell r="K17" t="str">
            <v>2006-12</v>
          </cell>
          <cell r="L17" t="str">
            <v>2007-01</v>
          </cell>
          <cell r="M17" t="str">
            <v>2007-02</v>
          </cell>
          <cell r="N17" t="str">
            <v>2007-03</v>
          </cell>
          <cell r="O17" t="str">
            <v>2007-04</v>
          </cell>
        </row>
        <row r="18">
          <cell r="D18">
            <v>1</v>
          </cell>
          <cell r="E18">
            <v>1</v>
          </cell>
          <cell r="F18">
            <v>1</v>
          </cell>
          <cell r="G18">
            <v>1</v>
          </cell>
          <cell r="H18">
            <v>1</v>
          </cell>
          <cell r="I18">
            <v>1</v>
          </cell>
          <cell r="J18">
            <v>1</v>
          </cell>
          <cell r="K18">
            <v>1</v>
          </cell>
          <cell r="L18">
            <v>1</v>
          </cell>
          <cell r="M18">
            <v>1</v>
          </cell>
          <cell r="N18">
            <v>1</v>
          </cell>
          <cell r="O18">
            <v>1</v>
          </cell>
        </row>
        <row r="19">
          <cell r="D19">
            <v>1.0333333333333334</v>
          </cell>
          <cell r="E19">
            <v>0.967741935483871</v>
          </cell>
          <cell r="F19">
            <v>1.0333333333333334</v>
          </cell>
          <cell r="G19">
            <v>1</v>
          </cell>
          <cell r="H19">
            <v>0.967741935483871</v>
          </cell>
          <cell r="I19">
            <v>1.0333333333333334</v>
          </cell>
          <cell r="J19">
            <v>0.967741935483871</v>
          </cell>
          <cell r="K19">
            <v>1.0333333333333334</v>
          </cell>
          <cell r="L19">
            <v>1</v>
          </cell>
          <cell r="M19">
            <v>0.90322580645161288</v>
          </cell>
          <cell r="N19">
            <v>1.1071428571428572</v>
          </cell>
          <cell r="O19">
            <v>0.967741935483871</v>
          </cell>
        </row>
        <row r="20">
          <cell r="D20">
            <v>1.0333333333333334</v>
          </cell>
          <cell r="E20">
            <v>0.967741935483871</v>
          </cell>
          <cell r="F20">
            <v>1.0333333333333334</v>
          </cell>
          <cell r="G20">
            <v>1</v>
          </cell>
          <cell r="H20">
            <v>0.967741935483871</v>
          </cell>
          <cell r="I20">
            <v>1.0333333333333334</v>
          </cell>
          <cell r="J20">
            <v>0.967741935483871</v>
          </cell>
          <cell r="K20">
            <v>1.0333333333333334</v>
          </cell>
          <cell r="L20">
            <v>1</v>
          </cell>
          <cell r="M20">
            <v>0.90322580645161288</v>
          </cell>
          <cell r="N20">
            <v>1.1071428571428572</v>
          </cell>
          <cell r="O20">
            <v>0.967741935483871</v>
          </cell>
        </row>
        <row r="22">
          <cell r="D22" t="str">
            <v>2006-05</v>
          </cell>
          <cell r="E22" t="str">
            <v>2006-06</v>
          </cell>
          <cell r="F22" t="str">
            <v>2006-07</v>
          </cell>
          <cell r="G22" t="str">
            <v>2006-08</v>
          </cell>
          <cell r="H22" t="str">
            <v>2006-09</v>
          </cell>
          <cell r="I22" t="str">
            <v>2006-10</v>
          </cell>
          <cell r="J22" t="str">
            <v>2006-11</v>
          </cell>
          <cell r="K22" t="str">
            <v>2006-12</v>
          </cell>
          <cell r="L22" t="str">
            <v>2007-01</v>
          </cell>
          <cell r="M22" t="str">
            <v>2007-02</v>
          </cell>
          <cell r="N22" t="str">
            <v>2007-03</v>
          </cell>
          <cell r="O22" t="str">
            <v>2007-04</v>
          </cell>
        </row>
        <row r="23">
          <cell r="D23">
            <v>1</v>
          </cell>
          <cell r="E23">
            <v>1</v>
          </cell>
          <cell r="F23">
            <v>1</v>
          </cell>
          <cell r="G23">
            <v>1</v>
          </cell>
          <cell r="H23">
            <v>1</v>
          </cell>
          <cell r="I23">
            <v>1</v>
          </cell>
          <cell r="J23">
            <v>1</v>
          </cell>
          <cell r="K23">
            <v>1</v>
          </cell>
          <cell r="L23">
            <v>1</v>
          </cell>
          <cell r="M23">
            <v>1</v>
          </cell>
          <cell r="N23">
            <v>1</v>
          </cell>
          <cell r="O23">
            <v>1</v>
          </cell>
        </row>
        <row r="24">
          <cell r="D24">
            <v>1.0333333333333334</v>
          </cell>
          <cell r="E24">
            <v>0.967741935483871</v>
          </cell>
          <cell r="F24">
            <v>1.0333333333333334</v>
          </cell>
          <cell r="G24">
            <v>1</v>
          </cell>
          <cell r="H24">
            <v>0.967741935483871</v>
          </cell>
          <cell r="I24">
            <v>1.0333333333333334</v>
          </cell>
          <cell r="J24">
            <v>0.967741935483871</v>
          </cell>
          <cell r="K24">
            <v>1.0333333333333334</v>
          </cell>
          <cell r="L24">
            <v>1</v>
          </cell>
          <cell r="M24">
            <v>0.90322580645161288</v>
          </cell>
          <cell r="N24">
            <v>1.1071428571428572</v>
          </cell>
          <cell r="O24">
            <v>0.967741935483871</v>
          </cell>
        </row>
        <row r="25">
          <cell r="D25">
            <v>1.0333333333333334</v>
          </cell>
          <cell r="E25">
            <v>0.967741935483871</v>
          </cell>
          <cell r="F25">
            <v>1.0333333333333334</v>
          </cell>
          <cell r="G25">
            <v>1</v>
          </cell>
          <cell r="H25">
            <v>0.967741935483871</v>
          </cell>
          <cell r="I25">
            <v>1.0333333333333334</v>
          </cell>
          <cell r="J25">
            <v>0.967741935483871</v>
          </cell>
          <cell r="K25">
            <v>1.0333333333333334</v>
          </cell>
          <cell r="L25">
            <v>1</v>
          </cell>
          <cell r="M25">
            <v>0.90322580645161288</v>
          </cell>
          <cell r="N25">
            <v>1.1071428571428572</v>
          </cell>
          <cell r="O25">
            <v>0.967741935483871</v>
          </cell>
        </row>
        <row r="27">
          <cell r="D27" t="str">
            <v>2006-05</v>
          </cell>
          <cell r="E27" t="str">
            <v>2006-06</v>
          </cell>
          <cell r="F27" t="str">
            <v>2006-07</v>
          </cell>
          <cell r="G27" t="str">
            <v>2006-08</v>
          </cell>
          <cell r="H27" t="str">
            <v>2006-09</v>
          </cell>
          <cell r="I27" t="str">
            <v>2006-10</v>
          </cell>
          <cell r="J27" t="str">
            <v>2006-11</v>
          </cell>
          <cell r="K27" t="str">
            <v>2006-12</v>
          </cell>
          <cell r="L27" t="str">
            <v>2007-01</v>
          </cell>
          <cell r="M27" t="str">
            <v>2007-02</v>
          </cell>
          <cell r="N27" t="str">
            <v>2007-03</v>
          </cell>
          <cell r="O27" t="str">
            <v>2007-04</v>
          </cell>
        </row>
        <row r="28">
          <cell r="D28">
            <v>1</v>
          </cell>
          <cell r="E28">
            <v>1</v>
          </cell>
          <cell r="F28">
            <v>1</v>
          </cell>
          <cell r="G28">
            <v>1</v>
          </cell>
          <cell r="H28">
            <v>1</v>
          </cell>
          <cell r="I28">
            <v>1</v>
          </cell>
          <cell r="J28">
            <v>1</v>
          </cell>
          <cell r="K28">
            <v>1</v>
          </cell>
          <cell r="L28">
            <v>1</v>
          </cell>
          <cell r="M28">
            <v>1</v>
          </cell>
          <cell r="N28">
            <v>1</v>
          </cell>
          <cell r="O28">
            <v>1</v>
          </cell>
        </row>
        <row r="29">
          <cell r="D29">
            <v>1.0333333333333334</v>
          </cell>
          <cell r="E29">
            <v>0.967741935483871</v>
          </cell>
          <cell r="F29">
            <v>1.0333333333333334</v>
          </cell>
          <cell r="G29">
            <v>1</v>
          </cell>
          <cell r="H29">
            <v>0.967741935483871</v>
          </cell>
          <cell r="I29">
            <v>1.0333333333333334</v>
          </cell>
          <cell r="J29">
            <v>0.967741935483871</v>
          </cell>
          <cell r="K29">
            <v>1.0333333333333334</v>
          </cell>
          <cell r="L29">
            <v>1</v>
          </cell>
          <cell r="M29">
            <v>0.90322580645161288</v>
          </cell>
          <cell r="N29">
            <v>1.1071428571428572</v>
          </cell>
          <cell r="O29">
            <v>0.967741935483871</v>
          </cell>
        </row>
        <row r="30">
          <cell r="D30">
            <v>1.0333333333333334</v>
          </cell>
          <cell r="E30">
            <v>0.967741935483871</v>
          </cell>
          <cell r="F30">
            <v>1.0333333333333334</v>
          </cell>
          <cell r="G30">
            <v>1</v>
          </cell>
          <cell r="H30">
            <v>0.967741935483871</v>
          </cell>
          <cell r="I30">
            <v>1.0333333333333334</v>
          </cell>
          <cell r="J30">
            <v>0.967741935483871</v>
          </cell>
          <cell r="K30">
            <v>1.0333333333333334</v>
          </cell>
          <cell r="L30">
            <v>1</v>
          </cell>
          <cell r="M30">
            <v>0.90322580645161288</v>
          </cell>
          <cell r="N30">
            <v>1.1071428571428572</v>
          </cell>
          <cell r="O30">
            <v>0.967741935483871</v>
          </cell>
        </row>
      </sheetData>
      <sheetData sheetId="10"/>
      <sheetData sheetId="11"/>
      <sheetData sheetId="12" refreshError="1">
        <row r="101">
          <cell r="B101" t="e">
            <v>#NAME?</v>
          </cell>
          <cell r="F101" t="e">
            <v>#NAME?</v>
          </cell>
          <cell r="G101" t="e">
            <v>#NAME?</v>
          </cell>
          <cell r="H101" t="e">
            <v>#NAME?</v>
          </cell>
          <cell r="M101" t="e">
            <v>#NAME?</v>
          </cell>
          <cell r="N101" t="e">
            <v>#NAME?</v>
          </cell>
          <cell r="O101" t="e">
            <v>#NAME?</v>
          </cell>
          <cell r="P101" t="e">
            <v>#NAME?</v>
          </cell>
          <cell r="U101" t="e">
            <v>#NAME?</v>
          </cell>
          <cell r="Y101" t="e">
            <v>#NAME?</v>
          </cell>
          <cell r="AB101" t="e">
            <v>#NAME?</v>
          </cell>
          <cell r="AE101" t="e">
            <v>#NAME?</v>
          </cell>
          <cell r="AH101" t="e">
            <v>#NAME?</v>
          </cell>
          <cell r="AP101" t="e">
            <v>#NAME?</v>
          </cell>
          <cell r="AS101" t="e">
            <v>#NAME?</v>
          </cell>
          <cell r="AX101" t="e">
            <v>#NAME?</v>
          </cell>
          <cell r="AY101" t="e">
            <v>#NAME?</v>
          </cell>
          <cell r="AZ101" t="e">
            <v>#NAME?</v>
          </cell>
          <cell r="BA101" t="e">
            <v>#NAME?</v>
          </cell>
          <cell r="BB101" t="e">
            <v>#NAME?</v>
          </cell>
          <cell r="BD101" t="e">
            <v>#NAME?</v>
          </cell>
          <cell r="BE101" t="e">
            <v>#NAME?</v>
          </cell>
          <cell r="BF101" t="e">
            <v>#NAME?</v>
          </cell>
          <cell r="BG101" t="e">
            <v>#NAME?</v>
          </cell>
          <cell r="BH101" t="e">
            <v>#NAME?</v>
          </cell>
          <cell r="BI101" t="e">
            <v>#NAME?</v>
          </cell>
          <cell r="BJ101" t="e">
            <v>#NAME?</v>
          </cell>
          <cell r="BK101" t="e">
            <v>#NAME?</v>
          </cell>
          <cell r="BT101" t="e">
            <v>#NAME?</v>
          </cell>
          <cell r="BU101" t="e">
            <v>#NAME?</v>
          </cell>
          <cell r="BV101" t="e">
            <v>#NAME?</v>
          </cell>
          <cell r="BW101" t="e">
            <v>#NAME?</v>
          </cell>
          <cell r="CC101" t="e">
            <v>#NAME?</v>
          </cell>
          <cell r="CD101" t="e">
            <v>#NAME?</v>
          </cell>
          <cell r="CE101" t="e">
            <v>#NAME?</v>
          </cell>
          <cell r="CF101" t="e">
            <v>#NAME?</v>
          </cell>
        </row>
        <row r="2501">
          <cell r="B2501" t="e">
            <v>#NAME?</v>
          </cell>
        </row>
      </sheetData>
      <sheetData sheetId="13"/>
      <sheetData sheetId="14" refreshError="1">
        <row r="701">
          <cell r="E701" t="str">
            <v>2006-05</v>
          </cell>
          <cell r="F701" t="str">
            <v>2006-06</v>
          </cell>
          <cell r="G701" t="str">
            <v>2006-07</v>
          </cell>
          <cell r="H701" t="str">
            <v>2006-08</v>
          </cell>
          <cell r="I701" t="str">
            <v>2006-09</v>
          </cell>
          <cell r="J701" t="str">
            <v>2006-10</v>
          </cell>
          <cell r="K701" t="str">
            <v>2006-11</v>
          </cell>
          <cell r="L701" t="str">
            <v>2006-12</v>
          </cell>
          <cell r="M701" t="str">
            <v>2007-01</v>
          </cell>
          <cell r="N701" t="str">
            <v>2007-02</v>
          </cell>
          <cell r="O701" t="str">
            <v>2007-03</v>
          </cell>
          <cell r="P701" t="str">
            <v>2007-04</v>
          </cell>
          <cell r="Q701" t="str">
            <v>2007-05</v>
          </cell>
        </row>
        <row r="702">
          <cell r="E702">
            <v>297.5</v>
          </cell>
          <cell r="F702">
            <v>297.40713582024188</v>
          </cell>
          <cell r="G702">
            <v>296.40784875072444</v>
          </cell>
          <cell r="H702">
            <v>295.60212451255876</v>
          </cell>
          <cell r="I702">
            <v>294.95470369284192</v>
          </cell>
          <cell r="J702">
            <v>294.44310286247628</v>
          </cell>
          <cell r="K702">
            <v>293.94257219727297</v>
          </cell>
          <cell r="L702">
            <v>293.27637858751291</v>
          </cell>
          <cell r="M702">
            <v>292.41946844038449</v>
          </cell>
          <cell r="N702">
            <v>291.62827477928647</v>
          </cell>
          <cell r="O702">
            <v>290.83902144367403</v>
          </cell>
          <cell r="P702">
            <v>290.00885893667657</v>
          </cell>
          <cell r="Q702">
            <v>288.99326001032978</v>
          </cell>
        </row>
        <row r="703">
          <cell r="E703">
            <v>45</v>
          </cell>
          <cell r="F703">
            <v>45</v>
          </cell>
          <cell r="G703">
            <v>45</v>
          </cell>
          <cell r="H703">
            <v>45</v>
          </cell>
          <cell r="I703">
            <v>45</v>
          </cell>
          <cell r="J703">
            <v>45</v>
          </cell>
          <cell r="K703">
            <v>45</v>
          </cell>
          <cell r="L703">
            <v>45</v>
          </cell>
          <cell r="M703">
            <v>45</v>
          </cell>
          <cell r="N703">
            <v>45</v>
          </cell>
          <cell r="O703">
            <v>45</v>
          </cell>
          <cell r="P703">
            <v>45</v>
          </cell>
          <cell r="Q703">
            <v>45</v>
          </cell>
        </row>
        <row r="704">
          <cell r="E704">
            <v>137.5</v>
          </cell>
          <cell r="F704">
            <v>131.43388496771649</v>
          </cell>
          <cell r="G704">
            <v>124.4975435799381</v>
          </cell>
          <cell r="H704">
            <v>117.87015016457165</v>
          </cell>
          <cell r="I704">
            <v>111.70101872439625</v>
          </cell>
          <cell r="J704">
            <v>105.86985814612098</v>
          </cell>
          <cell r="K704">
            <v>100.24016344033387</v>
          </cell>
          <cell r="L704">
            <v>94.639857921552164</v>
          </cell>
          <cell r="M704">
            <v>88.96568398392327</v>
          </cell>
          <cell r="N704">
            <v>83.782736322893825</v>
          </cell>
          <cell r="O704">
            <v>78.796796625164689</v>
          </cell>
          <cell r="P704">
            <v>73.81206207628945</v>
          </cell>
          <cell r="Q704">
            <v>68.966125466663001</v>
          </cell>
        </row>
        <row r="705">
          <cell r="E705">
            <v>3090.5</v>
          </cell>
          <cell r="F705">
            <v>2865.7743932588069</v>
          </cell>
          <cell r="G705">
            <v>2609.0370335275611</v>
          </cell>
          <cell r="H705">
            <v>2360.2454234315142</v>
          </cell>
          <cell r="I705">
            <v>2127.6288296591301</v>
          </cell>
          <cell r="J705">
            <v>1907.264479109595</v>
          </cell>
          <cell r="K705">
            <v>1698.7577200813512</v>
          </cell>
          <cell r="L705">
            <v>1502.503133846019</v>
          </cell>
          <cell r="M705">
            <v>1315.1855072157311</v>
          </cell>
          <cell r="N705">
            <v>1148.4933203945018</v>
          </cell>
          <cell r="O705">
            <v>993.62443045215491</v>
          </cell>
          <cell r="P705">
            <v>844.76122133326157</v>
          </cell>
          <cell r="Q705">
            <v>712.37181476871501</v>
          </cell>
        </row>
        <row r="706">
          <cell r="E706">
            <v>11250.5</v>
          </cell>
          <cell r="F706">
            <v>10789.03727554237</v>
          </cell>
          <cell r="G706">
            <v>10217.684307030173</v>
          </cell>
          <cell r="H706">
            <v>9653.06572832659</v>
          </cell>
          <cell r="I706">
            <v>9113.5970777948314</v>
          </cell>
          <cell r="J706">
            <v>8590.2721587495871</v>
          </cell>
          <cell r="K706">
            <v>8082.4372448303311</v>
          </cell>
          <cell r="L706">
            <v>7590.4042131204733</v>
          </cell>
          <cell r="M706">
            <v>7105.9234550693054</v>
          </cell>
          <cell r="N706">
            <v>6659.8964371894726</v>
          </cell>
          <cell r="O706">
            <v>6229.2147209397044</v>
          </cell>
          <cell r="P706">
            <v>5798.5101050158628</v>
          </cell>
          <cell r="Q706">
            <v>5396.5870493798793</v>
          </cell>
        </row>
        <row r="707">
          <cell r="E707">
            <v>488</v>
          </cell>
          <cell r="F707">
            <v>457.31225929691595</v>
          </cell>
          <cell r="G707">
            <v>427.93464496818353</v>
          </cell>
          <cell r="H707">
            <v>399.05916253787041</v>
          </cell>
          <cell r="I707">
            <v>371.63354342641719</v>
          </cell>
          <cell r="J707">
            <v>345.19960782717908</v>
          </cell>
          <cell r="K707">
            <v>319.72538738494262</v>
          </cell>
          <cell r="L707">
            <v>295.24284875340618</v>
          </cell>
          <cell r="M707">
            <v>271.34267458398983</v>
          </cell>
          <cell r="N707">
            <v>249.53437934728021</v>
          </cell>
          <cell r="O707">
            <v>228.68392782821968</v>
          </cell>
          <cell r="P707">
            <v>208.03834281868708</v>
          </cell>
          <cell r="Q707">
            <v>189.00330328681298</v>
          </cell>
        </row>
        <row r="708">
          <cell r="E708">
            <v>2467.5</v>
          </cell>
          <cell r="F708">
            <v>2284.9241171903213</v>
          </cell>
          <cell r="G708">
            <v>2099.6062122448448</v>
          </cell>
          <cell r="H708">
            <v>1919.198202392985</v>
          </cell>
          <cell r="I708">
            <v>1749.652087202837</v>
          </cell>
          <cell r="J708">
            <v>1588.1151067557212</v>
          </cell>
          <cell r="K708">
            <v>1434.3266140802193</v>
          </cell>
          <cell r="L708">
            <v>1288.5396005085158</v>
          </cell>
          <cell r="M708">
            <v>1148.2924493371027</v>
          </cell>
          <cell r="N708">
            <v>1022.3670270074309</v>
          </cell>
          <cell r="O708">
            <v>904.14824158862189</v>
          </cell>
          <cell r="P708">
            <v>789.25407186864766</v>
          </cell>
          <cell r="Q708">
            <v>685.66280294613796</v>
          </cell>
        </row>
        <row r="709">
          <cell r="E709">
            <v>835</v>
          </cell>
          <cell r="F709">
            <v>786.0773323830864</v>
          </cell>
          <cell r="G709">
            <v>738.18688064071011</v>
          </cell>
          <cell r="H709">
            <v>691.02950920003718</v>
          </cell>
          <cell r="I709">
            <v>646.15147946067407</v>
          </cell>
          <cell r="J709">
            <v>602.80389761828656</v>
          </cell>
          <cell r="K709">
            <v>560.93742368444896</v>
          </cell>
          <cell r="L709">
            <v>520.60139546630614</v>
          </cell>
          <cell r="M709">
            <v>481.1222701129592</v>
          </cell>
          <cell r="N709">
            <v>444.99697559847255</v>
          </cell>
          <cell r="O709">
            <v>410.35005036158594</v>
          </cell>
          <cell r="P709">
            <v>375.935720245482</v>
          </cell>
          <cell r="Q709">
            <v>344.08923340640251</v>
          </cell>
        </row>
        <row r="710">
          <cell r="E710">
            <v>3766.5</v>
          </cell>
          <cell r="F710">
            <v>3951.7588744741515</v>
          </cell>
          <cell r="G710">
            <v>4155.2239670028321</v>
          </cell>
          <cell r="H710">
            <v>4407.6528934418893</v>
          </cell>
          <cell r="I710">
            <v>4687.3035226459315</v>
          </cell>
          <cell r="J710">
            <v>4996.1853824757545</v>
          </cell>
          <cell r="K710">
            <v>5306.5740752108441</v>
          </cell>
          <cell r="L710">
            <v>5579.0419008003437</v>
          </cell>
          <cell r="M710">
            <v>5814.8535012345146</v>
          </cell>
          <cell r="N710">
            <v>6043.6244723649143</v>
          </cell>
          <cell r="O710">
            <v>6271.7788438845573</v>
          </cell>
          <cell r="P710">
            <v>6503.5185978569716</v>
          </cell>
          <cell r="Q710">
            <v>6679.4318430377061</v>
          </cell>
        </row>
        <row r="711">
          <cell r="E711">
            <v>1684.5</v>
          </cell>
          <cell r="F711">
            <v>1544.9842844577438</v>
          </cell>
          <cell r="G711">
            <v>1409.7797669144475</v>
          </cell>
          <cell r="H711">
            <v>1278.6043191783892</v>
          </cell>
          <cell r="I711">
            <v>1155.7939739572439</v>
          </cell>
          <cell r="J711">
            <v>1039.27938872606</v>
          </cell>
          <cell r="K711">
            <v>928.85775686753277</v>
          </cell>
          <cell r="L711">
            <v>824.73185186508442</v>
          </cell>
          <cell r="M711">
            <v>725.14434764555881</v>
          </cell>
          <cell r="N711">
            <v>636.31629619826117</v>
          </cell>
          <cell r="O711">
            <v>553.56412851417235</v>
          </cell>
          <cell r="P711">
            <v>473.79075527480381</v>
          </cell>
          <cell r="Q711">
            <v>402.58809662027386</v>
          </cell>
        </row>
        <row r="712">
          <cell r="E712">
            <v>9</v>
          </cell>
          <cell r="F712">
            <v>9</v>
          </cell>
          <cell r="G712">
            <v>9</v>
          </cell>
          <cell r="H712">
            <v>9</v>
          </cell>
          <cell r="I712">
            <v>9</v>
          </cell>
          <cell r="J712">
            <v>9</v>
          </cell>
          <cell r="K712">
            <v>9</v>
          </cell>
          <cell r="L712">
            <v>9</v>
          </cell>
          <cell r="M712">
            <v>9</v>
          </cell>
          <cell r="N712">
            <v>9</v>
          </cell>
          <cell r="O712">
            <v>9</v>
          </cell>
          <cell r="P712">
            <v>9</v>
          </cell>
          <cell r="Q712">
            <v>9</v>
          </cell>
        </row>
        <row r="713">
          <cell r="E713">
            <v>140</v>
          </cell>
          <cell r="F713">
            <v>127.83171567228089</v>
          </cell>
          <cell r="G713">
            <v>115.59709806176457</v>
          </cell>
          <cell r="H713">
            <v>103.78278204402135</v>
          </cell>
          <cell r="I713">
            <v>92.780316547370703</v>
          </cell>
          <cell r="J713">
            <v>82.403701182439576</v>
          </cell>
          <cell r="K713">
            <v>72.632782220286288</v>
          </cell>
          <cell r="L713">
            <v>63.487708762218233</v>
          </cell>
          <cell r="M713">
            <v>54.813567817742694</v>
          </cell>
          <cell r="N713">
            <v>47.149785696190236</v>
          </cell>
          <cell r="O713">
            <v>40.0897756305448</v>
          </cell>
          <cell r="P713">
            <v>33.36526279142241</v>
          </cell>
          <cell r="Q713">
            <v>27.45390317507702</v>
          </cell>
        </row>
        <row r="714">
          <cell r="E714">
            <v>4</v>
          </cell>
          <cell r="F714">
            <v>4</v>
          </cell>
          <cell r="G714">
            <v>4</v>
          </cell>
          <cell r="H714">
            <v>4</v>
          </cell>
          <cell r="I714">
            <v>4</v>
          </cell>
          <cell r="J714">
            <v>4</v>
          </cell>
          <cell r="K714">
            <v>4</v>
          </cell>
          <cell r="L714">
            <v>4</v>
          </cell>
          <cell r="M714">
            <v>4</v>
          </cell>
          <cell r="N714">
            <v>4</v>
          </cell>
          <cell r="O714">
            <v>4</v>
          </cell>
          <cell r="P714">
            <v>4</v>
          </cell>
          <cell r="Q714">
            <v>4</v>
          </cell>
        </row>
        <row r="715">
          <cell r="E715">
            <v>59</v>
          </cell>
          <cell r="F715">
            <v>56.027898866608538</v>
          </cell>
          <cell r="G715">
            <v>52.089688844545016</v>
          </cell>
          <cell r="H715">
            <v>48.231681227558177</v>
          </cell>
          <cell r="I715">
            <v>44.580729046381336</v>
          </cell>
          <cell r="J715">
            <v>41.075708852909358</v>
          </cell>
          <cell r="K715">
            <v>37.711917049141903</v>
          </cell>
          <cell r="L715">
            <v>34.494056888596631</v>
          </cell>
          <cell r="M715">
            <v>31.368205633076187</v>
          </cell>
          <cell r="N715">
            <v>28.531269406279669</v>
          </cell>
          <cell r="O715">
            <v>25.835258517888683</v>
          </cell>
          <cell r="P715">
            <v>23.18199267790569</v>
          </cell>
          <cell r="Q715">
            <v>20.753316950785095</v>
          </cell>
        </row>
        <row r="716">
          <cell r="E716">
            <v>25</v>
          </cell>
          <cell r="F716">
            <v>23.487903225806452</v>
          </cell>
          <cell r="G716">
            <v>20.513896580368268</v>
          </cell>
          <cell r="H716">
            <v>17.694258920657347</v>
          </cell>
          <cell r="I716">
            <v>15.123422384751136</v>
          </cell>
          <cell r="J716">
            <v>12.757319726197174</v>
          </cell>
          <cell r="K716">
            <v>10.589370204434472</v>
          </cell>
          <cell r="L716">
            <v>8.6261498896089321</v>
          </cell>
          <cell r="M716">
            <v>6.8338623458987504</v>
          </cell>
          <cell r="N716">
            <v>5.3216502387230786</v>
          </cell>
          <cell r="O716">
            <v>4.0065672934865377</v>
          </cell>
          <cell r="P716">
            <v>2.8347246134091759</v>
          </cell>
          <cell r="Q716">
            <v>1.8958373293980384</v>
          </cell>
        </row>
        <row r="717">
          <cell r="E717">
            <v>13</v>
          </cell>
          <cell r="F717">
            <v>12.700460829493087</v>
          </cell>
          <cell r="G717">
            <v>12.098697939309623</v>
          </cell>
          <cell r="H717">
            <v>11.501800004638211</v>
          </cell>
          <cell r="I717">
            <v>10.929263166759629</v>
          </cell>
          <cell r="J717">
            <v>10.371575614333405</v>
          </cell>
          <cell r="K717">
            <v>9.8282584998094169</v>
          </cell>
          <cell r="L717">
            <v>9.2997906617808663</v>
          </cell>
          <cell r="M717">
            <v>8.7773892134481883</v>
          </cell>
          <cell r="N717">
            <v>8.29426902297946</v>
          </cell>
          <cell r="O717">
            <v>7.8254980355109343</v>
          </cell>
          <cell r="P717">
            <v>7.3544929429281645</v>
          </cell>
          <cell r="Q717">
            <v>6.9128245066681355</v>
          </cell>
        </row>
        <row r="718">
          <cell r="E718">
            <v>5200</v>
          </cell>
          <cell r="F718">
            <v>4663.914290983751</v>
          </cell>
          <cell r="G718">
            <v>4146.2532837126155</v>
          </cell>
          <cell r="H718">
            <v>3650.8905331719707</v>
          </cell>
          <cell r="I718">
            <v>3194.3252979256786</v>
          </cell>
          <cell r="J718">
            <v>2768.7826995915711</v>
          </cell>
          <cell r="K718">
            <v>2373.2588794391386</v>
          </cell>
          <cell r="L718">
            <v>2008.7428280647723</v>
          </cell>
          <cell r="M718">
            <v>1669.0006220304626</v>
          </cell>
          <cell r="N718">
            <v>1374.9474004494336</v>
          </cell>
          <cell r="O718">
            <v>1110.7508375005882</v>
          </cell>
          <cell r="P718">
            <v>866.01946397642701</v>
          </cell>
          <cell r="Q718">
            <v>658.6709083184503</v>
          </cell>
        </row>
        <row r="719">
          <cell r="E719">
            <v>1780.5</v>
          </cell>
          <cell r="F719">
            <v>1628.8760468920243</v>
          </cell>
          <cell r="G719">
            <v>1458.4627830389693</v>
          </cell>
          <cell r="H719">
            <v>1294.7555151332172</v>
          </cell>
          <cell r="I719">
            <v>1143.1956835439</v>
          </cell>
          <cell r="J719">
            <v>1001.2115022676204</v>
          </cell>
          <cell r="K719">
            <v>868.49474879178899</v>
          </cell>
          <cell r="L719">
            <v>745.35354547125326</v>
          </cell>
          <cell r="M719">
            <v>629.69299738509949</v>
          </cell>
          <cell r="N719">
            <v>528.6674920987648</v>
          </cell>
          <cell r="O719">
            <v>436.87563612585757</v>
          </cell>
          <cell r="P719">
            <v>350.76432371282743</v>
          </cell>
          <cell r="Q719">
            <v>276.55428277309113</v>
          </cell>
        </row>
        <row r="720">
          <cell r="E720">
            <v>2746</v>
          </cell>
          <cell r="F720">
            <v>2508.2971183972463</v>
          </cell>
          <cell r="G720">
            <v>2238.0332818699162</v>
          </cell>
          <cell r="H720">
            <v>1978.8819990998472</v>
          </cell>
          <cell r="I720">
            <v>1739.4661543836378</v>
          </cell>
          <cell r="J720">
            <v>1515.7176218473851</v>
          </cell>
          <cell r="K720">
            <v>1307.1321851457333</v>
          </cell>
          <cell r="L720">
            <v>1114.2138764251367</v>
          </cell>
          <cell r="M720">
            <v>933.67559030376424</v>
          </cell>
          <cell r="N720">
            <v>776.6625642120166</v>
          </cell>
          <cell r="O720">
            <v>634.75461649439899</v>
          </cell>
          <cell r="P720">
            <v>502.41992454613364</v>
          </cell>
          <cell r="Q720">
            <v>389.28227510388388</v>
          </cell>
        </row>
        <row r="721">
          <cell r="E721">
            <v>1211</v>
          </cell>
          <cell r="F721">
            <v>1102.8209187687662</v>
          </cell>
          <cell r="G721">
            <v>997.33994471715596</v>
          </cell>
          <cell r="H721">
            <v>895.47894302593113</v>
          </cell>
          <cell r="I721">
            <v>800.61371326348399</v>
          </cell>
          <cell r="J721">
            <v>711.14056765795249</v>
          </cell>
          <cell r="K721">
            <v>626.88586894109119</v>
          </cell>
          <cell r="L721">
            <v>548.02321461084944</v>
          </cell>
          <cell r="M721">
            <v>473.21674923032674</v>
          </cell>
          <cell r="N721">
            <v>407.11869276372965</v>
          </cell>
          <cell r="O721">
            <v>346.22251960325451</v>
          </cell>
          <cell r="P721">
            <v>288.21450447577377</v>
          </cell>
          <cell r="Q721">
            <v>237.21463056415809</v>
          </cell>
        </row>
        <row r="722">
          <cell r="E722">
            <v>703.5</v>
          </cell>
          <cell r="F722">
            <v>631.90983787971004</v>
          </cell>
          <cell r="G722">
            <v>570.27380881527847</v>
          </cell>
          <cell r="H722">
            <v>510.81821878095809</v>
          </cell>
          <cell r="I722">
            <v>455.51470933315147</v>
          </cell>
          <cell r="J722">
            <v>403.42765060716363</v>
          </cell>
          <cell r="K722">
            <v>354.45347461119172</v>
          </cell>
          <cell r="L722">
            <v>308.6957237521558</v>
          </cell>
          <cell r="M722">
            <v>265.37862034837434</v>
          </cell>
          <cell r="N722">
            <v>227.19311826723742</v>
          </cell>
          <cell r="O722">
            <v>192.11032688946023</v>
          </cell>
          <cell r="P722">
            <v>158.79229304367351</v>
          </cell>
          <cell r="Q722">
            <v>129.613335375421</v>
          </cell>
        </row>
        <row r="723">
          <cell r="E723">
            <v>369.5</v>
          </cell>
          <cell r="F723">
            <v>348.43130833469786</v>
          </cell>
          <cell r="G723">
            <v>325.30521169167196</v>
          </cell>
          <cell r="H723">
            <v>302.60101184949139</v>
          </cell>
          <cell r="I723">
            <v>281.06436077420608</v>
          </cell>
          <cell r="J723">
            <v>260.33519480377527</v>
          </cell>
          <cell r="K723">
            <v>240.38748485030413</v>
          </cell>
          <cell r="L723">
            <v>221.24725844715567</v>
          </cell>
          <cell r="M723">
            <v>202.59425839790319</v>
          </cell>
          <cell r="N723">
            <v>185.60551677797352</v>
          </cell>
          <cell r="O723">
            <v>169.3966547963395</v>
          </cell>
          <cell r="P723">
            <v>153.38062619157782</v>
          </cell>
          <cell r="Q723">
            <v>138.65036374055899</v>
          </cell>
        </row>
        <row r="724">
          <cell r="E724">
            <v>11112</v>
          </cell>
          <cell r="F724">
            <v>10685.947921941697</v>
          </cell>
          <cell r="G724">
            <v>10214.676910862938</v>
          </cell>
          <cell r="H724">
            <v>9769.2464013877798</v>
          </cell>
          <cell r="I724">
            <v>9357.6099422532425</v>
          </cell>
          <cell r="J724">
            <v>8971.26954304436</v>
          </cell>
          <cell r="K724">
            <v>8597.0522600096665</v>
          </cell>
          <cell r="L724">
            <v>8217.6745959893269</v>
          </cell>
          <cell r="M724">
            <v>7825.7508198381529</v>
          </cell>
          <cell r="N724">
            <v>7466.443673701493</v>
          </cell>
          <cell r="O724">
            <v>7118.7001136003873</v>
          </cell>
          <cell r="P724">
            <v>6768.4941329009953</v>
          </cell>
          <cell r="Q724">
            <v>6419.6327865632738</v>
          </cell>
        </row>
        <row r="725">
          <cell r="E725">
            <v>253.5</v>
          </cell>
          <cell r="F725">
            <v>266.18346524145647</v>
          </cell>
          <cell r="G725">
            <v>279.97337630018728</v>
          </cell>
          <cell r="H725">
            <v>297.25076550804886</v>
          </cell>
          <cell r="I725">
            <v>316.47883811312636</v>
          </cell>
          <cell r="J725">
            <v>337.78645480967884</v>
          </cell>
          <cell r="K725">
            <v>359.18354553040501</v>
          </cell>
          <cell r="L725">
            <v>377.84170020213753</v>
          </cell>
          <cell r="M725">
            <v>393.84146995246766</v>
          </cell>
          <cell r="N725">
            <v>409.37141705412284</v>
          </cell>
          <cell r="O725">
            <v>424.84779105321581</v>
          </cell>
          <cell r="P725">
            <v>440.54271452395272</v>
          </cell>
          <cell r="Q725">
            <v>452.25419961489683</v>
          </cell>
        </row>
        <row r="726">
          <cell r="E726">
            <v>2713</v>
          </cell>
          <cell r="F726">
            <v>2541.5578865710427</v>
          </cell>
          <cell r="G726">
            <v>2265.5802806495399</v>
          </cell>
          <cell r="H726">
            <v>2009.6550589809572</v>
          </cell>
          <cell r="I726">
            <v>1779.8046721465671</v>
          </cell>
          <cell r="J726">
            <v>1571.1772517675727</v>
          </cell>
          <cell r="K726">
            <v>1378.6889204287349</v>
          </cell>
          <cell r="L726">
            <v>1196.902793294184</v>
          </cell>
          <cell r="M726">
            <v>1022.4490347800647</v>
          </cell>
          <cell r="N726">
            <v>872.7040000495781</v>
          </cell>
          <cell r="O726">
            <v>738.4487466260415</v>
          </cell>
          <cell r="P726">
            <v>613.51621623379401</v>
          </cell>
          <cell r="Q726">
            <v>500.34200928520909</v>
          </cell>
        </row>
        <row r="727">
          <cell r="E727">
            <v>805.5</v>
          </cell>
          <cell r="F727">
            <v>818.65571371039778</v>
          </cell>
          <cell r="G727">
            <v>833.21874767201564</v>
          </cell>
          <cell r="H727">
            <v>851.11963885598993</v>
          </cell>
          <cell r="I727">
            <v>870.87159697522543</v>
          </cell>
          <cell r="J727">
            <v>892.6280287415359</v>
          </cell>
          <cell r="K727">
            <v>914.52538544634876</v>
          </cell>
          <cell r="L727">
            <v>933.91237397387317</v>
          </cell>
          <cell r="M727">
            <v>950.88656451792394</v>
          </cell>
          <cell r="N727">
            <v>967.3627461128674</v>
          </cell>
          <cell r="O727">
            <v>983.82768674632734</v>
          </cell>
          <cell r="P727">
            <v>1000.6000616611782</v>
          </cell>
          <cell r="Q727">
            <v>1013.6077174210182</v>
          </cell>
        </row>
        <row r="728">
          <cell r="E728">
            <v>820.5</v>
          </cell>
          <cell r="F728">
            <v>698.49549632670949</v>
          </cell>
          <cell r="G728">
            <v>622.39631486510041</v>
          </cell>
          <cell r="H728">
            <v>549.47779503130323</v>
          </cell>
          <cell r="I728">
            <v>482.16717269294827</v>
          </cell>
          <cell r="J728">
            <v>419.32010951474228</v>
          </cell>
          <cell r="K728">
            <v>360.79296582456959</v>
          </cell>
          <cell r="L728">
            <v>306.72932644374822</v>
          </cell>
          <cell r="M728">
            <v>256.20744617142975</v>
          </cell>
          <cell r="N728">
            <v>212.34376722129417</v>
          </cell>
          <cell r="O728">
            <v>172.78316696517129</v>
          </cell>
          <cell r="P728">
            <v>135.97920679764317</v>
          </cell>
          <cell r="Q728">
            <v>104.61553457931143</v>
          </cell>
        </row>
        <row r="729">
          <cell r="E729">
            <v>194</v>
          </cell>
          <cell r="F729">
            <v>166.25262339681308</v>
          </cell>
          <cell r="G729">
            <v>147.02349505926634</v>
          </cell>
          <cell r="H729">
            <v>128.6714830798206</v>
          </cell>
          <cell r="I729">
            <v>111.80886597427133</v>
          </cell>
          <cell r="J729">
            <v>96.148096288622014</v>
          </cell>
          <cell r="K729">
            <v>81.650513582033398</v>
          </cell>
          <cell r="L729">
            <v>68.354759483510946</v>
          </cell>
          <cell r="M729">
            <v>56.033351104504789</v>
          </cell>
          <cell r="N729">
            <v>45.442856136609393</v>
          </cell>
          <cell r="O729">
            <v>36.010509099508553</v>
          </cell>
          <cell r="P729">
            <v>27.361466895210917</v>
          </cell>
          <cell r="Q729">
            <v>20.136733430496431</v>
          </cell>
        </row>
        <row r="730">
          <cell r="E730">
            <v>30</v>
          </cell>
          <cell r="F730">
            <v>25.795956166075008</v>
          </cell>
          <cell r="G730">
            <v>21.50899428908702</v>
          </cell>
          <cell r="H730">
            <v>17.544866730835729</v>
          </cell>
          <cell r="I730">
            <v>14.038333679537535</v>
          </cell>
          <cell r="J730">
            <v>10.927957624565796</v>
          </cell>
          <cell r="K730">
            <v>8.2010583795799263</v>
          </cell>
          <cell r="L730">
            <v>5.8702851269204785</v>
          </cell>
          <cell r="M730">
            <v>3.8944258364276836</v>
          </cell>
          <cell r="N730">
            <v>2.3888384905792588</v>
          </cell>
          <cell r="O730">
            <v>1.2626284571764175</v>
          </cell>
          <cell r="P730">
            <v>0.46133751147014168</v>
          </cell>
          <cell r="Q730">
            <v>8.380100863783424E-2</v>
          </cell>
        </row>
        <row r="731">
          <cell r="E731">
            <v>27</v>
          </cell>
          <cell r="F731">
            <v>24.869155491119969</v>
          </cell>
          <cell r="G731">
            <v>22.622907207401838</v>
          </cell>
          <cell r="H731">
            <v>20.447093720580469</v>
          </cell>
          <cell r="I731">
            <v>18.413701122343895</v>
          </cell>
          <cell r="J731">
            <v>16.488428909241076</v>
          </cell>
          <cell r="K731">
            <v>14.667794566142389</v>
          </cell>
          <cell r="L731">
            <v>12.955279967166639</v>
          </cell>
          <cell r="M731">
            <v>11.321947122395628</v>
          </cell>
          <cell r="N731">
            <v>9.8696743649271674</v>
          </cell>
          <cell r="O731">
            <v>8.5217334095041117</v>
          </cell>
          <cell r="P731">
            <v>7.2274215645792115</v>
          </cell>
          <cell r="Q731">
            <v>6.0778602908733479</v>
          </cell>
        </row>
        <row r="732">
          <cell r="E732">
            <v>8.5</v>
          </cell>
          <cell r="F732">
            <v>7.4265232974910393</v>
          </cell>
          <cell r="G732">
            <v>6.3062140481495312</v>
          </cell>
          <cell r="H732">
            <v>5.259966601902085</v>
          </cell>
          <cell r="I732">
            <v>4.3231350070059733</v>
          </cell>
          <cell r="J732">
            <v>3.4794543396621389</v>
          </cell>
          <cell r="K732">
            <v>2.7259372188956155</v>
          </cell>
          <cell r="L732">
            <v>2.0655664217125507</v>
          </cell>
          <cell r="M732">
            <v>1.4867963921305254</v>
          </cell>
          <cell r="N732">
            <v>1.02407177853271</v>
          </cell>
          <cell r="O732">
            <v>0.65080033020084493</v>
          </cell>
          <cell r="P732">
            <v>0.35025147726508699</v>
          </cell>
          <cell r="Q732">
            <v>0.14828715957615879</v>
          </cell>
        </row>
        <row r="733">
          <cell r="E733">
            <v>5.5</v>
          </cell>
          <cell r="F733">
            <v>4.8617511520737331</v>
          </cell>
          <cell r="G733">
            <v>4.5847074497128002</v>
          </cell>
          <cell r="H733">
            <v>4.3113195381945211</v>
          </cell>
          <cell r="I733">
            <v>4.0505413910471315</v>
          </cell>
          <cell r="J733">
            <v>3.7980270742642679</v>
          </cell>
          <cell r="K733">
            <v>3.5535101485898601</v>
          </cell>
          <cell r="L733">
            <v>3.3172570439375688</v>
          </cell>
          <cell r="M733">
            <v>3.0853283307946029</v>
          </cell>
          <cell r="N733">
            <v>2.8724161892369913</v>
          </cell>
          <cell r="O733">
            <v>2.667487566937087</v>
          </cell>
          <cell r="P733">
            <v>2.4632105529325874</v>
          </cell>
          <cell r="Q733">
            <v>2.2733940584249615</v>
          </cell>
        </row>
        <row r="734">
          <cell r="E734">
            <v>1</v>
          </cell>
          <cell r="F734">
            <v>1</v>
          </cell>
          <cell r="G734">
            <v>1</v>
          </cell>
          <cell r="H734">
            <v>1</v>
          </cell>
          <cell r="I734">
            <v>1</v>
          </cell>
          <cell r="J734">
            <v>1</v>
          </cell>
          <cell r="K734">
            <v>1</v>
          </cell>
          <cell r="L734">
            <v>1</v>
          </cell>
          <cell r="M734">
            <v>1</v>
          </cell>
          <cell r="N734">
            <v>1</v>
          </cell>
          <cell r="O734">
            <v>1</v>
          </cell>
          <cell r="P734">
            <v>1</v>
          </cell>
          <cell r="Q734">
            <v>1</v>
          </cell>
        </row>
        <row r="735">
          <cell r="E735">
            <v>2</v>
          </cell>
          <cell r="F735">
            <v>2</v>
          </cell>
          <cell r="G735">
            <v>2</v>
          </cell>
          <cell r="H735">
            <v>2</v>
          </cell>
          <cell r="I735">
            <v>2</v>
          </cell>
          <cell r="J735">
            <v>2</v>
          </cell>
          <cell r="K735">
            <v>2</v>
          </cell>
          <cell r="L735">
            <v>2</v>
          </cell>
          <cell r="M735">
            <v>2</v>
          </cell>
          <cell r="N735">
            <v>2</v>
          </cell>
          <cell r="O735">
            <v>2</v>
          </cell>
          <cell r="P735">
            <v>2</v>
          </cell>
          <cell r="Q735">
            <v>2</v>
          </cell>
        </row>
        <row r="736">
          <cell r="E736">
            <v>15168.5</v>
          </cell>
          <cell r="F736">
            <v>13963.164219723367</v>
          </cell>
          <cell r="G736">
            <v>12887.064645873696</v>
          </cell>
          <cell r="H736">
            <v>11836.852369793387</v>
          </cell>
          <cell r="I736">
            <v>10847.129850407244</v>
          </cell>
          <cell r="J736">
            <v>9901.2865305869691</v>
          </cell>
          <cell r="K736">
            <v>8997.9084029130572</v>
          </cell>
          <cell r="L736">
            <v>8138.4093304328817</v>
          </cell>
          <cell r="M736">
            <v>7308.3475004640859</v>
          </cell>
          <cell r="N736">
            <v>6559.8474031639689</v>
          </cell>
          <cell r="O736">
            <v>5853.7112190426215</v>
          </cell>
          <cell r="P736">
            <v>5163.9628307486573</v>
          </cell>
          <cell r="Q736">
            <v>4538.2610038172015</v>
          </cell>
        </row>
        <row r="737">
          <cell r="E737">
            <v>5583</v>
          </cell>
          <cell r="F737">
            <v>5515.5712845097278</v>
          </cell>
          <cell r="G737">
            <v>5460.1436038282509</v>
          </cell>
          <cell r="H737">
            <v>5404.2983681688356</v>
          </cell>
          <cell r="I737">
            <v>5349.7815961572833</v>
          </cell>
          <cell r="J737">
            <v>5295.6847692824631</v>
          </cell>
          <cell r="K737">
            <v>5241.8734974804829</v>
          </cell>
          <cell r="L737">
            <v>5188.1778298951649</v>
          </cell>
          <cell r="M737">
            <v>5133.6967380435217</v>
          </cell>
          <cell r="N737">
            <v>5082.1334501947986</v>
          </cell>
          <cell r="O737">
            <v>5030.8357597620306</v>
          </cell>
          <cell r="P737">
            <v>4978.035238199901</v>
          </cell>
          <cell r="Q737">
            <v>4926.9839217305052</v>
          </cell>
        </row>
        <row r="738">
          <cell r="E738">
            <v>1327.5</v>
          </cell>
          <cell r="F738">
            <v>1219.3462588445038</v>
          </cell>
          <cell r="G738">
            <v>1110.7483408893559</v>
          </cell>
          <cell r="H738">
            <v>1005.4798194369648</v>
          </cell>
          <cell r="I738">
            <v>907.02207558503926</v>
          </cell>
          <cell r="J738">
            <v>813.71509371352386</v>
          </cell>
          <cell r="K738">
            <v>725.39296136912833</v>
          </cell>
          <cell r="L738">
            <v>642.22156204616886</v>
          </cell>
          <cell r="M738">
            <v>562.79625778082243</v>
          </cell>
          <cell r="N738">
            <v>492.07452354751626</v>
          </cell>
          <cell r="O738">
            <v>426.32333729192112</v>
          </cell>
          <cell r="P738">
            <v>363.07510275960141</v>
          </cell>
          <cell r="Q738">
            <v>306.77384414956634</v>
          </cell>
        </row>
        <row r="739">
          <cell r="E739">
            <v>5705</v>
          </cell>
          <cell r="F739">
            <v>4941.3386098832243</v>
          </cell>
          <cell r="G739">
            <v>4235.1954257977768</v>
          </cell>
          <cell r="H739">
            <v>3572.4141666466721</v>
          </cell>
          <cell r="I739">
            <v>2975.3239243066346</v>
          </cell>
          <cell r="J739">
            <v>2433.6037423544376</v>
          </cell>
          <cell r="K739">
            <v>1945.4763942839484</v>
          </cell>
          <cell r="L739">
            <v>1512.7169669579082</v>
          </cell>
          <cell r="M739">
            <v>1127.7999670757247</v>
          </cell>
          <cell r="N739">
            <v>813.82550501173773</v>
          </cell>
          <cell r="O739">
            <v>553.07849709767004</v>
          </cell>
          <cell r="P739">
            <v>334.2544514197474</v>
          </cell>
          <cell r="Q739">
            <v>175.3019360075678</v>
          </cell>
        </row>
        <row r="740">
          <cell r="E740">
            <v>3331</v>
          </cell>
          <cell r="F740">
            <v>2976.5094484957995</v>
          </cell>
          <cell r="G740">
            <v>2630.3702099429738</v>
          </cell>
          <cell r="H740">
            <v>2300.1438912740969</v>
          </cell>
          <cell r="I740">
            <v>1996.8502181778331</v>
          </cell>
          <cell r="J740">
            <v>1715.3158219244294</v>
          </cell>
          <cell r="K740">
            <v>1454.8407888828071</v>
          </cell>
          <cell r="L740">
            <v>1216.1246844623856</v>
          </cell>
          <cell r="M740">
            <v>995.08182671848749</v>
          </cell>
          <cell r="N740">
            <v>805.27877459728825</v>
          </cell>
          <cell r="O740">
            <v>636.44294158010894</v>
          </cell>
          <cell r="P740">
            <v>481.85384443489778</v>
          </cell>
          <cell r="Q740">
            <v>352.98738260973477</v>
          </cell>
        </row>
        <row r="741">
          <cell r="E741">
            <v>4133</v>
          </cell>
          <cell r="F741">
            <v>3665.6180567863603</v>
          </cell>
          <cell r="G741">
            <v>3183.6485468496576</v>
          </cell>
          <cell r="H741">
            <v>2728.0550264189906</v>
          </cell>
          <cell r="I741">
            <v>2314.1222913964084</v>
          </cell>
          <cell r="J741">
            <v>1934.737860629237</v>
          </cell>
          <cell r="K741">
            <v>1588.7916804335405</v>
          </cell>
          <cell r="L741">
            <v>1277.3928785987841</v>
          </cell>
          <cell r="M741">
            <v>995.16527102172586</v>
          </cell>
          <cell r="N741">
            <v>759.22589412785555</v>
          </cell>
          <cell r="O741">
            <v>556.53747496454457</v>
          </cell>
          <cell r="P741">
            <v>378.66585627835354</v>
          </cell>
          <cell r="Q741">
            <v>239.46882128170751</v>
          </cell>
        </row>
        <row r="742">
          <cell r="E742">
            <v>2839</v>
          </cell>
          <cell r="F742">
            <v>2512.9469617829213</v>
          </cell>
          <cell r="G742">
            <v>2188.5413390893364</v>
          </cell>
          <cell r="H742">
            <v>1881.438987833114</v>
          </cell>
          <cell r="I742">
            <v>1601.9341090376629</v>
          </cell>
          <cell r="J742">
            <v>1345.2297972258291</v>
          </cell>
          <cell r="K742">
            <v>1110.5933173133271</v>
          </cell>
          <cell r="L742">
            <v>898.75683958688717</v>
          </cell>
          <cell r="M742">
            <v>706.06832382783716</v>
          </cell>
          <cell r="N742">
            <v>544.23789976709156</v>
          </cell>
          <cell r="O742">
            <v>404.35652297517413</v>
          </cell>
          <cell r="P742">
            <v>280.64809751447001</v>
          </cell>
          <cell r="Q742">
            <v>182.6655836150197</v>
          </cell>
        </row>
        <row r="743">
          <cell r="E743">
            <v>2185.5</v>
          </cell>
          <cell r="F743">
            <v>1997.325341773857</v>
          </cell>
          <cell r="G743">
            <v>1809.4574385272203</v>
          </cell>
          <cell r="H743">
            <v>1627.8707192531656</v>
          </cell>
          <cell r="I743">
            <v>1458.5801125931873</v>
          </cell>
          <cell r="J743">
            <v>1298.7256287530133</v>
          </cell>
          <cell r="K743">
            <v>1148.0033819123548</v>
          </cell>
          <cell r="L743">
            <v>1006.7171926181828</v>
          </cell>
          <cell r="M743">
            <v>872.47556616544989</v>
          </cell>
          <cell r="N743">
            <v>753.63451118636635</v>
          </cell>
          <cell r="O743">
            <v>643.89740473328948</v>
          </cell>
          <cell r="P743">
            <v>539.10759408161721</v>
          </cell>
          <cell r="Q743">
            <v>446.68753336036065</v>
          </cell>
        </row>
        <row r="744">
          <cell r="E744">
            <v>45455.5</v>
          </cell>
          <cell r="F744">
            <v>44818.325171003933</v>
          </cell>
          <cell r="G744">
            <v>44385.355090532874</v>
          </cell>
          <cell r="H744">
            <v>43949.942250147113</v>
          </cell>
          <cell r="I744">
            <v>43525.427192954783</v>
          </cell>
          <cell r="J744">
            <v>43104.687405496334</v>
          </cell>
          <cell r="K744">
            <v>42686.153608765962</v>
          </cell>
          <cell r="L744">
            <v>42267.773521859417</v>
          </cell>
          <cell r="M744">
            <v>41842.504893908103</v>
          </cell>
          <cell r="N744">
            <v>41440.130261972372</v>
          </cell>
          <cell r="O744">
            <v>41039.855944124691</v>
          </cell>
          <cell r="P744">
            <v>40627.819526129009</v>
          </cell>
          <cell r="Q744">
            <v>40228.573369262704</v>
          </cell>
        </row>
        <row r="745">
          <cell r="E745">
            <v>8973</v>
          </cell>
          <cell r="F745">
            <v>8418.3466114207586</v>
          </cell>
          <cell r="G745">
            <v>7863.2614132224644</v>
          </cell>
          <cell r="H745">
            <v>7318.2045344705712</v>
          </cell>
          <cell r="I745">
            <v>6801.0755309254582</v>
          </cell>
          <cell r="J745">
            <v>6303.2280555512207</v>
          </cell>
          <cell r="K745">
            <v>5824.0389696288821</v>
          </cell>
          <cell r="L745">
            <v>5364.1258948919658</v>
          </cell>
          <cell r="M745">
            <v>4915.788204140119</v>
          </cell>
          <cell r="N745">
            <v>4507.3157426121843</v>
          </cell>
          <cell r="O745">
            <v>4117.447215558278</v>
          </cell>
          <cell r="P745">
            <v>3732.0677283731857</v>
          </cell>
          <cell r="Q745">
            <v>3377.4622649422145</v>
          </cell>
        </row>
        <row r="746">
          <cell r="E746">
            <v>1312.5</v>
          </cell>
          <cell r="F746">
            <v>1098.3437658649032</v>
          </cell>
          <cell r="G746">
            <v>897.68473614419713</v>
          </cell>
          <cell r="H746">
            <v>714.16115716786135</v>
          </cell>
          <cell r="I746">
            <v>554.05446616825361</v>
          </cell>
          <cell r="J746">
            <v>414.52876198349134</v>
          </cell>
          <cell r="K746">
            <v>294.92705498970975</v>
          </cell>
          <cell r="L746">
            <v>195.90373525222856</v>
          </cell>
          <cell r="M746">
            <v>115.6843276522149</v>
          </cell>
          <cell r="N746">
            <v>58.828637669976061</v>
          </cell>
          <cell r="O746">
            <v>21.58322781102072</v>
          </cell>
          <cell r="P746">
            <v>3.1677548269356484</v>
          </cell>
          <cell r="Q746">
            <v>0</v>
          </cell>
        </row>
        <row r="747">
          <cell r="E747">
            <v>498</v>
          </cell>
          <cell r="F747">
            <v>435.02901817157351</v>
          </cell>
          <cell r="G747">
            <v>372.44927392797558</v>
          </cell>
          <cell r="H747">
            <v>313.74724960246022</v>
          </cell>
          <cell r="I747">
            <v>260.90131536419682</v>
          </cell>
          <cell r="J747">
            <v>212.99753841502684</v>
          </cell>
          <cell r="K747">
            <v>169.87730410288896</v>
          </cell>
          <cell r="L747">
            <v>131.69903035489375</v>
          </cell>
          <cell r="M747">
            <v>97.798398797442161</v>
          </cell>
          <cell r="N747">
            <v>70.207967219027012</v>
          </cell>
          <cell r="O747">
            <v>47.367911415732095</v>
          </cell>
          <cell r="P747">
            <v>28.284299161768374</v>
          </cell>
          <cell r="Q747">
            <v>14.530412119628593</v>
          </cell>
        </row>
        <row r="748">
          <cell r="E748">
            <v>424.5</v>
          </cell>
          <cell r="F748">
            <v>367.12429873772794</v>
          </cell>
          <cell r="G748">
            <v>307.02695513094341</v>
          </cell>
          <cell r="H748">
            <v>251.36487374358438</v>
          </cell>
          <cell r="I748">
            <v>202.02840011249847</v>
          </cell>
          <cell r="J748">
            <v>158.15444923895564</v>
          </cell>
          <cell r="K748">
            <v>119.56811585828885</v>
          </cell>
          <cell r="L748">
            <v>86.443908011832235</v>
          </cell>
          <cell r="M748">
            <v>58.197251071348177</v>
          </cell>
          <cell r="N748">
            <v>36.482953734368209</v>
          </cell>
          <cell r="O748">
            <v>20.002633808836091</v>
          </cell>
          <cell r="P748">
            <v>7.9698498045241655</v>
          </cell>
          <cell r="Q748">
            <v>1.7169772890775548</v>
          </cell>
        </row>
        <row r="749">
          <cell r="E749">
            <v>221.5</v>
          </cell>
          <cell r="F749">
            <v>196.67371760973029</v>
          </cell>
          <cell r="G749">
            <v>170.51000892515617</v>
          </cell>
          <cell r="H749">
            <v>145.80166566289449</v>
          </cell>
          <cell r="I749">
            <v>123.37809613854031</v>
          </cell>
          <cell r="J749">
            <v>102.85370088493332</v>
          </cell>
          <cell r="K749">
            <v>84.167466410923524</v>
          </cell>
          <cell r="L749">
            <v>67.380352671542852</v>
          </cell>
          <cell r="M749">
            <v>52.20226345494131</v>
          </cell>
          <cell r="N749">
            <v>39.552513901795471</v>
          </cell>
          <cell r="O749">
            <v>28.730358362706351</v>
          </cell>
          <cell r="P749">
            <v>19.283154434254943</v>
          </cell>
          <cell r="Q749">
            <v>11.9513846010558</v>
          </cell>
        </row>
        <row r="750">
          <cell r="E750">
            <v>128.5</v>
          </cell>
          <cell r="F750">
            <v>114.92913150091741</v>
          </cell>
          <cell r="G750">
            <v>102.9422975672253</v>
          </cell>
          <cell r="H750">
            <v>91.48202108665626</v>
          </cell>
          <cell r="I750">
            <v>80.928080423609146</v>
          </cell>
          <cell r="J750">
            <v>71.095990371376345</v>
          </cell>
          <cell r="K750">
            <v>61.957343465775608</v>
          </cell>
          <cell r="L750">
            <v>53.527260908165992</v>
          </cell>
          <cell r="M750">
            <v>45.650776578538284</v>
          </cell>
          <cell r="N750">
            <v>38.803349206210441</v>
          </cell>
          <cell r="O750">
            <v>32.610393059139369</v>
          </cell>
          <cell r="P750">
            <v>26.821678737802909</v>
          </cell>
          <cell r="Q750">
            <v>21.847103954829095</v>
          </cell>
        </row>
        <row r="751">
          <cell r="E751">
            <v>2644.5</v>
          </cell>
          <cell r="F751">
            <v>2231.8742005762879</v>
          </cell>
          <cell r="G751">
            <v>1788.4706623626937</v>
          </cell>
          <cell r="H751">
            <v>1387.3488666545868</v>
          </cell>
          <cell r="I751">
            <v>1042.3334790461358</v>
          </cell>
          <cell r="J751">
            <v>747.24130115922685</v>
          </cell>
          <cell r="K751">
            <v>500.48400435601945</v>
          </cell>
          <cell r="L751">
            <v>303.63998617351001</v>
          </cell>
          <cell r="M751">
            <v>153.13312355502288</v>
          </cell>
          <cell r="N751">
            <v>57.222586085018342</v>
          </cell>
          <cell r="O751">
            <v>11.905671328758118</v>
          </cell>
          <cell r="P751">
            <v>0</v>
          </cell>
          <cell r="Q751">
            <v>0</v>
          </cell>
        </row>
        <row r="752">
          <cell r="E752">
            <v>31278</v>
          </cell>
          <cell r="F752">
            <v>27041.278138834776</v>
          </cell>
          <cell r="G752">
            <v>22402.254480834199</v>
          </cell>
          <cell r="H752">
            <v>18127.693233980539</v>
          </cell>
          <cell r="I752">
            <v>14363.22368409004</v>
          </cell>
          <cell r="J752">
            <v>11042.663697567703</v>
          </cell>
          <cell r="K752">
            <v>8151.8159647036045</v>
          </cell>
          <cell r="L752">
            <v>5704.8371443962333</v>
          </cell>
          <cell r="M752">
            <v>3658.2776283533167</v>
          </cell>
          <cell r="N752">
            <v>2130.6851807729909</v>
          </cell>
          <cell r="O752">
            <v>1027.6377668631912</v>
          </cell>
          <cell r="P752">
            <v>294.23564904978826</v>
          </cell>
          <cell r="Q752">
            <v>23.183519757676336</v>
          </cell>
        </row>
        <row r="753">
          <cell r="E753">
            <v>370.5</v>
          </cell>
          <cell r="F753">
            <v>407.81759346018856</v>
          </cell>
          <cell r="G753">
            <v>449.69049092441105</v>
          </cell>
          <cell r="H753">
            <v>501.93525570423083</v>
          </cell>
          <cell r="I753">
            <v>559.91435922043331</v>
          </cell>
          <cell r="J753">
            <v>624.01792164892083</v>
          </cell>
          <cell r="K753">
            <v>688.27839753905425</v>
          </cell>
          <cell r="L753">
            <v>744.21597829538621</v>
          </cell>
          <cell r="M753">
            <v>792.09213284238081</v>
          </cell>
          <cell r="N753">
            <v>838.49999158520347</v>
          </cell>
          <cell r="O753">
            <v>884.68269168010147</v>
          </cell>
          <cell r="P753">
            <v>931.45455507489874</v>
          </cell>
          <cell r="Q753">
            <v>966.22974238516122</v>
          </cell>
        </row>
        <row r="754">
          <cell r="E754">
            <v>86457</v>
          </cell>
          <cell r="F754">
            <v>88797.807211607302</v>
          </cell>
          <cell r="G754">
            <v>91672.590482672982</v>
          </cell>
          <cell r="H754">
            <v>95086.94615279448</v>
          </cell>
          <cell r="I754">
            <v>98766.547103434932</v>
          </cell>
          <cell r="J754">
            <v>102738.02665200586</v>
          </cell>
          <cell r="K754">
            <v>106669.48763070496</v>
          </cell>
          <cell r="L754">
            <v>110084.27840361232</v>
          </cell>
          <cell r="M754">
            <v>112996.28671250581</v>
          </cell>
          <cell r="N754">
            <v>115752.20636161204</v>
          </cell>
          <cell r="O754">
            <v>118431.45316253419</v>
          </cell>
          <cell r="P754">
            <v>121085.55290380669</v>
          </cell>
          <cell r="Q754">
            <v>123007.45579135866</v>
          </cell>
        </row>
        <row r="755">
          <cell r="E755">
            <v>2897.5</v>
          </cell>
          <cell r="F755">
            <v>2624.7228683009334</v>
          </cell>
          <cell r="G755">
            <v>2349.1629252059638</v>
          </cell>
          <cell r="H755">
            <v>2084.5035248743752</v>
          </cell>
          <cell r="I755">
            <v>1839.5427103172672</v>
          </cell>
          <cell r="J755">
            <v>1610.1231376777107</v>
          </cell>
          <cell r="K755">
            <v>1395.7445727538375</v>
          </cell>
          <cell r="L755">
            <v>1196.9070849319216</v>
          </cell>
          <cell r="M755">
            <v>1010.2274087680122</v>
          </cell>
          <cell r="N755">
            <v>847.25028664221315</v>
          </cell>
          <cell r="O755">
            <v>699.25903797376668</v>
          </cell>
          <cell r="P755">
            <v>560.52054149887169</v>
          </cell>
          <cell r="Q755">
            <v>441.06493898680651</v>
          </cell>
        </row>
        <row r="756">
          <cell r="E756">
            <v>10278.5</v>
          </cell>
          <cell r="F756">
            <v>8423.4310135810738</v>
          </cell>
          <cell r="G756">
            <v>6950.2287269432672</v>
          </cell>
          <cell r="H756">
            <v>5596.3697763638447</v>
          </cell>
          <cell r="I756">
            <v>4407.8569439182593</v>
          </cell>
          <cell r="J756">
            <v>3363.6488910839917</v>
          </cell>
          <cell r="K756">
            <v>2458.8056569450864</v>
          </cell>
          <cell r="L756">
            <v>1697.4844674572364</v>
          </cell>
          <cell r="M756">
            <v>1066.0798142904496</v>
          </cell>
          <cell r="N756">
            <v>601.33224801949996</v>
          </cell>
          <cell r="O756">
            <v>273.78244685423579</v>
          </cell>
          <cell r="P756">
            <v>66.401276849076638</v>
          </cell>
          <cell r="Q756">
            <v>0.65143222865258199</v>
          </cell>
        </row>
        <row r="757">
          <cell r="E757">
            <v>4415</v>
          </cell>
          <cell r="F757">
            <v>3860.5729332438796</v>
          </cell>
          <cell r="G757">
            <v>3349.2956707284184</v>
          </cell>
          <cell r="H757">
            <v>2866.5093823415755</v>
          </cell>
          <cell r="I757">
            <v>2428.407251957392</v>
          </cell>
          <cell r="J757">
            <v>2027.4313753865622</v>
          </cell>
          <cell r="K757">
            <v>1662.3615169787804</v>
          </cell>
          <cell r="L757">
            <v>1334.349322454912</v>
          </cell>
          <cell r="M757">
            <v>1037.672306964881</v>
          </cell>
          <cell r="N757">
            <v>790.24643253452405</v>
          </cell>
          <cell r="O757">
            <v>578.31682618715104</v>
          </cell>
          <cell r="P757">
            <v>392.95232784191808</v>
          </cell>
          <cell r="Q757">
            <v>248.54470525997675</v>
          </cell>
        </row>
        <row r="758">
          <cell r="E758">
            <v>5197.5</v>
          </cell>
          <cell r="F758">
            <v>4573.590093548919</v>
          </cell>
          <cell r="G758">
            <v>3962.3353681385506</v>
          </cell>
          <cell r="H758">
            <v>3385.3786895513667</v>
          </cell>
          <cell r="I758">
            <v>2862.0883939826681</v>
          </cell>
          <cell r="J758">
            <v>2383.4540621674018</v>
          </cell>
          <cell r="K758">
            <v>1948.0317864170729</v>
          </cell>
          <cell r="L758">
            <v>1557.2411789332045</v>
          </cell>
          <cell r="M758">
            <v>1204.3073126483705</v>
          </cell>
          <cell r="N758">
            <v>910.57382621138026</v>
          </cell>
          <cell r="O758">
            <v>659.73082291203036</v>
          </cell>
          <cell r="P758">
            <v>441.23505992700836</v>
          </cell>
          <cell r="Q758">
            <v>272.21798142645196</v>
          </cell>
        </row>
        <row r="759">
          <cell r="E759">
            <v>4763.5</v>
          </cell>
          <cell r="F759">
            <v>4249.9313335116749</v>
          </cell>
          <cell r="G759">
            <v>3775.8608857153631</v>
          </cell>
          <cell r="H759">
            <v>3322.4278752407226</v>
          </cell>
          <cell r="I759">
            <v>2904.7363686042013</v>
          </cell>
          <cell r="J759">
            <v>2515.6652336945926</v>
          </cell>
          <cell r="K759">
            <v>2154.282113420938</v>
          </cell>
          <cell r="L759">
            <v>1821.48967630884</v>
          </cell>
          <cell r="M759">
            <v>1511.5808938931714</v>
          </cell>
          <cell r="N759">
            <v>1243.6123290467376</v>
          </cell>
          <cell r="O759">
            <v>1003.1356797374626</v>
          </cell>
          <cell r="P759">
            <v>780.66439928538239</v>
          </cell>
          <cell r="Q759">
            <v>592.49436081544559</v>
          </cell>
        </row>
        <row r="760">
          <cell r="E760">
            <v>4565</v>
          </cell>
          <cell r="F760">
            <v>4229.3515641433523</v>
          </cell>
          <cell r="G760">
            <v>3935.6538186341554</v>
          </cell>
          <cell r="H760">
            <v>3649.2502624705348</v>
          </cell>
          <cell r="I760">
            <v>3379.2150960352037</v>
          </cell>
          <cell r="J760">
            <v>3120.9141900524783</v>
          </cell>
          <cell r="K760">
            <v>2873.3174497008722</v>
          </cell>
          <cell r="L760">
            <v>2635.8519299488116</v>
          </cell>
          <cell r="M760">
            <v>2404.4442134565229</v>
          </cell>
          <cell r="N760">
            <v>2194.6588350149477</v>
          </cell>
          <cell r="O760">
            <v>1995.3991147899596</v>
          </cell>
          <cell r="P760">
            <v>1799.2922005065964</v>
          </cell>
          <cell r="Q760">
            <v>1618.761257051764</v>
          </cell>
        </row>
        <row r="761">
          <cell r="E761">
            <v>30253</v>
          </cell>
          <cell r="F761">
            <v>27218.053109406501</v>
          </cell>
          <cell r="G761">
            <v>24625.672725436867</v>
          </cell>
          <cell r="H761">
            <v>22122.189128655256</v>
          </cell>
          <cell r="I761">
            <v>19790.557982140464</v>
          </cell>
          <cell r="J761">
            <v>17591.328273244071</v>
          </cell>
          <cell r="K761">
            <v>15520.198041618702</v>
          </cell>
          <cell r="L761">
            <v>13581.364752223024</v>
          </cell>
          <cell r="M761">
            <v>11741.895119169922</v>
          </cell>
          <cell r="N761">
            <v>10116.112679643471</v>
          </cell>
          <cell r="O761">
            <v>8617.732287904706</v>
          </cell>
          <cell r="P761">
            <v>7189.7857888095059</v>
          </cell>
          <cell r="Q761">
            <v>5933.5698149659056</v>
          </cell>
        </row>
        <row r="762">
          <cell r="E762">
            <v>46452.5</v>
          </cell>
          <cell r="F762">
            <v>44105.539865645645</v>
          </cell>
          <cell r="G762">
            <v>42387.470552162966</v>
          </cell>
          <cell r="H762">
            <v>40675.944019180657</v>
          </cell>
          <cell r="I762">
            <v>39026.674027050409</v>
          </cell>
          <cell r="J762">
            <v>37412.313457610566</v>
          </cell>
          <cell r="K762">
            <v>35831.610898080733</v>
          </cell>
          <cell r="L762">
            <v>34285.499263260353</v>
          </cell>
          <cell r="M762">
            <v>32748.320838226602</v>
          </cell>
          <cell r="N762">
            <v>31318.289698951288</v>
          </cell>
          <cell r="O762">
            <v>29921.81837310483</v>
          </cell>
          <cell r="P762">
            <v>28509.927788456938</v>
          </cell>
          <cell r="Q762">
            <v>27176.429820304889</v>
          </cell>
        </row>
        <row r="763">
          <cell r="E763">
            <v>7070.5</v>
          </cell>
          <cell r="F763">
            <v>6807.3661967060198</v>
          </cell>
          <cell r="G763">
            <v>6580.6951295677336</v>
          </cell>
          <cell r="H763">
            <v>6354.6364729100442</v>
          </cell>
          <cell r="I763">
            <v>6136.4186346461538</v>
          </cell>
          <cell r="J763">
            <v>5922.4020678702018</v>
          </cell>
          <cell r="K763">
            <v>5712.2053423643974</v>
          </cell>
          <cell r="L763">
            <v>5505.5977344870871</v>
          </cell>
          <cell r="M763">
            <v>5299.1318771953975</v>
          </cell>
          <cell r="N763">
            <v>5106.4014031867573</v>
          </cell>
          <cell r="O763">
            <v>4917.462453206268</v>
          </cell>
          <cell r="P763">
            <v>4725.6935862746795</v>
          </cell>
          <cell r="Q763">
            <v>4543.4155311896084</v>
          </cell>
        </row>
        <row r="764">
          <cell r="E764">
            <v>870.5</v>
          </cell>
          <cell r="F764">
            <v>798.20269240538482</v>
          </cell>
          <cell r="G764">
            <v>723.19764415823943</v>
          </cell>
          <cell r="H764">
            <v>650.69646107531639</v>
          </cell>
          <cell r="I764">
            <v>583.10062102403072</v>
          </cell>
          <cell r="J764">
            <v>519.26820497109338</v>
          </cell>
          <cell r="K764">
            <v>459.07801315863458</v>
          </cell>
          <cell r="L764">
            <v>402.65121940906329</v>
          </cell>
          <cell r="M764">
            <v>349.03275048705302</v>
          </cell>
          <cell r="N764">
            <v>301.56031649473601</v>
          </cell>
          <cell r="O764">
            <v>257.71884038315363</v>
          </cell>
          <cell r="P764">
            <v>215.84797547032559</v>
          </cell>
          <cell r="Q764">
            <v>178.91305052191373</v>
          </cell>
        </row>
        <row r="765">
          <cell r="E765">
            <v>9971.5</v>
          </cell>
          <cell r="F765">
            <v>9595.7375850121898</v>
          </cell>
          <cell r="G765">
            <v>9192.8561201390639</v>
          </cell>
          <cell r="H765">
            <v>8792.0839315977501</v>
          </cell>
          <cell r="I765">
            <v>8406.4915405933498</v>
          </cell>
          <cell r="J765">
            <v>8029.6836982573195</v>
          </cell>
          <cell r="K765">
            <v>7661.377105361973</v>
          </cell>
          <cell r="L765">
            <v>7301.8550575964136</v>
          </cell>
          <cell r="M765">
            <v>6945.1530380779623</v>
          </cell>
          <cell r="N765">
            <v>6613.9946335794584</v>
          </cell>
          <cell r="O765">
            <v>6291.3260378091127</v>
          </cell>
          <cell r="P765">
            <v>5965.7993307867882</v>
          </cell>
          <cell r="Q765">
            <v>5659.1400852365059</v>
          </cell>
        </row>
        <row r="766">
          <cell r="E766">
            <v>33685.5</v>
          </cell>
          <cell r="F766">
            <v>31937.995710864518</v>
          </cell>
          <cell r="G766">
            <v>29946.852221967347</v>
          </cell>
          <cell r="H766">
            <v>27987.708967932613</v>
          </cell>
          <cell r="I766">
            <v>26124.831776126281</v>
          </cell>
          <cell r="J766">
            <v>24327.11918207887</v>
          </cell>
          <cell r="K766">
            <v>22592.470416981974</v>
          </cell>
          <cell r="L766">
            <v>20922.986148984273</v>
          </cell>
          <cell r="M766">
            <v>19290.774310115838</v>
          </cell>
          <cell r="N766">
            <v>17799.006256927532</v>
          </cell>
          <cell r="O766">
            <v>16370.182730918164</v>
          </cell>
          <cell r="P766">
            <v>14952.833610577531</v>
          </cell>
          <cell r="Q766">
            <v>13643.272976284112</v>
          </cell>
        </row>
        <row r="767">
          <cell r="E767">
            <v>10654.5</v>
          </cell>
          <cell r="F767">
            <v>10287.615456742285</v>
          </cell>
          <cell r="G767">
            <v>9864.2793874791205</v>
          </cell>
          <cell r="H767">
            <v>9442.9735645862056</v>
          </cell>
          <cell r="I767">
            <v>9037.4350085669848</v>
          </cell>
          <cell r="J767">
            <v>8640.9393774204509</v>
          </cell>
          <cell r="K767">
            <v>8253.1950361184172</v>
          </cell>
          <cell r="L767">
            <v>7874.4936162810855</v>
          </cell>
          <cell r="M767">
            <v>7498.554100744861</v>
          </cell>
          <cell r="N767">
            <v>7149.332615635416</v>
          </cell>
          <cell r="O767">
            <v>6808.8508155092895</v>
          </cell>
          <cell r="P767">
            <v>6465.1448581238446</v>
          </cell>
          <cell r="Q767">
            <v>6141.1388599923466</v>
          </cell>
        </row>
        <row r="768">
          <cell r="E768">
            <v>24282.5</v>
          </cell>
          <cell r="F768">
            <v>21213.498855183905</v>
          </cell>
          <cell r="G768">
            <v>19104.259415637236</v>
          </cell>
          <cell r="H768">
            <v>17071.975545192454</v>
          </cell>
          <cell r="I768">
            <v>15184.081636996116</v>
          </cell>
          <cell r="J768">
            <v>13408.603897422207</v>
          </cell>
          <cell r="K768">
            <v>11741.914406636162</v>
          </cell>
          <cell r="L768">
            <v>10187.61751286967</v>
          </cell>
          <cell r="M768">
            <v>8719.3171996032615</v>
          </cell>
          <cell r="N768">
            <v>7428.1047190800346</v>
          </cell>
          <cell r="O768">
            <v>6245.2504958002773</v>
          </cell>
          <cell r="P768">
            <v>5125.452038850739</v>
          </cell>
          <cell r="Q768">
            <v>4148.7722693739443</v>
          </cell>
        </row>
        <row r="769">
          <cell r="E769">
            <v>8794.5</v>
          </cell>
          <cell r="F769">
            <v>9197.6663746609956</v>
          </cell>
          <cell r="G769">
            <v>9645.491372092376</v>
          </cell>
          <cell r="H769">
            <v>10232.589598563314</v>
          </cell>
          <cell r="I769">
            <v>10898.694862351869</v>
          </cell>
          <cell r="J769">
            <v>11646.593362778738</v>
          </cell>
          <cell r="K769">
            <v>12393.821239309931</v>
          </cell>
          <cell r="L769">
            <v>13023.541911922206</v>
          </cell>
          <cell r="M769">
            <v>13537.645971449971</v>
          </cell>
          <cell r="N769">
            <v>14036.92077710384</v>
          </cell>
          <cell r="O769">
            <v>14531.381685907039</v>
          </cell>
          <cell r="P769">
            <v>15027.561362082177</v>
          </cell>
          <cell r="Q769">
            <v>15361.729651003567</v>
          </cell>
        </row>
        <row r="770">
          <cell r="E770">
            <v>2985.5</v>
          </cell>
          <cell r="F770">
            <v>3023.6676522733305</v>
          </cell>
          <cell r="G770">
            <v>3060.4069247731418</v>
          </cell>
          <cell r="H770">
            <v>3112.8234240994116</v>
          </cell>
          <cell r="I770">
            <v>3174.6533916965982</v>
          </cell>
          <cell r="J770">
            <v>3246.0163938909386</v>
          </cell>
          <cell r="K770">
            <v>3317.6814260222764</v>
          </cell>
          <cell r="L770">
            <v>3376.5583898797859</v>
          </cell>
          <cell r="M770">
            <v>3422.6039056362738</v>
          </cell>
          <cell r="N770">
            <v>3467.7796818481534</v>
          </cell>
          <cell r="O770">
            <v>3512.6511767241827</v>
          </cell>
          <cell r="P770">
            <v>3557.5734710544129</v>
          </cell>
          <cell r="Q770">
            <v>3584.9105741731032</v>
          </cell>
        </row>
        <row r="771">
          <cell r="E771">
            <v>4290.5</v>
          </cell>
          <cell r="F771">
            <v>4231.2872163442989</v>
          </cell>
          <cell r="G771">
            <v>4169.0649127182951</v>
          </cell>
          <cell r="H771">
            <v>4106.2875789449399</v>
          </cell>
          <cell r="I771">
            <v>4044.9911719503825</v>
          </cell>
          <cell r="J771">
            <v>3984.1663400345265</v>
          </cell>
          <cell r="K771">
            <v>3923.7974729271891</v>
          </cell>
          <cell r="L771">
            <v>3863.895107185479</v>
          </cell>
          <cell r="M771">
            <v>3803.4640695763819</v>
          </cell>
          <cell r="N771">
            <v>3746.3800587942878</v>
          </cell>
          <cell r="O771">
            <v>3689.7293064762366</v>
          </cell>
          <cell r="P771">
            <v>3631.5692090003122</v>
          </cell>
          <cell r="Q771">
            <v>3575.7090886798815</v>
          </cell>
        </row>
        <row r="772">
          <cell r="E772">
            <v>489.5</v>
          </cell>
          <cell r="F772">
            <v>482.27449542866998</v>
          </cell>
          <cell r="G772">
            <v>472.71381512357999</v>
          </cell>
          <cell r="H772">
            <v>463.09292048094716</v>
          </cell>
          <cell r="I772">
            <v>453.72372213595929</v>
          </cell>
          <cell r="J772">
            <v>444.45182594288667</v>
          </cell>
          <cell r="K772">
            <v>435.27409328715953</v>
          </cell>
          <cell r="L772">
            <v>426.19366277984079</v>
          </cell>
          <cell r="M772">
            <v>417.06089073489159</v>
          </cell>
          <cell r="N772">
            <v>408.46176209207079</v>
          </cell>
          <cell r="O772">
            <v>399.95671407190815</v>
          </cell>
          <cell r="P772">
            <v>391.25289295535919</v>
          </cell>
          <cell r="Q772">
            <v>382.92251050511823</v>
          </cell>
        </row>
        <row r="773">
          <cell r="E773">
            <v>57126</v>
          </cell>
          <cell r="F773">
            <v>54686.135810679451</v>
          </cell>
          <cell r="G773">
            <v>52397.155872790419</v>
          </cell>
          <cell r="H773">
            <v>50120.232091075173</v>
          </cell>
          <cell r="I773">
            <v>47929.554763348628</v>
          </cell>
          <cell r="J773">
            <v>45788.776296418771</v>
          </cell>
          <cell r="K773">
            <v>43696.163808738114</v>
          </cell>
          <cell r="L773">
            <v>41653.144291842123</v>
          </cell>
          <cell r="M773">
            <v>39625.813759003351</v>
          </cell>
          <cell r="N773">
            <v>37743.532127346567</v>
          </cell>
          <cell r="O773">
            <v>35909.346295359719</v>
          </cell>
          <cell r="P773">
            <v>34058.741068008421</v>
          </cell>
          <cell r="Q773">
            <v>32315.015264247781</v>
          </cell>
        </row>
        <row r="774">
          <cell r="E774">
            <v>31973.5</v>
          </cell>
          <cell r="F774">
            <v>30075.789675785411</v>
          </cell>
          <cell r="G774">
            <v>28204.570801744419</v>
          </cell>
          <cell r="H774">
            <v>26374.477015199489</v>
          </cell>
          <cell r="I774">
            <v>24642.338147273738</v>
          </cell>
          <cell r="J774">
            <v>22978.368037162487</v>
          </cell>
          <cell r="K774">
            <v>21374.424399126005</v>
          </cell>
          <cell r="L774">
            <v>19824.073159145166</v>
          </cell>
          <cell r="M774">
            <v>18300.943910999431</v>
          </cell>
          <cell r="N774">
            <v>16910.955568587255</v>
          </cell>
          <cell r="O774">
            <v>15580.632495357182</v>
          </cell>
          <cell r="P774">
            <v>14261.157868227547</v>
          </cell>
          <cell r="Q774">
            <v>13032.85559913277</v>
          </cell>
        </row>
        <row r="775">
          <cell r="E775">
            <v>1048.5</v>
          </cell>
          <cell r="F775">
            <v>1016.973348350219</v>
          </cell>
          <cell r="G775">
            <v>988.65240200783023</v>
          </cell>
          <cell r="H775">
            <v>960.27048471519663</v>
          </cell>
          <cell r="I775">
            <v>932.74968420474124</v>
          </cell>
          <cell r="J775">
            <v>905.63546502392239</v>
          </cell>
          <cell r="K775">
            <v>878.91471304962863</v>
          </cell>
          <cell r="L775">
            <v>852.60054236193355</v>
          </cell>
          <cell r="M775">
            <v>826.25829747735588</v>
          </cell>
          <cell r="N775">
            <v>801.57402628953787</v>
          </cell>
          <cell r="O775">
            <v>777.28281459955497</v>
          </cell>
          <cell r="P775">
            <v>752.54223862228309</v>
          </cell>
          <cell r="Q775">
            <v>728.98697515100321</v>
          </cell>
        </row>
        <row r="776">
          <cell r="E776">
            <v>5191.5</v>
          </cell>
          <cell r="F776">
            <v>4878.5084719645838</v>
          </cell>
          <cell r="G776">
            <v>4654.4419482762023</v>
          </cell>
          <cell r="H776">
            <v>4432.0147602165252</v>
          </cell>
          <cell r="I776">
            <v>4218.4889653964683</v>
          </cell>
          <cell r="J776">
            <v>4010.3187861376214</v>
          </cell>
          <cell r="K776">
            <v>3807.3315150789699</v>
          </cell>
          <cell r="L776">
            <v>3609.6998566715256</v>
          </cell>
          <cell r="M776">
            <v>3414.1408501799506</v>
          </cell>
          <cell r="N776">
            <v>3233.0949571985557</v>
          </cell>
          <cell r="O776">
            <v>3057.2245019740649</v>
          </cell>
          <cell r="P776">
            <v>2880.3178876378161</v>
          </cell>
          <cell r="Q776">
            <v>2714.2187852561847</v>
          </cell>
        </row>
        <row r="777">
          <cell r="E777">
            <v>634</v>
          </cell>
          <cell r="F777">
            <v>591.30280957336106</v>
          </cell>
          <cell r="G777">
            <v>549.96712834470009</v>
          </cell>
          <cell r="H777">
            <v>509.46464267074407</v>
          </cell>
          <cell r="I777">
            <v>471.12693914541069</v>
          </cell>
          <cell r="J777">
            <v>434.31226408458309</v>
          </cell>
          <cell r="K777">
            <v>398.97152757403319</v>
          </cell>
          <cell r="L777">
            <v>365.15381600245553</v>
          </cell>
          <cell r="M777">
            <v>332.29251939831931</v>
          </cell>
          <cell r="N777">
            <v>302.45801824711248</v>
          </cell>
          <cell r="O777">
            <v>274.09431185211338</v>
          </cell>
          <cell r="P777">
            <v>246.1690492200907</v>
          </cell>
          <cell r="Q777">
            <v>220.59529057416165</v>
          </cell>
        </row>
        <row r="778">
          <cell r="E778">
            <v>474.5</v>
          </cell>
          <cell r="F778">
            <v>452.66666666666663</v>
          </cell>
          <cell r="G778">
            <v>433.8877434135166</v>
          </cell>
          <cell r="H778">
            <v>415.20219088253089</v>
          </cell>
          <cell r="I778">
            <v>397.21932313988958</v>
          </cell>
          <cell r="J778">
            <v>379.64093087836534</v>
          </cell>
          <cell r="K778">
            <v>362.45396979001794</v>
          </cell>
          <cell r="L778">
            <v>345.67148402620535</v>
          </cell>
          <cell r="M778">
            <v>329.01509484945188</v>
          </cell>
          <cell r="N778">
            <v>313.5460786964494</v>
          </cell>
          <cell r="O778">
            <v>298.46797156703042</v>
          </cell>
          <cell r="P778">
            <v>283.25077240093452</v>
          </cell>
          <cell r="Q778">
            <v>268.90968174324246</v>
          </cell>
        </row>
        <row r="779">
          <cell r="E779">
            <v>181926.5</v>
          </cell>
          <cell r="F779">
            <v>173570.46463528654</v>
          </cell>
          <cell r="G779">
            <v>165895.98465743117</v>
          </cell>
          <cell r="H779">
            <v>158273.4315989851</v>
          </cell>
          <cell r="I779">
            <v>150951.78973268071</v>
          </cell>
          <cell r="J779">
            <v>143809.39431637496</v>
          </cell>
          <cell r="K779">
            <v>136840.35953308403</v>
          </cell>
          <cell r="L779">
            <v>130050.03616821402</v>
          </cell>
          <cell r="M779">
            <v>123324.88949233318</v>
          </cell>
          <cell r="N779">
            <v>117092.29031099257</v>
          </cell>
          <cell r="O779">
            <v>111030.86996288312</v>
          </cell>
          <cell r="P779">
            <v>104926.73719047211</v>
          </cell>
          <cell r="Q779">
            <v>99187.890832339996</v>
          </cell>
        </row>
        <row r="780">
          <cell r="E780">
            <v>33212.5</v>
          </cell>
          <cell r="F780">
            <v>31358.517765645913</v>
          </cell>
          <cell r="G780">
            <v>29554.733183292446</v>
          </cell>
          <cell r="H780">
            <v>27775.846790012234</v>
          </cell>
          <cell r="I780">
            <v>26080.000294518111</v>
          </cell>
          <cell r="J780">
            <v>24438.885523640369</v>
          </cell>
          <cell r="K780">
            <v>22850.481740469426</v>
          </cell>
          <cell r="L780">
            <v>21316.173347468437</v>
          </cell>
          <cell r="M780">
            <v>19810.32664004212</v>
          </cell>
          <cell r="N780">
            <v>18428.700270214373</v>
          </cell>
          <cell r="O780">
            <v>17099.621597173271</v>
          </cell>
          <cell r="P780">
            <v>15775.460409456315</v>
          </cell>
          <cell r="Q780">
            <v>14545.374581717399</v>
          </cell>
        </row>
        <row r="781">
          <cell r="E781">
            <v>27143</v>
          </cell>
          <cell r="F781">
            <v>26078.213099332817</v>
          </cell>
          <cell r="G781">
            <v>25018.124967436204</v>
          </cell>
          <cell r="H781">
            <v>23962.970828813777</v>
          </cell>
          <cell r="I781">
            <v>22947.163058753551</v>
          </cell>
          <cell r="J781">
            <v>21953.85391880785</v>
          </cell>
          <cell r="K781">
            <v>20982.31302313734</v>
          </cell>
          <cell r="L781">
            <v>20033.243821385608</v>
          </cell>
          <cell r="M781">
            <v>19090.865979582584</v>
          </cell>
          <cell r="N781">
            <v>18215.204544719476</v>
          </cell>
          <cell r="O781">
            <v>17361.182056769867</v>
          </cell>
          <cell r="P781">
            <v>16498.796099184307</v>
          </cell>
          <cell r="Q781">
            <v>15685.53743492765</v>
          </cell>
        </row>
        <row r="782">
          <cell r="E782">
            <v>15483</v>
          </cell>
          <cell r="F782">
            <v>14756.239042963367</v>
          </cell>
          <cell r="G782">
            <v>13883.920422273575</v>
          </cell>
          <cell r="H782">
            <v>13024.58079583172</v>
          </cell>
          <cell r="I782">
            <v>12206.247594604003</v>
          </cell>
          <cell r="J782">
            <v>11415.237609342776</v>
          </cell>
          <cell r="K782">
            <v>10650.41811892033</v>
          </cell>
          <cell r="L782">
            <v>9912.3032567511709</v>
          </cell>
          <cell r="M782">
            <v>9188.5552301067764</v>
          </cell>
          <cell r="N782">
            <v>8525.3921123749697</v>
          </cell>
          <cell r="O782">
            <v>7888.3617790174476</v>
          </cell>
          <cell r="P782">
            <v>7254.5740087195154</v>
          </cell>
          <cell r="Q782">
            <v>6666.562871527618</v>
          </cell>
        </row>
        <row r="783">
          <cell r="E783">
            <v>21849</v>
          </cell>
          <cell r="F783">
            <v>20546.063736820091</v>
          </cell>
          <cell r="G783">
            <v>19162.321815081523</v>
          </cell>
          <cell r="H783">
            <v>17807.921906525284</v>
          </cell>
          <cell r="I783">
            <v>16526.395692447353</v>
          </cell>
          <cell r="J783">
            <v>15296.041473899542</v>
          </cell>
          <cell r="K783">
            <v>14113.428848445721</v>
          </cell>
          <cell r="L783">
            <v>12977.629534995083</v>
          </cell>
          <cell r="M783">
            <v>11869.494828425855</v>
          </cell>
          <cell r="N783">
            <v>10861.793499465413</v>
          </cell>
          <cell r="O783">
            <v>9901.6549881454739</v>
          </cell>
          <cell r="P783">
            <v>8953.9815199545046</v>
          </cell>
          <cell r="Q783">
            <v>8080.7269166983315</v>
          </cell>
        </row>
        <row r="784">
          <cell r="E784">
            <v>10937.5</v>
          </cell>
          <cell r="F784">
            <v>10565.677859376892</v>
          </cell>
          <cell r="G784">
            <v>10147.332478460317</v>
          </cell>
          <cell r="H784">
            <v>9815.0852004059579</v>
          </cell>
          <cell r="I784">
            <v>9554.2960739311566</v>
          </cell>
          <cell r="J784">
            <v>9353.3806934915665</v>
          </cell>
          <cell r="K784">
            <v>9164.251634120541</v>
          </cell>
          <cell r="L784">
            <v>8922.3310994406311</v>
          </cell>
          <cell r="M784">
            <v>8620.3265615717792</v>
          </cell>
          <cell r="N784">
            <v>8352.1949152833113</v>
          </cell>
          <cell r="O784">
            <v>8094.7048710310901</v>
          </cell>
          <cell r="P784">
            <v>7832.3955218736428</v>
          </cell>
          <cell r="Q784">
            <v>7510.9211994577417</v>
          </cell>
        </row>
        <row r="785">
          <cell r="E785">
            <v>8760.5</v>
          </cell>
          <cell r="F785">
            <v>9033.1947576185848</v>
          </cell>
          <cell r="G785">
            <v>9334.4156107092349</v>
          </cell>
          <cell r="H785">
            <v>9683.9029884012525</v>
          </cell>
          <cell r="I785">
            <v>10056.468310876277</v>
          </cell>
          <cell r="J785">
            <v>10455.428253799462</v>
          </cell>
          <cell r="K785">
            <v>10852.294813328039</v>
          </cell>
          <cell r="L785">
            <v>11206.086433653481</v>
          </cell>
          <cell r="M785">
            <v>11518.752673002313</v>
          </cell>
          <cell r="N785">
            <v>11815.841265687261</v>
          </cell>
          <cell r="O785">
            <v>12107.197693991244</v>
          </cell>
          <cell r="P785">
            <v>12399.238902793357</v>
          </cell>
          <cell r="Q785">
            <v>12627.015922135968</v>
          </cell>
        </row>
        <row r="786">
          <cell r="E786">
            <v>20118.5</v>
          </cell>
          <cell r="F786">
            <v>18932.461280885509</v>
          </cell>
          <cell r="G786">
            <v>17729.298838215331</v>
          </cell>
          <cell r="H786">
            <v>16546.492713083902</v>
          </cell>
          <cell r="I786">
            <v>15422.788172444561</v>
          </cell>
          <cell r="J786">
            <v>14339.398215962254</v>
          </cell>
          <cell r="K786">
            <v>13294.896661884199</v>
          </cell>
          <cell r="L786">
            <v>12290.399313912261</v>
          </cell>
          <cell r="M786">
            <v>11309.106481548071</v>
          </cell>
          <cell r="N786">
            <v>10413.218836689277</v>
          </cell>
          <cell r="O786">
            <v>9556.1390136564951</v>
          </cell>
          <cell r="P786">
            <v>8706.9241489976193</v>
          </cell>
          <cell r="Q786">
            <v>7923.1541894195589</v>
          </cell>
        </row>
        <row r="787">
          <cell r="E787">
            <v>11</v>
          </cell>
          <cell r="F787">
            <v>12.578147350374483</v>
          </cell>
          <cell r="G787">
            <v>14.340064792039762</v>
          </cell>
          <cell r="H787">
            <v>16.675515568700519</v>
          </cell>
          <cell r="I787">
            <v>19.309466915964776</v>
          </cell>
          <cell r="J787">
            <v>22.246526984488387</v>
          </cell>
          <cell r="K787">
            <v>25.113250199630517</v>
          </cell>
          <cell r="L787">
            <v>27.384578893231541</v>
          </cell>
          <cell r="M787">
            <v>29.07683332111101</v>
          </cell>
          <cell r="N787">
            <v>30.704474457985967</v>
          </cell>
          <cell r="O787">
            <v>32.282089867915097</v>
          </cell>
          <cell r="P787">
            <v>33.82014211352935</v>
          </cell>
          <cell r="Q787">
            <v>34.622897343926276</v>
          </cell>
        </row>
        <row r="788">
          <cell r="E788">
            <v>4251</v>
          </cell>
          <cell r="F788">
            <v>4263.7116313869565</v>
          </cell>
          <cell r="G788">
            <v>4277.1595540088929</v>
          </cell>
          <cell r="H788">
            <v>4300.844300400041</v>
          </cell>
          <cell r="I788">
            <v>4330.9921341957415</v>
          </cell>
          <cell r="J788">
            <v>4367.5083651157784</v>
          </cell>
          <cell r="K788">
            <v>4404.2817134532852</v>
          </cell>
          <cell r="L788">
            <v>4432.6324280248537</v>
          </cell>
          <cell r="M788">
            <v>4452.3239906535509</v>
          </cell>
          <cell r="N788">
            <v>4471.9446756039406</v>
          </cell>
          <cell r="O788">
            <v>4491.3441804553167</v>
          </cell>
          <cell r="P788">
            <v>4510.4044195405113</v>
          </cell>
          <cell r="Q788">
            <v>4518.1352787709147</v>
          </cell>
        </row>
        <row r="789">
          <cell r="E789">
            <v>25339</v>
          </cell>
          <cell r="F789">
            <v>29055.285923048948</v>
          </cell>
          <cell r="G789">
            <v>33140.990116140449</v>
          </cell>
          <cell r="H789">
            <v>37462.294630356628</v>
          </cell>
          <cell r="I789">
            <v>41825.609262074868</v>
          </cell>
          <cell r="J789">
            <v>46291.103066197327</v>
          </cell>
          <cell r="K789">
            <v>50739.419027946715</v>
          </cell>
          <cell r="L789">
            <v>54993.056971469938</v>
          </cell>
          <cell r="M789">
            <v>59095.405982579628</v>
          </cell>
          <cell r="N789">
            <v>62966.426413010035</v>
          </cell>
          <cell r="O789">
            <v>66780.924783913259</v>
          </cell>
          <cell r="P789">
            <v>70653.698425553797</v>
          </cell>
          <cell r="Q789">
            <v>74135.19771308481</v>
          </cell>
        </row>
        <row r="790">
          <cell r="E790">
            <v>38188</v>
          </cell>
          <cell r="F790">
            <v>37194.017648664638</v>
          </cell>
          <cell r="G790">
            <v>36184.334011582527</v>
          </cell>
          <cell r="H790">
            <v>35172.116905193558</v>
          </cell>
          <cell r="I790">
            <v>34190.247397545121</v>
          </cell>
          <cell r="J790">
            <v>33222.511597678968</v>
          </cell>
          <cell r="K790">
            <v>32268.453303035709</v>
          </cell>
          <cell r="L790">
            <v>31328.525924731923</v>
          </cell>
          <cell r="M790">
            <v>30387.202146761425</v>
          </cell>
          <cell r="N790">
            <v>29504.741054257087</v>
          </cell>
          <cell r="O790">
            <v>28635.931942793628</v>
          </cell>
          <cell r="P790">
            <v>27750.663270694116</v>
          </cell>
          <cell r="Q790">
            <v>26907.399412531286</v>
          </cell>
        </row>
        <row r="791">
          <cell r="E791">
            <v>84268.5</v>
          </cell>
          <cell r="F791">
            <v>81918.031950717181</v>
          </cell>
          <cell r="G791">
            <v>79667.674449473285</v>
          </cell>
          <cell r="H791">
            <v>77413.188211847097</v>
          </cell>
          <cell r="I791">
            <v>75227.505642780859</v>
          </cell>
          <cell r="J791">
            <v>73074.458694789369</v>
          </cell>
          <cell r="K791">
            <v>70952.381710118148</v>
          </cell>
          <cell r="L791">
            <v>68861.402026084746</v>
          </cell>
          <cell r="M791">
            <v>66766.888253859186</v>
          </cell>
          <cell r="N791">
            <v>64803.901173625418</v>
          </cell>
          <cell r="O791">
            <v>62871.738467401643</v>
          </cell>
          <cell r="P791">
            <v>60903.327484264788</v>
          </cell>
          <cell r="Q791">
            <v>59027.697653803749</v>
          </cell>
        </row>
        <row r="792">
          <cell r="E792">
            <v>5396</v>
          </cell>
          <cell r="F792">
            <v>5132.5320046041652</v>
          </cell>
          <cell r="G792">
            <v>4878.6093661991326</v>
          </cell>
          <cell r="H792">
            <v>4627.0427577331948</v>
          </cell>
          <cell r="I792">
            <v>4386.055292221954</v>
          </cell>
          <cell r="J792">
            <v>4151.6394961990327</v>
          </cell>
          <cell r="K792">
            <v>3923.5825903536752</v>
          </cell>
          <cell r="L792">
            <v>3702.0934183764612</v>
          </cell>
          <cell r="M792">
            <v>3483.4827565105861</v>
          </cell>
          <cell r="N792">
            <v>3281.634267749504</v>
          </cell>
          <cell r="O792">
            <v>3086.1212218386763</v>
          </cell>
          <cell r="P792">
            <v>2890.0090141568603</v>
          </cell>
          <cell r="Q792">
            <v>2706.4651853205014</v>
          </cell>
        </row>
        <row r="793">
          <cell r="E793">
            <v>4738.5</v>
          </cell>
          <cell r="F793">
            <v>4572.9848493641784</v>
          </cell>
          <cell r="G793">
            <v>4379.8371914825311</v>
          </cell>
          <cell r="H793">
            <v>4187.7263036287823</v>
          </cell>
          <cell r="I793">
            <v>4002.9179998240711</v>
          </cell>
          <cell r="J793">
            <v>3822.3469019522427</v>
          </cell>
          <cell r="K793">
            <v>3645.8763617760715</v>
          </cell>
          <cell r="L793">
            <v>3473.6430257918346</v>
          </cell>
          <cell r="M793">
            <v>3302.7892891735628</v>
          </cell>
          <cell r="N793">
            <v>3144.1983704563809</v>
          </cell>
          <cell r="O793">
            <v>2989.7024665975505</v>
          </cell>
          <cell r="P793">
            <v>2833.8666687478208</v>
          </cell>
          <cell r="Q793">
            <v>2687.0934433493244</v>
          </cell>
        </row>
        <row r="794">
          <cell r="E794">
            <v>59912</v>
          </cell>
          <cell r="F794">
            <v>59118.651593447954</v>
          </cell>
          <cell r="G794">
            <v>58380.696371225858</v>
          </cell>
          <cell r="H794">
            <v>57635.927258893178</v>
          </cell>
          <cell r="I794">
            <v>56908.297295172415</v>
          </cell>
          <cell r="J794">
            <v>56185.795347920182</v>
          </cell>
          <cell r="K794">
            <v>55467.889088568234</v>
          </cell>
          <cell r="L794">
            <v>54754.146764297431</v>
          </cell>
          <cell r="M794">
            <v>54032.681321399839</v>
          </cell>
          <cell r="N794">
            <v>53350.401862879487</v>
          </cell>
          <cell r="O794">
            <v>52672.433308614927</v>
          </cell>
          <cell r="P794">
            <v>51975.522169194519</v>
          </cell>
          <cell r="Q794">
            <v>51304.661979379845</v>
          </cell>
        </row>
        <row r="795">
          <cell r="E795">
            <v>26687.5</v>
          </cell>
          <cell r="F795">
            <v>26299.495374776307</v>
          </cell>
          <cell r="G795">
            <v>25941.814708441336</v>
          </cell>
          <cell r="H795">
            <v>25580.736563795774</v>
          </cell>
          <cell r="I795">
            <v>25227.958532080374</v>
          </cell>
          <cell r="J795">
            <v>24877.67511219086</v>
          </cell>
          <cell r="K795">
            <v>24529.804674852279</v>
          </cell>
          <cell r="L795">
            <v>24184.413700903522</v>
          </cell>
          <cell r="M795">
            <v>23835.791862523511</v>
          </cell>
          <cell r="N795">
            <v>23506.325783426546</v>
          </cell>
          <cell r="O795">
            <v>23179.203841060262</v>
          </cell>
          <cell r="P795">
            <v>22843.219938622336</v>
          </cell>
          <cell r="Q795">
            <v>22520.374282578203</v>
          </cell>
        </row>
        <row r="796">
          <cell r="E796">
            <v>276</v>
          </cell>
          <cell r="F796">
            <v>318.72798717464644</v>
          </cell>
          <cell r="G796">
            <v>361.22933421482213</v>
          </cell>
          <cell r="H796">
            <v>416.81801958736969</v>
          </cell>
          <cell r="I796">
            <v>478.19870123322971</v>
          </cell>
          <cell r="J796">
            <v>545.35254980580703</v>
          </cell>
          <cell r="K796">
            <v>608.61615589677058</v>
          </cell>
          <cell r="L796">
            <v>654.51144813970984</v>
          </cell>
          <cell r="M796">
            <v>683.81685523624947</v>
          </cell>
          <cell r="N796">
            <v>711.36281703789041</v>
          </cell>
          <cell r="O796">
            <v>736.82455897597572</v>
          </cell>
          <cell r="P796">
            <v>760.0506542393158</v>
          </cell>
          <cell r="Q796">
            <v>764.08099738990018</v>
          </cell>
        </row>
        <row r="797">
          <cell r="E797">
            <v>126</v>
          </cell>
          <cell r="F797">
            <v>159.6295486425872</v>
          </cell>
          <cell r="G797">
            <v>189.67535920041996</v>
          </cell>
          <cell r="H797">
            <v>223.3466642334775</v>
          </cell>
          <cell r="I797">
            <v>257.87855137831639</v>
          </cell>
          <cell r="J797">
            <v>293.62636873593397</v>
          </cell>
          <cell r="K797">
            <v>327.37174476949912</v>
          </cell>
          <cell r="L797">
            <v>354.43947695673904</v>
          </cell>
          <cell r="M797">
            <v>375.21269981800708</v>
          </cell>
          <cell r="N797">
            <v>394.0994339618511</v>
          </cell>
          <cell r="O797">
            <v>411.52804332989939</v>
          </cell>
          <cell r="P797">
            <v>427.80115047185797</v>
          </cell>
          <cell r="Q797">
            <v>436.48237092239873</v>
          </cell>
        </row>
        <row r="798">
          <cell r="E798">
            <v>10046</v>
          </cell>
          <cell r="F798">
            <v>9764.1616357104558</v>
          </cell>
          <cell r="G798">
            <v>9479.9001305687434</v>
          </cell>
          <cell r="H798">
            <v>9195.2489800010553</v>
          </cell>
          <cell r="I798">
            <v>8919.4660350752947</v>
          </cell>
          <cell r="J798">
            <v>8647.9925391702182</v>
          </cell>
          <cell r="K798">
            <v>8380.6880719765759</v>
          </cell>
          <cell r="L798">
            <v>8117.6816222834732</v>
          </cell>
          <cell r="M798">
            <v>7854.6075706141073</v>
          </cell>
          <cell r="N798">
            <v>7608.2807191406646</v>
          </cell>
          <cell r="O798">
            <v>7366.0718485973512</v>
          </cell>
          <cell r="P798">
            <v>7119.5686385593144</v>
          </cell>
          <cell r="Q798">
            <v>6885.0678874860096</v>
          </cell>
        </row>
        <row r="799">
          <cell r="E799">
            <v>14362</v>
          </cell>
          <cell r="F799">
            <v>13929.04677359933</v>
          </cell>
          <cell r="G799">
            <v>13515.430454032192</v>
          </cell>
          <cell r="H799">
            <v>13101.33879098505</v>
          </cell>
          <cell r="I799">
            <v>12700.235061301672</v>
          </cell>
          <cell r="J799">
            <v>12305.489940688894</v>
          </cell>
          <cell r="K799">
            <v>11916.897611088611</v>
          </cell>
          <cell r="L799">
            <v>11534.658141593167</v>
          </cell>
          <cell r="M799">
            <v>11152.444410371716</v>
          </cell>
          <cell r="N799">
            <v>10794.697493310343</v>
          </cell>
          <cell r="O799">
            <v>10443.07338809971</v>
          </cell>
          <cell r="P799">
            <v>10085.355341498291</v>
          </cell>
          <cell r="Q799">
            <v>9745.2056576078612</v>
          </cell>
        </row>
        <row r="800">
          <cell r="E800">
            <v>2050.5</v>
          </cell>
          <cell r="F800">
            <v>1992.3845476940169</v>
          </cell>
          <cell r="G800">
            <v>1940.6401020240905</v>
          </cell>
          <cell r="H800">
            <v>1888.7339189580475</v>
          </cell>
          <cell r="I800">
            <v>1838.3515169589266</v>
          </cell>
          <cell r="J800">
            <v>1788.6612218854609</v>
          </cell>
          <cell r="K800">
            <v>1739.640709769295</v>
          </cell>
          <cell r="L800">
            <v>1691.312304520166</v>
          </cell>
          <cell r="M800">
            <v>1642.878160745393</v>
          </cell>
          <cell r="N800">
            <v>1597.4401517510896</v>
          </cell>
          <cell r="O800">
            <v>1552.6712568782968</v>
          </cell>
          <cell r="P800">
            <v>1507.0215526486368</v>
          </cell>
          <cell r="Q800">
            <v>1463.5035832198273</v>
          </cell>
        </row>
        <row r="801">
          <cell r="E801">
            <v>1648</v>
          </cell>
          <cell r="F801">
            <v>1584.0934722373313</v>
          </cell>
          <cell r="G801">
            <v>1529.8557856949583</v>
          </cell>
          <cell r="H801">
            <v>1475.6817443817329</v>
          </cell>
          <cell r="I801">
            <v>1423.3344041507889</v>
          </cell>
          <cell r="J801">
            <v>1371.9475833291442</v>
          </cell>
          <cell r="K801">
            <v>1321.4903025724743</v>
          </cell>
          <cell r="L801">
            <v>1271.9935410270705</v>
          </cell>
          <cell r="M801">
            <v>1222.6381405107959</v>
          </cell>
          <cell r="N801">
            <v>1176.5765987389868</v>
          </cell>
          <cell r="O801">
            <v>1131.4435093537786</v>
          </cell>
          <cell r="P801">
            <v>1085.6640836577551</v>
          </cell>
          <cell r="Q801">
            <v>1042.2762225096321</v>
          </cell>
        </row>
        <row r="802">
          <cell r="E802">
            <v>10779.5</v>
          </cell>
          <cell r="F802">
            <v>14078.553701793733</v>
          </cell>
          <cell r="G802">
            <v>17414.983804827367</v>
          </cell>
          <cell r="H802">
            <v>20880.454272001749</v>
          </cell>
          <cell r="I802">
            <v>24305.662749929084</v>
          </cell>
          <cell r="J802">
            <v>27743.515617234072</v>
          </cell>
          <cell r="K802">
            <v>31063.48678400919</v>
          </cell>
          <cell r="L802">
            <v>34062.742824490953</v>
          </cell>
          <cell r="M802">
            <v>36774.719106815894</v>
          </cell>
          <cell r="N802">
            <v>39257.491564752934</v>
          </cell>
          <cell r="O802">
            <v>41617.65803894792</v>
          </cell>
          <cell r="P802">
            <v>43925.78671423161</v>
          </cell>
          <cell r="Q802">
            <v>45799.735372582989</v>
          </cell>
        </row>
        <row r="803">
          <cell r="E803">
            <v>16057</v>
          </cell>
          <cell r="F803">
            <v>19852.506678517428</v>
          </cell>
          <cell r="G803">
            <v>24022.381516376969</v>
          </cell>
          <cell r="H803">
            <v>28668.181928710626</v>
          </cell>
          <cell r="I803">
            <v>33489.629118077253</v>
          </cell>
          <cell r="J803">
            <v>38540.210851204763</v>
          </cell>
          <cell r="K803">
            <v>43513.484599116418</v>
          </cell>
          <cell r="L803">
            <v>47964.053258346234</v>
          </cell>
          <cell r="M803">
            <v>51930.090550985733</v>
          </cell>
          <cell r="N803">
            <v>55663.526557742283</v>
          </cell>
          <cell r="O803">
            <v>59299.60058480825</v>
          </cell>
          <cell r="P803">
            <v>62927.472763022524</v>
          </cell>
          <cell r="Q803">
            <v>65807.792761911915</v>
          </cell>
        </row>
        <row r="804">
          <cell r="E804">
            <v>10301</v>
          </cell>
          <cell r="F804">
            <v>12282.919837880414</v>
          </cell>
          <cell r="G804">
            <v>14564.212363849889</v>
          </cell>
          <cell r="H804">
            <v>16972.063696480553</v>
          </cell>
          <cell r="I804">
            <v>19395.819507982691</v>
          </cell>
          <cell r="J804">
            <v>21869.094504024459</v>
          </cell>
          <cell r="K804">
            <v>24319.572564758455</v>
          </cell>
          <cell r="L804">
            <v>26638.757861186641</v>
          </cell>
          <cell r="M804">
            <v>28850.084380218934</v>
          </cell>
          <cell r="N804">
            <v>30925.980562410703</v>
          </cell>
          <cell r="O804">
            <v>32959.173205550796</v>
          </cell>
          <cell r="P804">
            <v>35010.582370659307</v>
          </cell>
          <cell r="Q804">
            <v>36825.350893356772</v>
          </cell>
        </row>
        <row r="805">
          <cell r="E805">
            <v>12847.5</v>
          </cell>
          <cell r="F805">
            <v>15716.725785815937</v>
          </cell>
          <cell r="G805">
            <v>18903.390542371348</v>
          </cell>
          <cell r="H805">
            <v>22212.339813176244</v>
          </cell>
          <cell r="I805">
            <v>25509.211464110711</v>
          </cell>
          <cell r="J805">
            <v>28842.603913659801</v>
          </cell>
          <cell r="K805">
            <v>32148.031754561332</v>
          </cell>
          <cell r="L805">
            <v>35325.887070834986</v>
          </cell>
          <cell r="M805">
            <v>38410.599266355566</v>
          </cell>
          <cell r="N805">
            <v>41302.720171484681</v>
          </cell>
          <cell r="O805">
            <v>44137.989938960447</v>
          </cell>
          <cell r="P805">
            <v>47005.589078074518</v>
          </cell>
          <cell r="Q805">
            <v>49608.221514161967</v>
          </cell>
        </row>
        <row r="806">
          <cell r="E806">
            <v>20945.5</v>
          </cell>
          <cell r="F806">
            <v>26056.594893716036</v>
          </cell>
          <cell r="G806">
            <v>31694.66048906108</v>
          </cell>
          <cell r="H806">
            <v>37552.899445018804</v>
          </cell>
          <cell r="I806">
            <v>43395.576855049323</v>
          </cell>
          <cell r="J806">
            <v>49308.626914388529</v>
          </cell>
          <cell r="K806">
            <v>55182.599619617642</v>
          </cell>
          <cell r="L806">
            <v>60849.039309035084</v>
          </cell>
          <cell r="M806">
            <v>66369.69999163787</v>
          </cell>
          <cell r="N806">
            <v>71554.900256545399</v>
          </cell>
          <cell r="O806">
            <v>76648.703148656321</v>
          </cell>
          <cell r="P806">
            <v>81811.449640866034</v>
          </cell>
          <cell r="Q806">
            <v>86520.452878412267</v>
          </cell>
        </row>
        <row r="807">
          <cell r="E807">
            <v>6476.5</v>
          </cell>
          <cell r="F807">
            <v>6324.8109280250555</v>
          </cell>
          <cell r="G807">
            <v>6219.1370726683817</v>
          </cell>
          <cell r="H807">
            <v>6112.6298805519791</v>
          </cell>
          <cell r="I807">
            <v>6008.7412519673999</v>
          </cell>
          <cell r="J807">
            <v>5905.7603203236968</v>
          </cell>
          <cell r="K807">
            <v>5803.657594640028</v>
          </cell>
          <cell r="L807">
            <v>5702.4600041528938</v>
          </cell>
          <cell r="M807">
            <v>5600.496562442474</v>
          </cell>
          <cell r="N807">
            <v>5504.3117208877011</v>
          </cell>
          <cell r="O807">
            <v>5408.9931579686599</v>
          </cell>
          <cell r="P807">
            <v>5311.2672150045155</v>
          </cell>
          <cell r="Q807">
            <v>5217.5455234719375</v>
          </cell>
        </row>
        <row r="808">
          <cell r="E808">
            <v>44264.5</v>
          </cell>
          <cell r="F808">
            <v>62184.439579610495</v>
          </cell>
          <cell r="G808">
            <v>81842.707714009826</v>
          </cell>
          <cell r="H808">
            <v>103322.59272084976</v>
          </cell>
          <cell r="I808">
            <v>125475.72944238028</v>
          </cell>
          <cell r="J808">
            <v>148575.53836552383</v>
          </cell>
          <cell r="K808">
            <v>171656.34748727491</v>
          </cell>
          <cell r="L808">
            <v>193315.79793928334</v>
          </cell>
          <cell r="M808">
            <v>213748.72243008416</v>
          </cell>
          <cell r="N808">
            <v>233165.36827668594</v>
          </cell>
          <cell r="O808">
            <v>252372.51523773413</v>
          </cell>
          <cell r="P808">
            <v>271899.79718959564</v>
          </cell>
          <cell r="Q808">
            <v>288907.39592555282</v>
          </cell>
        </row>
        <row r="809">
          <cell r="E809">
            <v>8202</v>
          </cell>
          <cell r="F809">
            <v>11780.534512677663</v>
          </cell>
          <cell r="G809">
            <v>15688.583716086441</v>
          </cell>
          <cell r="H809">
            <v>19718.232877394039</v>
          </cell>
          <cell r="I809">
            <v>23718.941532449848</v>
          </cell>
          <cell r="J809">
            <v>27751.089644461892</v>
          </cell>
          <cell r="K809">
            <v>31762.931701741763</v>
          </cell>
          <cell r="L809">
            <v>35672.705022691684</v>
          </cell>
          <cell r="M809">
            <v>39524.774136242486</v>
          </cell>
          <cell r="N809">
            <v>43144.692425860885</v>
          </cell>
          <cell r="O809">
            <v>46707.112878092885</v>
          </cell>
          <cell r="P809">
            <v>50326.784811620673</v>
          </cell>
          <cell r="Q809">
            <v>53678.528703524877</v>
          </cell>
        </row>
        <row r="810">
          <cell r="E810">
            <v>8942</v>
          </cell>
          <cell r="F810">
            <v>12650.106239417149</v>
          </cell>
          <cell r="G810">
            <v>16699.074202289434</v>
          </cell>
          <cell r="H810">
            <v>20875.118846807556</v>
          </cell>
          <cell r="I810">
            <v>25021.877475479901</v>
          </cell>
          <cell r="J810">
            <v>29201.877763730394</v>
          </cell>
          <cell r="K810">
            <v>33360.79059676129</v>
          </cell>
          <cell r="L810">
            <v>37412.881109437243</v>
          </cell>
          <cell r="M810">
            <v>41404.074713031412</v>
          </cell>
          <cell r="N810">
            <v>45154.81834090242</v>
          </cell>
          <cell r="O810">
            <v>48845.947818834466</v>
          </cell>
          <cell r="P810">
            <v>52596.274214655044</v>
          </cell>
          <cell r="Q810">
            <v>56067.725128383157</v>
          </cell>
        </row>
        <row r="811">
          <cell r="E811">
            <v>9574.5</v>
          </cell>
          <cell r="F811">
            <v>9353.1160631675702</v>
          </cell>
          <cell r="G811">
            <v>9150.4144505659588</v>
          </cell>
          <cell r="H811">
            <v>8960.6012762586361</v>
          </cell>
          <cell r="I811">
            <v>8785.7799839288018</v>
          </cell>
          <cell r="J811">
            <v>8622.1692985381596</v>
          </cell>
          <cell r="K811">
            <v>8461.5822998407421</v>
          </cell>
          <cell r="L811">
            <v>8292.728010169667</v>
          </cell>
          <cell r="M811">
            <v>8111.970944434046</v>
          </cell>
          <cell r="N811">
            <v>7943.8363464571594</v>
          </cell>
          <cell r="O811">
            <v>7778.1744273899294</v>
          </cell>
          <cell r="P811">
            <v>7608.2055712773508</v>
          </cell>
          <cell r="Q811">
            <v>7432.4210455219545</v>
          </cell>
        </row>
        <row r="812">
          <cell r="E812">
            <v>20944</v>
          </cell>
          <cell r="F812">
            <v>35846.895902974487</v>
          </cell>
          <cell r="G812">
            <v>52149.149970463819</v>
          </cell>
          <cell r="H812">
            <v>70717.853432752265</v>
          </cell>
          <cell r="I812">
            <v>90341.593588711665</v>
          </cell>
          <cell r="J812">
            <v>111229.02442490114</v>
          </cell>
          <cell r="K812">
            <v>132108.45191743175</v>
          </cell>
          <cell r="L812">
            <v>151151.83008666121</v>
          </cell>
          <cell r="M812">
            <v>168503.40922431031</v>
          </cell>
          <cell r="N812">
            <v>185095.57708380179</v>
          </cell>
          <cell r="O812">
            <v>201534.71630237339</v>
          </cell>
          <cell r="P812">
            <v>218218.88543220272</v>
          </cell>
          <cell r="Q812">
            <v>232007.48315514467</v>
          </cell>
        </row>
        <row r="813">
          <cell r="E813">
            <v>505</v>
          </cell>
          <cell r="F813">
            <v>922.47464840995553</v>
          </cell>
          <cell r="G813">
            <v>1384.6082594586283</v>
          </cell>
          <cell r="H813">
            <v>1952.6632063634099</v>
          </cell>
          <cell r="I813">
            <v>2579.4586773471492</v>
          </cell>
          <cell r="J813">
            <v>3269.8627787314053</v>
          </cell>
          <cell r="K813">
            <v>3964.7388981641288</v>
          </cell>
          <cell r="L813">
            <v>4579.9526674375711</v>
          </cell>
          <cell r="M813">
            <v>5118.6003140354514</v>
          </cell>
          <cell r="N813">
            <v>5641.4444766483248</v>
          </cell>
          <cell r="O813">
            <v>6163.93192608345</v>
          </cell>
          <cell r="P813">
            <v>6696.1752900480533</v>
          </cell>
          <cell r="Q813">
            <v>7108.9515661603073</v>
          </cell>
        </row>
        <row r="814">
          <cell r="E814">
            <v>37.5</v>
          </cell>
          <cell r="F814">
            <v>58.714079708130868</v>
          </cell>
          <cell r="G814">
            <v>82.111444480562184</v>
          </cell>
          <cell r="H814">
            <v>109.56778137584254</v>
          </cell>
          <cell r="I814">
            <v>139.11396900574249</v>
          </cell>
          <cell r="J814">
            <v>171.02869007718192</v>
          </cell>
          <cell r="K814">
            <v>203.07593904817696</v>
          </cell>
          <cell r="L814">
            <v>232.06134434484784</v>
          </cell>
          <cell r="M814">
            <v>258.17261991393474</v>
          </cell>
          <cell r="N814">
            <v>283.31949945918456</v>
          </cell>
          <cell r="O814">
            <v>308.35987279807591</v>
          </cell>
          <cell r="P814">
            <v>333.85606510020898</v>
          </cell>
          <cell r="Q814">
            <v>354.56175288650684</v>
          </cell>
        </row>
        <row r="815">
          <cell r="E815">
            <v>238.5</v>
          </cell>
          <cell r="F815">
            <v>229.86599489628998</v>
          </cell>
          <cell r="G815">
            <v>221.53701043121782</v>
          </cell>
          <cell r="H815">
            <v>213.22648697670451</v>
          </cell>
          <cell r="I815">
            <v>205.20503111748206</v>
          </cell>
          <cell r="J815">
            <v>197.33983459293052</v>
          </cell>
          <cell r="K815">
            <v>189.62585772634566</v>
          </cell>
          <cell r="L815">
            <v>182.06814015567957</v>
          </cell>
          <cell r="M815">
            <v>174.54152653714138</v>
          </cell>
          <cell r="N815">
            <v>167.52644729139155</v>
          </cell>
          <cell r="O815">
            <v>160.66240413704242</v>
          </cell>
          <cell r="P815">
            <v>153.70942168595442</v>
          </cell>
          <cell r="Q815">
            <v>147.12955246016131</v>
          </cell>
        </row>
        <row r="816">
          <cell r="E816">
            <v>33.5</v>
          </cell>
          <cell r="F816">
            <v>34.192197997510874</v>
          </cell>
          <cell r="G816">
            <v>34.786132414586028</v>
          </cell>
          <cell r="H816">
            <v>35.59313695790668</v>
          </cell>
          <cell r="I816">
            <v>36.525454473817852</v>
          </cell>
          <cell r="J816">
            <v>37.586355552562637</v>
          </cell>
          <cell r="K816">
            <v>38.651167332371365</v>
          </cell>
          <cell r="L816">
            <v>39.54301234873904</v>
          </cell>
          <cell r="M816">
            <v>40.262834164670977</v>
          </cell>
          <cell r="N816">
            <v>40.965935288307094</v>
          </cell>
          <cell r="O816">
            <v>41.664690027826282</v>
          </cell>
          <cell r="P816">
            <v>42.36704784800002</v>
          </cell>
          <cell r="Q816">
            <v>42.82847280979594</v>
          </cell>
        </row>
        <row r="817">
          <cell r="E817">
            <v>0</v>
          </cell>
          <cell r="F817">
            <v>11.70889302261422</v>
          </cell>
          <cell r="G817">
            <v>35.395789096573843</v>
          </cell>
          <cell r="H817">
            <v>59.296858994619001</v>
          </cell>
          <cell r="I817">
            <v>82.672210541888489</v>
          </cell>
          <cell r="J817">
            <v>105.9002223493554</v>
          </cell>
          <cell r="K817">
            <v>128.98190605023464</v>
          </cell>
          <cell r="L817">
            <v>151.8659823048007</v>
          </cell>
          <cell r="M817">
            <v>174.83496996970433</v>
          </cell>
          <cell r="N817">
            <v>196.33681649497498</v>
          </cell>
          <cell r="O817">
            <v>217.4665948099331</v>
          </cell>
          <cell r="P817">
            <v>238.94396442718084</v>
          </cell>
          <cell r="Q817">
            <v>259.32996792514064</v>
          </cell>
        </row>
        <row r="818">
          <cell r="E818">
            <v>0</v>
          </cell>
          <cell r="F818">
            <v>1.7563339533921329</v>
          </cell>
          <cell r="G818">
            <v>5.3093683644860761</v>
          </cell>
          <cell r="H818">
            <v>8.8945288491928487</v>
          </cell>
          <cell r="I818">
            <v>12.400831581283272</v>
          </cell>
          <cell r="J818">
            <v>15.885033352403306</v>
          </cell>
          <cell r="K818">
            <v>19.347285907535191</v>
          </cell>
          <cell r="L818">
            <v>22.779897345720101</v>
          </cell>
          <cell r="M818">
            <v>26.225245495455646</v>
          </cell>
          <cell r="N818">
            <v>29.450522474246242</v>
          </cell>
          <cell r="O818">
            <v>32.619989221489959</v>
          </cell>
          <cell r="P818">
            <v>35.841594664077121</v>
          </cell>
          <cell r="Q818">
            <v>38.899495188771098</v>
          </cell>
        </row>
        <row r="819">
          <cell r="E819">
            <v>0</v>
          </cell>
          <cell r="F819">
            <v>1.170889302261422</v>
          </cell>
          <cell r="G819">
            <v>3.5395789096573838</v>
          </cell>
          <cell r="H819">
            <v>5.9296858994618988</v>
          </cell>
          <cell r="I819">
            <v>8.2672210541888482</v>
          </cell>
          <cell r="J819">
            <v>10.590022234935539</v>
          </cell>
          <cell r="K819">
            <v>12.898190605023462</v>
          </cell>
          <cell r="L819">
            <v>15.186598230480067</v>
          </cell>
          <cell r="M819">
            <v>17.48349699697043</v>
          </cell>
          <cell r="N819">
            <v>19.633681649497493</v>
          </cell>
          <cell r="O819">
            <v>21.746659480993308</v>
          </cell>
          <cell r="P819">
            <v>23.894396442718079</v>
          </cell>
          <cell r="Q819">
            <v>25.932996792514061</v>
          </cell>
        </row>
        <row r="820">
          <cell r="E820">
            <v>303035</v>
          </cell>
          <cell r="F820">
            <v>283419.27510833676</v>
          </cell>
          <cell r="G820">
            <v>263012.12608585769</v>
          </cell>
          <cell r="H820">
            <v>243039.56431044772</v>
          </cell>
          <cell r="I820">
            <v>224158.63522226727</v>
          </cell>
          <cell r="J820">
            <v>206053.04431296693</v>
          </cell>
          <cell r="K820">
            <v>188697.80251254351</v>
          </cell>
          <cell r="L820">
            <v>172117.89689584196</v>
          </cell>
          <cell r="M820">
            <v>156035.3062984992</v>
          </cell>
          <cell r="N820">
            <v>141462.33518431461</v>
          </cell>
          <cell r="O820">
            <v>127638.05925369002</v>
          </cell>
          <cell r="P820">
            <v>114057.79300177074</v>
          </cell>
          <cell r="Q820">
            <v>101654.11911601179</v>
          </cell>
        </row>
        <row r="821">
          <cell r="E821">
            <v>215722.5</v>
          </cell>
          <cell r="F821">
            <v>228955.29124454019</v>
          </cell>
          <cell r="G821">
            <v>241173.21606978943</v>
          </cell>
          <cell r="H821">
            <v>253328.77772954566</v>
          </cell>
          <cell r="I821">
            <v>265056.55169981101</v>
          </cell>
          <cell r="J821">
            <v>276551.71185819013</v>
          </cell>
          <cell r="K821">
            <v>287823.96204656491</v>
          </cell>
          <cell r="L821">
            <v>298836.46557545895</v>
          </cell>
          <cell r="M821">
            <v>309707.52317922481</v>
          </cell>
          <cell r="N821">
            <v>319692.65762831212</v>
          </cell>
          <cell r="O821">
            <v>329308.45662204491</v>
          </cell>
          <cell r="P821">
            <v>338892.84626905684</v>
          </cell>
          <cell r="Q821">
            <v>347790.12947051716</v>
          </cell>
        </row>
        <row r="822">
          <cell r="E822">
            <v>271725.5</v>
          </cell>
          <cell r="F822">
            <v>249366.74054704641</v>
          </cell>
          <cell r="G822">
            <v>221821.06686123094</v>
          </cell>
          <cell r="H822">
            <v>195450.35967884812</v>
          </cell>
          <cell r="I822">
            <v>171132.86834270155</v>
          </cell>
          <cell r="J822">
            <v>148454.89656018472</v>
          </cell>
          <cell r="K822">
            <v>127363.68833787504</v>
          </cell>
          <cell r="L822">
            <v>107911.97837366008</v>
          </cell>
          <cell r="M822">
            <v>89767.870613141917</v>
          </cell>
          <cell r="N822">
            <v>74049.459828674444</v>
          </cell>
          <cell r="O822">
            <v>59911.478591577572</v>
          </cell>
          <cell r="P822">
            <v>46799.284240339766</v>
          </cell>
          <cell r="Q822">
            <v>35672.3045717766</v>
          </cell>
        </row>
        <row r="823">
          <cell r="E823">
            <v>0</v>
          </cell>
          <cell r="F823">
            <v>6.4398911624378208</v>
          </cell>
          <cell r="G823">
            <v>19.467684003115615</v>
          </cell>
          <cell r="H823">
            <v>32.613272447040451</v>
          </cell>
          <cell r="I823">
            <v>45.469715798038678</v>
          </cell>
          <cell r="J823">
            <v>58.245122292145474</v>
          </cell>
          <cell r="K823">
            <v>70.940048327629057</v>
          </cell>
          <cell r="L823">
            <v>83.526290267640391</v>
          </cell>
          <cell r="M823">
            <v>96.159233483337403</v>
          </cell>
          <cell r="N823">
            <v>107.98524907223626</v>
          </cell>
          <cell r="O823">
            <v>119.60662714546322</v>
          </cell>
          <cell r="P823">
            <v>131.41918043494948</v>
          </cell>
          <cell r="Q823">
            <v>142.63148235882738</v>
          </cell>
        </row>
        <row r="824">
          <cell r="E824">
            <v>79157</v>
          </cell>
          <cell r="F824">
            <v>71673.944993193683</v>
          </cell>
          <cell r="G824">
            <v>62536.273028032527</v>
          </cell>
          <cell r="H824">
            <v>53877.502214578533</v>
          </cell>
          <cell r="I824">
            <v>45987.712148017948</v>
          </cell>
          <cell r="J824">
            <v>38731.604449417428</v>
          </cell>
          <cell r="K824">
            <v>32088.812093172412</v>
          </cell>
          <cell r="L824">
            <v>26079.687222533001</v>
          </cell>
          <cell r="M824">
            <v>20600.731242993454</v>
          </cell>
          <cell r="N824">
            <v>15985.353499651861</v>
          </cell>
          <cell r="O824">
            <v>11980.076075621524</v>
          </cell>
          <cell r="P824">
            <v>8420.3348157992586</v>
          </cell>
          <cell r="Q824">
            <v>5579.4706617839238</v>
          </cell>
        </row>
        <row r="825">
          <cell r="E825">
            <v>586013.5</v>
          </cell>
          <cell r="F825">
            <v>634242.98551952431</v>
          </cell>
          <cell r="G825">
            <v>686629.29823731654</v>
          </cell>
          <cell r="H825">
            <v>739212.16419743304</v>
          </cell>
          <cell r="I825">
            <v>790379.41612253606</v>
          </cell>
          <cell r="J825">
            <v>840969.70733316045</v>
          </cell>
          <cell r="K825">
            <v>891001.27796688979</v>
          </cell>
          <cell r="L825">
            <v>940349.4719269874</v>
          </cell>
          <cell r="M825">
            <v>989605.11667028163</v>
          </cell>
          <cell r="N825">
            <v>1035431.6907011834</v>
          </cell>
          <cell r="O825">
            <v>1080175.7467006072</v>
          </cell>
          <cell r="P825">
            <v>1125377.7779198</v>
          </cell>
          <cell r="Q825">
            <v>1167990.7089733393</v>
          </cell>
        </row>
        <row r="826">
          <cell r="E826">
            <v>53609</v>
          </cell>
          <cell r="F826">
            <v>54383.027307922501</v>
          </cell>
          <cell r="G826">
            <v>55350.750403448401</v>
          </cell>
          <cell r="H826">
            <v>56324.93637685405</v>
          </cell>
          <cell r="I826">
            <v>57275.618325142248</v>
          </cell>
          <cell r="J826">
            <v>58218.185786656875</v>
          </cell>
          <cell r="K826">
            <v>59152.745204404149</v>
          </cell>
          <cell r="L826">
            <v>60076.877529358346</v>
          </cell>
          <cell r="M826">
            <v>61001.429145256261</v>
          </cell>
          <cell r="N826">
            <v>61863.530298765756</v>
          </cell>
          <cell r="O826">
            <v>62707.155077984935</v>
          </cell>
          <cell r="P826">
            <v>63561.14024926009</v>
          </cell>
          <cell r="Q826">
            <v>64367.935465027142</v>
          </cell>
        </row>
        <row r="827">
          <cell r="E827">
            <v>91111.5</v>
          </cell>
          <cell r="F827">
            <v>84453.572082257626</v>
          </cell>
          <cell r="G827">
            <v>78232.519190642692</v>
          </cell>
          <cell r="H827">
            <v>72151.303540209279</v>
          </cell>
          <cell r="I827">
            <v>66410.119935175753</v>
          </cell>
          <cell r="J827">
            <v>60912.619243046574</v>
          </cell>
          <cell r="K827">
            <v>55650.850828947936</v>
          </cell>
          <cell r="L827">
            <v>50632.459479666126</v>
          </cell>
          <cell r="M827">
            <v>45772.900592528458</v>
          </cell>
          <cell r="N827">
            <v>41377.494435127897</v>
          </cell>
          <cell r="O827">
            <v>37216.37474184663</v>
          </cell>
          <cell r="P827">
            <v>33137.065550361694</v>
          </cell>
          <cell r="Q827">
            <v>29420.176730685042</v>
          </cell>
        </row>
        <row r="828">
          <cell r="E828">
            <v>576249.5</v>
          </cell>
          <cell r="F828">
            <v>536436.6467838164</v>
          </cell>
          <cell r="G828">
            <v>504490.39322098764</v>
          </cell>
          <cell r="H828">
            <v>473009.6484632229</v>
          </cell>
          <cell r="I828">
            <v>443026.23455959337</v>
          </cell>
          <cell r="J828">
            <v>414040.04066684149</v>
          </cell>
          <cell r="K828">
            <v>386018.91652361746</v>
          </cell>
          <cell r="L828">
            <v>358995.01107812783</v>
          </cell>
          <cell r="M828">
            <v>332517.29588900285</v>
          </cell>
          <cell r="N828">
            <v>308261.34215785714</v>
          </cell>
          <cell r="O828">
            <v>284968.71279497747</v>
          </cell>
          <cell r="P828">
            <v>261803.36005505474</v>
          </cell>
          <cell r="Q828">
            <v>240335.09311954462</v>
          </cell>
        </row>
        <row r="829">
          <cell r="E829">
            <v>451465.5</v>
          </cell>
          <cell r="F829">
            <v>422859.81404274132</v>
          </cell>
          <cell r="G829">
            <v>396037.7935361506</v>
          </cell>
          <cell r="H829">
            <v>369662.51992428879</v>
          </cell>
          <cell r="I829">
            <v>344599.45804653887</v>
          </cell>
          <cell r="J829">
            <v>320430.01442502253</v>
          </cell>
          <cell r="K829">
            <v>297125.38142539794</v>
          </cell>
          <cell r="L829">
            <v>274714.36521555134</v>
          </cell>
          <cell r="M829">
            <v>252822.39460480554</v>
          </cell>
          <cell r="N829">
            <v>232832.62101657025</v>
          </cell>
          <cell r="O829">
            <v>213705.9933345413</v>
          </cell>
          <cell r="P829">
            <v>194752.53150972817</v>
          </cell>
          <cell r="Q829">
            <v>177261.62271493103</v>
          </cell>
        </row>
        <row r="830">
          <cell r="E830">
            <v>100039</v>
          </cell>
          <cell r="F830">
            <v>95091.587633776086</v>
          </cell>
          <cell r="G830">
            <v>90305.064362324629</v>
          </cell>
          <cell r="H830">
            <v>85564.738600687604</v>
          </cell>
          <cell r="I830">
            <v>81025.570059512218</v>
          </cell>
          <cell r="J830">
            <v>76612.076464313228</v>
          </cell>
          <cell r="K830">
            <v>72320.205349359836</v>
          </cell>
          <cell r="L830">
            <v>68154.009087402927</v>
          </cell>
          <cell r="M830">
            <v>64044.178452930988</v>
          </cell>
          <cell r="N830">
            <v>60251.733820871377</v>
          </cell>
          <cell r="O830">
            <v>56580.722721854734</v>
          </cell>
          <cell r="P830">
            <v>52900.842490527517</v>
          </cell>
          <cell r="Q830">
            <v>49459.365809983603</v>
          </cell>
        </row>
        <row r="831">
          <cell r="E831">
            <v>1335955.5</v>
          </cell>
          <cell r="F831">
            <v>1295067.3880236619</v>
          </cell>
          <cell r="G831">
            <v>1257127.1758664306</v>
          </cell>
          <cell r="H831">
            <v>1219410.3982202336</v>
          </cell>
          <cell r="I831">
            <v>1183191.1486656088</v>
          </cell>
          <cell r="J831">
            <v>1147848.8617974292</v>
          </cell>
          <cell r="K831">
            <v>1113339.7404446979</v>
          </cell>
          <cell r="L831">
            <v>1079610.8944794033</v>
          </cell>
          <cell r="M831">
            <v>1045951.1924240293</v>
          </cell>
          <cell r="N831">
            <v>1014386.4422073809</v>
          </cell>
          <cell r="O831">
            <v>983289.5118803943</v>
          </cell>
          <cell r="P831">
            <v>951562.67262109043</v>
          </cell>
          <cell r="Q831">
            <v>921274.55280776473</v>
          </cell>
        </row>
        <row r="832">
          <cell r="E832">
            <v>392563</v>
          </cell>
          <cell r="F832">
            <v>388506.36391705513</v>
          </cell>
          <cell r="G832">
            <v>385179.85013073636</v>
          </cell>
          <cell r="H832">
            <v>381784.79206047184</v>
          </cell>
          <cell r="I832">
            <v>378444.44173461234</v>
          </cell>
          <cell r="J832">
            <v>375101.91263116617</v>
          </cell>
          <cell r="K832">
            <v>371756.06778730499</v>
          </cell>
          <cell r="L832">
            <v>368388.63586952095</v>
          </cell>
          <cell r="M832">
            <v>364907.71816397866</v>
          </cell>
          <cell r="N832">
            <v>361509.19789289811</v>
          </cell>
          <cell r="O832">
            <v>358021.36412790755</v>
          </cell>
          <cell r="P832">
            <v>354326.27205981838</v>
          </cell>
          <cell r="Q832">
            <v>350653.21103176643</v>
          </cell>
        </row>
        <row r="833">
          <cell r="E833">
            <v>1987971.5</v>
          </cell>
          <cell r="F833">
            <v>1859324.5882409774</v>
          </cell>
          <cell r="G833">
            <v>1732553.9619973092</v>
          </cell>
          <cell r="H833">
            <v>1608574.9964168509</v>
          </cell>
          <cell r="I833">
            <v>1491471.1031063504</v>
          </cell>
          <cell r="J833">
            <v>1379259.6285585952</v>
          </cell>
          <cell r="K833">
            <v>1271763.1941801794</v>
          </cell>
          <cell r="L833">
            <v>1169095.2931410423</v>
          </cell>
          <cell r="M833">
            <v>1069464.2355531887</v>
          </cell>
          <cell r="N833">
            <v>979082.91844246828</v>
          </cell>
          <cell r="O833">
            <v>893214.633635798</v>
          </cell>
          <cell r="P833">
            <v>808705.14993006457</v>
          </cell>
          <cell r="Q833">
            <v>731318.96499976562</v>
          </cell>
        </row>
        <row r="834">
          <cell r="E834">
            <v>104941</v>
          </cell>
          <cell r="F834">
            <v>102103.49517033627</v>
          </cell>
          <cell r="G834">
            <v>100316.68515813562</v>
          </cell>
          <cell r="H834">
            <v>98521.49291863697</v>
          </cell>
          <cell r="I834">
            <v>96780.664910684078</v>
          </cell>
          <cell r="J834">
            <v>95064.387576129768</v>
          </cell>
          <cell r="K834">
            <v>93371.136543874716</v>
          </cell>
          <cell r="L834">
            <v>91695.144298876927</v>
          </cell>
          <cell r="M834">
            <v>89995.902106990601</v>
          </cell>
          <cell r="N834">
            <v>88372.274008541659</v>
          </cell>
          <cell r="O834">
            <v>86741.471265674481</v>
          </cell>
          <cell r="P834">
            <v>85047.165701353166</v>
          </cell>
          <cell r="Q834">
            <v>83397.297029250563</v>
          </cell>
        </row>
        <row r="835">
          <cell r="E835">
            <v>0</v>
          </cell>
          <cell r="F835">
            <v>52.690018601763988</v>
          </cell>
          <cell r="G835">
            <v>159.28105093458228</v>
          </cell>
          <cell r="H835">
            <v>266.83586547578545</v>
          </cell>
          <cell r="I835">
            <v>372.0249474384982</v>
          </cell>
          <cell r="J835">
            <v>476.55100057209921</v>
          </cell>
          <cell r="K835">
            <v>580.41857722605573</v>
          </cell>
          <cell r="L835">
            <v>683.39692037160307</v>
          </cell>
          <cell r="M835">
            <v>786.75736486366941</v>
          </cell>
          <cell r="N835">
            <v>883.51567422738731</v>
          </cell>
          <cell r="O835">
            <v>978.59967664469877</v>
          </cell>
          <cell r="P835">
            <v>1075.2478399223137</v>
          </cell>
          <cell r="Q835">
            <v>1166.9848556631327</v>
          </cell>
        </row>
        <row r="836">
          <cell r="E836">
            <v>0</v>
          </cell>
          <cell r="F836">
            <v>146.36116278267775</v>
          </cell>
          <cell r="G836">
            <v>442.44736370717305</v>
          </cell>
          <cell r="H836">
            <v>741.21073743273746</v>
          </cell>
          <cell r="I836">
            <v>1033.4026317736061</v>
          </cell>
          <cell r="J836">
            <v>1323.7527793669424</v>
          </cell>
          <cell r="K836">
            <v>1612.2738256279329</v>
          </cell>
          <cell r="L836">
            <v>1898.3247788100086</v>
          </cell>
          <cell r="M836">
            <v>2185.4371246213041</v>
          </cell>
          <cell r="N836">
            <v>2454.2102061871874</v>
          </cell>
          <cell r="O836">
            <v>2718.3324351241636</v>
          </cell>
          <cell r="P836">
            <v>2986.7995553397604</v>
          </cell>
          <cell r="Q836">
            <v>3241.6245990642583</v>
          </cell>
        </row>
        <row r="837">
          <cell r="E837">
            <v>0</v>
          </cell>
          <cell r="F837">
            <v>54.446352555156125</v>
          </cell>
          <cell r="G837">
            <v>164.59041929906837</v>
          </cell>
          <cell r="H837">
            <v>275.73039432497831</v>
          </cell>
          <cell r="I837">
            <v>384.42577901978143</v>
          </cell>
          <cell r="J837">
            <v>492.43603392450257</v>
          </cell>
          <cell r="K837">
            <v>599.76586313359098</v>
          </cell>
          <cell r="L837">
            <v>706.17681771732316</v>
          </cell>
          <cell r="M837">
            <v>812.98261035912515</v>
          </cell>
          <cell r="N837">
            <v>912.96619670163363</v>
          </cell>
          <cell r="O837">
            <v>1011.219665866189</v>
          </cell>
          <cell r="P837">
            <v>1111.0894345863908</v>
          </cell>
          <cell r="Q837">
            <v>1205.8843508519039</v>
          </cell>
        </row>
        <row r="838">
          <cell r="E838">
            <v>707886.5</v>
          </cell>
          <cell r="F838">
            <v>847925.11556589114</v>
          </cell>
          <cell r="G838">
            <v>1021118.100745274</v>
          </cell>
          <cell r="H838">
            <v>1244433.3502630084</v>
          </cell>
          <cell r="I838">
            <v>1492597.744110472</v>
          </cell>
          <cell r="J838">
            <v>1766461.0961236926</v>
          </cell>
          <cell r="K838">
            <v>2032400.781319777</v>
          </cell>
          <cell r="L838">
            <v>2243018.0689829178</v>
          </cell>
          <cell r="M838">
            <v>2400213.9444062794</v>
          </cell>
          <cell r="N838">
            <v>2550685.7215150623</v>
          </cell>
          <cell r="O838">
            <v>2695967.9698034255</v>
          </cell>
          <cell r="P838">
            <v>2837172.4254450514</v>
          </cell>
          <cell r="Q838">
            <v>2911107.6912504667</v>
          </cell>
        </row>
        <row r="839">
          <cell r="E839">
            <v>2559868.5</v>
          </cell>
          <cell r="F839">
            <v>2554064.1172342114</v>
          </cell>
          <cell r="G839">
            <v>2543533.5134568098</v>
          </cell>
          <cell r="H839">
            <v>2532843.1684033973</v>
          </cell>
          <cell r="I839">
            <v>2522340.616084381</v>
          </cell>
          <cell r="J839">
            <v>2511853.1419205405</v>
          </cell>
          <cell r="K839">
            <v>2501380.00537859</v>
          </cell>
          <cell r="L839">
            <v>2490918.340226586</v>
          </cell>
          <cell r="M839">
            <v>2480289.7513421495</v>
          </cell>
          <cell r="N839">
            <v>2470174.0496737156</v>
          </cell>
          <cell r="O839">
            <v>2460056.4554716633</v>
          </cell>
          <cell r="P839">
            <v>2449593.0901600728</v>
          </cell>
          <cell r="Q839">
            <v>2439463.1725701531</v>
          </cell>
        </row>
        <row r="840">
          <cell r="E840">
            <v>1874644.5</v>
          </cell>
          <cell r="F840">
            <v>1854038.2032168976</v>
          </cell>
          <cell r="G840">
            <v>1823417.9964463483</v>
          </cell>
          <cell r="H840">
            <v>1792552.9074912244</v>
          </cell>
          <cell r="I840">
            <v>1762442.7305094441</v>
          </cell>
          <cell r="J840">
            <v>1732591.7306317389</v>
          </cell>
          <cell r="K840">
            <v>1702991.5476063271</v>
          </cell>
          <cell r="L840">
            <v>1673650.5416797148</v>
          </cell>
          <cell r="M840">
            <v>1644085.6238006721</v>
          </cell>
          <cell r="N840">
            <v>1616195.6074289179</v>
          </cell>
          <cell r="O840">
            <v>1588556.2022247417</v>
          </cell>
          <cell r="P840">
            <v>1560218.3660685364</v>
          </cell>
          <cell r="Q840">
            <v>1533041.4925291603</v>
          </cell>
        </row>
        <row r="841">
          <cell r="E841">
            <v>485560</v>
          </cell>
          <cell r="F841">
            <v>470875.35490167455</v>
          </cell>
          <cell r="G841">
            <v>455137.58289974486</v>
          </cell>
          <cell r="H841">
            <v>439411.57001040108</v>
          </cell>
          <cell r="I841">
            <v>424208.99524929927</v>
          </cell>
          <cell r="J841">
            <v>409278.36505760613</v>
          </cell>
          <cell r="K841">
            <v>394610.90841503965</v>
          </cell>
          <cell r="L841">
            <v>380215.39629004459</v>
          </cell>
          <cell r="M841">
            <v>365853.64638150268</v>
          </cell>
          <cell r="N841">
            <v>352443.23997228278</v>
          </cell>
          <cell r="O841">
            <v>339295.70380870713</v>
          </cell>
          <cell r="P841">
            <v>325952.65906170377</v>
          </cell>
          <cell r="Q841">
            <v>313299.03772428504</v>
          </cell>
        </row>
        <row r="842">
          <cell r="E842">
            <v>153324.5</v>
          </cell>
          <cell r="F842">
            <v>145995.08523240744</v>
          </cell>
          <cell r="G842">
            <v>132184.56804883265</v>
          </cell>
          <cell r="H842">
            <v>118845.08036303107</v>
          </cell>
          <cell r="I842">
            <v>106418.5404721559</v>
          </cell>
          <cell r="J842">
            <v>94694.550813387381</v>
          </cell>
          <cell r="K842">
            <v>83650.101705342036</v>
          </cell>
          <cell r="L842">
            <v>73307.153869167523</v>
          </cell>
          <cell r="M842">
            <v>63489.607653236671</v>
          </cell>
          <cell r="N842">
            <v>54807.378623710043</v>
          </cell>
          <cell r="O842">
            <v>46799.611999492561</v>
          </cell>
          <cell r="P842">
            <v>39161.853225522966</v>
          </cell>
          <cell r="Q842">
            <v>32435.078238539529</v>
          </cell>
        </row>
        <row r="843">
          <cell r="E843">
            <v>342473.5</v>
          </cell>
          <cell r="F843">
            <v>330922.39549159835</v>
          </cell>
          <cell r="G843">
            <v>311071.68551204517</v>
          </cell>
          <cell r="H843">
            <v>291752.9777698933</v>
          </cell>
          <cell r="I843">
            <v>273606.2941533298</v>
          </cell>
          <cell r="J843">
            <v>256310.78313347459</v>
          </cell>
          <cell r="K843">
            <v>239823.91314837668</v>
          </cell>
          <cell r="L843">
            <v>224139.0147587781</v>
          </cell>
          <cell r="M843">
            <v>208938.72057248803</v>
          </cell>
          <cell r="N843">
            <v>195134.31304817728</v>
          </cell>
          <cell r="O843">
            <v>181992.85197917896</v>
          </cell>
          <cell r="P843">
            <v>169020.42172773363</v>
          </cell>
          <cell r="Q843">
            <v>157086.30133889709</v>
          </cell>
        </row>
        <row r="844">
          <cell r="E844">
            <v>134068</v>
          </cell>
          <cell r="F844">
            <v>126720.07910001479</v>
          </cell>
          <cell r="G844">
            <v>121395.13827483248</v>
          </cell>
          <cell r="H844">
            <v>116098.17649644078</v>
          </cell>
          <cell r="I844">
            <v>111001.94711306026</v>
          </cell>
          <cell r="J844">
            <v>106021.92559795204</v>
          </cell>
          <cell r="K844">
            <v>101154.36428180746</v>
          </cell>
          <cell r="L844">
            <v>96403.010786991828</v>
          </cell>
          <cell r="M844">
            <v>91689.038638764439</v>
          </cell>
          <cell r="N844">
            <v>87312.746119972653</v>
          </cell>
          <cell r="O844">
            <v>83048.762359307497</v>
          </cell>
          <cell r="P844">
            <v>78747.121775653592</v>
          </cell>
          <cell r="Q844">
            <v>74694.922762658563</v>
          </cell>
        </row>
        <row r="845">
          <cell r="E845">
            <v>83436.5</v>
          </cell>
          <cell r="F845">
            <v>130779.22157237714</v>
          </cell>
          <cell r="G845">
            <v>180343.96780291531</v>
          </cell>
          <cell r="H845">
            <v>229560.08181008301</v>
          </cell>
          <cell r="I845">
            <v>277006.95882174629</v>
          </cell>
          <cell r="J845">
            <v>323531.5618527077</v>
          </cell>
          <cell r="K845">
            <v>369210.1727666388</v>
          </cell>
          <cell r="L845">
            <v>413951.8419695663</v>
          </cell>
          <cell r="M845">
            <v>458319.16468195285</v>
          </cell>
          <cell r="N845">
            <v>499334.34569226205</v>
          </cell>
          <cell r="O845">
            <v>539124.85066067404</v>
          </cell>
          <cell r="P845">
            <v>579089.89778405894</v>
          </cell>
          <cell r="Q845">
            <v>616532.43244404928</v>
          </cell>
        </row>
        <row r="846">
          <cell r="E846">
            <v>74589.5</v>
          </cell>
          <cell r="F846">
            <v>111177.60657762444</v>
          </cell>
          <cell r="G846">
            <v>149200.58068016483</v>
          </cell>
          <cell r="H846">
            <v>186929.07645159919</v>
          </cell>
          <cell r="I846">
            <v>223273.20674366577</v>
          </cell>
          <cell r="J846">
            <v>258882.34787270543</v>
          </cell>
          <cell r="K846">
            <v>293816.76944605942</v>
          </cell>
          <cell r="L846">
            <v>328005.9608449362</v>
          </cell>
          <cell r="M846">
            <v>361878.75623714714</v>
          </cell>
          <cell r="N846">
            <v>393161.68630882865</v>
          </cell>
          <cell r="O846">
            <v>423479.30603387009</v>
          </cell>
          <cell r="P846">
            <v>453900.05139081815</v>
          </cell>
          <cell r="Q846">
            <v>482369.42293403344</v>
          </cell>
        </row>
        <row r="847">
          <cell r="E847">
            <v>410821.5</v>
          </cell>
          <cell r="F847">
            <v>658798.43958196556</v>
          </cell>
          <cell r="G847">
            <v>922064.30626441282</v>
          </cell>
          <cell r="H847">
            <v>1247172.8678580162</v>
          </cell>
          <cell r="I847">
            <v>1604099.6100004113</v>
          </cell>
          <cell r="J847">
            <v>1995437.4911774537</v>
          </cell>
          <cell r="K847">
            <v>2382532.4375599874</v>
          </cell>
          <cell r="L847">
            <v>2710336.7308302154</v>
          </cell>
          <cell r="M847">
            <v>2981029.4585199831</v>
          </cell>
          <cell r="N847">
            <v>3241502.4167855494</v>
          </cell>
          <cell r="O847">
            <v>3497868.5784168523</v>
          </cell>
          <cell r="P847">
            <v>3754188.5879301028</v>
          </cell>
          <cell r="Q847">
            <v>3931338.0874903658</v>
          </cell>
        </row>
        <row r="848">
          <cell r="E848">
            <v>0</v>
          </cell>
          <cell r="F848">
            <v>0</v>
          </cell>
          <cell r="G848">
            <v>0</v>
          </cell>
          <cell r="H848">
            <v>0</v>
          </cell>
          <cell r="I848">
            <v>0</v>
          </cell>
          <cell r="J848">
            <v>0</v>
          </cell>
          <cell r="K848">
            <v>0</v>
          </cell>
          <cell r="L848">
            <v>0</v>
          </cell>
          <cell r="M848">
            <v>0</v>
          </cell>
          <cell r="N848">
            <v>0</v>
          </cell>
          <cell r="O848">
            <v>0</v>
          </cell>
          <cell r="P848">
            <v>0</v>
          </cell>
          <cell r="Q848">
            <v>0</v>
          </cell>
        </row>
        <row r="849">
          <cell r="E849">
            <v>0</v>
          </cell>
          <cell r="F849">
            <v>0</v>
          </cell>
          <cell r="G849">
            <v>0</v>
          </cell>
          <cell r="H849">
            <v>0</v>
          </cell>
          <cell r="I849">
            <v>0</v>
          </cell>
          <cell r="J849">
            <v>0</v>
          </cell>
          <cell r="K849">
            <v>0</v>
          </cell>
          <cell r="L849">
            <v>0</v>
          </cell>
          <cell r="M849">
            <v>0</v>
          </cell>
          <cell r="N849">
            <v>0</v>
          </cell>
          <cell r="O849">
            <v>0</v>
          </cell>
          <cell r="P849">
            <v>0</v>
          </cell>
          <cell r="Q849">
            <v>0</v>
          </cell>
        </row>
        <row r="850">
          <cell r="E850">
            <v>0</v>
          </cell>
          <cell r="F850">
            <v>0</v>
          </cell>
          <cell r="G850">
            <v>0</v>
          </cell>
          <cell r="H850">
            <v>0</v>
          </cell>
          <cell r="I850">
            <v>0</v>
          </cell>
          <cell r="J850">
            <v>0</v>
          </cell>
          <cell r="K850">
            <v>0</v>
          </cell>
          <cell r="L850">
            <v>0</v>
          </cell>
          <cell r="M850">
            <v>0</v>
          </cell>
          <cell r="N850">
            <v>0</v>
          </cell>
          <cell r="O850">
            <v>0</v>
          </cell>
          <cell r="P850">
            <v>0</v>
          </cell>
          <cell r="Q850">
            <v>0</v>
          </cell>
        </row>
        <row r="851">
          <cell r="E851">
            <v>0</v>
          </cell>
          <cell r="F851">
            <v>0</v>
          </cell>
          <cell r="G851">
            <v>0</v>
          </cell>
          <cell r="H851">
            <v>0</v>
          </cell>
          <cell r="I851">
            <v>0</v>
          </cell>
          <cell r="J851">
            <v>0</v>
          </cell>
          <cell r="K851">
            <v>0</v>
          </cell>
          <cell r="L851">
            <v>0</v>
          </cell>
          <cell r="M851">
            <v>0</v>
          </cell>
          <cell r="N851">
            <v>0</v>
          </cell>
          <cell r="O851">
            <v>0</v>
          </cell>
          <cell r="P851">
            <v>0</v>
          </cell>
          <cell r="Q851">
            <v>0</v>
          </cell>
        </row>
        <row r="852">
          <cell r="E852">
            <v>0</v>
          </cell>
          <cell r="F852">
            <v>0</v>
          </cell>
          <cell r="G852">
            <v>0</v>
          </cell>
          <cell r="H852">
            <v>0</v>
          </cell>
          <cell r="I852">
            <v>0</v>
          </cell>
          <cell r="J852">
            <v>0</v>
          </cell>
          <cell r="K852">
            <v>0</v>
          </cell>
          <cell r="L852">
            <v>0</v>
          </cell>
          <cell r="M852">
            <v>0</v>
          </cell>
          <cell r="N852">
            <v>0</v>
          </cell>
          <cell r="O852">
            <v>0</v>
          </cell>
          <cell r="P852">
            <v>0</v>
          </cell>
          <cell r="Q852">
            <v>0</v>
          </cell>
        </row>
        <row r="853">
          <cell r="E853">
            <v>0</v>
          </cell>
          <cell r="F853">
            <v>0</v>
          </cell>
          <cell r="G853">
            <v>0</v>
          </cell>
          <cell r="H853">
            <v>0</v>
          </cell>
          <cell r="I853">
            <v>0</v>
          </cell>
          <cell r="J853">
            <v>0</v>
          </cell>
          <cell r="K853">
            <v>0</v>
          </cell>
          <cell r="L853">
            <v>0</v>
          </cell>
          <cell r="M853">
            <v>0</v>
          </cell>
          <cell r="N853">
            <v>0</v>
          </cell>
          <cell r="O853">
            <v>0</v>
          </cell>
          <cell r="P853">
            <v>0</v>
          </cell>
          <cell r="Q853">
            <v>0</v>
          </cell>
        </row>
        <row r="854">
          <cell r="E854">
            <v>0</v>
          </cell>
          <cell r="F854">
            <v>0</v>
          </cell>
          <cell r="G854">
            <v>0</v>
          </cell>
          <cell r="H854">
            <v>0</v>
          </cell>
          <cell r="I854">
            <v>0</v>
          </cell>
          <cell r="J854">
            <v>0</v>
          </cell>
          <cell r="K854">
            <v>0</v>
          </cell>
          <cell r="L854">
            <v>0</v>
          </cell>
          <cell r="M854">
            <v>0</v>
          </cell>
          <cell r="N854">
            <v>0</v>
          </cell>
          <cell r="O854">
            <v>0</v>
          </cell>
          <cell r="P854">
            <v>0</v>
          </cell>
          <cell r="Q854">
            <v>0</v>
          </cell>
        </row>
        <row r="855">
          <cell r="E855">
            <v>0</v>
          </cell>
          <cell r="F855">
            <v>0</v>
          </cell>
          <cell r="G855">
            <v>0</v>
          </cell>
          <cell r="H855">
            <v>0</v>
          </cell>
          <cell r="I855">
            <v>0</v>
          </cell>
          <cell r="J855">
            <v>0</v>
          </cell>
          <cell r="K855">
            <v>0</v>
          </cell>
          <cell r="L855">
            <v>0</v>
          </cell>
          <cell r="M855">
            <v>0</v>
          </cell>
          <cell r="N855">
            <v>0</v>
          </cell>
          <cell r="O855">
            <v>0</v>
          </cell>
          <cell r="P855">
            <v>0</v>
          </cell>
          <cell r="Q855">
            <v>0</v>
          </cell>
        </row>
        <row r="856">
          <cell r="E856">
            <v>0</v>
          </cell>
          <cell r="F856">
            <v>0</v>
          </cell>
          <cell r="G856">
            <v>0</v>
          </cell>
          <cell r="H856">
            <v>0</v>
          </cell>
          <cell r="I856">
            <v>0</v>
          </cell>
          <cell r="J856">
            <v>0</v>
          </cell>
          <cell r="K856">
            <v>0</v>
          </cell>
          <cell r="L856">
            <v>0</v>
          </cell>
          <cell r="M856">
            <v>0</v>
          </cell>
          <cell r="N856">
            <v>0</v>
          </cell>
          <cell r="O856">
            <v>0</v>
          </cell>
          <cell r="P856">
            <v>0</v>
          </cell>
          <cell r="Q856">
            <v>0</v>
          </cell>
        </row>
        <row r="857">
          <cell r="E857">
            <v>0</v>
          </cell>
          <cell r="F857">
            <v>0</v>
          </cell>
          <cell r="G857">
            <v>0</v>
          </cell>
          <cell r="H857">
            <v>0</v>
          </cell>
          <cell r="I857">
            <v>0</v>
          </cell>
          <cell r="J857">
            <v>0</v>
          </cell>
          <cell r="K857">
            <v>0</v>
          </cell>
          <cell r="L857">
            <v>0</v>
          </cell>
          <cell r="M857">
            <v>0</v>
          </cell>
          <cell r="N857">
            <v>0</v>
          </cell>
          <cell r="O857">
            <v>0</v>
          </cell>
          <cell r="P857">
            <v>0</v>
          </cell>
          <cell r="Q857">
            <v>0</v>
          </cell>
        </row>
        <row r="858">
          <cell r="E858">
            <v>0</v>
          </cell>
          <cell r="F858">
            <v>0</v>
          </cell>
          <cell r="G858">
            <v>0</v>
          </cell>
          <cell r="H858">
            <v>0</v>
          </cell>
          <cell r="I858">
            <v>0</v>
          </cell>
          <cell r="J858">
            <v>0</v>
          </cell>
          <cell r="K858">
            <v>0</v>
          </cell>
          <cell r="L858">
            <v>0</v>
          </cell>
          <cell r="M858">
            <v>0</v>
          </cell>
          <cell r="N858">
            <v>0</v>
          </cell>
          <cell r="O858">
            <v>0</v>
          </cell>
          <cell r="P858">
            <v>0</v>
          </cell>
          <cell r="Q858">
            <v>0</v>
          </cell>
        </row>
        <row r="859">
          <cell r="E859">
            <v>0</v>
          </cell>
          <cell r="F859">
            <v>0</v>
          </cell>
          <cell r="G859">
            <v>0</v>
          </cell>
          <cell r="H859">
            <v>0</v>
          </cell>
          <cell r="I859">
            <v>0</v>
          </cell>
          <cell r="J859">
            <v>0</v>
          </cell>
          <cell r="K859">
            <v>0</v>
          </cell>
          <cell r="L859">
            <v>0</v>
          </cell>
          <cell r="M859">
            <v>0</v>
          </cell>
          <cell r="N859">
            <v>0</v>
          </cell>
          <cell r="O859">
            <v>0</v>
          </cell>
          <cell r="P859">
            <v>0</v>
          </cell>
          <cell r="Q859">
            <v>0</v>
          </cell>
        </row>
        <row r="860">
          <cell r="E860">
            <v>0</v>
          </cell>
          <cell r="F860">
            <v>0</v>
          </cell>
          <cell r="G860">
            <v>0</v>
          </cell>
          <cell r="H860">
            <v>0</v>
          </cell>
          <cell r="I860">
            <v>0</v>
          </cell>
          <cell r="J860">
            <v>0</v>
          </cell>
          <cell r="K860">
            <v>0</v>
          </cell>
          <cell r="L860">
            <v>0</v>
          </cell>
          <cell r="M860">
            <v>0</v>
          </cell>
          <cell r="N860">
            <v>0</v>
          </cell>
          <cell r="O860">
            <v>0</v>
          </cell>
          <cell r="P860">
            <v>0</v>
          </cell>
          <cell r="Q860">
            <v>0</v>
          </cell>
        </row>
        <row r="861">
          <cell r="E861">
            <v>0</v>
          </cell>
          <cell r="F861">
            <v>0</v>
          </cell>
          <cell r="G861">
            <v>0</v>
          </cell>
          <cell r="H861">
            <v>0</v>
          </cell>
          <cell r="I861">
            <v>0</v>
          </cell>
          <cell r="J861">
            <v>0</v>
          </cell>
          <cell r="K861">
            <v>0</v>
          </cell>
          <cell r="L861">
            <v>0</v>
          </cell>
          <cell r="M861">
            <v>0</v>
          </cell>
          <cell r="N861">
            <v>0</v>
          </cell>
          <cell r="O861">
            <v>0</v>
          </cell>
          <cell r="P861">
            <v>0</v>
          </cell>
          <cell r="Q861">
            <v>0</v>
          </cell>
        </row>
        <row r="862">
          <cell r="E862">
            <v>0</v>
          </cell>
          <cell r="F862">
            <v>0</v>
          </cell>
          <cell r="G862">
            <v>0</v>
          </cell>
          <cell r="H862">
            <v>0</v>
          </cell>
          <cell r="I862">
            <v>0</v>
          </cell>
          <cell r="J862">
            <v>0</v>
          </cell>
          <cell r="K862">
            <v>0</v>
          </cell>
          <cell r="L862">
            <v>0</v>
          </cell>
          <cell r="M862">
            <v>0</v>
          </cell>
          <cell r="N862">
            <v>0</v>
          </cell>
          <cell r="O862">
            <v>0</v>
          </cell>
          <cell r="P862">
            <v>0</v>
          </cell>
          <cell r="Q862">
            <v>0</v>
          </cell>
        </row>
        <row r="863">
          <cell r="E863">
            <v>0</v>
          </cell>
          <cell r="F863">
            <v>0</v>
          </cell>
          <cell r="G863">
            <v>0</v>
          </cell>
          <cell r="H863">
            <v>0</v>
          </cell>
          <cell r="I863">
            <v>0</v>
          </cell>
          <cell r="J863">
            <v>0</v>
          </cell>
          <cell r="K863">
            <v>0</v>
          </cell>
          <cell r="L863">
            <v>0</v>
          </cell>
          <cell r="M863">
            <v>0</v>
          </cell>
          <cell r="N863">
            <v>0</v>
          </cell>
          <cell r="O863">
            <v>0</v>
          </cell>
          <cell r="P863">
            <v>0</v>
          </cell>
          <cell r="Q863">
            <v>0</v>
          </cell>
        </row>
        <row r="864">
          <cell r="E864">
            <v>0</v>
          </cell>
          <cell r="F864">
            <v>0</v>
          </cell>
          <cell r="G864">
            <v>0</v>
          </cell>
          <cell r="H864">
            <v>0</v>
          </cell>
          <cell r="I864">
            <v>0</v>
          </cell>
          <cell r="J864">
            <v>0</v>
          </cell>
          <cell r="K864">
            <v>0</v>
          </cell>
          <cell r="L864">
            <v>0</v>
          </cell>
          <cell r="M864">
            <v>0</v>
          </cell>
          <cell r="N864">
            <v>0</v>
          </cell>
          <cell r="O864">
            <v>0</v>
          </cell>
          <cell r="P864">
            <v>0</v>
          </cell>
          <cell r="Q864">
            <v>0</v>
          </cell>
        </row>
        <row r="865">
          <cell r="E865">
            <v>0</v>
          </cell>
          <cell r="F865">
            <v>0</v>
          </cell>
          <cell r="G865">
            <v>0</v>
          </cell>
          <cell r="H865">
            <v>0</v>
          </cell>
          <cell r="I865">
            <v>0</v>
          </cell>
          <cell r="J865">
            <v>0</v>
          </cell>
          <cell r="K865">
            <v>0</v>
          </cell>
          <cell r="L865">
            <v>0</v>
          </cell>
          <cell r="M865">
            <v>0</v>
          </cell>
          <cell r="N865">
            <v>0</v>
          </cell>
          <cell r="O865">
            <v>0</v>
          </cell>
          <cell r="P865">
            <v>0</v>
          </cell>
          <cell r="Q865">
            <v>0</v>
          </cell>
        </row>
        <row r="866">
          <cell r="E866">
            <v>0</v>
          </cell>
          <cell r="F866">
            <v>0</v>
          </cell>
          <cell r="G866">
            <v>0</v>
          </cell>
          <cell r="H866">
            <v>0</v>
          </cell>
          <cell r="I866">
            <v>0</v>
          </cell>
          <cell r="J866">
            <v>0</v>
          </cell>
          <cell r="K866">
            <v>0</v>
          </cell>
          <cell r="L866">
            <v>0</v>
          </cell>
          <cell r="M866">
            <v>0</v>
          </cell>
          <cell r="N866">
            <v>0</v>
          </cell>
          <cell r="O866">
            <v>0</v>
          </cell>
          <cell r="P866">
            <v>0</v>
          </cell>
          <cell r="Q866">
            <v>0</v>
          </cell>
        </row>
        <row r="867">
          <cell r="E867">
            <v>0</v>
          </cell>
          <cell r="F867">
            <v>0</v>
          </cell>
          <cell r="G867">
            <v>0</v>
          </cell>
          <cell r="H867">
            <v>0</v>
          </cell>
          <cell r="I867">
            <v>0</v>
          </cell>
          <cell r="J867">
            <v>0</v>
          </cell>
          <cell r="K867">
            <v>0</v>
          </cell>
          <cell r="L867">
            <v>0</v>
          </cell>
          <cell r="M867">
            <v>0</v>
          </cell>
          <cell r="N867">
            <v>0</v>
          </cell>
          <cell r="O867">
            <v>0</v>
          </cell>
          <cell r="P867">
            <v>0</v>
          </cell>
          <cell r="Q867">
            <v>0</v>
          </cell>
        </row>
        <row r="868">
          <cell r="E868">
            <v>0</v>
          </cell>
          <cell r="F868">
            <v>0</v>
          </cell>
          <cell r="G868">
            <v>0</v>
          </cell>
          <cell r="H868">
            <v>0</v>
          </cell>
          <cell r="I868">
            <v>0</v>
          </cell>
          <cell r="J868">
            <v>0</v>
          </cell>
          <cell r="K868">
            <v>0</v>
          </cell>
          <cell r="L868">
            <v>0</v>
          </cell>
          <cell r="M868">
            <v>0</v>
          </cell>
          <cell r="N868">
            <v>0</v>
          </cell>
          <cell r="O868">
            <v>0</v>
          </cell>
          <cell r="P868">
            <v>0</v>
          </cell>
          <cell r="Q868">
            <v>0</v>
          </cell>
        </row>
        <row r="869">
          <cell r="E869">
            <v>0</v>
          </cell>
          <cell r="F869">
            <v>0</v>
          </cell>
          <cell r="G869">
            <v>0</v>
          </cell>
          <cell r="H869">
            <v>0</v>
          </cell>
          <cell r="I869">
            <v>0</v>
          </cell>
          <cell r="J869">
            <v>0</v>
          </cell>
          <cell r="K869">
            <v>0</v>
          </cell>
          <cell r="L869">
            <v>0</v>
          </cell>
          <cell r="M869">
            <v>0</v>
          </cell>
          <cell r="N869">
            <v>0</v>
          </cell>
          <cell r="O869">
            <v>0</v>
          </cell>
          <cell r="P869">
            <v>0</v>
          </cell>
          <cell r="Q869">
            <v>0</v>
          </cell>
        </row>
        <row r="870">
          <cell r="E870">
            <v>0</v>
          </cell>
          <cell r="F870">
            <v>0</v>
          </cell>
          <cell r="G870">
            <v>0</v>
          </cell>
          <cell r="H870">
            <v>0</v>
          </cell>
          <cell r="I870">
            <v>0</v>
          </cell>
          <cell r="J870">
            <v>0</v>
          </cell>
          <cell r="K870">
            <v>0</v>
          </cell>
          <cell r="L870">
            <v>0</v>
          </cell>
          <cell r="M870">
            <v>0</v>
          </cell>
          <cell r="N870">
            <v>0</v>
          </cell>
          <cell r="O870">
            <v>0</v>
          </cell>
          <cell r="P870">
            <v>0</v>
          </cell>
          <cell r="Q870">
            <v>0</v>
          </cell>
        </row>
        <row r="871">
          <cell r="E871">
            <v>0</v>
          </cell>
          <cell r="F871">
            <v>0</v>
          </cell>
          <cell r="G871">
            <v>0</v>
          </cell>
          <cell r="H871">
            <v>0</v>
          </cell>
          <cell r="I871">
            <v>0</v>
          </cell>
          <cell r="J871">
            <v>0</v>
          </cell>
          <cell r="K871">
            <v>0</v>
          </cell>
          <cell r="L871">
            <v>0</v>
          </cell>
          <cell r="M871">
            <v>0</v>
          </cell>
          <cell r="N871">
            <v>0</v>
          </cell>
          <cell r="O871">
            <v>0</v>
          </cell>
          <cell r="P871">
            <v>0</v>
          </cell>
          <cell r="Q871">
            <v>0</v>
          </cell>
        </row>
        <row r="872">
          <cell r="E872">
            <v>0</v>
          </cell>
          <cell r="F872">
            <v>0</v>
          </cell>
          <cell r="G872">
            <v>0</v>
          </cell>
          <cell r="H872">
            <v>0</v>
          </cell>
          <cell r="I872">
            <v>0</v>
          </cell>
          <cell r="J872">
            <v>0</v>
          </cell>
          <cell r="K872">
            <v>0</v>
          </cell>
          <cell r="L872">
            <v>0</v>
          </cell>
          <cell r="M872">
            <v>0</v>
          </cell>
          <cell r="N872">
            <v>0</v>
          </cell>
          <cell r="O872">
            <v>0</v>
          </cell>
          <cell r="P872">
            <v>0</v>
          </cell>
          <cell r="Q872">
            <v>0</v>
          </cell>
        </row>
        <row r="873">
          <cell r="E873">
            <v>0</v>
          </cell>
          <cell r="F873">
            <v>0</v>
          </cell>
          <cell r="G873">
            <v>0</v>
          </cell>
          <cell r="H873">
            <v>0</v>
          </cell>
          <cell r="I873">
            <v>0</v>
          </cell>
          <cell r="J873">
            <v>0</v>
          </cell>
          <cell r="K873">
            <v>0</v>
          </cell>
          <cell r="L873">
            <v>0</v>
          </cell>
          <cell r="M873">
            <v>0</v>
          </cell>
          <cell r="N873">
            <v>0</v>
          </cell>
          <cell r="O873">
            <v>0</v>
          </cell>
          <cell r="P873">
            <v>0</v>
          </cell>
          <cell r="Q873">
            <v>0</v>
          </cell>
        </row>
        <row r="874">
          <cell r="E874">
            <v>0</v>
          </cell>
          <cell r="F874">
            <v>0</v>
          </cell>
          <cell r="G874">
            <v>0</v>
          </cell>
          <cell r="H874">
            <v>0</v>
          </cell>
          <cell r="I874">
            <v>0</v>
          </cell>
          <cell r="J874">
            <v>0</v>
          </cell>
          <cell r="K874">
            <v>0</v>
          </cell>
          <cell r="L874">
            <v>0</v>
          </cell>
          <cell r="M874">
            <v>0</v>
          </cell>
          <cell r="N874">
            <v>0</v>
          </cell>
          <cell r="O874">
            <v>0</v>
          </cell>
          <cell r="P874">
            <v>0</v>
          </cell>
          <cell r="Q874">
            <v>0</v>
          </cell>
        </row>
        <row r="875">
          <cell r="E875">
            <v>0</v>
          </cell>
          <cell r="F875">
            <v>0</v>
          </cell>
          <cell r="G875">
            <v>0</v>
          </cell>
          <cell r="H875">
            <v>0</v>
          </cell>
          <cell r="I875">
            <v>0</v>
          </cell>
          <cell r="J875">
            <v>0</v>
          </cell>
          <cell r="K875">
            <v>0</v>
          </cell>
          <cell r="L875">
            <v>0</v>
          </cell>
          <cell r="M875">
            <v>0</v>
          </cell>
          <cell r="N875">
            <v>0</v>
          </cell>
          <cell r="O875">
            <v>0</v>
          </cell>
          <cell r="P875">
            <v>0</v>
          </cell>
          <cell r="Q875">
            <v>0</v>
          </cell>
        </row>
        <row r="876">
          <cell r="E876">
            <v>0</v>
          </cell>
          <cell r="F876">
            <v>0</v>
          </cell>
          <cell r="G876">
            <v>0</v>
          </cell>
          <cell r="H876">
            <v>0</v>
          </cell>
          <cell r="I876">
            <v>0</v>
          </cell>
          <cell r="J876">
            <v>0</v>
          </cell>
          <cell r="K876">
            <v>0</v>
          </cell>
          <cell r="L876">
            <v>0</v>
          </cell>
          <cell r="M876">
            <v>0</v>
          </cell>
          <cell r="N876">
            <v>0</v>
          </cell>
          <cell r="O876">
            <v>0</v>
          </cell>
          <cell r="P876">
            <v>0</v>
          </cell>
          <cell r="Q876">
            <v>0</v>
          </cell>
        </row>
        <row r="877">
          <cell r="E877">
            <v>0</v>
          </cell>
          <cell r="F877">
            <v>0</v>
          </cell>
          <cell r="G877">
            <v>0</v>
          </cell>
          <cell r="H877">
            <v>0</v>
          </cell>
          <cell r="I877">
            <v>0</v>
          </cell>
          <cell r="J877">
            <v>0</v>
          </cell>
          <cell r="K877">
            <v>0</v>
          </cell>
          <cell r="L877">
            <v>0</v>
          </cell>
          <cell r="M877">
            <v>0</v>
          </cell>
          <cell r="N877">
            <v>0</v>
          </cell>
          <cell r="O877">
            <v>0</v>
          </cell>
          <cell r="P877">
            <v>0</v>
          </cell>
          <cell r="Q877">
            <v>0</v>
          </cell>
        </row>
        <row r="878">
          <cell r="E878">
            <v>0</v>
          </cell>
          <cell r="F878">
            <v>0</v>
          </cell>
          <cell r="G878">
            <v>0</v>
          </cell>
          <cell r="H878">
            <v>0</v>
          </cell>
          <cell r="I878">
            <v>0</v>
          </cell>
          <cell r="J878">
            <v>0</v>
          </cell>
          <cell r="K878">
            <v>0</v>
          </cell>
          <cell r="L878">
            <v>0</v>
          </cell>
          <cell r="M878">
            <v>0</v>
          </cell>
          <cell r="N878">
            <v>0</v>
          </cell>
          <cell r="O878">
            <v>0</v>
          </cell>
          <cell r="P878">
            <v>0</v>
          </cell>
          <cell r="Q878">
            <v>0</v>
          </cell>
        </row>
        <row r="879">
          <cell r="E879">
            <v>0</v>
          </cell>
          <cell r="F879">
            <v>0</v>
          </cell>
          <cell r="G879">
            <v>0</v>
          </cell>
          <cell r="H879">
            <v>0</v>
          </cell>
          <cell r="I879">
            <v>0</v>
          </cell>
          <cell r="J879">
            <v>0</v>
          </cell>
          <cell r="K879">
            <v>0</v>
          </cell>
          <cell r="L879">
            <v>0</v>
          </cell>
          <cell r="M879">
            <v>0</v>
          </cell>
          <cell r="N879">
            <v>0</v>
          </cell>
          <cell r="O879">
            <v>0</v>
          </cell>
          <cell r="P879">
            <v>0</v>
          </cell>
          <cell r="Q879">
            <v>0</v>
          </cell>
        </row>
        <row r="880">
          <cell r="E880">
            <v>0</v>
          </cell>
          <cell r="F880">
            <v>0</v>
          </cell>
          <cell r="G880">
            <v>0</v>
          </cell>
          <cell r="H880">
            <v>0</v>
          </cell>
          <cell r="I880">
            <v>0</v>
          </cell>
          <cell r="J880">
            <v>0</v>
          </cell>
          <cell r="K880">
            <v>0</v>
          </cell>
          <cell r="L880">
            <v>0</v>
          </cell>
          <cell r="M880">
            <v>0</v>
          </cell>
          <cell r="N880">
            <v>0</v>
          </cell>
          <cell r="O880">
            <v>0</v>
          </cell>
          <cell r="P880">
            <v>0</v>
          </cell>
          <cell r="Q880">
            <v>0</v>
          </cell>
        </row>
        <row r="881">
          <cell r="E881">
            <v>0</v>
          </cell>
          <cell r="F881">
            <v>0</v>
          </cell>
          <cell r="G881">
            <v>0</v>
          </cell>
          <cell r="H881">
            <v>0</v>
          </cell>
          <cell r="I881">
            <v>0</v>
          </cell>
          <cell r="J881">
            <v>0</v>
          </cell>
          <cell r="K881">
            <v>0</v>
          </cell>
          <cell r="L881">
            <v>0</v>
          </cell>
          <cell r="M881">
            <v>0</v>
          </cell>
          <cell r="N881">
            <v>0</v>
          </cell>
          <cell r="O881">
            <v>0</v>
          </cell>
          <cell r="P881">
            <v>0</v>
          </cell>
          <cell r="Q881">
            <v>0</v>
          </cell>
        </row>
        <row r="882">
          <cell r="E882">
            <v>0</v>
          </cell>
          <cell r="F882">
            <v>0</v>
          </cell>
          <cell r="G882">
            <v>0</v>
          </cell>
          <cell r="H882">
            <v>0</v>
          </cell>
          <cell r="I882">
            <v>0</v>
          </cell>
          <cell r="J882">
            <v>0</v>
          </cell>
          <cell r="K882">
            <v>0</v>
          </cell>
          <cell r="L882">
            <v>0</v>
          </cell>
          <cell r="M882">
            <v>0</v>
          </cell>
          <cell r="N882">
            <v>0</v>
          </cell>
          <cell r="O882">
            <v>0</v>
          </cell>
          <cell r="P882">
            <v>0</v>
          </cell>
          <cell r="Q882">
            <v>0</v>
          </cell>
        </row>
        <row r="883">
          <cell r="E883">
            <v>0</v>
          </cell>
          <cell r="F883">
            <v>0</v>
          </cell>
          <cell r="G883">
            <v>0</v>
          </cell>
          <cell r="H883">
            <v>0</v>
          </cell>
          <cell r="I883">
            <v>0</v>
          </cell>
          <cell r="J883">
            <v>0</v>
          </cell>
          <cell r="K883">
            <v>0</v>
          </cell>
          <cell r="L883">
            <v>0</v>
          </cell>
          <cell r="M883">
            <v>0</v>
          </cell>
          <cell r="N883">
            <v>0</v>
          </cell>
          <cell r="O883">
            <v>0</v>
          </cell>
          <cell r="P883">
            <v>0</v>
          </cell>
          <cell r="Q883">
            <v>0</v>
          </cell>
        </row>
        <row r="884">
          <cell r="E884">
            <v>0</v>
          </cell>
          <cell r="F884">
            <v>0</v>
          </cell>
          <cell r="G884">
            <v>0</v>
          </cell>
          <cell r="H884">
            <v>0</v>
          </cell>
          <cell r="I884">
            <v>0</v>
          </cell>
          <cell r="J884">
            <v>0</v>
          </cell>
          <cell r="K884">
            <v>0</v>
          </cell>
          <cell r="L884">
            <v>0</v>
          </cell>
          <cell r="M884">
            <v>0</v>
          </cell>
          <cell r="N884">
            <v>0</v>
          </cell>
          <cell r="O884">
            <v>0</v>
          </cell>
          <cell r="P884">
            <v>0</v>
          </cell>
          <cell r="Q884">
            <v>0</v>
          </cell>
        </row>
        <row r="885">
          <cell r="E885">
            <v>0</v>
          </cell>
          <cell r="F885">
            <v>0</v>
          </cell>
          <cell r="G885">
            <v>0</v>
          </cell>
          <cell r="H885">
            <v>0</v>
          </cell>
          <cell r="I885">
            <v>0</v>
          </cell>
          <cell r="J885">
            <v>0</v>
          </cell>
          <cell r="K885">
            <v>0</v>
          </cell>
          <cell r="L885">
            <v>0</v>
          </cell>
          <cell r="M885">
            <v>0</v>
          </cell>
          <cell r="N885">
            <v>0</v>
          </cell>
          <cell r="O885">
            <v>0</v>
          </cell>
          <cell r="P885">
            <v>0</v>
          </cell>
          <cell r="Q885">
            <v>0</v>
          </cell>
        </row>
        <row r="886">
          <cell r="E886">
            <v>0</v>
          </cell>
          <cell r="F886">
            <v>0</v>
          </cell>
          <cell r="G886">
            <v>0</v>
          </cell>
          <cell r="H886">
            <v>0</v>
          </cell>
          <cell r="I886">
            <v>0</v>
          </cell>
          <cell r="J886">
            <v>0</v>
          </cell>
          <cell r="K886">
            <v>0</v>
          </cell>
          <cell r="L886">
            <v>0</v>
          </cell>
          <cell r="M886">
            <v>0</v>
          </cell>
          <cell r="N886">
            <v>0</v>
          </cell>
          <cell r="O886">
            <v>0</v>
          </cell>
          <cell r="P886">
            <v>0</v>
          </cell>
          <cell r="Q886">
            <v>0</v>
          </cell>
        </row>
        <row r="887">
          <cell r="E887">
            <v>0</v>
          </cell>
          <cell r="F887">
            <v>0</v>
          </cell>
          <cell r="G887">
            <v>0</v>
          </cell>
          <cell r="H887">
            <v>0</v>
          </cell>
          <cell r="I887">
            <v>0</v>
          </cell>
          <cell r="J887">
            <v>0</v>
          </cell>
          <cell r="K887">
            <v>0</v>
          </cell>
          <cell r="L887">
            <v>0</v>
          </cell>
          <cell r="M887">
            <v>0</v>
          </cell>
          <cell r="N887">
            <v>0</v>
          </cell>
          <cell r="O887">
            <v>0</v>
          </cell>
          <cell r="P887">
            <v>0</v>
          </cell>
          <cell r="Q887">
            <v>0</v>
          </cell>
        </row>
        <row r="888">
          <cell r="E888">
            <v>0</v>
          </cell>
          <cell r="F888">
            <v>0</v>
          </cell>
          <cell r="G888">
            <v>0</v>
          </cell>
          <cell r="H888">
            <v>0</v>
          </cell>
          <cell r="I888">
            <v>0</v>
          </cell>
          <cell r="J888">
            <v>0</v>
          </cell>
          <cell r="K888">
            <v>0</v>
          </cell>
          <cell r="L888">
            <v>0</v>
          </cell>
          <cell r="M888">
            <v>0</v>
          </cell>
          <cell r="N888">
            <v>0</v>
          </cell>
          <cell r="O888">
            <v>0</v>
          </cell>
          <cell r="P888">
            <v>0</v>
          </cell>
          <cell r="Q888">
            <v>0</v>
          </cell>
        </row>
        <row r="889">
          <cell r="E889">
            <v>0</v>
          </cell>
          <cell r="F889">
            <v>0</v>
          </cell>
          <cell r="G889">
            <v>0</v>
          </cell>
          <cell r="H889">
            <v>0</v>
          </cell>
          <cell r="I889">
            <v>0</v>
          </cell>
          <cell r="J889">
            <v>0</v>
          </cell>
          <cell r="K889">
            <v>0</v>
          </cell>
          <cell r="L889">
            <v>0</v>
          </cell>
          <cell r="M889">
            <v>0</v>
          </cell>
          <cell r="N889">
            <v>0</v>
          </cell>
          <cell r="O889">
            <v>0</v>
          </cell>
          <cell r="P889">
            <v>0</v>
          </cell>
          <cell r="Q889">
            <v>0</v>
          </cell>
        </row>
        <row r="890">
          <cell r="E890">
            <v>0</v>
          </cell>
          <cell r="F890">
            <v>0</v>
          </cell>
          <cell r="G890">
            <v>0</v>
          </cell>
          <cell r="H890">
            <v>0</v>
          </cell>
          <cell r="I890">
            <v>0</v>
          </cell>
          <cell r="J890">
            <v>0</v>
          </cell>
          <cell r="K890">
            <v>0</v>
          </cell>
          <cell r="L890">
            <v>0</v>
          </cell>
          <cell r="M890">
            <v>0</v>
          </cell>
          <cell r="N890">
            <v>0</v>
          </cell>
          <cell r="O890">
            <v>0</v>
          </cell>
          <cell r="P890">
            <v>0</v>
          </cell>
          <cell r="Q890">
            <v>0</v>
          </cell>
        </row>
        <row r="891">
          <cell r="E891">
            <v>0</v>
          </cell>
          <cell r="F891">
            <v>0</v>
          </cell>
          <cell r="G891">
            <v>0</v>
          </cell>
          <cell r="H891">
            <v>0</v>
          </cell>
          <cell r="I891">
            <v>0</v>
          </cell>
          <cell r="J891">
            <v>0</v>
          </cell>
          <cell r="K891">
            <v>0</v>
          </cell>
          <cell r="L891">
            <v>0</v>
          </cell>
          <cell r="M891">
            <v>0</v>
          </cell>
          <cell r="N891">
            <v>0</v>
          </cell>
          <cell r="O891">
            <v>0</v>
          </cell>
          <cell r="P891">
            <v>0</v>
          </cell>
          <cell r="Q891">
            <v>0</v>
          </cell>
        </row>
        <row r="892">
          <cell r="E892">
            <v>0</v>
          </cell>
          <cell r="F892">
            <v>0</v>
          </cell>
          <cell r="G892">
            <v>0</v>
          </cell>
          <cell r="H892">
            <v>0</v>
          </cell>
          <cell r="I892">
            <v>0</v>
          </cell>
          <cell r="J892">
            <v>0</v>
          </cell>
          <cell r="K892">
            <v>0</v>
          </cell>
          <cell r="L892">
            <v>0</v>
          </cell>
          <cell r="M892">
            <v>0</v>
          </cell>
          <cell r="N892">
            <v>0</v>
          </cell>
          <cell r="O892">
            <v>0</v>
          </cell>
          <cell r="P892">
            <v>0</v>
          </cell>
          <cell r="Q892">
            <v>0</v>
          </cell>
        </row>
        <row r="893">
          <cell r="E893">
            <v>0</v>
          </cell>
          <cell r="F893">
            <v>0</v>
          </cell>
          <cell r="G893">
            <v>0</v>
          </cell>
          <cell r="H893">
            <v>0</v>
          </cell>
          <cell r="I893">
            <v>0</v>
          </cell>
          <cell r="J893">
            <v>0</v>
          </cell>
          <cell r="K893">
            <v>0</v>
          </cell>
          <cell r="L893">
            <v>0</v>
          </cell>
          <cell r="M893">
            <v>0</v>
          </cell>
          <cell r="N893">
            <v>0</v>
          </cell>
          <cell r="O893">
            <v>0</v>
          </cell>
          <cell r="P893">
            <v>0</v>
          </cell>
          <cell r="Q893">
            <v>0</v>
          </cell>
        </row>
        <row r="894">
          <cell r="E894">
            <v>0</v>
          </cell>
          <cell r="F894">
            <v>0</v>
          </cell>
          <cell r="G894">
            <v>0</v>
          </cell>
          <cell r="H894">
            <v>0</v>
          </cell>
          <cell r="I894">
            <v>0</v>
          </cell>
          <cell r="J894">
            <v>0</v>
          </cell>
          <cell r="K894">
            <v>0</v>
          </cell>
          <cell r="L894">
            <v>0</v>
          </cell>
          <cell r="M894">
            <v>0</v>
          </cell>
          <cell r="N894">
            <v>0</v>
          </cell>
          <cell r="O894">
            <v>0</v>
          </cell>
          <cell r="P894">
            <v>0</v>
          </cell>
          <cell r="Q894">
            <v>0</v>
          </cell>
        </row>
        <row r="895">
          <cell r="E895">
            <v>0</v>
          </cell>
          <cell r="F895">
            <v>0</v>
          </cell>
          <cell r="G895">
            <v>0</v>
          </cell>
          <cell r="H895">
            <v>0</v>
          </cell>
          <cell r="I895">
            <v>0</v>
          </cell>
          <cell r="J895">
            <v>0</v>
          </cell>
          <cell r="K895">
            <v>0</v>
          </cell>
          <cell r="L895">
            <v>0</v>
          </cell>
          <cell r="M895">
            <v>0</v>
          </cell>
          <cell r="N895">
            <v>0</v>
          </cell>
          <cell r="O895">
            <v>0</v>
          </cell>
          <cell r="P895">
            <v>0</v>
          </cell>
          <cell r="Q895">
            <v>0</v>
          </cell>
        </row>
        <row r="896">
          <cell r="E896">
            <v>0</v>
          </cell>
          <cell r="F896">
            <v>0</v>
          </cell>
          <cell r="G896">
            <v>0</v>
          </cell>
          <cell r="H896">
            <v>0</v>
          </cell>
          <cell r="I896">
            <v>0</v>
          </cell>
          <cell r="J896">
            <v>0</v>
          </cell>
          <cell r="K896">
            <v>0</v>
          </cell>
          <cell r="L896">
            <v>0</v>
          </cell>
          <cell r="M896">
            <v>0</v>
          </cell>
          <cell r="N896">
            <v>0</v>
          </cell>
          <cell r="O896">
            <v>0</v>
          </cell>
          <cell r="P896">
            <v>0</v>
          </cell>
          <cell r="Q896">
            <v>0</v>
          </cell>
        </row>
        <row r="897">
          <cell r="E897">
            <v>0</v>
          </cell>
          <cell r="F897">
            <v>0</v>
          </cell>
          <cell r="G897">
            <v>0</v>
          </cell>
          <cell r="H897">
            <v>0</v>
          </cell>
          <cell r="I897">
            <v>0</v>
          </cell>
          <cell r="J897">
            <v>0</v>
          </cell>
          <cell r="K897">
            <v>0</v>
          </cell>
          <cell r="L897">
            <v>0</v>
          </cell>
          <cell r="M897">
            <v>0</v>
          </cell>
          <cell r="N897">
            <v>0</v>
          </cell>
          <cell r="O897">
            <v>0</v>
          </cell>
          <cell r="P897">
            <v>0</v>
          </cell>
          <cell r="Q897">
            <v>0</v>
          </cell>
        </row>
        <row r="898">
          <cell r="E898">
            <v>0</v>
          </cell>
          <cell r="F898">
            <v>0</v>
          </cell>
          <cell r="G898">
            <v>0</v>
          </cell>
          <cell r="H898">
            <v>0</v>
          </cell>
          <cell r="I898">
            <v>0</v>
          </cell>
          <cell r="J898">
            <v>0</v>
          </cell>
          <cell r="K898">
            <v>0</v>
          </cell>
          <cell r="L898">
            <v>0</v>
          </cell>
          <cell r="M898">
            <v>0</v>
          </cell>
          <cell r="N898">
            <v>0</v>
          </cell>
          <cell r="O898">
            <v>0</v>
          </cell>
          <cell r="P898">
            <v>0</v>
          </cell>
          <cell r="Q898">
            <v>0</v>
          </cell>
        </row>
        <row r="899">
          <cell r="E899">
            <v>0</v>
          </cell>
          <cell r="F899">
            <v>0</v>
          </cell>
          <cell r="G899">
            <v>0</v>
          </cell>
          <cell r="H899">
            <v>0</v>
          </cell>
          <cell r="I899">
            <v>0</v>
          </cell>
          <cell r="J899">
            <v>0</v>
          </cell>
          <cell r="K899">
            <v>0</v>
          </cell>
          <cell r="L899">
            <v>0</v>
          </cell>
          <cell r="M899">
            <v>0</v>
          </cell>
          <cell r="N899">
            <v>0</v>
          </cell>
          <cell r="O899">
            <v>0</v>
          </cell>
          <cell r="P899">
            <v>0</v>
          </cell>
          <cell r="Q899">
            <v>0</v>
          </cell>
        </row>
        <row r="900">
          <cell r="E900">
            <v>0</v>
          </cell>
          <cell r="F900">
            <v>0</v>
          </cell>
          <cell r="G900">
            <v>0</v>
          </cell>
          <cell r="H900">
            <v>0</v>
          </cell>
          <cell r="I900">
            <v>0</v>
          </cell>
          <cell r="J900">
            <v>0</v>
          </cell>
          <cell r="K900">
            <v>0</v>
          </cell>
          <cell r="L900">
            <v>0</v>
          </cell>
          <cell r="M900">
            <v>0</v>
          </cell>
          <cell r="N900">
            <v>0</v>
          </cell>
          <cell r="O900">
            <v>0</v>
          </cell>
          <cell r="P900">
            <v>0</v>
          </cell>
          <cell r="Q900">
            <v>0</v>
          </cell>
        </row>
        <row r="901">
          <cell r="E901">
            <v>0</v>
          </cell>
          <cell r="F901">
            <v>0</v>
          </cell>
          <cell r="G901">
            <v>0</v>
          </cell>
          <cell r="H901">
            <v>0</v>
          </cell>
          <cell r="I901">
            <v>0</v>
          </cell>
          <cell r="J901">
            <v>0</v>
          </cell>
          <cell r="K901">
            <v>0</v>
          </cell>
        </row>
        <row r="1001">
          <cell r="F1001" t="str">
            <v>2006-06</v>
          </cell>
          <cell r="G1001" t="str">
            <v>2006-07</v>
          </cell>
          <cell r="H1001" t="str">
            <v>2006-08</v>
          </cell>
          <cell r="I1001" t="str">
            <v>2006-09</v>
          </cell>
          <cell r="J1001" t="str">
            <v>2006-10</v>
          </cell>
          <cell r="K1001" t="str">
            <v>2006-11</v>
          </cell>
          <cell r="L1001" t="str">
            <v>2006-12</v>
          </cell>
          <cell r="M1001" t="str">
            <v>2007-01</v>
          </cell>
          <cell r="N1001" t="str">
            <v>2007-02</v>
          </cell>
          <cell r="O1001" t="str">
            <v>2007-03</v>
          </cell>
          <cell r="P1001" t="str">
            <v>2007-04</v>
          </cell>
          <cell r="Q1001" t="str">
            <v>2007-05</v>
          </cell>
        </row>
        <row r="1002">
          <cell r="F1002">
            <v>0.99968785149661132</v>
          </cell>
          <cell r="G1002">
            <v>0.99664000304914868</v>
          </cell>
          <cell r="H1002">
            <v>0.99728170410614436</v>
          </cell>
          <cell r="I1002">
            <v>0.99780982352280312</v>
          </cell>
          <cell r="J1002">
            <v>0.99826549356914684</v>
          </cell>
          <cell r="K1002">
            <v>0.99830007678788424</v>
          </cell>
          <cell r="L1002">
            <v>0.99773359263756811</v>
          </cell>
          <cell r="M1002">
            <v>0.99707814808933648</v>
          </cell>
          <cell r="N1002">
            <v>0.99729431947428859</v>
          </cell>
          <cell r="O1002">
            <v>0.99729363232625579</v>
          </cell>
          <cell r="P1002">
            <v>0.99714562886755476</v>
          </cell>
          <cell r="Q1002">
            <v>0.99649804171475831</v>
          </cell>
        </row>
        <row r="1003">
          <cell r="F1003">
            <v>1</v>
          </cell>
          <cell r="G1003">
            <v>1</v>
          </cell>
          <cell r="H1003">
            <v>1</v>
          </cell>
          <cell r="I1003">
            <v>1</v>
          </cell>
          <cell r="J1003">
            <v>1</v>
          </cell>
          <cell r="K1003">
            <v>1</v>
          </cell>
          <cell r="L1003">
            <v>1</v>
          </cell>
          <cell r="M1003">
            <v>1</v>
          </cell>
          <cell r="N1003">
            <v>1</v>
          </cell>
          <cell r="O1003">
            <v>1</v>
          </cell>
          <cell r="P1003">
            <v>1</v>
          </cell>
          <cell r="Q1003">
            <v>1</v>
          </cell>
        </row>
        <row r="1004">
          <cell r="F1004">
            <v>0.95588279976521084</v>
          </cell>
          <cell r="G1004">
            <v>0.94722562306149483</v>
          </cell>
          <cell r="H1004">
            <v>0.94676687407000049</v>
          </cell>
          <cell r="I1004">
            <v>0.94766163077282928</v>
          </cell>
          <cell r="J1004">
            <v>0.94779671085486972</v>
          </cell>
          <cell r="K1004">
            <v>0.94682438604936048</v>
          </cell>
          <cell r="L1004">
            <v>0.94413112143302536</v>
          </cell>
          <cell r="M1004">
            <v>0.94004456407434311</v>
          </cell>
          <cell r="N1004">
            <v>0.94174217036350738</v>
          </cell>
          <cell r="O1004">
            <v>0.94048965316060329</v>
          </cell>
          <cell r="P1004">
            <v>0.93673937568061871</v>
          </cell>
          <cell r="Q1004">
            <v>0.93434763271322963</v>
          </cell>
        </row>
        <row r="1005">
          <cell r="F1005">
            <v>0.92728503260275263</v>
          </cell>
          <cell r="G1005">
            <v>0.91041257108892737</v>
          </cell>
          <cell r="H1005">
            <v>0.90464236156906253</v>
          </cell>
          <cell r="I1005">
            <v>0.901443895849531</v>
          </cell>
          <cell r="J1005">
            <v>0.89642725860936934</v>
          </cell>
          <cell r="K1005">
            <v>0.89067758493274884</v>
          </cell>
          <cell r="L1005">
            <v>0.88447170310670675</v>
          </cell>
          <cell r="M1005">
            <v>0.87532962666719827</v>
          </cell>
          <cell r="N1005">
            <v>0.87325576057014243</v>
          </cell>
          <cell r="O1005">
            <v>0.8651547316886874</v>
          </cell>
          <cell r="P1005">
            <v>0.85018161333739328</v>
          </cell>
          <cell r="Q1005">
            <v>0.84328186093154189</v>
          </cell>
        </row>
        <row r="1006">
          <cell r="F1006">
            <v>0.95898291414091552</v>
          </cell>
          <cell r="G1006">
            <v>0.94704319264820824</v>
          </cell>
          <cell r="H1006">
            <v>0.94474104290782379</v>
          </cell>
          <cell r="I1006">
            <v>0.94411426735148951</v>
          </cell>
          <cell r="J1006">
            <v>0.94257756684017568</v>
          </cell>
          <cell r="K1006">
            <v>0.94088255825492062</v>
          </cell>
          <cell r="L1006">
            <v>0.93912318564247799</v>
          </cell>
          <cell r="M1006">
            <v>0.93617194230397982</v>
          </cell>
          <cell r="N1006">
            <v>0.93723166021980708</v>
          </cell>
          <cell r="O1006">
            <v>0.935332070053702</v>
          </cell>
          <cell r="P1006">
            <v>0.93085731745993372</v>
          </cell>
          <cell r="Q1006">
            <v>0.93068511594240222</v>
          </cell>
        </row>
        <row r="1007">
          <cell r="F1007">
            <v>0.93711528544449996</v>
          </cell>
          <cell r="G1007">
            <v>0.93576027379213855</v>
          </cell>
          <cell r="H1007">
            <v>0.93252361600108358</v>
          </cell>
          <cell r="I1007">
            <v>0.93127430294536706</v>
          </cell>
          <cell r="J1007">
            <v>0.92887096424203164</v>
          </cell>
          <cell r="K1007">
            <v>0.92620437606351547</v>
          </cell>
          <cell r="L1007">
            <v>0.9234263539977825</v>
          </cell>
          <cell r="M1007">
            <v>0.91904910052748356</v>
          </cell>
          <cell r="N1007">
            <v>0.91962821450719057</v>
          </cell>
          <cell r="O1007">
            <v>0.91644256966274495</v>
          </cell>
          <cell r="P1007">
            <v>0.90971999997725717</v>
          </cell>
          <cell r="Q1007">
            <v>0.9085022536039723</v>
          </cell>
        </row>
        <row r="1008">
          <cell r="F1008">
            <v>0.92600774759486171</v>
          </cell>
          <cell r="G1008">
            <v>0.91889537882187766</v>
          </cell>
          <cell r="H1008">
            <v>0.91407531145615528</v>
          </cell>
          <cell r="I1008">
            <v>0.91165783972768077</v>
          </cell>
          <cell r="J1008">
            <v>0.90767479910513837</v>
          </cell>
          <cell r="K1008">
            <v>0.9031628803093068</v>
          </cell>
          <cell r="L1008">
            <v>0.89835856621457777</v>
          </cell>
          <cell r="M1008">
            <v>0.89115805900255973</v>
          </cell>
          <cell r="N1008">
            <v>0.89033680191630005</v>
          </cell>
          <cell r="O1008">
            <v>0.8843675683038732</v>
          </cell>
          <cell r="P1008">
            <v>0.87292551770260496</v>
          </cell>
          <cell r="Q1008">
            <v>0.86874788155701788</v>
          </cell>
        </row>
        <row r="1009">
          <cell r="F1009">
            <v>0.94140997890189992</v>
          </cell>
          <cell r="G1009">
            <v>0.93907666616312324</v>
          </cell>
          <cell r="H1009">
            <v>0.93611729945709321</v>
          </cell>
          <cell r="I1009">
            <v>0.93505627597392238</v>
          </cell>
          <cell r="J1009">
            <v>0.93291421095473059</v>
          </cell>
          <cell r="K1009">
            <v>0.9305471081072062</v>
          </cell>
          <cell r="L1009">
            <v>0.92809175049651615</v>
          </cell>
          <cell r="M1009">
            <v>0.92416630900886232</v>
          </cell>
          <cell r="N1009">
            <v>0.92491452431415189</v>
          </cell>
          <cell r="O1009">
            <v>0.92214121188061948</v>
          </cell>
          <cell r="P1009">
            <v>0.91613421251982485</v>
          </cell>
          <cell r="Q1009">
            <v>0.91528741451255535</v>
          </cell>
        </row>
        <row r="1010">
          <cell r="F1010">
            <v>1.0491859483536843</v>
          </cell>
          <cell r="G1010">
            <v>1.0514872235355592</v>
          </cell>
          <cell r="H1010">
            <v>1.0607497762921152</v>
          </cell>
          <cell r="I1010">
            <v>1.0634466088788734</v>
          </cell>
          <cell r="J1010">
            <v>1.0658975588710036</v>
          </cell>
          <cell r="K1010">
            <v>1.0621251352729595</v>
          </cell>
          <cell r="L1010">
            <v>1.0513453353760398</v>
          </cell>
          <cell r="M1010">
            <v>1.0422674008596964</v>
          </cell>
          <cell r="N1010">
            <v>1.0393425167258008</v>
          </cell>
          <cell r="O1010">
            <v>1.0377512488677783</v>
          </cell>
          <cell r="P1010">
            <v>1.0369496054852727</v>
          </cell>
          <cell r="Q1010">
            <v>1.0270489339784008</v>
          </cell>
        </row>
        <row r="1011">
          <cell r="F1011">
            <v>0.9171767791378711</v>
          </cell>
          <cell r="G1011">
            <v>0.91248809524897512</v>
          </cell>
          <cell r="H1011">
            <v>0.9069532342465384</v>
          </cell>
          <cell r="I1011">
            <v>0.90394968687415256</v>
          </cell>
          <cell r="J1011">
            <v>0.8991908697773725</v>
          </cell>
          <cell r="K1011">
            <v>0.89375173504221883</v>
          </cell>
          <cell r="L1011">
            <v>0.8878989767458032</v>
          </cell>
          <cell r="M1011">
            <v>0.87924862609063281</v>
          </cell>
          <cell r="N1011">
            <v>0.87750293891732067</v>
          </cell>
          <cell r="O1011">
            <v>0.86995120480411958</v>
          </cell>
          <cell r="P1011">
            <v>0.85589136085553608</v>
          </cell>
          <cell r="Q1011">
            <v>0.84971707898092774</v>
          </cell>
        </row>
        <row r="1012">
          <cell r="F1012">
            <v>1</v>
          </cell>
          <cell r="G1012">
            <v>1</v>
          </cell>
          <cell r="H1012">
            <v>1</v>
          </cell>
          <cell r="I1012">
            <v>1</v>
          </cell>
          <cell r="J1012">
            <v>1</v>
          </cell>
          <cell r="K1012">
            <v>1</v>
          </cell>
          <cell r="L1012">
            <v>1</v>
          </cell>
          <cell r="M1012">
            <v>1</v>
          </cell>
          <cell r="N1012">
            <v>1</v>
          </cell>
          <cell r="O1012">
            <v>1</v>
          </cell>
          <cell r="P1012">
            <v>1</v>
          </cell>
          <cell r="Q1012">
            <v>1</v>
          </cell>
        </row>
        <row r="1013">
          <cell r="F1013">
            <v>0.91308368337343493</v>
          </cell>
          <cell r="G1013">
            <v>0.90429121954459313</v>
          </cell>
          <cell r="H1013">
            <v>0.89779746883065592</v>
          </cell>
          <cell r="I1013">
            <v>0.89398563730943592</v>
          </cell>
          <cell r="J1013">
            <v>0.88815930198262305</v>
          </cell>
          <cell r="K1013">
            <v>0.88142621239159225</v>
          </cell>
          <cell r="L1013">
            <v>0.87409165422946111</v>
          </cell>
          <cell r="M1013">
            <v>0.86337290928291377</v>
          </cell>
          <cell r="N1013">
            <v>0.86018457789438485</v>
          </cell>
          <cell r="O1013">
            <v>0.85026421729386792</v>
          </cell>
          <cell r="P1013">
            <v>0.83226364494794236</v>
          </cell>
          <cell r="Q1013">
            <v>0.82282892080606984</v>
          </cell>
        </row>
        <row r="1014">
          <cell r="F1014">
            <v>1</v>
          </cell>
          <cell r="G1014">
            <v>1</v>
          </cell>
          <cell r="H1014">
            <v>1</v>
          </cell>
          <cell r="I1014">
            <v>1</v>
          </cell>
          <cell r="J1014">
            <v>1</v>
          </cell>
          <cell r="K1014">
            <v>1</v>
          </cell>
          <cell r="L1014">
            <v>1</v>
          </cell>
          <cell r="M1014">
            <v>1</v>
          </cell>
          <cell r="N1014">
            <v>1</v>
          </cell>
          <cell r="O1014">
            <v>1</v>
          </cell>
          <cell r="P1014">
            <v>1</v>
          </cell>
          <cell r="Q1014">
            <v>1</v>
          </cell>
        </row>
        <row r="1015">
          <cell r="F1015">
            <v>0.94962540451878874</v>
          </cell>
          <cell r="G1015">
            <v>0.92970983917423655</v>
          </cell>
          <cell r="H1015">
            <v>0.92593529156028231</v>
          </cell>
          <cell r="I1015">
            <v>0.92430385820573902</v>
          </cell>
          <cell r="J1015">
            <v>0.9213781320214528</v>
          </cell>
          <cell r="K1015">
            <v>0.9181075166392606</v>
          </cell>
          <cell r="L1015">
            <v>0.91467259125670752</v>
          </cell>
          <cell r="M1015">
            <v>0.90938000521029416</v>
          </cell>
          <cell r="N1015">
            <v>0.9095601367836893</v>
          </cell>
          <cell r="O1015">
            <v>0.90550680202831768</v>
          </cell>
          <cell r="P1015">
            <v>0.89730058872273966</v>
          </cell>
          <cell r="Q1015">
            <v>0.89523438468534589</v>
          </cell>
        </row>
        <row r="1016">
          <cell r="F1016">
            <v>0.93951612903225812</v>
          </cell>
          <cell r="G1016">
            <v>0.87338134797104383</v>
          </cell>
          <cell r="H1016">
            <v>0.86254987448804321</v>
          </cell>
          <cell r="I1016">
            <v>0.85470787177727681</v>
          </cell>
          <cell r="J1016">
            <v>0.84354714175412504</v>
          </cell>
          <cell r="K1016">
            <v>0.83006230397198444</v>
          </cell>
          <cell r="L1016">
            <v>0.81460461982872134</v>
          </cell>
          <cell r="M1016">
            <v>0.79222624616467974</v>
          </cell>
          <cell r="N1016">
            <v>0.77871779813018838</v>
          </cell>
          <cell r="O1016">
            <v>0.75288061292203734</v>
          </cell>
          <cell r="P1016">
            <v>0.70751953124999989</v>
          </cell>
          <cell r="Q1016">
            <v>0.66879065445373664</v>
          </cell>
        </row>
        <row r="1017">
          <cell r="F1017">
            <v>0.97695852534562211</v>
          </cell>
          <cell r="G1017">
            <v>0.95261881452474184</v>
          </cell>
          <cell r="H1017">
            <v>0.95066428324224506</v>
          </cell>
          <cell r="I1017">
            <v>0.95022197937299369</v>
          </cell>
          <cell r="J1017">
            <v>0.94897299626544085</v>
          </cell>
          <cell r="K1017">
            <v>0.94761479501984924</v>
          </cell>
          <cell r="L1017">
            <v>0.94622975799437936</v>
          </cell>
          <cell r="M1017">
            <v>0.94382653681877171</v>
          </cell>
          <cell r="N1017">
            <v>0.94495855444936627</v>
          </cell>
          <cell r="O1017">
            <v>0.94348254364914075</v>
          </cell>
          <cell r="P1017">
            <v>0.93981148670085668</v>
          </cell>
          <cell r="Q1017">
            <v>0.93994576652837469</v>
          </cell>
        </row>
        <row r="1018">
          <cell r="F1018">
            <v>0.89690659441995213</v>
          </cell>
          <cell r="G1018">
            <v>0.88900717831117215</v>
          </cell>
          <cell r="H1018">
            <v>0.88052761936022161</v>
          </cell>
          <cell r="I1018">
            <v>0.87494414551793787</v>
          </cell>
          <cell r="J1018">
            <v>0.86678169608760725</v>
          </cell>
          <cell r="K1018">
            <v>0.85714884009829406</v>
          </cell>
          <cell r="L1018">
            <v>0.84640695773547014</v>
          </cell>
          <cell r="M1018">
            <v>0.83086824192342323</v>
          </cell>
          <cell r="N1018">
            <v>0.82381479209798525</v>
          </cell>
          <cell r="O1018">
            <v>0.80784969456832556</v>
          </cell>
          <cell r="P1018">
            <v>0.77967032275676174</v>
          </cell>
          <cell r="Q1018">
            <v>0.76057286899082821</v>
          </cell>
        </row>
        <row r="1019">
          <cell r="F1019">
            <v>0.91484192467959802</v>
          </cell>
          <cell r="G1019">
            <v>0.89537984539817383</v>
          </cell>
          <cell r="H1019">
            <v>0.88775355133530487</v>
          </cell>
          <cell r="I1019">
            <v>0.88294328171004299</v>
          </cell>
          <cell r="J1019">
            <v>0.87580063210514447</v>
          </cell>
          <cell r="K1019">
            <v>0.86744383861427443</v>
          </cell>
          <cell r="L1019">
            <v>0.85821307095771826</v>
          </cell>
          <cell r="M1019">
            <v>0.84482458185259335</v>
          </cell>
          <cell r="N1019">
            <v>0.83956387365611629</v>
          </cell>
          <cell r="O1019">
            <v>0.82637128753935407</v>
          </cell>
          <cell r="P1019">
            <v>0.80289284800440852</v>
          </cell>
          <cell r="Q1019">
            <v>0.78843332710058489</v>
          </cell>
        </row>
        <row r="1020">
          <cell r="F1020">
            <v>0.9134366782218668</v>
          </cell>
          <cell r="G1020">
            <v>0.89225206434075743</v>
          </cell>
          <cell r="H1020">
            <v>0.88420579583448222</v>
          </cell>
          <cell r="I1020">
            <v>0.87901459267146054</v>
          </cell>
          <cell r="J1020">
            <v>0.87136942447981358</v>
          </cell>
          <cell r="K1020">
            <v>0.86238502891625424</v>
          </cell>
          <cell r="L1020">
            <v>0.85241101786573492</v>
          </cell>
          <cell r="M1020">
            <v>0.83796801499132767</v>
          </cell>
          <cell r="N1020">
            <v>0.83183342509718539</v>
          </cell>
          <cell r="O1020">
            <v>0.81728493910145639</v>
          </cell>
          <cell r="P1020">
            <v>0.7915183466027883</v>
          </cell>
          <cell r="Q1020">
            <v>0.77481456464041731</v>
          </cell>
        </row>
        <row r="1021">
          <cell r="F1021">
            <v>0.91066962738956747</v>
          </cell>
          <cell r="G1021">
            <v>0.90435348817161221</v>
          </cell>
          <cell r="H1021">
            <v>0.89786731973308009</v>
          </cell>
          <cell r="I1021">
            <v>0.89406202066361706</v>
          </cell>
          <cell r="J1021">
            <v>0.88824430043695035</v>
          </cell>
          <cell r="K1021">
            <v>0.88152173768634379</v>
          </cell>
          <cell r="L1021">
            <v>0.87419934275524003</v>
          </cell>
          <cell r="M1021">
            <v>0.86349763406712132</v>
          </cell>
          <cell r="N1021">
            <v>0.86032181537508201</v>
          </cell>
          <cell r="O1021">
            <v>0.8504215742414557</v>
          </cell>
          <cell r="P1021">
            <v>0.83245452897184835</v>
          </cell>
          <cell r="Q1021">
            <v>0.82304889892901789</v>
          </cell>
        </row>
        <row r="1022">
          <cell r="F1022">
            <v>0.89823715405786786</v>
          </cell>
          <cell r="G1022">
            <v>0.90246072244856468</v>
          </cell>
          <cell r="H1022">
            <v>0.89574202932826774</v>
          </cell>
          <cell r="I1022">
            <v>0.89173544048646958</v>
          </cell>
          <cell r="J1022">
            <v>0.88565230132251838</v>
          </cell>
          <cell r="K1022">
            <v>0.87860481074545793</v>
          </cell>
          <cell r="L1022">
            <v>0.8709061861807712</v>
          </cell>
          <cell r="M1022">
            <v>0.85967702151080105</v>
          </cell>
          <cell r="N1022">
            <v>0.85610935036511571</v>
          </cell>
          <cell r="O1022">
            <v>0.84558162832858863</v>
          </cell>
          <cell r="P1022">
            <v>0.82656823094701293</v>
          </cell>
          <cell r="Q1022">
            <v>0.81624449707878921</v>
          </cell>
        </row>
        <row r="1023">
          <cell r="F1023">
            <v>0.9429805367650822</v>
          </cell>
          <cell r="G1023">
            <v>0.9336279602612193</v>
          </cell>
          <cell r="H1023">
            <v>0.93020646756898606</v>
          </cell>
          <cell r="I1023">
            <v>0.92882822518122554</v>
          </cell>
          <cell r="J1023">
            <v>0.92624761846955173</v>
          </cell>
          <cell r="K1023">
            <v>0.92337682206777116</v>
          </cell>
          <cell r="L1023">
            <v>0.9203776086135782</v>
          </cell>
          <cell r="M1023">
            <v>0.91569161046256442</v>
          </cell>
          <cell r="N1023">
            <v>0.91614401240057308</v>
          </cell>
          <cell r="O1023">
            <v>0.91267036528325018</v>
          </cell>
          <cell r="P1023">
            <v>0.90545250953144696</v>
          </cell>
          <cell r="Q1023">
            <v>0.90396269192029366</v>
          </cell>
        </row>
        <row r="1024">
          <cell r="F1024">
            <v>0.96165838030432838</v>
          </cell>
          <cell r="G1024">
            <v>0.95589806215402862</v>
          </cell>
          <cell r="H1024">
            <v>0.95639308875237561</v>
          </cell>
          <cell r="I1024">
            <v>0.95786405192154211</v>
          </cell>
          <cell r="J1024">
            <v>0.95871377396653334</v>
          </cell>
          <cell r="K1024">
            <v>0.95828714305827167</v>
          </cell>
          <cell r="L1024">
            <v>0.95587119252664488</v>
          </cell>
          <cell r="M1024">
            <v>0.9523072164061529</v>
          </cell>
          <cell r="N1024">
            <v>0.95408655930804465</v>
          </cell>
          <cell r="O1024">
            <v>0.95342581082799338</v>
          </cell>
          <cell r="P1024">
            <v>0.95080478526826573</v>
          </cell>
          <cell r="Q1024">
            <v>0.94845805588543841</v>
          </cell>
        </row>
        <row r="1025">
          <cell r="F1025">
            <v>1.050033393457422</v>
          </cell>
          <cell r="G1025">
            <v>1.0518060392903139</v>
          </cell>
          <cell r="H1025">
            <v>1.0617108292087629</v>
          </cell>
          <cell r="I1025">
            <v>1.0646863686699466</v>
          </cell>
          <cell r="J1025">
            <v>1.0673271452321751</v>
          </cell>
          <cell r="K1025">
            <v>1.0633450229162744</v>
          </cell>
          <cell r="L1025">
            <v>1.0519460173048298</v>
          </cell>
          <cell r="M1025">
            <v>1.0423451666181118</v>
          </cell>
          <cell r="N1025">
            <v>1.0394319752654018</v>
          </cell>
          <cell r="O1025">
            <v>1.0378052139313059</v>
          </cell>
          <cell r="P1025">
            <v>1.036942462221184</v>
          </cell>
          <cell r="Q1025">
            <v>1.0265842214723706</v>
          </cell>
        </row>
        <row r="1026">
          <cell r="F1026">
            <v>0.93680718266533092</v>
          </cell>
          <cell r="G1026">
            <v>0.89141399950805777</v>
          </cell>
          <cell r="H1026">
            <v>0.88703767248750542</v>
          </cell>
          <cell r="I1026">
            <v>0.88562694587451185</v>
          </cell>
          <cell r="J1026">
            <v>0.88278072102857474</v>
          </cell>
          <cell r="K1026">
            <v>0.87748783205568404</v>
          </cell>
          <cell r="L1026">
            <v>0.86814565313397862</v>
          </cell>
          <cell r="M1026">
            <v>0.85424567517803374</v>
          </cell>
          <cell r="N1026">
            <v>0.85354278830856567</v>
          </cell>
          <cell r="O1026">
            <v>0.84616175310768649</v>
          </cell>
          <cell r="P1026">
            <v>0.83081760113608172</v>
          </cell>
          <cell r="Q1026">
            <v>0.81553184096203679</v>
          </cell>
        </row>
        <row r="1027">
          <cell r="F1027">
            <v>1.0163323571823684</v>
          </cell>
          <cell r="G1027">
            <v>1.0177889602646437</v>
          </cell>
          <cell r="H1027">
            <v>1.0214840235340223</v>
          </cell>
          <cell r="I1027">
            <v>1.0232070289739579</v>
          </cell>
          <cell r="J1027">
            <v>1.024982364612506</v>
          </cell>
          <cell r="K1027">
            <v>1.0245313344413851</v>
          </cell>
          <cell r="L1027">
            <v>1.0211989615991492</v>
          </cell>
          <cell r="M1027">
            <v>1.0181753567219847</v>
          </cell>
          <cell r="N1027">
            <v>1.0173271788767952</v>
          </cell>
          <cell r="O1027">
            <v>1.017020441090605</v>
          </cell>
          <cell r="P1027">
            <v>1.0170480818346552</v>
          </cell>
          <cell r="Q1027">
            <v>1.0129998550452264</v>
          </cell>
        </row>
        <row r="1028">
          <cell r="F1028">
            <v>0.85130468778392376</v>
          </cell>
          <cell r="G1028">
            <v>0.89105272423114523</v>
          </cell>
          <cell r="H1028">
            <v>0.88284230145289067</v>
          </cell>
          <cell r="I1028">
            <v>0.87750074170964387</v>
          </cell>
          <cell r="J1028">
            <v>0.86965710911591243</v>
          </cell>
          <cell r="K1028">
            <v>0.86042371362083458</v>
          </cell>
          <cell r="L1028">
            <v>0.85015328872262708</v>
          </cell>
          <cell r="M1028">
            <v>0.83528839300084401</v>
          </cell>
          <cell r="N1028">
            <v>0.82879623677765335</v>
          </cell>
          <cell r="O1028">
            <v>0.81369549587535206</v>
          </cell>
          <cell r="P1028">
            <v>0.78699336970165124</v>
          </cell>
          <cell r="Q1028">
            <v>0.76934949867000291</v>
          </cell>
        </row>
        <row r="1029">
          <cell r="F1029">
            <v>0.85697228555058291</v>
          </cell>
          <cell r="G1029">
            <v>0.88433789527849738</v>
          </cell>
          <cell r="H1029">
            <v>0.87517633170094422</v>
          </cell>
          <cell r="I1029">
            <v>0.86894829606425961</v>
          </cell>
          <cell r="J1029">
            <v>0.85993266679537683</v>
          </cell>
          <cell r="K1029">
            <v>0.84921612318699402</v>
          </cell>
          <cell r="L1029">
            <v>0.83716263970385996</v>
          </cell>
          <cell r="M1029">
            <v>0.81974322677591427</v>
          </cell>
          <cell r="N1029">
            <v>0.81099658044467782</v>
          </cell>
          <cell r="O1029">
            <v>0.79243498672826573</v>
          </cell>
          <cell r="P1029">
            <v>0.75981894117637805</v>
          </cell>
          <cell r="Q1029">
            <v>0.73595226117138357</v>
          </cell>
        </row>
        <row r="1030">
          <cell r="F1030">
            <v>0.85986520553583357</v>
          </cell>
          <cell r="G1030">
            <v>0.83381263910558612</v>
          </cell>
          <cell r="H1030">
            <v>0.81569907430481003</v>
          </cell>
          <cell r="I1030">
            <v>0.80013908882332307</v>
          </cell>
          <cell r="J1030">
            <v>0.77843694800434426</v>
          </cell>
          <cell r="K1030">
            <v>0.7504657925415209</v>
          </cell>
          <cell r="L1030">
            <v>0.71579604183005041</v>
          </cell>
          <cell r="M1030">
            <v>0.66341340364683088</v>
          </cell>
          <cell r="N1030">
            <v>0.61339940492242506</v>
          </cell>
          <cell r="O1030">
            <v>0.5285532957358906</v>
          </cell>
          <cell r="P1030">
            <v>0.36537867402562629</v>
          </cell>
          <cell r="Q1030">
            <v>0.18164794007490531</v>
          </cell>
        </row>
        <row r="1031">
          <cell r="F1031">
            <v>0.92107983300444329</v>
          </cell>
          <cell r="G1031">
            <v>0.90967733968609432</v>
          </cell>
          <cell r="H1031">
            <v>0.90382255176693294</v>
          </cell>
          <cell r="I1031">
            <v>0.90055346612952047</v>
          </cell>
          <cell r="J1031">
            <v>0.89544349610591767</v>
          </cell>
          <cell r="K1031">
            <v>0.88958109028336241</v>
          </cell>
          <cell r="L1031">
            <v>0.8832466195750559</v>
          </cell>
          <cell r="M1031">
            <v>0.87392531470485646</v>
          </cell>
          <cell r="N1031">
            <v>0.87172941705444285</v>
          </cell>
          <cell r="O1031">
            <v>0.86342599506493412</v>
          </cell>
          <cell r="P1031">
            <v>0.84811636521257738</v>
          </cell>
          <cell r="Q1031">
            <v>0.8409444829758187</v>
          </cell>
        </row>
        <row r="1032">
          <cell r="F1032">
            <v>0.87370862323423992</v>
          </cell>
          <cell r="G1032">
            <v>0.84914754798924674</v>
          </cell>
          <cell r="H1032">
            <v>0.83409262066604717</v>
          </cell>
          <cell r="I1032">
            <v>0.82189400317535499</v>
          </cell>
          <cell r="J1032">
            <v>0.80484517231671349</v>
          </cell>
          <cell r="K1032">
            <v>0.78343813506123172</v>
          </cell>
          <cell r="L1032">
            <v>0.75774541225472281</v>
          </cell>
          <cell r="M1032">
            <v>0.71980081419886266</v>
          </cell>
          <cell r="N1032">
            <v>0.688777416970492</v>
          </cell>
          <cell r="O1032">
            <v>0.63550265112599003</v>
          </cell>
          <cell r="P1032">
            <v>0.53818577067561579</v>
          </cell>
          <cell r="Q1032">
            <v>0.42337340225956566</v>
          </cell>
        </row>
        <row r="1033">
          <cell r="F1033">
            <v>0.88395475492249698</v>
          </cell>
          <cell r="G1033">
            <v>0.94301565553334366</v>
          </cell>
          <cell r="H1033">
            <v>0.94036960601806663</v>
          </cell>
          <cell r="I1033">
            <v>0.93951314792672558</v>
          </cell>
          <cell r="J1033">
            <v>0.93765911950906278</v>
          </cell>
          <cell r="K1033">
            <v>0.93562001510434889</v>
          </cell>
          <cell r="L1033">
            <v>0.93351556777006994</v>
          </cell>
          <cell r="M1033">
            <v>0.93008419001873077</v>
          </cell>
          <cell r="N1033">
            <v>0.93099206349206354</v>
          </cell>
          <cell r="O1033">
            <v>0.9286563614744352</v>
          </cell>
          <cell r="P1033">
            <v>0.92341969404601254</v>
          </cell>
          <cell r="Q1033">
            <v>0.92293939538313563</v>
          </cell>
        </row>
        <row r="1034">
          <cell r="F1034">
            <v>1</v>
          </cell>
          <cell r="G1034">
            <v>1</v>
          </cell>
          <cell r="H1034">
            <v>1</v>
          </cell>
          <cell r="I1034">
            <v>1</v>
          </cell>
          <cell r="J1034">
            <v>1</v>
          </cell>
          <cell r="K1034">
            <v>1</v>
          </cell>
          <cell r="L1034">
            <v>1</v>
          </cell>
          <cell r="M1034">
            <v>1</v>
          </cell>
          <cell r="N1034">
            <v>1</v>
          </cell>
          <cell r="O1034">
            <v>1</v>
          </cell>
          <cell r="P1034">
            <v>1</v>
          </cell>
          <cell r="Q1034">
            <v>1</v>
          </cell>
        </row>
        <row r="1035">
          <cell r="F1035">
            <v>1</v>
          </cell>
          <cell r="G1035">
            <v>1</v>
          </cell>
          <cell r="H1035">
            <v>1</v>
          </cell>
          <cell r="I1035">
            <v>1</v>
          </cell>
          <cell r="J1035">
            <v>1</v>
          </cell>
          <cell r="K1035">
            <v>1</v>
          </cell>
          <cell r="L1035">
            <v>1</v>
          </cell>
          <cell r="M1035">
            <v>1</v>
          </cell>
          <cell r="N1035">
            <v>1</v>
          </cell>
          <cell r="O1035">
            <v>1</v>
          </cell>
          <cell r="P1035">
            <v>1</v>
          </cell>
          <cell r="Q1035">
            <v>1</v>
          </cell>
        </row>
        <row r="1036">
          <cell r="F1036">
            <v>0.92053691661821324</v>
          </cell>
          <cell r="G1036">
            <v>0.92293297157318754</v>
          </cell>
          <cell r="H1036">
            <v>0.91850647878789249</v>
          </cell>
          <cell r="I1036">
            <v>0.91638634254560536</v>
          </cell>
          <cell r="J1036">
            <v>0.912802434112581</v>
          </cell>
          <cell r="K1036">
            <v>0.90876154074693183</v>
          </cell>
          <cell r="L1036">
            <v>0.90447790375350856</v>
          </cell>
          <cell r="M1036">
            <v>0.89800687133481338</v>
          </cell>
          <cell r="N1036">
            <v>0.89758285340802602</v>
          </cell>
          <cell r="O1036">
            <v>0.89235478499381538</v>
          </cell>
          <cell r="P1036">
            <v>0.88216904413559827</v>
          </cell>
          <cell r="Q1036">
            <v>0.87883301111198286</v>
          </cell>
        </row>
        <row r="1037">
          <cell r="F1037">
            <v>0.98792249409094179</v>
          </cell>
          <cell r="G1037">
            <v>0.9899506909035618</v>
          </cell>
          <cell r="H1037">
            <v>0.98977220386286902</v>
          </cell>
          <cell r="I1037">
            <v>0.98991233120424016</v>
          </cell>
          <cell r="J1037">
            <v>0.98988803077238186</v>
          </cell>
          <cell r="K1037">
            <v>0.9898386565389784</v>
          </cell>
          <cell r="L1037">
            <v>0.98975639766752732</v>
          </cell>
          <cell r="M1037">
            <v>0.9894989929725011</v>
          </cell>
          <cell r="N1037">
            <v>0.98995591471802169</v>
          </cell>
          <cell r="O1037">
            <v>0.9899062685119373</v>
          </cell>
          <cell r="P1037">
            <v>0.98950462227679103</v>
          </cell>
          <cell r="Q1037">
            <v>0.98974468559851814</v>
          </cell>
        </row>
        <row r="1038">
          <cell r="F1038">
            <v>0.91852825525009707</v>
          </cell>
          <cell r="G1038">
            <v>0.91093758875509301</v>
          </cell>
          <cell r="H1038">
            <v>0.90522738807954961</v>
          </cell>
          <cell r="I1038">
            <v>0.90207884638892244</v>
          </cell>
          <cell r="J1038">
            <v>0.89712821288133326</v>
          </cell>
          <cell r="K1038">
            <v>0.89145816142929979</v>
          </cell>
          <cell r="L1038">
            <v>0.88534297442591769</v>
          </cell>
          <cell r="M1038">
            <v>0.87632725377159382</v>
          </cell>
          <cell r="N1038">
            <v>0.87433865585359261</v>
          </cell>
          <cell r="O1038">
            <v>0.86637961709219435</v>
          </cell>
          <cell r="P1038">
            <v>0.85164257032213309</v>
          </cell>
          <cell r="Q1038">
            <v>0.84493219672153297</v>
          </cell>
        </row>
        <row r="1039">
          <cell r="F1039">
            <v>0.86614173705227415</v>
          </cell>
          <cell r="G1039">
            <v>0.85709475916645683</v>
          </cell>
          <cell r="H1039">
            <v>0.8435063338249007</v>
          </cell>
          <cell r="I1039">
            <v>0.83286085697602363</v>
          </cell>
          <cell r="J1039">
            <v>0.81792900681278302</v>
          </cell>
          <cell r="K1039">
            <v>0.79942200960036292</v>
          </cell>
          <cell r="L1039">
            <v>0.77755606359576446</v>
          </cell>
          <cell r="M1039">
            <v>0.74554592280652732</v>
          </cell>
          <cell r="N1039">
            <v>0.72160447665369942</v>
          </cell>
          <cell r="O1039">
            <v>0.67960329787119789</v>
          </cell>
          <cell r="P1039">
            <v>0.60435264284143786</v>
          </cell>
          <cell r="Q1039">
            <v>0.52445654878483139</v>
          </cell>
        </row>
        <row r="1040">
          <cell r="F1040">
            <v>0.89357833938631026</v>
          </cell>
          <cell r="G1040">
            <v>0.88370967922586319</v>
          </cell>
          <cell r="H1040">
            <v>0.87445633416140456</v>
          </cell>
          <cell r="I1040">
            <v>0.86814143486985795</v>
          </cell>
          <cell r="J1040">
            <v>0.85901075919940073</v>
          </cell>
          <cell r="K1040">
            <v>0.84814747831720405</v>
          </cell>
          <cell r="L1040">
            <v>0.83591599421422946</v>
          </cell>
          <cell r="M1040">
            <v>0.81823997114110469</v>
          </cell>
          <cell r="N1040">
            <v>0.80925884985045027</v>
          </cell>
          <cell r="O1040">
            <v>0.79033865247272606</v>
          </cell>
          <cell r="P1040">
            <v>0.75710454614924338</v>
          </cell>
          <cell r="Q1040">
            <v>0.73256110060449275</v>
          </cell>
        </row>
        <row r="1041">
          <cell r="F1041">
            <v>0.8869146036260247</v>
          </cell>
          <cell r="G1041">
            <v>0.8685161676775337</v>
          </cell>
          <cell r="H1041">
            <v>0.85689578679107203</v>
          </cell>
          <cell r="I1041">
            <v>0.84826818703655871</v>
          </cell>
          <cell r="J1041">
            <v>0.8360568790259395</v>
          </cell>
          <cell r="K1041">
            <v>0.82119222079874732</v>
          </cell>
          <cell r="L1041">
            <v>0.80400274896342383</v>
          </cell>
          <cell r="M1041">
            <v>0.77905966730717691</v>
          </cell>
          <cell r="N1041">
            <v>0.76291437838095599</v>
          </cell>
          <cell r="O1041">
            <v>0.73303278940960659</v>
          </cell>
          <cell r="P1041">
            <v>0.68039597208162361</v>
          </cell>
          <cell r="Q1041">
            <v>0.63240140961026159</v>
          </cell>
        </row>
        <row r="1042">
          <cell r="F1042">
            <v>0.88515215279426607</v>
          </cell>
          <cell r="G1042">
            <v>0.8709062994057698</v>
          </cell>
          <cell r="H1042">
            <v>0.85967715310143089</v>
          </cell>
          <cell r="I1042">
            <v>0.85144090209517675</v>
          </cell>
          <cell r="J1042">
            <v>0.83975351397814679</v>
          </cell>
          <cell r="K1042">
            <v>0.82557888592984197</v>
          </cell>
          <cell r="L1042">
            <v>0.80925828165534031</v>
          </cell>
          <cell r="M1042">
            <v>0.78560550832901688</v>
          </cell>
          <cell r="N1042">
            <v>0.77080061716491166</v>
          </cell>
          <cell r="O1042">
            <v>0.74297751617118146</v>
          </cell>
          <cell r="P1042">
            <v>0.69406101192461955</v>
          </cell>
          <cell r="Q1042">
            <v>0.6508705572308453</v>
          </cell>
        </row>
        <row r="1043">
          <cell r="F1043">
            <v>0.91389857779631978</v>
          </cell>
          <cell r="G1043">
            <v>0.90594025954740653</v>
          </cell>
          <cell r="H1043">
            <v>0.89964576374791416</v>
          </cell>
          <cell r="I1043">
            <v>0.89600488253904742</v>
          </cell>
          <cell r="J1043">
            <v>0.89040404263021855</v>
          </cell>
          <cell r="K1043">
            <v>0.88394604410372946</v>
          </cell>
          <cell r="L1043">
            <v>0.87692876909577033</v>
          </cell>
          <cell r="M1043">
            <v>0.86665408375155595</v>
          </cell>
          <cell r="N1043">
            <v>0.86378867261418824</v>
          </cell>
          <cell r="O1043">
            <v>0.85438948877177945</v>
          </cell>
          <cell r="P1043">
            <v>0.83725697621800865</v>
          </cell>
          <cell r="Q1043">
            <v>0.82856843098510535</v>
          </cell>
        </row>
        <row r="1044">
          <cell r="F1044">
            <v>0.98598244813067581</v>
          </cell>
          <cell r="G1044">
            <v>0.99033944086890646</v>
          </cell>
          <cell r="H1044">
            <v>0.99019016881812372</v>
          </cell>
          <cell r="I1044">
            <v>0.99034094163819042</v>
          </cell>
          <cell r="J1044">
            <v>0.99033347138459438</v>
          </cell>
          <cell r="K1044">
            <v>0.99029029504858435</v>
          </cell>
          <cell r="L1044">
            <v>0.99019869321698206</v>
          </cell>
          <cell r="M1044">
            <v>0.98993870288125352</v>
          </cell>
          <cell r="N1044">
            <v>0.99038359120812791</v>
          </cell>
          <cell r="O1044">
            <v>0.99034090107059836</v>
          </cell>
          <cell r="P1044">
            <v>0.98996009102574178</v>
          </cell>
          <cell r="Q1044">
            <v>0.99017308431702722</v>
          </cell>
        </row>
        <row r="1045">
          <cell r="F1045">
            <v>0.93818640492820227</v>
          </cell>
          <cell r="G1045">
            <v>0.93406244434682251</v>
          </cell>
          <cell r="H1045">
            <v>0.93068310334496152</v>
          </cell>
          <cell r="I1045">
            <v>0.92933662879886647</v>
          </cell>
          <cell r="J1045">
            <v>0.9267987139518663</v>
          </cell>
          <cell r="K1045">
            <v>0.92397719363805675</v>
          </cell>
          <cell r="L1045">
            <v>0.921031937262909</v>
          </cell>
          <cell r="M1045">
            <v>0.91641924527185681</v>
          </cell>
          <cell r="N1045">
            <v>0.91690600885043916</v>
          </cell>
          <cell r="O1045">
            <v>0.91350316922151975</v>
          </cell>
          <cell r="P1045">
            <v>0.90640329626354676</v>
          </cell>
          <cell r="Q1045">
            <v>0.90498418323572483</v>
          </cell>
        </row>
        <row r="1046">
          <cell r="F1046">
            <v>0.83683334542087862</v>
          </cell>
          <cell r="G1046">
            <v>0.81730762630341436</v>
          </cell>
          <cell r="H1046">
            <v>0.79555898458893259</v>
          </cell>
          <cell r="I1046">
            <v>0.77581153862450247</v>
          </cell>
          <cell r="J1046">
            <v>0.74817330658897441</v>
          </cell>
          <cell r="K1046">
            <v>0.71147549226380402</v>
          </cell>
          <cell r="L1046">
            <v>0.66424470708210814</v>
          </cell>
          <cell r="M1046">
            <v>0.59051619155331503</v>
          </cell>
          <cell r="N1046">
            <v>0.50852729028978128</v>
          </cell>
          <cell r="O1046">
            <v>0.36688301252360961</v>
          </cell>
          <cell r="P1046">
            <v>0.14676928097465317</v>
          </cell>
          <cell r="Q1046">
            <v>0</v>
          </cell>
        </row>
        <row r="1047">
          <cell r="F1047">
            <v>0.87355224532444475</v>
          </cell>
          <cell r="G1047">
            <v>0.85614811511512379</v>
          </cell>
          <cell r="H1047">
            <v>0.84238920992804189</v>
          </cell>
          <cell r="I1047">
            <v>0.83156526692991606</v>
          </cell>
          <cell r="J1047">
            <v>0.81639120185231628</v>
          </cell>
          <cell r="K1047">
            <v>0.79755524578824999</v>
          </cell>
          <cell r="L1047">
            <v>0.77525971494772539</v>
          </cell>
          <cell r="M1047">
            <v>0.74259012032132332</v>
          </cell>
          <cell r="N1047">
            <v>0.71788462881115434</v>
          </cell>
          <cell r="O1047">
            <v>0.67468000131607497</v>
          </cell>
          <cell r="P1047">
            <v>0.59711940671241914</v>
          </cell>
          <cell r="Q1047">
            <v>0.51372714015375776</v>
          </cell>
        </row>
        <row r="1048">
          <cell r="F1048">
            <v>0.86483933742692098</v>
          </cell>
          <cell r="G1048">
            <v>0.83630246264435404</v>
          </cell>
          <cell r="H1048">
            <v>0.81870620654912918</v>
          </cell>
          <cell r="I1048">
            <v>0.80372566422540914</v>
          </cell>
          <cell r="J1048">
            <v>0.78283275594366009</v>
          </cell>
          <cell r="K1048">
            <v>0.75602119594898864</v>
          </cell>
          <cell r="L1048">
            <v>0.72296788647472576</v>
          </cell>
          <cell r="M1048">
            <v>0.67323715933090711</v>
          </cell>
          <cell r="N1048">
            <v>0.62688448445169931</v>
          </cell>
          <cell r="O1048">
            <v>0.5482734198133995</v>
          </cell>
          <cell r="P1048">
            <v>0.39844001948400981</v>
          </cell>
          <cell r="Q1048">
            <v>0.21543408360128635</v>
          </cell>
        </row>
        <row r="1049">
          <cell r="F1049">
            <v>0.8879174609920103</v>
          </cell>
          <cell r="G1049">
            <v>0.86696896259167633</v>
          </cell>
          <cell r="H1049">
            <v>0.85509153733545817</v>
          </cell>
          <cell r="I1049">
            <v>0.84620498385663623</v>
          </cell>
          <cell r="J1049">
            <v>0.83364636109670298</v>
          </cell>
          <cell r="K1049">
            <v>0.81832219635037873</v>
          </cell>
          <cell r="L1049">
            <v>0.80055103883699663</v>
          </cell>
          <cell r="M1049">
            <v>0.77474013395878538</v>
          </cell>
          <cell r="N1049">
            <v>0.75767814044951243</v>
          </cell>
          <cell r="O1049">
            <v>0.72638514037415325</v>
          </cell>
          <cell r="P1049">
            <v>0.67117695473250971</v>
          </cell>
          <cell r="Q1049">
            <v>0.61978368953085528</v>
          </cell>
        </row>
        <row r="1050">
          <cell r="F1050">
            <v>0.89439012841180865</v>
          </cell>
          <cell r="G1050">
            <v>0.8957023882704932</v>
          </cell>
          <cell r="H1050">
            <v>0.88867281232881912</v>
          </cell>
          <cell r="I1050">
            <v>0.88463371777663391</v>
          </cell>
          <cell r="J1050">
            <v>0.87850830019978476</v>
          </cell>
          <cell r="K1050">
            <v>0.87146044583014892</v>
          </cell>
          <cell r="L1050">
            <v>0.86393731418994302</v>
          </cell>
          <cell r="M1050">
            <v>0.85285097357884621</v>
          </cell>
          <cell r="N1050">
            <v>0.85000414263386237</v>
          </cell>
          <cell r="O1050">
            <v>0.8404015046701202</v>
          </cell>
          <cell r="P1050">
            <v>0.82248866762082407</v>
          </cell>
          <cell r="Q1050">
            <v>0.81453156487320955</v>
          </cell>
        </row>
        <row r="1051">
          <cell r="F1051">
            <v>0.84396831180801202</v>
          </cell>
          <cell r="G1051">
            <v>0.80133130348515891</v>
          </cell>
          <cell r="H1051">
            <v>0.77571798959330018</v>
          </cell>
          <cell r="I1051">
            <v>0.75131317298697109</v>
          </cell>
          <cell r="J1051">
            <v>0.71689273747883941</v>
          </cell>
          <cell r="K1051">
            <v>0.66977561810301112</v>
          </cell>
          <cell r="L1051">
            <v>0.60669268853898395</v>
          </cell>
          <cell r="M1051">
            <v>0.50432462958787483</v>
          </cell>
          <cell r="N1051">
            <v>0.3736786970485681</v>
          </cell>
          <cell r="O1051">
            <v>0.20805895264973329</v>
          </cell>
          <cell r="P1051">
            <v>0</v>
          </cell>
          <cell r="Q1051">
            <v>0</v>
          </cell>
        </row>
        <row r="1052">
          <cell r="F1052">
            <v>0.86454626698749204</v>
          </cell>
          <cell r="G1052">
            <v>0.82844658325013354</v>
          </cell>
          <cell r="H1052">
            <v>0.80919057720236709</v>
          </cell>
          <cell r="I1052">
            <v>0.79233598553874673</v>
          </cell>
          <cell r="J1052">
            <v>0.76881513095138387</v>
          </cell>
          <cell r="K1052">
            <v>0.7382110139330923</v>
          </cell>
          <cell r="L1052">
            <v>0.69982408448589872</v>
          </cell>
          <cell r="M1052">
            <v>0.6412589063908305</v>
          </cell>
          <cell r="N1052">
            <v>0.58242850795664358</v>
          </cell>
          <cell r="O1052">
            <v>0.48230389742062912</v>
          </cell>
          <cell r="P1052">
            <v>0.28632233899686921</v>
          </cell>
          <cell r="Q1052">
            <v>7.8792355149845908E-2</v>
          </cell>
        </row>
        <row r="1053">
          <cell r="F1053">
            <v>1.1007222495551647</v>
          </cell>
          <cell r="G1053">
            <v>1.1026755543058986</v>
          </cell>
          <cell r="H1053">
            <v>1.1161793852309891</v>
          </cell>
          <cell r="I1053">
            <v>1.1155111199249312</v>
          </cell>
          <cell r="J1053">
            <v>1.1144881558632265</v>
          </cell>
          <cell r="K1053">
            <v>1.1029785742696778</v>
          </cell>
          <cell r="L1053">
            <v>1.0812717367802582</v>
          </cell>
          <cell r="M1053">
            <v>1.0643309952262165</v>
          </cell>
          <cell r="N1053">
            <v>1.0585889656248579</v>
          </cell>
          <cell r="O1053">
            <v>1.0550777585669244</v>
          </cell>
          <cell r="P1053">
            <v>1.0528685186617281</v>
          </cell>
          <cell r="Q1053">
            <v>1.0373342823015839</v>
          </cell>
        </row>
        <row r="1054">
          <cell r="F1054">
            <v>1.027074814203677</v>
          </cell>
          <cell r="G1054">
            <v>1.0323744849263563</v>
          </cell>
          <cell r="H1054">
            <v>1.0372451094939534</v>
          </cell>
          <cell r="I1054">
            <v>1.0386972250084436</v>
          </cell>
          <cell r="J1054">
            <v>1.040210776472845</v>
          </cell>
          <cell r="K1054">
            <v>1.0382668531488903</v>
          </cell>
          <cell r="L1054">
            <v>1.0320128168678333</v>
          </cell>
          <cell r="M1054">
            <v>1.0264525357400893</v>
          </cell>
          <cell r="N1054">
            <v>1.0243894709223327</v>
          </cell>
          <cell r="O1054">
            <v>1.0231463994090284</v>
          </cell>
          <cell r="P1054">
            <v>1.0224104295809833</v>
          </cell>
          <cell r="Q1054">
            <v>1.015872272467375</v>
          </cell>
        </row>
        <row r="1055">
          <cell r="F1055">
            <v>0.90585776300291054</v>
          </cell>
          <cell r="G1055">
            <v>0.89501369976124434</v>
          </cell>
          <cell r="H1055">
            <v>0.88733884845029021</v>
          </cell>
          <cell r="I1055">
            <v>0.88248481634404008</v>
          </cell>
          <cell r="J1055">
            <v>0.87528445447184622</v>
          </cell>
          <cell r="K1055">
            <v>0.86685579512069333</v>
          </cell>
          <cell r="L1055">
            <v>0.85754020348464999</v>
          </cell>
          <cell r="M1055">
            <v>0.8440316056993451</v>
          </cell>
          <cell r="N1055">
            <v>0.83867283671846504</v>
          </cell>
          <cell r="O1055">
            <v>0.82532759091181995</v>
          </cell>
          <cell r="P1055">
            <v>0.80159212975363803</v>
          </cell>
          <cell r="Q1055">
            <v>0.78688452310305623</v>
          </cell>
        </row>
        <row r="1056">
          <cell r="F1056">
            <v>0.81951948373605821</v>
          </cell>
          <cell r="G1056">
            <v>0.82510662409859281</v>
          </cell>
          <cell r="H1056">
            <v>0.8052065617162999</v>
          </cell>
          <cell r="I1056">
            <v>0.78762789452097226</v>
          </cell>
          <cell r="J1056">
            <v>0.76310300762482464</v>
          </cell>
          <cell r="K1056">
            <v>0.73099355389399623</v>
          </cell>
          <cell r="L1056">
            <v>0.6903695144276899</v>
          </cell>
          <cell r="M1056">
            <v>0.62803509235486221</v>
          </cell>
          <cell r="N1056">
            <v>0.56405931334487225</v>
          </cell>
          <cell r="O1056">
            <v>0.45529313911892116</v>
          </cell>
          <cell r="P1056">
            <v>0.24253299512816931</v>
          </cell>
          <cell r="Q1056">
            <v>9.8105376818765303E-3</v>
          </cell>
        </row>
        <row r="1057">
          <cell r="F1057">
            <v>0.87442195543462731</v>
          </cell>
          <cell r="G1057">
            <v>0.86756440783366939</v>
          </cell>
          <cell r="H1057">
            <v>0.85585438377202316</v>
          </cell>
          <cell r="I1057">
            <v>0.84716528992264817</v>
          </cell>
          <cell r="J1057">
            <v>0.83488112372929735</v>
          </cell>
          <cell r="K1057">
            <v>0.81993478899468275</v>
          </cell>
          <cell r="L1057">
            <v>0.80268299574210167</v>
          </cell>
          <cell r="M1057">
            <v>0.77766165838476997</v>
          </cell>
          <cell r="N1057">
            <v>0.76155682986851558</v>
          </cell>
          <cell r="O1057">
            <v>0.73181833207691915</v>
          </cell>
          <cell r="P1057">
            <v>0.67947586867333076</v>
          </cell>
          <cell r="Q1057">
            <v>0.63250600047333094</v>
          </cell>
        </row>
        <row r="1058">
          <cell r="F1058">
            <v>0.87995961395842592</v>
          </cell>
          <cell r="G1058">
            <v>0.86635122236412321</v>
          </cell>
          <cell r="H1058">
            <v>0.85438974115453781</v>
          </cell>
          <cell r="I1058">
            <v>0.84542636332420307</v>
          </cell>
          <cell r="J1058">
            <v>0.83276745301732824</v>
          </cell>
          <cell r="K1058">
            <v>0.81731459285840979</v>
          </cell>
          <cell r="L1058">
            <v>0.79939207860533323</v>
          </cell>
          <cell r="M1058">
            <v>0.77335953411750058</v>
          </cell>
          <cell r="N1058">
            <v>0.75609756467305156</v>
          </cell>
          <cell r="O1058">
            <v>0.72452205842218076</v>
          </cell>
          <cell r="P1058">
            <v>0.66881074008246455</v>
          </cell>
          <cell r="Q1058">
            <v>0.61694549266208309</v>
          </cell>
        </row>
        <row r="1059">
          <cell r="F1059">
            <v>0.89218669749379131</v>
          </cell>
          <cell r="G1059">
            <v>0.88845221002556951</v>
          </cell>
          <cell r="H1059">
            <v>0.87991268105505571</v>
          </cell>
          <cell r="I1059">
            <v>0.87428124181438915</v>
          </cell>
          <cell r="J1059">
            <v>0.86605630062856032</v>
          </cell>
          <cell r="K1059">
            <v>0.85634689567064737</v>
          </cell>
          <cell r="L1059">
            <v>0.84552049379287975</v>
          </cell>
          <cell r="M1059">
            <v>0.82985970963959366</v>
          </cell>
          <cell r="N1059">
            <v>0.82272297438461006</v>
          </cell>
          <cell r="O1059">
            <v>0.80663053614657643</v>
          </cell>
          <cell r="P1059">
            <v>0.77822413762582476</v>
          </cell>
          <cell r="Q1059">
            <v>0.75896167592349928</v>
          </cell>
        </row>
        <row r="1060">
          <cell r="F1060">
            <v>0.92647350802702133</v>
          </cell>
          <cell r="G1060">
            <v>0.93055726367153291</v>
          </cell>
          <cell r="H1060">
            <v>0.92722846841671269</v>
          </cell>
          <cell r="I1060">
            <v>0.92600256298878281</v>
          </cell>
          <cell r="J1060">
            <v>0.92356186314218736</v>
          </cell>
          <cell r="K1060">
            <v>0.92066531622663972</v>
          </cell>
          <cell r="L1060">
            <v>0.9173549306997798</v>
          </cell>
          <cell r="M1060">
            <v>0.91220761915227055</v>
          </cell>
          <cell r="N1060">
            <v>0.91275098949374378</v>
          </cell>
          <cell r="O1060">
            <v>0.90920697237954484</v>
          </cell>
          <cell r="P1060">
            <v>0.90172045640903975</v>
          </cell>
          <cell r="Q1060">
            <v>0.89966557771772515</v>
          </cell>
        </row>
        <row r="1061">
          <cell r="F1061">
            <v>0.89968112614968765</v>
          </cell>
          <cell r="G1061">
            <v>0.90475511332316005</v>
          </cell>
          <cell r="H1061">
            <v>0.89833846877223944</v>
          </cell>
          <cell r="I1061">
            <v>0.89460215112732266</v>
          </cell>
          <cell r="J1061">
            <v>0.88887480025166354</v>
          </cell>
          <cell r="K1061">
            <v>0.88226413608712528</v>
          </cell>
          <cell r="L1061">
            <v>0.87507676872443674</v>
          </cell>
          <cell r="M1061">
            <v>0.86455929381088048</v>
          </cell>
          <cell r="N1061">
            <v>0.86154003054650152</v>
          </cell>
          <cell r="O1061">
            <v>0.85188180092596855</v>
          </cell>
          <cell r="P1061">
            <v>0.83430136242461672</v>
          </cell>
          <cell r="Q1061">
            <v>0.82527769105460291</v>
          </cell>
        </row>
        <row r="1062">
          <cell r="F1062">
            <v>0.94947612863991482</v>
          </cell>
          <cell r="G1062">
            <v>0.96104640553734821</v>
          </cell>
          <cell r="H1062">
            <v>0.95962187621278161</v>
          </cell>
          <cell r="I1062">
            <v>0.95945343047594567</v>
          </cell>
          <cell r="J1062">
            <v>0.95863443120157033</v>
          </cell>
          <cell r="K1062">
            <v>0.95774913622166613</v>
          </cell>
          <cell r="L1062">
            <v>0.95685062446067159</v>
          </cell>
          <cell r="M1062">
            <v>0.95516534808985676</v>
          </cell>
          <cell r="N1062">
            <v>0.95633268812958305</v>
          </cell>
          <cell r="O1062">
            <v>0.95541035799623442</v>
          </cell>
          <cell r="P1062">
            <v>0.95281401126620813</v>
          </cell>
          <cell r="Q1062">
            <v>0.95322689071517208</v>
          </cell>
        </row>
        <row r="1063">
          <cell r="F1063">
            <v>0.96278427221639484</v>
          </cell>
          <cell r="G1063">
            <v>0.96670208997306939</v>
          </cell>
          <cell r="H1063">
            <v>0.96564821007404145</v>
          </cell>
          <cell r="I1063">
            <v>0.96566005951809242</v>
          </cell>
          <cell r="J1063">
            <v>0.96512353874169909</v>
          </cell>
          <cell r="K1063">
            <v>0.9645081973332833</v>
          </cell>
          <cell r="L1063">
            <v>0.96383050056954167</v>
          </cell>
          <cell r="M1063">
            <v>0.96249892068968523</v>
          </cell>
          <cell r="N1063">
            <v>0.96362980230062811</v>
          </cell>
          <cell r="O1063">
            <v>0.96299958913089401</v>
          </cell>
          <cell r="P1063">
            <v>0.96100247459814325</v>
          </cell>
          <cell r="Q1063">
            <v>0.96142829581365996</v>
          </cell>
        </row>
        <row r="1064">
          <cell r="F1064">
            <v>0.91694737783501989</v>
          </cell>
          <cell r="G1064">
            <v>0.90603257924235059</v>
          </cell>
          <cell r="H1064">
            <v>0.89974914372500447</v>
          </cell>
          <cell r="I1064">
            <v>0.89611770757200782</v>
          </cell>
          <cell r="J1064">
            <v>0.89052932932769646</v>
          </cell>
          <cell r="K1064">
            <v>0.88408650628665109</v>
          </cell>
          <cell r="L1064">
            <v>0.87708669957567109</v>
          </cell>
          <cell r="M1064">
            <v>0.86683644221740719</v>
          </cell>
          <cell r="N1064">
            <v>0.86398859727039301</v>
          </cell>
          <cell r="O1064">
            <v>0.85461788665967375</v>
          </cell>
          <cell r="P1064">
            <v>0.83753277466801368</v>
          </cell>
          <cell r="Q1064">
            <v>0.82888454307745119</v>
          </cell>
        </row>
        <row r="1065">
          <cell r="F1065">
            <v>0.96231636012758259</v>
          </cell>
          <cell r="G1065">
            <v>0.95801453913220846</v>
          </cell>
          <cell r="H1065">
            <v>0.95640395288431301</v>
          </cell>
          <cell r="I1065">
            <v>0.95614323134261436</v>
          </cell>
          <cell r="J1065">
            <v>0.95517656319327782</v>
          </cell>
          <cell r="K1065">
            <v>0.95413186786233184</v>
          </cell>
          <cell r="L1065">
            <v>0.95307344321767684</v>
          </cell>
          <cell r="M1065">
            <v>0.95114912351658365</v>
          </cell>
          <cell r="N1065">
            <v>0.9523180550978686</v>
          </cell>
          <cell r="O1065">
            <v>0.95121426404972464</v>
          </cell>
          <cell r="P1065">
            <v>0.94825785453400446</v>
          </cell>
          <cell r="Q1065">
            <v>0.94859712361296622</v>
          </cell>
        </row>
        <row r="1066">
          <cell r="F1066">
            <v>0.94812295233452126</v>
          </cell>
          <cell r="G1066">
            <v>0.93765596604987234</v>
          </cell>
          <cell r="H1066">
            <v>0.93457932608364047</v>
          </cell>
          <cell r="I1066">
            <v>0.93343945394241612</v>
          </cell>
          <cell r="J1066">
            <v>0.93118759158134679</v>
          </cell>
          <cell r="K1066">
            <v>0.92869485481968761</v>
          </cell>
          <cell r="L1066">
            <v>0.92610439508453191</v>
          </cell>
          <cell r="M1066">
            <v>0.92198953690232821</v>
          </cell>
          <cell r="N1066">
            <v>0.92266935327702004</v>
          </cell>
          <cell r="O1066">
            <v>0.91972453375293028</v>
          </cell>
          <cell r="P1066">
            <v>0.91341885770989573</v>
          </cell>
          <cell r="Q1066">
            <v>0.91242057068253302</v>
          </cell>
        </row>
        <row r="1067">
          <cell r="F1067">
            <v>0.96556529698646443</v>
          </cell>
          <cell r="G1067">
            <v>0.95884993261623908</v>
          </cell>
          <cell r="H1067">
            <v>0.9572897516033777</v>
          </cell>
          <cell r="I1067">
            <v>0.95705393505070224</v>
          </cell>
          <cell r="J1067">
            <v>0.95612741549226321</v>
          </cell>
          <cell r="K1067">
            <v>0.95512706149573923</v>
          </cell>
          <cell r="L1067">
            <v>0.95411456797276417</v>
          </cell>
          <cell r="M1067">
            <v>0.95225857891878374</v>
          </cell>
          <cell r="N1067">
            <v>0.95342815689297278</v>
          </cell>
          <cell r="O1067">
            <v>0.95237572254205927</v>
          </cell>
          <cell r="P1067">
            <v>0.94952070963244684</v>
          </cell>
          <cell r="Q1067">
            <v>0.94988418585480494</v>
          </cell>
        </row>
        <row r="1068">
          <cell r="F1068">
            <v>0.8736126368859839</v>
          </cell>
          <cell r="G1068">
            <v>0.9005708839477351</v>
          </cell>
          <cell r="H1068">
            <v>0.89362142618408358</v>
          </cell>
          <cell r="I1068">
            <v>0.88941561548054249</v>
          </cell>
          <cell r="J1068">
            <v>0.88306979756695025</v>
          </cell>
          <cell r="K1068">
            <v>0.87569999803585341</v>
          </cell>
          <cell r="L1068">
            <v>0.86762832363280962</v>
          </cell>
          <cell r="M1068">
            <v>0.85587402438189741</v>
          </cell>
          <cell r="N1068">
            <v>0.85191357867081852</v>
          </cell>
          <cell r="O1068">
            <v>0.8407596193088871</v>
          </cell>
          <cell r="P1068">
            <v>0.82069599006435923</v>
          </cell>
          <cell r="Q1068">
            <v>0.80944514511625554</v>
          </cell>
        </row>
        <row r="1069">
          <cell r="F1069">
            <v>1.0458430126398313</v>
          </cell>
          <cell r="G1069">
            <v>1.0486889803553987</v>
          </cell>
          <cell r="H1069">
            <v>1.0608676327438962</v>
          </cell>
          <cell r="I1069">
            <v>1.0650964506464793</v>
          </cell>
          <cell r="J1069">
            <v>1.068622758034119</v>
          </cell>
          <cell r="K1069">
            <v>1.0641584928103742</v>
          </cell>
          <cell r="L1069">
            <v>1.0508092428035809</v>
          </cell>
          <cell r="M1069">
            <v>1.039474980232308</v>
          </cell>
          <cell r="N1069">
            <v>1.0368804743976026</v>
          </cell>
          <cell r="O1069">
            <v>1.0352257390815893</v>
          </cell>
          <cell r="P1069">
            <v>1.0341453887111332</v>
          </cell>
          <cell r="Q1069">
            <v>1.0222370270777645</v>
          </cell>
        </row>
        <row r="1070">
          <cell r="F1070">
            <v>1.0127843417428675</v>
          </cell>
          <cell r="G1070">
            <v>1.0121505657118728</v>
          </cell>
          <cell r="H1070">
            <v>1.0171272973217949</v>
          </cell>
          <cell r="I1070">
            <v>1.0198629858406039</v>
          </cell>
          <cell r="J1070">
            <v>1.0224789901099101</v>
          </cell>
          <cell r="K1070">
            <v>1.0220778404773965</v>
          </cell>
          <cell r="L1070">
            <v>1.0177464187476553</v>
          </cell>
          <cell r="M1070">
            <v>1.0136368190446507</v>
          </cell>
          <cell r="N1070">
            <v>1.0131992417052658</v>
          </cell>
          <cell r="O1070">
            <v>1.0129395460475492</v>
          </cell>
          <cell r="P1070">
            <v>1.0127887148681025</v>
          </cell>
          <cell r="Q1070">
            <v>1.0076841991714616</v>
          </cell>
        </row>
        <row r="1071">
          <cell r="F1071">
            <v>0.98619909482444912</v>
          </cell>
          <cell r="G1071">
            <v>0.98529471046407435</v>
          </cell>
          <cell r="H1071">
            <v>0.98494210690223494</v>
          </cell>
          <cell r="I1071">
            <v>0.98507254891039397</v>
          </cell>
          <cell r="J1071">
            <v>0.9849629259174556</v>
          </cell>
          <cell r="K1071">
            <v>0.98484780454552656</v>
          </cell>
          <cell r="L1071">
            <v>0.98473357349480573</v>
          </cell>
          <cell r="M1071">
            <v>0.98436007294899985</v>
          </cell>
          <cell r="N1071">
            <v>0.98499157353984101</v>
          </cell>
          <cell r="O1071">
            <v>0.98487853569872907</v>
          </cell>
          <cell r="P1071">
            <v>0.98423729963771556</v>
          </cell>
          <cell r="Q1071">
            <v>0.98461818649029476</v>
          </cell>
        </row>
        <row r="1072">
          <cell r="F1072">
            <v>0.98523901006878445</v>
          </cell>
          <cell r="G1072">
            <v>0.98017585338699698</v>
          </cell>
          <cell r="H1072">
            <v>0.97964752809240896</v>
          </cell>
          <cell r="I1072">
            <v>0.97976821080473986</v>
          </cell>
          <cell r="J1072">
            <v>0.97956488554439236</v>
          </cell>
          <cell r="K1072">
            <v>0.97935044448010322</v>
          </cell>
          <cell r="L1072">
            <v>0.97913859187266583</v>
          </cell>
          <cell r="M1072">
            <v>0.97857130961220573</v>
          </cell>
          <cell r="N1072">
            <v>0.97938159910494482</v>
          </cell>
          <cell r="O1072">
            <v>0.97917785993821982</v>
          </cell>
          <cell r="P1072">
            <v>0.97823809224769231</v>
          </cell>
          <cell r="Q1072">
            <v>0.9787084450997493</v>
          </cell>
        </row>
        <row r="1073">
          <cell r="F1073">
            <v>0.95728977717115582</v>
          </cell>
          <cell r="G1073">
            <v>0.95814332272784164</v>
          </cell>
          <cell r="H1073">
            <v>0.95654489745124427</v>
          </cell>
          <cell r="I1073">
            <v>0.95629155659643017</v>
          </cell>
          <cell r="J1073">
            <v>0.95533489769517133</v>
          </cell>
          <cell r="K1073">
            <v>0.95429857146358543</v>
          </cell>
          <cell r="L1073">
            <v>0.95324487692241211</v>
          </cell>
          <cell r="M1073">
            <v>0.95132827143530119</v>
          </cell>
          <cell r="N1073">
            <v>0.95249859995041464</v>
          </cell>
          <cell r="O1073">
            <v>0.95140396967092766</v>
          </cell>
          <cell r="P1073">
            <v>0.94846452474712861</v>
          </cell>
          <cell r="Q1073">
            <v>0.94880239993959925</v>
          </cell>
        </row>
        <row r="1074">
          <cell r="F1074">
            <v>0.94064740099724498</v>
          </cell>
          <cell r="G1074">
            <v>0.93778321719188162</v>
          </cell>
          <cell r="H1074">
            <v>0.9351135743419382</v>
          </cell>
          <cell r="I1074">
            <v>0.93432518616662896</v>
          </cell>
          <cell r="J1074">
            <v>0.93247515312197182</v>
          </cell>
          <cell r="K1074">
            <v>0.93019766958896066</v>
          </cell>
          <cell r="L1074">
            <v>0.92746699461791204</v>
          </cell>
          <cell r="M1074">
            <v>0.92316769435230361</v>
          </cell>
          <cell r="N1074">
            <v>0.92404827045140825</v>
          </cell>
          <cell r="O1074">
            <v>0.92133365451558524</v>
          </cell>
          <cell r="P1074">
            <v>0.91531315384514578</v>
          </cell>
          <cell r="Q1074">
            <v>0.91387078942367561</v>
          </cell>
        </row>
        <row r="1075">
          <cell r="F1075">
            <v>0.96993166270884024</v>
          </cell>
          <cell r="G1075">
            <v>0.97215173201113647</v>
          </cell>
          <cell r="H1075">
            <v>0.97129231948964723</v>
          </cell>
          <cell r="I1075">
            <v>0.97134057440220323</v>
          </cell>
          <cell r="J1075">
            <v>0.97093087283761847</v>
          </cell>
          <cell r="K1075">
            <v>0.97049502475746363</v>
          </cell>
          <cell r="L1075">
            <v>0.97006060963936869</v>
          </cell>
          <cell r="M1075">
            <v>0.96910364986210007</v>
          </cell>
          <cell r="N1075">
            <v>0.97012523654747984</v>
          </cell>
          <cell r="O1075">
            <v>0.96969561027017526</v>
          </cell>
          <cell r="P1075">
            <v>0.96817043228979938</v>
          </cell>
          <cell r="Q1075">
            <v>0.96869908124439141</v>
          </cell>
        </row>
        <row r="1076">
          <cell r="F1076">
            <v>0.93971077183176033</v>
          </cell>
          <cell r="G1076">
            <v>0.95407069087282947</v>
          </cell>
          <cell r="H1076">
            <v>0.95221184611786724</v>
          </cell>
          <cell r="I1076">
            <v>0.95182195764852884</v>
          </cell>
          <cell r="J1076">
            <v>0.95065290416392445</v>
          </cell>
          <cell r="K1076">
            <v>0.94938375678254983</v>
          </cell>
          <cell r="L1076">
            <v>0.94809181768786821</v>
          </cell>
          <cell r="M1076">
            <v>0.94582402574825197</v>
          </cell>
          <cell r="N1076">
            <v>0.94697175631408048</v>
          </cell>
          <cell r="O1076">
            <v>0.94560306531272409</v>
          </cell>
          <cell r="P1076">
            <v>0.94213489581088361</v>
          </cell>
          <cell r="Q1076">
            <v>0.94233306570274045</v>
          </cell>
        </row>
        <row r="1077">
          <cell r="F1077">
            <v>0.93265427377501742</v>
          </cell>
          <cell r="G1077">
            <v>0.93009388665261772</v>
          </cell>
          <cell r="H1077">
            <v>0.92635471542479086</v>
          </cell>
          <cell r="I1077">
            <v>0.92474903984630352</v>
          </cell>
          <cell r="J1077">
            <v>0.92185826790629577</v>
          </cell>
          <cell r="K1077">
            <v>0.91862827869933872</v>
          </cell>
          <cell r="L1077">
            <v>0.91523778206127138</v>
          </cell>
          <cell r="M1077">
            <v>0.91000697469387737</v>
          </cell>
          <cell r="N1077">
            <v>0.91021615170504577</v>
          </cell>
          <cell r="O1077">
            <v>0.90622266667162532</v>
          </cell>
          <cell r="P1077">
            <v>0.89811805125277588</v>
          </cell>
          <cell r="Q1077">
            <v>0.89611302181589658</v>
          </cell>
        </row>
        <row r="1078">
          <cell r="F1078">
            <v>0.9539866526167895</v>
          </cell>
          <cell r="G1078">
            <v>0.95851489708435189</v>
          </cell>
          <cell r="H1078">
            <v>0.95693459238101253</v>
          </cell>
          <cell r="I1078">
            <v>0.95668889004555124</v>
          </cell>
          <cell r="J1078">
            <v>0.95574638181603866</v>
          </cell>
          <cell r="K1078">
            <v>0.95472837702567426</v>
          </cell>
          <cell r="L1078">
            <v>0.9536976080754882</v>
          </cell>
          <cell r="M1078">
            <v>0.95181439619274255</v>
          </cell>
          <cell r="N1078">
            <v>0.95298387096774184</v>
          </cell>
          <cell r="O1078">
            <v>0.95191103268742705</v>
          </cell>
          <cell r="P1078">
            <v>0.94901563780461318</v>
          </cell>
          <cell r="Q1078">
            <v>0.94936963265401941</v>
          </cell>
        </row>
        <row r="1079">
          <cell r="F1079">
            <v>0.95406916878677128</v>
          </cell>
          <cell r="G1079">
            <v>0.95578464346465108</v>
          </cell>
          <cell r="H1079">
            <v>0.95405221486109903</v>
          </cell>
          <cell r="I1079">
            <v>0.95374055018371551</v>
          </cell>
          <cell r="J1079">
            <v>0.95268426145225471</v>
          </cell>
          <cell r="K1079">
            <v>0.9515397807186412</v>
          </cell>
          <cell r="L1079">
            <v>0.95037777313623395</v>
          </cell>
          <cell r="M1079">
            <v>0.94828800610880137</v>
          </cell>
          <cell r="N1079">
            <v>0.94946195202771233</v>
          </cell>
          <cell r="O1079">
            <v>0.94823382195351591</v>
          </cell>
          <cell r="P1079">
            <v>0.94502310236376974</v>
          </cell>
          <cell r="Q1079">
            <v>0.94530615826055409</v>
          </cell>
        </row>
        <row r="1080">
          <cell r="F1080">
            <v>0.94417817886777311</v>
          </cell>
          <cell r="G1080">
            <v>0.94247864022675332</v>
          </cell>
          <cell r="H1080">
            <v>0.93981043976110623</v>
          </cell>
          <cell r="I1080">
            <v>0.93894528190931981</v>
          </cell>
          <cell r="J1080">
            <v>0.93707382084567314</v>
          </cell>
          <cell r="K1080">
            <v>0.93500506470990918</v>
          </cell>
          <cell r="L1080">
            <v>0.93285443998829809</v>
          </cell>
          <cell r="M1080">
            <v>0.92935661186086405</v>
          </cell>
          <cell r="N1080">
            <v>0.93025726456043889</v>
          </cell>
          <cell r="O1080">
            <v>0.92787995607106144</v>
          </cell>
          <cell r="P1080">
            <v>0.9225619596204484</v>
          </cell>
          <cell r="Q1080">
            <v>0.92202536117414591</v>
          </cell>
        </row>
        <row r="1081">
          <cell r="F1081">
            <v>0.96077121539007548</v>
          </cell>
          <cell r="G1081">
            <v>0.959349663726625</v>
          </cell>
          <cell r="H1081">
            <v>0.95782441170168331</v>
          </cell>
          <cell r="I1081">
            <v>0.95760927235120663</v>
          </cell>
          <cell r="J1081">
            <v>0.95671320513989255</v>
          </cell>
          <cell r="K1081">
            <v>0.95574622573040846</v>
          </cell>
          <cell r="L1081">
            <v>0.95476813253595127</v>
          </cell>
          <cell r="M1081">
            <v>0.9529592985437022</v>
          </cell>
          <cell r="N1081">
            <v>0.95413191649872686</v>
          </cell>
          <cell r="O1081">
            <v>0.95311485600653401</v>
          </cell>
          <cell r="P1081">
            <v>0.95032677183122571</v>
          </cell>
          <cell r="Q1081">
            <v>0.95070799957962604</v>
          </cell>
        </row>
        <row r="1082">
          <cell r="F1082">
            <v>0.9530607145232427</v>
          </cell>
          <cell r="G1082">
            <v>0.94088475944649563</v>
          </cell>
          <cell r="H1082">
            <v>0.93810540536783538</v>
          </cell>
          <cell r="I1082">
            <v>0.93717009291465181</v>
          </cell>
          <cell r="J1082">
            <v>0.93519630180114421</v>
          </cell>
          <cell r="K1082">
            <v>0.93300012521890208</v>
          </cell>
          <cell r="L1082">
            <v>0.9306961610401091</v>
          </cell>
          <cell r="M1082">
            <v>0.92698487849920685</v>
          </cell>
          <cell r="N1082">
            <v>0.92782726978024588</v>
          </cell>
          <cell r="O1082">
            <v>0.92527847107080907</v>
          </cell>
          <cell r="P1082">
            <v>0.91965533680468758</v>
          </cell>
          <cell r="Q1082">
            <v>0.91894615225027032</v>
          </cell>
        </row>
        <row r="1083">
          <cell r="F1083">
            <v>0.94036632050986735</v>
          </cell>
          <cell r="G1083">
            <v>0.93265172641031002</v>
          </cell>
          <cell r="H1083">
            <v>0.92931963456065791</v>
          </cell>
          <cell r="I1083">
            <v>0.92803617284460649</v>
          </cell>
          <cell r="J1083">
            <v>0.92555217474853946</v>
          </cell>
          <cell r="K1083">
            <v>0.9226850536806025</v>
          </cell>
          <cell r="L1083">
            <v>0.91952350306596675</v>
          </cell>
          <cell r="M1083">
            <v>0.91461193251193795</v>
          </cell>
          <cell r="N1083">
            <v>0.91510158237340211</v>
          </cell>
          <cell r="O1083">
            <v>0.91160405402964118</v>
          </cell>
          <cell r="P1083">
            <v>0.90429140690868859</v>
          </cell>
          <cell r="Q1083">
            <v>0.90247303936130863</v>
          </cell>
        </row>
        <row r="1084">
          <cell r="F1084">
            <v>0.96600483285731586</v>
          </cell>
          <cell r="G1084">
            <v>0.96040524929072113</v>
          </cell>
          <cell r="H1084">
            <v>0.9672576730131176</v>
          </cell>
          <cell r="I1084">
            <v>0.97342976437290474</v>
          </cell>
          <cell r="J1084">
            <v>0.97897120008790739</v>
          </cell>
          <cell r="K1084">
            <v>0.97977960423415367</v>
          </cell>
          <cell r="L1084">
            <v>0.97360171410187102</v>
          </cell>
          <cell r="M1084">
            <v>0.96615183470519428</v>
          </cell>
          <cell r="N1084">
            <v>0.96889541894111508</v>
          </cell>
          <cell r="O1084">
            <v>0.96917097279649789</v>
          </cell>
          <cell r="P1084">
            <v>0.96759494591381756</v>
          </cell>
          <cell r="Q1084">
            <v>0.95895581096254456</v>
          </cell>
        </row>
        <row r="1085">
          <cell r="F1085">
            <v>1.031127761842199</v>
          </cell>
          <cell r="G1085">
            <v>1.0333459934356668</v>
          </cell>
          <cell r="H1085">
            <v>1.0374407346177146</v>
          </cell>
          <cell r="I1085">
            <v>1.038472640930135</v>
          </cell>
          <cell r="J1085">
            <v>1.0396719733598427</v>
          </cell>
          <cell r="K1085">
            <v>1.0379579439402071</v>
          </cell>
          <cell r="L1085">
            <v>1.0326006274627686</v>
          </cell>
          <cell r="M1085">
            <v>1.0279014659756549</v>
          </cell>
          <cell r="N1085">
            <v>1.0257917329348745</v>
          </cell>
          <cell r="O1085">
            <v>1.024658119701563</v>
          </cell>
          <cell r="P1085">
            <v>1.0241212885246809</v>
          </cell>
          <cell r="Q1085">
            <v>1.0183702420066523</v>
          </cell>
        </row>
        <row r="1086">
          <cell r="F1086">
            <v>0.94104735844548593</v>
          </cell>
          <cell r="G1086">
            <v>0.93644976081979847</v>
          </cell>
          <cell r="H1086">
            <v>0.93328522825832794</v>
          </cell>
          <cell r="I1086">
            <v>0.93208805272970097</v>
          </cell>
          <cell r="J1086">
            <v>0.92975394952139923</v>
          </cell>
          <cell r="K1086">
            <v>0.92715862002386251</v>
          </cell>
          <cell r="L1086">
            <v>0.92444489238853722</v>
          </cell>
          <cell r="M1086">
            <v>0.92015777459293746</v>
          </cell>
          <cell r="N1086">
            <v>0.92078174820260783</v>
          </cell>
          <cell r="O1086">
            <v>0.91769309408796818</v>
          </cell>
          <cell r="P1086">
            <v>0.91113410306764275</v>
          </cell>
          <cell r="Q1086">
            <v>0.90998314144400905</v>
          </cell>
        </row>
        <row r="1087">
          <cell r="F1087">
            <v>1.1434679409431348</v>
          </cell>
          <cell r="G1087">
            <v>1.1400776594983062</v>
          </cell>
          <cell r="H1087">
            <v>1.1628619403419416</v>
          </cell>
          <cell r="I1087">
            <v>1.1579532180826908</v>
          </cell>
          <cell r="J1087">
            <v>1.1521046687257479</v>
          </cell>
          <cell r="K1087">
            <v>1.1288616068989548</v>
          </cell>
          <cell r="L1087">
            <v>1.0904434382465731</v>
          </cell>
          <cell r="M1087">
            <v>1.0617958901057898</v>
          </cell>
          <cell r="N1087">
            <v>1.0559772489287278</v>
          </cell>
          <cell r="O1087">
            <v>1.051380635486461</v>
          </cell>
          <cell r="P1087">
            <v>1.0476441349338697</v>
          </cell>
          <cell r="Q1087">
            <v>1.0237360099700998</v>
          </cell>
        </row>
        <row r="1088">
          <cell r="F1088">
            <v>1.0029902684984606</v>
          </cell>
          <cell r="G1088">
            <v>1.0031540413106133</v>
          </cell>
          <cell r="H1088">
            <v>1.00553749423936</v>
          </cell>
          <cell r="I1088">
            <v>1.0070097477820568</v>
          </cell>
          <cell r="J1088">
            <v>1.0084313777971841</v>
          </cell>
          <cell r="K1088">
            <v>1.0084197545289721</v>
          </cell>
          <cell r="L1088">
            <v>1.0064370801906173</v>
          </cell>
          <cell r="M1088">
            <v>1.0044424081961318</v>
          </cell>
          <cell r="N1088">
            <v>1.0044068412342808</v>
          </cell>
          <cell r="O1088">
            <v>1.0043380467019656</v>
          </cell>
          <cell r="P1088">
            <v>1.0042437716459447</v>
          </cell>
          <cell r="Q1088">
            <v>1.0017140057767129</v>
          </cell>
        </row>
        <row r="1089">
          <cell r="F1089">
            <v>1.1466626908342457</v>
          </cell>
          <cell r="G1089">
            <v>1.1406182752395631</v>
          </cell>
          <cell r="H1089">
            <v>1.1303915332364074</v>
          </cell>
          <cell r="I1089">
            <v>1.1164721668752917</v>
          </cell>
          <cell r="J1089">
            <v>1.1067645847342509</v>
          </cell>
          <cell r="K1089">
            <v>1.0960944040453777</v>
          </cell>
          <cell r="L1089">
            <v>1.0838330044965703</v>
          </cell>
          <cell r="M1089">
            <v>1.0745975808043906</v>
          </cell>
          <cell r="N1089">
            <v>1.0655045915340953</v>
          </cell>
          <cell r="O1089">
            <v>1.060579877058341</v>
          </cell>
          <cell r="P1089">
            <v>1.0579922134078239</v>
          </cell>
          <cell r="Q1089">
            <v>1.0492755420468101</v>
          </cell>
        </row>
        <row r="1090">
          <cell r="F1090">
            <v>0.97397134305710265</v>
          </cell>
          <cell r="G1090">
            <v>0.97285360117265096</v>
          </cell>
          <cell r="H1090">
            <v>0.97202609543497576</v>
          </cell>
          <cell r="I1090">
            <v>0.97208386659537538</v>
          </cell>
          <cell r="J1090">
            <v>0.97169556018083569</v>
          </cell>
          <cell r="K1090">
            <v>0.97128277638377247</v>
          </cell>
          <cell r="L1090">
            <v>0.97087163213319061</v>
          </cell>
          <cell r="M1090">
            <v>0.96995314173951031</v>
          </cell>
          <cell r="N1090">
            <v>0.97095944903902953</v>
          </cell>
          <cell r="O1090">
            <v>0.97055357612304471</v>
          </cell>
          <cell r="P1090">
            <v>0.96908538985677073</v>
          </cell>
          <cell r="Q1090">
            <v>0.96961283952252941</v>
          </cell>
        </row>
        <row r="1091">
          <cell r="F1091">
            <v>0.97210739423055093</v>
          </cell>
          <cell r="G1091">
            <v>0.97252915569800635</v>
          </cell>
          <cell r="H1091">
            <v>0.97170136754705916</v>
          </cell>
          <cell r="I1091">
            <v>0.9717660179156431</v>
          </cell>
          <cell r="J1091">
            <v>0.97137952495440605</v>
          </cell>
          <cell r="K1091">
            <v>0.97096007247163452</v>
          </cell>
          <cell r="L1091">
            <v>0.97052981684848472</v>
          </cell>
          <cell r="M1091">
            <v>0.96958363160494243</v>
          </cell>
          <cell r="N1091">
            <v>0.97059939242982007</v>
          </cell>
          <cell r="O1091">
            <v>0.97018446927991198</v>
          </cell>
          <cell r="P1091">
            <v>0.9686916406143683</v>
          </cell>
          <cell r="Q1091">
            <v>0.96920316330917</v>
          </cell>
        </row>
        <row r="1092">
          <cell r="F1092">
            <v>0.95117346267682823</v>
          </cell>
          <cell r="G1092">
            <v>0.9505268280495377</v>
          </cell>
          <cell r="H1092">
            <v>0.9484347711442348</v>
          </cell>
          <cell r="I1092">
            <v>0.94791760566541616</v>
          </cell>
          <cell r="J1092">
            <v>0.94655429984236072</v>
          </cell>
          <cell r="K1092">
            <v>0.94506823001993512</v>
          </cell>
          <cell r="L1092">
            <v>0.94354925202243578</v>
          </cell>
          <cell r="M1092">
            <v>0.94094944747187226</v>
          </cell>
          <cell r="N1092">
            <v>0.94205555104763194</v>
          </cell>
          <cell r="O1092">
            <v>0.9404220489064713</v>
          </cell>
          <cell r="P1092">
            <v>0.93645349823135771</v>
          </cell>
          <cell r="Q1092">
            <v>0.9364902227165175</v>
          </cell>
        </row>
        <row r="1093">
          <cell r="F1093">
            <v>0.96507013809521547</v>
          </cell>
          <cell r="G1093">
            <v>0.9577633287133015</v>
          </cell>
          <cell r="H1093">
            <v>0.95613743628933356</v>
          </cell>
          <cell r="I1093">
            <v>0.95586905867163052</v>
          </cell>
          <cell r="J1093">
            <v>0.95489013317790561</v>
          </cell>
          <cell r="K1093">
            <v>0.95383188792047113</v>
          </cell>
          <cell r="L1093">
            <v>0.9527594139532658</v>
          </cell>
          <cell r="M1093">
            <v>0.95081425024112121</v>
          </cell>
          <cell r="N1093">
            <v>0.95198273191782534</v>
          </cell>
          <cell r="O1093">
            <v>0.95086318175389006</v>
          </cell>
          <cell r="P1093">
            <v>0.94787581721231284</v>
          </cell>
          <cell r="Q1093">
            <v>0.94820743438033728</v>
          </cell>
        </row>
        <row r="1094">
          <cell r="F1094">
            <v>0.98675810511162965</v>
          </cell>
          <cell r="G1094">
            <v>0.98751738745164674</v>
          </cell>
          <cell r="H1094">
            <v>0.98724288748464206</v>
          </cell>
          <cell r="I1094">
            <v>0.9873754097777877</v>
          </cell>
          <cell r="J1094">
            <v>0.98730410183413586</v>
          </cell>
          <cell r="K1094">
            <v>0.98722263776980557</v>
          </cell>
          <cell r="L1094">
            <v>0.98713233303089765</v>
          </cell>
          <cell r="M1094">
            <v>0.98682354697255503</v>
          </cell>
          <cell r="N1094">
            <v>0.98737283729337832</v>
          </cell>
          <cell r="O1094">
            <v>0.98729215656131197</v>
          </cell>
          <cell r="P1094">
            <v>0.98676895872007453</v>
          </cell>
          <cell r="Q1094">
            <v>0.98709276671370727</v>
          </cell>
        </row>
        <row r="1095">
          <cell r="F1095">
            <v>0.98546118500332769</v>
          </cell>
          <cell r="G1095">
            <v>0.98639971371169277</v>
          </cell>
          <cell r="H1095">
            <v>0.9860812302954246</v>
          </cell>
          <cell r="I1095">
            <v>0.98620923088607682</v>
          </cell>
          <cell r="J1095">
            <v>0.98611526892102319</v>
          </cell>
          <cell r="K1095">
            <v>0.9860167625885542</v>
          </cell>
          <cell r="L1095">
            <v>0.98591953835234369</v>
          </cell>
          <cell r="M1095">
            <v>0.98558485466335755</v>
          </cell>
          <cell r="N1095">
            <v>0.98617767427248859</v>
          </cell>
          <cell r="O1095">
            <v>0.98608366337724607</v>
          </cell>
          <cell r="P1095">
            <v>0.98550494207041084</v>
          </cell>
          <cell r="Q1095">
            <v>0.98586689368173175</v>
          </cell>
        </row>
        <row r="1096">
          <cell r="F1096">
            <v>1.1548115477342262</v>
          </cell>
          <cell r="G1096">
            <v>1.1333467682487737</v>
          </cell>
          <cell r="H1096">
            <v>1.1538875171734781</v>
          </cell>
          <cell r="I1096">
            <v>1.1472601441430579</v>
          </cell>
          <cell r="J1096">
            <v>1.1404308468412687</v>
          </cell>
          <cell r="K1096">
            <v>1.1160049698373848</v>
          </cell>
          <cell r="L1096">
            <v>1.0754092572112459</v>
          </cell>
          <cell r="M1096">
            <v>1.044774475954291</v>
          </cell>
          <cell r="N1096">
            <v>1.0402826598828485</v>
          </cell>
          <cell r="O1096">
            <v>1.0357929052914345</v>
          </cell>
          <cell r="P1096">
            <v>1.0315218799107608</v>
          </cell>
          <cell r="Q1096">
            <v>1.0053027296642723</v>
          </cell>
        </row>
        <row r="1097">
          <cell r="F1097">
            <v>1.2669011797030729</v>
          </cell>
          <cell r="G1097">
            <v>1.1882221105887216</v>
          </cell>
          <cell r="H1097">
            <v>1.1775207131543051</v>
          </cell>
          <cell r="I1097">
            <v>1.154611161368144</v>
          </cell>
          <cell r="J1097">
            <v>1.1386226856268258</v>
          </cell>
          <cell r="K1097">
            <v>1.1149262451422177</v>
          </cell>
          <cell r="L1097">
            <v>1.082681943752654</v>
          </cell>
          <cell r="M1097">
            <v>1.0586086601854554</v>
          </cell>
          <cell r="N1097">
            <v>1.0503360737869609</v>
          </cell>
          <cell r="O1097">
            <v>1.0442238883543673</v>
          </cell>
          <cell r="P1097">
            <v>1.0395431305489753</v>
          </cell>
          <cell r="Q1097">
            <v>1.0202926533530017</v>
          </cell>
        </row>
        <row r="1098">
          <cell r="F1098">
            <v>0.97194521557938041</v>
          </cell>
          <cell r="G1098">
            <v>0.97088725937288023</v>
          </cell>
          <cell r="H1098">
            <v>0.96997319099915347</v>
          </cell>
          <cell r="I1098">
            <v>0.97000810467170961</v>
          </cell>
          <cell r="J1098">
            <v>0.9695639296301457</v>
          </cell>
          <cell r="K1098">
            <v>0.96909057610966787</v>
          </cell>
          <cell r="L1098">
            <v>0.96861755891231105</v>
          </cell>
          <cell r="M1098">
            <v>0.96759246495363738</v>
          </cell>
          <cell r="N1098">
            <v>0.96863919053129932</v>
          </cell>
          <cell r="O1098">
            <v>0.96816509807084639</v>
          </cell>
          <cell r="P1098">
            <v>0.96653532369698836</v>
          </cell>
          <cell r="Q1098">
            <v>0.96706250575305119</v>
          </cell>
        </row>
        <row r="1099">
          <cell r="F1099">
            <v>0.96985425244390266</v>
          </cell>
          <cell r="G1099">
            <v>0.97030548275915818</v>
          </cell>
          <cell r="H1099">
            <v>0.96936156310703359</v>
          </cell>
          <cell r="I1099">
            <v>0.96938452351454529</v>
          </cell>
          <cell r="J1099">
            <v>0.9689182823225384</v>
          </cell>
          <cell r="K1099">
            <v>0.96842122244028839</v>
          </cell>
          <cell r="L1099">
            <v>0.96792458222182154</v>
          </cell>
          <cell r="M1099">
            <v>0.96686388737927009</v>
          </cell>
          <cell r="N1099">
            <v>0.96792210712759341</v>
          </cell>
          <cell r="O1099">
            <v>0.96742621963899034</v>
          </cell>
          <cell r="P1099">
            <v>0.96574590321187881</v>
          </cell>
          <cell r="Q1099">
            <v>0.96627291033655371</v>
          </cell>
        </row>
        <row r="1100">
          <cell r="F1100">
            <v>0.971657911579623</v>
          </cell>
          <cell r="G1100">
            <v>0.97402888627608797</v>
          </cell>
          <cell r="H1100">
            <v>0.97325306067214379</v>
          </cell>
          <cell r="I1100">
            <v>0.97332477513459636</v>
          </cell>
          <cell r="J1100">
            <v>0.97297018844596961</v>
          </cell>
          <cell r="K1100">
            <v>0.97259374133213861</v>
          </cell>
          <cell r="L1100">
            <v>0.97221931805933759</v>
          </cell>
          <cell r="M1100">
            <v>0.9713629803050986</v>
          </cell>
          <cell r="N1100">
            <v>0.97234243531870457</v>
          </cell>
          <cell r="O1100">
            <v>0.97197460272692049</v>
          </cell>
          <cell r="P1100">
            <v>0.97059924692530186</v>
          </cell>
          <cell r="Q1100">
            <v>0.97112319372451883</v>
          </cell>
        </row>
        <row r="1101">
          <cell r="F1101">
            <v>0.96122176713430296</v>
          </cell>
          <cell r="G1101">
            <v>0.96576105672238577</v>
          </cell>
          <cell r="H1101">
            <v>0.96458879208106785</v>
          </cell>
          <cell r="I1101">
            <v>0.96452667356613808</v>
          </cell>
          <cell r="J1101">
            <v>0.96389687435939986</v>
          </cell>
          <cell r="K1101">
            <v>0.96322215121788313</v>
          </cell>
          <cell r="L1101">
            <v>0.96254474100260046</v>
          </cell>
          <cell r="M1101">
            <v>0.96119838747261044</v>
          </cell>
          <cell r="N1101">
            <v>0.9623261043103355</v>
          </cell>
          <cell r="O1101">
            <v>0.96164033057126896</v>
          </cell>
          <cell r="P1101">
            <v>0.95953892057574286</v>
          </cell>
          <cell r="Q1101">
            <v>0.96003564840982569</v>
          </cell>
        </row>
        <row r="1102">
          <cell r="F1102">
            <v>1.3060488614308394</v>
          </cell>
          <cell r="G1102">
            <v>1.2369867085571824</v>
          </cell>
          <cell r="H1102">
            <v>1.1989936083784223</v>
          </cell>
          <cell r="I1102">
            <v>1.164038982739956</v>
          </cell>
          <cell r="J1102">
            <v>1.1414424655964182</v>
          </cell>
          <cell r="K1102">
            <v>1.1196665632639857</v>
          </cell>
          <cell r="L1102">
            <v>1.0965524592051179</v>
          </cell>
          <cell r="M1102">
            <v>1.0796170847514677</v>
          </cell>
          <cell r="N1102">
            <v>1.0675130230288252</v>
          </cell>
          <cell r="O1102">
            <v>1.0601201549085741</v>
          </cell>
          <cell r="P1102">
            <v>1.0554603210282429</v>
          </cell>
          <cell r="Q1102">
            <v>1.0426616982535279</v>
          </cell>
        </row>
        <row r="1103">
          <cell r="F1103">
            <v>1.2363770740809259</v>
          </cell>
          <cell r="G1103">
            <v>1.2100427369391997</v>
          </cell>
          <cell r="H1103">
            <v>1.1933946644368478</v>
          </cell>
          <cell r="I1103">
            <v>1.1681811285192816</v>
          </cell>
          <cell r="J1103">
            <v>1.1508103214675875</v>
          </cell>
          <cell r="K1103">
            <v>1.12904116604635</v>
          </cell>
          <cell r="L1103">
            <v>1.1022802172759152</v>
          </cell>
          <cell r="M1103">
            <v>1.0826877009596634</v>
          </cell>
          <cell r="N1103">
            <v>1.0718935008035662</v>
          </cell>
          <cell r="O1103">
            <v>1.0653223798764189</v>
          </cell>
          <cell r="P1103">
            <v>1.0611786950069895</v>
          </cell>
          <cell r="Q1103">
            <v>1.04577205904544</v>
          </cell>
        </row>
        <row r="1104">
          <cell r="F1104">
            <v>1.1924007220542097</v>
          </cell>
          <cell r="G1104">
            <v>1.185728845916098</v>
          </cell>
          <cell r="H1104">
            <v>1.1653265739661445</v>
          </cell>
          <cell r="I1104">
            <v>1.1428085502651482</v>
          </cell>
          <cell r="J1104">
            <v>1.1275158801629315</v>
          </cell>
          <cell r="K1104">
            <v>1.1120521044107723</v>
          </cell>
          <cell r="L1104">
            <v>1.0953629135648923</v>
          </cell>
          <cell r="M1104">
            <v>1.0830116227849442</v>
          </cell>
          <cell r="N1104">
            <v>1.0719545965562274</v>
          </cell>
          <cell r="O1104">
            <v>1.0657438375813817</v>
          </cell>
          <cell r="P1104">
            <v>1.0622409170374161</v>
          </cell>
          <cell r="Q1104">
            <v>1.0518348567722866</v>
          </cell>
        </row>
        <row r="1105">
          <cell r="F1105">
            <v>1.2233295026904796</v>
          </cell>
          <cell r="G1105">
            <v>1.2027562737928099</v>
          </cell>
          <cell r="H1105">
            <v>1.1750452789613584</v>
          </cell>
          <cell r="I1105">
            <v>1.1484252302397597</v>
          </cell>
          <cell r="J1105">
            <v>1.1306740686296355</v>
          </cell>
          <cell r="K1105">
            <v>1.1146022686022494</v>
          </cell>
          <cell r="L1105">
            <v>1.0988506960717046</v>
          </cell>
          <cell r="M1105">
            <v>1.0873215777804859</v>
          </cell>
          <cell r="N1105">
            <v>1.0752948654894423</v>
          </cell>
          <cell r="O1105">
            <v>1.0686460784109137</v>
          </cell>
          <cell r="P1105">
            <v>1.0649689562909355</v>
          </cell>
          <cell r="Q1105">
            <v>1.0553685739745666</v>
          </cell>
        </row>
        <row r="1106">
          <cell r="F1106">
            <v>1.2440187579058049</v>
          </cell>
          <cell r="G1106">
            <v>1.2163776816710903</v>
          </cell>
          <cell r="H1106">
            <v>1.1848336238837329</v>
          </cell>
          <cell r="I1106">
            <v>1.1555852543046585</v>
          </cell>
          <cell r="J1106">
            <v>1.1362592800434497</v>
          </cell>
          <cell r="K1106">
            <v>1.1191266736230097</v>
          </cell>
          <cell r="L1106">
            <v>1.1026852618121854</v>
          </cell>
          <cell r="M1106">
            <v>1.0907271625861652</v>
          </cell>
          <cell r="N1106">
            <v>1.0781260163231239</v>
          </cell>
          <cell r="O1106">
            <v>1.0711873383073436</v>
          </cell>
          <cell r="P1106">
            <v>1.0673559535925459</v>
          </cell>
          <cell r="Q1106">
            <v>1.0575592201118267</v>
          </cell>
        </row>
        <row r="1107">
          <cell r="F1107">
            <v>0.97657854211766471</v>
          </cell>
          <cell r="G1107">
            <v>0.9832921716460431</v>
          </cell>
          <cell r="H1107">
            <v>0.98287428129145504</v>
          </cell>
          <cell r="I1107">
            <v>0.98300426647536565</v>
          </cell>
          <cell r="J1107">
            <v>0.98286148007954499</v>
          </cell>
          <cell r="K1107">
            <v>0.98271133264038857</v>
          </cell>
          <cell r="L1107">
            <v>0.98256313560252151</v>
          </cell>
          <cell r="M1107">
            <v>0.98211939379913871</v>
          </cell>
          <cell r="N1107">
            <v>0.9828256583175502</v>
          </cell>
          <cell r="O1107">
            <v>0.98268292790226119</v>
          </cell>
          <cell r="P1107">
            <v>0.98193269244199866</v>
          </cell>
          <cell r="Q1107">
            <v>0.98235417505114209</v>
          </cell>
        </row>
        <row r="1108">
          <cell r="F1108">
            <v>1.4048377272896</v>
          </cell>
          <cell r="G1108">
            <v>1.3161284119837116</v>
          </cell>
          <cell r="H1108">
            <v>1.2624532546247003</v>
          </cell>
          <cell r="I1108">
            <v>1.214407479895345</v>
          </cell>
          <cell r="J1108">
            <v>1.1840978253388135</v>
          </cell>
          <cell r="K1108">
            <v>1.1553473026291039</v>
          </cell>
          <cell r="L1108">
            <v>1.1261791408768853</v>
          </cell>
          <cell r="M1108">
            <v>1.1056971272322937</v>
          </cell>
          <cell r="N1108">
            <v>1.0908386521606128</v>
          </cell>
          <cell r="O1108">
            <v>1.0823756422448465</v>
          </cell>
          <cell r="P1108">
            <v>1.0773748358986988</v>
          </cell>
          <cell r="Q1108">
            <v>1.0625509798526911</v>
          </cell>
        </row>
        <row r="1109">
          <cell r="F1109">
            <v>1.4363002331964962</v>
          </cell>
          <cell r="G1109">
            <v>1.3317378510459876</v>
          </cell>
          <cell r="H1109">
            <v>1.2568523223148409</v>
          </cell>
          <cell r="I1109">
            <v>1.2028938739050201</v>
          </cell>
          <cell r="J1109">
            <v>1.1699969666224637</v>
          </cell>
          <cell r="K1109">
            <v>1.1445652083820244</v>
          </cell>
          <cell r="L1109">
            <v>1.1230923315789367</v>
          </cell>
          <cell r="M1109">
            <v>1.1079836561623368</v>
          </cell>
          <cell r="N1109">
            <v>1.0915860588384512</v>
          </cell>
          <cell r="O1109">
            <v>1.082569147024367</v>
          </cell>
          <cell r="P1109">
            <v>1.0774972313740576</v>
          </cell>
          <cell r="Q1109">
            <v>1.0665996030632632</v>
          </cell>
        </row>
        <row r="1110">
          <cell r="F1110">
            <v>1.41468421375723</v>
          </cell>
          <cell r="G1110">
            <v>1.3200738307047482</v>
          </cell>
          <cell r="H1110">
            <v>1.2500764170474545</v>
          </cell>
          <cell r="I1110">
            <v>1.1986459889930883</v>
          </cell>
          <cell r="J1110">
            <v>1.1670538228934526</v>
          </cell>
          <cell r="K1110">
            <v>1.142419363120422</v>
          </cell>
          <cell r="L1110">
            <v>1.1214626644090784</v>
          </cell>
          <cell r="M1110">
            <v>1.1066796644695565</v>
          </cell>
          <cell r="N1110">
            <v>1.0905887561518313</v>
          </cell>
          <cell r="O1110">
            <v>1.0817438672893191</v>
          </cell>
          <cell r="P1110">
            <v>1.0767786595058044</v>
          </cell>
          <cell r="Q1110">
            <v>1.0660018407304002</v>
          </cell>
        </row>
        <row r="1111">
          <cell r="F1111">
            <v>0.97687775478276362</v>
          </cell>
          <cell r="G1111">
            <v>0.9783279057767873</v>
          </cell>
          <cell r="H1111">
            <v>0.97925633037358406</v>
          </cell>
          <cell r="I1111">
            <v>0.98049000430439548</v>
          </cell>
          <cell r="J1111">
            <v>0.98137778481934179</v>
          </cell>
          <cell r="K1111">
            <v>0.98137510490258595</v>
          </cell>
          <cell r="L1111">
            <v>0.98004459642562913</v>
          </cell>
          <cell r="M1111">
            <v>0.9782029429261454</v>
          </cell>
          <cell r="N1111">
            <v>0.97927327413663257</v>
          </cell>
          <cell r="O1111">
            <v>0.97914585449118507</v>
          </cell>
          <cell r="P1111">
            <v>0.97814797576227486</v>
          </cell>
          <cell r="Q1111">
            <v>0.97689540271900366</v>
          </cell>
        </row>
        <row r="1112">
          <cell r="F1112">
            <v>1.7115592008677658</v>
          </cell>
          <cell r="G1112">
            <v>1.4547744973962058</v>
          </cell>
          <cell r="H1112">
            <v>1.3560691492153827</v>
          </cell>
          <cell r="I1112">
            <v>1.2774934362879129</v>
          </cell>
          <cell r="J1112">
            <v>1.2312050297815358</v>
          </cell>
          <cell r="K1112">
            <v>1.1877156398744451</v>
          </cell>
          <cell r="L1112">
            <v>1.1441495823532293</v>
          </cell>
          <cell r="M1112">
            <v>1.1147956933614416</v>
          </cell>
          <cell r="N1112">
            <v>1.09846784664994</v>
          </cell>
          <cell r="O1112">
            <v>1.08881432758995</v>
          </cell>
          <cell r="P1112">
            <v>1.0827855837244298</v>
          </cell>
          <cell r="Q1112">
            <v>1.0631870046244272</v>
          </cell>
        </row>
        <row r="1113">
          <cell r="F1113">
            <v>1.8266824720989219</v>
          </cell>
          <cell r="G1113">
            <v>1.5009716113556506</v>
          </cell>
          <cell r="H1113">
            <v>1.4102640172946008</v>
          </cell>
          <cell r="I1113">
            <v>1.3209951767110248</v>
          </cell>
          <cell r="J1113">
            <v>1.2676546468634666</v>
          </cell>
          <cell r="K1113">
            <v>1.2125092600070244</v>
          </cell>
          <cell r="L1113">
            <v>1.1551713202496934</v>
          </cell>
          <cell r="M1113">
            <v>1.1176098719158265</v>
          </cell>
          <cell r="N1113">
            <v>1.1021459247715062</v>
          </cell>
          <cell r="O1113">
            <v>1.0926158985695706</v>
          </cell>
          <cell r="P1113">
            <v>1.0863480275816073</v>
          </cell>
          <cell r="Q1113">
            <v>1.0616435887999718</v>
          </cell>
        </row>
        <row r="1114">
          <cell r="F1114">
            <v>1.5657087922168231</v>
          </cell>
          <cell r="G1114">
            <v>1.3984966619376509</v>
          </cell>
          <cell r="H1114">
            <v>1.3343789293803003</v>
          </cell>
          <cell r="I1114">
            <v>1.2696612750471763</v>
          </cell>
          <cell r="J1114">
            <v>1.2294142083612181</v>
          </cell>
          <cell r="K1114">
            <v>1.1873793745162449</v>
          </cell>
          <cell r="L1114">
            <v>1.1427318540666429</v>
          </cell>
          <cell r="M1114">
            <v>1.1125188498877479</v>
          </cell>
          <cell r="N1114">
            <v>1.0974033557610907</v>
          </cell>
          <cell r="O1114">
            <v>1.0883821035498431</v>
          </cell>
          <cell r="P1114">
            <v>1.0826832365404069</v>
          </cell>
          <cell r="Q1114">
            <v>1.0620198041934117</v>
          </cell>
        </row>
        <row r="1115">
          <cell r="F1115">
            <v>0.96379872073916129</v>
          </cell>
          <cell r="G1115">
            <v>0.96376591296668312</v>
          </cell>
          <cell r="H1115">
            <v>0.96248697480237266</v>
          </cell>
          <cell r="I1115">
            <v>0.96238058426531781</v>
          </cell>
          <cell r="J1115">
            <v>0.96167152198111239</v>
          </cell>
          <cell r="K1115">
            <v>0.9609101888501268</v>
          </cell>
          <cell r="L1115">
            <v>0.96014405597799413</v>
          </cell>
          <cell r="M1115">
            <v>0.95866045749628426</v>
          </cell>
          <cell r="N1115">
            <v>0.95980853734393656</v>
          </cell>
          <cell r="O1115">
            <v>0.9590271072697556</v>
          </cell>
          <cell r="P1115">
            <v>0.95672302746598259</v>
          </cell>
          <cell r="Q1115">
            <v>0.95719280475053425</v>
          </cell>
        </row>
        <row r="1116">
          <cell r="F1116">
            <v>1.0206626267913694</v>
          </cell>
          <cell r="G1116">
            <v>1.0173704661255878</v>
          </cell>
          <cell r="H1116">
            <v>1.0231990303981673</v>
          </cell>
          <cell r="I1116">
            <v>1.0261937439516431</v>
          </cell>
          <cell r="J1116">
            <v>1.0290455271269865</v>
          </cell>
          <cell r="K1116">
            <v>1.0283297426460951</v>
          </cell>
          <cell r="L1116">
            <v>1.0230742064967526</v>
          </cell>
          <cell r="M1116">
            <v>1.0182035149366886</v>
          </cell>
          <cell r="N1116">
            <v>1.017462782693352</v>
          </cell>
          <cell r="O1116">
            <v>1.0170569702510524</v>
          </cell>
          <cell r="P1116">
            <v>1.0168573873873694</v>
          </cell>
          <cell r="Q1116">
            <v>1.0108911284886162</v>
          </cell>
        </row>
        <row r="1117">
          <cell r="F1117">
            <v>0</v>
          </cell>
          <cell r="G1117">
            <v>3.0229833877729888</v>
          </cell>
          <cell r="H1117">
            <v>1.6752517886473304</v>
          </cell>
          <cell r="I1117">
            <v>1.3942089335522936</v>
          </cell>
          <cell r="J1117">
            <v>1.2809651714308246</v>
          </cell>
          <cell r="K1117">
            <v>1.2179568955458357</v>
          </cell>
          <cell r="L1117">
            <v>1.1774208255664433</v>
          </cell>
          <cell r="M1117">
            <v>1.1512451130682053</v>
          </cell>
          <cell r="N1117">
            <v>1.1229836715675161</v>
          </cell>
          <cell r="O1117">
            <v>1.1076200515632733</v>
          </cell>
          <cell r="P1117">
            <v>1.0987616954963546</v>
          </cell>
          <cell r="Q1117">
            <v>1.0853170890791533</v>
          </cell>
        </row>
        <row r="1118">
          <cell r="F1118">
            <v>0</v>
          </cell>
          <cell r="G1118">
            <v>3.0229833877729884</v>
          </cell>
          <cell r="H1118">
            <v>1.6752517886473302</v>
          </cell>
          <cell r="I1118">
            <v>1.3942089335522938</v>
          </cell>
          <cell r="J1118">
            <v>1.2809651714308243</v>
          </cell>
          <cell r="K1118">
            <v>1.2179568955458357</v>
          </cell>
          <cell r="L1118">
            <v>1.1774208255664433</v>
          </cell>
          <cell r="M1118">
            <v>1.1512451130682051</v>
          </cell>
          <cell r="N1118">
            <v>1.1229836715675161</v>
          </cell>
          <cell r="O1118">
            <v>1.1076200515632733</v>
          </cell>
          <cell r="P1118">
            <v>1.0987616954963546</v>
          </cell>
          <cell r="Q1118">
            <v>1.0853170890791535</v>
          </cell>
        </row>
        <row r="1119">
          <cell r="F1119">
            <v>0</v>
          </cell>
          <cell r="G1119">
            <v>3.0229833877729884</v>
          </cell>
          <cell r="H1119">
            <v>1.6752517886473302</v>
          </cell>
          <cell r="I1119">
            <v>1.3942089335522938</v>
          </cell>
          <cell r="J1119">
            <v>1.2809651714308243</v>
          </cell>
          <cell r="K1119">
            <v>1.2179568955458357</v>
          </cell>
          <cell r="L1119">
            <v>1.1774208255664433</v>
          </cell>
          <cell r="M1119">
            <v>1.1512451130682053</v>
          </cell>
          <cell r="N1119">
            <v>1.1229836715675159</v>
          </cell>
          <cell r="O1119">
            <v>1.1076200515632735</v>
          </cell>
          <cell r="P1119">
            <v>1.0987616954963544</v>
          </cell>
          <cell r="Q1119">
            <v>1.0853170890791533</v>
          </cell>
        </row>
        <row r="1120">
          <cell r="F1120">
            <v>0.93526911118628797</v>
          </cell>
          <cell r="G1120">
            <v>0.92799660850632526</v>
          </cell>
          <cell r="H1120">
            <v>0.92406220172186992</v>
          </cell>
          <cell r="I1120">
            <v>0.92231335197728215</v>
          </cell>
          <cell r="J1120">
            <v>0.91922867084131055</v>
          </cell>
          <cell r="K1120">
            <v>0.91577294158263856</v>
          </cell>
          <cell r="L1120">
            <v>0.91213514203166501</v>
          </cell>
          <cell r="M1120">
            <v>0.9065606140477348</v>
          </cell>
          <cell r="N1120">
            <v>0.90660465595968287</v>
          </cell>
          <cell r="O1120">
            <v>0.90227592445287563</v>
          </cell>
          <cell r="P1120">
            <v>0.8936033160381458</v>
          </cell>
          <cell r="Q1120">
            <v>0.89125097409550624</v>
          </cell>
        </row>
        <row r="1121">
          <cell r="F1121">
            <v>1.0613417295114798</v>
          </cell>
          <cell r="G1121">
            <v>1.0533638019843781</v>
          </cell>
          <cell r="H1121">
            <v>1.0504017894600648</v>
          </cell>
          <cell r="I1121">
            <v>1.0462946771202835</v>
          </cell>
          <cell r="J1121">
            <v>1.0433687078650218</v>
          </cell>
          <cell r="K1121">
            <v>1.0407600087254385</v>
          </cell>
          <cell r="L1121">
            <v>1.0382612463902934</v>
          </cell>
          <cell r="M1121">
            <v>1.0363779486644371</v>
          </cell>
          <cell r="N1121">
            <v>1.032240529214749</v>
          </cell>
          <cell r="O1121">
            <v>1.0300782603675325</v>
          </cell>
          <cell r="P1121">
            <v>1.0291045961750449</v>
          </cell>
          <cell r="Q1121">
            <v>1.026253971718236</v>
          </cell>
        </row>
        <row r="1122">
          <cell r="F1122">
            <v>0.91771563782952437</v>
          </cell>
          <cell r="G1122">
            <v>0.88953749956635209</v>
          </cell>
          <cell r="H1122">
            <v>0.8811172105718883</v>
          </cell>
          <cell r="I1122">
            <v>0.87558226356756996</v>
          </cell>
          <cell r="J1122">
            <v>0.86748324853000691</v>
          </cell>
          <cell r="K1122">
            <v>0.85792851087428335</v>
          </cell>
          <cell r="L1122">
            <v>0.84727428815807571</v>
          </cell>
          <cell r="M1122">
            <v>0.8318619671887425</v>
          </cell>
          <cell r="N1122">
            <v>0.82489936903809868</v>
          </cell>
          <cell r="O1122">
            <v>0.80907380999392287</v>
          </cell>
          <cell r="P1122">
            <v>0.78114053167298836</v>
          </cell>
          <cell r="Q1122">
            <v>0.76224038787815473</v>
          </cell>
        </row>
        <row r="1123">
          <cell r="F1123">
            <v>0</v>
          </cell>
          <cell r="G1123">
            <v>3.0229833877729888</v>
          </cell>
          <cell r="H1123">
            <v>1.6752517886473302</v>
          </cell>
          <cell r="I1123">
            <v>1.3942089335522938</v>
          </cell>
          <cell r="J1123">
            <v>1.2809651714308243</v>
          </cell>
          <cell r="K1123">
            <v>1.2179568955458357</v>
          </cell>
          <cell r="L1123">
            <v>1.1774208255664433</v>
          </cell>
          <cell r="M1123">
            <v>1.1512451130682053</v>
          </cell>
          <cell r="N1123">
            <v>1.1229836715675161</v>
          </cell>
          <cell r="O1123">
            <v>1.1076200515632733</v>
          </cell>
          <cell r="P1123">
            <v>1.0987616954963546</v>
          </cell>
          <cell r="Q1123">
            <v>1.0853170890791533</v>
          </cell>
        </row>
        <row r="1124">
          <cell r="F1124">
            <v>0.90546565677316826</v>
          </cell>
          <cell r="G1124">
            <v>0.87251054806556427</v>
          </cell>
          <cell r="H1124">
            <v>0.86154002478573344</v>
          </cell>
          <cell r="I1124">
            <v>0.85356058201922891</v>
          </cell>
          <cell r="J1124">
            <v>0.84221637999199195</v>
          </cell>
          <cell r="K1124">
            <v>0.82849168138850671</v>
          </cell>
          <cell r="L1124">
            <v>0.81273458010251542</v>
          </cell>
          <cell r="M1124">
            <v>0.78991481252099915</v>
          </cell>
          <cell r="N1124">
            <v>0.77596048951362662</v>
          </cell>
          <cell r="O1124">
            <v>0.74944079753271853</v>
          </cell>
          <cell r="P1124">
            <v>0.70286154801086376</v>
          </cell>
          <cell r="Q1124">
            <v>0.66261862311164166</v>
          </cell>
        </row>
        <row r="1125">
          <cell r="F1125">
            <v>1.0823009803008365</v>
          </cell>
          <cell r="G1125">
            <v>1.0825965976980909</v>
          </cell>
          <cell r="H1125">
            <v>1.0765811568121326</v>
          </cell>
          <cell r="I1125">
            <v>1.0692186281602327</v>
          </cell>
          <cell r="J1125">
            <v>1.0640076021448175</v>
          </cell>
          <cell r="K1125">
            <v>1.0594927144193895</v>
          </cell>
          <cell r="L1125">
            <v>1.0553850989671998</v>
          </cell>
          <cell r="M1125">
            <v>1.0523801482467559</v>
          </cell>
          <cell r="N1125">
            <v>1.0463079396609167</v>
          </cell>
          <cell r="O1125">
            <v>1.043212948185045</v>
          </cell>
          <cell r="P1125">
            <v>1.0418469229264424</v>
          </cell>
          <cell r="Q1125">
            <v>1.0378654456215646</v>
          </cell>
        </row>
        <row r="1126">
          <cell r="F1126">
            <v>1.0144383836281687</v>
          </cell>
          <cell r="G1126">
            <v>1.0177945793647447</v>
          </cell>
          <cell r="H1126">
            <v>1.0176002306437557</v>
          </cell>
          <cell r="I1126">
            <v>1.016878526802542</v>
          </cell>
          <cell r="J1126">
            <v>1.0164566963932866</v>
          </cell>
          <cell r="K1126">
            <v>1.0160527059563829</v>
          </cell>
          <cell r="L1126">
            <v>1.0156228138146561</v>
          </cell>
          <cell r="M1126">
            <v>1.0153894751844601</v>
          </cell>
          <cell r="N1126">
            <v>1.014132474690989</v>
          </cell>
          <cell r="O1126">
            <v>1.0136368677174572</v>
          </cell>
          <cell r="P1126">
            <v>1.0136186240663143</v>
          </cell>
          <cell r="Q1126">
            <v>1.0126932149518266</v>
          </cell>
        </row>
        <row r="1127">
          <cell r="F1127">
            <v>0.92692549329401475</v>
          </cell>
          <cell r="G1127">
            <v>0.92633759901173107</v>
          </cell>
          <cell r="H1127">
            <v>0.92226741880043173</v>
          </cell>
          <cell r="I1127">
            <v>0.92042855328547157</v>
          </cell>
          <cell r="J1127">
            <v>0.91721893142949595</v>
          </cell>
          <cell r="K1127">
            <v>0.91361776131964167</v>
          </cell>
          <cell r="L1127">
            <v>0.90982363657463816</v>
          </cell>
          <cell r="M1127">
            <v>0.90402285535646842</v>
          </cell>
          <cell r="N1127">
            <v>0.90397361538154242</v>
          </cell>
          <cell r="O1127">
            <v>0.89943519417771611</v>
          </cell>
          <cell r="P1127">
            <v>0.89038939929584004</v>
          </cell>
          <cell r="Q1127">
            <v>0.88783289171976532</v>
          </cell>
        </row>
        <row r="1128">
          <cell r="F1128">
            <v>0.93091039000262277</v>
          </cell>
          <cell r="G1128">
            <v>0.94044729465378396</v>
          </cell>
          <cell r="H1128">
            <v>0.93759892124650457</v>
          </cell>
          <cell r="I1128">
            <v>0.93661141162544215</v>
          </cell>
          <cell r="J1128">
            <v>0.93457228572125828</v>
          </cell>
          <cell r="K1128">
            <v>0.93232267077818376</v>
          </cell>
          <cell r="L1128">
            <v>0.92999331305092603</v>
          </cell>
          <cell r="M1128">
            <v>0.92624489373930974</v>
          </cell>
          <cell r="N1128">
            <v>0.92705355772157316</v>
          </cell>
          <cell r="O1128">
            <v>0.92443869477817375</v>
          </cell>
          <cell r="P1128">
            <v>0.91870913647776764</v>
          </cell>
          <cell r="Q1128">
            <v>0.91799850494281066</v>
          </cell>
        </row>
        <row r="1129">
          <cell r="F1129">
            <v>0.93663815738465361</v>
          </cell>
          <cell r="G1129">
            <v>0.93656994678647887</v>
          </cell>
          <cell r="H1129">
            <v>0.93340212968979119</v>
          </cell>
          <cell r="I1129">
            <v>0.93220015412197288</v>
          </cell>
          <cell r="J1129">
            <v>0.92986221232462818</v>
          </cell>
          <cell r="K1129">
            <v>0.92727075507754086</v>
          </cell>
          <cell r="L1129">
            <v>0.92457387483245501</v>
          </cell>
          <cell r="M1129">
            <v>0.92031006244042413</v>
          </cell>
          <cell r="N1129">
            <v>0.92093353272963852</v>
          </cell>
          <cell r="O1129">
            <v>0.91785245727802145</v>
          </cell>
          <cell r="P1129">
            <v>0.9113105742657257</v>
          </cell>
          <cell r="Q1129">
            <v>0.91018905551980744</v>
          </cell>
        </row>
        <row r="1130">
          <cell r="F1130">
            <v>0.95054516372390851</v>
          </cell>
          <cell r="G1130">
            <v>0.94966407239002382</v>
          </cell>
          <cell r="H1130">
            <v>0.94750764206736238</v>
          </cell>
          <cell r="I1130">
            <v>0.94695047731801396</v>
          </cell>
          <cell r="J1130">
            <v>0.94552961994642759</v>
          </cell>
          <cell r="K1130">
            <v>0.94397918300840478</v>
          </cell>
          <cell r="L1130">
            <v>0.94239236127951909</v>
          </cell>
          <cell r="M1130">
            <v>0.93969788880355731</v>
          </cell>
          <cell r="N1130">
            <v>0.94078392878680062</v>
          </cell>
          <cell r="O1130">
            <v>0.93907210853167189</v>
          </cell>
          <cell r="P1130">
            <v>0.93496229715167922</v>
          </cell>
          <cell r="Q1130">
            <v>0.9349447661223893</v>
          </cell>
        </row>
        <row r="1131">
          <cell r="F1131">
            <v>0.96939410633337852</v>
          </cell>
          <cell r="G1131">
            <v>0.9707040633498385</v>
          </cell>
          <cell r="H1131">
            <v>0.96999764353976192</v>
          </cell>
          <cell r="I1131">
            <v>0.97029773601448055</v>
          </cell>
          <cell r="J1131">
            <v>0.9701296896042213</v>
          </cell>
          <cell r="K1131">
            <v>0.96993583170985331</v>
          </cell>
          <cell r="L1131">
            <v>0.96970480371802548</v>
          </cell>
          <cell r="M1131">
            <v>0.9688223764436863</v>
          </cell>
          <cell r="N1131">
            <v>0.96982196641174434</v>
          </cell>
          <cell r="O1131">
            <v>0.96934409902076635</v>
          </cell>
          <cell r="P1131">
            <v>0.96773397979336617</v>
          </cell>
          <cell r="Q1131">
            <v>0.96817012616741605</v>
          </cell>
        </row>
        <row r="1132">
          <cell r="F1132">
            <v>0.98966628010549929</v>
          </cell>
          <cell r="G1132">
            <v>0.9914376852086032</v>
          </cell>
          <cell r="H1132">
            <v>0.99118578485060371</v>
          </cell>
          <cell r="I1132">
            <v>0.99125069831139212</v>
          </cell>
          <cell r="J1132">
            <v>0.99116771516546631</v>
          </cell>
          <cell r="K1132">
            <v>0.9910801711982975</v>
          </cell>
          <cell r="L1132">
            <v>0.9909418239281822</v>
          </cell>
          <cell r="M1132">
            <v>0.99055096339406301</v>
          </cell>
          <cell r="N1132">
            <v>0.99068663088799525</v>
          </cell>
          <cell r="O1132">
            <v>0.99035201929765593</v>
          </cell>
          <cell r="P1132">
            <v>0.98967912968800076</v>
          </cell>
          <cell r="Q1132">
            <v>0.98963367574552341</v>
          </cell>
        </row>
        <row r="1133">
          <cell r="F1133">
            <v>0.93528734604141828</v>
          </cell>
          <cell r="G1133">
            <v>0.93181899112967681</v>
          </cell>
          <cell r="H1133">
            <v>0.92844149833143796</v>
          </cell>
          <cell r="I1133">
            <v>0.92720022779705458</v>
          </cell>
          <cell r="J1133">
            <v>0.92476456679982089</v>
          </cell>
          <cell r="K1133">
            <v>0.92206221935839905</v>
          </cell>
          <cell r="L1133">
            <v>0.91927121219660701</v>
          </cell>
          <cell r="M1133">
            <v>0.91477935274192068</v>
          </cell>
          <cell r="N1133">
            <v>0.91548916353993826</v>
          </cell>
          <cell r="O1133">
            <v>0.912297229183336</v>
          </cell>
          <cell r="P1133">
            <v>0.90538726021343763</v>
          </cell>
          <cell r="Q1133">
            <v>0.90430852958338259</v>
          </cell>
        </row>
        <row r="1134">
          <cell r="F1134">
            <v>0.97296095110906389</v>
          </cell>
          <cell r="G1134">
            <v>0.98250001129520814</v>
          </cell>
          <cell r="H1134">
            <v>0.98210474920828206</v>
          </cell>
          <cell r="I1134">
            <v>0.98233047473823265</v>
          </cell>
          <cell r="J1134">
            <v>0.9822663200739713</v>
          </cell>
          <cell r="K1134">
            <v>0.98218837699975658</v>
          </cell>
          <cell r="L1134">
            <v>0.98205021051435692</v>
          </cell>
          <cell r="M1134">
            <v>0.98146856952045669</v>
          </cell>
          <cell r="N1134">
            <v>0.98195886634350626</v>
          </cell>
          <cell r="O1134">
            <v>0.98154621728179647</v>
          </cell>
          <cell r="P1134">
            <v>0.98046717977457465</v>
          </cell>
          <cell r="Q1134">
            <v>0.98060054490356341</v>
          </cell>
        </row>
        <row r="1135">
          <cell r="F1135">
            <v>0</v>
          </cell>
          <cell r="G1135">
            <v>3.0229833877729884</v>
          </cell>
          <cell r="H1135">
            <v>1.6752517886473302</v>
          </cell>
          <cell r="I1135">
            <v>1.394208933552294</v>
          </cell>
          <cell r="J1135">
            <v>1.2809651714308241</v>
          </cell>
          <cell r="K1135">
            <v>1.2179568955458357</v>
          </cell>
          <cell r="L1135">
            <v>1.1774208255664436</v>
          </cell>
          <cell r="M1135">
            <v>1.1512451130682051</v>
          </cell>
          <cell r="N1135">
            <v>1.1229836715675161</v>
          </cell>
          <cell r="O1135">
            <v>1.1076200515632733</v>
          </cell>
          <cell r="P1135">
            <v>1.0987616954963546</v>
          </cell>
          <cell r="Q1135">
            <v>1.0853170890791533</v>
          </cell>
        </row>
        <row r="1136">
          <cell r="F1136">
            <v>0</v>
          </cell>
          <cell r="G1136">
            <v>3.0229833877729888</v>
          </cell>
          <cell r="H1136">
            <v>1.6752517886473302</v>
          </cell>
          <cell r="I1136">
            <v>1.3942089335522938</v>
          </cell>
          <cell r="J1136">
            <v>1.2809651714308243</v>
          </cell>
          <cell r="K1136">
            <v>1.2179568955458357</v>
          </cell>
          <cell r="L1136">
            <v>1.1774208255664433</v>
          </cell>
          <cell r="M1136">
            <v>1.1512451130682053</v>
          </cell>
          <cell r="N1136">
            <v>1.1229836715675161</v>
          </cell>
          <cell r="O1136">
            <v>1.107620051563273</v>
          </cell>
          <cell r="P1136">
            <v>1.0987616954963546</v>
          </cell>
          <cell r="Q1136">
            <v>1.0853170890791533</v>
          </cell>
        </row>
        <row r="1137">
          <cell r="F1137">
            <v>0</v>
          </cell>
          <cell r="G1137">
            <v>3.0229833877729884</v>
          </cell>
          <cell r="H1137">
            <v>1.6752517886473299</v>
          </cell>
          <cell r="I1137">
            <v>1.3942089335522938</v>
          </cell>
          <cell r="J1137">
            <v>1.2809651714308246</v>
          </cell>
          <cell r="K1137">
            <v>1.2179568955458357</v>
          </cell>
          <cell r="L1137">
            <v>1.1774208255664433</v>
          </cell>
          <cell r="M1137">
            <v>1.1512451130682053</v>
          </cell>
          <cell r="N1137">
            <v>1.1229836715675161</v>
          </cell>
          <cell r="O1137">
            <v>1.1076200515632733</v>
          </cell>
          <cell r="P1137">
            <v>1.0987616954963544</v>
          </cell>
          <cell r="Q1137">
            <v>1.0853170890791533</v>
          </cell>
        </row>
        <row r="1138">
          <cell r="F1138">
            <v>1.1978263684445052</v>
          </cell>
          <cell r="G1138">
            <v>1.2042550479988987</v>
          </cell>
          <cell r="H1138">
            <v>1.218696788701273</v>
          </cell>
          <cell r="I1138">
            <v>1.1994195943037163</v>
          </cell>
          <cell r="J1138">
            <v>1.1834810169677914</v>
          </cell>
          <cell r="K1138">
            <v>1.15054941531385</v>
          </cell>
          <cell r="L1138">
            <v>1.1036298005781973</v>
          </cell>
          <cell r="M1138">
            <v>1.0700823045507792</v>
          </cell>
          <cell r="N1138">
            <v>1.062690985301314</v>
          </cell>
          <cell r="O1138">
            <v>1.0569581140721909</v>
          </cell>
          <cell r="P1138">
            <v>1.0523761621885743</v>
          </cell>
          <cell r="Q1138">
            <v>1.026059489773103</v>
          </cell>
        </row>
        <row r="1139">
          <cell r="F1139">
            <v>0.99773254650940524</v>
          </cell>
          <cell r="G1139">
            <v>0.99587692270278427</v>
          </cell>
          <cell r="H1139">
            <v>0.99579704965676519</v>
          </cell>
          <cell r="I1139">
            <v>0.99585345336417463</v>
          </cell>
          <cell r="J1139">
            <v>0.99584216576581119</v>
          </cell>
          <cell r="K1139">
            <v>0.99583051398699896</v>
          </cell>
          <cell r="L1139">
            <v>0.99581764260947603</v>
          </cell>
          <cell r="M1139">
            <v>0.99573306410218587</v>
          </cell>
          <cell r="N1139">
            <v>0.99592156454182013</v>
          </cell>
          <cell r="O1139">
            <v>0.99590409663505741</v>
          </cell>
          <cell r="P1139">
            <v>0.99574669707749275</v>
          </cell>
          <cell r="Q1139">
            <v>0.995864652937416</v>
          </cell>
        </row>
        <row r="1140">
          <cell r="F1140">
            <v>0.98900789094513519</v>
          </cell>
          <cell r="G1140">
            <v>0.98348458693169272</v>
          </cell>
          <cell r="H1140">
            <v>0.98307294925503819</v>
          </cell>
          <cell r="I1140">
            <v>0.98320262857740637</v>
          </cell>
          <cell r="J1140">
            <v>0.9830627121318849</v>
          </cell>
          <cell r="K1140">
            <v>0.98291566183649104</v>
          </cell>
          <cell r="L1140">
            <v>0.98277090337421047</v>
          </cell>
          <cell r="M1140">
            <v>0.98233507106604789</v>
          </cell>
          <cell r="N1140">
            <v>0.98303615336816808</v>
          </cell>
          <cell r="O1140">
            <v>0.98289847771078553</v>
          </cell>
          <cell r="P1140">
            <v>0.98216126309127827</v>
          </cell>
          <cell r="Q1140">
            <v>0.98258136544831431</v>
          </cell>
        </row>
        <row r="1141">
          <cell r="F1141">
            <v>0.96975730064600574</v>
          </cell>
          <cell r="G1141">
            <v>0.96657762646079459</v>
          </cell>
          <cell r="H1141">
            <v>0.96544778220873095</v>
          </cell>
          <cell r="I1141">
            <v>0.96540242497314777</v>
          </cell>
          <cell r="J1141">
            <v>0.96480359832323048</v>
          </cell>
          <cell r="K1141">
            <v>0.96416263869578833</v>
          </cell>
          <cell r="L1141">
            <v>0.96351973090958165</v>
          </cell>
          <cell r="M1141">
            <v>0.96222733206314937</v>
          </cell>
          <cell r="N1141">
            <v>0.96334488793030681</v>
          </cell>
          <cell r="O1141">
            <v>0.9626960183301867</v>
          </cell>
          <cell r="P1141">
            <v>0.96067428913121145</v>
          </cell>
          <cell r="Q1141">
            <v>0.96117957321212288</v>
          </cell>
        </row>
        <row r="1142">
          <cell r="F1142">
            <v>0.95219671502210956</v>
          </cell>
          <cell r="G1142">
            <v>0.90540423219322741</v>
          </cell>
          <cell r="H1142">
            <v>0.89908437964654386</v>
          </cell>
          <cell r="I1142">
            <v>0.8954391729727782</v>
          </cell>
          <cell r="J1142">
            <v>0.88983132444072499</v>
          </cell>
          <cell r="K1142">
            <v>0.88336763823073183</v>
          </cell>
          <cell r="L1142">
            <v>0.87635462927938079</v>
          </cell>
          <cell r="M1142">
            <v>0.86607656009327016</v>
          </cell>
          <cell r="N1142">
            <v>0.86324960335325029</v>
          </cell>
          <cell r="O1142">
            <v>0.85389254466636233</v>
          </cell>
          <cell r="P1142">
            <v>0.83679867315881995</v>
          </cell>
          <cell r="Q1142">
            <v>0.82823144379185321</v>
          </cell>
        </row>
        <row r="1143">
          <cell r="F1143">
            <v>0.96627153777328278</v>
          </cell>
          <cell r="G1143">
            <v>0.94001400252749845</v>
          </cell>
          <cell r="H1143">
            <v>0.93789628358379207</v>
          </cell>
          <cell r="I1143">
            <v>0.93780120513156895</v>
          </cell>
          <cell r="J1143">
            <v>0.93678686715385739</v>
          </cell>
          <cell r="K1143">
            <v>0.9356762529319248</v>
          </cell>
          <cell r="L1143">
            <v>0.93459827177494803</v>
          </cell>
          <cell r="M1143">
            <v>0.93218363075857702</v>
          </cell>
          <cell r="N1143">
            <v>0.93393083155440537</v>
          </cell>
          <cell r="O1143">
            <v>0.93265427866725936</v>
          </cell>
          <cell r="P1143">
            <v>0.92872011120013964</v>
          </cell>
          <cell r="Q1143">
            <v>0.92939243514573278</v>
          </cell>
        </row>
        <row r="1144">
          <cell r="F1144">
            <v>0.94519258212261525</v>
          </cell>
          <cell r="G1144">
            <v>0.9579787129001115</v>
          </cell>
          <cell r="H1144">
            <v>0.95636594798055541</v>
          </cell>
          <cell r="I1144">
            <v>0.95610413929682392</v>
          </cell>
          <cell r="J1144">
            <v>0.95513572829460502</v>
          </cell>
          <cell r="K1144">
            <v>0.95408910667588742</v>
          </cell>
          <cell r="L1144">
            <v>0.95302868513335948</v>
          </cell>
          <cell r="M1144">
            <v>0.9511014011933383</v>
          </cell>
          <cell r="N1144">
            <v>0.95227027588288438</v>
          </cell>
          <cell r="O1144">
            <v>0.95116424634261076</v>
          </cell>
          <cell r="P1144">
            <v>0.94820343541011476</v>
          </cell>
          <cell r="Q1144">
            <v>0.94854162385084329</v>
          </cell>
        </row>
        <row r="1145">
          <cell r="F1145">
            <v>1.5674102050346927</v>
          </cell>
          <cell r="G1145">
            <v>1.3789955746380365</v>
          </cell>
          <cell r="H1145">
            <v>1.2729013595894285</v>
          </cell>
          <cell r="I1145">
            <v>1.2066860955857146</v>
          </cell>
          <cell r="J1145">
            <v>1.1679546363342443</v>
          </cell>
          <cell r="K1145">
            <v>1.1411874954404817</v>
          </cell>
          <cell r="L1145">
            <v>1.1211821138828877</v>
          </cell>
          <cell r="M1145">
            <v>1.1071799137341403</v>
          </cell>
          <cell r="N1145">
            <v>1.089490434114339</v>
          </cell>
          <cell r="O1145">
            <v>1.0796870980570095</v>
          </cell>
          <cell r="P1145">
            <v>1.0741294842454572</v>
          </cell>
          <cell r="Q1145">
            <v>1.0646575511043581</v>
          </cell>
        </row>
        <row r="1146">
          <cell r="F1146">
            <v>1.4905262346258445</v>
          </cell>
          <cell r="G1146">
            <v>1.342002092624585</v>
          </cell>
          <cell r="H1146">
            <v>1.2528709714093633</v>
          </cell>
          <cell r="I1146">
            <v>1.1944273784580379</v>
          </cell>
          <cell r="J1146">
            <v>1.1594868531176765</v>
          </cell>
          <cell r="K1146">
            <v>1.1349432352588658</v>
          </cell>
          <cell r="L1146">
            <v>1.1163622875009298</v>
          </cell>
          <cell r="M1146">
            <v>1.1032688409227545</v>
          </cell>
          <cell r="N1146">
            <v>1.0864458870063682</v>
          </cell>
          <cell r="O1146">
            <v>1.0771123453296692</v>
          </cell>
          <cell r="P1146">
            <v>1.071835258355021</v>
          </cell>
          <cell r="Q1146">
            <v>1.0627216750823907</v>
          </cell>
        </row>
        <row r="1147">
          <cell r="F1147">
            <v>1.6036123707789529</v>
          </cell>
          <cell r="G1147">
            <v>1.3996151946709228</v>
          </cell>
          <cell r="H1147">
            <v>1.3525877310127377</v>
          </cell>
          <cell r="I1147">
            <v>1.2861886682600838</v>
          </cell>
          <cell r="J1147">
            <v>1.2439610849209932</v>
          </cell>
          <cell r="K1147">
            <v>1.1939900137659134</v>
          </cell>
          <cell r="L1147">
            <v>1.1375864975026073</v>
          </cell>
          <cell r="M1147">
            <v>1.0998742055223709</v>
          </cell>
          <cell r="N1147">
            <v>1.087376848129131</v>
          </cell>
          <cell r="O1147">
            <v>1.0790886844025647</v>
          </cell>
          <cell r="P1147">
            <v>1.0732789136489691</v>
          </cell>
          <cell r="Q1147">
            <v>1.0471871605304559</v>
          </cell>
        </row>
        <row r="1148">
          <cell r="F1148">
            <v>0</v>
          </cell>
          <cell r="G1148">
            <v>0</v>
          </cell>
          <cell r="H1148">
            <v>0</v>
          </cell>
          <cell r="I1148">
            <v>0</v>
          </cell>
          <cell r="J1148">
            <v>0</v>
          </cell>
          <cell r="K1148">
            <v>0</v>
          </cell>
          <cell r="L1148">
            <v>0</v>
          </cell>
          <cell r="M1148">
            <v>0</v>
          </cell>
          <cell r="N1148">
            <v>0</v>
          </cell>
          <cell r="O1148">
            <v>0</v>
          </cell>
          <cell r="P1148">
            <v>0</v>
          </cell>
          <cell r="Q1148">
            <v>0</v>
          </cell>
        </row>
        <row r="1149">
          <cell r="F1149">
            <v>0</v>
          </cell>
          <cell r="G1149">
            <v>0</v>
          </cell>
          <cell r="H1149">
            <v>0</v>
          </cell>
          <cell r="I1149">
            <v>0</v>
          </cell>
          <cell r="J1149">
            <v>0</v>
          </cell>
          <cell r="K1149">
            <v>0</v>
          </cell>
          <cell r="L1149">
            <v>0</v>
          </cell>
          <cell r="M1149">
            <v>0</v>
          </cell>
          <cell r="N1149">
            <v>0</v>
          </cell>
          <cell r="O1149">
            <v>0</v>
          </cell>
          <cell r="P1149">
            <v>0</v>
          </cell>
          <cell r="Q1149">
            <v>0</v>
          </cell>
        </row>
        <row r="1150">
          <cell r="F1150">
            <v>0</v>
          </cell>
          <cell r="G1150">
            <v>0</v>
          </cell>
          <cell r="H1150">
            <v>0</v>
          </cell>
          <cell r="I1150">
            <v>0</v>
          </cell>
          <cell r="J1150">
            <v>0</v>
          </cell>
          <cell r="K1150">
            <v>0</v>
          </cell>
          <cell r="L1150">
            <v>0</v>
          </cell>
          <cell r="M1150">
            <v>0</v>
          </cell>
          <cell r="N1150">
            <v>0</v>
          </cell>
          <cell r="O1150">
            <v>0</v>
          </cell>
          <cell r="P1150">
            <v>0</v>
          </cell>
          <cell r="Q1150">
            <v>0</v>
          </cell>
        </row>
        <row r="1151">
          <cell r="F1151">
            <v>0</v>
          </cell>
          <cell r="G1151">
            <v>0</v>
          </cell>
          <cell r="H1151">
            <v>0</v>
          </cell>
          <cell r="I1151">
            <v>0</v>
          </cell>
          <cell r="J1151">
            <v>0</v>
          </cell>
          <cell r="K1151">
            <v>0</v>
          </cell>
          <cell r="L1151">
            <v>0</v>
          </cell>
          <cell r="M1151">
            <v>0</v>
          </cell>
          <cell r="N1151">
            <v>0</v>
          </cell>
          <cell r="O1151">
            <v>0</v>
          </cell>
          <cell r="P1151">
            <v>0</v>
          </cell>
          <cell r="Q1151">
            <v>0</v>
          </cell>
        </row>
        <row r="1152">
          <cell r="F1152">
            <v>0</v>
          </cell>
          <cell r="G1152">
            <v>0</v>
          </cell>
          <cell r="H1152">
            <v>0</v>
          </cell>
          <cell r="I1152">
            <v>0</v>
          </cell>
          <cell r="J1152">
            <v>0</v>
          </cell>
          <cell r="K1152">
            <v>0</v>
          </cell>
          <cell r="L1152">
            <v>0</v>
          </cell>
          <cell r="M1152">
            <v>0</v>
          </cell>
          <cell r="N1152">
            <v>0</v>
          </cell>
          <cell r="O1152">
            <v>0</v>
          </cell>
          <cell r="P1152">
            <v>0</v>
          </cell>
          <cell r="Q1152">
            <v>0</v>
          </cell>
        </row>
        <row r="1153">
          <cell r="F1153">
            <v>0</v>
          </cell>
          <cell r="G1153">
            <v>0</v>
          </cell>
          <cell r="H1153">
            <v>0</v>
          </cell>
          <cell r="I1153">
            <v>0</v>
          </cell>
          <cell r="J1153">
            <v>0</v>
          </cell>
          <cell r="K1153">
            <v>0</v>
          </cell>
          <cell r="L1153">
            <v>0</v>
          </cell>
          <cell r="M1153">
            <v>0</v>
          </cell>
          <cell r="N1153">
            <v>0</v>
          </cell>
          <cell r="O1153">
            <v>0</v>
          </cell>
          <cell r="P1153">
            <v>0</v>
          </cell>
          <cell r="Q1153">
            <v>0</v>
          </cell>
        </row>
        <row r="1154">
          <cell r="F1154">
            <v>0</v>
          </cell>
          <cell r="G1154">
            <v>0</v>
          </cell>
          <cell r="H1154">
            <v>0</v>
          </cell>
          <cell r="I1154">
            <v>0</v>
          </cell>
          <cell r="J1154">
            <v>0</v>
          </cell>
          <cell r="K1154">
            <v>0</v>
          </cell>
          <cell r="L1154">
            <v>0</v>
          </cell>
          <cell r="M1154">
            <v>0</v>
          </cell>
          <cell r="N1154">
            <v>0</v>
          </cell>
          <cell r="O1154">
            <v>0</v>
          </cell>
          <cell r="P1154">
            <v>0</v>
          </cell>
          <cell r="Q1154">
            <v>0</v>
          </cell>
        </row>
        <row r="1155">
          <cell r="F1155">
            <v>0</v>
          </cell>
          <cell r="G1155">
            <v>0</v>
          </cell>
          <cell r="H1155">
            <v>0</v>
          </cell>
          <cell r="I1155">
            <v>0</v>
          </cell>
          <cell r="J1155">
            <v>0</v>
          </cell>
          <cell r="K1155">
            <v>0</v>
          </cell>
          <cell r="L1155">
            <v>0</v>
          </cell>
          <cell r="M1155">
            <v>0</v>
          </cell>
          <cell r="N1155">
            <v>0</v>
          </cell>
          <cell r="O1155">
            <v>0</v>
          </cell>
          <cell r="P1155">
            <v>0</v>
          </cell>
          <cell r="Q1155">
            <v>0</v>
          </cell>
        </row>
        <row r="1156">
          <cell r="F1156">
            <v>0</v>
          </cell>
          <cell r="G1156">
            <v>0</v>
          </cell>
          <cell r="H1156">
            <v>0</v>
          </cell>
          <cell r="I1156">
            <v>0</v>
          </cell>
          <cell r="J1156">
            <v>0</v>
          </cell>
          <cell r="K1156">
            <v>0</v>
          </cell>
          <cell r="L1156">
            <v>0</v>
          </cell>
          <cell r="M1156">
            <v>0</v>
          </cell>
          <cell r="N1156">
            <v>0</v>
          </cell>
          <cell r="O1156">
            <v>0</v>
          </cell>
          <cell r="P1156">
            <v>0</v>
          </cell>
          <cell r="Q1156">
            <v>0</v>
          </cell>
        </row>
        <row r="1157">
          <cell r="F1157">
            <v>0</v>
          </cell>
          <cell r="G1157">
            <v>0</v>
          </cell>
          <cell r="H1157">
            <v>0</v>
          </cell>
          <cell r="I1157">
            <v>0</v>
          </cell>
          <cell r="J1157">
            <v>0</v>
          </cell>
          <cell r="K1157">
            <v>0</v>
          </cell>
          <cell r="L1157">
            <v>0</v>
          </cell>
          <cell r="N1157">
            <v>0</v>
          </cell>
          <cell r="O1157">
            <v>0</v>
          </cell>
          <cell r="P1157">
            <v>0</v>
          </cell>
          <cell r="Q1157">
            <v>0</v>
          </cell>
        </row>
        <row r="1158">
          <cell r="F1158">
            <v>0</v>
          </cell>
          <cell r="G1158">
            <v>0</v>
          </cell>
          <cell r="H1158">
            <v>0</v>
          </cell>
          <cell r="I1158">
            <v>0</v>
          </cell>
          <cell r="J1158">
            <v>0</v>
          </cell>
          <cell r="K1158">
            <v>0</v>
          </cell>
          <cell r="L1158">
            <v>0</v>
          </cell>
          <cell r="M1158">
            <v>0</v>
          </cell>
          <cell r="N1158">
            <v>0</v>
          </cell>
          <cell r="O1158">
            <v>0</v>
          </cell>
          <cell r="P1158">
            <v>0</v>
          </cell>
          <cell r="Q1158">
            <v>0</v>
          </cell>
        </row>
        <row r="1159">
          <cell r="F1159">
            <v>0</v>
          </cell>
          <cell r="G1159">
            <v>0</v>
          </cell>
          <cell r="H1159">
            <v>0</v>
          </cell>
          <cell r="I1159">
            <v>0</v>
          </cell>
          <cell r="J1159">
            <v>0</v>
          </cell>
          <cell r="K1159">
            <v>0</v>
          </cell>
          <cell r="L1159">
            <v>0</v>
          </cell>
          <cell r="M1159">
            <v>0</v>
          </cell>
          <cell r="N1159">
            <v>0</v>
          </cell>
          <cell r="O1159">
            <v>0</v>
          </cell>
          <cell r="P1159">
            <v>0</v>
          </cell>
          <cell r="Q1159">
            <v>0</v>
          </cell>
        </row>
        <row r="1160">
          <cell r="F1160">
            <v>0</v>
          </cell>
          <cell r="G1160">
            <v>0</v>
          </cell>
          <cell r="H1160">
            <v>0</v>
          </cell>
          <cell r="I1160">
            <v>0</v>
          </cell>
          <cell r="J1160">
            <v>0</v>
          </cell>
          <cell r="K1160">
            <v>0</v>
          </cell>
          <cell r="L1160">
            <v>0</v>
          </cell>
          <cell r="M1160">
            <v>0</v>
          </cell>
          <cell r="N1160">
            <v>0</v>
          </cell>
          <cell r="O1160">
            <v>0</v>
          </cell>
          <cell r="P1160">
            <v>0</v>
          </cell>
          <cell r="Q1160">
            <v>0</v>
          </cell>
        </row>
        <row r="1161">
          <cell r="F1161">
            <v>0</v>
          </cell>
          <cell r="G1161">
            <v>0</v>
          </cell>
          <cell r="H1161">
            <v>0</v>
          </cell>
          <cell r="I1161">
            <v>0</v>
          </cell>
          <cell r="J1161">
            <v>0</v>
          </cell>
          <cell r="K1161">
            <v>0</v>
          </cell>
          <cell r="L1161">
            <v>0</v>
          </cell>
          <cell r="M1161">
            <v>0</v>
          </cell>
          <cell r="N1161">
            <v>0</v>
          </cell>
          <cell r="O1161">
            <v>0</v>
          </cell>
          <cell r="P1161">
            <v>0</v>
          </cell>
          <cell r="Q1161">
            <v>0</v>
          </cell>
        </row>
        <row r="1162">
          <cell r="F1162">
            <v>0</v>
          </cell>
          <cell r="G1162">
            <v>0</v>
          </cell>
          <cell r="H1162">
            <v>0</v>
          </cell>
          <cell r="I1162">
            <v>0</v>
          </cell>
          <cell r="J1162">
            <v>0</v>
          </cell>
          <cell r="K1162">
            <v>0</v>
          </cell>
          <cell r="L1162">
            <v>0</v>
          </cell>
          <cell r="M1162">
            <v>0</v>
          </cell>
          <cell r="N1162">
            <v>0</v>
          </cell>
          <cell r="O1162">
            <v>0</v>
          </cell>
          <cell r="P1162">
            <v>0</v>
          </cell>
          <cell r="Q1162">
            <v>0</v>
          </cell>
        </row>
        <row r="1163">
          <cell r="F1163">
            <v>0</v>
          </cell>
          <cell r="G1163">
            <v>0</v>
          </cell>
          <cell r="H1163">
            <v>0</v>
          </cell>
          <cell r="I1163">
            <v>0</v>
          </cell>
          <cell r="J1163">
            <v>0</v>
          </cell>
          <cell r="K1163">
            <v>0</v>
          </cell>
          <cell r="L1163">
            <v>0</v>
          </cell>
          <cell r="M1163">
            <v>0</v>
          </cell>
          <cell r="N1163">
            <v>0</v>
          </cell>
          <cell r="O1163">
            <v>0</v>
          </cell>
          <cell r="P1163">
            <v>0</v>
          </cell>
          <cell r="Q1163">
            <v>0</v>
          </cell>
        </row>
        <row r="1164">
          <cell r="F1164">
            <v>0</v>
          </cell>
          <cell r="G1164">
            <v>0</v>
          </cell>
          <cell r="H1164">
            <v>0</v>
          </cell>
          <cell r="I1164">
            <v>0</v>
          </cell>
          <cell r="J1164">
            <v>0</v>
          </cell>
          <cell r="K1164">
            <v>0</v>
          </cell>
          <cell r="L1164">
            <v>0</v>
          </cell>
          <cell r="M1164">
            <v>0</v>
          </cell>
          <cell r="N1164">
            <v>0</v>
          </cell>
          <cell r="O1164">
            <v>0</v>
          </cell>
          <cell r="P1164">
            <v>0</v>
          </cell>
          <cell r="Q1164">
            <v>0</v>
          </cell>
        </row>
        <row r="1165">
          <cell r="F1165">
            <v>0</v>
          </cell>
          <cell r="G1165">
            <v>0</v>
          </cell>
          <cell r="H1165">
            <v>0</v>
          </cell>
          <cell r="I1165">
            <v>0</v>
          </cell>
          <cell r="J1165">
            <v>0</v>
          </cell>
          <cell r="K1165">
            <v>0</v>
          </cell>
          <cell r="L1165">
            <v>0</v>
          </cell>
          <cell r="M1165">
            <v>0</v>
          </cell>
          <cell r="N1165">
            <v>0</v>
          </cell>
          <cell r="O1165">
            <v>0</v>
          </cell>
          <cell r="P1165">
            <v>0</v>
          </cell>
          <cell r="Q1165">
            <v>0</v>
          </cell>
        </row>
        <row r="1166">
          <cell r="F1166">
            <v>0</v>
          </cell>
          <cell r="G1166">
            <v>0</v>
          </cell>
          <cell r="H1166">
            <v>0</v>
          </cell>
          <cell r="I1166">
            <v>0</v>
          </cell>
          <cell r="J1166">
            <v>0</v>
          </cell>
          <cell r="K1166">
            <v>0</v>
          </cell>
          <cell r="L1166">
            <v>0</v>
          </cell>
          <cell r="M1166">
            <v>0</v>
          </cell>
          <cell r="N1166">
            <v>0</v>
          </cell>
          <cell r="O1166">
            <v>0</v>
          </cell>
          <cell r="P1166">
            <v>0</v>
          </cell>
          <cell r="Q1166">
            <v>0</v>
          </cell>
        </row>
        <row r="1167">
          <cell r="F1167">
            <v>0</v>
          </cell>
          <cell r="G1167">
            <v>0</v>
          </cell>
          <cell r="H1167">
            <v>0</v>
          </cell>
          <cell r="I1167">
            <v>0</v>
          </cell>
          <cell r="J1167">
            <v>0</v>
          </cell>
          <cell r="K1167">
            <v>0</v>
          </cell>
          <cell r="L1167">
            <v>0</v>
          </cell>
          <cell r="M1167">
            <v>0</v>
          </cell>
          <cell r="N1167">
            <v>0</v>
          </cell>
          <cell r="O1167">
            <v>0</v>
          </cell>
          <cell r="P1167">
            <v>0</v>
          </cell>
          <cell r="Q1167">
            <v>0</v>
          </cell>
        </row>
        <row r="1168">
          <cell r="F1168">
            <v>0</v>
          </cell>
          <cell r="G1168">
            <v>0</v>
          </cell>
          <cell r="H1168">
            <v>0</v>
          </cell>
          <cell r="I1168">
            <v>0</v>
          </cell>
          <cell r="J1168">
            <v>0</v>
          </cell>
          <cell r="K1168">
            <v>0</v>
          </cell>
          <cell r="L1168">
            <v>0</v>
          </cell>
          <cell r="M1168">
            <v>0</v>
          </cell>
          <cell r="N1168">
            <v>0</v>
          </cell>
          <cell r="O1168">
            <v>0</v>
          </cell>
          <cell r="P1168">
            <v>0</v>
          </cell>
          <cell r="Q1168">
            <v>0</v>
          </cell>
        </row>
        <row r="1169">
          <cell r="F1169">
            <v>0</v>
          </cell>
          <cell r="G1169">
            <v>0</v>
          </cell>
          <cell r="H1169">
            <v>0</v>
          </cell>
          <cell r="I1169">
            <v>0</v>
          </cell>
          <cell r="J1169">
            <v>0</v>
          </cell>
          <cell r="K1169">
            <v>0</v>
          </cell>
          <cell r="L1169">
            <v>0</v>
          </cell>
          <cell r="M1169">
            <v>0</v>
          </cell>
          <cell r="N1169">
            <v>0</v>
          </cell>
          <cell r="O1169">
            <v>0</v>
          </cell>
          <cell r="P1169">
            <v>0</v>
          </cell>
          <cell r="Q1169">
            <v>0</v>
          </cell>
        </row>
        <row r="1170">
          <cell r="F1170">
            <v>0</v>
          </cell>
          <cell r="G1170">
            <v>0</v>
          </cell>
          <cell r="H1170">
            <v>0</v>
          </cell>
          <cell r="I1170">
            <v>0</v>
          </cell>
          <cell r="J1170">
            <v>0</v>
          </cell>
          <cell r="K1170">
            <v>0</v>
          </cell>
          <cell r="L1170">
            <v>0</v>
          </cell>
          <cell r="M1170">
            <v>0</v>
          </cell>
          <cell r="N1170">
            <v>0</v>
          </cell>
          <cell r="O1170">
            <v>0</v>
          </cell>
          <cell r="P1170">
            <v>0</v>
          </cell>
          <cell r="Q1170">
            <v>0</v>
          </cell>
        </row>
        <row r="1171">
          <cell r="F1171">
            <v>0</v>
          </cell>
          <cell r="G1171">
            <v>0</v>
          </cell>
          <cell r="H1171">
            <v>0</v>
          </cell>
          <cell r="I1171">
            <v>0</v>
          </cell>
          <cell r="J1171">
            <v>0</v>
          </cell>
          <cell r="K1171">
            <v>0</v>
          </cell>
          <cell r="L1171">
            <v>0</v>
          </cell>
          <cell r="M1171">
            <v>0</v>
          </cell>
          <cell r="N1171">
            <v>0</v>
          </cell>
          <cell r="O1171">
            <v>0</v>
          </cell>
          <cell r="P1171">
            <v>0</v>
          </cell>
          <cell r="Q1171">
            <v>0</v>
          </cell>
        </row>
        <row r="1172">
          <cell r="F1172">
            <v>0</v>
          </cell>
          <cell r="G1172">
            <v>0</v>
          </cell>
          <cell r="H1172">
            <v>0</v>
          </cell>
          <cell r="I1172">
            <v>0</v>
          </cell>
          <cell r="J1172">
            <v>0</v>
          </cell>
          <cell r="K1172">
            <v>0</v>
          </cell>
          <cell r="L1172">
            <v>0</v>
          </cell>
          <cell r="M1172">
            <v>0</v>
          </cell>
          <cell r="N1172">
            <v>0</v>
          </cell>
          <cell r="O1172">
            <v>0</v>
          </cell>
          <cell r="P1172">
            <v>0</v>
          </cell>
          <cell r="Q1172">
            <v>0</v>
          </cell>
        </row>
        <row r="1173">
          <cell r="F1173">
            <v>0</v>
          </cell>
          <cell r="G1173">
            <v>0</v>
          </cell>
          <cell r="H1173">
            <v>0</v>
          </cell>
          <cell r="I1173">
            <v>0</v>
          </cell>
          <cell r="J1173">
            <v>0</v>
          </cell>
          <cell r="K1173">
            <v>0</v>
          </cell>
          <cell r="L1173">
            <v>0</v>
          </cell>
          <cell r="M1173">
            <v>0</v>
          </cell>
          <cell r="N1173">
            <v>0</v>
          </cell>
          <cell r="O1173">
            <v>0</v>
          </cell>
          <cell r="P1173">
            <v>0</v>
          </cell>
          <cell r="Q1173">
            <v>0</v>
          </cell>
        </row>
        <row r="1174">
          <cell r="F1174">
            <v>0</v>
          </cell>
          <cell r="G1174">
            <v>0</v>
          </cell>
          <cell r="H1174">
            <v>0</v>
          </cell>
          <cell r="I1174">
            <v>0</v>
          </cell>
          <cell r="J1174">
            <v>0</v>
          </cell>
          <cell r="K1174">
            <v>0</v>
          </cell>
          <cell r="L1174">
            <v>0</v>
          </cell>
          <cell r="M1174">
            <v>0</v>
          </cell>
          <cell r="N1174">
            <v>0</v>
          </cell>
          <cell r="O1174">
            <v>0</v>
          </cell>
          <cell r="P1174">
            <v>0</v>
          </cell>
          <cell r="Q1174">
            <v>0</v>
          </cell>
        </row>
        <row r="1175">
          <cell r="F1175">
            <v>0</v>
          </cell>
          <cell r="G1175">
            <v>0</v>
          </cell>
          <cell r="H1175">
            <v>0</v>
          </cell>
          <cell r="I1175">
            <v>0</v>
          </cell>
          <cell r="J1175">
            <v>0</v>
          </cell>
          <cell r="K1175">
            <v>0</v>
          </cell>
          <cell r="L1175">
            <v>0</v>
          </cell>
          <cell r="M1175">
            <v>0</v>
          </cell>
          <cell r="N1175">
            <v>0</v>
          </cell>
          <cell r="O1175">
            <v>0</v>
          </cell>
          <cell r="P1175">
            <v>0</v>
          </cell>
          <cell r="Q1175">
            <v>0</v>
          </cell>
        </row>
        <row r="1176">
          <cell r="F1176">
            <v>0</v>
          </cell>
          <cell r="G1176">
            <v>0</v>
          </cell>
          <cell r="H1176">
            <v>0</v>
          </cell>
          <cell r="I1176">
            <v>0</v>
          </cell>
          <cell r="J1176">
            <v>0</v>
          </cell>
          <cell r="K1176">
            <v>0</v>
          </cell>
          <cell r="L1176">
            <v>0</v>
          </cell>
          <cell r="M1176">
            <v>0</v>
          </cell>
          <cell r="N1176">
            <v>0</v>
          </cell>
          <cell r="O1176">
            <v>0</v>
          </cell>
          <cell r="P1176">
            <v>0</v>
          </cell>
          <cell r="Q1176">
            <v>0</v>
          </cell>
        </row>
        <row r="1177">
          <cell r="F1177">
            <v>0</v>
          </cell>
          <cell r="G1177">
            <v>0</v>
          </cell>
          <cell r="H1177">
            <v>0</v>
          </cell>
          <cell r="I1177">
            <v>0</v>
          </cell>
          <cell r="J1177">
            <v>0</v>
          </cell>
          <cell r="K1177">
            <v>0</v>
          </cell>
          <cell r="L1177">
            <v>0</v>
          </cell>
          <cell r="M1177">
            <v>0</v>
          </cell>
          <cell r="N1177">
            <v>0</v>
          </cell>
          <cell r="O1177">
            <v>0</v>
          </cell>
          <cell r="P1177">
            <v>0</v>
          </cell>
          <cell r="Q1177">
            <v>0</v>
          </cell>
        </row>
        <row r="1178">
          <cell r="F1178">
            <v>0</v>
          </cell>
          <cell r="G1178">
            <v>0</v>
          </cell>
          <cell r="H1178">
            <v>0</v>
          </cell>
          <cell r="I1178">
            <v>0</v>
          </cell>
          <cell r="J1178">
            <v>0</v>
          </cell>
          <cell r="K1178">
            <v>0</v>
          </cell>
          <cell r="L1178">
            <v>0</v>
          </cell>
          <cell r="M1178">
            <v>0</v>
          </cell>
          <cell r="N1178">
            <v>0</v>
          </cell>
          <cell r="O1178">
            <v>0</v>
          </cell>
          <cell r="P1178">
            <v>0</v>
          </cell>
          <cell r="Q1178">
            <v>0</v>
          </cell>
        </row>
        <row r="1179">
          <cell r="F1179">
            <v>0</v>
          </cell>
          <cell r="G1179">
            <v>0</v>
          </cell>
          <cell r="H1179">
            <v>0</v>
          </cell>
          <cell r="I1179">
            <v>0</v>
          </cell>
          <cell r="J1179">
            <v>0</v>
          </cell>
          <cell r="K1179">
            <v>0</v>
          </cell>
          <cell r="L1179">
            <v>0</v>
          </cell>
          <cell r="M1179">
            <v>0</v>
          </cell>
          <cell r="N1179">
            <v>0</v>
          </cell>
          <cell r="O1179">
            <v>0</v>
          </cell>
          <cell r="P1179">
            <v>0</v>
          </cell>
          <cell r="Q1179">
            <v>0</v>
          </cell>
        </row>
        <row r="1180">
          <cell r="F1180">
            <v>0</v>
          </cell>
          <cell r="G1180">
            <v>0</v>
          </cell>
          <cell r="H1180">
            <v>0</v>
          </cell>
          <cell r="I1180">
            <v>0</v>
          </cell>
          <cell r="J1180">
            <v>0</v>
          </cell>
          <cell r="K1180">
            <v>0</v>
          </cell>
          <cell r="L1180">
            <v>0</v>
          </cell>
          <cell r="M1180">
            <v>0</v>
          </cell>
          <cell r="N1180">
            <v>0</v>
          </cell>
          <cell r="O1180">
            <v>0</v>
          </cell>
          <cell r="P1180">
            <v>0</v>
          </cell>
          <cell r="Q1180">
            <v>0</v>
          </cell>
        </row>
        <row r="1181">
          <cell r="F1181">
            <v>0</v>
          </cell>
          <cell r="G1181">
            <v>0</v>
          </cell>
          <cell r="H1181">
            <v>0</v>
          </cell>
          <cell r="I1181">
            <v>0</v>
          </cell>
          <cell r="J1181">
            <v>0</v>
          </cell>
          <cell r="K1181">
            <v>0</v>
          </cell>
          <cell r="L1181">
            <v>0</v>
          </cell>
          <cell r="M1181">
            <v>0</v>
          </cell>
          <cell r="N1181">
            <v>0</v>
          </cell>
          <cell r="O1181">
            <v>0</v>
          </cell>
          <cell r="P1181">
            <v>0</v>
          </cell>
          <cell r="Q1181">
            <v>0</v>
          </cell>
        </row>
        <row r="1182">
          <cell r="F1182">
            <v>0</v>
          </cell>
          <cell r="G1182">
            <v>0</v>
          </cell>
          <cell r="H1182">
            <v>0</v>
          </cell>
          <cell r="I1182">
            <v>0</v>
          </cell>
          <cell r="J1182">
            <v>0</v>
          </cell>
          <cell r="K1182">
            <v>0</v>
          </cell>
          <cell r="L1182">
            <v>0</v>
          </cell>
          <cell r="M1182">
            <v>0</v>
          </cell>
          <cell r="N1182">
            <v>0</v>
          </cell>
          <cell r="O1182">
            <v>0</v>
          </cell>
          <cell r="P1182">
            <v>0</v>
          </cell>
          <cell r="Q1182">
            <v>0</v>
          </cell>
        </row>
        <row r="1183">
          <cell r="F1183">
            <v>0</v>
          </cell>
          <cell r="G1183">
            <v>0</v>
          </cell>
          <cell r="H1183">
            <v>0</v>
          </cell>
          <cell r="I1183">
            <v>0</v>
          </cell>
          <cell r="J1183">
            <v>0</v>
          </cell>
          <cell r="K1183">
            <v>0</v>
          </cell>
          <cell r="L1183">
            <v>0</v>
          </cell>
          <cell r="M1183">
            <v>0</v>
          </cell>
          <cell r="N1183">
            <v>0</v>
          </cell>
          <cell r="O1183">
            <v>0</v>
          </cell>
          <cell r="P1183">
            <v>0</v>
          </cell>
          <cell r="Q1183">
            <v>0</v>
          </cell>
        </row>
        <row r="1184">
          <cell r="F1184">
            <v>0</v>
          </cell>
          <cell r="G1184">
            <v>0</v>
          </cell>
          <cell r="H1184">
            <v>0</v>
          </cell>
          <cell r="I1184">
            <v>0</v>
          </cell>
          <cell r="J1184">
            <v>0</v>
          </cell>
          <cell r="K1184">
            <v>0</v>
          </cell>
          <cell r="L1184">
            <v>0</v>
          </cell>
          <cell r="M1184">
            <v>0</v>
          </cell>
          <cell r="N1184">
            <v>0</v>
          </cell>
          <cell r="O1184">
            <v>0</v>
          </cell>
          <cell r="P1184">
            <v>0</v>
          </cell>
          <cell r="Q1184">
            <v>0</v>
          </cell>
        </row>
        <row r="1185">
          <cell r="F1185">
            <v>0</v>
          </cell>
          <cell r="G1185">
            <v>0</v>
          </cell>
          <cell r="H1185">
            <v>0</v>
          </cell>
          <cell r="I1185">
            <v>0</v>
          </cell>
          <cell r="J1185">
            <v>0</v>
          </cell>
          <cell r="K1185">
            <v>0</v>
          </cell>
          <cell r="L1185">
            <v>0</v>
          </cell>
          <cell r="M1185">
            <v>0</v>
          </cell>
          <cell r="N1185">
            <v>0</v>
          </cell>
          <cell r="O1185">
            <v>0</v>
          </cell>
          <cell r="P1185">
            <v>0</v>
          </cell>
          <cell r="Q1185">
            <v>0</v>
          </cell>
        </row>
        <row r="1186">
          <cell r="F1186">
            <v>0</v>
          </cell>
          <cell r="G1186">
            <v>0</v>
          </cell>
          <cell r="H1186">
            <v>0</v>
          </cell>
          <cell r="I1186">
            <v>0</v>
          </cell>
          <cell r="J1186">
            <v>0</v>
          </cell>
          <cell r="K1186">
            <v>0</v>
          </cell>
          <cell r="L1186">
            <v>0</v>
          </cell>
          <cell r="M1186">
            <v>0</v>
          </cell>
          <cell r="N1186">
            <v>0</v>
          </cell>
          <cell r="O1186">
            <v>0</v>
          </cell>
          <cell r="P1186">
            <v>0</v>
          </cell>
          <cell r="Q1186">
            <v>0</v>
          </cell>
        </row>
        <row r="1187">
          <cell r="F1187">
            <v>0</v>
          </cell>
          <cell r="G1187">
            <v>0</v>
          </cell>
          <cell r="H1187">
            <v>0</v>
          </cell>
          <cell r="I1187">
            <v>0</v>
          </cell>
          <cell r="J1187">
            <v>0</v>
          </cell>
          <cell r="K1187">
            <v>0</v>
          </cell>
          <cell r="L1187">
            <v>0</v>
          </cell>
          <cell r="M1187">
            <v>0</v>
          </cell>
          <cell r="N1187">
            <v>0</v>
          </cell>
          <cell r="O1187">
            <v>0</v>
          </cell>
          <cell r="P1187">
            <v>0</v>
          </cell>
          <cell r="Q1187">
            <v>0</v>
          </cell>
        </row>
        <row r="1188">
          <cell r="F1188">
            <v>0</v>
          </cell>
          <cell r="G1188">
            <v>0</v>
          </cell>
          <cell r="H1188">
            <v>0</v>
          </cell>
          <cell r="I1188">
            <v>0</v>
          </cell>
          <cell r="J1188">
            <v>0</v>
          </cell>
          <cell r="K1188">
            <v>0</v>
          </cell>
          <cell r="L1188">
            <v>0</v>
          </cell>
          <cell r="M1188">
            <v>0</v>
          </cell>
          <cell r="N1188">
            <v>0</v>
          </cell>
          <cell r="O1188">
            <v>0</v>
          </cell>
          <cell r="P1188">
            <v>0</v>
          </cell>
          <cell r="Q1188">
            <v>0</v>
          </cell>
        </row>
        <row r="1189">
          <cell r="F1189">
            <v>0</v>
          </cell>
          <cell r="G1189">
            <v>0</v>
          </cell>
          <cell r="H1189">
            <v>0</v>
          </cell>
          <cell r="I1189">
            <v>0</v>
          </cell>
          <cell r="J1189">
            <v>0</v>
          </cell>
          <cell r="K1189">
            <v>0</v>
          </cell>
          <cell r="L1189">
            <v>0</v>
          </cell>
          <cell r="M1189">
            <v>0</v>
          </cell>
          <cell r="N1189">
            <v>0</v>
          </cell>
          <cell r="O1189">
            <v>0</v>
          </cell>
          <cell r="P1189">
            <v>0</v>
          </cell>
          <cell r="Q1189">
            <v>0</v>
          </cell>
        </row>
        <row r="1190">
          <cell r="F1190">
            <v>0</v>
          </cell>
          <cell r="G1190">
            <v>0</v>
          </cell>
          <cell r="H1190">
            <v>0</v>
          </cell>
          <cell r="I1190">
            <v>0</v>
          </cell>
          <cell r="J1190">
            <v>0</v>
          </cell>
          <cell r="K1190">
            <v>0</v>
          </cell>
          <cell r="L1190">
            <v>0</v>
          </cell>
          <cell r="M1190">
            <v>0</v>
          </cell>
          <cell r="N1190">
            <v>0</v>
          </cell>
          <cell r="O1190">
            <v>0</v>
          </cell>
          <cell r="P1190">
            <v>0</v>
          </cell>
          <cell r="Q1190">
            <v>0</v>
          </cell>
        </row>
        <row r="1191">
          <cell r="F1191">
            <v>0</v>
          </cell>
          <cell r="G1191">
            <v>0</v>
          </cell>
          <cell r="H1191">
            <v>0</v>
          </cell>
          <cell r="I1191">
            <v>0</v>
          </cell>
          <cell r="J1191">
            <v>0</v>
          </cell>
          <cell r="K1191">
            <v>0</v>
          </cell>
          <cell r="L1191">
            <v>0</v>
          </cell>
          <cell r="M1191">
            <v>0</v>
          </cell>
          <cell r="N1191">
            <v>0</v>
          </cell>
          <cell r="O1191">
            <v>0</v>
          </cell>
          <cell r="P1191">
            <v>0</v>
          </cell>
          <cell r="Q1191">
            <v>0</v>
          </cell>
        </row>
        <row r="1192">
          <cell r="F1192">
            <v>0</v>
          </cell>
          <cell r="G1192">
            <v>0</v>
          </cell>
          <cell r="H1192">
            <v>0</v>
          </cell>
          <cell r="I1192">
            <v>0</v>
          </cell>
          <cell r="J1192">
            <v>0</v>
          </cell>
          <cell r="K1192">
            <v>0</v>
          </cell>
          <cell r="L1192">
            <v>0</v>
          </cell>
          <cell r="M1192">
            <v>0</v>
          </cell>
          <cell r="N1192">
            <v>0</v>
          </cell>
          <cell r="O1192">
            <v>0</v>
          </cell>
          <cell r="P1192">
            <v>0</v>
          </cell>
          <cell r="Q1192">
            <v>0</v>
          </cell>
        </row>
        <row r="1193">
          <cell r="F1193">
            <v>0</v>
          </cell>
          <cell r="G1193">
            <v>0</v>
          </cell>
          <cell r="H1193">
            <v>0</v>
          </cell>
          <cell r="I1193">
            <v>0</v>
          </cell>
          <cell r="J1193">
            <v>0</v>
          </cell>
          <cell r="K1193">
            <v>0</v>
          </cell>
          <cell r="L1193">
            <v>0</v>
          </cell>
          <cell r="M1193">
            <v>0</v>
          </cell>
          <cell r="N1193">
            <v>0</v>
          </cell>
          <cell r="O1193">
            <v>0</v>
          </cell>
          <cell r="P1193">
            <v>0</v>
          </cell>
          <cell r="Q1193">
            <v>0</v>
          </cell>
        </row>
        <row r="1194">
          <cell r="F1194">
            <v>0</v>
          </cell>
          <cell r="G1194">
            <v>0</v>
          </cell>
          <cell r="H1194">
            <v>0</v>
          </cell>
          <cell r="I1194">
            <v>0</v>
          </cell>
          <cell r="J1194">
            <v>0</v>
          </cell>
          <cell r="K1194">
            <v>0</v>
          </cell>
          <cell r="L1194">
            <v>0</v>
          </cell>
          <cell r="M1194">
            <v>0</v>
          </cell>
          <cell r="N1194">
            <v>0</v>
          </cell>
          <cell r="O1194">
            <v>0</v>
          </cell>
          <cell r="P1194">
            <v>0</v>
          </cell>
          <cell r="Q1194">
            <v>0</v>
          </cell>
        </row>
        <row r="1195">
          <cell r="F1195">
            <v>0</v>
          </cell>
          <cell r="G1195">
            <v>0</v>
          </cell>
          <cell r="H1195">
            <v>0</v>
          </cell>
          <cell r="I1195">
            <v>0</v>
          </cell>
          <cell r="J1195">
            <v>0</v>
          </cell>
          <cell r="K1195">
            <v>0</v>
          </cell>
          <cell r="L1195">
            <v>0</v>
          </cell>
          <cell r="M1195">
            <v>0</v>
          </cell>
          <cell r="N1195">
            <v>0</v>
          </cell>
          <cell r="O1195">
            <v>0</v>
          </cell>
          <cell r="P1195">
            <v>0</v>
          </cell>
          <cell r="Q1195">
            <v>0</v>
          </cell>
        </row>
        <row r="1196">
          <cell r="F1196">
            <v>0</v>
          </cell>
          <cell r="G1196">
            <v>0</v>
          </cell>
          <cell r="H1196">
            <v>0</v>
          </cell>
          <cell r="I1196">
            <v>0</v>
          </cell>
          <cell r="J1196">
            <v>0</v>
          </cell>
          <cell r="K1196">
            <v>0</v>
          </cell>
          <cell r="L1196">
            <v>0</v>
          </cell>
          <cell r="M1196">
            <v>0</v>
          </cell>
          <cell r="N1196">
            <v>0</v>
          </cell>
          <cell r="O1196">
            <v>0</v>
          </cell>
          <cell r="P1196">
            <v>0</v>
          </cell>
          <cell r="Q1196">
            <v>0</v>
          </cell>
        </row>
        <row r="1197">
          <cell r="F1197">
            <v>0</v>
          </cell>
          <cell r="G1197">
            <v>0</v>
          </cell>
          <cell r="H1197">
            <v>0</v>
          </cell>
          <cell r="I1197">
            <v>0</v>
          </cell>
          <cell r="J1197">
            <v>0</v>
          </cell>
          <cell r="K1197">
            <v>0</v>
          </cell>
          <cell r="L1197">
            <v>0</v>
          </cell>
          <cell r="M1197">
            <v>0</v>
          </cell>
          <cell r="N1197">
            <v>0</v>
          </cell>
          <cell r="O1197">
            <v>0</v>
          </cell>
          <cell r="P1197">
            <v>0</v>
          </cell>
          <cell r="Q1197">
            <v>0</v>
          </cell>
        </row>
        <row r="1198">
          <cell r="F1198">
            <v>0</v>
          </cell>
          <cell r="G1198">
            <v>0</v>
          </cell>
          <cell r="H1198">
            <v>0</v>
          </cell>
          <cell r="I1198">
            <v>0</v>
          </cell>
          <cell r="J1198">
            <v>0</v>
          </cell>
          <cell r="K1198">
            <v>0</v>
          </cell>
          <cell r="L1198">
            <v>0</v>
          </cell>
          <cell r="M1198">
            <v>0</v>
          </cell>
          <cell r="N1198">
            <v>0</v>
          </cell>
          <cell r="O1198">
            <v>0</v>
          </cell>
          <cell r="P1198">
            <v>0</v>
          </cell>
          <cell r="Q1198">
            <v>0</v>
          </cell>
        </row>
        <row r="1199">
          <cell r="F1199">
            <v>0</v>
          </cell>
          <cell r="G1199">
            <v>0</v>
          </cell>
          <cell r="H1199">
            <v>0</v>
          </cell>
          <cell r="I1199">
            <v>0</v>
          </cell>
          <cell r="J1199">
            <v>0</v>
          </cell>
          <cell r="K1199">
            <v>0</v>
          </cell>
          <cell r="L1199">
            <v>0</v>
          </cell>
          <cell r="M1199">
            <v>0</v>
          </cell>
          <cell r="N1199">
            <v>0</v>
          </cell>
          <cell r="O1199">
            <v>0</v>
          </cell>
          <cell r="P1199">
            <v>0</v>
          </cell>
          <cell r="Q1199">
            <v>0</v>
          </cell>
        </row>
        <row r="1200">
          <cell r="F1200">
            <v>0</v>
          </cell>
          <cell r="G1200">
            <v>0</v>
          </cell>
          <cell r="H1200">
            <v>0</v>
          </cell>
          <cell r="I1200">
            <v>0</v>
          </cell>
          <cell r="J1200">
            <v>0</v>
          </cell>
          <cell r="K1200">
            <v>0</v>
          </cell>
          <cell r="L1200">
            <v>0</v>
          </cell>
          <cell r="M1200">
            <v>0</v>
          </cell>
          <cell r="N1200">
            <v>0</v>
          </cell>
          <cell r="O1200">
            <v>0</v>
          </cell>
          <cell r="P1200">
            <v>0</v>
          </cell>
          <cell r="Q1200">
            <v>0</v>
          </cell>
        </row>
        <row r="1201">
          <cell r="F1201">
            <v>0</v>
          </cell>
          <cell r="G1201">
            <v>0</v>
          </cell>
          <cell r="H1201">
            <v>0</v>
          </cell>
          <cell r="I1201">
            <v>0</v>
          </cell>
          <cell r="J1201">
            <v>0</v>
          </cell>
          <cell r="K1201">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fbau"/>
      <sheetName val="Vorgehensweise"/>
      <sheetName val="Projektdaten"/>
      <sheetName val="WIRE"/>
      <sheetName val="Invest_Gesamt"/>
      <sheetName val="Invest_Ausgaben"/>
      <sheetName val="Invest_Einsparungen"/>
      <sheetName val="Nutzen_Kosten"/>
      <sheetName val="Kosten"/>
      <sheetName val="Nutzen"/>
      <sheetName val="AfA_Gesamt"/>
      <sheetName val="AfA_Ausgaben"/>
      <sheetName val="AfA_Einsparungen"/>
      <sheetName val="Steuerung"/>
    </sheetNames>
    <sheetDataSet>
      <sheetData sheetId="0" refreshError="1"/>
      <sheetData sheetId="1" refreshError="1"/>
      <sheetData sheetId="2" refreshError="1">
        <row r="16">
          <cell r="D16">
            <v>4</v>
          </cell>
        </row>
        <row r="18">
          <cell r="G18">
            <v>2002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mmdaten"/>
      <sheetName val="T-Com Division"/>
      <sheetName val="T-Com Deutschland"/>
      <sheetName val="Osteuropa"/>
      <sheetName val="Legal"/>
      <sheetName val="T-Com DTAG"/>
      <sheetName val="Matav"/>
      <sheetName val="HT"/>
      <sheetName val="ST"/>
      <sheetName val="Medien"/>
      <sheetName val="Netpro"/>
      <sheetName val="Card"/>
      <sheetName val="CAP"/>
      <sheetName val="KDG"/>
      <sheetName val="Segmente"/>
      <sheetName val="MV"/>
      <sheetName val="VB"/>
      <sheetName val="VC"/>
      <sheetName val="MVM"/>
      <sheetName val="MVW"/>
      <sheetName val="Technik"/>
      <sheetName val="Sonst BTG"/>
      <sheetName val="Querschnitt"/>
      <sheetName val="Projektdaten"/>
    </sheetNames>
    <sheetDataSet>
      <sheetData sheetId="0" refreshError="1">
        <row r="1">
          <cell r="A1" t="str">
            <v>PosNr</v>
          </cell>
          <cell r="B1" t="str">
            <v>IKOS PosNr</v>
          </cell>
          <cell r="C1" t="str">
            <v>Bezeichnung</v>
          </cell>
        </row>
        <row r="2">
          <cell r="A2">
            <v>1000000000</v>
          </cell>
          <cell r="B2" t="str">
            <v>DPOS0000001000</v>
          </cell>
          <cell r="C2" t="str">
            <v>A K T I V A</v>
          </cell>
        </row>
        <row r="3">
          <cell r="A3">
            <v>1100000000</v>
          </cell>
          <cell r="B3" t="str">
            <v>DPOS0000001001</v>
          </cell>
          <cell r="C3" t="str">
            <v>Ausstehende Einl.auf das gez. Kapital</v>
          </cell>
        </row>
        <row r="4">
          <cell r="A4">
            <v>1200000000</v>
          </cell>
          <cell r="B4" t="str">
            <v>DPOS0000001373</v>
          </cell>
          <cell r="C4" t="str">
            <v>Aufw. Ingangs.u.Erweiter. Gesch.-b.</v>
          </cell>
        </row>
        <row r="5">
          <cell r="A5">
            <v>1300000000</v>
          </cell>
          <cell r="B5" t="str">
            <v>DPOS0000001374</v>
          </cell>
          <cell r="C5" t="str">
            <v>Anlagevermögen</v>
          </cell>
        </row>
        <row r="6">
          <cell r="A6">
            <v>1310000000</v>
          </cell>
          <cell r="B6" t="str">
            <v>DPOS0000001375</v>
          </cell>
          <cell r="C6" t="str">
            <v>immat. VG</v>
          </cell>
        </row>
        <row r="7">
          <cell r="A7">
            <v>1311000000</v>
          </cell>
          <cell r="B7" t="str">
            <v>DPOS0000001376</v>
          </cell>
          <cell r="C7" t="str">
            <v>Konz., gewerbl.Schutzrechte, Lizenzen</v>
          </cell>
        </row>
        <row r="8">
          <cell r="A8">
            <v>1312000000</v>
          </cell>
          <cell r="B8" t="str">
            <v>DPOS0000001029</v>
          </cell>
          <cell r="C8" t="str">
            <v>GoF</v>
          </cell>
        </row>
        <row r="9">
          <cell r="A9">
            <v>1313000000</v>
          </cell>
          <cell r="B9" t="str">
            <v>DPOS0000001290</v>
          </cell>
          <cell r="C9" t="str">
            <v>Geleist. Anz. immat.VG</v>
          </cell>
        </row>
        <row r="10">
          <cell r="A10">
            <v>1320000000</v>
          </cell>
          <cell r="B10" t="str">
            <v>DPOS0000001043</v>
          </cell>
          <cell r="C10" t="str">
            <v>Sachanlagen</v>
          </cell>
        </row>
        <row r="11">
          <cell r="A11">
            <v>1321000000</v>
          </cell>
          <cell r="B11" t="str">
            <v>DPOS0000001044</v>
          </cell>
          <cell r="C11" t="str">
            <v>Grundst.,Rechte,Bauten u.Bauten a.fr.Gr.</v>
          </cell>
        </row>
        <row r="12">
          <cell r="A12">
            <v>1322000000</v>
          </cell>
          <cell r="B12" t="str">
            <v>DPOS0000001294</v>
          </cell>
          <cell r="C12" t="str">
            <v>Technische Anl. u. Maschinen</v>
          </cell>
        </row>
        <row r="13">
          <cell r="A13">
            <v>1323000000</v>
          </cell>
          <cell r="B13" t="str">
            <v>DPOS0000001138</v>
          </cell>
          <cell r="C13" t="str">
            <v>and. Anl., BGA</v>
          </cell>
        </row>
        <row r="14">
          <cell r="A14">
            <v>1324000000</v>
          </cell>
          <cell r="B14" t="str">
            <v>DPOS0000001318</v>
          </cell>
          <cell r="C14" t="str">
            <v>Geleistete Anz. u. Anl. im Bau</v>
          </cell>
        </row>
        <row r="15">
          <cell r="A15">
            <v>1330000000</v>
          </cell>
          <cell r="B15" t="str">
            <v>DPOS0000001322</v>
          </cell>
          <cell r="C15" t="str">
            <v>Finanzanlagen</v>
          </cell>
        </row>
        <row r="16">
          <cell r="A16">
            <v>1331000000</v>
          </cell>
          <cell r="B16" t="str">
            <v>DPOS0000001323</v>
          </cell>
          <cell r="C16" t="str">
            <v>Finanzanlagen - Anteile an verb. Unt.</v>
          </cell>
        </row>
        <row r="17">
          <cell r="A17">
            <v>1332000000</v>
          </cell>
          <cell r="B17" t="str">
            <v>DPOS0000001324</v>
          </cell>
          <cell r="C17" t="str">
            <v>Ausleihungen an verb. Unt.</v>
          </cell>
        </row>
        <row r="18">
          <cell r="A18">
            <v>1333000000</v>
          </cell>
          <cell r="B18" t="str">
            <v>DPOS0000001054</v>
          </cell>
          <cell r="C18" t="str">
            <v>Beteiligungen an assoz. Unt. (Summe)</v>
          </cell>
        </row>
        <row r="19">
          <cell r="A19">
            <v>1333900000</v>
          </cell>
          <cell r="B19" t="str">
            <v>DPOS0000003177</v>
          </cell>
          <cell r="C19" t="str">
            <v>Übr. Beteiligungen (IST:0902-/IE,IPF V12006,F,IPF V12004,IPF V220</v>
          </cell>
        </row>
        <row r="20">
          <cell r="A20">
            <v>1334000000</v>
          </cell>
          <cell r="B20" t="str">
            <v>DPOS0000001057</v>
          </cell>
          <cell r="C20" t="str">
            <v>Übr. Beteiligungen (IST:-0602)</v>
          </cell>
        </row>
        <row r="21">
          <cell r="A21">
            <v>1335000000</v>
          </cell>
          <cell r="B21" t="str">
            <v>DPOS0000001058</v>
          </cell>
          <cell r="C21" t="str">
            <v>Ausl.a.Unt.,m.d.e.Beteiligungsv.best.</v>
          </cell>
        </row>
        <row r="22">
          <cell r="A22">
            <v>1336000000</v>
          </cell>
          <cell r="B22" t="str">
            <v>DPOS0000001059</v>
          </cell>
          <cell r="C22" t="str">
            <v>Wertpapiere des AV</v>
          </cell>
        </row>
        <row r="23">
          <cell r="A23">
            <v>1337000000</v>
          </cell>
          <cell r="B23" t="str">
            <v>DPOS0000001060</v>
          </cell>
          <cell r="C23" t="str">
            <v>sonst. Ausleihungen</v>
          </cell>
        </row>
        <row r="24">
          <cell r="A24">
            <v>1400000000</v>
          </cell>
          <cell r="B24" t="str">
            <v>DPOS0000001003</v>
          </cell>
          <cell r="C24" t="str">
            <v>Umlaufvermögen</v>
          </cell>
        </row>
        <row r="25">
          <cell r="A25">
            <v>1410000000</v>
          </cell>
          <cell r="B25" t="str">
            <v>DPOS0000001211</v>
          </cell>
          <cell r="C25" t="str">
            <v>Vorräte</v>
          </cell>
        </row>
        <row r="26">
          <cell r="A26">
            <v>1411000000</v>
          </cell>
          <cell r="B26" t="str">
            <v>DPOS0000001372</v>
          </cell>
          <cell r="C26" t="str">
            <v>Roh-, Hilfs- u. Betriebsstoffe</v>
          </cell>
        </row>
        <row r="27">
          <cell r="A27">
            <v>1411900000</v>
          </cell>
          <cell r="B27" t="str">
            <v>DPOS0000003161</v>
          </cell>
          <cell r="C27" t="str">
            <v>Unf. Erzeugnisse, unf.Leistungen (IST:0902-/IE,IPF V12006,F,IPF V</v>
          </cell>
        </row>
        <row r="28">
          <cell r="A28">
            <v>1412000000</v>
          </cell>
          <cell r="B28" t="str">
            <v>DPOS0000001389</v>
          </cell>
          <cell r="C28" t="str">
            <v>Unf. Erzeugnisse, unf.Leistungen (IST:-0602)</v>
          </cell>
        </row>
        <row r="29">
          <cell r="A29">
            <v>1413000000</v>
          </cell>
          <cell r="B29" t="str">
            <v>DPOS0000001216</v>
          </cell>
          <cell r="C29" t="str">
            <v>Fert. Erzeugnisse u. Waren</v>
          </cell>
        </row>
        <row r="30">
          <cell r="A30">
            <v>1414000000</v>
          </cell>
          <cell r="B30" t="str">
            <v>DPOS0000001358</v>
          </cell>
          <cell r="C30" t="str">
            <v>Geleistete Anz. auf Vorräte</v>
          </cell>
        </row>
        <row r="31">
          <cell r="A31">
            <v>1420000000</v>
          </cell>
          <cell r="B31" t="str">
            <v>DPOS0000001357</v>
          </cell>
          <cell r="C31" t="str">
            <v>Forderungen</v>
          </cell>
        </row>
        <row r="32">
          <cell r="A32">
            <v>1421000000</v>
          </cell>
          <cell r="B32" t="str">
            <v>DPOS0000001356</v>
          </cell>
          <cell r="C32" t="str">
            <v>Forderungen a. Lieferungen u. Leistungen</v>
          </cell>
        </row>
        <row r="33">
          <cell r="A33">
            <v>1421010000</v>
          </cell>
          <cell r="B33" t="str">
            <v>DPOS0000003585</v>
          </cell>
          <cell r="C33" t="str">
            <v>Ford.a.LuL (Monat,Erwa,iPF) (IST:1202-/IE,IPF V12006,F,IPF V12004</v>
          </cell>
        </row>
        <row r="34">
          <cell r="A34">
            <v>1421100000</v>
          </cell>
          <cell r="B34" t="str">
            <v>DPOS0000001355</v>
          </cell>
          <cell r="C34" t="str">
            <v>Ford.a.LuL, Inl.u.Ausl.,RLZ&lt;=1J (IE,F,U,B V4,B V1,IST)</v>
          </cell>
        </row>
        <row r="35">
          <cell r="A35">
            <v>1421200000</v>
          </cell>
          <cell r="B35" t="str">
            <v>DPOS0000001045</v>
          </cell>
          <cell r="C35" t="str">
            <v>Ford.a.LuL, Inl.+ Ausl.,RLZ&gt;1J (IE,F,U,B V4,B V1,IST)</v>
          </cell>
        </row>
        <row r="36">
          <cell r="A36">
            <v>1421300000</v>
          </cell>
          <cell r="B36" t="str">
            <v>DPOS0000001353</v>
          </cell>
          <cell r="C36" t="str">
            <v>Wertber. Einzel u. Pauschal (IE,F,U,B V4,B V1,IST)</v>
          </cell>
        </row>
        <row r="37">
          <cell r="A37">
            <v>1421400000</v>
          </cell>
          <cell r="B37" t="str">
            <v>DPOS0000003148</v>
          </cell>
          <cell r="C37" t="str">
            <v>US-Diff: Ford. a. LuL (IST:0902-/IE,F,U,B V4,B V1)</v>
          </cell>
        </row>
        <row r="38">
          <cell r="A38">
            <v>1422000000</v>
          </cell>
          <cell r="B38" t="str">
            <v>DPOS0000001349</v>
          </cell>
          <cell r="C38" t="str">
            <v>Ford. geg. verb. Unt.</v>
          </cell>
        </row>
        <row r="39">
          <cell r="A39">
            <v>1422100000</v>
          </cell>
          <cell r="B39" t="str">
            <v>DPOS0000001348</v>
          </cell>
          <cell r="C39" t="str">
            <v>Ford. geg. verb. Unt. a.LuL</v>
          </cell>
        </row>
        <row r="40">
          <cell r="A40">
            <v>1422200000</v>
          </cell>
          <cell r="B40" t="str">
            <v>DPOS0000001303</v>
          </cell>
          <cell r="C40" t="str">
            <v>Finanzford. geg. verb. Unt.</v>
          </cell>
        </row>
        <row r="41">
          <cell r="A41">
            <v>1422300000</v>
          </cell>
          <cell r="B41" t="str">
            <v>DPOS0000001040</v>
          </cell>
          <cell r="C41" t="str">
            <v>Ford. Cash management</v>
          </cell>
        </row>
        <row r="42">
          <cell r="A42">
            <v>1422400000</v>
          </cell>
          <cell r="B42" t="str">
            <v>DPOS0000001037</v>
          </cell>
          <cell r="C42" t="str">
            <v>sonst. Ford. geg. verb. Unt.</v>
          </cell>
        </row>
        <row r="43">
          <cell r="A43">
            <v>1422500000</v>
          </cell>
          <cell r="B43" t="str">
            <v>DPOS0000002887</v>
          </cell>
          <cell r="C43" t="str">
            <v>Einzelwertber. Ford. geg. Verb. Unt. (IST:0302-/IE,IPF V12006,F,I</v>
          </cell>
        </row>
        <row r="44">
          <cell r="A44">
            <v>1425000000</v>
          </cell>
          <cell r="B44" t="str">
            <v>DPOS0000001034</v>
          </cell>
          <cell r="C44" t="str">
            <v>Ford.geg. Unt.m. Bet.Verh.</v>
          </cell>
        </row>
        <row r="45">
          <cell r="A45">
            <v>1425010000</v>
          </cell>
          <cell r="B45" t="str">
            <v>DPOS0000003587</v>
          </cell>
          <cell r="C45" t="str">
            <v>Ford.geg. Unt.m. Bet.Verh.(Mon,Erwa,iPF) (IST:1202-/IE,IPF V12006</v>
          </cell>
        </row>
        <row r="46">
          <cell r="A46">
            <v>1425100000</v>
          </cell>
          <cell r="B46" t="str">
            <v>DPOS0000001277</v>
          </cell>
          <cell r="C46" t="str">
            <v>Ford.geg. Unt.m.Bet.Verh.,RLZ&lt;=1J (IE,F,U,B V4,B V1,IST)</v>
          </cell>
        </row>
        <row r="47">
          <cell r="A47">
            <v>1425200000</v>
          </cell>
          <cell r="B47" t="str">
            <v>DPOS0000001276</v>
          </cell>
          <cell r="C47" t="str">
            <v>Ford.geg. Unt.m. Bet.Verh., RLZ&gt;1J (IE,F,U,B V4,B V1,IST)</v>
          </cell>
        </row>
        <row r="48">
          <cell r="A48">
            <v>1425300000</v>
          </cell>
          <cell r="B48" t="str">
            <v>DPOS0000002950</v>
          </cell>
          <cell r="C48" t="str">
            <v>Einzelwertber. Ford.geg. Unt.m. Bet.Verh (IST:0302-/IE,F,U,B V4,B</v>
          </cell>
        </row>
        <row r="49">
          <cell r="A49">
            <v>1430000000</v>
          </cell>
          <cell r="B49" t="str">
            <v>DPOS0000001275</v>
          </cell>
          <cell r="C49" t="str">
            <v>Sonstige Vermögensgegenstände</v>
          </cell>
        </row>
        <row r="50">
          <cell r="A50">
            <v>1430010000</v>
          </cell>
          <cell r="B50" t="str">
            <v>DPOS0000003588</v>
          </cell>
          <cell r="C50" t="str">
            <v>übr.so.VG(o.Ford.ErtrSt u.Zi)(M,Erw,iPF) (IST:1202-/IE,IPF V12006</v>
          </cell>
        </row>
        <row r="51">
          <cell r="A51">
            <v>1430020000</v>
          </cell>
          <cell r="B51" t="str">
            <v>DPOS0000004210</v>
          </cell>
          <cell r="C51" t="str">
            <v>übr.so.VG - Ford.ErtrSt (Monat,Erwa,iPF) (IST:0203-/F:-0104,-/IE,</v>
          </cell>
        </row>
        <row r="52">
          <cell r="A52">
            <v>1430030000</v>
          </cell>
          <cell r="B52" t="str">
            <v>DPOS0000004211</v>
          </cell>
          <cell r="C52" t="str">
            <v>übr.so.VG - Ford.Zi (Monat,Erwa,iPF) (IST:0203-/F:-0104,-/IE,IPF</v>
          </cell>
        </row>
        <row r="53">
          <cell r="A53">
            <v>1430100000</v>
          </cell>
          <cell r="B53" t="str">
            <v>DPOS0000001274</v>
          </cell>
          <cell r="C53" t="str">
            <v>Ford. aus St.(nicht Ertragst.) (IE,F,U,B V4,B V1,IST)</v>
          </cell>
        </row>
        <row r="54">
          <cell r="A54">
            <v>1430200000</v>
          </cell>
          <cell r="B54" t="str">
            <v>DPOS0000001137</v>
          </cell>
          <cell r="C54" t="str">
            <v>Ford. aus Ertragst. (IE,F,U,B V4,B V1,IST)</v>
          </cell>
        </row>
        <row r="55">
          <cell r="A55">
            <v>1430300000</v>
          </cell>
          <cell r="B55" t="str">
            <v>DPOS0000001134</v>
          </cell>
          <cell r="C55" t="str">
            <v>Ford. an SV-Träger (IE,F,U,B V4,B V1,IST)</v>
          </cell>
        </row>
        <row r="56">
          <cell r="A56">
            <v>1430400000</v>
          </cell>
          <cell r="B56" t="str">
            <v>DPOS0000001131</v>
          </cell>
          <cell r="C56" t="str">
            <v>Ford. aus Kostenerstattungen (IE,F,U,B V4,B V1,IST)</v>
          </cell>
        </row>
        <row r="57">
          <cell r="A57">
            <v>1430500000</v>
          </cell>
          <cell r="B57" t="str">
            <v>DPOS0000001128</v>
          </cell>
          <cell r="C57" t="str">
            <v>Ford. an MA./Vorsch.,Darl.,sonst. Ford. (IE,F,U,B V4,B V1,IST)</v>
          </cell>
        </row>
        <row r="58">
          <cell r="A58">
            <v>1431000000</v>
          </cell>
          <cell r="B58" t="str">
            <v>DPOS0000001115</v>
          </cell>
          <cell r="C58" t="str">
            <v>Ford. an Organmitglieder (IE,F,U,B V4,B V1,IST)</v>
          </cell>
        </row>
        <row r="59">
          <cell r="A59">
            <v>1431100000</v>
          </cell>
          <cell r="B59" t="str">
            <v>DPOS0000001112</v>
          </cell>
          <cell r="C59" t="str">
            <v>Ford. aus Invest.-zulagen/-zusch. (IE,F,U,B V4,B V1,IST)</v>
          </cell>
        </row>
        <row r="60">
          <cell r="A60">
            <v>1431200000</v>
          </cell>
          <cell r="B60" t="str">
            <v>DPOS0000001109</v>
          </cell>
          <cell r="C60" t="str">
            <v>Genossenschafts- u.sonst. Ant. (IE,F,U,B V4,B V1,IST)</v>
          </cell>
        </row>
        <row r="61">
          <cell r="A61">
            <v>1431300000</v>
          </cell>
          <cell r="B61" t="str">
            <v>DPOS0000001106</v>
          </cell>
          <cell r="C61" t="str">
            <v>Ford. aus Optionsprämien (IE,F,U,B V4,B V1,IST)</v>
          </cell>
        </row>
        <row r="62">
          <cell r="A62">
            <v>1431400000</v>
          </cell>
          <cell r="B62" t="str">
            <v>DPOS0000001103</v>
          </cell>
          <cell r="C62" t="str">
            <v>Ford. aus Zinsen (IE,F,U,B V4,B V1,IST)</v>
          </cell>
        </row>
        <row r="63">
          <cell r="A63">
            <v>1431500000</v>
          </cell>
          <cell r="B63" t="str">
            <v>DPOS0000001100</v>
          </cell>
          <cell r="C63" t="str">
            <v>Darlehen (IE,F,U,B V4,B V1,IST)</v>
          </cell>
        </row>
        <row r="64">
          <cell r="A64">
            <v>1431600000</v>
          </cell>
          <cell r="B64" t="str">
            <v>DPOS0000001097</v>
          </cell>
          <cell r="C64" t="str">
            <v>US:Ford. derivat. Finanzinstr. (IE,F,U,B V4,B V1,IST)</v>
          </cell>
        </row>
        <row r="65">
          <cell r="A65">
            <v>1431700000</v>
          </cell>
          <cell r="B65" t="str">
            <v>DPOS0000001094</v>
          </cell>
          <cell r="C65" t="str">
            <v>US:Ford.a.schw.Gesch(firm commitm) (IE,F,U,B V4,B V1,IST)</v>
          </cell>
        </row>
        <row r="66">
          <cell r="A66">
            <v>1431800000</v>
          </cell>
          <cell r="B66" t="str">
            <v>DPOS0000001091</v>
          </cell>
          <cell r="C66" t="str">
            <v>Geleistete Anz. (IE,F,U,B V4,B V1,IST)</v>
          </cell>
        </row>
        <row r="67">
          <cell r="A67">
            <v>1431900000</v>
          </cell>
          <cell r="B67" t="str">
            <v>DPOS0000001088</v>
          </cell>
          <cell r="C67" t="str">
            <v>Debitorische Kreditoren (IE,F,U,B V4,B V1,IST)</v>
          </cell>
        </row>
        <row r="68">
          <cell r="A68">
            <v>1432000000</v>
          </cell>
          <cell r="B68" t="str">
            <v>DPOS0000001085</v>
          </cell>
          <cell r="C68" t="str">
            <v>Übr. sonst. VG (IE,F,U,B V4,B V1,IST)</v>
          </cell>
        </row>
        <row r="69">
          <cell r="A69">
            <v>1433000000</v>
          </cell>
          <cell r="B69" t="str">
            <v>DPOS0000001075</v>
          </cell>
          <cell r="C69" t="str">
            <v>Wertber. sonst. VG (IE,F,U,B V4,B V1,IST)</v>
          </cell>
        </row>
        <row r="70">
          <cell r="A70">
            <v>1434000000</v>
          </cell>
          <cell r="B70" t="str">
            <v>DPOS0000003142</v>
          </cell>
          <cell r="C70" t="str">
            <v># US: derivat. Finanzinstr.(Kons.pos) (IST:0902-/IE,F,U,B V4,B V1</v>
          </cell>
        </row>
        <row r="71">
          <cell r="A71">
            <v>1440000000</v>
          </cell>
          <cell r="B71" t="str">
            <v>DPOS0000001072</v>
          </cell>
          <cell r="C71" t="str">
            <v>Wertpapiere des Umlaufvermögens</v>
          </cell>
        </row>
        <row r="72">
          <cell r="A72">
            <v>1440010000</v>
          </cell>
          <cell r="B72" t="str">
            <v>DPOS0000003589</v>
          </cell>
          <cell r="C72" t="str">
            <v># Wertpap. des Umlaufverm (Mon,Erwa,iPF) (IST:1202/IE,IPF V12006,</v>
          </cell>
        </row>
        <row r="73">
          <cell r="A73">
            <v>1441000000</v>
          </cell>
          <cell r="B73" t="str">
            <v>DPOS0000001311</v>
          </cell>
          <cell r="C73" t="str">
            <v>Wertpap. des UV - Anteile an verb. Unt.</v>
          </cell>
        </row>
        <row r="74">
          <cell r="A74">
            <v>1442000000</v>
          </cell>
          <cell r="B74" t="str">
            <v>DPOS0000001310</v>
          </cell>
          <cell r="C74" t="str">
            <v>Eigene Anteile</v>
          </cell>
        </row>
        <row r="75">
          <cell r="A75">
            <v>1443000000</v>
          </cell>
          <cell r="B75" t="str">
            <v>DPOS0000001309</v>
          </cell>
          <cell r="C75" t="str">
            <v>sonst. Wertpapiere des Umlaufvermögens</v>
          </cell>
        </row>
        <row r="76">
          <cell r="A76">
            <v>1450000000</v>
          </cell>
          <cell r="B76" t="str">
            <v>DPOS0000001308</v>
          </cell>
          <cell r="C76" t="str">
            <v>Schecks,Kasse,BuBa-, PoBa-guth.,Guth. KI</v>
          </cell>
        </row>
        <row r="77">
          <cell r="A77">
            <v>1450010000</v>
          </cell>
          <cell r="B77" t="str">
            <v>DPOS0000003590</v>
          </cell>
          <cell r="C77" t="str">
            <v># Schecks,Kass,Ba-/KI-Guth.(Mon,Erwa,iPF (IST:1202/IE,IPF V12006,</v>
          </cell>
        </row>
        <row r="78">
          <cell r="A78">
            <v>1451000000</v>
          </cell>
          <cell r="B78" t="str">
            <v>DPOS0000001307</v>
          </cell>
          <cell r="C78" t="str">
            <v>Schecks</v>
          </cell>
        </row>
        <row r="79">
          <cell r="A79">
            <v>1452000000</v>
          </cell>
          <cell r="B79" t="str">
            <v>DPOS0000001272</v>
          </cell>
          <cell r="C79" t="str">
            <v>Kassen u. BuBa-guth.</v>
          </cell>
        </row>
        <row r="80">
          <cell r="A80">
            <v>1453000000</v>
          </cell>
          <cell r="B80" t="str">
            <v>DPOS0000001024</v>
          </cell>
          <cell r="C80" t="str">
            <v>Guth. bei KI</v>
          </cell>
        </row>
        <row r="81">
          <cell r="A81">
            <v>1500000000</v>
          </cell>
          <cell r="B81" t="str">
            <v>DPOS0000001021</v>
          </cell>
          <cell r="C81" t="str">
            <v>Akt. lat. St.</v>
          </cell>
        </row>
        <row r="82">
          <cell r="A82">
            <v>1510000000</v>
          </cell>
          <cell r="B82" t="str">
            <v>DPOS0000001020</v>
          </cell>
          <cell r="C82" t="str">
            <v>Akt.lat.St.(nach lok./dt. GAAP)</v>
          </cell>
        </row>
        <row r="83">
          <cell r="A83">
            <v>1520000000</v>
          </cell>
          <cell r="B83" t="str">
            <v>DPOS0000001019</v>
          </cell>
          <cell r="C83" t="str">
            <v>US-Diff akt.lat.St. Abw. zu HGB</v>
          </cell>
        </row>
        <row r="84">
          <cell r="A84">
            <v>1600000000</v>
          </cell>
          <cell r="B84" t="str">
            <v>DPOS0000001267</v>
          </cell>
          <cell r="C84" t="str">
            <v>Aktive Rechnungsabrenzungsposten</v>
          </cell>
        </row>
        <row r="85">
          <cell r="A85">
            <v>1600010000</v>
          </cell>
          <cell r="B85" t="str">
            <v>DPOS0000003591</v>
          </cell>
          <cell r="C85" t="str">
            <v>Akt. RAP (Monat,Erwa,iPF) (IST:1202-/IE,IPF V12006,F,IPF V12004,I</v>
          </cell>
        </row>
        <row r="86">
          <cell r="A86">
            <v>1610000000</v>
          </cell>
          <cell r="B86" t="str">
            <v>DPOS0000001266</v>
          </cell>
          <cell r="C86" t="str">
            <v>Disagio (IE,F,U,B V4,B V1,IST)</v>
          </cell>
        </row>
        <row r="87">
          <cell r="A87">
            <v>1620000000</v>
          </cell>
          <cell r="B87" t="str">
            <v>DPOS0000001265</v>
          </cell>
          <cell r="C87" t="str">
            <v>Sonst. akt. RAP (IE,F,U,B V4,B V1,IST)</v>
          </cell>
        </row>
        <row r="88">
          <cell r="A88">
            <v>1800000000</v>
          </cell>
          <cell r="B88" t="str">
            <v>DPOS0000001369</v>
          </cell>
          <cell r="C88" t="str">
            <v>Nicht durch EK gedeckter Fehlbetrag</v>
          </cell>
        </row>
        <row r="89">
          <cell r="A89">
            <v>2000000000</v>
          </cell>
          <cell r="B89" t="str">
            <v>DPOS0000002352</v>
          </cell>
          <cell r="C89" t="str">
            <v>P A S S I V A</v>
          </cell>
        </row>
        <row r="90">
          <cell r="A90">
            <v>2100000000</v>
          </cell>
          <cell r="B90" t="str">
            <v>DPOS0000002351</v>
          </cell>
          <cell r="C90" t="str">
            <v>Eigenkapital</v>
          </cell>
        </row>
        <row r="91">
          <cell r="A91">
            <v>2110000000</v>
          </cell>
          <cell r="B91" t="str">
            <v>DPOS0000002350</v>
          </cell>
          <cell r="C91" t="str">
            <v>Gezeichnetes Kapital</v>
          </cell>
        </row>
        <row r="92">
          <cell r="A92">
            <v>2110000999</v>
          </cell>
          <cell r="B92" t="str">
            <v>DPOS0000002641</v>
          </cell>
          <cell r="C92" t="str">
            <v>Gezeichnetes Kapital (o.Det.)</v>
          </cell>
        </row>
        <row r="93">
          <cell r="A93">
            <v>2110003010</v>
          </cell>
          <cell r="B93" t="str">
            <v>DPOS0000002640</v>
          </cell>
          <cell r="C93" t="str">
            <v>Stammeinlagen (IST:-1201)</v>
          </cell>
        </row>
        <row r="94">
          <cell r="A94">
            <v>2110003020</v>
          </cell>
          <cell r="B94" t="str">
            <v>DPOS0000002639</v>
          </cell>
          <cell r="C94" t="str">
            <v>ausstehende Einlagen (IST:-1201)</v>
          </cell>
        </row>
        <row r="95">
          <cell r="A95">
            <v>2120000000</v>
          </cell>
          <cell r="B95" t="str">
            <v>DPOS0000002638</v>
          </cell>
          <cell r="C95" t="str">
            <v>Kapitalrücklage</v>
          </cell>
        </row>
        <row r="96">
          <cell r="A96">
            <v>2130000000</v>
          </cell>
          <cell r="B96" t="str">
            <v>DPOS0000002349</v>
          </cell>
          <cell r="C96" t="str">
            <v>Gewinnrücklagen</v>
          </cell>
        </row>
        <row r="97">
          <cell r="A97">
            <v>2131000000</v>
          </cell>
          <cell r="B97" t="str">
            <v>DPOS0000002637</v>
          </cell>
          <cell r="C97" t="str">
            <v>Gesetzliche RL</v>
          </cell>
        </row>
        <row r="98">
          <cell r="A98">
            <v>2132000000</v>
          </cell>
          <cell r="B98" t="str">
            <v>DPOS0000002636</v>
          </cell>
          <cell r="C98" t="str">
            <v>RL für eigene Anteile</v>
          </cell>
        </row>
        <row r="99">
          <cell r="A99">
            <v>2133000000</v>
          </cell>
          <cell r="B99" t="str">
            <v>DPOS0000002635</v>
          </cell>
          <cell r="C99" t="str">
            <v>Satzungsmäßige RL</v>
          </cell>
        </row>
        <row r="100">
          <cell r="A100">
            <v>2134000000</v>
          </cell>
          <cell r="B100" t="str">
            <v>DPOS0000002361</v>
          </cell>
          <cell r="C100" t="str">
            <v>And. Gewinnrücklagen</v>
          </cell>
        </row>
        <row r="101">
          <cell r="A101">
            <v>2135000000</v>
          </cell>
          <cell r="B101" t="str">
            <v>DPOS0000002348</v>
          </cell>
          <cell r="C101" t="str">
            <v>RL des Konzerns</v>
          </cell>
        </row>
        <row r="102">
          <cell r="A102">
            <v>2137000000</v>
          </cell>
          <cell r="B102" t="str">
            <v>DPOS0000002642</v>
          </cell>
          <cell r="C102" t="str">
            <v>Andere Sonder-RL</v>
          </cell>
        </row>
        <row r="103">
          <cell r="A103">
            <v>2138000000</v>
          </cell>
          <cell r="B103" t="str">
            <v>DPOS0000002572</v>
          </cell>
          <cell r="C103" t="str">
            <v>Währungsumrechnungsdiff.</v>
          </cell>
        </row>
        <row r="104">
          <cell r="A104">
            <v>2140000000</v>
          </cell>
          <cell r="B104" t="str">
            <v>DPOS0000002570</v>
          </cell>
          <cell r="C104" t="str">
            <v>Bilanzgewinn/Bilanzverlust</v>
          </cell>
        </row>
        <row r="105">
          <cell r="A105">
            <v>2141000000</v>
          </cell>
          <cell r="B105" t="str">
            <v>DPOS0000002354</v>
          </cell>
          <cell r="C105" t="str">
            <v>JÜ laufendes Geschäftsjahr</v>
          </cell>
        </row>
        <row r="106">
          <cell r="A106">
            <v>2142000000</v>
          </cell>
          <cell r="B106" t="str">
            <v>DPOS0000002353</v>
          </cell>
          <cell r="C106" t="str">
            <v>Jahresüberschuss vor Erstkonsolidierung</v>
          </cell>
        </row>
        <row r="107">
          <cell r="A107">
            <v>2143000000</v>
          </cell>
          <cell r="B107" t="str">
            <v>DPOS0000002634</v>
          </cell>
          <cell r="C107" t="str">
            <v>Verrechnung Kapitalkonsolidierung</v>
          </cell>
        </row>
        <row r="108">
          <cell r="A108">
            <v>2144000000</v>
          </cell>
          <cell r="B108" t="str">
            <v>DPOS0000002633</v>
          </cell>
          <cell r="C108" t="str">
            <v>BG/BV Vorjahr</v>
          </cell>
        </row>
        <row r="109">
          <cell r="A109">
            <v>2145000000</v>
          </cell>
          <cell r="B109" t="str">
            <v>DPOS0000002632</v>
          </cell>
          <cell r="C109" t="str">
            <v>Einstellung in die Gewinn-RL</v>
          </cell>
        </row>
        <row r="110">
          <cell r="A110">
            <v>2146000000</v>
          </cell>
          <cell r="B110" t="str">
            <v>DPOS0000002631</v>
          </cell>
          <cell r="C110" t="str">
            <v>Entnahme aus den Gewinn-RL</v>
          </cell>
        </row>
        <row r="111">
          <cell r="A111">
            <v>2147000000</v>
          </cell>
          <cell r="B111" t="str">
            <v>DPOS0000002630</v>
          </cell>
          <cell r="C111" t="str">
            <v>Dividendenaussch.(Vorab. lfd. GeschJahr)</v>
          </cell>
        </row>
        <row r="112">
          <cell r="A112">
            <v>2147000997</v>
          </cell>
          <cell r="B112" t="str">
            <v>DPOS0000002943</v>
          </cell>
          <cell r="C112" t="str">
            <v># Verrechnung Dividendenausschüttung Div (IST:0302-/IE,IPF V12006</v>
          </cell>
        </row>
        <row r="113">
          <cell r="A113">
            <v>2147000998</v>
          </cell>
          <cell r="B113" t="str">
            <v>DPOS0000003121</v>
          </cell>
          <cell r="C113" t="str">
            <v># Verrechnung Dividendenausschüttung Kon (IST:0602-/IE,IPF V12006</v>
          </cell>
        </row>
        <row r="114">
          <cell r="A114">
            <v>2148000000</v>
          </cell>
          <cell r="B114" t="str">
            <v>DPOS0000002629</v>
          </cell>
          <cell r="C114" t="str">
            <v>Dividendenausschüttung (aus Vorjahren)</v>
          </cell>
        </row>
        <row r="115">
          <cell r="A115">
            <v>2149000000</v>
          </cell>
          <cell r="B115" t="str">
            <v>DPOS0000002628</v>
          </cell>
          <cell r="C115" t="str">
            <v># Gewinn-RL</v>
          </cell>
        </row>
        <row r="116">
          <cell r="A116">
            <v>2160000000</v>
          </cell>
          <cell r="B116" t="str">
            <v>DPOS0000002569</v>
          </cell>
          <cell r="C116" t="str">
            <v>Ausgl.posten für Ant.and. Gesell. (Kon</v>
          </cell>
        </row>
        <row r="117">
          <cell r="A117">
            <v>2161000000</v>
          </cell>
          <cell r="B117" t="str">
            <v>DPOS0000002626</v>
          </cell>
          <cell r="C117" t="str">
            <v>Mind.ant. am gez.Kapital (Kons)</v>
          </cell>
        </row>
        <row r="118">
          <cell r="A118">
            <v>2162000000</v>
          </cell>
          <cell r="B118" t="str">
            <v>DPOS0000002625</v>
          </cell>
          <cell r="C118" t="str">
            <v>Mind.ant. an der Kapital-RL (Kons)</v>
          </cell>
        </row>
        <row r="119">
          <cell r="A119">
            <v>2163000000</v>
          </cell>
          <cell r="B119" t="str">
            <v>DPOS0000002568</v>
          </cell>
          <cell r="C119" t="str">
            <v>Mind.ant. Gewinn-RL (Kons)</v>
          </cell>
        </row>
        <row r="120">
          <cell r="A120">
            <v>2164000000</v>
          </cell>
          <cell r="B120" t="str">
            <v>DPOS0000002566</v>
          </cell>
          <cell r="C120" t="str">
            <v>Mind.ant. am BG (Kons)</v>
          </cell>
        </row>
        <row r="121">
          <cell r="A121">
            <v>2165000000</v>
          </cell>
          <cell r="B121" t="str">
            <v>DPOS0000002606</v>
          </cell>
          <cell r="C121" t="str">
            <v>Mind.ant.:Währungsumrechn.-Diff. (Kons)</v>
          </cell>
        </row>
        <row r="122">
          <cell r="A122">
            <v>2166000000</v>
          </cell>
          <cell r="B122" t="str">
            <v>DPOS0000002605</v>
          </cell>
          <cell r="C122" t="str">
            <v>Mind.ant. am nicht eingef. Kapital(Kons)</v>
          </cell>
        </row>
        <row r="123">
          <cell r="A123">
            <v>2170000000</v>
          </cell>
          <cell r="B123" t="str">
            <v>DPOS0000002565</v>
          </cell>
          <cell r="C123" t="str">
            <v>Ausgl.posten für Ant.and. Gesell. (Eing)</v>
          </cell>
        </row>
        <row r="124">
          <cell r="A124">
            <v>2171000000</v>
          </cell>
          <cell r="B124" t="str">
            <v>DPOS0000002604</v>
          </cell>
          <cell r="C124" t="str">
            <v>Mind.ant. am gez.Kapital (Eing)</v>
          </cell>
        </row>
        <row r="125">
          <cell r="A125">
            <v>2172000000</v>
          </cell>
          <cell r="B125" t="str">
            <v>DPOS0000002603</v>
          </cell>
          <cell r="C125" t="str">
            <v>Mind.ant. an der Kapital-RL (Eing)</v>
          </cell>
        </row>
        <row r="126">
          <cell r="A126">
            <v>2173000000</v>
          </cell>
          <cell r="B126" t="str">
            <v>DPOS0000002564</v>
          </cell>
          <cell r="C126" t="str">
            <v>Mind.ant. Gewinn-RL (Eing)</v>
          </cell>
        </row>
        <row r="127">
          <cell r="A127">
            <v>2174000000</v>
          </cell>
          <cell r="B127" t="str">
            <v>DPOS0000002562</v>
          </cell>
          <cell r="C127" t="str">
            <v>Mind.ant. am BG (Eing)</v>
          </cell>
        </row>
        <row r="128">
          <cell r="A128">
            <v>2175000000</v>
          </cell>
          <cell r="B128" t="str">
            <v>DPOS0000002437</v>
          </cell>
          <cell r="C128" t="str">
            <v>Mind.ant.:Währungsumrechn.-Diff. (Eing)</v>
          </cell>
        </row>
        <row r="129">
          <cell r="A129">
            <v>2176000000</v>
          </cell>
          <cell r="B129" t="str">
            <v>DPOS0000002436</v>
          </cell>
          <cell r="C129" t="str">
            <v>Mind.ant. am nicht eingef. Kapital(Eing)</v>
          </cell>
        </row>
        <row r="130">
          <cell r="A130">
            <v>2200000000</v>
          </cell>
          <cell r="B130" t="str">
            <v>DPOS0000002435</v>
          </cell>
          <cell r="C130" t="str">
            <v>Unterschiedsbetrag a.d.Kapitalkonsol.</v>
          </cell>
        </row>
        <row r="131">
          <cell r="A131">
            <v>2400000000</v>
          </cell>
          <cell r="B131" t="str">
            <v>DPOS0000002561</v>
          </cell>
          <cell r="C131" t="str">
            <v>Sonderposten für Zuschüsse zum AV</v>
          </cell>
        </row>
        <row r="132">
          <cell r="A132">
            <v>2500000000</v>
          </cell>
          <cell r="B132" t="str">
            <v>DPOS0000002560</v>
          </cell>
          <cell r="C132" t="str">
            <v>Sonderposten mit RL-Anteil</v>
          </cell>
        </row>
        <row r="133">
          <cell r="A133">
            <v>2600000000</v>
          </cell>
          <cell r="B133" t="str">
            <v>DPOS0000002559</v>
          </cell>
          <cell r="C133" t="str">
            <v>Rückstellungen</v>
          </cell>
        </row>
        <row r="134">
          <cell r="A134">
            <v>2610000000</v>
          </cell>
          <cell r="B134" t="str">
            <v>DPOS0000002558</v>
          </cell>
          <cell r="C134" t="str">
            <v>RSt für Pensionen u. ähnl.Verpflicht</v>
          </cell>
        </row>
        <row r="135">
          <cell r="A135">
            <v>2610010000</v>
          </cell>
          <cell r="B135" t="str">
            <v>DPOS0000003704</v>
          </cell>
          <cell r="C135" t="str">
            <v>RSt f. Pens.u.ähnl.Verpfl.(Mon,Erwa,iPF) (IST:1202-/IE,IPF V12006</v>
          </cell>
        </row>
        <row r="136">
          <cell r="A136">
            <v>2611000000</v>
          </cell>
          <cell r="B136" t="str">
            <v>DPOS0000002557</v>
          </cell>
          <cell r="C136" t="str">
            <v>Unmittelb. Pens.verpfl. (IE,F,U,B V4,B V1,IST)</v>
          </cell>
        </row>
        <row r="137">
          <cell r="A137">
            <v>2611100000</v>
          </cell>
          <cell r="B137" t="str">
            <v>DPOS0000002556</v>
          </cell>
          <cell r="C137" t="str">
            <v>Unmittelb. Pens.verpfl. dt.GAAP (IST:-1201)</v>
          </cell>
        </row>
        <row r="138">
          <cell r="A138">
            <v>2611110000</v>
          </cell>
          <cell r="B138" t="str">
            <v>DPOS0000002953</v>
          </cell>
          <cell r="C138" t="str">
            <v>Unmittelb.Pens.verpfl., &lt;=1J (IST:0302-/IE,F,U,B V4,B V1)</v>
          </cell>
        </row>
        <row r="139">
          <cell r="A139">
            <v>2611120000</v>
          </cell>
          <cell r="B139" t="str">
            <v>DPOS0000002954</v>
          </cell>
          <cell r="C139" t="str">
            <v>Unmittelb.Pens.verpfl., &gt;1J (IST:0302-/IE,F,U,B V4,B V1)</v>
          </cell>
        </row>
        <row r="140">
          <cell r="A140">
            <v>2612000000</v>
          </cell>
          <cell r="B140" t="str">
            <v>DPOS0000002554</v>
          </cell>
          <cell r="C140" t="str">
            <v>Mittelb. Pens.verpfl. (IE,F,U,B V4,B V1,IST)</v>
          </cell>
        </row>
        <row r="141">
          <cell r="A141">
            <v>2612100000</v>
          </cell>
          <cell r="B141" t="str">
            <v>DPOS0000002553</v>
          </cell>
          <cell r="C141" t="str">
            <v>Mittelb. Pens.verpfl. dt.GAAP (IST:-1201)</v>
          </cell>
        </row>
        <row r="142">
          <cell r="A142">
            <v>2612110000</v>
          </cell>
          <cell r="B142" t="str">
            <v>DPOS0000002958</v>
          </cell>
          <cell r="C142" t="str">
            <v>Mittelb.Pens.verpfl.,RLZ&lt;=1J (IST:0302-/IE,F,U,B V4,B V1)</v>
          </cell>
        </row>
        <row r="143">
          <cell r="A143">
            <v>2612120000</v>
          </cell>
          <cell r="B143" t="str">
            <v>DPOS0000002959</v>
          </cell>
          <cell r="C143" t="str">
            <v>Mittelb.Pens.verpfl.,RLZ&gt;1J (IST:0302-/IE,F,U,B V4,B V1)</v>
          </cell>
        </row>
        <row r="144">
          <cell r="A144">
            <v>2613000000</v>
          </cell>
          <cell r="B144" t="str">
            <v>DPOS0000002938</v>
          </cell>
          <cell r="C144" t="str">
            <v>US:Additional Minimum Liability (IST:0302-/IE,F,U,B V4,B V1)</v>
          </cell>
        </row>
        <row r="145">
          <cell r="A145">
            <v>2613100000</v>
          </cell>
          <cell r="B145" t="str">
            <v>DPOS0000002937</v>
          </cell>
          <cell r="C145" t="str">
            <v>US:Additional Minimum Liability, RLZ&lt;=1J (IST:0302-/IE,F,U,B V4,B</v>
          </cell>
        </row>
        <row r="146">
          <cell r="A146">
            <v>2613200000</v>
          </cell>
          <cell r="B146" t="str">
            <v>DPOS0000002936</v>
          </cell>
          <cell r="C146" t="str">
            <v>US:Additional Minimum Liability,RLZ&gt;1J (IST:0302-/IE,F,U,B V4,B V</v>
          </cell>
        </row>
        <row r="147">
          <cell r="A147">
            <v>2615000000</v>
          </cell>
          <cell r="B147" t="str">
            <v>DPOS0000002551</v>
          </cell>
          <cell r="C147" t="str">
            <v>RSt gem Art. 131 GG (IE,F,U,B V4,B V1,IST)</v>
          </cell>
        </row>
        <row r="148">
          <cell r="A148">
            <v>2615100000</v>
          </cell>
          <cell r="B148" t="str">
            <v>DPOS0000002426</v>
          </cell>
          <cell r="C148" t="str">
            <v>RSt gem Art. 131 GG, RLZ&lt;=1GJ (IE,F,U,B V4,B V1,IST)</v>
          </cell>
        </row>
        <row r="149">
          <cell r="A149">
            <v>2615200000</v>
          </cell>
          <cell r="B149" t="str">
            <v>DPOS0000002425</v>
          </cell>
          <cell r="C149" t="str">
            <v>RSt gem Art. 131 GG, RLZ&gt;1GJ (IE,F,U,B V4,B V1,IST)</v>
          </cell>
        </row>
        <row r="150">
          <cell r="A150">
            <v>2616000000</v>
          </cell>
          <cell r="B150" t="str">
            <v>DPOS0000002550</v>
          </cell>
          <cell r="C150" t="str">
            <v>RSt iZm akt.or.Verg.Syst. (IE,F,U,B V4,B V1,IST)</v>
          </cell>
        </row>
        <row r="151">
          <cell r="A151">
            <v>2616100000</v>
          </cell>
          <cell r="B151" t="str">
            <v>DPOS0000002549</v>
          </cell>
          <cell r="C151" t="str">
            <v>RSt iZm akt.or.Verg.Syst.(lok./dt.GAAP) (IST:-1201)</v>
          </cell>
        </row>
        <row r="152">
          <cell r="A152">
            <v>2616110000</v>
          </cell>
          <cell r="B152" t="str">
            <v>DPOS0000002963</v>
          </cell>
          <cell r="C152" t="str">
            <v>RSt iZm akt.or.Verg.Syst.,RLZ&lt;=1J (IST:0302-/IE,F,U,B V4,B V1)</v>
          </cell>
        </row>
        <row r="153">
          <cell r="A153">
            <v>2616120000</v>
          </cell>
          <cell r="B153" t="str">
            <v>DPOS0000002964</v>
          </cell>
          <cell r="C153" t="str">
            <v>RSt iZm akt.or.Verg.Syst.,RLZ&gt;1J (IST:0302-/IE,F,U,B V4,B V1)</v>
          </cell>
        </row>
        <row r="154">
          <cell r="A154">
            <v>2620000000</v>
          </cell>
          <cell r="B154" t="str">
            <v>DPOS0000002547</v>
          </cell>
          <cell r="C154" t="str">
            <v>Steuerrückstellungen</v>
          </cell>
        </row>
        <row r="155">
          <cell r="A155">
            <v>2620010000</v>
          </cell>
          <cell r="B155" t="str">
            <v>DPOS0000003703</v>
          </cell>
          <cell r="C155" t="str">
            <v>Sonst StRSt (Monat,Erwa,iPF) (IST:1202-/IE,IPF V12006,F,IPF V1200</v>
          </cell>
        </row>
        <row r="156">
          <cell r="A156">
            <v>2620020000</v>
          </cell>
          <cell r="B156" t="str">
            <v>DPOS0000004218</v>
          </cell>
          <cell r="C156" t="str">
            <v>Sonst StRSt - KöSt (Monat,Erwa,iPF) (IST:0203-/F:-0104,-/IE,IPF V</v>
          </cell>
        </row>
        <row r="157">
          <cell r="A157">
            <v>2620030000</v>
          </cell>
          <cell r="B157" t="str">
            <v>DPOS0000004219</v>
          </cell>
          <cell r="C157" t="str">
            <v>Sonst StRSt - GewESt (Monat,Erwa,iPF) (IST:0203-/F:-0104,-/IE,IPF</v>
          </cell>
        </row>
        <row r="158">
          <cell r="A158">
            <v>2621000000</v>
          </cell>
          <cell r="B158" t="str">
            <v>DPOS0000002546</v>
          </cell>
          <cell r="C158" t="str">
            <v>StRSt: KöSt. u. ähnl. St. (IE,F,U,B V4,B V1,IST)</v>
          </cell>
        </row>
        <row r="159">
          <cell r="A159">
            <v>2622000000</v>
          </cell>
          <cell r="B159" t="str">
            <v>DPOS0000002545</v>
          </cell>
          <cell r="C159" t="str">
            <v>StRSt: Gewerbesteuer (gesamt) (IE,F,U,B V4,B V1,IST)</v>
          </cell>
        </row>
        <row r="160">
          <cell r="A160">
            <v>2625000000</v>
          </cell>
          <cell r="B160" t="str">
            <v>DPOS0000002542</v>
          </cell>
          <cell r="C160" t="str">
            <v>StRSt: Vermögensteuer (IE,F,U,B V4,B V1,IST)</v>
          </cell>
        </row>
        <row r="161">
          <cell r="A161">
            <v>2626000000</v>
          </cell>
          <cell r="B161" t="str">
            <v>DPOS0000002541</v>
          </cell>
          <cell r="C161" t="str">
            <v>StRSt: Grundsteuer (IE,F,U,B V4,B V1,IST)</v>
          </cell>
        </row>
        <row r="162">
          <cell r="A162">
            <v>2627000000</v>
          </cell>
          <cell r="B162" t="str">
            <v>DPOS0000002540</v>
          </cell>
          <cell r="C162" t="str">
            <v>StRSt: sonst. Steuern (IE,F,U,B V4,B V1,IST)</v>
          </cell>
        </row>
        <row r="163">
          <cell r="A163">
            <v>2630000000</v>
          </cell>
          <cell r="B163" t="str">
            <v>DPOS0000002539</v>
          </cell>
          <cell r="C163" t="str">
            <v>Rückstellungen für pass. lat. Steuern</v>
          </cell>
        </row>
        <row r="164">
          <cell r="A164">
            <v>2631000000</v>
          </cell>
          <cell r="B164" t="str">
            <v>DPOS0000002408</v>
          </cell>
          <cell r="C164" t="str">
            <v>RSt für pass. lat.St.(lok./dt.GAAP)</v>
          </cell>
        </row>
        <row r="165">
          <cell r="A165">
            <v>2631990000</v>
          </cell>
          <cell r="B165" t="str">
            <v>DPOS0000002407</v>
          </cell>
          <cell r="C165" t="str">
            <v>RSt für pass. lat. St. aus Konsolid.</v>
          </cell>
        </row>
        <row r="166">
          <cell r="A166">
            <v>2640000000</v>
          </cell>
          <cell r="B166" t="str">
            <v>DPOS0000002537</v>
          </cell>
          <cell r="C166" t="str">
            <v>Personalrückstellungen</v>
          </cell>
        </row>
        <row r="167">
          <cell r="A167">
            <v>2640010000</v>
          </cell>
          <cell r="B167" t="str">
            <v>DPOS0000003702</v>
          </cell>
          <cell r="C167" t="str">
            <v>Personal-RSt. (Monat,Erwa,iPF) (IST:1202-/IE,IPF V12006,F,IPF V12</v>
          </cell>
        </row>
        <row r="168">
          <cell r="A168">
            <v>2640100000</v>
          </cell>
          <cell r="B168" t="str">
            <v>DPOS0000002536</v>
          </cell>
          <cell r="C168" t="str">
            <v>RSt für Resturlaub (IE,F,U,B V4,B V1,IST)</v>
          </cell>
        </row>
        <row r="169">
          <cell r="A169">
            <v>2640110000</v>
          </cell>
          <cell r="B169" t="str">
            <v>DPOS0000002403</v>
          </cell>
          <cell r="C169" t="str">
            <v>RSt für Resturlaub, RLZ&lt;=1J (IE,F,U,B V4,B V1,IST)</v>
          </cell>
        </row>
        <row r="170">
          <cell r="A170">
            <v>2640120000</v>
          </cell>
          <cell r="B170" t="str">
            <v>DPOS0000002402</v>
          </cell>
          <cell r="C170" t="str">
            <v>RSt für Resturlaub, RLZ&gt;1J (IE,F,U,B V4,B V1,IST)</v>
          </cell>
        </row>
        <row r="171">
          <cell r="A171">
            <v>2640200000</v>
          </cell>
          <cell r="B171" t="str">
            <v>DPOS0000002535</v>
          </cell>
          <cell r="C171" t="str">
            <v>RSt für Jubiläumszuwendungen (IE,F,U,B V4,B V1,IST)</v>
          </cell>
        </row>
        <row r="172">
          <cell r="A172">
            <v>2640210000</v>
          </cell>
          <cell r="B172" t="str">
            <v>DPOS0000002401</v>
          </cell>
          <cell r="C172" t="str">
            <v>RSt für Jubiläumszuwendungen, RLZ&lt;=1J (IE,F,U,B V4,B V1,IST)</v>
          </cell>
        </row>
        <row r="173">
          <cell r="A173">
            <v>2640220000</v>
          </cell>
          <cell r="B173" t="str">
            <v>DPOS0000002400</v>
          </cell>
          <cell r="C173" t="str">
            <v>RSt für Jubiläumszuwendunen, RLZ&gt;1J (IE,F,U,B V4,B V1,IST)</v>
          </cell>
        </row>
        <row r="174">
          <cell r="A174">
            <v>2640300000</v>
          </cell>
          <cell r="B174" t="str">
            <v>DPOS0000002534</v>
          </cell>
          <cell r="C174" t="str">
            <v>RSt für Frühpensionierungen (IE,F,U,B V4,B V1,IST)</v>
          </cell>
        </row>
        <row r="175">
          <cell r="A175">
            <v>2640310000</v>
          </cell>
          <cell r="B175" t="str">
            <v>DPOS0000002301</v>
          </cell>
          <cell r="C175" t="str">
            <v>RSt für Frühpensionierungen, RLZ&lt;=1J (IE,F,U,B V4,B V1,IST)</v>
          </cell>
        </row>
        <row r="176">
          <cell r="A176">
            <v>2640320000</v>
          </cell>
          <cell r="B176" t="str">
            <v>DPOS0000002300</v>
          </cell>
          <cell r="C176" t="str">
            <v>RSt für Frühpensionierungen, RLZ&gt;1J (IE,F,U,B V4,B V1,IST)</v>
          </cell>
        </row>
        <row r="177">
          <cell r="A177">
            <v>2640400000</v>
          </cell>
          <cell r="B177" t="str">
            <v>DPOS0000002533</v>
          </cell>
          <cell r="C177" t="str">
            <v>RSt für Vorruhestand (IE,F,U,B V4,B V1,IST)</v>
          </cell>
        </row>
        <row r="178">
          <cell r="A178">
            <v>2640410000</v>
          </cell>
          <cell r="B178" t="str">
            <v>DPOS0000002299</v>
          </cell>
          <cell r="C178" t="str">
            <v>RSt für Vorruhestand, RLZ&lt;=1J (IE,F,U,B V4,B V1,IST)</v>
          </cell>
        </row>
        <row r="179">
          <cell r="A179">
            <v>2640420000</v>
          </cell>
          <cell r="B179" t="str">
            <v>DPOS0000002298</v>
          </cell>
          <cell r="C179" t="str">
            <v>RSt für Vorruhestand, RLZ&gt;1J (IE,F,U,B V4,B V1,IST)</v>
          </cell>
        </row>
        <row r="180">
          <cell r="A180">
            <v>2640500000</v>
          </cell>
          <cell r="B180" t="str">
            <v>DPOS0000002532</v>
          </cell>
          <cell r="C180" t="str">
            <v>RSt für Beihilfen (IE,F,U,B V4,B V1,IST)</v>
          </cell>
        </row>
        <row r="181">
          <cell r="A181">
            <v>2640510000</v>
          </cell>
          <cell r="B181" t="str">
            <v>DPOS0000002297</v>
          </cell>
          <cell r="C181" t="str">
            <v>RSt für Beihilfen, RLZ&lt;=1J (IE,F,U,B V4,B V1,IST)</v>
          </cell>
        </row>
        <row r="182">
          <cell r="A182">
            <v>2640520000</v>
          </cell>
          <cell r="B182" t="str">
            <v>DPOS0000002296</v>
          </cell>
          <cell r="C182" t="str">
            <v>RSt für Beihilfen, RLZ&gt;1J (IE,F,U,B V4,B V1,IST)</v>
          </cell>
        </row>
        <row r="183">
          <cell r="A183">
            <v>2640600000</v>
          </cell>
          <cell r="B183" t="str">
            <v>DPOS0000002531</v>
          </cell>
          <cell r="C183" t="str">
            <v>RSt für Beiträge PSV (IE,F,U,B V4,B V1,IST)</v>
          </cell>
        </row>
        <row r="184">
          <cell r="A184">
            <v>2640610000</v>
          </cell>
          <cell r="B184" t="str">
            <v>DPOS0000002295</v>
          </cell>
          <cell r="C184" t="str">
            <v>RSt für Beiträge PSV, RLZ&lt;=1J (IE,F,U,B V4,B V1,IST)</v>
          </cell>
        </row>
        <row r="185">
          <cell r="A185">
            <v>2640620000</v>
          </cell>
          <cell r="B185" t="str">
            <v>DPOS0000002294</v>
          </cell>
          <cell r="C185" t="str">
            <v>RSt für Beiträge PSV, RLZ&gt;1J (IE,F,U,B V4,B V1,IST)</v>
          </cell>
        </row>
        <row r="186">
          <cell r="A186">
            <v>2640700000</v>
          </cell>
          <cell r="B186" t="str">
            <v>DPOS0000002530</v>
          </cell>
          <cell r="C186" t="str">
            <v>RSt für unterjähr. Entgeltabgr. (IE,F,U,B V4,B V1,IST)</v>
          </cell>
        </row>
        <row r="187">
          <cell r="A187">
            <v>2640710000</v>
          </cell>
          <cell r="B187" t="str">
            <v>DPOS0000002293</v>
          </cell>
          <cell r="C187" t="str">
            <v>RSt für unterjähr. Entgeltabgr.,RLZ&lt;=1J (IE,F,U,B V4,B V1,IST)</v>
          </cell>
        </row>
        <row r="188">
          <cell r="A188">
            <v>2640720000</v>
          </cell>
          <cell r="B188" t="str">
            <v>DPOS0000002292</v>
          </cell>
          <cell r="C188" t="str">
            <v>RSt für unterjähr. Entgeltabgr., RLZ&gt;1J (IE,F,U,B V4,B V1,IST)</v>
          </cell>
        </row>
        <row r="189">
          <cell r="A189">
            <v>2640800000</v>
          </cell>
          <cell r="B189" t="str">
            <v>DPOS0000002529</v>
          </cell>
          <cell r="C189" t="str">
            <v>Übr. Personal-RSt (IE,F,U,B V4,B V1,IST)</v>
          </cell>
        </row>
        <row r="190">
          <cell r="A190">
            <v>2640810000</v>
          </cell>
          <cell r="B190" t="str">
            <v>DPOS0000002528</v>
          </cell>
          <cell r="C190" t="str">
            <v>Übr. Personal-RSt, RLZ&lt;=1J (IE,F,U,B V4,B V1,IST)</v>
          </cell>
        </row>
        <row r="191">
          <cell r="A191">
            <v>2640820000</v>
          </cell>
          <cell r="B191" t="str">
            <v>DPOS0000002737</v>
          </cell>
          <cell r="C191" t="str">
            <v>Übr. Personal-RSt, RLZ&gt;1J (IE,F,U,B V4,B V1,IST)</v>
          </cell>
        </row>
        <row r="192">
          <cell r="A192">
            <v>2640900000</v>
          </cell>
          <cell r="B192" t="str">
            <v>DPOS0000002736</v>
          </cell>
          <cell r="C192" t="str">
            <v>RSt für Strukturmaßn. Personal (IE,F,U,B V4,B V1,IST)</v>
          </cell>
        </row>
        <row r="193">
          <cell r="A193">
            <v>2650000000</v>
          </cell>
          <cell r="B193" t="str">
            <v>DPOS0000002279</v>
          </cell>
          <cell r="C193" t="str">
            <v>Übrige Rückstellungen</v>
          </cell>
        </row>
        <row r="194">
          <cell r="A194">
            <v>2650010000</v>
          </cell>
          <cell r="B194" t="str">
            <v>DPOS0000003705</v>
          </cell>
          <cell r="C194" t="str">
            <v>Übr. RSt (Monat,Erwa,iPF) (IST:1202-/IE,IPF V12006,F,IPF V12004,I</v>
          </cell>
        </row>
        <row r="195">
          <cell r="A195">
            <v>2650100000</v>
          </cell>
          <cell r="B195" t="str">
            <v>DPOS0000002278</v>
          </cell>
          <cell r="C195" t="str">
            <v>RSt für Strukturmaßn. Sachkosten (IE,F,U,B V4,B V1,IST)</v>
          </cell>
        </row>
        <row r="196">
          <cell r="A196">
            <v>2650110000</v>
          </cell>
          <cell r="B196" t="str">
            <v>DPOS0000002277</v>
          </cell>
          <cell r="C196" t="str">
            <v>RSt für Strukturmaßn.Sachkosten,RLZ&lt;=1J (IE,F,U,B V4,B V1,IST)</v>
          </cell>
        </row>
        <row r="197">
          <cell r="A197">
            <v>2650120000</v>
          </cell>
          <cell r="B197" t="str">
            <v>DPOS0000002276</v>
          </cell>
          <cell r="C197" t="str">
            <v>RSt für Strukturmaßn.Sachkosten, RLZ&gt;1J (IE,F,U,B V4,B V1,IST)</v>
          </cell>
        </row>
        <row r="198">
          <cell r="A198">
            <v>2650200000</v>
          </cell>
          <cell r="B198" t="str">
            <v>DPOS0000002275</v>
          </cell>
          <cell r="C198" t="str">
            <v>RSt beschl. Umbau-u.Umst.Proj. (IE,F,U,B V4,B V1,IST)</v>
          </cell>
        </row>
        <row r="199">
          <cell r="A199">
            <v>2650210000</v>
          </cell>
          <cell r="B199" t="str">
            <v>DPOS0000002274</v>
          </cell>
          <cell r="C199" t="str">
            <v>RSt beschl. Umbau-u.Umst.Proj., RLZ&lt;=1J (IE,F,U,B V4,B V1,IST)</v>
          </cell>
        </row>
        <row r="200">
          <cell r="A200">
            <v>2650220000</v>
          </cell>
          <cell r="B200" t="str">
            <v>DPOS0000002273</v>
          </cell>
          <cell r="C200" t="str">
            <v>RSt beschl. Umbau-u.Umst.Proj., RLZ&gt;1J (IE,F,U,B V4,B V1,IST)</v>
          </cell>
        </row>
        <row r="201">
          <cell r="A201">
            <v>2650300000</v>
          </cell>
          <cell r="B201" t="str">
            <v>DPOS0000002272</v>
          </cell>
          <cell r="C201" t="str">
            <v>RSt für unterlassene Instandh. (IE,F,U,B V4,B V1,IST)</v>
          </cell>
        </row>
        <row r="202">
          <cell r="A202">
            <v>2650310000</v>
          </cell>
          <cell r="B202" t="str">
            <v>DPOS0000002271</v>
          </cell>
          <cell r="C202" t="str">
            <v>RSt für unterlassene Instandh., RLZ&lt;=1J (IE,F,U,B V4,B V1,IST)</v>
          </cell>
        </row>
        <row r="203">
          <cell r="A203">
            <v>2650320000</v>
          </cell>
          <cell r="B203" t="str">
            <v>DPOS0000002270</v>
          </cell>
          <cell r="C203" t="str">
            <v>RSt für unterlassene Instandh., RLZ&gt;1J (IE,F,U,B V4,B V1,IST)</v>
          </cell>
        </row>
        <row r="204">
          <cell r="A204">
            <v>2650400000</v>
          </cell>
          <cell r="B204" t="str">
            <v>DPOS0000002269</v>
          </cell>
          <cell r="C204" t="str">
            <v>RSt für Gewährl.o.rechtl.Verpfl. (IE,F,U,B V4,B V1,IST)</v>
          </cell>
        </row>
        <row r="205">
          <cell r="A205">
            <v>2650410000</v>
          </cell>
          <cell r="B205" t="str">
            <v>DPOS0000002268</v>
          </cell>
          <cell r="C205" t="str">
            <v>RSt f. Gewährl.o.rechtl.Verpfl.,RLZ&lt;=1J (IE,F,U,B V4,B V1,IST)</v>
          </cell>
        </row>
        <row r="206">
          <cell r="A206">
            <v>2650420000</v>
          </cell>
          <cell r="B206" t="str">
            <v>DPOS0000002267</v>
          </cell>
          <cell r="C206" t="str">
            <v>RSt f. Gewährl.o.rechtl.Verpfl.,RLZ&gt;1J (IE,F,U,B V4,B V1,IST)</v>
          </cell>
        </row>
        <row r="207">
          <cell r="A207">
            <v>2650500000</v>
          </cell>
          <cell r="B207" t="str">
            <v>DPOS0000002266</v>
          </cell>
          <cell r="C207" t="str">
            <v>RSt für Gewährl. (IE,F,U,B V4,B V1,IST)</v>
          </cell>
        </row>
        <row r="208">
          <cell r="A208">
            <v>2650510000</v>
          </cell>
          <cell r="B208" t="str">
            <v>DPOS0000002265</v>
          </cell>
          <cell r="C208" t="str">
            <v>RSt für Gewährl., RLZ&lt;=1J (IE,F,U,B V4,B V1,IST)</v>
          </cell>
        </row>
        <row r="209">
          <cell r="A209">
            <v>2650520000</v>
          </cell>
          <cell r="B209" t="str">
            <v>DPOS0000002264</v>
          </cell>
          <cell r="C209" t="str">
            <v>RSt für Gewährl., RLZ&gt;1J (IE,F,U,B V4,B V1,IST)</v>
          </cell>
        </row>
        <row r="210">
          <cell r="A210">
            <v>2650600000</v>
          </cell>
          <cell r="B210" t="str">
            <v>DPOS0000002263</v>
          </cell>
          <cell r="C210" t="str">
            <v>RSt ausstehende Rechnungen (IE,F,U,B V4,B V1,IST)</v>
          </cell>
        </row>
        <row r="211">
          <cell r="A211">
            <v>2650610000</v>
          </cell>
          <cell r="B211" t="str">
            <v>DPOS0000002262</v>
          </cell>
          <cell r="C211" t="str">
            <v>RSt ausstehende Rechnungen, RLZ&lt;=1J (IE,F,U,B V4,B V1,IST)</v>
          </cell>
        </row>
        <row r="212">
          <cell r="A212">
            <v>2650620000</v>
          </cell>
          <cell r="B212" t="str">
            <v>DPOS0000002261</v>
          </cell>
          <cell r="C212" t="str">
            <v>RSt ausstehende Rechnungen, RLZ&gt;1J (IE,F,U,B V4,B V1,IST)</v>
          </cell>
        </row>
        <row r="213">
          <cell r="A213">
            <v>2650700000</v>
          </cell>
          <cell r="B213" t="str">
            <v>DPOS0000002260</v>
          </cell>
          <cell r="C213" t="str">
            <v>RSt Rückvergüt. (Skonti,Boni) (IE,F,U,B V4,B V1,IST)</v>
          </cell>
        </row>
        <row r="214">
          <cell r="A214">
            <v>2650710000</v>
          </cell>
          <cell r="B214" t="str">
            <v>DPOS0000002259</v>
          </cell>
          <cell r="C214" t="str">
            <v>RSt Rückvergüt. (Skonti,Boni),RLZ&lt;=1J (IE,F,U,B V4,B V1,IST)</v>
          </cell>
        </row>
        <row r="215">
          <cell r="A215">
            <v>2650720000</v>
          </cell>
          <cell r="B215" t="str">
            <v>DPOS0000002258</v>
          </cell>
          <cell r="C215" t="str">
            <v>RSt Rückvergüt. (Skonti,Boni), RLZ&gt;1J (IE,F,U,B V4,B V1,IST)</v>
          </cell>
        </row>
        <row r="216">
          <cell r="A216">
            <v>2650800000</v>
          </cell>
          <cell r="B216" t="str">
            <v>DPOS0000002257</v>
          </cell>
          <cell r="C216" t="str">
            <v>RSt Risik. Auftragsbest.(Verk.) (IE,F,U,B V4,B V1,IST)</v>
          </cell>
        </row>
        <row r="217">
          <cell r="A217">
            <v>2650810000</v>
          </cell>
          <cell r="B217" t="str">
            <v>DPOS0000002256</v>
          </cell>
          <cell r="C217" t="str">
            <v>RSt Risik. Auftragsbest.(Verk.),RLZ&lt;=1J (IE,F,U,B V4,B V1,IST)</v>
          </cell>
        </row>
        <row r="218">
          <cell r="A218">
            <v>2650820000</v>
          </cell>
          <cell r="B218" t="str">
            <v>DPOS0000002255</v>
          </cell>
          <cell r="C218" t="str">
            <v>RSt Risik. Auftragsbest.(Verk.),RLZ&gt;1J (IE,F,U,B V4,B V1,IST)</v>
          </cell>
        </row>
        <row r="219">
          <cell r="A219">
            <v>2650900000</v>
          </cell>
          <cell r="B219" t="str">
            <v>DPOS0000002254</v>
          </cell>
          <cell r="C219" t="str">
            <v>RSt Devisentermingeschäfte (IE,F,U,B V4,B V1,IST)</v>
          </cell>
        </row>
        <row r="220">
          <cell r="A220">
            <v>2650910000</v>
          </cell>
          <cell r="B220" t="str">
            <v>DPOS0000002253</v>
          </cell>
          <cell r="C220" t="str">
            <v>RSt Devisentermingeschäfte, RLZ&lt;=1J (IE,F,U,B V4,B V1,IST)</v>
          </cell>
        </row>
        <row r="221">
          <cell r="A221">
            <v>2650920000</v>
          </cell>
          <cell r="B221" t="str">
            <v>DPOS0000002252</v>
          </cell>
          <cell r="C221" t="str">
            <v>RSt Devisentermingeschäfte, RLZ&gt;1J (IE,F,U,B V4,B V1,IST)</v>
          </cell>
        </row>
        <row r="222">
          <cell r="A222">
            <v>2651000000</v>
          </cell>
          <cell r="B222" t="str">
            <v>DPOS0000002251</v>
          </cell>
          <cell r="C222" t="str">
            <v>RSt sonst. Derivate (IE,F,U,B V4,B V1,IST)</v>
          </cell>
        </row>
        <row r="223">
          <cell r="A223">
            <v>2651010000</v>
          </cell>
          <cell r="B223" t="str">
            <v>DPOS0000002250</v>
          </cell>
          <cell r="C223" t="str">
            <v>RSt sonst.Derivate, RLZ&lt;=1J (IE,F,U,B V4,B V1,IST)</v>
          </cell>
        </row>
        <row r="224">
          <cell r="A224">
            <v>2651020000</v>
          </cell>
          <cell r="B224" t="str">
            <v>DPOS0000002249</v>
          </cell>
          <cell r="C224" t="str">
            <v>RSt sonst.Derivate, RLZ&gt;1J (IE,F,U,B V4,B V1,IST)</v>
          </cell>
        </row>
        <row r="225">
          <cell r="A225">
            <v>2651100000</v>
          </cell>
          <cell r="B225" t="str">
            <v>DPOS0000002248</v>
          </cell>
          <cell r="C225" t="str">
            <v>RSt für Rückbauverpflichtungen (IE,F,U,B V4,B V1,IST)</v>
          </cell>
        </row>
        <row r="226">
          <cell r="A226">
            <v>2651110000</v>
          </cell>
          <cell r="B226" t="str">
            <v>DPOS0000002247</v>
          </cell>
          <cell r="C226" t="str">
            <v>RSt Rückbauverpflichtungen, RLZ&lt;=1J (IE,F,U,B V4,B V1,IST)</v>
          </cell>
        </row>
        <row r="227">
          <cell r="A227">
            <v>2651120000</v>
          </cell>
          <cell r="B227" t="str">
            <v>DPOS0000002246</v>
          </cell>
          <cell r="C227" t="str">
            <v>RSt Rückbauverpflichtungen RLZ&gt;1J (IE,F,U,B V4,B V1,IST)</v>
          </cell>
        </row>
        <row r="228">
          <cell r="A228">
            <v>2651200000</v>
          </cell>
          <cell r="B228" t="str">
            <v>DPOS0000002245</v>
          </cell>
          <cell r="C228" t="str">
            <v>RSt für Prozesskosten (IE,F,U,B V4,B V1,IST)</v>
          </cell>
        </row>
        <row r="229">
          <cell r="A229">
            <v>2651210000</v>
          </cell>
          <cell r="B229" t="str">
            <v>DPOS0000002244</v>
          </cell>
          <cell r="C229" t="str">
            <v>RSt für Prozesskosten, RLZ&lt;=1J (IE,F,U,B V4,B V1,IST)</v>
          </cell>
        </row>
        <row r="230">
          <cell r="A230">
            <v>2651220000</v>
          </cell>
          <cell r="B230" t="str">
            <v>DPOS0000002243</v>
          </cell>
          <cell r="C230" t="str">
            <v>RSt für Prozesskosten, RLZ&gt;1J (IE,F,U,B V4,B V1,IST)</v>
          </cell>
        </row>
        <row r="231">
          <cell r="A231">
            <v>2651300000</v>
          </cell>
          <cell r="B231" t="str">
            <v>DPOS0000002242</v>
          </cell>
          <cell r="C231" t="str">
            <v>RSt für Beteiligungsrisiken</v>
          </cell>
        </row>
        <row r="232">
          <cell r="A232">
            <v>2651310000</v>
          </cell>
          <cell r="B232" t="str">
            <v>DPOS0000002241</v>
          </cell>
          <cell r="C232" t="str">
            <v>RSt für Beteiligungsrisiken, RLZ&lt;=1J</v>
          </cell>
        </row>
        <row r="233">
          <cell r="A233">
            <v>2651320000</v>
          </cell>
          <cell r="B233" t="str">
            <v>DPOS0000002240</v>
          </cell>
          <cell r="C233" t="str">
            <v>RSt für Beteiligungsrisiken, RLZ&gt;1J</v>
          </cell>
        </row>
        <row r="234">
          <cell r="A234">
            <v>2651400000</v>
          </cell>
          <cell r="B234" t="str">
            <v>DPOS0000002239</v>
          </cell>
          <cell r="C234" t="str">
            <v>RSt Abrechnungsrisiken (IE,F,U,B V4,B V1,IST)</v>
          </cell>
        </row>
        <row r="235">
          <cell r="A235">
            <v>2651410000</v>
          </cell>
          <cell r="B235" t="str">
            <v>DPOS0000002238</v>
          </cell>
          <cell r="C235" t="str">
            <v>RSt für Abrechnungsrisiken, RLZ&lt;=1J (IE,F,U,B V4,B V1,IST)</v>
          </cell>
        </row>
        <row r="236">
          <cell r="A236">
            <v>2651420000</v>
          </cell>
          <cell r="B236" t="str">
            <v>DPOS0000002237</v>
          </cell>
          <cell r="C236" t="str">
            <v>RSt für Abrechnungsrisiken, RLZ&gt;1J (IE,F,U,B V4,B V1,IST)</v>
          </cell>
        </row>
        <row r="237">
          <cell r="A237">
            <v>2651500000</v>
          </cell>
          <cell r="B237" t="str">
            <v>DPOS0000002236</v>
          </cell>
          <cell r="C237" t="str">
            <v>RSt aus Altlasten u.Umweltsch. (IE,F,U,B V4,B V1,IST)</v>
          </cell>
        </row>
        <row r="238">
          <cell r="A238">
            <v>2651510000</v>
          </cell>
          <cell r="B238" t="str">
            <v>DPOS0000002235</v>
          </cell>
          <cell r="C238" t="str">
            <v>RSt aus Altlasten u.Umweltsch., RLZ&lt;=1J (IE,F,U,B V4,B V1,IST)</v>
          </cell>
        </row>
        <row r="239">
          <cell r="A239">
            <v>2651520000</v>
          </cell>
          <cell r="B239" t="str">
            <v>DPOS0000002234</v>
          </cell>
          <cell r="C239" t="str">
            <v>RSt aus Altlasten u. Umweltsch., RLZ&gt;1J (IE,F,U,B V4,B V1,IST)</v>
          </cell>
        </row>
        <row r="240">
          <cell r="A240">
            <v>2651600000</v>
          </cell>
          <cell r="B240" t="str">
            <v>DPOS0000002233</v>
          </cell>
          <cell r="C240" t="str">
            <v>RSt für Einkaufsrisiko Vorräte (IE,F,U,B V4,B V1,IST)</v>
          </cell>
        </row>
        <row r="241">
          <cell r="A241">
            <v>2651610000</v>
          </cell>
          <cell r="B241" t="str">
            <v>DPOS0000002232</v>
          </cell>
          <cell r="C241" t="str">
            <v>RSt für Einkaufsrisiko Vorräte, RLZ&lt;=1J (IE,F,U,B V4,B V1,IST)</v>
          </cell>
        </row>
        <row r="242">
          <cell r="A242">
            <v>2651620000</v>
          </cell>
          <cell r="B242" t="str">
            <v>DPOS0000002231</v>
          </cell>
          <cell r="C242" t="str">
            <v>RSt für Einkaufsrisiko Vorräte, RLZ&gt;1J (IE,F,U,B V4,B V1,IST)</v>
          </cell>
        </row>
        <row r="243">
          <cell r="A243">
            <v>2651700000</v>
          </cell>
          <cell r="B243" t="str">
            <v>DPOS0000002230</v>
          </cell>
          <cell r="C243" t="str">
            <v>RSt Service- u. Wartungsvertr. (IE,F,U,B V4,B V1,IST)</v>
          </cell>
        </row>
        <row r="244">
          <cell r="A244">
            <v>2651710000</v>
          </cell>
          <cell r="B244" t="str">
            <v>DPOS0000002229</v>
          </cell>
          <cell r="C244" t="str">
            <v>RSt Service- u. Wartungsvertr., RLZ&lt;=1J (IE,F,U,B V4,B V1,IST)</v>
          </cell>
        </row>
        <row r="245">
          <cell r="A245">
            <v>2651720000</v>
          </cell>
          <cell r="B245" t="str">
            <v>DPOS0000002399</v>
          </cell>
          <cell r="C245" t="str">
            <v>RSt Service- u. Wartungsvertr., RLZ&gt;1J (IE,F,U,B V4,B V1,IST)</v>
          </cell>
        </row>
        <row r="246">
          <cell r="A246">
            <v>2651800000</v>
          </cell>
          <cell r="B246" t="str">
            <v>DPOS0000002398</v>
          </cell>
          <cell r="C246" t="str">
            <v>RSt für Kosten des JA (IE,F,U,B V4,B V1,IST)</v>
          </cell>
        </row>
        <row r="247">
          <cell r="A247">
            <v>2651810000</v>
          </cell>
          <cell r="B247" t="str">
            <v>DPOS0000002397</v>
          </cell>
          <cell r="C247" t="str">
            <v>RSt für Kosten des JA, RLZ&lt;=1J (IE,F,U,B V4,B V1,IST)</v>
          </cell>
        </row>
        <row r="248">
          <cell r="A248">
            <v>2651820000</v>
          </cell>
          <cell r="B248" t="str">
            <v>DPOS0000002396</v>
          </cell>
          <cell r="C248" t="str">
            <v>RSt für Kosten des JA, RLZ&gt;1J (IE,F,U,B V4,B V1,IST)</v>
          </cell>
        </row>
        <row r="249">
          <cell r="A249">
            <v>2651900000</v>
          </cell>
          <cell r="B249" t="str">
            <v>DPOS0000002395</v>
          </cell>
          <cell r="C249" t="str">
            <v>RSt n. verbr.Telefoneinheiten (IE,F,U,B V4,B V1,IST)</v>
          </cell>
        </row>
        <row r="250">
          <cell r="A250">
            <v>2651910000</v>
          </cell>
          <cell r="B250" t="str">
            <v>DPOS0000002394</v>
          </cell>
          <cell r="C250" t="str">
            <v>RSt n. verbr.Telefoneinheiten, RLZ&lt;=1J (IE,F,U,B V4,B V1,IST)</v>
          </cell>
        </row>
        <row r="251">
          <cell r="A251">
            <v>2651920000</v>
          </cell>
          <cell r="B251" t="str">
            <v>DPOS0000002393</v>
          </cell>
          <cell r="C251" t="str">
            <v>RSt n. verbr.Telefoneinheiten, RLZ&gt;1J (IE,F,U,B V4,B V1,IST)</v>
          </cell>
        </row>
        <row r="252">
          <cell r="A252">
            <v>2652000000</v>
          </cell>
          <cell r="B252" t="str">
            <v>DPOS0000002392</v>
          </cell>
          <cell r="C252" t="str">
            <v>RSt f. Eigentumsanspr. Dritter</v>
          </cell>
        </row>
        <row r="253">
          <cell r="A253">
            <v>2652010000</v>
          </cell>
          <cell r="B253" t="str">
            <v>DPOS0000002391</v>
          </cell>
          <cell r="C253" t="str">
            <v>RSt f. Eigentumsanspr. Dritter, RLZ&lt;=1J (IE,F,U,B V4,B V1,IST)</v>
          </cell>
        </row>
        <row r="254">
          <cell r="A254">
            <v>2652020000</v>
          </cell>
          <cell r="B254" t="str">
            <v>DPOS0000002390</v>
          </cell>
          <cell r="C254" t="str">
            <v>RSt f. Eigentumsanspr. Dritter, RLZ&gt;1J (IE,F,U,B V4,B V1,IST)</v>
          </cell>
        </row>
        <row r="255">
          <cell r="A255">
            <v>2652100000</v>
          </cell>
          <cell r="B255" t="str">
            <v>DPOS0000002389</v>
          </cell>
          <cell r="C255" t="str">
            <v>RSt fehl. Selbstk. abger.Auftr. (IE,F,U,B V4,B V1,IST)</v>
          </cell>
        </row>
        <row r="256">
          <cell r="A256">
            <v>2652110000</v>
          </cell>
          <cell r="B256" t="str">
            <v>DPOS0000002388</v>
          </cell>
          <cell r="C256" t="str">
            <v>RSt fehl. Selbstk. abger.Auftr.,RLZ&lt;=1J (IE,F,U,B V4,B V1,IST)</v>
          </cell>
        </row>
        <row r="257">
          <cell r="A257">
            <v>2652120000</v>
          </cell>
          <cell r="B257" t="str">
            <v>DPOS0000002387</v>
          </cell>
          <cell r="C257" t="str">
            <v>RSt fehl. Selbstk. abger.Auftr.,RLZ&gt;1J (IE,F,U,B V4,B V1,IST)</v>
          </cell>
        </row>
        <row r="258">
          <cell r="A258">
            <v>2652200000</v>
          </cell>
          <cell r="B258" t="str">
            <v>DPOS0000002386</v>
          </cell>
          <cell r="C258" t="str">
            <v>Übr. sonst. RSt</v>
          </cell>
        </row>
        <row r="259">
          <cell r="A259">
            <v>2652200999</v>
          </cell>
          <cell r="B259" t="str">
            <v>DPOS0000002385</v>
          </cell>
          <cell r="C259" t="str">
            <v>Übr. sonst. RSt (o.Det.)</v>
          </cell>
        </row>
        <row r="260">
          <cell r="A260">
            <v>2652201010</v>
          </cell>
          <cell r="B260" t="str">
            <v>DPOS0000002384</v>
          </cell>
          <cell r="C260" t="str">
            <v>RSt für IHK / HWK (IE,F,U,B V4,B V1,IST)</v>
          </cell>
        </row>
        <row r="261">
          <cell r="A261">
            <v>2652201020</v>
          </cell>
          <cell r="B261" t="str">
            <v>DPOS0000002383</v>
          </cell>
          <cell r="C261" t="str">
            <v>RSt für Zinsen/ADV GewSt (IE,F,U,B V4,B V1,IST)</v>
          </cell>
        </row>
        <row r="262">
          <cell r="A262">
            <v>2652201030</v>
          </cell>
          <cell r="B262" t="str">
            <v>DPOS0000002382</v>
          </cell>
          <cell r="C262" t="str">
            <v>RSt für AR-Vergütung (IE,F,U,B V4,B V1,IST)</v>
          </cell>
        </row>
        <row r="263">
          <cell r="A263">
            <v>2652201040</v>
          </cell>
          <cell r="B263" t="str">
            <v>DPOS0000002381</v>
          </cell>
          <cell r="C263" t="str">
            <v>RSt für Schadenersatz/Haftpfl. (IE,F,U,B V4,B V1,IST)</v>
          </cell>
        </row>
        <row r="264">
          <cell r="A264">
            <v>2652201050</v>
          </cell>
          <cell r="B264" t="str">
            <v>DPOS0000002380</v>
          </cell>
          <cell r="C264" t="str">
            <v>RSt f. Drohverl.u.Bürgschaften (IE,F,U,B V4,B V1,IST)</v>
          </cell>
        </row>
        <row r="265">
          <cell r="A265">
            <v>2652201060</v>
          </cell>
          <cell r="B265" t="str">
            <v>DPOS0000002379</v>
          </cell>
          <cell r="C265" t="str">
            <v>ü.s. Rückst. EK- Risiken Vorräte (IST:-1201)</v>
          </cell>
        </row>
        <row r="266">
          <cell r="A266">
            <v>2652201070</v>
          </cell>
          <cell r="B266" t="str">
            <v>DPOS0000002378</v>
          </cell>
          <cell r="C266" t="str">
            <v>RSt Leerstandsrisiken (IE,F,U,B V4,B V1,IST)</v>
          </cell>
        </row>
        <row r="267">
          <cell r="A267">
            <v>2652211011</v>
          </cell>
          <cell r="B267" t="str">
            <v>DPOS0000002376</v>
          </cell>
          <cell r="C267" t="str">
            <v>RSt für IHK/HWK, RLZ&lt;=1J (IE,F,U,B V4,B V1,IST)</v>
          </cell>
        </row>
        <row r="268">
          <cell r="A268">
            <v>2652211021</v>
          </cell>
          <cell r="B268" t="str">
            <v>DPOS0000002375</v>
          </cell>
          <cell r="C268" t="str">
            <v>RSt für Zinsen/ADV GewSt,RLZ&lt;=1J (IE,F,U,B V4,B V1,IST)</v>
          </cell>
        </row>
        <row r="269">
          <cell r="A269">
            <v>2652211031</v>
          </cell>
          <cell r="B269" t="str">
            <v>DPOS0000002374</v>
          </cell>
          <cell r="C269" t="str">
            <v>RSt für AR-Vergütung, RLZ&lt;=1J (IE,F,U,B V4,B V1,IST)</v>
          </cell>
        </row>
        <row r="270">
          <cell r="A270">
            <v>2652211041</v>
          </cell>
          <cell r="B270" t="str">
            <v>DPOS0000002373</v>
          </cell>
          <cell r="C270" t="str">
            <v>RSt für Schadenersatz/Haftpfl., RLZ&lt;=1J (IE,F,U,B V4,B V1,IST)</v>
          </cell>
        </row>
        <row r="271">
          <cell r="A271">
            <v>2652211051</v>
          </cell>
          <cell r="B271" t="str">
            <v>DPOS0000002372</v>
          </cell>
          <cell r="C271" t="str">
            <v>RSt f. Drohverl.u.Bürgschaften, RLZ&lt;=1J (IE,F,U,B V4,B V1,IST)</v>
          </cell>
        </row>
        <row r="272">
          <cell r="A272">
            <v>2652211061</v>
          </cell>
          <cell r="B272" t="str">
            <v>DPOS0000002371</v>
          </cell>
          <cell r="C272" t="str">
            <v>ü.s. Rst. EK- Risiken Vorräte &lt;= 1 Jahr (IST:-1201)</v>
          </cell>
        </row>
        <row r="273">
          <cell r="A273">
            <v>2652211071</v>
          </cell>
          <cell r="B273" t="str">
            <v>DPOS0000002370</v>
          </cell>
          <cell r="C273" t="str">
            <v>RSt Leerstandsrisiken, RLZ&lt;=1J (IE,F,U,B V4,B V1,IST)</v>
          </cell>
        </row>
        <row r="274">
          <cell r="A274">
            <v>2652221012</v>
          </cell>
          <cell r="B274" t="str">
            <v>DPOS0000002368</v>
          </cell>
          <cell r="C274" t="str">
            <v>RSt für IHK/HWK, RLZ&gt;1J (IE,F,U,B V4,B V1,IST)</v>
          </cell>
        </row>
        <row r="275">
          <cell r="A275">
            <v>2652221022</v>
          </cell>
          <cell r="B275" t="str">
            <v>DPOS0000002367</v>
          </cell>
          <cell r="C275" t="str">
            <v>RSt für Zinsen/ADV GewSt, RLZ&gt;1J (IE,F,U,B V4,B V1,IST)</v>
          </cell>
        </row>
        <row r="276">
          <cell r="A276">
            <v>2652221032</v>
          </cell>
          <cell r="B276" t="str">
            <v>DPOS0000002366</v>
          </cell>
          <cell r="C276" t="str">
            <v>RSt für AR-Vergütung, RLZ&gt;1J (IE,F,U,B V4,B V1,IST)</v>
          </cell>
        </row>
        <row r="277">
          <cell r="A277">
            <v>2652221042</v>
          </cell>
          <cell r="B277" t="str">
            <v>DPOS0000002365</v>
          </cell>
          <cell r="C277" t="str">
            <v>RSt für Schadenersatz/Haftpfl., RLZ&gt;1J (IE,F,U,B V4,B V1,IST)</v>
          </cell>
        </row>
        <row r="278">
          <cell r="A278">
            <v>2652221052</v>
          </cell>
          <cell r="B278" t="str">
            <v>DPOS0000002364</v>
          </cell>
          <cell r="C278" t="str">
            <v>RSt f. Drohverl.u.Bürgschaften, RLZ&gt;1J (IE,F,U,B V4,B V1,IST)</v>
          </cell>
        </row>
        <row r="279">
          <cell r="A279">
            <v>2652221062</v>
          </cell>
          <cell r="B279" t="str">
            <v>DPOS0000002363</v>
          </cell>
          <cell r="C279" t="str">
            <v>ü.s. Rst. EK- Risiken Vorräte &gt; 1 Jahr (IST:-1201)</v>
          </cell>
        </row>
        <row r="280">
          <cell r="A280">
            <v>2652221072</v>
          </cell>
          <cell r="B280" t="str">
            <v>DPOS0000002362</v>
          </cell>
          <cell r="C280" t="str">
            <v>RSt Leerstandsrisiken, RLZ&gt;1J (IE,F,U,B V4,B V1,IST)</v>
          </cell>
        </row>
        <row r="281">
          <cell r="A281">
            <v>2700000000</v>
          </cell>
          <cell r="B281" t="str">
            <v>DPOS0000002735</v>
          </cell>
          <cell r="C281" t="str">
            <v>Verbindlichkeiten</v>
          </cell>
        </row>
        <row r="282">
          <cell r="A282">
            <v>2710000000</v>
          </cell>
          <cell r="B282" t="str">
            <v>DPOS0000002734</v>
          </cell>
          <cell r="C282" t="str">
            <v>Anleihen</v>
          </cell>
        </row>
        <row r="283">
          <cell r="A283">
            <v>2711000000</v>
          </cell>
          <cell r="B283" t="str">
            <v>DPOS0000002733</v>
          </cell>
          <cell r="C283" t="str">
            <v>Konvertible Anleihen</v>
          </cell>
        </row>
        <row r="284">
          <cell r="A284">
            <v>2712000000</v>
          </cell>
          <cell r="B284" t="str">
            <v>DPOS0000002724</v>
          </cell>
          <cell r="C284" t="str">
            <v>Nicht konvertible Anleihen</v>
          </cell>
        </row>
        <row r="285">
          <cell r="A285">
            <v>2720000000</v>
          </cell>
          <cell r="B285" t="str">
            <v>DPOS0000002715</v>
          </cell>
          <cell r="C285" t="str">
            <v>Schuldverschreibungen(CP)</v>
          </cell>
        </row>
        <row r="286">
          <cell r="A286">
            <v>2720010000</v>
          </cell>
          <cell r="B286" t="str">
            <v>DPOS0000003683</v>
          </cell>
          <cell r="C286" t="str">
            <v>Sch.Verschr(CP) (Monat,Erwa,iPF) (IST:1202-/IE,IPF V12006,F,IPF V</v>
          </cell>
        </row>
        <row r="287">
          <cell r="A287">
            <v>2721000000</v>
          </cell>
          <cell r="B287" t="str">
            <v>DPOS0000002714</v>
          </cell>
          <cell r="C287" t="str">
            <v>Schuldverschr (CP), ges. (IE,F,U,B V4,B V1,IST)</v>
          </cell>
        </row>
        <row r="288">
          <cell r="A288">
            <v>2722000000</v>
          </cell>
          <cell r="B288" t="str">
            <v>DPOS0000002710</v>
          </cell>
          <cell r="C288" t="str">
            <v>Sch.Verschr (CP), n.ges., (IE,F,U,B V4,B V1,IST)</v>
          </cell>
        </row>
        <row r="289">
          <cell r="A289">
            <v>2730000000</v>
          </cell>
          <cell r="B289" t="str">
            <v>DPOS0000002706</v>
          </cell>
          <cell r="C289" t="str">
            <v>Verb. geg. Kreditinstituten</v>
          </cell>
        </row>
        <row r="290">
          <cell r="A290">
            <v>2730010000</v>
          </cell>
          <cell r="B290" t="str">
            <v>DPOS0000003682</v>
          </cell>
          <cell r="C290" t="str">
            <v>Verb. geg. KI (Monat,Erwa,iPF) (IST:1202-/IE,IPF V12006,F,IPF V12</v>
          </cell>
        </row>
        <row r="291">
          <cell r="A291">
            <v>2731000000</v>
          </cell>
          <cell r="B291" t="str">
            <v>DPOS0000002705</v>
          </cell>
          <cell r="C291" t="str">
            <v>Verb. KI, ges. (IE,F,U,B V4,B V1,IST)</v>
          </cell>
        </row>
        <row r="292">
          <cell r="A292">
            <v>2732000000</v>
          </cell>
          <cell r="B292" t="str">
            <v>DPOS0000002701</v>
          </cell>
          <cell r="C292" t="str">
            <v>Verb. KI, n.ges.</v>
          </cell>
        </row>
        <row r="293">
          <cell r="A293">
            <v>2740000000</v>
          </cell>
          <cell r="B293" t="str">
            <v>DPOS0000002697</v>
          </cell>
          <cell r="C293" t="str">
            <v>Erhaltene Anzahlungen auf Bestellungen</v>
          </cell>
        </row>
        <row r="294">
          <cell r="A294">
            <v>2740010000</v>
          </cell>
          <cell r="B294" t="str">
            <v>DPOS0000003690</v>
          </cell>
          <cell r="C294" t="str">
            <v>Erh. Anz. auf Best. (Monat,Erwa,iPF) (IST:1202-/IE,IPF V12006,F,I</v>
          </cell>
        </row>
        <row r="295">
          <cell r="A295">
            <v>2741000000</v>
          </cell>
          <cell r="B295" t="str">
            <v>DPOS0000002696</v>
          </cell>
          <cell r="C295" t="str">
            <v>Erh. Anz. auf Best., ges. (IE,F,U,B V4,B V1,IST)</v>
          </cell>
        </row>
        <row r="296">
          <cell r="A296">
            <v>2742000000</v>
          </cell>
          <cell r="B296" t="str">
            <v>DPOS0000002692</v>
          </cell>
          <cell r="C296" t="str">
            <v>Erh. Anz. auf Best., n.ges. (IE,F,U,B V4,B V1,IST)</v>
          </cell>
        </row>
        <row r="297">
          <cell r="A297">
            <v>2750000000</v>
          </cell>
          <cell r="B297" t="str">
            <v>DPOS0000002688</v>
          </cell>
          <cell r="C297" t="str">
            <v>Verb aus Lieferungen und Leistungen</v>
          </cell>
        </row>
        <row r="298">
          <cell r="A298">
            <v>2750010000</v>
          </cell>
          <cell r="B298" t="str">
            <v>DPOS0000003689</v>
          </cell>
          <cell r="C298" t="str">
            <v>Verb. a.LuL (Monat,Erwa,iPF) (IST:1202-/IE,IPF V12006,F,IPF V1200</v>
          </cell>
        </row>
        <row r="299">
          <cell r="A299">
            <v>2751000000</v>
          </cell>
          <cell r="B299" t="str">
            <v>DPOS0000002687</v>
          </cell>
          <cell r="C299" t="str">
            <v>Verb. a.LuL, ges. (IE,F,U,B V4,B V1,IST)</v>
          </cell>
        </row>
        <row r="300">
          <cell r="A300">
            <v>2752000000</v>
          </cell>
          <cell r="B300" t="str">
            <v>DPOS0000002673</v>
          </cell>
          <cell r="C300" t="str">
            <v>Verb. a.LuL, n.ges. (IE,F,U,B V4,B V1,IST)</v>
          </cell>
        </row>
        <row r="301">
          <cell r="A301">
            <v>2760000000</v>
          </cell>
          <cell r="B301" t="str">
            <v>DPOS0000002659</v>
          </cell>
          <cell r="C301" t="str">
            <v>Verb.gezogene/ausgestellter eig. Wechsel</v>
          </cell>
        </row>
        <row r="302">
          <cell r="A302">
            <v>2760010000</v>
          </cell>
          <cell r="B302" t="str">
            <v>DPOS0000003688</v>
          </cell>
          <cell r="C302" t="str">
            <v>Verb.gez./ausgest.eig.Wechs(Mon,Erw,iPF) (IST:1202-/IE,IPF V12006</v>
          </cell>
        </row>
        <row r="303">
          <cell r="A303">
            <v>2761000000</v>
          </cell>
          <cell r="B303" t="str">
            <v>DPOS0000002658</v>
          </cell>
          <cell r="C303" t="str">
            <v>Verb.gez./ausg.eig.Wechs., ges. (IST:-1201)</v>
          </cell>
        </row>
        <row r="304">
          <cell r="A304">
            <v>2761100000</v>
          </cell>
          <cell r="B304" t="str">
            <v>DPOS0000002971</v>
          </cell>
          <cell r="C304" t="str">
            <v>Verb.gez./ausg.eig.Wechs., RLZ&lt;1J (IST:0302-/IE,F,U,B V4,B V1)</v>
          </cell>
        </row>
        <row r="305">
          <cell r="A305">
            <v>2761200000</v>
          </cell>
          <cell r="B305" t="str">
            <v>DPOS0000002972</v>
          </cell>
          <cell r="C305" t="str">
            <v>Verb.gez./ausg.eig.Wechs., RLZ 1-5J (IST:0302-/IE,F,U,B V4,B V1)</v>
          </cell>
        </row>
        <row r="306">
          <cell r="A306">
            <v>2761300000</v>
          </cell>
          <cell r="B306" t="str">
            <v>DPOS0000002973</v>
          </cell>
          <cell r="C306" t="str">
            <v>Verb.gez./ausg.eig.Wechs., RLZ&gt;5J (IST:0302-/IE,F,U,B V4,B V1)</v>
          </cell>
        </row>
        <row r="307">
          <cell r="A307">
            <v>2762000000</v>
          </cell>
          <cell r="B307" t="str">
            <v>DPOS0000002654</v>
          </cell>
          <cell r="C307" t="str">
            <v>Verb.gez./ausg.eig.Wechs.,n.ges. (IST:-1201)</v>
          </cell>
        </row>
        <row r="308">
          <cell r="A308">
            <v>2770000000</v>
          </cell>
          <cell r="B308" t="str">
            <v>DPOS0000002650</v>
          </cell>
          <cell r="C308" t="str">
            <v>Verb. geg. verbundenen Unternehmen</v>
          </cell>
        </row>
        <row r="309">
          <cell r="A309">
            <v>2771000000</v>
          </cell>
          <cell r="B309" t="str">
            <v>DPOS0000002649</v>
          </cell>
          <cell r="C309" t="str">
            <v>Verb.geg.verb.Unt.CashMgmt</v>
          </cell>
        </row>
        <row r="310">
          <cell r="A310">
            <v>2772000000</v>
          </cell>
          <cell r="B310" t="str">
            <v>DPOS0000002494</v>
          </cell>
          <cell r="C310" t="str">
            <v>FinVerb. geg. verb.Unt.</v>
          </cell>
        </row>
        <row r="311">
          <cell r="A311">
            <v>2773000000</v>
          </cell>
          <cell r="B311" t="str">
            <v>DPOS0000002485</v>
          </cell>
          <cell r="C311" t="str">
            <v>Sonst.Verb. geg. verb.Unt.</v>
          </cell>
        </row>
        <row r="312">
          <cell r="A312">
            <v>2774000000</v>
          </cell>
          <cell r="B312" t="str">
            <v>DPOS0000002476</v>
          </cell>
          <cell r="C312" t="str">
            <v>Verb. geg. verb.Unt. a.LuL</v>
          </cell>
        </row>
        <row r="313">
          <cell r="A313">
            <v>2780000000</v>
          </cell>
          <cell r="B313" t="str">
            <v>DPOS0000002467</v>
          </cell>
          <cell r="C313" t="str">
            <v>Verb. geg. Unt.m. Beteiligungsverhältnis</v>
          </cell>
        </row>
        <row r="314">
          <cell r="A314">
            <v>2780010000</v>
          </cell>
          <cell r="B314" t="str">
            <v>DPOS0000003691</v>
          </cell>
          <cell r="C314" t="str">
            <v>Verb. geg. Unt.m. BV (Monat,Erwa,iPF) (IST:1202-/IE,IPF V12006,F,</v>
          </cell>
        </row>
        <row r="315">
          <cell r="A315">
            <v>2780100000</v>
          </cell>
          <cell r="B315" t="str">
            <v>DPOS0000002466</v>
          </cell>
          <cell r="C315" t="str">
            <v>Verb. geg. Unt.m. BV, ges. (IE,F,U,B V4,B V1,IST)</v>
          </cell>
        </row>
        <row r="316">
          <cell r="A316">
            <v>2780200000</v>
          </cell>
          <cell r="B316" t="str">
            <v>DPOS0000002462</v>
          </cell>
          <cell r="C316" t="str">
            <v>Verb. geg. Unt.m. BV, n.ges. (IE,F,U,B V4,B V1,IST)</v>
          </cell>
        </row>
        <row r="317">
          <cell r="A317">
            <v>2800000000</v>
          </cell>
          <cell r="B317" t="str">
            <v>DPOS0000002978</v>
          </cell>
          <cell r="C317" t="str">
            <v>sonst. Verbindlichkeiten (IST:0302-/IE,IPF V12006,F,IPF V12004,IP</v>
          </cell>
        </row>
        <row r="318">
          <cell r="A318">
            <v>2800010000</v>
          </cell>
          <cell r="B318" t="str">
            <v>DPOS0000003680</v>
          </cell>
          <cell r="C318" t="str">
            <v>Sonst.Verb.-restliche (Monat,Erwa,iPF) (IST:1202-/IE,IPF V12006,F</v>
          </cell>
        </row>
        <row r="319">
          <cell r="A319">
            <v>2800020000</v>
          </cell>
          <cell r="B319" t="str">
            <v>DPOS0000004217</v>
          </cell>
          <cell r="C319" t="str">
            <v>Sonst.Verb.-ErtragSt (Monat,Erwa,iPF) (IST:0203-/F:-0104,-/IE,IPF</v>
          </cell>
        </row>
        <row r="320">
          <cell r="A320">
            <v>2800030000</v>
          </cell>
          <cell r="B320" t="str">
            <v>DPOS0000004216</v>
          </cell>
          <cell r="C320" t="str">
            <v>Übr.sonsVerb.-abgegr.Zins.(Mon,Erwa,iPF) (IST:0203-/F:-0104,-/IE,</v>
          </cell>
        </row>
        <row r="321">
          <cell r="A321">
            <v>2800040000</v>
          </cell>
          <cell r="B321" t="str">
            <v>DPOS0000004215</v>
          </cell>
          <cell r="C321" t="str">
            <v>Übr. sons. Verb.-restl.(Monat,Erwa, iPF) (IST:0203-/F:-0104,-/IE,</v>
          </cell>
        </row>
        <row r="322">
          <cell r="A322">
            <v>2810000000</v>
          </cell>
          <cell r="B322" t="str">
            <v>DPOS0000003053</v>
          </cell>
          <cell r="C322" t="str">
            <v>Steuerverb. (nicht Ertr.St.) (IST:0302-/IE,F,U,B V4,B V1)</v>
          </cell>
        </row>
        <row r="323">
          <cell r="A323">
            <v>2820000000</v>
          </cell>
          <cell r="B323" t="str">
            <v>DPOS0000003049</v>
          </cell>
          <cell r="C323" t="str">
            <v>Steuerverb. aus Ertr.St. (IST:0302-/IE,F,U,B V4,B V1)</v>
          </cell>
        </row>
        <row r="324">
          <cell r="A324">
            <v>2830000000</v>
          </cell>
          <cell r="B324" t="str">
            <v>DPOS0000003040</v>
          </cell>
          <cell r="C324" t="str">
            <v>Verb. i.R.d. soz.Sicherheit (IST:0302-/IE,F,U,B V4,B V1)</v>
          </cell>
        </row>
        <row r="325">
          <cell r="A325">
            <v>2840000000</v>
          </cell>
          <cell r="B325" t="str">
            <v>DPOS0000003027</v>
          </cell>
          <cell r="C325" t="str">
            <v>Verb.geg. Mitarbeitern (IST:0302-/IE,F,U,B V4,B V1)</v>
          </cell>
        </row>
        <row r="326">
          <cell r="A326">
            <v>2850000000</v>
          </cell>
          <cell r="B326" t="str">
            <v>DPOS0000002979</v>
          </cell>
          <cell r="C326" t="str">
            <v>Übr. Sonst. Verb. (IST:0302-/IE,F,U,B V4,B V1)</v>
          </cell>
        </row>
        <row r="327">
          <cell r="A327">
            <v>2851000000</v>
          </cell>
          <cell r="B327" t="str">
            <v>DPOS0000003023</v>
          </cell>
          <cell r="C327" t="str">
            <v>Kredit. Debitoren u.Guth.v.Kunden (IST:0302-/IE,F,U,B V4,B V1)</v>
          </cell>
        </row>
        <row r="328">
          <cell r="A328">
            <v>2852000000</v>
          </cell>
          <cell r="B328" t="str">
            <v>DPOS0000003014</v>
          </cell>
          <cell r="C328" t="str">
            <v>Verb. akt. Leasing (FL) (IST:0302-/IE,F,U,B V4,B V1)</v>
          </cell>
        </row>
        <row r="329">
          <cell r="A329">
            <v>2853000000</v>
          </cell>
          <cell r="B329" t="str">
            <v>DPOS0000003005</v>
          </cell>
          <cell r="C329" t="str">
            <v>Schuldscheindarl./Fin.P. (IST:0302-/IE,F,U,B V4,B V1)</v>
          </cell>
        </row>
        <row r="330">
          <cell r="A330">
            <v>2854000000</v>
          </cell>
          <cell r="B330" t="str">
            <v>DPOS0000003001</v>
          </cell>
          <cell r="C330" t="str">
            <v>übr.sonst.Verb.abgegrenzte Zinsen (IST:0302-/IE,F,U,B V4,B V1)</v>
          </cell>
        </row>
        <row r="331">
          <cell r="A331">
            <v>2855000000</v>
          </cell>
          <cell r="B331" t="str">
            <v>DPOS0000002997</v>
          </cell>
          <cell r="C331" t="str">
            <v>übr.sonst.Verb.Vergüt.AR+Vorstand (IST:0302-/IE,F,U,B V4,B V1)</v>
          </cell>
        </row>
        <row r="332">
          <cell r="A332">
            <v>2858000000</v>
          </cell>
          <cell r="B332" t="str">
            <v>DPOS0000002980</v>
          </cell>
          <cell r="C332" t="str">
            <v>And. übr. sonst.Verb (IST:0302-/IE,F,U,B V4,B V1)</v>
          </cell>
        </row>
        <row r="333">
          <cell r="A333">
            <v>2900000000</v>
          </cell>
          <cell r="B333" t="str">
            <v>DPOS0000002309</v>
          </cell>
          <cell r="C333" t="str">
            <v>Passive Rechnungsabgrenzungsposten</v>
          </cell>
        </row>
        <row r="334">
          <cell r="A334">
            <v>2900010000</v>
          </cell>
          <cell r="B334" t="str">
            <v>DPOS0000003681</v>
          </cell>
          <cell r="C334" t="str">
            <v>Pass. RAP (Monat,Erwa,iPF) (IST:1202-/IE,IPF V12006,F,IPF V12004,</v>
          </cell>
        </row>
        <row r="335">
          <cell r="A335">
            <v>2910000000</v>
          </cell>
          <cell r="B335" t="str">
            <v>DPOS0000002305</v>
          </cell>
          <cell r="C335" t="str">
            <v>Agio (IE,F,U,B V4,B V1,IST)</v>
          </cell>
        </row>
        <row r="336">
          <cell r="A336">
            <v>2920000000</v>
          </cell>
          <cell r="B336" t="str">
            <v>DPOS0000002304</v>
          </cell>
          <cell r="C336" t="str">
            <v>Sonst.pass. RAP (IE,F,U,B V4,B V1,IST)</v>
          </cell>
        </row>
        <row r="337">
          <cell r="A337">
            <v>2930000000</v>
          </cell>
          <cell r="B337" t="str">
            <v>DPOS0000002509</v>
          </cell>
          <cell r="C337" t="str">
            <v>Vorauszahlungen des FRD (IE,F,U,B V4,B V1,IST)</v>
          </cell>
        </row>
        <row r="338">
          <cell r="A338">
            <v>3000000000</v>
          </cell>
          <cell r="B338" t="str">
            <v>DPOS0000001952</v>
          </cell>
          <cell r="C338" t="str">
            <v>Umsatzerl. des Konzerns</v>
          </cell>
        </row>
        <row r="339">
          <cell r="A339">
            <v>3010000000</v>
          </cell>
          <cell r="B339" t="str">
            <v>DPOS0000001951</v>
          </cell>
          <cell r="C339" t="str">
            <v>Umsatzerl. FNtz</v>
          </cell>
        </row>
        <row r="340">
          <cell r="A340">
            <v>3010000999</v>
          </cell>
          <cell r="B340" t="str">
            <v>DPOS0000001950</v>
          </cell>
          <cell r="C340" t="str">
            <v>Umsatzerl. FNtz (n.d./E.)</v>
          </cell>
        </row>
        <row r="341">
          <cell r="A341">
            <v>3010001100</v>
          </cell>
          <cell r="B341" t="str">
            <v>DPOS0000001949</v>
          </cell>
          <cell r="C341" t="str">
            <v>Umsatzerl. FNtz NK</v>
          </cell>
        </row>
        <row r="342">
          <cell r="A342">
            <v>3010001200</v>
          </cell>
          <cell r="B342" t="str">
            <v>DPOS0000001948</v>
          </cell>
          <cell r="C342" t="str">
            <v>Umsatzerl. FNtz MWD</v>
          </cell>
        </row>
        <row r="343">
          <cell r="A343">
            <v>3010001300</v>
          </cell>
          <cell r="B343" t="str">
            <v>DPOS0000001947</v>
          </cell>
          <cell r="C343" t="str">
            <v>Umsatzerl. FNtz EG</v>
          </cell>
        </row>
        <row r="344">
          <cell r="A344">
            <v>3010001400</v>
          </cell>
          <cell r="B344" t="str">
            <v>DPOS0000001946</v>
          </cell>
          <cell r="C344" t="str">
            <v>Umsatzerl. FNtz DK</v>
          </cell>
        </row>
        <row r="345">
          <cell r="A345">
            <v>3010001500</v>
          </cell>
          <cell r="B345" t="str">
            <v>DPOS0000001945</v>
          </cell>
          <cell r="C345" t="str">
            <v>Umsatzerl. FNtz Sons.</v>
          </cell>
        </row>
        <row r="346">
          <cell r="A346">
            <v>3020000000</v>
          </cell>
          <cell r="B346" t="str">
            <v>DPOS0000002046</v>
          </cell>
          <cell r="C346" t="str">
            <v>Umsatzerl. Mobilnetzleist.</v>
          </cell>
        </row>
        <row r="347">
          <cell r="A347">
            <v>3030000000</v>
          </cell>
          <cell r="B347" t="str">
            <v>DPOS0000002043</v>
          </cell>
          <cell r="C347" t="str">
            <v>Umsatzerl. Carrier Services</v>
          </cell>
        </row>
        <row r="348">
          <cell r="A348">
            <v>3040000000</v>
          </cell>
          <cell r="B348" t="str">
            <v>DPOS0000002044</v>
          </cell>
          <cell r="C348" t="str">
            <v>Umsatzerl. Online</v>
          </cell>
        </row>
        <row r="349">
          <cell r="A349">
            <v>3050000000</v>
          </cell>
          <cell r="B349" t="str">
            <v>DPOS0000002042</v>
          </cell>
          <cell r="C349" t="str">
            <v>Umsatzerl. MM,Rdfk</v>
          </cell>
        </row>
        <row r="350">
          <cell r="A350">
            <v>3060000000</v>
          </cell>
          <cell r="B350" t="str">
            <v>DPOS0000002041</v>
          </cell>
          <cell r="C350" t="str">
            <v>Umsatzerl. Systemint.,Consult.</v>
          </cell>
        </row>
        <row r="351">
          <cell r="A351">
            <v>3070000000</v>
          </cell>
          <cell r="B351" t="str">
            <v>DPOS0000002040</v>
          </cell>
          <cell r="C351" t="str">
            <v>Umsatzerl. Computing, Desktop</v>
          </cell>
        </row>
        <row r="352">
          <cell r="A352">
            <v>3081000000</v>
          </cell>
          <cell r="B352" t="str">
            <v>DPOS0000003678</v>
          </cell>
          <cell r="C352" t="str">
            <v>übr. Umsatzerl. (IST:0902-/IE,IPF V12006,F,IPF V12004,IPF V22004,</v>
          </cell>
        </row>
        <row r="353">
          <cell r="A353">
            <v>3090000000</v>
          </cell>
          <cell r="B353" t="str">
            <v>DPOS0000002038</v>
          </cell>
          <cell r="C353" t="str">
            <v># Erträge internen Vor-+Dienstleist.</v>
          </cell>
        </row>
        <row r="354">
          <cell r="A354">
            <v>3100000000</v>
          </cell>
          <cell r="B354" t="str">
            <v>DPOS0000001680</v>
          </cell>
          <cell r="C354" t="str">
            <v>HK</v>
          </cell>
        </row>
        <row r="355">
          <cell r="A355">
            <v>3110000000</v>
          </cell>
          <cell r="B355" t="str">
            <v>DPOS0000001679</v>
          </cell>
          <cell r="C355" t="str">
            <v>Herstellungskosten Festnetzleistungen</v>
          </cell>
        </row>
        <row r="356">
          <cell r="A356">
            <v>3111000000</v>
          </cell>
          <cell r="B356" t="str">
            <v>DPOS0000001678</v>
          </cell>
          <cell r="C356" t="str">
            <v>Standard-HK FNtz</v>
          </cell>
        </row>
        <row r="357">
          <cell r="A357">
            <v>3112000000</v>
          </cell>
          <cell r="B357" t="str">
            <v>DPOS0000002099</v>
          </cell>
          <cell r="C357" t="str">
            <v>Abweich. FNtz</v>
          </cell>
        </row>
        <row r="358">
          <cell r="A358">
            <v>3113000000</v>
          </cell>
          <cell r="B358" t="str">
            <v>DPOS0000001720</v>
          </cell>
          <cell r="C358" t="str">
            <v>sonst. HK FNtz</v>
          </cell>
        </row>
        <row r="359">
          <cell r="A359">
            <v>3114000000</v>
          </cell>
          <cell r="B359" t="str">
            <v>DPOS0000001461</v>
          </cell>
          <cell r="C359" t="str">
            <v>Bestandsveränd. and.AEL FNtz</v>
          </cell>
        </row>
        <row r="360">
          <cell r="A360">
            <v>3120000000</v>
          </cell>
          <cell r="B360" t="str">
            <v>DPOS0000003057</v>
          </cell>
          <cell r="C360" t="str">
            <v>Herstellungskosten Mobilnetzleistungen (IST:0302-/IE,IPF V12006,F</v>
          </cell>
        </row>
        <row r="361">
          <cell r="A361">
            <v>3121000000</v>
          </cell>
          <cell r="B361" t="str">
            <v>DPOS0000003104</v>
          </cell>
          <cell r="C361" t="str">
            <v>Standard-HK MobNtz (IST:0302-/IE,IPF V12006,F,IPF V12004,IPF V220</v>
          </cell>
        </row>
        <row r="362">
          <cell r="A362">
            <v>3122000000</v>
          </cell>
          <cell r="B362" t="str">
            <v>DPOS0000003058</v>
          </cell>
          <cell r="C362" t="str">
            <v>Abweich. MobNtz (IST:0302-/IE,IPF V12006,F,IPF V12004,IPF V22004,</v>
          </cell>
        </row>
        <row r="363">
          <cell r="A363">
            <v>3123000000</v>
          </cell>
          <cell r="B363" t="str">
            <v>DPOS0000003063</v>
          </cell>
          <cell r="C363" t="str">
            <v>sonst. HK MobNtz (IST:0302-/IE,IPF V12006,F,IPF V12004,IPF V22004</v>
          </cell>
        </row>
        <row r="364">
          <cell r="A364">
            <v>3124000000</v>
          </cell>
          <cell r="B364" t="str">
            <v>DPOS0000003059</v>
          </cell>
          <cell r="C364" t="str">
            <v>Bestandsveränd. AEL MobNtz (IST:0302-/IE,IPF V12006,F,IPF V12004,</v>
          </cell>
        </row>
        <row r="365">
          <cell r="A365">
            <v>3130000000</v>
          </cell>
          <cell r="B365" t="str">
            <v>DPOS0000001599</v>
          </cell>
          <cell r="C365" t="str">
            <v>Herstellungskosten Carrier Services</v>
          </cell>
        </row>
        <row r="366">
          <cell r="A366">
            <v>3131000000</v>
          </cell>
          <cell r="B366" t="str">
            <v>DPOS0000001600</v>
          </cell>
          <cell r="C366" t="str">
            <v>Standard-HK CS</v>
          </cell>
        </row>
        <row r="367">
          <cell r="A367">
            <v>3132000000</v>
          </cell>
          <cell r="B367" t="str">
            <v>DPOS0000002152</v>
          </cell>
          <cell r="C367" t="str">
            <v>Abweich. CS</v>
          </cell>
        </row>
        <row r="368">
          <cell r="A368">
            <v>3133000000</v>
          </cell>
          <cell r="B368" t="str">
            <v>DPOS0000001601</v>
          </cell>
          <cell r="C368" t="str">
            <v>sonst. HK CS</v>
          </cell>
        </row>
        <row r="369">
          <cell r="A369">
            <v>3134000000</v>
          </cell>
          <cell r="B369" t="str">
            <v>DPOS0000001602</v>
          </cell>
          <cell r="C369" t="str">
            <v>Bestandsveränd. a. AEL CS</v>
          </cell>
        </row>
        <row r="370">
          <cell r="A370">
            <v>3140000000</v>
          </cell>
          <cell r="B370" t="str">
            <v>DPOS0000001458</v>
          </cell>
          <cell r="C370" t="str">
            <v>Herstellungskosten Online</v>
          </cell>
        </row>
        <row r="371">
          <cell r="A371">
            <v>3141000000</v>
          </cell>
          <cell r="B371" t="str">
            <v>DPOS0000001459</v>
          </cell>
          <cell r="C371" t="str">
            <v>Standard-HK OnL</v>
          </cell>
        </row>
        <row r="372">
          <cell r="A372">
            <v>3142000000</v>
          </cell>
          <cell r="B372" t="str">
            <v>DPOS0000001940</v>
          </cell>
          <cell r="C372" t="str">
            <v>Abweich. OnL</v>
          </cell>
        </row>
        <row r="373">
          <cell r="A373">
            <v>3143000000</v>
          </cell>
          <cell r="B373" t="str">
            <v>DPOS0000001460</v>
          </cell>
          <cell r="C373" t="str">
            <v>sonst. HK OnL</v>
          </cell>
        </row>
        <row r="374">
          <cell r="A374">
            <v>3144000000</v>
          </cell>
          <cell r="B374" t="str">
            <v>DPOS0000001941</v>
          </cell>
          <cell r="C374" t="str">
            <v>Bestandsveränd. a. AEL OnL</v>
          </cell>
        </row>
        <row r="375">
          <cell r="A375">
            <v>3150000000</v>
          </cell>
          <cell r="B375" t="str">
            <v>DPOS0000001622</v>
          </cell>
          <cell r="C375" t="str">
            <v>Herstellungskosten Multimedia, Rundfunk</v>
          </cell>
        </row>
        <row r="376">
          <cell r="A376">
            <v>3151000000</v>
          </cell>
          <cell r="B376" t="str">
            <v>DPOS0000001623</v>
          </cell>
          <cell r="C376" t="str">
            <v>Standard-HK MM,Rdfk</v>
          </cell>
        </row>
        <row r="377">
          <cell r="A377">
            <v>3152000000</v>
          </cell>
          <cell r="B377" t="str">
            <v>DPOS0000002117</v>
          </cell>
          <cell r="C377" t="str">
            <v>Abweich. MM,Rdfk</v>
          </cell>
        </row>
        <row r="378">
          <cell r="A378">
            <v>3153000000</v>
          </cell>
          <cell r="B378" t="str">
            <v>DPOS0000001624</v>
          </cell>
          <cell r="C378" t="str">
            <v>sonst. HK MM,Rdfk</v>
          </cell>
        </row>
        <row r="379">
          <cell r="A379">
            <v>3154000000</v>
          </cell>
          <cell r="B379" t="str">
            <v>DPOS0000001625</v>
          </cell>
          <cell r="C379" t="str">
            <v>Bestandsveränd. u.a. AEL</v>
          </cell>
        </row>
        <row r="380">
          <cell r="A380">
            <v>3160000000</v>
          </cell>
          <cell r="B380" t="str">
            <v>DPOS0000001627</v>
          </cell>
          <cell r="C380" t="str">
            <v>Herstellungskosten Systemintegr, Consult</v>
          </cell>
        </row>
        <row r="381">
          <cell r="A381">
            <v>3161000000</v>
          </cell>
          <cell r="B381" t="str">
            <v>DPOS0000001628</v>
          </cell>
          <cell r="C381" t="str">
            <v>Standard-HK SC</v>
          </cell>
        </row>
        <row r="382">
          <cell r="A382">
            <v>3162000000</v>
          </cell>
          <cell r="B382" t="str">
            <v>DPOS0000002120</v>
          </cell>
          <cell r="C382" t="str">
            <v>Abweich. SC</v>
          </cell>
        </row>
        <row r="383">
          <cell r="A383">
            <v>3163000000</v>
          </cell>
          <cell r="B383" t="str">
            <v>DPOS0000001629</v>
          </cell>
          <cell r="C383" t="str">
            <v>sonst. HK SC</v>
          </cell>
        </row>
        <row r="384">
          <cell r="A384">
            <v>3164000000</v>
          </cell>
          <cell r="B384" t="str">
            <v>DPOS0000001630</v>
          </cell>
          <cell r="C384" t="str">
            <v>Bestandsveränd.and. AEL SC</v>
          </cell>
        </row>
        <row r="385">
          <cell r="A385">
            <v>3170000000</v>
          </cell>
          <cell r="B385" t="str">
            <v>DPOS0000001632</v>
          </cell>
          <cell r="C385" t="str">
            <v>Herstellungskosten Computing, Desktop</v>
          </cell>
        </row>
        <row r="386">
          <cell r="A386">
            <v>3171000000</v>
          </cell>
          <cell r="B386" t="str">
            <v>DPOS0000001633</v>
          </cell>
          <cell r="C386" t="str">
            <v>Standard-HK CD</v>
          </cell>
        </row>
        <row r="387">
          <cell r="A387">
            <v>3172000000</v>
          </cell>
          <cell r="B387" t="str">
            <v>DPOS0000002123</v>
          </cell>
          <cell r="C387" t="str">
            <v>Abweich. CD</v>
          </cell>
        </row>
        <row r="388">
          <cell r="A388">
            <v>3173000000</v>
          </cell>
          <cell r="B388" t="str">
            <v>DPOS0000001634</v>
          </cell>
          <cell r="C388" t="str">
            <v>sonst. HK CD</v>
          </cell>
        </row>
        <row r="389">
          <cell r="A389">
            <v>3174000000</v>
          </cell>
          <cell r="B389" t="str">
            <v>DPOS0000001635</v>
          </cell>
          <cell r="C389" t="str">
            <v>Bestandsveränd. and. AEL CD</v>
          </cell>
        </row>
        <row r="390">
          <cell r="A390">
            <v>3180000000</v>
          </cell>
          <cell r="B390" t="str">
            <v>DPOS0000001637</v>
          </cell>
          <cell r="C390" t="str">
            <v>Übrige Herstellungskosten</v>
          </cell>
        </row>
        <row r="391">
          <cell r="A391">
            <v>3181000000</v>
          </cell>
          <cell r="B391" t="str">
            <v>DPOS0000001638</v>
          </cell>
          <cell r="C391" t="str">
            <v>Standard-HK</v>
          </cell>
        </row>
        <row r="392">
          <cell r="A392">
            <v>3182000000</v>
          </cell>
          <cell r="B392" t="str">
            <v>DPOS0000002126</v>
          </cell>
          <cell r="C392" t="str">
            <v>Abweich.</v>
          </cell>
        </row>
        <row r="393">
          <cell r="A393">
            <v>3183000000</v>
          </cell>
          <cell r="B393" t="str">
            <v>DPOS0000001639</v>
          </cell>
          <cell r="C393" t="str">
            <v>sonst. HK</v>
          </cell>
        </row>
        <row r="394">
          <cell r="A394">
            <v>3184000000</v>
          </cell>
          <cell r="B394" t="str">
            <v>DPOS0000001640</v>
          </cell>
          <cell r="C394" t="str">
            <v>Bestandsveränd. u.and. AEL</v>
          </cell>
        </row>
        <row r="395">
          <cell r="A395">
            <v>3199990000</v>
          </cell>
          <cell r="B395" t="str">
            <v>DPOS0000002129</v>
          </cell>
          <cell r="C395" t="str">
            <v>Brutto-Ergebnis vom Umsatz</v>
          </cell>
        </row>
        <row r="396">
          <cell r="A396">
            <v>3200000000</v>
          </cell>
          <cell r="B396" t="str">
            <v>DPOS0000001642</v>
          </cell>
          <cell r="C396" t="str">
            <v>Vertriebskosten</v>
          </cell>
        </row>
        <row r="397">
          <cell r="A397">
            <v>3210000000</v>
          </cell>
          <cell r="B397" t="str">
            <v>DPOS0000001643</v>
          </cell>
          <cell r="C397" t="str">
            <v>Operativer Vertrieb</v>
          </cell>
        </row>
        <row r="398">
          <cell r="A398">
            <v>3211000000</v>
          </cell>
          <cell r="B398" t="str">
            <v>DPOS0000001644</v>
          </cell>
          <cell r="C398" t="str">
            <v>Direkter Vertrieb</v>
          </cell>
        </row>
        <row r="399">
          <cell r="A399">
            <v>3212000000</v>
          </cell>
          <cell r="B399" t="str">
            <v>DPOS0000001421</v>
          </cell>
          <cell r="C399" t="str">
            <v>Handelsvertrieb</v>
          </cell>
        </row>
        <row r="400">
          <cell r="A400">
            <v>3213000000</v>
          </cell>
          <cell r="B400" t="str">
            <v>DPOS0000001412</v>
          </cell>
          <cell r="C400" t="str">
            <v>Indirekter Vertrieb</v>
          </cell>
        </row>
        <row r="401">
          <cell r="A401">
            <v>3214000000</v>
          </cell>
          <cell r="B401" t="str">
            <v>DPOS0000001403</v>
          </cell>
          <cell r="C401" t="str">
            <v>Call Center,Customer Care</v>
          </cell>
        </row>
        <row r="402">
          <cell r="A402">
            <v>3215000000</v>
          </cell>
          <cell r="B402" t="str">
            <v>DPOS0000001394</v>
          </cell>
          <cell r="C402" t="str">
            <v>sonst. Kosten oper. Vertrieb</v>
          </cell>
        </row>
        <row r="403">
          <cell r="A403">
            <v>3220000000</v>
          </cell>
          <cell r="B403" t="str">
            <v>DPOS0000001668</v>
          </cell>
          <cell r="C403" t="str">
            <v>Marketing</v>
          </cell>
        </row>
        <row r="404">
          <cell r="A404">
            <v>3220000999</v>
          </cell>
          <cell r="B404" t="str">
            <v>DPOS0000001667</v>
          </cell>
          <cell r="C404" t="str">
            <v>Marketing (n.d./E.)</v>
          </cell>
        </row>
        <row r="405">
          <cell r="A405">
            <v>3220001100</v>
          </cell>
          <cell r="B405" t="str">
            <v>DPOS0000003628</v>
          </cell>
          <cell r="C405" t="str">
            <v>Marketing (IST:1202-/IE,IPF V12006,F,IPF V12004,IPF V22004,IPF V2</v>
          </cell>
        </row>
        <row r="406">
          <cell r="A406">
            <v>3220001200</v>
          </cell>
          <cell r="B406" t="str">
            <v>DPOS0000003629</v>
          </cell>
          <cell r="C406" t="str">
            <v>Umlage Marketing (Querschn) (IST:1202-/IE,IPF V12006,F,IPF V12004</v>
          </cell>
        </row>
        <row r="407">
          <cell r="A407">
            <v>3220003100</v>
          </cell>
          <cell r="B407" t="str">
            <v>DPOS0000001666</v>
          </cell>
          <cell r="C407" t="str">
            <v>Materialaufwand+bezogene Leist.</v>
          </cell>
        </row>
        <row r="408">
          <cell r="A408">
            <v>3220003200</v>
          </cell>
          <cell r="B408" t="str">
            <v>DPOS0000001665</v>
          </cell>
          <cell r="C408" t="str">
            <v>Personalaufwand</v>
          </cell>
        </row>
        <row r="409">
          <cell r="A409">
            <v>3220003300</v>
          </cell>
          <cell r="B409" t="str">
            <v>DPOS0000001664</v>
          </cell>
          <cell r="C409" t="str">
            <v>Abschreibungen</v>
          </cell>
        </row>
        <row r="410">
          <cell r="A410">
            <v>3220003400</v>
          </cell>
          <cell r="B410" t="str">
            <v>DPOS0000001663</v>
          </cell>
          <cell r="C410" t="str">
            <v>sonst. Aufwendungen</v>
          </cell>
        </row>
        <row r="411">
          <cell r="A411">
            <v>3220003500</v>
          </cell>
          <cell r="B411" t="str">
            <v>DPOS0000001434</v>
          </cell>
          <cell r="C411" t="str">
            <v>Nicht zuzuordnende Umlageaufw.</v>
          </cell>
        </row>
        <row r="412">
          <cell r="A412">
            <v>3230000000</v>
          </cell>
          <cell r="B412" t="str">
            <v>DPOS0000001433</v>
          </cell>
          <cell r="C412" t="str">
            <v>Auftragsmanagement</v>
          </cell>
        </row>
        <row r="413">
          <cell r="A413">
            <v>3230000999</v>
          </cell>
          <cell r="B413" t="str">
            <v>DPOS0000001432</v>
          </cell>
          <cell r="C413" t="str">
            <v>Auftragsmanagement (n.d./E.)</v>
          </cell>
        </row>
        <row r="414">
          <cell r="A414">
            <v>3230001100</v>
          </cell>
          <cell r="B414" t="str">
            <v>DPOS0000001431</v>
          </cell>
          <cell r="C414" t="str">
            <v>CC BackOffice (BO)</v>
          </cell>
        </row>
        <row r="415">
          <cell r="A415">
            <v>3230001200</v>
          </cell>
          <cell r="B415" t="str">
            <v>DPOS0000001430</v>
          </cell>
          <cell r="C415" t="str">
            <v>MVB</v>
          </cell>
        </row>
        <row r="416">
          <cell r="A416">
            <v>3230001300</v>
          </cell>
          <cell r="B416" t="str">
            <v>DPOS0000001429</v>
          </cell>
          <cell r="C416" t="str">
            <v>T-Systems International (TSI)</v>
          </cell>
        </row>
        <row r="417">
          <cell r="A417">
            <v>3230001400</v>
          </cell>
          <cell r="B417" t="str">
            <v>DPOS0000001456</v>
          </cell>
          <cell r="C417" t="str">
            <v>MV Konzernleist. (MVK)</v>
          </cell>
        </row>
        <row r="418">
          <cell r="A418">
            <v>3230001500</v>
          </cell>
          <cell r="B418" t="str">
            <v>DPOS0000001457</v>
          </cell>
          <cell r="C418" t="str">
            <v>Carrier Service National</v>
          </cell>
        </row>
        <row r="419">
          <cell r="A419">
            <v>3230001600</v>
          </cell>
          <cell r="B419" t="str">
            <v>DPOS0000001531</v>
          </cell>
          <cell r="C419" t="str">
            <v>öTK</v>
          </cell>
        </row>
        <row r="420">
          <cell r="A420">
            <v>3230001700</v>
          </cell>
          <cell r="B420" t="str">
            <v>DPOS0000003630</v>
          </cell>
          <cell r="C420" t="str">
            <v>Auftragsmanagement sonstige (IST:1202-/IE,IPF V12006,F,IPF V12004</v>
          </cell>
        </row>
        <row r="421">
          <cell r="A421">
            <v>3230003100</v>
          </cell>
          <cell r="B421" t="str">
            <v>DPOS0000001532</v>
          </cell>
          <cell r="C421" t="str">
            <v>Materialaufwand+bezogene Leist.</v>
          </cell>
        </row>
        <row r="422">
          <cell r="A422">
            <v>3230003200</v>
          </cell>
          <cell r="B422" t="str">
            <v>DPOS0000001533</v>
          </cell>
          <cell r="C422" t="str">
            <v>Personalaufwand</v>
          </cell>
        </row>
        <row r="423">
          <cell r="A423">
            <v>3230003300</v>
          </cell>
          <cell r="B423" t="str">
            <v>DPOS0000001534</v>
          </cell>
          <cell r="C423" t="str">
            <v>Abschreibungen</v>
          </cell>
        </row>
        <row r="424">
          <cell r="A424">
            <v>3230003400</v>
          </cell>
          <cell r="B424" t="str">
            <v>DPOS0000001535</v>
          </cell>
          <cell r="C424" t="str">
            <v>sonst. Aufwendungen</v>
          </cell>
        </row>
        <row r="425">
          <cell r="A425">
            <v>3230003500</v>
          </cell>
          <cell r="B425" t="str">
            <v>DPOS0000001536</v>
          </cell>
          <cell r="C425" t="str">
            <v>Nicht zuzuordnende Umlageaufw.</v>
          </cell>
        </row>
        <row r="426">
          <cell r="A426">
            <v>3240000000</v>
          </cell>
          <cell r="B426" t="str">
            <v>DPOS0000001537</v>
          </cell>
          <cell r="C426" t="str">
            <v>Billing Service, Dbt.Mgt.</v>
          </cell>
        </row>
        <row r="427">
          <cell r="A427">
            <v>3240000999</v>
          </cell>
          <cell r="B427" t="str">
            <v>DPOS0000001538</v>
          </cell>
          <cell r="C427" t="str">
            <v>Billing Service, Dbt.Mgt. (n.d./E.)</v>
          </cell>
        </row>
        <row r="428">
          <cell r="A428">
            <v>3240001100</v>
          </cell>
          <cell r="B428" t="str">
            <v>DPOS0000001539</v>
          </cell>
          <cell r="C428" t="str">
            <v>Billing Service</v>
          </cell>
        </row>
        <row r="429">
          <cell r="A429">
            <v>3240001200</v>
          </cell>
          <cell r="B429" t="str">
            <v>DPOS0000001540</v>
          </cell>
          <cell r="C429" t="str">
            <v>Dbt.Mgt.</v>
          </cell>
        </row>
        <row r="430">
          <cell r="A430">
            <v>3240001300</v>
          </cell>
          <cell r="B430" t="str">
            <v>DPOS0000003631</v>
          </cell>
          <cell r="C430" t="str">
            <v>Billing Service sonstige (IST:1202-/IE,IPF V12006,F,IPF V12004,IP</v>
          </cell>
        </row>
        <row r="431">
          <cell r="A431">
            <v>3240003100</v>
          </cell>
          <cell r="B431" t="str">
            <v>DPOS0000001541</v>
          </cell>
          <cell r="C431" t="str">
            <v>Materialaufwand+bezogene Leist.</v>
          </cell>
        </row>
        <row r="432">
          <cell r="A432">
            <v>3240003200</v>
          </cell>
          <cell r="B432" t="str">
            <v>DPOS0000001542</v>
          </cell>
          <cell r="C432" t="str">
            <v>Personalaufwand</v>
          </cell>
        </row>
        <row r="433">
          <cell r="A433">
            <v>3240003300</v>
          </cell>
          <cell r="B433" t="str">
            <v>DPOS0000001543</v>
          </cell>
          <cell r="C433" t="str">
            <v>Abschreibungen</v>
          </cell>
        </row>
        <row r="434">
          <cell r="A434">
            <v>3240003400</v>
          </cell>
          <cell r="B434" t="str">
            <v>DPOS0000001544</v>
          </cell>
          <cell r="C434" t="str">
            <v>sonst. Aufwendungen</v>
          </cell>
        </row>
        <row r="435">
          <cell r="A435">
            <v>3240003500</v>
          </cell>
          <cell r="B435" t="str">
            <v>DPOS0000001550</v>
          </cell>
          <cell r="C435" t="str">
            <v>Nicht zuzuordnende Umlageaufw.</v>
          </cell>
        </row>
        <row r="436">
          <cell r="A436">
            <v>3250000000</v>
          </cell>
          <cell r="B436" t="str">
            <v>DPOS0000001551</v>
          </cell>
          <cell r="C436" t="str">
            <v>sonst. Vertriebskosten</v>
          </cell>
        </row>
        <row r="437">
          <cell r="A437">
            <v>3250000999</v>
          </cell>
          <cell r="B437" t="str">
            <v>DPOS0000001552</v>
          </cell>
          <cell r="C437" t="str">
            <v>sonst. Vertriebskosten (n.d./E.)</v>
          </cell>
        </row>
        <row r="438">
          <cell r="A438">
            <v>3250001100</v>
          </cell>
          <cell r="B438" t="str">
            <v>DPOS0000003637</v>
          </cell>
          <cell r="C438" t="str">
            <v>sonst. Vertriebskosten (IST:1202-/IE,IPF V12006,F,IPF V12004,IPF</v>
          </cell>
        </row>
        <row r="439">
          <cell r="A439">
            <v>3250001200</v>
          </cell>
          <cell r="B439" t="str">
            <v>DPOS0000003638</v>
          </cell>
          <cell r="C439" t="str">
            <v>Uml. sonst. Vertriebsk.(PI+PRM)/Querschn (IST:1202-/IE,IPF V12006</v>
          </cell>
        </row>
        <row r="440">
          <cell r="A440">
            <v>3250003100</v>
          </cell>
          <cell r="B440" t="str">
            <v>DPOS0000001553</v>
          </cell>
          <cell r="C440" t="str">
            <v>Materialaufwand+bezogene Leist.</v>
          </cell>
        </row>
        <row r="441">
          <cell r="A441">
            <v>3250003200</v>
          </cell>
          <cell r="B441" t="str">
            <v>DPOS0000001554</v>
          </cell>
          <cell r="C441" t="str">
            <v>Personalaufwand</v>
          </cell>
        </row>
        <row r="442">
          <cell r="A442">
            <v>3250003300</v>
          </cell>
          <cell r="B442" t="str">
            <v>DPOS0000001555</v>
          </cell>
          <cell r="C442" t="str">
            <v>Abschreibungen</v>
          </cell>
        </row>
        <row r="443">
          <cell r="A443">
            <v>3250003400</v>
          </cell>
          <cell r="B443" t="str">
            <v>DPOS0000001556</v>
          </cell>
          <cell r="C443" t="str">
            <v>sonst. Aufwendungen</v>
          </cell>
        </row>
        <row r="444">
          <cell r="A444">
            <v>3250003500</v>
          </cell>
          <cell r="B444" t="str">
            <v>DPOS0000001557</v>
          </cell>
          <cell r="C444" t="str">
            <v>Nicht zuzuordnende Umlageaufw.</v>
          </cell>
        </row>
        <row r="445">
          <cell r="A445">
            <v>3300000000</v>
          </cell>
          <cell r="B445" t="str">
            <v>DPOS0000001558</v>
          </cell>
          <cell r="C445" t="str">
            <v>Allgemeine Verwaltungskosten</v>
          </cell>
        </row>
        <row r="446">
          <cell r="A446">
            <v>3310000000</v>
          </cell>
          <cell r="B446" t="str">
            <v>DPOS0000001559</v>
          </cell>
          <cell r="C446" t="str">
            <v>Finanzen+Controlling</v>
          </cell>
        </row>
        <row r="447">
          <cell r="A447">
            <v>3310000999</v>
          </cell>
          <cell r="B447" t="str">
            <v>DPOS0000001560</v>
          </cell>
          <cell r="C447" t="str">
            <v>Finanzen+Controlling (n.d./E.)</v>
          </cell>
        </row>
        <row r="448">
          <cell r="A448">
            <v>3310003100</v>
          </cell>
          <cell r="B448" t="str">
            <v>DPOS0000001561</v>
          </cell>
          <cell r="C448" t="str">
            <v>Materialaufwand+bezogene Leist.</v>
          </cell>
        </row>
        <row r="449">
          <cell r="A449">
            <v>3310003200</v>
          </cell>
          <cell r="B449" t="str">
            <v>DPOS0000001562</v>
          </cell>
          <cell r="C449" t="str">
            <v>Personalaufwand</v>
          </cell>
        </row>
        <row r="450">
          <cell r="A450">
            <v>3310003300</v>
          </cell>
          <cell r="B450" t="str">
            <v>DPOS0000001563</v>
          </cell>
          <cell r="C450" t="str">
            <v>Abschreibungen</v>
          </cell>
        </row>
        <row r="451">
          <cell r="A451">
            <v>3310003400</v>
          </cell>
          <cell r="B451" t="str">
            <v>DPOS0000001564</v>
          </cell>
          <cell r="C451" t="str">
            <v>sonst. Aufwendungen</v>
          </cell>
        </row>
        <row r="452">
          <cell r="A452">
            <v>3310003500</v>
          </cell>
          <cell r="B452" t="str">
            <v>DPOS0000001565</v>
          </cell>
          <cell r="C452" t="str">
            <v>Nicht zuzuordnende Umlageaufw.</v>
          </cell>
        </row>
        <row r="453">
          <cell r="A453">
            <v>3320000000</v>
          </cell>
          <cell r="B453" t="str">
            <v>DPOS0000001566</v>
          </cell>
          <cell r="C453" t="str">
            <v>Personal</v>
          </cell>
        </row>
        <row r="454">
          <cell r="A454">
            <v>3320000999</v>
          </cell>
          <cell r="B454" t="str">
            <v>DPOS0000001567</v>
          </cell>
          <cell r="C454" t="str">
            <v>Personal (n.d./E.)</v>
          </cell>
        </row>
        <row r="455">
          <cell r="A455">
            <v>3320003100</v>
          </cell>
          <cell r="B455" t="str">
            <v>DPOS0000001568</v>
          </cell>
          <cell r="C455" t="str">
            <v>Materialaufwand+bezogene Leist.</v>
          </cell>
        </row>
        <row r="456">
          <cell r="A456">
            <v>3320003200</v>
          </cell>
          <cell r="B456" t="str">
            <v>DPOS0000001569</v>
          </cell>
          <cell r="C456" t="str">
            <v>Personalaufwand</v>
          </cell>
        </row>
        <row r="457">
          <cell r="A457">
            <v>3320003300</v>
          </cell>
          <cell r="B457" t="str">
            <v>DPOS0000001570</v>
          </cell>
          <cell r="C457" t="str">
            <v>Abschreibungen</v>
          </cell>
        </row>
        <row r="458">
          <cell r="A458">
            <v>3320003400</v>
          </cell>
          <cell r="B458" t="str">
            <v>DPOS0000001571</v>
          </cell>
          <cell r="C458" t="str">
            <v>sonst. Aufwendungen</v>
          </cell>
        </row>
        <row r="459">
          <cell r="A459">
            <v>3320003500</v>
          </cell>
          <cell r="B459" t="str">
            <v>DPOS0000001572</v>
          </cell>
          <cell r="C459" t="str">
            <v>Nicht zuzuordnende Umlageaufw.</v>
          </cell>
        </row>
        <row r="460">
          <cell r="A460">
            <v>3330000000</v>
          </cell>
          <cell r="B460" t="str">
            <v>DPOS0000001573</v>
          </cell>
          <cell r="C460" t="str">
            <v>Strategie, Organisation, Recht</v>
          </cell>
        </row>
        <row r="461">
          <cell r="A461">
            <v>3330000999</v>
          </cell>
          <cell r="B461" t="str">
            <v>DPOS0000001574</v>
          </cell>
          <cell r="C461" t="str">
            <v>Strategie, Organisation, Recht (n.d./E.)</v>
          </cell>
        </row>
        <row r="462">
          <cell r="A462">
            <v>3330003100</v>
          </cell>
          <cell r="B462" t="str">
            <v>DPOS0000001575</v>
          </cell>
          <cell r="C462" t="str">
            <v>Materialaufwand+bezogene Leist.</v>
          </cell>
        </row>
        <row r="463">
          <cell r="A463">
            <v>3330003200</v>
          </cell>
          <cell r="B463" t="str">
            <v>DPOS0000001576</v>
          </cell>
          <cell r="C463" t="str">
            <v>Personalaufwand</v>
          </cell>
        </row>
        <row r="464">
          <cell r="A464">
            <v>3330003300</v>
          </cell>
          <cell r="B464" t="str">
            <v>DPOS0000001577</v>
          </cell>
          <cell r="C464" t="str">
            <v>Abschreibungen</v>
          </cell>
        </row>
        <row r="465">
          <cell r="A465">
            <v>3330003400</v>
          </cell>
          <cell r="B465" t="str">
            <v>DPOS0000001578</v>
          </cell>
          <cell r="C465" t="str">
            <v>sonst. Aufwendungen</v>
          </cell>
        </row>
        <row r="466">
          <cell r="A466">
            <v>3330003500</v>
          </cell>
          <cell r="B466" t="str">
            <v>DPOS0000001579</v>
          </cell>
          <cell r="C466" t="str">
            <v>Nicht zuzuordnende Umlageaufw.</v>
          </cell>
        </row>
        <row r="467">
          <cell r="A467">
            <v>3340000000</v>
          </cell>
          <cell r="B467" t="str">
            <v>DPOS0000001580</v>
          </cell>
          <cell r="C467" t="str">
            <v>Geschäftsführung+Kommunikation</v>
          </cell>
        </row>
        <row r="468">
          <cell r="A468">
            <v>3340000999</v>
          </cell>
          <cell r="B468" t="str">
            <v>DPOS0000001581</v>
          </cell>
          <cell r="C468" t="str">
            <v>Geschäftsführung+Kommunikation (n.d./E.)</v>
          </cell>
        </row>
        <row r="469">
          <cell r="A469">
            <v>3340003100</v>
          </cell>
          <cell r="B469" t="str">
            <v>DPOS0000001582</v>
          </cell>
          <cell r="C469" t="str">
            <v>Materialaufwand+bezogene Leist.</v>
          </cell>
        </row>
        <row r="470">
          <cell r="A470">
            <v>3340003200</v>
          </cell>
          <cell r="B470" t="str">
            <v>DPOS0000001583</v>
          </cell>
          <cell r="C470" t="str">
            <v>Personalaufwand</v>
          </cell>
        </row>
        <row r="471">
          <cell r="A471">
            <v>3340003300</v>
          </cell>
          <cell r="B471" t="str">
            <v>DPOS0000001584</v>
          </cell>
          <cell r="C471" t="str">
            <v>Abschreibungen</v>
          </cell>
        </row>
        <row r="472">
          <cell r="A472">
            <v>3340003400</v>
          </cell>
          <cell r="B472" t="str">
            <v>DPOS0000001585</v>
          </cell>
          <cell r="C472" t="str">
            <v>sonst. Aufwendungen</v>
          </cell>
        </row>
        <row r="473">
          <cell r="A473">
            <v>3340003500</v>
          </cell>
          <cell r="B473" t="str">
            <v>DPOS0000001586</v>
          </cell>
          <cell r="C473" t="str">
            <v>Nicht zuzuordnende Umlageaufw.</v>
          </cell>
        </row>
        <row r="474">
          <cell r="A474">
            <v>3350000000</v>
          </cell>
          <cell r="B474" t="str">
            <v>DPOS0000001587</v>
          </cell>
          <cell r="C474" t="str">
            <v>sonst. Kosten allgem Verwaltung</v>
          </cell>
        </row>
        <row r="475">
          <cell r="A475">
            <v>3350000999</v>
          </cell>
          <cell r="B475" t="str">
            <v>DPOS0000001588</v>
          </cell>
          <cell r="C475" t="str">
            <v>sonst. Kosten allgem Verwaltung (n.d./E)</v>
          </cell>
        </row>
        <row r="476">
          <cell r="A476">
            <v>3350001100</v>
          </cell>
          <cell r="B476" t="str">
            <v>DPOS0000003639</v>
          </cell>
          <cell r="C476" t="str">
            <v>sonst. Kosten allgem Verwaltung (IST:1202-/IE,IPF V12006,F,IPF V1</v>
          </cell>
        </row>
        <row r="477">
          <cell r="A477">
            <v>3350001200</v>
          </cell>
          <cell r="B477" t="str">
            <v>DPOS0000003640</v>
          </cell>
          <cell r="C477" t="str">
            <v>Umlage sonst.Vertriebskost (VBV, SZ, PS) (IST:1202-/IE,IPF V12006</v>
          </cell>
        </row>
        <row r="478">
          <cell r="A478">
            <v>3350003100</v>
          </cell>
          <cell r="B478" t="str">
            <v>DPOS0000001589</v>
          </cell>
          <cell r="C478" t="str">
            <v>Materialaufwand+bezogene Leist.</v>
          </cell>
        </row>
        <row r="479">
          <cell r="A479">
            <v>3350003200</v>
          </cell>
          <cell r="B479" t="str">
            <v>DPOS0000001590</v>
          </cell>
          <cell r="C479" t="str">
            <v>Personalaufwand</v>
          </cell>
        </row>
        <row r="480">
          <cell r="A480">
            <v>3350003300</v>
          </cell>
          <cell r="B480" t="str">
            <v>DPOS0000001591</v>
          </cell>
          <cell r="C480" t="str">
            <v>Abschreibungen</v>
          </cell>
        </row>
        <row r="481">
          <cell r="A481">
            <v>3350003400</v>
          </cell>
          <cell r="B481" t="str">
            <v>DPOS0000001592</v>
          </cell>
          <cell r="C481" t="str">
            <v>sonst. Aufwendungen</v>
          </cell>
        </row>
        <row r="482">
          <cell r="A482">
            <v>3350003500</v>
          </cell>
          <cell r="B482" t="str">
            <v>DPOS0000001593</v>
          </cell>
          <cell r="C482" t="str">
            <v>Nicht zuzuordnende Umlageaufw.</v>
          </cell>
        </row>
        <row r="483">
          <cell r="A483">
            <v>3400000000</v>
          </cell>
          <cell r="B483" t="str">
            <v>DPOS0000002142</v>
          </cell>
          <cell r="C483" t="str">
            <v>sonst. betr. Erträge</v>
          </cell>
        </row>
        <row r="484">
          <cell r="A484">
            <v>3401000000</v>
          </cell>
          <cell r="B484" t="str">
            <v>DPOS0000002143</v>
          </cell>
          <cell r="C484" t="str">
            <v>Erträge Aufl. SoPo Rücklageanteil</v>
          </cell>
        </row>
        <row r="485">
          <cell r="A485">
            <v>3402000000</v>
          </cell>
          <cell r="B485" t="str">
            <v>DPOS0000002144</v>
          </cell>
          <cell r="C485" t="str">
            <v>Erträge Zuschüssen</v>
          </cell>
        </row>
        <row r="486">
          <cell r="A486">
            <v>3402010000</v>
          </cell>
          <cell r="B486" t="str">
            <v>DPOS0000003670</v>
          </cell>
          <cell r="C486" t="str">
            <v>Erträge Zuschüssen (Monat,Erwa,iPF) (IST:1202-/IE,IPF V120</v>
          </cell>
        </row>
        <row r="487">
          <cell r="A487">
            <v>3402100000</v>
          </cell>
          <cell r="B487" t="str">
            <v>DPOS0000002145</v>
          </cell>
          <cell r="C487" t="str">
            <v>Erträge Zuschüssen zum Anlagevermögen (IE,F,U,B V4,B V1,IS</v>
          </cell>
        </row>
        <row r="488">
          <cell r="A488">
            <v>3402200000</v>
          </cell>
          <cell r="B488" t="str">
            <v>DPOS0000002146</v>
          </cell>
          <cell r="C488" t="str">
            <v>Erträge sonst.n Zuschüssen (IE,F,U,B V4,B V1,IST)</v>
          </cell>
        </row>
        <row r="489">
          <cell r="A489">
            <v>3403000000</v>
          </cell>
          <cell r="B489" t="str">
            <v>DPOS0000002147</v>
          </cell>
          <cell r="C489" t="str">
            <v>Erträge Investitionszulagen</v>
          </cell>
        </row>
        <row r="490">
          <cell r="A490">
            <v>3404000000</v>
          </cell>
          <cell r="B490" t="str">
            <v>DPOS0000002148</v>
          </cell>
          <cell r="C490" t="str">
            <v>Erträge Auflösung RSt</v>
          </cell>
        </row>
        <row r="491">
          <cell r="A491">
            <v>3405000000</v>
          </cell>
          <cell r="B491" t="str">
            <v>DPOS0000002149</v>
          </cell>
          <cell r="C491" t="str">
            <v>Erträge Forderungsbewertung</v>
          </cell>
        </row>
        <row r="492">
          <cell r="A492">
            <v>3405100000</v>
          </cell>
          <cell r="B492" t="str">
            <v>DPOS0000002132</v>
          </cell>
          <cell r="C492" t="str">
            <v>Erträge Auflösung EWB</v>
          </cell>
        </row>
        <row r="493">
          <cell r="A493">
            <v>3405200000</v>
          </cell>
          <cell r="B493" t="str">
            <v>DPOS0000002131</v>
          </cell>
          <cell r="C493" t="str">
            <v>Erträge Auflösung PWB</v>
          </cell>
        </row>
        <row r="494">
          <cell r="A494">
            <v>3405300000</v>
          </cell>
          <cell r="B494" t="str">
            <v>DPOS0000002130</v>
          </cell>
          <cell r="C494" t="str">
            <v>Erträge Eingang ausgebuchter Forderungen</v>
          </cell>
        </row>
        <row r="495">
          <cell r="A495">
            <v>3406000000</v>
          </cell>
          <cell r="B495" t="str">
            <v>DPOS0000002001</v>
          </cell>
          <cell r="C495" t="str">
            <v># Leasingertr. Operate Lease nach IAS 17</v>
          </cell>
        </row>
        <row r="496">
          <cell r="A496">
            <v>3407000000</v>
          </cell>
          <cell r="B496" t="str">
            <v>DPOS0000002000</v>
          </cell>
          <cell r="C496" t="str">
            <v>Erträge Weiterberechnung von Kosten</v>
          </cell>
        </row>
        <row r="497">
          <cell r="A497">
            <v>3407100000</v>
          </cell>
          <cell r="B497" t="str">
            <v>DPOS0000001999</v>
          </cell>
          <cell r="C497" t="str">
            <v>Erträge Weiterberechnung Vertriebskosten</v>
          </cell>
        </row>
        <row r="498">
          <cell r="A498">
            <v>3407200000</v>
          </cell>
          <cell r="B498" t="str">
            <v>DPOS0000001989</v>
          </cell>
          <cell r="C498" t="str">
            <v>Erträge Weiterberech. Verwaltungskosten</v>
          </cell>
        </row>
        <row r="499">
          <cell r="A499">
            <v>3407300000</v>
          </cell>
          <cell r="B499" t="str">
            <v>DPOS0000001983</v>
          </cell>
          <cell r="C499" t="str">
            <v>ER Weiterberech. übr. sonst. betr. Aufw.</v>
          </cell>
        </row>
        <row r="500">
          <cell r="A500">
            <v>3409000000</v>
          </cell>
          <cell r="B500" t="str">
            <v>DPOS0000001982</v>
          </cell>
          <cell r="C500" t="str">
            <v>Erträge aus Zuschreib. AV</v>
          </cell>
        </row>
        <row r="501">
          <cell r="A501">
            <v>3409010000</v>
          </cell>
          <cell r="B501" t="str">
            <v>DPOS0000003668</v>
          </cell>
          <cell r="C501" t="str">
            <v>Erträge aus Zuschreib. AV (Mon,Erwa,iPF) (IST:1202-/IE,IPF</v>
          </cell>
        </row>
        <row r="502">
          <cell r="A502">
            <v>3409100000</v>
          </cell>
          <cell r="B502" t="str">
            <v>DPOS0000001981</v>
          </cell>
          <cell r="C502" t="str">
            <v>Erträge Zuschreib. zu immat.VG ohne GoF (IE,F,U,B V4,B V1,</v>
          </cell>
        </row>
        <row r="503">
          <cell r="A503">
            <v>3409200000</v>
          </cell>
          <cell r="B503" t="str">
            <v>DPOS0000001980</v>
          </cell>
          <cell r="C503" t="str">
            <v>Erträge Zuschreib. zu GoF (IE,F,U,B V4,B V1,IST)</v>
          </cell>
        </row>
        <row r="504">
          <cell r="A504">
            <v>3409300000</v>
          </cell>
          <cell r="B504" t="str">
            <v>DPOS0000001979</v>
          </cell>
          <cell r="C504" t="str">
            <v>Erträge Zuschreib. zu Sachanlagen (IE,F,U,B V4,B V1,IST)</v>
          </cell>
        </row>
        <row r="505">
          <cell r="A505">
            <v>3409400000</v>
          </cell>
          <cell r="B505" t="str">
            <v>DPOS0000001978</v>
          </cell>
          <cell r="C505" t="str">
            <v>Erträge Zuschreib. zu Finanzanlagen (IE,F,U,B V4,B V1,IST)</v>
          </cell>
        </row>
        <row r="506">
          <cell r="A506">
            <v>3410000000</v>
          </cell>
          <cell r="B506" t="str">
            <v>DPOS0000001977</v>
          </cell>
          <cell r="C506" t="str">
            <v>Erträge Abgang Gegenständen des AV</v>
          </cell>
        </row>
        <row r="507">
          <cell r="A507">
            <v>3410100000</v>
          </cell>
          <cell r="B507" t="str">
            <v>DPOS0000001976</v>
          </cell>
          <cell r="C507" t="str">
            <v>Erträge Abgang immat. VG</v>
          </cell>
        </row>
        <row r="508">
          <cell r="A508">
            <v>3410200000</v>
          </cell>
          <cell r="B508" t="str">
            <v>DPOS0000001975</v>
          </cell>
          <cell r="C508" t="str">
            <v>Erträge Abgang Sachanlagen</v>
          </cell>
        </row>
        <row r="509">
          <cell r="A509">
            <v>3410300000</v>
          </cell>
          <cell r="B509" t="str">
            <v>DPOS0000001974</v>
          </cell>
          <cell r="C509" t="str">
            <v>Erträge Abgang Finanzanlagen</v>
          </cell>
        </row>
        <row r="510">
          <cell r="A510">
            <v>3410400000</v>
          </cell>
          <cell r="B510" t="str">
            <v>DPOS0000001973</v>
          </cell>
          <cell r="C510" t="str">
            <v>Erträge Entkonsolidierung</v>
          </cell>
        </row>
        <row r="511">
          <cell r="A511">
            <v>3411000000</v>
          </cell>
          <cell r="B511" t="str">
            <v>DPOS0000001972</v>
          </cell>
          <cell r="C511" t="str">
            <v>Erträge Versicherungsentschädigungen</v>
          </cell>
        </row>
        <row r="512">
          <cell r="A512">
            <v>3412000000</v>
          </cell>
          <cell r="B512" t="str">
            <v>DPOS0000001971</v>
          </cell>
          <cell r="C512" t="str">
            <v>Erträge Währungsumrechnung</v>
          </cell>
        </row>
        <row r="513">
          <cell r="A513">
            <v>3412010000</v>
          </cell>
          <cell r="B513" t="str">
            <v>DPOS0000003669</v>
          </cell>
          <cell r="C513" t="str">
            <v>Erträge Währungsumrechnung(Mon,Erwa,iPF) (IST:1202-/IE,IPF</v>
          </cell>
        </row>
        <row r="514">
          <cell r="A514">
            <v>3412100000</v>
          </cell>
          <cell r="B514" t="str">
            <v>DPOS0000001970</v>
          </cell>
          <cell r="C514" t="str">
            <v>Kursgew. lfd. Lieferungs-u.Zahlungsverk. (IE,F,U,B V4,B V1</v>
          </cell>
        </row>
        <row r="515">
          <cell r="A515">
            <v>3412200000</v>
          </cell>
          <cell r="B515" t="str">
            <v>DPOS0000001969</v>
          </cell>
          <cell r="C515" t="str">
            <v>Kursgew. Umrechnung</v>
          </cell>
        </row>
        <row r="516">
          <cell r="A516">
            <v>3413000000</v>
          </cell>
          <cell r="B516" t="str">
            <v>DPOS0000001966</v>
          </cell>
          <cell r="C516" t="str">
            <v>Erträge Zuschreib. UV o. Vorräte+Ford.</v>
          </cell>
        </row>
        <row r="517">
          <cell r="A517">
            <v>3413010000</v>
          </cell>
          <cell r="B517" t="str">
            <v>DPOS0000003679</v>
          </cell>
          <cell r="C517" t="str">
            <v>#Ertr.Zuschr.UV o.Vorr.+Ford.(M,Erw,iPF) (IST:1202/IE,IPF</v>
          </cell>
        </row>
        <row r="518">
          <cell r="A518">
            <v>3413100000</v>
          </cell>
          <cell r="B518" t="str">
            <v>DPOS0000001965</v>
          </cell>
          <cell r="C518" t="str">
            <v>Erträge Zuschreib. zu WP des UV (IE,F,U,B V4,B V1,IST)</v>
          </cell>
        </row>
        <row r="519">
          <cell r="A519">
            <v>3413200000</v>
          </cell>
          <cell r="B519" t="str">
            <v>DPOS0000001964</v>
          </cell>
          <cell r="C519" t="str">
            <v>Erträge Zuschreib. zu übr. UV (IE,F,U,B V4,B V1,IST)</v>
          </cell>
        </row>
        <row r="520">
          <cell r="A520">
            <v>3414000000</v>
          </cell>
          <cell r="B520" t="str">
            <v>DPOS0000001963</v>
          </cell>
          <cell r="C520" t="str">
            <v>Erträge Abgang UV o. Vorräte+Ford.</v>
          </cell>
        </row>
        <row r="521">
          <cell r="A521">
            <v>3414010000</v>
          </cell>
          <cell r="B521" t="str">
            <v>DPOS0000003658</v>
          </cell>
          <cell r="C521" t="str">
            <v>Ert.Abg.UV o.Vorräte+Ford.(Mon,Erwa,iPF) (IST:1202-/IE,IPF</v>
          </cell>
        </row>
        <row r="522">
          <cell r="A522">
            <v>3414100000</v>
          </cell>
          <cell r="B522" t="str">
            <v>DPOS0000001962</v>
          </cell>
          <cell r="C522" t="str">
            <v>Erträge Abgang Wertpapieren des UV (IE,F,U,B V4,B V1,IST)</v>
          </cell>
        </row>
        <row r="523">
          <cell r="A523">
            <v>3414200000</v>
          </cell>
          <cell r="B523" t="str">
            <v>DPOS0000001961</v>
          </cell>
          <cell r="C523" t="str">
            <v>Erträge Abgang übr. Gegenständen des UV (IE,F,U,B V4,B V1,</v>
          </cell>
        </row>
        <row r="524">
          <cell r="A524">
            <v>3415000000</v>
          </cell>
          <cell r="B524" t="str">
            <v>DPOS0000001960</v>
          </cell>
          <cell r="C524" t="str">
            <v>Erträge Auflösung pass. UB Kapitalkons.</v>
          </cell>
        </row>
        <row r="525">
          <cell r="A525">
            <v>3416000000</v>
          </cell>
          <cell r="B525" t="str">
            <v>DPOS0000001959</v>
          </cell>
          <cell r="C525" t="str">
            <v>übr. sonst. betr. Erträge</v>
          </cell>
        </row>
        <row r="526">
          <cell r="A526">
            <v>3416000998</v>
          </cell>
          <cell r="B526" t="str">
            <v>DPOS0000001958</v>
          </cell>
          <cell r="C526" t="str">
            <v>übr. sonst. betr. Erträge-Kons.buch.</v>
          </cell>
        </row>
        <row r="527">
          <cell r="A527">
            <v>3416000999</v>
          </cell>
          <cell r="B527" t="str">
            <v>DPOS0000001957</v>
          </cell>
          <cell r="C527" t="str">
            <v>übr. sonst. betr. Erträge-Meldepos.</v>
          </cell>
        </row>
        <row r="528">
          <cell r="A528">
            <v>3417000000</v>
          </cell>
          <cell r="B528" t="str">
            <v>DPOS0000001956</v>
          </cell>
          <cell r="C528" t="str">
            <v># Erträge internen Vor-+Dienstleist.</v>
          </cell>
        </row>
        <row r="529">
          <cell r="A529">
            <v>3500000000</v>
          </cell>
          <cell r="B529" t="str">
            <v>DPOS0000001474</v>
          </cell>
          <cell r="C529" t="str">
            <v>sonst. betr. Aufwendungen</v>
          </cell>
        </row>
        <row r="530">
          <cell r="A530">
            <v>3510000000</v>
          </cell>
          <cell r="B530" t="str">
            <v>DPOS0000001473</v>
          </cell>
          <cell r="C530" t="str">
            <v>Einstellungen in den SoPo Rücklageante</v>
          </cell>
        </row>
        <row r="531">
          <cell r="A531">
            <v>3520000000</v>
          </cell>
          <cell r="B531" t="str">
            <v>DPOS0000001472</v>
          </cell>
          <cell r="C531" t="str">
            <v>Verl. Abgang Gegenständen des AV</v>
          </cell>
        </row>
        <row r="532">
          <cell r="A532">
            <v>3521000000</v>
          </cell>
          <cell r="B532" t="str">
            <v>DPOS0000001471</v>
          </cell>
          <cell r="C532" t="str">
            <v>Verl. Abgang immateriallen VG</v>
          </cell>
        </row>
        <row r="533">
          <cell r="A533">
            <v>3522000000</v>
          </cell>
          <cell r="B533" t="str">
            <v>DPOS0000001470</v>
          </cell>
          <cell r="C533" t="str">
            <v>Verl. Abgang Sachanlagen</v>
          </cell>
        </row>
        <row r="534">
          <cell r="A534">
            <v>3523000000</v>
          </cell>
          <cell r="B534" t="str">
            <v>DPOS0000001469</v>
          </cell>
          <cell r="C534" t="str">
            <v>Verl. Abgang Finanzanlagen</v>
          </cell>
        </row>
        <row r="535">
          <cell r="A535">
            <v>3530000000</v>
          </cell>
          <cell r="B535" t="str">
            <v>DPOS0000001468</v>
          </cell>
          <cell r="C535" t="str">
            <v>Zuführ. zu RSt (nicht zuordnenbare)</v>
          </cell>
        </row>
        <row r="536">
          <cell r="A536">
            <v>3540000000</v>
          </cell>
          <cell r="B536" t="str">
            <v>DPOS0000001467</v>
          </cell>
          <cell r="C536" t="str">
            <v>Verl. Währungsumrechnung</v>
          </cell>
        </row>
        <row r="537">
          <cell r="A537">
            <v>3540010000</v>
          </cell>
          <cell r="B537" t="str">
            <v>DPOS0000003627</v>
          </cell>
          <cell r="C537" t="str">
            <v>Verl. Währungsumrechnung (Mon,Erwa,iPF) (F:0203-0303/IST:1202-030</v>
          </cell>
        </row>
        <row r="538">
          <cell r="A538">
            <v>3541000000</v>
          </cell>
          <cell r="B538" t="str">
            <v>DPOS0000001466</v>
          </cell>
          <cell r="C538" t="str">
            <v>Kursverl. lfd. Lief.-u.Zahlungsverk. (IE,F,U,B V4,B V1,IST)</v>
          </cell>
        </row>
        <row r="539">
          <cell r="A539">
            <v>3542000000</v>
          </cell>
          <cell r="B539" t="str">
            <v>DPOS0000001465</v>
          </cell>
          <cell r="C539" t="str">
            <v>Kursverl. Umrechnung</v>
          </cell>
        </row>
        <row r="540">
          <cell r="A540">
            <v>3543000000</v>
          </cell>
          <cell r="B540" t="str">
            <v>DPOS0000001955</v>
          </cell>
          <cell r="C540" t="str">
            <v>Summe Differenzen</v>
          </cell>
        </row>
        <row r="541">
          <cell r="A541">
            <v>3550000000</v>
          </cell>
          <cell r="B541" t="str">
            <v>DPOS0000001717</v>
          </cell>
          <cell r="C541" t="str">
            <v>Abschreibungen GoF</v>
          </cell>
        </row>
        <row r="542">
          <cell r="A542">
            <v>3560000000</v>
          </cell>
          <cell r="B542" t="str">
            <v>DPOS0000001716</v>
          </cell>
          <cell r="C542" t="str">
            <v>übr. sonst. betr. Aufwendungen</v>
          </cell>
        </row>
        <row r="543">
          <cell r="A543">
            <v>3560000998</v>
          </cell>
          <cell r="B543" t="str">
            <v>DPOS0000001715</v>
          </cell>
          <cell r="C543" t="str">
            <v>übr. sonst. betr. Aufwendungen-Konsbuch.</v>
          </cell>
        </row>
        <row r="544">
          <cell r="A544">
            <v>3560000999</v>
          </cell>
          <cell r="B544" t="str">
            <v>DPOS0000001714</v>
          </cell>
          <cell r="C544" t="str">
            <v>übr. sonst. betr. Aufwendungen-Meldepos.</v>
          </cell>
        </row>
        <row r="545">
          <cell r="A545">
            <v>3599990000</v>
          </cell>
          <cell r="B545" t="str">
            <v>DPOS0000002098</v>
          </cell>
          <cell r="C545" t="str">
            <v>Zwischenergebnis ('Betriebsergebnis')</v>
          </cell>
        </row>
        <row r="546">
          <cell r="A546">
            <v>3600000000</v>
          </cell>
          <cell r="B546" t="str">
            <v>DPOS0000002097</v>
          </cell>
          <cell r="C546" t="str">
            <v>Finanzerg. (inkl. at eq. bil. Unt.)</v>
          </cell>
        </row>
        <row r="547">
          <cell r="A547">
            <v>3620000000</v>
          </cell>
          <cell r="B547" t="str">
            <v>DPOS0000002096</v>
          </cell>
          <cell r="C547" t="str">
            <v>Beteiligungsergebnis (gesamt)</v>
          </cell>
        </row>
        <row r="548">
          <cell r="A548">
            <v>3621000000</v>
          </cell>
          <cell r="B548" t="str">
            <v>DPOS0000002102</v>
          </cell>
          <cell r="C548" t="str">
            <v>Bet.Erg. o.Erg. nach Equity-M. bew. Unt.</v>
          </cell>
        </row>
        <row r="549">
          <cell r="A549">
            <v>3621100000</v>
          </cell>
          <cell r="B549" t="str">
            <v>DPOS0000001869</v>
          </cell>
          <cell r="C549" t="str">
            <v>Erträge Gewinnabführungsverträge</v>
          </cell>
        </row>
        <row r="550">
          <cell r="A550">
            <v>3621200000</v>
          </cell>
          <cell r="B550" t="str">
            <v>DPOS0000001866</v>
          </cell>
          <cell r="C550" t="str">
            <v>sonst. Erträge Beteiligungen</v>
          </cell>
        </row>
        <row r="551">
          <cell r="A551">
            <v>3621300000</v>
          </cell>
          <cell r="B551" t="str">
            <v>DPOS0000001713</v>
          </cell>
          <cell r="C551" t="str">
            <v>Aufwendungen Verlustübernahme</v>
          </cell>
        </row>
        <row r="552">
          <cell r="A552">
            <v>3622000000</v>
          </cell>
          <cell r="B552" t="str">
            <v>DPOS0000002095</v>
          </cell>
          <cell r="C552" t="str">
            <v>Ergebnis at eq. bil. Unt.</v>
          </cell>
        </row>
        <row r="553">
          <cell r="A553">
            <v>3622100000</v>
          </cell>
          <cell r="B553" t="str">
            <v>DPOS0000002094</v>
          </cell>
          <cell r="C553" t="str">
            <v>Erträge a. Bet an at eq. bil. Unt.</v>
          </cell>
        </row>
        <row r="554">
          <cell r="A554">
            <v>3622200000</v>
          </cell>
          <cell r="B554" t="str">
            <v>DPOS0000001712</v>
          </cell>
          <cell r="C554" t="str">
            <v>Aufwendungen Bet an at eq. bil. Unt.</v>
          </cell>
        </row>
        <row r="555">
          <cell r="A555">
            <v>3622300000</v>
          </cell>
          <cell r="B555" t="str">
            <v>DPOS0000001711</v>
          </cell>
          <cell r="C555" t="str">
            <v>Abschreibungen Goodwill</v>
          </cell>
        </row>
        <row r="556">
          <cell r="A556">
            <v>3622400000</v>
          </cell>
          <cell r="B556" t="str">
            <v>DPOS0000001710</v>
          </cell>
          <cell r="C556" t="str">
            <v>Aufwendungen Zuf RSt at equity bil. Unt.</v>
          </cell>
        </row>
        <row r="557">
          <cell r="A557">
            <v>3622500000</v>
          </cell>
          <cell r="B557" t="str">
            <v>DPOS0000002084</v>
          </cell>
          <cell r="C557" t="str">
            <v>Erträge Aufl RSt at equity bil. Unt.</v>
          </cell>
        </row>
        <row r="558">
          <cell r="A558">
            <v>3622600000</v>
          </cell>
          <cell r="B558" t="str">
            <v>DPOS0000002083</v>
          </cell>
          <cell r="C558" t="str">
            <v>ao Ergebnis at eq. bil. Unt.</v>
          </cell>
        </row>
        <row r="559">
          <cell r="A559">
            <v>3630000000</v>
          </cell>
          <cell r="B559" t="str">
            <v>DPOS0000002107</v>
          </cell>
          <cell r="C559" t="str">
            <v>Zinsergebnis</v>
          </cell>
        </row>
        <row r="560">
          <cell r="A560">
            <v>3631000000</v>
          </cell>
          <cell r="B560" t="str">
            <v>DPOS0000002106</v>
          </cell>
          <cell r="C560" t="str">
            <v>Erträge and. WP+Ausleihungen des FAV</v>
          </cell>
        </row>
        <row r="561">
          <cell r="A561">
            <v>3631010000</v>
          </cell>
          <cell r="B561" t="str">
            <v>DPOS0000003660</v>
          </cell>
          <cell r="C561" t="str">
            <v>Erträge and.WP+Ausleih.FAV(Mon,Erwa,iPF) (IST:1202-/IE,IPF V12006</v>
          </cell>
        </row>
        <row r="562">
          <cell r="A562">
            <v>3631100000</v>
          </cell>
          <cell r="B562" t="str">
            <v>DPOS0000002105</v>
          </cell>
          <cell r="C562" t="str">
            <v>Erträge and.WP+Ausleihungen FAV verb Unt (IE,F,U,B V4,B V1,IST)</v>
          </cell>
        </row>
        <row r="563">
          <cell r="A563">
            <v>3631200000</v>
          </cell>
          <cell r="B563" t="str">
            <v>DPOS0000002104</v>
          </cell>
          <cell r="C563" t="str">
            <v>Erträge and. WP+Ausleihungen des FA übr. (IE,F,U,B V4,B V1,IST)</v>
          </cell>
        </row>
        <row r="564">
          <cell r="A564">
            <v>3632000000</v>
          </cell>
          <cell r="B564" t="str">
            <v>DPOS0000002103</v>
          </cell>
          <cell r="C564" t="str">
            <v>sonst. Zinsen u.ä. Erträge</v>
          </cell>
        </row>
        <row r="565">
          <cell r="A565">
            <v>3632010000</v>
          </cell>
          <cell r="B565" t="str">
            <v>DPOS0000003661</v>
          </cell>
          <cell r="C565" t="str">
            <v>sonst. Zinsen u.ä. Erträge(Mon,Erwa,iPF) (IST:1202-/IE,IPF V12006</v>
          </cell>
        </row>
        <row r="566">
          <cell r="A566">
            <v>3632100000</v>
          </cell>
          <cell r="B566" t="str">
            <v>DPOS0000002082</v>
          </cell>
          <cell r="C566" t="str">
            <v>sonst. Zinsen u.ä. Erträge verb.Unt. (IE,F,U,B V4,B V1,IST)</v>
          </cell>
        </row>
        <row r="567">
          <cell r="A567">
            <v>3632200000</v>
          </cell>
          <cell r="B567" t="str">
            <v>DPOS0000002081</v>
          </cell>
          <cell r="C567" t="str">
            <v>sonst. Zinsen u.ä. Erträge übr. (IE,F,U,B V4,B V1,IST)</v>
          </cell>
        </row>
        <row r="568">
          <cell r="A568">
            <v>3632300998</v>
          </cell>
          <cell r="B568" t="str">
            <v>DPOS0000002915</v>
          </cell>
          <cell r="C568" t="str">
            <v>Zinserträge Kons.Pos (IST:0302-/IE,IPF V12006,F,IPF V12004,IPF V2</v>
          </cell>
        </row>
        <row r="569">
          <cell r="A569">
            <v>3633000000</v>
          </cell>
          <cell r="B569" t="str">
            <v>DPOS0000001709</v>
          </cell>
          <cell r="C569" t="str">
            <v>Zinsen u.ä. Aufwendungen</v>
          </cell>
        </row>
        <row r="570">
          <cell r="A570">
            <v>3633010000</v>
          </cell>
          <cell r="B570" t="str">
            <v>DPOS0000003632</v>
          </cell>
          <cell r="C570" t="str">
            <v>Zinsen u.ä. Aufwendungen (Mon,Erwa,iPF) (IST:1202-/IE,IPF V12006,</v>
          </cell>
        </row>
        <row r="571">
          <cell r="A571">
            <v>3633100000</v>
          </cell>
          <cell r="B571" t="str">
            <v>DPOS0000001708</v>
          </cell>
          <cell r="C571" t="str">
            <v>Zinsen u.ä. Aufwendungen verb. Unt. (IE,F,U,B V4,B V1,IST)</v>
          </cell>
        </row>
        <row r="572">
          <cell r="A572">
            <v>3633200000</v>
          </cell>
          <cell r="B572" t="str">
            <v>DPOS0000001707</v>
          </cell>
          <cell r="C572" t="str">
            <v>Zinsen u.ä. Aufwendungen übr. (IST:-1202)</v>
          </cell>
        </row>
        <row r="573">
          <cell r="A573">
            <v>3633300998</v>
          </cell>
          <cell r="B573" t="str">
            <v>DPOS0000002888</v>
          </cell>
          <cell r="C573" t="str">
            <v>Zinsaufwendungen Kons.Pos (IST:0302-/IE,IPF V12006,F,IPF V12004,I</v>
          </cell>
        </row>
        <row r="574">
          <cell r="A574">
            <v>3633400000</v>
          </cell>
          <cell r="B574" t="str">
            <v>DPOS0000003633</v>
          </cell>
          <cell r="C574" t="str">
            <v>sonst. Zinsen u.ä. Aufwendungen übr.n (IST:1202-/IE,IPF V12006,F,</v>
          </cell>
        </row>
        <row r="575">
          <cell r="A575">
            <v>3640000000</v>
          </cell>
          <cell r="B575" t="str">
            <v>DPOS0000002080</v>
          </cell>
          <cell r="C575" t="str">
            <v>übr. Fin.Erg.: Abschreibungen FA+WP UV</v>
          </cell>
        </row>
        <row r="576">
          <cell r="A576">
            <v>3641000000</v>
          </cell>
          <cell r="B576" t="str">
            <v>DPOS0000001706</v>
          </cell>
          <cell r="C576" t="str">
            <v>Abschreibungen Finanzanlagen</v>
          </cell>
        </row>
        <row r="577">
          <cell r="A577">
            <v>3642000000</v>
          </cell>
          <cell r="B577" t="str">
            <v>DPOS0000001705</v>
          </cell>
          <cell r="C577" t="str">
            <v>Abschreibungen Wertpapiere des UV</v>
          </cell>
        </row>
        <row r="578">
          <cell r="A578">
            <v>3699990000</v>
          </cell>
          <cell r="B578" t="str">
            <v>DPOS0000002079</v>
          </cell>
          <cell r="C578" t="str">
            <v>Ergebnis gewöhnlichen Geschäftstätigkeit</v>
          </cell>
        </row>
        <row r="579">
          <cell r="A579">
            <v>3700000000</v>
          </cell>
          <cell r="B579" t="str">
            <v>DPOS0000002078</v>
          </cell>
          <cell r="C579" t="str">
            <v>Außerordentliches Ergebnis</v>
          </cell>
        </row>
        <row r="580">
          <cell r="A580">
            <v>3710000000</v>
          </cell>
          <cell r="B580" t="str">
            <v>DPOS0000002077</v>
          </cell>
          <cell r="C580" t="str">
            <v>Außerordentliche Erträge</v>
          </cell>
        </row>
        <row r="581">
          <cell r="A581">
            <v>3720000000</v>
          </cell>
          <cell r="B581" t="str">
            <v>DPOS0000001704</v>
          </cell>
          <cell r="C581" t="str">
            <v>Außerordentliche Aufwendungen</v>
          </cell>
        </row>
        <row r="582">
          <cell r="A582">
            <v>3800000000</v>
          </cell>
          <cell r="B582" t="str">
            <v>DPOS0000001703</v>
          </cell>
          <cell r="C582" t="str">
            <v>Steuern</v>
          </cell>
        </row>
        <row r="583">
          <cell r="A583">
            <v>3810000000</v>
          </cell>
          <cell r="B583" t="str">
            <v>DPOS0000001702</v>
          </cell>
          <cell r="C583" t="str">
            <v>Steuern vom Einkommen+vom Ertrag</v>
          </cell>
        </row>
        <row r="584">
          <cell r="A584">
            <v>3811000000</v>
          </cell>
          <cell r="B584" t="str">
            <v>DPOS0000001701</v>
          </cell>
          <cell r="C584" t="str">
            <v>St. EE Erg gew. Geschäft inkl. lat St.</v>
          </cell>
        </row>
        <row r="585">
          <cell r="A585">
            <v>3812000000</v>
          </cell>
          <cell r="B585" t="str">
            <v>DPOS0000001452</v>
          </cell>
          <cell r="C585" t="str">
            <v>Steuern EE auf ao Ergebnis inkl. lat.St.</v>
          </cell>
        </row>
        <row r="586">
          <cell r="A586">
            <v>3820000000</v>
          </cell>
          <cell r="B586" t="str">
            <v>DPOS0000001444</v>
          </cell>
          <cell r="C586" t="str">
            <v># (sonst. Steuern-inaktiv)</v>
          </cell>
        </row>
        <row r="587">
          <cell r="A587">
            <v>3920000000</v>
          </cell>
          <cell r="B587" t="str">
            <v>DPOS0000002139</v>
          </cell>
          <cell r="C587" t="str">
            <v>Ü,F vor Gew.Abführung,Verl.Übernahme</v>
          </cell>
        </row>
        <row r="588">
          <cell r="A588">
            <v>3930000000</v>
          </cell>
          <cell r="B588" t="str">
            <v>DPOS0000002138</v>
          </cell>
          <cell r="C588" t="str">
            <v>Erträge Verlustübernahme</v>
          </cell>
        </row>
        <row r="589">
          <cell r="A589">
            <v>3940000000</v>
          </cell>
          <cell r="B589" t="str">
            <v>DPOS0000001443</v>
          </cell>
          <cell r="C589" t="str">
            <v>abgeführte Gewinne aufgrund GAV</v>
          </cell>
        </row>
        <row r="590">
          <cell r="A590">
            <v>3950000000</v>
          </cell>
          <cell r="B590" t="str">
            <v>DPOS0000002137</v>
          </cell>
          <cell r="C590" t="str">
            <v>Jahresüberschuss/-fehlbetrag</v>
          </cell>
        </row>
        <row r="591">
          <cell r="A591">
            <v>3960000000</v>
          </cell>
          <cell r="B591" t="str">
            <v>DPOS0000002136</v>
          </cell>
          <cell r="C591" t="str">
            <v>and.Gesellschaftern zust. Ergebnis</v>
          </cell>
        </row>
        <row r="592">
          <cell r="A592">
            <v>3961000000</v>
          </cell>
          <cell r="B592" t="str">
            <v>DPOS0000001442</v>
          </cell>
          <cell r="C592" t="str">
            <v>and. Gesellschaftern zust. Gewinn</v>
          </cell>
        </row>
        <row r="593">
          <cell r="A593">
            <v>3962000000</v>
          </cell>
          <cell r="B593" t="str">
            <v>DPOS0000002135</v>
          </cell>
          <cell r="C593" t="str">
            <v>Auf and. Gesellschafter entf. Verl.</v>
          </cell>
        </row>
        <row r="594">
          <cell r="A594">
            <v>3999980000</v>
          </cell>
          <cell r="B594" t="str">
            <v>DPOS0000002134</v>
          </cell>
          <cell r="C594" t="str">
            <v>Jahresüberschuss/-fehlbetrag (Wertpos.)</v>
          </cell>
        </row>
        <row r="595">
          <cell r="A595">
            <v>3999990000</v>
          </cell>
          <cell r="B595" t="str">
            <v>DPOS0000002133</v>
          </cell>
          <cell r="C595" t="str">
            <v>Konzernüberschuss,-fehlbetrag</v>
          </cell>
        </row>
        <row r="596">
          <cell r="A596">
            <v>5522110000</v>
          </cell>
          <cell r="B596" t="str">
            <v>DPOS0000002854</v>
          </cell>
          <cell r="C596" t="str">
            <v>Verpfl.a. Miet- und Pachtvertr. &lt;=1 FJ</v>
          </cell>
        </row>
        <row r="597">
          <cell r="A597">
            <v>5522120000</v>
          </cell>
          <cell r="B597" t="str">
            <v>DPOS0000002853</v>
          </cell>
          <cell r="C597" t="str">
            <v>Verpfl.a. Miet- und Pachtvertr. im 2. FJ</v>
          </cell>
        </row>
        <row r="598">
          <cell r="A598">
            <v>5522130000</v>
          </cell>
          <cell r="B598" t="str">
            <v>DPOS0000002852</v>
          </cell>
          <cell r="C598" t="str">
            <v>Verpfl.a. Miet- und Pachtvertr. im 3. FJ</v>
          </cell>
        </row>
        <row r="599">
          <cell r="A599">
            <v>5522140000</v>
          </cell>
          <cell r="B599" t="str">
            <v>DPOS0000002851</v>
          </cell>
          <cell r="C599" t="str">
            <v>Verpfl.a. Miet- und Pachtvertr. im 4. FJ</v>
          </cell>
        </row>
        <row r="600">
          <cell r="A600">
            <v>5522150000</v>
          </cell>
          <cell r="B600" t="str">
            <v>DPOS0000002850</v>
          </cell>
          <cell r="C600" t="str">
            <v>Verpfl.a. Miet- und Pachtvertr. im 5. FJ</v>
          </cell>
        </row>
        <row r="601">
          <cell r="A601">
            <v>5522160000</v>
          </cell>
          <cell r="B601" t="str">
            <v>DPOS0000002174</v>
          </cell>
          <cell r="C601" t="str">
            <v>V.a.M.-u.P.-vertr. im 6. FJ bis V.-ende</v>
          </cell>
        </row>
        <row r="602">
          <cell r="A602">
            <v>5522210000</v>
          </cell>
          <cell r="B602" t="str">
            <v>DPOS0000002172</v>
          </cell>
          <cell r="C602" t="str">
            <v>Verpfl.a.nicht akt. Leasing &lt;=1 FJ</v>
          </cell>
        </row>
        <row r="603">
          <cell r="A603">
            <v>5522220000</v>
          </cell>
          <cell r="B603" t="str">
            <v>DPOS0000002171</v>
          </cell>
          <cell r="C603" t="str">
            <v>Verpfl.a.nicht akt. Leasing im 2.FJ</v>
          </cell>
        </row>
        <row r="604">
          <cell r="A604">
            <v>5522230000</v>
          </cell>
          <cell r="B604" t="str">
            <v>DPOS0000002170</v>
          </cell>
          <cell r="C604" t="str">
            <v>Verpfl.a.nicht akt. Leasing im 3.FJ</v>
          </cell>
        </row>
        <row r="605">
          <cell r="A605">
            <v>5522240000</v>
          </cell>
          <cell r="B605" t="str">
            <v>DPOS0000002169</v>
          </cell>
          <cell r="C605" t="str">
            <v>Verpfl.a.nicht akt. Leasing im 4.FJ</v>
          </cell>
        </row>
        <row r="606">
          <cell r="A606">
            <v>5522250000</v>
          </cell>
          <cell r="B606" t="str">
            <v>DPOS0000002168</v>
          </cell>
          <cell r="C606" t="str">
            <v>Verpfl.a.nicht akt. Leasing im 5.FJ</v>
          </cell>
        </row>
        <row r="607">
          <cell r="A607">
            <v>5522260000</v>
          </cell>
          <cell r="B607" t="str">
            <v>DPOS0000002167</v>
          </cell>
          <cell r="C607" t="str">
            <v>V.a.n.aktiv. L-vertr. im 6.FJ b.V.-ende</v>
          </cell>
        </row>
        <row r="608">
          <cell r="A608">
            <v>5620000000</v>
          </cell>
          <cell r="B608" t="str">
            <v>DPOS0000001723</v>
          </cell>
          <cell r="C608" t="str">
            <v>Materialaufwand</v>
          </cell>
        </row>
        <row r="609">
          <cell r="A609">
            <v>5621000000</v>
          </cell>
          <cell r="B609" t="str">
            <v>DPOS0000001530</v>
          </cell>
          <cell r="C609" t="str">
            <v>Aufw. für RHB und für bezogene Waren</v>
          </cell>
        </row>
        <row r="610">
          <cell r="A610">
            <v>5622000000</v>
          </cell>
          <cell r="B610" t="str">
            <v>DPOS0000001527</v>
          </cell>
          <cell r="C610" t="str">
            <v>Aufwendungen für bezogene Leistungen</v>
          </cell>
        </row>
        <row r="611">
          <cell r="A611">
            <v>5630000000</v>
          </cell>
          <cell r="B611" t="str">
            <v>DPOS0000001740</v>
          </cell>
          <cell r="C611" t="str">
            <v>Personalaufwand</v>
          </cell>
        </row>
        <row r="612">
          <cell r="A612">
            <v>5631000000</v>
          </cell>
          <cell r="B612" t="str">
            <v>DPOS0000001392</v>
          </cell>
          <cell r="C612" t="str">
            <v>Löhne und Gehälter</v>
          </cell>
        </row>
        <row r="613">
          <cell r="A613">
            <v>5632000000</v>
          </cell>
          <cell r="B613" t="str">
            <v>DPOS0000001522</v>
          </cell>
          <cell r="C613" t="str">
            <v>Soz.Abg.u.Aufw.f.Altersvers.u.Unterst.</v>
          </cell>
        </row>
        <row r="614">
          <cell r="A614">
            <v>5640000000</v>
          </cell>
          <cell r="B614" t="str">
            <v>DPOS0000001731</v>
          </cell>
          <cell r="C614" t="str">
            <v>Abschreibungen (oh.Abschr. auf FA)</v>
          </cell>
        </row>
        <row r="615">
          <cell r="A615">
            <v>5641000000</v>
          </cell>
          <cell r="B615" t="str">
            <v>DPOS0000001730</v>
          </cell>
          <cell r="C615" t="str">
            <v>Abschr. auf imm. VG und SA</v>
          </cell>
        </row>
        <row r="616">
          <cell r="A616">
            <v>5641100000</v>
          </cell>
          <cell r="B616" t="str">
            <v>DPOS0000001729</v>
          </cell>
          <cell r="C616" t="str">
            <v>Abschr. auf imm. VG</v>
          </cell>
        </row>
        <row r="617">
          <cell r="A617">
            <v>5641200000</v>
          </cell>
          <cell r="B617" t="str">
            <v>DPOS0000001725</v>
          </cell>
          <cell r="C617" t="str">
            <v>Abschreibungen auf Sachanlagen</v>
          </cell>
        </row>
        <row r="618">
          <cell r="A618">
            <v>5642000000</v>
          </cell>
          <cell r="B618" t="str">
            <v>DPOS0000001724</v>
          </cell>
          <cell r="C618" t="str">
            <v>Abschr. auf Gegenstände des UV</v>
          </cell>
        </row>
        <row r="619">
          <cell r="A619">
            <v>5650000000</v>
          </cell>
          <cell r="B619" t="str">
            <v>DPOS0000001511</v>
          </cell>
          <cell r="C619" t="str">
            <v>Sonstige Steuern</v>
          </cell>
        </row>
        <row r="620">
          <cell r="A620">
            <v>5651000000</v>
          </cell>
          <cell r="B620" t="str">
            <v>DPOS0000001510</v>
          </cell>
          <cell r="C620" t="str">
            <v>Vermögensteuer (IE,F,U,B V4,B V1,IST)</v>
          </cell>
        </row>
        <row r="621">
          <cell r="A621">
            <v>5652000000</v>
          </cell>
          <cell r="B621" t="str">
            <v>DPOS0000001509</v>
          </cell>
          <cell r="C621" t="str">
            <v>Grundsteuer (IE,F,U,B V4,B V1,IST)</v>
          </cell>
        </row>
        <row r="622">
          <cell r="A622">
            <v>5653000000</v>
          </cell>
          <cell r="B622" t="str">
            <v>DPOS0000001508</v>
          </cell>
          <cell r="C622" t="str">
            <v>Umsatzsteuer (IE,F,U,B V4,B V1,IST)</v>
          </cell>
        </row>
        <row r="623">
          <cell r="A623">
            <v>5654000000</v>
          </cell>
          <cell r="B623" t="str">
            <v>DPOS0000001507</v>
          </cell>
          <cell r="C623" t="str">
            <v>Kfz-Steuer (IE,F,U,B V4,B V1,IST)</v>
          </cell>
        </row>
        <row r="624">
          <cell r="A624">
            <v>5655000000</v>
          </cell>
          <cell r="B624" t="str">
            <v>DPOS0000001506</v>
          </cell>
          <cell r="C624" t="str">
            <v>Lohnsteuer (IE,F,U,B V4,B V1,IST)</v>
          </cell>
        </row>
        <row r="625">
          <cell r="A625">
            <v>5656000000</v>
          </cell>
          <cell r="B625" t="str">
            <v>DPOS0000001505</v>
          </cell>
          <cell r="C625" t="str">
            <v>Übr.sonst.St.(z.B.Vers.-st.,Einf.-abg.) (IE,F,U,B V4,B V1,IST)</v>
          </cell>
        </row>
        <row r="626">
          <cell r="A626">
            <v>5670000000</v>
          </cell>
          <cell r="B626" t="str">
            <v>DPOS0000001733</v>
          </cell>
          <cell r="C626" t="str">
            <v>Forschungs- u. Entwicklungsaufw. (ges.)</v>
          </cell>
        </row>
        <row r="627">
          <cell r="A627">
            <v>5701000000</v>
          </cell>
          <cell r="B627" t="str">
            <v>DPOS0000003733</v>
          </cell>
          <cell r="C627" t="str">
            <v>Mieten, Pacht und Leasing (IST:0203-/IE,IPF V12006,F,IPF V12004,I</v>
          </cell>
        </row>
        <row r="628">
          <cell r="A628">
            <v>5701100000</v>
          </cell>
          <cell r="B628" t="str">
            <v>DPOS0000003731</v>
          </cell>
          <cell r="C628" t="str">
            <v>Mieten und Pachten (IST:0203-/IE,IPF V12006,F,IPF V12004,IPF V220</v>
          </cell>
        </row>
        <row r="629">
          <cell r="A629">
            <v>5701200000</v>
          </cell>
          <cell r="B629" t="str">
            <v>DPOS0000003730</v>
          </cell>
          <cell r="C629" t="str">
            <v>Leasing (IST:0203-/IE,IPF V12006,F,IPF V12004,IPF V22004,IPF V220</v>
          </cell>
        </row>
        <row r="630">
          <cell r="A630">
            <v>5702000000</v>
          </cell>
          <cell r="B630" t="str">
            <v>DPOS0000007864</v>
          </cell>
          <cell r="C630" t="str">
            <v>Instandhaltung und Schadensbeseitigung (IST:0204-)</v>
          </cell>
        </row>
        <row r="631">
          <cell r="A631">
            <v>5703000000</v>
          </cell>
          <cell r="B631" t="str">
            <v>DPOS0000003729</v>
          </cell>
          <cell r="C631" t="str">
            <v>Instandhaltung und Schadensbeseitigung (IST:0203-/IE,IPF V12006,F</v>
          </cell>
        </row>
        <row r="632">
          <cell r="A632">
            <v>5704000000</v>
          </cell>
          <cell r="B632" t="str">
            <v>DPOS0000003728</v>
          </cell>
          <cell r="C632" t="str">
            <v>Werbeaufwand (IST:0203-/IE,IPF V12006,F,IPF V12004,IPF V22004,IPF</v>
          </cell>
        </row>
        <row r="633">
          <cell r="A633">
            <v>5705000000</v>
          </cell>
          <cell r="B633" t="str">
            <v>DPOS0000003736</v>
          </cell>
          <cell r="C633" t="str">
            <v>Vertriebsprovision (IST:0203-/IE,IPF V12006,F,IPF V12004,IPF V220</v>
          </cell>
        </row>
        <row r="634">
          <cell r="A634">
            <v>5706000000</v>
          </cell>
          <cell r="B634" t="str">
            <v>DPOS0000003735</v>
          </cell>
          <cell r="C634" t="str">
            <v>Forderungsverluste (IST:0203-/IE,IPF V12006,F,IPF V12004,IPF V220</v>
          </cell>
        </row>
        <row r="635">
          <cell r="A635">
            <v>5707000000</v>
          </cell>
          <cell r="B635" t="str">
            <v>DPOS0000003742</v>
          </cell>
          <cell r="C635" t="str">
            <v>Rechts-, Beratungs- und Prüfungskosten (IST:0203-/IE,IPF V12006,F</v>
          </cell>
        </row>
        <row r="636">
          <cell r="A636">
            <v>5708000000</v>
          </cell>
          <cell r="B636" t="str">
            <v>DPOS0000003721</v>
          </cell>
          <cell r="C636" t="str">
            <v>Leih-, Zeitarbeit und Personalleasing (IST:0203-/IE,IPF V12006,F,</v>
          </cell>
        </row>
        <row r="637">
          <cell r="A637">
            <v>5709000000</v>
          </cell>
          <cell r="B637" t="str">
            <v>DPOS0000003720</v>
          </cell>
          <cell r="C637" t="str">
            <v>Reisekosten (IST:0203-/IE,IPF V12006,F,IPF V12004,IPF V22004,IPF</v>
          </cell>
        </row>
        <row r="638">
          <cell r="A638">
            <v>5709100000</v>
          </cell>
          <cell r="B638" t="str">
            <v>DPOS0000004213</v>
          </cell>
          <cell r="C638" t="str">
            <v>Reisekosten (ohne Incentives u. Bewirt.) (IST:0203-/F:-0104,-/IE,</v>
          </cell>
        </row>
        <row r="639">
          <cell r="A639">
            <v>5709200000</v>
          </cell>
          <cell r="B639" t="str">
            <v>DPOS0000004212</v>
          </cell>
          <cell r="C639" t="str">
            <v>Sonstige Reisekosten  (IST:0203-/F:-0104,-/IE,IPF V12006,IPF V120</v>
          </cell>
        </row>
        <row r="640">
          <cell r="A640">
            <v>9040000000</v>
          </cell>
          <cell r="B640" t="str">
            <v>n.v.</v>
          </cell>
          <cell r="C640" t="str">
            <v>EVA: Grenzsteuersatz</v>
          </cell>
        </row>
        <row r="641">
          <cell r="A641">
            <v>9040001000</v>
          </cell>
          <cell r="B641" t="str">
            <v>n.v.</v>
          </cell>
          <cell r="C641" t="str">
            <v>EVA: FK-Zinssatz</v>
          </cell>
        </row>
        <row r="642">
          <cell r="A642">
            <v>9040002000</v>
          </cell>
          <cell r="B642" t="str">
            <v>n.v.</v>
          </cell>
          <cell r="C642" t="str">
            <v>EVA: WACC</v>
          </cell>
        </row>
        <row r="643">
          <cell r="A643">
            <v>9040010000</v>
          </cell>
          <cell r="B643" t="str">
            <v>n.v.</v>
          </cell>
          <cell r="C643" t="str">
            <v>EVA: Korrekturposten NOPAT (1)</v>
          </cell>
        </row>
        <row r="644">
          <cell r="A644">
            <v>9040011000</v>
          </cell>
          <cell r="B644" t="str">
            <v>n.v.</v>
          </cell>
          <cell r="C644" t="str">
            <v>EVA: Korrekturposten NOPAT (2)</v>
          </cell>
        </row>
        <row r="645">
          <cell r="A645">
            <v>9040012000</v>
          </cell>
          <cell r="B645" t="str">
            <v>n.v.</v>
          </cell>
          <cell r="C645" t="str">
            <v>EVA: Korrekturposten NOPAT *</v>
          </cell>
        </row>
        <row r="646">
          <cell r="A646">
            <v>9040016000</v>
          </cell>
          <cell r="B646" t="str">
            <v>n.v.</v>
          </cell>
          <cell r="C646" t="str">
            <v>EVA: Korrekturposten NOA (1)</v>
          </cell>
        </row>
        <row r="647">
          <cell r="A647">
            <v>9040017000</v>
          </cell>
          <cell r="B647" t="str">
            <v>n.v.</v>
          </cell>
          <cell r="C647" t="str">
            <v>EVA: Korrekturposten NOA (2)</v>
          </cell>
        </row>
        <row r="648">
          <cell r="A648">
            <v>9040018000</v>
          </cell>
          <cell r="B648" t="str">
            <v>n.v.</v>
          </cell>
          <cell r="C648" t="str">
            <v>EVA: Korrekturposten NOA *</v>
          </cell>
        </row>
        <row r="649">
          <cell r="A649">
            <v>9040019000</v>
          </cell>
          <cell r="B649" t="str">
            <v>n.v.</v>
          </cell>
          <cell r="C649" t="str">
            <v>EVA: Kumulierte außerplanm. GW-Afa</v>
          </cell>
        </row>
        <row r="650">
          <cell r="A650">
            <v>9040014000</v>
          </cell>
          <cell r="B650" t="str">
            <v>n.v.</v>
          </cell>
          <cell r="C650" t="str">
            <v>EVA: Buchwert GW aus push down v. Holding</v>
          </cell>
        </row>
        <row r="651">
          <cell r="A651">
            <v>9040015000</v>
          </cell>
          <cell r="B651" t="str">
            <v>n.v.</v>
          </cell>
          <cell r="C651" t="str">
            <v>EVA: Kum. GW-Afa aus push down von Holding</v>
          </cell>
        </row>
        <row r="652">
          <cell r="A652">
            <v>9040021000</v>
          </cell>
          <cell r="B652" t="str">
            <v>n.v.</v>
          </cell>
          <cell r="C652" t="str">
            <v>EVA: Kum.  außerpl. GW-Afa, push down v. Hold</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 1"/>
      <sheetName val="Str 2"/>
      <sheetName val="Str 3"/>
      <sheetName val="Str 4"/>
      <sheetName val="Str 5"/>
      <sheetName val="Str 6"/>
      <sheetName val="Str 7"/>
      <sheetName val="Str 8"/>
      <sheetName val="iznosi prireza"/>
      <sheetName val="Uredi"/>
      <sheetName val="cfo_base"/>
      <sheetName val="Stammda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A1" t="str">
            <v>Općina/Grad</v>
          </cell>
        </row>
        <row r="2">
          <cell r="A2" t="str">
            <v>Andrijaševci</v>
          </cell>
          <cell r="B2">
            <v>0.08</v>
          </cell>
        </row>
        <row r="3">
          <cell r="A3" t="str">
            <v>Bale</v>
          </cell>
          <cell r="B3">
            <v>0.01</v>
          </cell>
        </row>
        <row r="4">
          <cell r="A4" t="str">
            <v>Barban</v>
          </cell>
          <cell r="B4">
            <v>0.05</v>
          </cell>
        </row>
        <row r="5">
          <cell r="A5" t="str">
            <v>Bedenica</v>
          </cell>
          <cell r="B5">
            <v>0.03</v>
          </cell>
        </row>
        <row r="6">
          <cell r="A6" t="str">
            <v>Beli Manastir</v>
          </cell>
          <cell r="B6">
            <v>0.01</v>
          </cell>
        </row>
        <row r="7">
          <cell r="A7" t="str">
            <v>Belica</v>
          </cell>
          <cell r="B7">
            <v>0.01</v>
          </cell>
        </row>
        <row r="8">
          <cell r="A8" t="str">
            <v>Belišće</v>
          </cell>
          <cell r="B8">
            <v>0.05</v>
          </cell>
        </row>
        <row r="9">
          <cell r="A9" t="str">
            <v>Benkovac</v>
          </cell>
          <cell r="B9">
            <v>0.05</v>
          </cell>
        </row>
        <row r="10">
          <cell r="A10" t="str">
            <v>Bilice</v>
          </cell>
          <cell r="B10">
            <v>0.1</v>
          </cell>
        </row>
        <row r="11">
          <cell r="A11" t="str">
            <v>Bilje</v>
          </cell>
          <cell r="B11">
            <v>0.05</v>
          </cell>
        </row>
        <row r="12">
          <cell r="A12" t="str">
            <v>Biskupija</v>
          </cell>
          <cell r="B12">
            <v>0.04</v>
          </cell>
        </row>
        <row r="13">
          <cell r="A13" t="str">
            <v>Bistra</v>
          </cell>
          <cell r="B13">
            <v>0.1</v>
          </cell>
        </row>
        <row r="14">
          <cell r="A14" t="str">
            <v>Bizovac</v>
          </cell>
          <cell r="B14">
            <v>0.03</v>
          </cell>
        </row>
        <row r="15">
          <cell r="A15" t="str">
            <v>Bjelovar</v>
          </cell>
          <cell r="B15">
            <v>0.12</v>
          </cell>
        </row>
        <row r="16">
          <cell r="A16" t="str">
            <v>Blato</v>
          </cell>
          <cell r="B16">
            <v>0.1</v>
          </cell>
        </row>
        <row r="17">
          <cell r="A17" t="str">
            <v>Bol</v>
          </cell>
          <cell r="B17">
            <v>0.1</v>
          </cell>
        </row>
        <row r="18">
          <cell r="A18" t="str">
            <v>Borovo</v>
          </cell>
          <cell r="B18">
            <v>0.1</v>
          </cell>
        </row>
        <row r="19">
          <cell r="A19" t="str">
            <v>Bošnjaci</v>
          </cell>
          <cell r="B19">
            <v>0.05</v>
          </cell>
        </row>
        <row r="20">
          <cell r="A20" t="str">
            <v>Brckovljani</v>
          </cell>
          <cell r="B20">
            <v>0.03</v>
          </cell>
        </row>
        <row r="21">
          <cell r="A21" t="str">
            <v>Brdovec</v>
          </cell>
          <cell r="B21">
            <v>0.1</v>
          </cell>
        </row>
        <row r="22">
          <cell r="A22" t="str">
            <v>Brela</v>
          </cell>
          <cell r="B22">
            <v>0.05</v>
          </cell>
        </row>
        <row r="23">
          <cell r="A23" t="str">
            <v>Brestovac</v>
          </cell>
          <cell r="B23">
            <v>0.05</v>
          </cell>
        </row>
        <row r="24">
          <cell r="A24" t="str">
            <v>Brinje</v>
          </cell>
          <cell r="B24">
            <v>0.1</v>
          </cell>
        </row>
        <row r="25">
          <cell r="A25" t="str">
            <v>Brodski stupnik</v>
          </cell>
          <cell r="B25">
            <v>0.1</v>
          </cell>
        </row>
        <row r="26">
          <cell r="A26" t="str">
            <v>Buje</v>
          </cell>
          <cell r="B26">
            <v>0.06</v>
          </cell>
        </row>
        <row r="27">
          <cell r="A27" t="str">
            <v>Bukovlje</v>
          </cell>
          <cell r="B27">
            <v>0.05</v>
          </cell>
        </row>
        <row r="28">
          <cell r="A28" t="str">
            <v>Cerna</v>
          </cell>
          <cell r="B28">
            <v>0.05</v>
          </cell>
        </row>
        <row r="29">
          <cell r="A29" t="str">
            <v>Cernik</v>
          </cell>
          <cell r="B29">
            <v>0.1</v>
          </cell>
        </row>
        <row r="30">
          <cell r="A30" t="str">
            <v>Cerovlje</v>
          </cell>
          <cell r="B30">
            <v>0.02</v>
          </cell>
        </row>
        <row r="31">
          <cell r="A31" t="str">
            <v>Cista Provo</v>
          </cell>
          <cell r="B31">
            <v>0.03</v>
          </cell>
        </row>
        <row r="32">
          <cell r="A32" t="str">
            <v>Civljane</v>
          </cell>
          <cell r="B32">
            <v>7.0000000000000007E-2</v>
          </cell>
        </row>
        <row r="33">
          <cell r="A33" t="str">
            <v>Crikvenica</v>
          </cell>
          <cell r="B33">
            <v>0.1</v>
          </cell>
        </row>
        <row r="34">
          <cell r="A34" t="str">
            <v>Čabar</v>
          </cell>
          <cell r="B34">
            <v>0.05</v>
          </cell>
        </row>
        <row r="35">
          <cell r="A35" t="str">
            <v>Čaglin</v>
          </cell>
          <cell r="B35">
            <v>0.05</v>
          </cell>
        </row>
        <row r="36">
          <cell r="A36" t="str">
            <v>Čeminac</v>
          </cell>
          <cell r="B36">
            <v>0.03</v>
          </cell>
        </row>
        <row r="37">
          <cell r="A37" t="str">
            <v>Darda</v>
          </cell>
          <cell r="B37">
            <v>0.05</v>
          </cell>
        </row>
        <row r="38">
          <cell r="A38" t="str">
            <v>Daruvar</v>
          </cell>
          <cell r="B38">
            <v>0.09</v>
          </cell>
        </row>
        <row r="39">
          <cell r="A39" t="str">
            <v>Davor</v>
          </cell>
          <cell r="B39">
            <v>0.1</v>
          </cell>
        </row>
        <row r="40">
          <cell r="A40" t="str">
            <v>Delnice</v>
          </cell>
          <cell r="B40">
            <v>0.05</v>
          </cell>
        </row>
        <row r="41">
          <cell r="A41" t="str">
            <v>Dežanovac</v>
          </cell>
          <cell r="B41">
            <v>0.05</v>
          </cell>
        </row>
        <row r="42">
          <cell r="A42" t="str">
            <v>Donji Andrijevci</v>
          </cell>
          <cell r="B42">
            <v>0.08</v>
          </cell>
        </row>
        <row r="43">
          <cell r="A43" t="str">
            <v>Donji Martijanec</v>
          </cell>
          <cell r="B43">
            <v>0.05</v>
          </cell>
        </row>
        <row r="44">
          <cell r="A44" t="str">
            <v>Donji Miholjac</v>
          </cell>
          <cell r="B44">
            <v>0.08</v>
          </cell>
        </row>
        <row r="45">
          <cell r="A45" t="str">
            <v>Dragalić</v>
          </cell>
          <cell r="B45">
            <v>0.1</v>
          </cell>
        </row>
        <row r="46">
          <cell r="A46" t="str">
            <v>Draž</v>
          </cell>
          <cell r="B46">
            <v>0.02</v>
          </cell>
        </row>
        <row r="47">
          <cell r="A47" t="str">
            <v>Drenovci</v>
          </cell>
          <cell r="B47">
            <v>0.05</v>
          </cell>
        </row>
        <row r="48">
          <cell r="A48" t="str">
            <v>Drniš</v>
          </cell>
          <cell r="B48">
            <v>0.05</v>
          </cell>
        </row>
        <row r="49">
          <cell r="A49" t="str">
            <v>Dubrava</v>
          </cell>
          <cell r="B49">
            <v>0.03</v>
          </cell>
        </row>
        <row r="50">
          <cell r="A50" t="str">
            <v>Dubravica</v>
          </cell>
          <cell r="B50">
            <v>7.0000000000000007E-2</v>
          </cell>
        </row>
        <row r="51">
          <cell r="A51" t="str">
            <v>Dubrovnik</v>
          </cell>
          <cell r="B51">
            <v>0.15</v>
          </cell>
        </row>
        <row r="52">
          <cell r="A52" t="str">
            <v>Duga Resa</v>
          </cell>
          <cell r="B52">
            <v>0.05</v>
          </cell>
        </row>
        <row r="53">
          <cell r="A53" t="str">
            <v>Dugo Selo</v>
          </cell>
          <cell r="B53">
            <v>0.12</v>
          </cell>
        </row>
        <row r="54">
          <cell r="A54" t="str">
            <v>Dugopolje</v>
          </cell>
          <cell r="B54">
            <v>0.08</v>
          </cell>
        </row>
        <row r="55">
          <cell r="A55" t="str">
            <v>Dvor</v>
          </cell>
          <cell r="B55">
            <v>0.05</v>
          </cell>
        </row>
        <row r="56">
          <cell r="A56" t="str">
            <v>Farkaševac</v>
          </cell>
          <cell r="B56">
            <v>0.03</v>
          </cell>
        </row>
        <row r="57">
          <cell r="A57" t="str">
            <v>Fažana</v>
          </cell>
          <cell r="B57">
            <v>0.03</v>
          </cell>
        </row>
        <row r="58">
          <cell r="A58" t="str">
            <v>Garčin</v>
          </cell>
          <cell r="B58">
            <v>0.05</v>
          </cell>
        </row>
        <row r="59">
          <cell r="A59" t="str">
            <v>Garešnica</v>
          </cell>
          <cell r="B59">
            <v>0.1</v>
          </cell>
        </row>
        <row r="60">
          <cell r="A60" t="str">
            <v>Gornji Bogićevci</v>
          </cell>
          <cell r="B60">
            <v>0.05</v>
          </cell>
        </row>
        <row r="61">
          <cell r="A61" t="str">
            <v>Gračišće</v>
          </cell>
          <cell r="B61">
            <v>0.05</v>
          </cell>
        </row>
        <row r="62">
          <cell r="A62" t="str">
            <v>Gradec</v>
          </cell>
          <cell r="B62">
            <v>0.05</v>
          </cell>
        </row>
        <row r="63">
          <cell r="A63" t="str">
            <v>Hrvace</v>
          </cell>
          <cell r="B63">
            <v>0.1</v>
          </cell>
        </row>
        <row r="64">
          <cell r="A64" t="str">
            <v>Hum na Sutli</v>
          </cell>
          <cell r="B64">
            <v>0.05</v>
          </cell>
        </row>
        <row r="65">
          <cell r="A65" t="str">
            <v>Imotski</v>
          </cell>
          <cell r="B65">
            <v>0.12</v>
          </cell>
        </row>
        <row r="66">
          <cell r="A66" t="str">
            <v>Ivanić Grad</v>
          </cell>
          <cell r="B66">
            <v>0.06</v>
          </cell>
        </row>
        <row r="67">
          <cell r="A67" t="str">
            <v>Ivankovo</v>
          </cell>
          <cell r="B67">
            <v>0.1</v>
          </cell>
        </row>
        <row r="68">
          <cell r="A68" t="str">
            <v>Jagodnjak</v>
          </cell>
          <cell r="B68">
            <v>0.03</v>
          </cell>
        </row>
        <row r="69">
          <cell r="A69" t="str">
            <v>Jakšić</v>
          </cell>
          <cell r="B69">
            <v>0.05</v>
          </cell>
        </row>
        <row r="70">
          <cell r="A70" t="str">
            <v>Jastrebarsko</v>
          </cell>
          <cell r="B70">
            <v>0.09</v>
          </cell>
        </row>
        <row r="71">
          <cell r="A71" t="str">
            <v>Kamanje</v>
          </cell>
          <cell r="B71">
            <v>0.05</v>
          </cell>
        </row>
        <row r="72">
          <cell r="A72" t="str">
            <v>Kapela</v>
          </cell>
          <cell r="B72">
            <v>0.08</v>
          </cell>
        </row>
        <row r="73">
          <cell r="A73" t="str">
            <v>Kaptol</v>
          </cell>
          <cell r="B73">
            <v>0.1</v>
          </cell>
        </row>
        <row r="74">
          <cell r="A74" t="str">
            <v>Karlovac</v>
          </cell>
          <cell r="B74">
            <v>0.12</v>
          </cell>
        </row>
        <row r="75">
          <cell r="A75" t="str">
            <v>Karojba</v>
          </cell>
          <cell r="B75">
            <v>0.05</v>
          </cell>
        </row>
        <row r="76">
          <cell r="A76" t="str">
            <v>Kaštela</v>
          </cell>
          <cell r="B76">
            <v>0.12</v>
          </cell>
        </row>
        <row r="77">
          <cell r="A77" t="str">
            <v>Kaštelir-Labinci</v>
          </cell>
          <cell r="B77">
            <v>0.01</v>
          </cell>
        </row>
        <row r="78">
          <cell r="A78" t="str">
            <v>Kistanje</v>
          </cell>
          <cell r="B78">
            <v>0.03</v>
          </cell>
        </row>
        <row r="79">
          <cell r="A79" t="str">
            <v>Klanjec</v>
          </cell>
          <cell r="B79">
            <v>0.12</v>
          </cell>
        </row>
        <row r="80">
          <cell r="A80" t="str">
            <v>Klinča Sela</v>
          </cell>
          <cell r="B80">
            <v>0.1</v>
          </cell>
        </row>
        <row r="81">
          <cell r="A81" t="str">
            <v>Kloštar Ivanić</v>
          </cell>
          <cell r="B81">
            <v>0.02</v>
          </cell>
        </row>
        <row r="82">
          <cell r="A82" t="str">
            <v>Kneževi Vinogradi</v>
          </cell>
          <cell r="B82">
            <v>0.05</v>
          </cell>
        </row>
        <row r="83">
          <cell r="A83" t="str">
            <v>Knin</v>
          </cell>
          <cell r="B83">
            <v>0.05</v>
          </cell>
        </row>
        <row r="84">
          <cell r="A84" t="str">
            <v>Konavle</v>
          </cell>
          <cell r="B84">
            <v>7.4999999999999997E-2</v>
          </cell>
        </row>
        <row r="85">
          <cell r="A85" t="str">
            <v>Končanica</v>
          </cell>
          <cell r="B85">
            <v>0.05</v>
          </cell>
        </row>
        <row r="86">
          <cell r="A86" t="str">
            <v>Konjšćina</v>
          </cell>
          <cell r="B86">
            <v>0.05</v>
          </cell>
        </row>
        <row r="87">
          <cell r="A87" t="str">
            <v>Korčula</v>
          </cell>
          <cell r="B87">
            <v>0.06</v>
          </cell>
        </row>
        <row r="88">
          <cell r="A88" t="str">
            <v>Krašić</v>
          </cell>
          <cell r="B88">
            <v>0.03</v>
          </cell>
        </row>
        <row r="89">
          <cell r="A89" t="str">
            <v>Kravarsko</v>
          </cell>
          <cell r="B89">
            <v>0.05</v>
          </cell>
        </row>
        <row r="90">
          <cell r="A90" t="str">
            <v>Križ</v>
          </cell>
          <cell r="B90">
            <v>0.02</v>
          </cell>
        </row>
        <row r="91">
          <cell r="A91" t="str">
            <v>Krnjak</v>
          </cell>
          <cell r="B91">
            <v>0.08</v>
          </cell>
        </row>
        <row r="92">
          <cell r="A92" t="str">
            <v>Kutina</v>
          </cell>
          <cell r="B92">
            <v>0.1</v>
          </cell>
        </row>
        <row r="93">
          <cell r="A93" t="str">
            <v>Labin</v>
          </cell>
          <cell r="B93">
            <v>0.06</v>
          </cell>
        </row>
        <row r="94">
          <cell r="A94" t="str">
            <v>Lanišće</v>
          </cell>
          <cell r="B94">
            <v>0.01</v>
          </cell>
        </row>
        <row r="95">
          <cell r="A95" t="str">
            <v>Lastovo</v>
          </cell>
          <cell r="B95">
            <v>0.01</v>
          </cell>
        </row>
        <row r="96">
          <cell r="A96" t="str">
            <v>Lipovljani</v>
          </cell>
          <cell r="B96">
            <v>0.06</v>
          </cell>
        </row>
        <row r="97">
          <cell r="A97" t="str">
            <v>Ližnjan</v>
          </cell>
          <cell r="B97">
            <v>0.05</v>
          </cell>
        </row>
        <row r="98">
          <cell r="A98" t="str">
            <v>Lokvičići</v>
          </cell>
          <cell r="B98">
            <v>7.0000000000000007E-2</v>
          </cell>
        </row>
        <row r="99">
          <cell r="A99" t="str">
            <v>Lovinac</v>
          </cell>
          <cell r="B99">
            <v>0.03</v>
          </cell>
        </row>
        <row r="100">
          <cell r="A100" t="str">
            <v>Ludbreg</v>
          </cell>
          <cell r="B100">
            <v>0.06</v>
          </cell>
        </row>
        <row r="101">
          <cell r="A101" t="str">
            <v>Luka</v>
          </cell>
          <cell r="B101">
            <v>0.05</v>
          </cell>
        </row>
        <row r="102">
          <cell r="A102" t="str">
            <v>Lumbarda</v>
          </cell>
          <cell r="B102">
            <v>0.05</v>
          </cell>
        </row>
        <row r="103">
          <cell r="A103" t="str">
            <v>Lupoglav</v>
          </cell>
          <cell r="B103">
            <v>0.01</v>
          </cell>
        </row>
        <row r="104">
          <cell r="A104" t="str">
            <v>Magadenovac</v>
          </cell>
          <cell r="B104">
            <v>0.02</v>
          </cell>
        </row>
        <row r="105">
          <cell r="A105" t="str">
            <v>Marčana</v>
          </cell>
          <cell r="B105">
            <v>0.05</v>
          </cell>
        </row>
        <row r="106">
          <cell r="A106" t="str">
            <v>Marija Gorica</v>
          </cell>
          <cell r="B106">
            <v>0.05</v>
          </cell>
        </row>
        <row r="107">
          <cell r="A107" t="str">
            <v>Marijanci</v>
          </cell>
          <cell r="B107">
            <v>0.05</v>
          </cell>
        </row>
        <row r="108">
          <cell r="A108" t="str">
            <v>Markušica</v>
          </cell>
          <cell r="B108">
            <v>0.05</v>
          </cell>
        </row>
        <row r="109">
          <cell r="A109" t="str">
            <v>Medulin</v>
          </cell>
          <cell r="B109">
            <v>0.05</v>
          </cell>
        </row>
        <row r="110">
          <cell r="A110" t="str">
            <v>Metković</v>
          </cell>
          <cell r="B110">
            <v>0.1</v>
          </cell>
        </row>
        <row r="111">
          <cell r="A111" t="str">
            <v>Milna</v>
          </cell>
          <cell r="B111">
            <v>0.02</v>
          </cell>
        </row>
        <row r="112">
          <cell r="A112" t="str">
            <v>Mljet</v>
          </cell>
          <cell r="B112">
            <v>0.1</v>
          </cell>
        </row>
        <row r="113">
          <cell r="A113" t="str">
            <v>Motuvun</v>
          </cell>
          <cell r="B113">
            <v>0.01</v>
          </cell>
        </row>
        <row r="114">
          <cell r="A114" t="str">
            <v>Mrkopalj</v>
          </cell>
          <cell r="B114">
            <v>0.05</v>
          </cell>
        </row>
        <row r="115">
          <cell r="A115" t="str">
            <v>Muć</v>
          </cell>
          <cell r="B115">
            <v>7.0000000000000007E-2</v>
          </cell>
        </row>
        <row r="116">
          <cell r="A116" t="str">
            <v>Murter</v>
          </cell>
          <cell r="B116">
            <v>0.06</v>
          </cell>
        </row>
        <row r="117">
          <cell r="A117" t="str">
            <v>Negoslavci</v>
          </cell>
          <cell r="B117">
            <v>0.05</v>
          </cell>
        </row>
        <row r="118">
          <cell r="A118" t="str">
            <v>Nova Gradiška</v>
          </cell>
          <cell r="B118">
            <v>0.1</v>
          </cell>
        </row>
        <row r="119">
          <cell r="A119" t="str">
            <v>Nova Kapela</v>
          </cell>
          <cell r="B119">
            <v>0.1</v>
          </cell>
        </row>
        <row r="120">
          <cell r="A120" t="str">
            <v>Novi Marof</v>
          </cell>
          <cell r="B120">
            <v>0.1</v>
          </cell>
        </row>
        <row r="121">
          <cell r="A121" t="str">
            <v>Novi Vinodolski</v>
          </cell>
          <cell r="B121">
            <v>7.0000000000000007E-2</v>
          </cell>
        </row>
        <row r="122">
          <cell r="A122" t="str">
            <v>Nuštar</v>
          </cell>
          <cell r="B122">
            <v>0.06</v>
          </cell>
        </row>
        <row r="123">
          <cell r="A123" t="str">
            <v>Omiš</v>
          </cell>
          <cell r="B123">
            <v>0.08</v>
          </cell>
        </row>
        <row r="124">
          <cell r="A124" t="str">
            <v>Orle</v>
          </cell>
          <cell r="B124">
            <v>0.05</v>
          </cell>
        </row>
        <row r="125">
          <cell r="A125" t="str">
            <v>Osijek</v>
          </cell>
          <cell r="B125">
            <v>0.13</v>
          </cell>
        </row>
        <row r="126">
          <cell r="A126" t="str">
            <v>Otočac</v>
          </cell>
          <cell r="B126">
            <v>0.05</v>
          </cell>
        </row>
        <row r="127">
          <cell r="A127" t="str">
            <v>Otok</v>
          </cell>
          <cell r="B127">
            <v>0.1</v>
          </cell>
        </row>
        <row r="128">
          <cell r="A128" t="str">
            <v>Pazin</v>
          </cell>
          <cell r="B128">
            <v>0.05</v>
          </cell>
        </row>
        <row r="129">
          <cell r="A129" t="str">
            <v>Perušić</v>
          </cell>
          <cell r="B129">
            <v>0.05</v>
          </cell>
        </row>
        <row r="130">
          <cell r="A130" t="str">
            <v>Petlovac</v>
          </cell>
          <cell r="B130">
            <v>0.05</v>
          </cell>
        </row>
        <row r="131">
          <cell r="A131" t="str">
            <v>Petrijevci</v>
          </cell>
          <cell r="B131">
            <v>0.05</v>
          </cell>
        </row>
        <row r="132">
          <cell r="A132" t="str">
            <v>Petrinja</v>
          </cell>
          <cell r="B132">
            <v>0.1</v>
          </cell>
        </row>
        <row r="133">
          <cell r="A133" t="str">
            <v>Pićan</v>
          </cell>
          <cell r="B133">
            <v>0.02</v>
          </cell>
        </row>
        <row r="134">
          <cell r="A134" t="str">
            <v>Plitvička Jezera</v>
          </cell>
          <cell r="B134">
            <v>0.05</v>
          </cell>
        </row>
        <row r="135">
          <cell r="A135" t="str">
            <v>Podbablje</v>
          </cell>
          <cell r="B135">
            <v>0.03</v>
          </cell>
        </row>
        <row r="136">
          <cell r="A136" t="str">
            <v>Podcrkavlje</v>
          </cell>
          <cell r="B136">
            <v>0.05</v>
          </cell>
        </row>
        <row r="137">
          <cell r="A137" t="str">
            <v>Podgora</v>
          </cell>
          <cell r="B137">
            <v>0.1</v>
          </cell>
        </row>
        <row r="138">
          <cell r="A138" t="str">
            <v>Podstrana</v>
          </cell>
          <cell r="B138">
            <v>0.08</v>
          </cell>
        </row>
        <row r="139">
          <cell r="A139" t="str">
            <v>Pokupsko</v>
          </cell>
          <cell r="B139">
            <v>0.05</v>
          </cell>
        </row>
        <row r="140">
          <cell r="A140" t="str">
            <v>Popovac</v>
          </cell>
          <cell r="B140">
            <v>0.03</v>
          </cell>
        </row>
        <row r="141">
          <cell r="A141" t="str">
            <v>Popovača</v>
          </cell>
          <cell r="B141">
            <v>0.06</v>
          </cell>
        </row>
        <row r="142">
          <cell r="A142" t="str">
            <v>Požega</v>
          </cell>
          <cell r="B142">
            <v>0.1</v>
          </cell>
        </row>
        <row r="143">
          <cell r="A143" t="str">
            <v>Pregrada</v>
          </cell>
          <cell r="B143">
            <v>0.1</v>
          </cell>
        </row>
        <row r="144">
          <cell r="A144" t="str">
            <v>Preseka</v>
          </cell>
          <cell r="B144">
            <v>0.03</v>
          </cell>
        </row>
        <row r="145">
          <cell r="A145" t="str">
            <v>Primošten</v>
          </cell>
          <cell r="B145">
            <v>0.1</v>
          </cell>
        </row>
        <row r="146">
          <cell r="A146" t="str">
            <v>Proložac</v>
          </cell>
          <cell r="B146">
            <v>0.05</v>
          </cell>
        </row>
        <row r="147">
          <cell r="A147" t="str">
            <v>Promina</v>
          </cell>
          <cell r="B147">
            <v>0.05</v>
          </cell>
        </row>
        <row r="148">
          <cell r="A148" t="str">
            <v>Pučišća</v>
          </cell>
          <cell r="B148">
            <v>0.05</v>
          </cell>
        </row>
        <row r="149">
          <cell r="A149" t="str">
            <v>Pula</v>
          </cell>
          <cell r="B149">
            <v>7.4999999999999997E-2</v>
          </cell>
        </row>
        <row r="150">
          <cell r="A150" t="str">
            <v>Pušća</v>
          </cell>
          <cell r="B150">
            <v>0.1</v>
          </cell>
        </row>
        <row r="151">
          <cell r="A151" t="str">
            <v>Rakovec</v>
          </cell>
          <cell r="B151">
            <v>0.03</v>
          </cell>
        </row>
        <row r="152">
          <cell r="A152" t="str">
            <v>Raša</v>
          </cell>
          <cell r="B152">
            <v>0.06</v>
          </cell>
        </row>
        <row r="153">
          <cell r="A153" t="str">
            <v>Ravna Gora</v>
          </cell>
          <cell r="B153">
            <v>7.4999999999999997E-2</v>
          </cell>
        </row>
        <row r="154">
          <cell r="A154" t="str">
            <v>Rešetari</v>
          </cell>
          <cell r="B154">
            <v>0.05</v>
          </cell>
        </row>
        <row r="155">
          <cell r="A155" t="str">
            <v>Ribnik</v>
          </cell>
          <cell r="B155">
            <v>0.05</v>
          </cell>
        </row>
        <row r="156">
          <cell r="A156" t="str">
            <v>Rijeka</v>
          </cell>
          <cell r="B156">
            <v>6.25E-2</v>
          </cell>
        </row>
        <row r="157">
          <cell r="A157" t="str">
            <v>Rugvica</v>
          </cell>
          <cell r="B157">
            <v>0.06</v>
          </cell>
        </row>
        <row r="158">
          <cell r="A158" t="str">
            <v>Runovići</v>
          </cell>
          <cell r="B158">
            <v>0.06</v>
          </cell>
        </row>
        <row r="159">
          <cell r="A159" t="str">
            <v>Ružić</v>
          </cell>
          <cell r="B159">
            <v>0.05</v>
          </cell>
        </row>
        <row r="160">
          <cell r="A160" t="str">
            <v>Sinj</v>
          </cell>
          <cell r="B160">
            <v>0.12</v>
          </cell>
        </row>
        <row r="161">
          <cell r="A161" t="str">
            <v>Slavonski Brod</v>
          </cell>
          <cell r="B161">
            <v>0.08</v>
          </cell>
        </row>
        <row r="162">
          <cell r="A162" t="str">
            <v>Slunj</v>
          </cell>
          <cell r="B162">
            <v>0.05</v>
          </cell>
        </row>
        <row r="163">
          <cell r="A163" t="str">
            <v>Solin</v>
          </cell>
          <cell r="B163">
            <v>0.1</v>
          </cell>
        </row>
        <row r="164">
          <cell r="A164" t="str">
            <v>Split</v>
          </cell>
          <cell r="B164">
            <v>0.1</v>
          </cell>
        </row>
        <row r="165">
          <cell r="A165" t="str">
            <v>Stara Gradiška</v>
          </cell>
          <cell r="B165">
            <v>0.05</v>
          </cell>
        </row>
        <row r="166">
          <cell r="A166" t="str">
            <v>Staro Petrovo Selo</v>
          </cell>
          <cell r="B166">
            <v>0.1</v>
          </cell>
        </row>
        <row r="167">
          <cell r="A167" t="str">
            <v>Stupnik</v>
          </cell>
          <cell r="B167">
            <v>0.06</v>
          </cell>
        </row>
        <row r="168">
          <cell r="A168" t="str">
            <v>Sutivan</v>
          </cell>
          <cell r="B168">
            <v>0.1</v>
          </cell>
        </row>
        <row r="169">
          <cell r="A169" t="str">
            <v>Sveta Nedelja</v>
          </cell>
          <cell r="B169">
            <v>0.03</v>
          </cell>
        </row>
        <row r="170">
          <cell r="A170" t="str">
            <v>Sveti Ivan Zelina</v>
          </cell>
          <cell r="B170">
            <v>0.12</v>
          </cell>
        </row>
        <row r="171">
          <cell r="A171" t="str">
            <v>Sveti Lovreč</v>
          </cell>
          <cell r="B171">
            <v>0.01</v>
          </cell>
        </row>
        <row r="172">
          <cell r="A172" t="str">
            <v>Sveti Petar u Šumi</v>
          </cell>
          <cell r="B172">
            <v>7.0000000000000007E-2</v>
          </cell>
        </row>
        <row r="173">
          <cell r="A173" t="str">
            <v>Sveti Vinčenat</v>
          </cell>
          <cell r="B173">
            <v>0.05</v>
          </cell>
        </row>
        <row r="174">
          <cell r="A174" t="str">
            <v>Šibenik</v>
          </cell>
          <cell r="B174">
            <v>0.1</v>
          </cell>
        </row>
        <row r="175">
          <cell r="A175" t="str">
            <v>Tinjan</v>
          </cell>
          <cell r="B175">
            <v>0.05</v>
          </cell>
        </row>
        <row r="176">
          <cell r="A176" t="str">
            <v>Tisno</v>
          </cell>
          <cell r="B176">
            <v>0.06</v>
          </cell>
        </row>
        <row r="177">
          <cell r="A177" t="str">
            <v>Tordinci</v>
          </cell>
          <cell r="B177">
            <v>0.05</v>
          </cell>
        </row>
        <row r="178">
          <cell r="A178" t="str">
            <v>Trnovec Bartolovečki</v>
          </cell>
          <cell r="B178">
            <v>0.03</v>
          </cell>
        </row>
        <row r="179">
          <cell r="A179" t="str">
            <v>Trogir</v>
          </cell>
          <cell r="B179">
            <v>0.08</v>
          </cell>
        </row>
        <row r="180">
          <cell r="A180" t="str">
            <v>Trpanj</v>
          </cell>
          <cell r="B180">
            <v>0.1</v>
          </cell>
        </row>
        <row r="181">
          <cell r="A181" t="str">
            <v>Tučepi</v>
          </cell>
          <cell r="B181">
            <v>0.1</v>
          </cell>
        </row>
        <row r="182">
          <cell r="A182" t="str">
            <v>Udbina</v>
          </cell>
          <cell r="B182">
            <v>0.05</v>
          </cell>
        </row>
        <row r="183">
          <cell r="A183" t="str">
            <v>Umag</v>
          </cell>
          <cell r="B183">
            <v>0.06</v>
          </cell>
        </row>
        <row r="184">
          <cell r="A184" t="str">
            <v>Unešić</v>
          </cell>
          <cell r="B184">
            <v>0.05</v>
          </cell>
        </row>
        <row r="185">
          <cell r="A185" t="str">
            <v>Valpovo</v>
          </cell>
          <cell r="B185">
            <v>0.08</v>
          </cell>
        </row>
        <row r="186">
          <cell r="A186" t="str">
            <v>Varaždin</v>
          </cell>
          <cell r="B186">
            <v>0.1</v>
          </cell>
        </row>
        <row r="187">
          <cell r="A187" t="str">
            <v>Vela Luka</v>
          </cell>
          <cell r="B187">
            <v>0.09</v>
          </cell>
        </row>
        <row r="188">
          <cell r="A188" t="str">
            <v>Velika Gorica</v>
          </cell>
          <cell r="B188">
            <v>0.12</v>
          </cell>
        </row>
        <row r="189">
          <cell r="A189" t="str">
            <v>Velika Kopanica</v>
          </cell>
          <cell r="B189">
            <v>7.0000000000000007E-2</v>
          </cell>
        </row>
        <row r="190">
          <cell r="A190" t="str">
            <v>Veliko Trgovišće</v>
          </cell>
          <cell r="B190">
            <v>7.4999999999999997E-2</v>
          </cell>
        </row>
        <row r="191">
          <cell r="A191" t="str">
            <v>Vidovec</v>
          </cell>
          <cell r="B191">
            <v>0.1</v>
          </cell>
        </row>
        <row r="192">
          <cell r="A192" t="str">
            <v>Vinica</v>
          </cell>
          <cell r="B192">
            <v>0.05</v>
          </cell>
        </row>
        <row r="193">
          <cell r="A193" t="str">
            <v>Vinkovci</v>
          </cell>
          <cell r="B193">
            <v>0.1</v>
          </cell>
        </row>
        <row r="194">
          <cell r="A194" t="str">
            <v>Virovitica</v>
          </cell>
          <cell r="B194">
            <v>0.06</v>
          </cell>
        </row>
        <row r="195">
          <cell r="A195" t="str">
            <v>Vis</v>
          </cell>
          <cell r="B195">
            <v>0.03</v>
          </cell>
        </row>
        <row r="196">
          <cell r="A196" t="str">
            <v>Višnjan</v>
          </cell>
          <cell r="B196">
            <v>0.01</v>
          </cell>
        </row>
        <row r="197">
          <cell r="A197" t="str">
            <v>Vižinada</v>
          </cell>
          <cell r="B197">
            <v>0.01</v>
          </cell>
        </row>
        <row r="198">
          <cell r="A198" t="str">
            <v>Vodice</v>
          </cell>
          <cell r="B198">
            <v>0.06</v>
          </cell>
        </row>
        <row r="199">
          <cell r="A199" t="str">
            <v>Vodnjan</v>
          </cell>
          <cell r="B199">
            <v>0.05</v>
          </cell>
        </row>
        <row r="200">
          <cell r="A200" t="str">
            <v>Vojnić</v>
          </cell>
          <cell r="B200">
            <v>7.4999999999999997E-2</v>
          </cell>
        </row>
        <row r="201">
          <cell r="A201" t="str">
            <v>Vrbanja</v>
          </cell>
          <cell r="B201">
            <v>0.05</v>
          </cell>
        </row>
        <row r="202">
          <cell r="A202" t="str">
            <v>Vrbje</v>
          </cell>
          <cell r="B202">
            <v>0.03</v>
          </cell>
        </row>
        <row r="203">
          <cell r="A203" t="str">
            <v>Vrbovec</v>
          </cell>
          <cell r="B203">
            <v>0.12</v>
          </cell>
        </row>
        <row r="204">
          <cell r="A204" t="str">
            <v>Vrbovsko</v>
          </cell>
          <cell r="B204">
            <v>0.06</v>
          </cell>
        </row>
        <row r="205">
          <cell r="A205" t="str">
            <v>Vrgorac</v>
          </cell>
          <cell r="B205">
            <v>0.1</v>
          </cell>
        </row>
        <row r="206">
          <cell r="A206" t="str">
            <v>Vrhovine</v>
          </cell>
          <cell r="B206">
            <v>0.1</v>
          </cell>
        </row>
        <row r="207">
          <cell r="A207" t="str">
            <v>Vrhovine</v>
          </cell>
          <cell r="B207">
            <v>0.1</v>
          </cell>
        </row>
        <row r="208">
          <cell r="A208" t="str">
            <v>Vrlika</v>
          </cell>
          <cell r="B208">
            <v>7.0000000000000007E-2</v>
          </cell>
        </row>
        <row r="209">
          <cell r="A209" t="str">
            <v>Zadvarje</v>
          </cell>
          <cell r="B209">
            <v>0.01</v>
          </cell>
        </row>
        <row r="210">
          <cell r="A210" t="str">
            <v>Zagreb</v>
          </cell>
          <cell r="B210">
            <v>0.18</v>
          </cell>
        </row>
        <row r="211">
          <cell r="A211" t="str">
            <v>Zagvozd</v>
          </cell>
          <cell r="B211">
            <v>0.06</v>
          </cell>
        </row>
        <row r="212">
          <cell r="A212" t="str">
            <v>Zaprešić</v>
          </cell>
          <cell r="B212">
            <v>0.12</v>
          </cell>
        </row>
        <row r="213">
          <cell r="A213" t="str">
            <v>Zlatar Bistrica</v>
          </cell>
          <cell r="B213">
            <v>0.05</v>
          </cell>
        </row>
        <row r="214">
          <cell r="A214" t="str">
            <v>Zmijavci</v>
          </cell>
          <cell r="B214">
            <v>0.08</v>
          </cell>
        </row>
        <row r="215">
          <cell r="A215" t="str">
            <v>Žakanje</v>
          </cell>
          <cell r="B215">
            <v>0.05</v>
          </cell>
        </row>
        <row r="216">
          <cell r="A216" t="str">
            <v>Žminj</v>
          </cell>
          <cell r="B216">
            <v>0.05</v>
          </cell>
        </row>
        <row r="217">
          <cell r="A217" t="str">
            <v>Žumberak</v>
          </cell>
          <cell r="B217">
            <v>0.03</v>
          </cell>
        </row>
        <row r="218">
          <cell r="A218" t="str">
            <v>Župa Dubrovačka</v>
          </cell>
          <cell r="B218">
            <v>0.1</v>
          </cell>
        </row>
        <row r="219">
          <cell r="A219" t="str">
            <v>Županja</v>
          </cell>
          <cell r="B219">
            <v>0.12</v>
          </cell>
        </row>
      </sheetData>
      <sheetData sheetId="9">
        <row r="2">
          <cell r="C2" t="str">
            <v>Bjelovar</v>
          </cell>
          <cell r="D2" t="str">
            <v>Bjelovar</v>
          </cell>
        </row>
        <row r="3">
          <cell r="C3" t="str">
            <v xml:space="preserve">Čazma </v>
          </cell>
          <cell r="D3" t="str">
            <v>Bjelovar</v>
          </cell>
        </row>
        <row r="4">
          <cell r="C4" t="str">
            <v xml:space="preserve">Daruvar </v>
          </cell>
          <cell r="D4" t="str">
            <v>Bjelovar</v>
          </cell>
        </row>
        <row r="5">
          <cell r="C5" t="str">
            <v xml:space="preserve">Garešnica </v>
          </cell>
          <cell r="D5" t="str">
            <v>Bjelovar</v>
          </cell>
        </row>
        <row r="6">
          <cell r="C6" t="str">
            <v xml:space="preserve">Grubišno polje  </v>
          </cell>
          <cell r="D6" t="str">
            <v>Bjelovar</v>
          </cell>
        </row>
        <row r="8">
          <cell r="C8" t="str">
            <v>Čakovec</v>
          </cell>
          <cell r="D8" t="str">
            <v>Čakovec</v>
          </cell>
        </row>
        <row r="9">
          <cell r="C9" t="str">
            <v xml:space="preserve">Mursko Središće </v>
          </cell>
          <cell r="D9" t="str">
            <v>Čakovec</v>
          </cell>
        </row>
        <row r="10">
          <cell r="C10" t="str">
            <v xml:space="preserve">Prelog </v>
          </cell>
          <cell r="D10" t="str">
            <v>Čakovec</v>
          </cell>
        </row>
        <row r="12">
          <cell r="C12" t="str">
            <v>Dubrovnik</v>
          </cell>
          <cell r="D12" t="str">
            <v>Dubrovnik</v>
          </cell>
        </row>
        <row r="13">
          <cell r="C13" t="str">
            <v xml:space="preserve">Korčula </v>
          </cell>
          <cell r="D13" t="str">
            <v>Dubrovnik</v>
          </cell>
        </row>
        <row r="14">
          <cell r="C14" t="str">
            <v xml:space="preserve">Lastovo </v>
          </cell>
          <cell r="D14" t="str">
            <v>Dubrovnik</v>
          </cell>
        </row>
        <row r="15">
          <cell r="C15" t="str">
            <v xml:space="preserve">Metković </v>
          </cell>
          <cell r="D15" t="str">
            <v>Dubrovnik</v>
          </cell>
        </row>
        <row r="16">
          <cell r="C16" t="str">
            <v xml:space="preserve">Ploče </v>
          </cell>
          <cell r="D16" t="str">
            <v>Dubrovnik</v>
          </cell>
        </row>
        <row r="18">
          <cell r="C18" t="str">
            <v xml:space="preserve">Donji Lapac </v>
          </cell>
          <cell r="D18" t="str">
            <v xml:space="preserve">Gospić </v>
          </cell>
        </row>
        <row r="19">
          <cell r="C19" t="str">
            <v xml:space="preserve">Gospić </v>
          </cell>
          <cell r="D19" t="str">
            <v xml:space="preserve">Gospić </v>
          </cell>
        </row>
        <row r="20">
          <cell r="C20" t="str">
            <v xml:space="preserve">Izdvojeni ured Novalja </v>
          </cell>
          <cell r="D20" t="str">
            <v xml:space="preserve">Gospić </v>
          </cell>
        </row>
        <row r="21">
          <cell r="C21" t="str">
            <v xml:space="preserve">Korenica </v>
          </cell>
          <cell r="D21" t="str">
            <v xml:space="preserve">Gospić </v>
          </cell>
        </row>
        <row r="22">
          <cell r="C22" t="str">
            <v xml:space="preserve">Otočac </v>
          </cell>
          <cell r="D22" t="str">
            <v xml:space="preserve">Gospić </v>
          </cell>
        </row>
        <row r="23">
          <cell r="C23" t="str">
            <v xml:space="preserve">Senj </v>
          </cell>
          <cell r="D23" t="str">
            <v xml:space="preserve">Gospić </v>
          </cell>
        </row>
        <row r="25">
          <cell r="C25" t="str">
            <v xml:space="preserve">Duga Resa </v>
          </cell>
          <cell r="D25" t="str">
            <v xml:space="preserve">Karlovac </v>
          </cell>
        </row>
        <row r="26">
          <cell r="C26" t="str">
            <v xml:space="preserve">Karlovac </v>
          </cell>
          <cell r="D26" t="str">
            <v xml:space="preserve">Karlovac </v>
          </cell>
        </row>
        <row r="27">
          <cell r="C27" t="str">
            <v xml:space="preserve">Ogulin </v>
          </cell>
          <cell r="D27" t="str">
            <v xml:space="preserve">Karlovac </v>
          </cell>
        </row>
        <row r="28">
          <cell r="C28" t="str">
            <v xml:space="preserve">Ozalj </v>
          </cell>
          <cell r="D28" t="str">
            <v xml:space="preserve">Karlovac </v>
          </cell>
        </row>
        <row r="29">
          <cell r="C29" t="str">
            <v xml:space="preserve">Slunj </v>
          </cell>
          <cell r="D29" t="str">
            <v xml:space="preserve">Karlovac </v>
          </cell>
        </row>
        <row r="30">
          <cell r="C30" t="str">
            <v xml:space="preserve">Vojnić </v>
          </cell>
          <cell r="D30" t="str">
            <v xml:space="preserve">Karlovac </v>
          </cell>
        </row>
        <row r="32">
          <cell r="C32" t="str">
            <v xml:space="preserve">Đurđevac </v>
          </cell>
          <cell r="D32" t="str">
            <v xml:space="preserve">Koprivnica </v>
          </cell>
        </row>
        <row r="33">
          <cell r="C33" t="str">
            <v xml:space="preserve">Koprivnica </v>
          </cell>
          <cell r="D33" t="str">
            <v xml:space="preserve">Koprivnica </v>
          </cell>
        </row>
        <row r="34">
          <cell r="C34" t="str">
            <v xml:space="preserve">Križevci </v>
          </cell>
          <cell r="D34" t="str">
            <v xml:space="preserve">Koprivnica </v>
          </cell>
        </row>
        <row r="36">
          <cell r="C36" t="str">
            <v xml:space="preserve">Donja Stubica </v>
          </cell>
          <cell r="D36" t="str">
            <v xml:space="preserve">Krapina </v>
          </cell>
        </row>
        <row r="37">
          <cell r="C37" t="str">
            <v xml:space="preserve">Klanjec </v>
          </cell>
          <cell r="D37" t="str">
            <v xml:space="preserve">Krapina </v>
          </cell>
        </row>
        <row r="38">
          <cell r="C38" t="str">
            <v xml:space="preserve">Krapina </v>
          </cell>
          <cell r="D38" t="str">
            <v xml:space="preserve">Krapina </v>
          </cell>
        </row>
        <row r="39">
          <cell r="C39" t="str">
            <v xml:space="preserve">Pregrada </v>
          </cell>
          <cell r="D39" t="str">
            <v xml:space="preserve">Krapina </v>
          </cell>
        </row>
        <row r="40">
          <cell r="C40" t="str">
            <v xml:space="preserve">Zabok </v>
          </cell>
          <cell r="D40" t="str">
            <v xml:space="preserve">Krapina </v>
          </cell>
        </row>
        <row r="41">
          <cell r="C41" t="str">
            <v xml:space="preserve">Zlatar </v>
          </cell>
          <cell r="D41" t="str">
            <v xml:space="preserve">Krapina </v>
          </cell>
        </row>
        <row r="43">
          <cell r="C43" t="str">
            <v xml:space="preserve">Beli Manastir </v>
          </cell>
          <cell r="D43" t="str">
            <v xml:space="preserve">Osijek </v>
          </cell>
        </row>
        <row r="44">
          <cell r="C44" t="str">
            <v xml:space="preserve">Donji MIholjac </v>
          </cell>
          <cell r="D44" t="str">
            <v xml:space="preserve">Osijek </v>
          </cell>
        </row>
        <row r="45">
          <cell r="C45" t="str">
            <v xml:space="preserve">Đakovo </v>
          </cell>
          <cell r="D45" t="str">
            <v xml:space="preserve">Osijek </v>
          </cell>
        </row>
        <row r="46">
          <cell r="C46" t="str">
            <v xml:space="preserve">Našice </v>
          </cell>
          <cell r="D46" t="str">
            <v xml:space="preserve">Osijek </v>
          </cell>
        </row>
        <row r="47">
          <cell r="C47" t="str">
            <v xml:space="preserve">Osijek </v>
          </cell>
          <cell r="D47" t="str">
            <v xml:space="preserve">Osijek </v>
          </cell>
        </row>
        <row r="48">
          <cell r="C48" t="str">
            <v xml:space="preserve">Valpovo </v>
          </cell>
          <cell r="D48" t="str">
            <v xml:space="preserve">Osijek </v>
          </cell>
        </row>
        <row r="50">
          <cell r="C50" t="str">
            <v xml:space="preserve">Buzet </v>
          </cell>
          <cell r="D50" t="str">
            <v xml:space="preserve">Pazin </v>
          </cell>
        </row>
        <row r="51">
          <cell r="C51" t="str">
            <v xml:space="preserve">Labin </v>
          </cell>
          <cell r="D51" t="str">
            <v xml:space="preserve">Pazin </v>
          </cell>
        </row>
        <row r="52">
          <cell r="C52" t="str">
            <v xml:space="preserve">Pazin </v>
          </cell>
          <cell r="D52" t="str">
            <v xml:space="preserve">Pazin </v>
          </cell>
        </row>
        <row r="53">
          <cell r="C53" t="str">
            <v xml:space="preserve">Poreč </v>
          </cell>
          <cell r="D53" t="str">
            <v xml:space="preserve">Pazin </v>
          </cell>
        </row>
        <row r="54">
          <cell r="C54" t="str">
            <v xml:space="preserve">Pula </v>
          </cell>
          <cell r="D54" t="str">
            <v xml:space="preserve">Pazin </v>
          </cell>
        </row>
        <row r="55">
          <cell r="C55" t="str">
            <v xml:space="preserve">Rovinj </v>
          </cell>
          <cell r="D55" t="str">
            <v xml:space="preserve">Pazin </v>
          </cell>
        </row>
        <row r="56">
          <cell r="C56" t="str">
            <v xml:space="preserve">Umag </v>
          </cell>
          <cell r="D56" t="str">
            <v xml:space="preserve">Pazin </v>
          </cell>
        </row>
        <row r="58">
          <cell r="C58" t="str">
            <v xml:space="preserve">Pakrac </v>
          </cell>
          <cell r="D58" t="str">
            <v xml:space="preserve">Požega </v>
          </cell>
        </row>
        <row r="59">
          <cell r="C59" t="str">
            <v xml:space="preserve">Požega </v>
          </cell>
          <cell r="D59" t="str">
            <v xml:space="preserve">Požega </v>
          </cell>
        </row>
        <row r="61">
          <cell r="C61" t="str">
            <v xml:space="preserve">Crikvenica </v>
          </cell>
          <cell r="D61" t="str">
            <v xml:space="preserve">Rijeka </v>
          </cell>
        </row>
        <row r="62">
          <cell r="C62" t="str">
            <v xml:space="preserve">Čabar </v>
          </cell>
          <cell r="D62" t="str">
            <v xml:space="preserve">Rijeka </v>
          </cell>
        </row>
        <row r="63">
          <cell r="C63" t="str">
            <v xml:space="preserve">Delnice </v>
          </cell>
          <cell r="D63" t="str">
            <v xml:space="preserve">Rijeka </v>
          </cell>
        </row>
        <row r="64">
          <cell r="C64" t="str">
            <v xml:space="preserve">Krk </v>
          </cell>
          <cell r="D64" t="str">
            <v xml:space="preserve">Rijeka </v>
          </cell>
        </row>
        <row r="65">
          <cell r="C65" t="str">
            <v xml:space="preserve">Mali Lošinj </v>
          </cell>
          <cell r="D65" t="str">
            <v xml:space="preserve">Rijeka </v>
          </cell>
        </row>
        <row r="66">
          <cell r="C66" t="str">
            <v xml:space="preserve">Opatija </v>
          </cell>
          <cell r="D66" t="str">
            <v xml:space="preserve">Rijeka </v>
          </cell>
        </row>
        <row r="67">
          <cell r="C67" t="str">
            <v xml:space="preserve">Rab </v>
          </cell>
          <cell r="D67" t="str">
            <v xml:space="preserve">Rijeka </v>
          </cell>
        </row>
        <row r="68">
          <cell r="C68" t="str">
            <v xml:space="preserve">Rijeka </v>
          </cell>
          <cell r="D68" t="str">
            <v xml:space="preserve">Rijeka </v>
          </cell>
        </row>
        <row r="69">
          <cell r="C69" t="str">
            <v xml:space="preserve">Vrbovsko </v>
          </cell>
          <cell r="D69" t="str">
            <v xml:space="preserve">Rijeka </v>
          </cell>
        </row>
        <row r="71">
          <cell r="C71" t="str">
            <v xml:space="preserve">Dvor </v>
          </cell>
          <cell r="D71" t="str">
            <v xml:space="preserve">Sisak </v>
          </cell>
        </row>
        <row r="72">
          <cell r="C72" t="str">
            <v xml:space="preserve">Glina </v>
          </cell>
          <cell r="D72" t="str">
            <v xml:space="preserve">Sisak </v>
          </cell>
        </row>
        <row r="73">
          <cell r="C73" t="str">
            <v xml:space="preserve">Gvozd </v>
          </cell>
          <cell r="D73" t="str">
            <v xml:space="preserve">Sisak </v>
          </cell>
        </row>
        <row r="74">
          <cell r="C74" t="str">
            <v xml:space="preserve">Hrvatska Kostajnica </v>
          </cell>
          <cell r="D74" t="str">
            <v xml:space="preserve">Sisak </v>
          </cell>
        </row>
        <row r="75">
          <cell r="C75" t="str">
            <v xml:space="preserve">Kutina </v>
          </cell>
          <cell r="D75" t="str">
            <v xml:space="preserve">Sisak </v>
          </cell>
        </row>
        <row r="76">
          <cell r="C76" t="str">
            <v xml:space="preserve">Novska </v>
          </cell>
          <cell r="D76" t="str">
            <v xml:space="preserve">Sisak </v>
          </cell>
        </row>
        <row r="77">
          <cell r="C77" t="str">
            <v xml:space="preserve">Petrinja </v>
          </cell>
          <cell r="D77" t="str">
            <v xml:space="preserve">Sisak </v>
          </cell>
        </row>
        <row r="78">
          <cell r="C78" t="str">
            <v xml:space="preserve">Sisak </v>
          </cell>
          <cell r="D78" t="str">
            <v xml:space="preserve">Sisak </v>
          </cell>
        </row>
        <row r="80">
          <cell r="C80" t="str">
            <v xml:space="preserve">Nova Gradiška </v>
          </cell>
          <cell r="D80" t="str">
            <v xml:space="preserve">Slavonski Brod </v>
          </cell>
        </row>
        <row r="81">
          <cell r="C81" t="str">
            <v xml:space="preserve">Okučani </v>
          </cell>
          <cell r="D81" t="str">
            <v xml:space="preserve">Slavonski Brod </v>
          </cell>
        </row>
        <row r="82">
          <cell r="C82" t="str">
            <v xml:space="preserve">Slavonski Brod </v>
          </cell>
          <cell r="D82" t="str">
            <v xml:space="preserve">Slavonski Brod </v>
          </cell>
        </row>
        <row r="84">
          <cell r="C84" t="str">
            <v xml:space="preserve">Hvar </v>
          </cell>
          <cell r="D84" t="str">
            <v xml:space="preserve">Split </v>
          </cell>
        </row>
        <row r="85">
          <cell r="C85" t="str">
            <v xml:space="preserve">Imotski </v>
          </cell>
          <cell r="D85" t="str">
            <v xml:space="preserve">Split </v>
          </cell>
        </row>
        <row r="86">
          <cell r="C86" t="str">
            <v xml:space="preserve">Kaštela </v>
          </cell>
          <cell r="D86" t="str">
            <v xml:space="preserve">Split </v>
          </cell>
        </row>
        <row r="87">
          <cell r="C87" t="str">
            <v xml:space="preserve">Makarska </v>
          </cell>
          <cell r="D87" t="str">
            <v xml:space="preserve">Split </v>
          </cell>
        </row>
        <row r="88">
          <cell r="C88" t="str">
            <v xml:space="preserve">Omiš </v>
          </cell>
          <cell r="D88" t="str">
            <v xml:space="preserve">Split </v>
          </cell>
        </row>
        <row r="89">
          <cell r="C89" t="str">
            <v xml:space="preserve">Sinj </v>
          </cell>
          <cell r="D89" t="str">
            <v xml:space="preserve">Split </v>
          </cell>
        </row>
        <row r="90">
          <cell r="C90" t="str">
            <v xml:space="preserve">Solin </v>
          </cell>
          <cell r="D90" t="str">
            <v xml:space="preserve">Split </v>
          </cell>
        </row>
        <row r="91">
          <cell r="C91" t="str">
            <v xml:space="preserve">Split </v>
          </cell>
          <cell r="D91" t="str">
            <v xml:space="preserve">Split </v>
          </cell>
        </row>
        <row r="92">
          <cell r="C92" t="str">
            <v xml:space="preserve">Supetar </v>
          </cell>
          <cell r="D92" t="str">
            <v xml:space="preserve">Split </v>
          </cell>
        </row>
        <row r="93">
          <cell r="C93" t="str">
            <v xml:space="preserve">Trogir </v>
          </cell>
          <cell r="D93" t="str">
            <v xml:space="preserve">Split </v>
          </cell>
        </row>
        <row r="94">
          <cell r="C94" t="str">
            <v xml:space="preserve">Vis </v>
          </cell>
          <cell r="D94" t="str">
            <v xml:space="preserve">Split </v>
          </cell>
        </row>
        <row r="95">
          <cell r="C95" t="str">
            <v xml:space="preserve">Vrgorac </v>
          </cell>
          <cell r="D95" t="str">
            <v xml:space="preserve">Split </v>
          </cell>
        </row>
        <row r="97">
          <cell r="C97" t="str">
            <v xml:space="preserve">Drniš </v>
          </cell>
          <cell r="D97" t="str">
            <v xml:space="preserve">Šibenik </v>
          </cell>
        </row>
        <row r="98">
          <cell r="C98" t="str">
            <v xml:space="preserve">Knin </v>
          </cell>
          <cell r="D98" t="str">
            <v xml:space="preserve">Šibenik </v>
          </cell>
        </row>
        <row r="99">
          <cell r="C99" t="str">
            <v xml:space="preserve">Šibenik </v>
          </cell>
          <cell r="D99" t="str">
            <v xml:space="preserve">Šibenik </v>
          </cell>
        </row>
        <row r="101">
          <cell r="C101" t="str">
            <v xml:space="preserve">Ivanec </v>
          </cell>
          <cell r="D101" t="str">
            <v xml:space="preserve">Varaždin </v>
          </cell>
        </row>
        <row r="102">
          <cell r="C102" t="str">
            <v xml:space="preserve">Ludbreg </v>
          </cell>
          <cell r="D102" t="str">
            <v xml:space="preserve">Varaždin </v>
          </cell>
        </row>
        <row r="103">
          <cell r="C103" t="str">
            <v xml:space="preserve">Novi Marof </v>
          </cell>
          <cell r="D103" t="str">
            <v xml:space="preserve">Varaždin </v>
          </cell>
        </row>
        <row r="104">
          <cell r="C104" t="str">
            <v xml:space="preserve">Varaždin </v>
          </cell>
          <cell r="D104" t="str">
            <v xml:space="preserve">Varaždin </v>
          </cell>
        </row>
        <row r="106">
          <cell r="C106" t="str">
            <v xml:space="preserve">Izdvojeni ured Pitomača </v>
          </cell>
          <cell r="D106" t="str">
            <v xml:space="preserve">Virovitica </v>
          </cell>
        </row>
        <row r="107">
          <cell r="C107" t="str">
            <v xml:space="preserve">Orahovica </v>
          </cell>
          <cell r="D107" t="str">
            <v xml:space="preserve">Virovitica </v>
          </cell>
        </row>
        <row r="108">
          <cell r="C108" t="str">
            <v xml:space="preserve">Slatina </v>
          </cell>
          <cell r="D108" t="str">
            <v xml:space="preserve">Virovitica </v>
          </cell>
        </row>
        <row r="109">
          <cell r="C109" t="str">
            <v xml:space="preserve">Virovitica </v>
          </cell>
          <cell r="D109" t="str">
            <v xml:space="preserve">Virovitica </v>
          </cell>
        </row>
        <row r="111">
          <cell r="C111" t="str">
            <v xml:space="preserve">Ilok </v>
          </cell>
          <cell r="D111" t="str">
            <v xml:space="preserve">Vukovar </v>
          </cell>
        </row>
        <row r="112">
          <cell r="C112" t="str">
            <v xml:space="preserve">Vinkovci </v>
          </cell>
          <cell r="D112" t="str">
            <v xml:space="preserve">Vukovar </v>
          </cell>
        </row>
        <row r="113">
          <cell r="C113" t="str">
            <v xml:space="preserve">Vukovar </v>
          </cell>
          <cell r="D113" t="str">
            <v xml:space="preserve">Vukovar </v>
          </cell>
        </row>
        <row r="114">
          <cell r="C114" t="str">
            <v xml:space="preserve">Županja </v>
          </cell>
          <cell r="D114" t="str">
            <v xml:space="preserve">Vukovar </v>
          </cell>
        </row>
        <row r="116">
          <cell r="C116" t="str">
            <v xml:space="preserve">Benkovac </v>
          </cell>
          <cell r="D116" t="str">
            <v xml:space="preserve">Zadar </v>
          </cell>
        </row>
        <row r="117">
          <cell r="C117" t="str">
            <v xml:space="preserve">Biograd na moru </v>
          </cell>
          <cell r="D117" t="str">
            <v xml:space="preserve">Zadar </v>
          </cell>
        </row>
        <row r="118">
          <cell r="C118" t="str">
            <v xml:space="preserve">Gračac </v>
          </cell>
          <cell r="D118" t="str">
            <v xml:space="preserve">Zadar </v>
          </cell>
        </row>
        <row r="119">
          <cell r="C119" t="str">
            <v xml:space="preserve">Obrovac </v>
          </cell>
          <cell r="D119" t="str">
            <v xml:space="preserve">Zadar </v>
          </cell>
        </row>
        <row r="120">
          <cell r="C120" t="str">
            <v xml:space="preserve">Pag </v>
          </cell>
          <cell r="D120" t="str">
            <v xml:space="preserve">Zadar </v>
          </cell>
        </row>
        <row r="121">
          <cell r="C121" t="str">
            <v xml:space="preserve">Zadar </v>
          </cell>
          <cell r="D121" t="str">
            <v xml:space="preserve">Zadar </v>
          </cell>
        </row>
        <row r="123">
          <cell r="C123" t="str">
            <v xml:space="preserve">Dugo Selo </v>
          </cell>
          <cell r="D123" t="str">
            <v>Zagreb</v>
          </cell>
        </row>
        <row r="124">
          <cell r="C124" t="str">
            <v xml:space="preserve">Ivanić-grad </v>
          </cell>
          <cell r="D124" t="str">
            <v>Zagreb</v>
          </cell>
        </row>
        <row r="125">
          <cell r="C125" t="str">
            <v xml:space="preserve">Jastrebarsko </v>
          </cell>
          <cell r="D125" t="str">
            <v>Zagreb</v>
          </cell>
        </row>
        <row r="126">
          <cell r="C126" t="str">
            <v xml:space="preserve">Samobor </v>
          </cell>
          <cell r="D126" t="str">
            <v>Zagreb</v>
          </cell>
        </row>
        <row r="127">
          <cell r="C127" t="str">
            <v xml:space="preserve">Sesvete </v>
          </cell>
          <cell r="D127" t="str">
            <v>Zagreb</v>
          </cell>
        </row>
        <row r="128">
          <cell r="C128" t="str">
            <v xml:space="preserve">Sveti Ivan Zelina </v>
          </cell>
          <cell r="D128" t="str">
            <v>Zagreb</v>
          </cell>
        </row>
        <row r="129">
          <cell r="C129" t="str">
            <v xml:space="preserve">Velika Gorica </v>
          </cell>
          <cell r="D129" t="str">
            <v>Zagreb</v>
          </cell>
        </row>
        <row r="130">
          <cell r="C130" t="str">
            <v xml:space="preserve">Vrbovec </v>
          </cell>
          <cell r="D130" t="str">
            <v>Zagreb</v>
          </cell>
        </row>
        <row r="131">
          <cell r="C131" t="str">
            <v xml:space="preserve">Zagreb I-Centar </v>
          </cell>
          <cell r="D131" t="str">
            <v>Zagreb</v>
          </cell>
        </row>
        <row r="132">
          <cell r="C132" t="str">
            <v xml:space="preserve">Zagreb III-Dubrava </v>
          </cell>
          <cell r="D132" t="str">
            <v>Zagreb</v>
          </cell>
        </row>
        <row r="133">
          <cell r="C133" t="str">
            <v xml:space="preserve">Zagreb III-Maksimir </v>
          </cell>
          <cell r="D133" t="str">
            <v>Zagreb</v>
          </cell>
        </row>
        <row r="134">
          <cell r="C134" t="str">
            <v xml:space="preserve">Zagreb II-Trešnjevka </v>
          </cell>
          <cell r="D134" t="str">
            <v>Zagreb</v>
          </cell>
        </row>
        <row r="135">
          <cell r="C135" t="str">
            <v xml:space="preserve">Zagreb II-Trnje </v>
          </cell>
          <cell r="D135" t="str">
            <v>Zagreb</v>
          </cell>
        </row>
        <row r="136">
          <cell r="C136" t="str">
            <v xml:space="preserve">Zagreb I-Medveščak </v>
          </cell>
          <cell r="D136" t="str">
            <v>Zagreb</v>
          </cell>
        </row>
        <row r="137">
          <cell r="C137" t="str">
            <v xml:space="preserve">Zagreb IV-Črnomerec </v>
          </cell>
          <cell r="D137" t="str">
            <v>Zagreb</v>
          </cell>
        </row>
        <row r="138">
          <cell r="C138" t="str">
            <v xml:space="preserve">Zagreb IV-Susedgrad </v>
          </cell>
          <cell r="D138" t="str">
            <v>Zagreb</v>
          </cell>
        </row>
        <row r="139">
          <cell r="C139" t="str">
            <v xml:space="preserve">Zagreb VI-Za nekretnine </v>
          </cell>
          <cell r="D139" t="str">
            <v>Zagreb</v>
          </cell>
        </row>
        <row r="140">
          <cell r="C140" t="str">
            <v xml:space="preserve">Zagreb VI-Za poreze građana </v>
          </cell>
          <cell r="D140" t="str">
            <v>Zagreb</v>
          </cell>
        </row>
        <row r="141">
          <cell r="C141" t="str">
            <v xml:space="preserve">Zagreb V-Novi Zagreb </v>
          </cell>
          <cell r="D141" t="str">
            <v>Zagreb</v>
          </cell>
        </row>
        <row r="142">
          <cell r="C142" t="str">
            <v xml:space="preserve">Zagreb V-Pešćenica </v>
          </cell>
          <cell r="D142" t="str">
            <v>Zagreb</v>
          </cell>
        </row>
        <row r="143">
          <cell r="C143" t="str">
            <v>Zaprešić</v>
          </cell>
          <cell r="D143" t="str">
            <v>Zagreb</v>
          </cell>
        </row>
      </sheetData>
      <sheetData sheetId="10" refreshError="1"/>
      <sheetData sheetId="1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Szenario"/>
      <sheetName val="Datapool"/>
      <sheetName val="G &amp; V"/>
      <sheetName val="res-divid"/>
      <sheetName val="BalanceSheet"/>
      <sheetName val="fcf"/>
      <sheetName val="EVA"/>
      <sheetName val="COS"/>
      <sheetName val="Man_inp_Fin"/>
      <sheetName val="Man_old_Data"/>
      <sheetName val="cml_ccatbu"/>
      <sheetName val="cml_ccatbu_intern"/>
      <sheetName val="cml_capo_bu"/>
      <sheetName val="cml_pers"/>
      <sheetName val="cml_rev"/>
      <sheetName val="cml_cos"/>
      <sheetName val="Uredi"/>
      <sheetName val="iznosi prireza"/>
    </sheetNames>
    <sheetDataSet>
      <sheetData sheetId="0" refreshError="1"/>
      <sheetData sheetId="1" refreshError="1"/>
      <sheetData sheetId="2" refreshError="1">
        <row r="4">
          <cell r="A4" t="str">
            <v>Unp_Contrib</v>
          </cell>
          <cell r="B4" t="str">
            <v>BL0110</v>
          </cell>
          <cell r="C4" t="str">
            <v>B</v>
          </cell>
          <cell r="D4">
            <v>100</v>
          </cell>
          <cell r="E4" t="str">
            <v>Unpaid Contribution</v>
          </cell>
          <cell r="H4" t="str">
            <v>ManOldData, ManInpFin</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row>
        <row r="5">
          <cell r="A5" t="str">
            <v>Unp_Contrib_called</v>
          </cell>
          <cell r="B5" t="str">
            <v>BL0120</v>
          </cell>
          <cell r="C5" t="str">
            <v>B</v>
          </cell>
          <cell r="D5">
            <v>110</v>
          </cell>
          <cell r="E5" t="str">
            <v>Unpaid Contribution of wich called</v>
          </cell>
          <cell r="H5" t="str">
            <v>ManOldData, ManInpFin</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row>
        <row r="6">
          <cell r="A6" t="str">
            <v>Startup_Expens</v>
          </cell>
          <cell r="B6" t="str">
            <v>BL0130</v>
          </cell>
          <cell r="C6" t="str">
            <v>B</v>
          </cell>
          <cell r="D6">
            <v>120</v>
          </cell>
          <cell r="E6" t="str">
            <v>Startup and business Expansion Expenses</v>
          </cell>
          <cell r="H6" t="str">
            <v>ManOldData, ManInpFin</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row>
        <row r="7">
          <cell r="A7" t="str">
            <v>Noncurr_ASS</v>
          </cell>
          <cell r="B7" t="str">
            <v>BL9900</v>
          </cell>
          <cell r="C7" t="str">
            <v>B</v>
          </cell>
          <cell r="D7">
            <v>130</v>
          </cell>
          <cell r="E7" t="str">
            <v>Noncurrent Assets</v>
          </cell>
          <cell r="H7" t="str">
            <v>BalanceSheet</v>
          </cell>
          <cell r="I7" t="str">
            <v>AKL Verdichtung von CML</v>
          </cell>
          <cell r="J7">
            <v>8107670</v>
          </cell>
          <cell r="K7">
            <v>10463377</v>
          </cell>
          <cell r="L7">
            <v>11825873.403497554</v>
          </cell>
          <cell r="M7">
            <v>10865661.719618674</v>
          </cell>
          <cell r="N7">
            <v>10878300.567736764</v>
          </cell>
          <cell r="O7">
            <v>10832390.872382995</v>
          </cell>
          <cell r="P7">
            <v>10787389.400381144</v>
          </cell>
          <cell r="Q7">
            <v>10817966.134190561</v>
          </cell>
          <cell r="R7">
            <v>10818652.620725837</v>
          </cell>
          <cell r="S7">
            <v>10777957.284662966</v>
          </cell>
          <cell r="T7">
            <v>10966076.329416327</v>
          </cell>
          <cell r="U7">
            <v>10966488.274114294</v>
          </cell>
          <cell r="V7">
            <v>10848650.376030158</v>
          </cell>
          <cell r="W7">
            <v>10839996.468329296</v>
          </cell>
          <cell r="X7">
            <v>10844133.13935948</v>
          </cell>
          <cell r="Y7">
            <v>10786402.133011617</v>
          </cell>
          <cell r="Z7">
            <v>10878300.567736764</v>
          </cell>
          <cell r="AA7">
            <v>10692260.592638507</v>
          </cell>
          <cell r="AB7">
            <v>10159375.623459157</v>
          </cell>
          <cell r="AC7">
            <v>9671499.2977814712</v>
          </cell>
        </row>
        <row r="8">
          <cell r="A8" t="str">
            <v>Integible_ASS</v>
          </cell>
          <cell r="B8" t="str">
            <v>BL9010</v>
          </cell>
          <cell r="C8" t="str">
            <v>B</v>
          </cell>
          <cell r="D8">
            <v>140</v>
          </cell>
          <cell r="E8" t="str">
            <v>Integible Assets</v>
          </cell>
          <cell r="H8" t="str">
            <v>BalanceSheet</v>
          </cell>
          <cell r="I8" t="str">
            <v>AKL Verdichtung von CML</v>
          </cell>
          <cell r="J8">
            <v>123503</v>
          </cell>
          <cell r="K8">
            <v>139838</v>
          </cell>
          <cell r="L8">
            <v>889314</v>
          </cell>
          <cell r="M8">
            <v>440408.87937173108</v>
          </cell>
          <cell r="N8">
            <v>512682.34102504933</v>
          </cell>
          <cell r="O8">
            <v>435608.34404187521</v>
          </cell>
          <cell r="P8">
            <v>427141.9439781307</v>
          </cell>
          <cell r="Q8">
            <v>426470.920898513</v>
          </cell>
          <cell r="R8">
            <v>435510.26908561494</v>
          </cell>
          <cell r="S8">
            <v>426925.14474938344</v>
          </cell>
          <cell r="T8">
            <v>419608.15930204093</v>
          </cell>
          <cell r="U8">
            <v>428157.38750080974</v>
          </cell>
          <cell r="V8">
            <v>420777.16964605974</v>
          </cell>
          <cell r="W8">
            <v>416636.98651353183</v>
          </cell>
          <cell r="X8">
            <v>421747.69009433768</v>
          </cell>
          <cell r="Y8">
            <v>424467.61331101623</v>
          </cell>
          <cell r="Z8">
            <v>512682.34102504933</v>
          </cell>
          <cell r="AA8">
            <v>549254.14026011387</v>
          </cell>
          <cell r="AB8">
            <v>522592.03949517832</v>
          </cell>
          <cell r="AC8">
            <v>455329.37206478184</v>
          </cell>
        </row>
        <row r="9">
          <cell r="A9" t="str">
            <v>Cons_Lic</v>
          </cell>
          <cell r="B9" t="str">
            <v>BL0210</v>
          </cell>
          <cell r="C9" t="str">
            <v>B</v>
          </cell>
          <cell r="D9">
            <v>150</v>
          </cell>
          <cell r="E9" t="str">
            <v>Conssessions and Licences</v>
          </cell>
          <cell r="H9" t="str">
            <v>BalanceSheet</v>
          </cell>
          <cell r="I9" t="str">
            <v>AKL Verdichtung von CML</v>
          </cell>
          <cell r="J9">
            <v>123503</v>
          </cell>
          <cell r="K9">
            <v>139838</v>
          </cell>
          <cell r="L9">
            <v>889314</v>
          </cell>
          <cell r="M9">
            <v>440408.87937173108</v>
          </cell>
          <cell r="N9">
            <v>512682.34102504933</v>
          </cell>
          <cell r="O9">
            <v>435608.34404187521</v>
          </cell>
          <cell r="P9">
            <v>427141.9439781307</v>
          </cell>
          <cell r="Q9">
            <v>426470.920898513</v>
          </cell>
          <cell r="R9">
            <v>435510.26908561494</v>
          </cell>
          <cell r="S9">
            <v>426925.14474938344</v>
          </cell>
          <cell r="T9">
            <v>419608.15930204093</v>
          </cell>
          <cell r="U9">
            <v>428157.38750080974</v>
          </cell>
          <cell r="V9">
            <v>420777.16964605974</v>
          </cell>
          <cell r="W9">
            <v>416636.98651353183</v>
          </cell>
          <cell r="X9">
            <v>421747.69009433768</v>
          </cell>
          <cell r="Y9">
            <v>424467.61331101623</v>
          </cell>
          <cell r="Z9">
            <v>512682.34102504933</v>
          </cell>
          <cell r="AA9">
            <v>549254.14026011387</v>
          </cell>
          <cell r="AB9">
            <v>522592.03949517832</v>
          </cell>
          <cell r="AC9">
            <v>455329.37206478184</v>
          </cell>
        </row>
        <row r="10">
          <cell r="A10" t="str">
            <v>Goodwill</v>
          </cell>
          <cell r="B10" t="str">
            <v>BL0220</v>
          </cell>
          <cell r="C10" t="str">
            <v>B</v>
          </cell>
          <cell r="D10">
            <v>160</v>
          </cell>
          <cell r="E10" t="str">
            <v>Goodwill</v>
          </cell>
          <cell r="H10" t="str">
            <v>ManOldData, ManInpFin</v>
          </cell>
          <cell r="I10" t="str">
            <v>Bilanz, Töchter?</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row>
        <row r="11">
          <cell r="A11" t="str">
            <v>Goodwill_ERONET</v>
          </cell>
          <cell r="C11" t="str">
            <v>B</v>
          </cell>
          <cell r="D11">
            <v>170</v>
          </cell>
          <cell r="E11" t="str">
            <v>Goodwill</v>
          </cell>
          <cell r="H11" t="str">
            <v>ManInpFin</v>
          </cell>
          <cell r="I11" t="str">
            <v>Bilanz, Töchter?</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row>
        <row r="12">
          <cell r="A12" t="str">
            <v>Goodwill_XY</v>
          </cell>
          <cell r="C12" t="str">
            <v>B</v>
          </cell>
          <cell r="D12">
            <v>180</v>
          </cell>
          <cell r="E12" t="str">
            <v>Goodwill</v>
          </cell>
          <cell r="H12" t="str">
            <v>ManInpFin</v>
          </cell>
          <cell r="I12" t="str">
            <v>Bilanz, Töchter?</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row>
        <row r="13">
          <cell r="A13" t="str">
            <v>Adv_Pay</v>
          </cell>
          <cell r="B13" t="str">
            <v>BL0230</v>
          </cell>
          <cell r="C13" t="str">
            <v>B</v>
          </cell>
          <cell r="D13">
            <v>190</v>
          </cell>
          <cell r="E13" t="str">
            <v>Advance Payments</v>
          </cell>
          <cell r="H13" t="str">
            <v>ManOldData, ManInpFin</v>
          </cell>
          <cell r="I13" t="str">
            <v>gibt AKL, ist aber Eingabe ev. % vom Umsatz</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row>
        <row r="14">
          <cell r="A14" t="str">
            <v>Property_Plant_EQ</v>
          </cell>
          <cell r="B14" t="str">
            <v>BL9020</v>
          </cell>
          <cell r="C14" t="str">
            <v>B</v>
          </cell>
          <cell r="D14">
            <v>200</v>
          </cell>
          <cell r="E14" t="str">
            <v>Property Plant and Equipment</v>
          </cell>
          <cell r="H14" t="str">
            <v>BalanceSheet</v>
          </cell>
          <cell r="I14" t="str">
            <v>AKL Verdichtung von CML</v>
          </cell>
          <cell r="J14">
            <v>7718535</v>
          </cell>
          <cell r="K14">
            <v>10132035</v>
          </cell>
          <cell r="L14">
            <v>10933409.403497554</v>
          </cell>
          <cell r="M14">
            <v>9793156.8402469438</v>
          </cell>
          <cell r="N14">
            <v>9769314.2267117146</v>
          </cell>
          <cell r="O14">
            <v>9764752.5283411201</v>
          </cell>
          <cell r="P14">
            <v>9728283.4564030133</v>
          </cell>
          <cell r="Q14">
            <v>9759597.2132920474</v>
          </cell>
          <cell r="R14">
            <v>9751310.3516402226</v>
          </cell>
          <cell r="S14">
            <v>9719266.1399135813</v>
          </cell>
          <cell r="T14">
            <v>9914768.1701142862</v>
          </cell>
          <cell r="U14">
            <v>9856696.8866134845</v>
          </cell>
          <cell r="V14">
            <v>9796305.2063840982</v>
          </cell>
          <cell r="W14">
            <v>9791857.4818157628</v>
          </cell>
          <cell r="X14">
            <v>9790949.4492651429</v>
          </cell>
          <cell r="Y14">
            <v>9730564.5197005998</v>
          </cell>
          <cell r="Z14">
            <v>9769314.2267117146</v>
          </cell>
          <cell r="AA14">
            <v>9662502.4523783941</v>
          </cell>
          <cell r="AB14">
            <v>9257079.583963979</v>
          </cell>
          <cell r="AC14">
            <v>8837265.9257166889</v>
          </cell>
        </row>
        <row r="15">
          <cell r="A15" t="str">
            <v>Land_Build</v>
          </cell>
          <cell r="B15" t="str">
            <v>BL0310</v>
          </cell>
          <cell r="C15" t="str">
            <v>B</v>
          </cell>
          <cell r="D15">
            <v>210</v>
          </cell>
          <cell r="E15" t="str">
            <v>Land and Buildings</v>
          </cell>
          <cell r="H15" t="str">
            <v>ManOldData,BalanceSheet</v>
          </cell>
          <cell r="I15" t="str">
            <v>AKL Verdichtung von CML</v>
          </cell>
          <cell r="J15">
            <v>4460785</v>
          </cell>
          <cell r="K15">
            <v>5690582</v>
          </cell>
          <cell r="L15">
            <v>5651504</v>
          </cell>
          <cell r="M15">
            <v>1253825.134360105</v>
          </cell>
          <cell r="N15">
            <v>1316889.1162160183</v>
          </cell>
          <cell r="O15">
            <v>1276830.9483936727</v>
          </cell>
          <cell r="P15">
            <v>1270937.7477132413</v>
          </cell>
          <cell r="Q15">
            <v>1289725.7971015577</v>
          </cell>
          <cell r="R15">
            <v>1299518.1105507631</v>
          </cell>
          <cell r="S15">
            <v>1293512.3945689686</v>
          </cell>
          <cell r="T15">
            <v>1304459.4564131731</v>
          </cell>
          <cell r="U15">
            <v>1322037.9143487103</v>
          </cell>
          <cell r="V15">
            <v>1315919.3281392478</v>
          </cell>
          <cell r="W15">
            <v>1334481.9919975335</v>
          </cell>
          <cell r="X15">
            <v>1359803.1839785958</v>
          </cell>
          <cell r="Y15">
            <v>1353528.3170996567</v>
          </cell>
          <cell r="Z15">
            <v>1316889.1162160183</v>
          </cell>
          <cell r="AA15">
            <v>1268817.1801192618</v>
          </cell>
          <cell r="AB15">
            <v>1211272.0398917836</v>
          </cell>
          <cell r="AC15">
            <v>1152976.9494218482</v>
          </cell>
        </row>
        <row r="16">
          <cell r="A16" t="str">
            <v>Tech_Equip</v>
          </cell>
          <cell r="B16" t="str">
            <v>BL0320</v>
          </cell>
          <cell r="C16" t="str">
            <v>B</v>
          </cell>
          <cell r="D16">
            <v>220</v>
          </cell>
          <cell r="E16" t="str">
            <v>Technical Equipment</v>
          </cell>
          <cell r="H16" t="str">
            <v>ManOldData,BalanceSheet</v>
          </cell>
          <cell r="I16" t="str">
            <v>AKL Verdichtung von CML</v>
          </cell>
          <cell r="J16">
            <v>2160122</v>
          </cell>
          <cell r="K16">
            <v>3281031</v>
          </cell>
          <cell r="L16">
            <v>3782524</v>
          </cell>
          <cell r="M16">
            <v>7455909.3837472936</v>
          </cell>
          <cell r="N16">
            <v>7481565.047530164</v>
          </cell>
          <cell r="O16">
            <v>7445660.5523238536</v>
          </cell>
          <cell r="P16">
            <v>7417947.0734672304</v>
          </cell>
          <cell r="Q16">
            <v>7410748.4340985334</v>
          </cell>
          <cell r="R16">
            <v>7459074.587613306</v>
          </cell>
          <cell r="S16">
            <v>7434413.8153190548</v>
          </cell>
          <cell r="T16">
            <v>7445161.1614377042</v>
          </cell>
          <cell r="U16">
            <v>7480463.6417453652</v>
          </cell>
          <cell r="V16">
            <v>7429697.9972973382</v>
          </cell>
          <cell r="W16">
            <v>7384146.1105253082</v>
          </cell>
          <cell r="X16">
            <v>7503179.8438496143</v>
          </cell>
          <cell r="Y16">
            <v>7448283.842141957</v>
          </cell>
          <cell r="Z16">
            <v>7481565.047530164</v>
          </cell>
          <cell r="AA16">
            <v>7468189.2992567886</v>
          </cell>
          <cell r="AB16">
            <v>7166371.3512533633</v>
          </cell>
          <cell r="AC16">
            <v>6844499.2436830215</v>
          </cell>
        </row>
        <row r="17">
          <cell r="A17" t="str">
            <v>Other_Equip</v>
          </cell>
          <cell r="B17" t="str">
            <v>BL0330</v>
          </cell>
          <cell r="C17" t="str">
            <v>B</v>
          </cell>
          <cell r="D17">
            <v>230</v>
          </cell>
          <cell r="E17" t="str">
            <v>Other Equipment, parts and  office Quipment</v>
          </cell>
          <cell r="H17" t="str">
            <v>ManOldData,BalanceSheet</v>
          </cell>
          <cell r="I17" t="str">
            <v>AKL Verdichtung von CML</v>
          </cell>
          <cell r="J17">
            <v>104248</v>
          </cell>
          <cell r="K17">
            <v>413180</v>
          </cell>
          <cell r="L17">
            <v>684588</v>
          </cell>
          <cell r="M17">
            <v>233774.70490954394</v>
          </cell>
          <cell r="N17">
            <v>239285.97634447255</v>
          </cell>
          <cell r="O17">
            <v>232263.7603017693</v>
          </cell>
          <cell r="P17">
            <v>229209.2286261775</v>
          </cell>
          <cell r="Q17">
            <v>240112.62055404394</v>
          </cell>
          <cell r="R17">
            <v>240059.80538689689</v>
          </cell>
          <cell r="S17">
            <v>236919.81608144197</v>
          </cell>
          <cell r="T17">
            <v>233779.82677634503</v>
          </cell>
          <cell r="U17">
            <v>235250.52682776301</v>
          </cell>
          <cell r="V17">
            <v>232090.46567207878</v>
          </cell>
          <cell r="W17">
            <v>242888.32812170876</v>
          </cell>
          <cell r="X17">
            <v>245803.77637950538</v>
          </cell>
          <cell r="Y17">
            <v>242544.87636232193</v>
          </cell>
          <cell r="Z17">
            <v>239285.97634447255</v>
          </cell>
          <cell r="AA17">
            <v>216159.13300234472</v>
          </cell>
          <cell r="AB17">
            <v>199837.95281883181</v>
          </cell>
          <cell r="AC17">
            <v>187011.59261181985</v>
          </cell>
        </row>
        <row r="18">
          <cell r="A18" t="str">
            <v>Pay_Constr_Prog</v>
          </cell>
          <cell r="B18" t="str">
            <v>BL0340</v>
          </cell>
          <cell r="C18" t="str">
            <v>B</v>
          </cell>
          <cell r="D18">
            <v>240</v>
          </cell>
          <cell r="E18" t="str">
            <v>Payments and Construction in Progress</v>
          </cell>
          <cell r="H18" t="str">
            <v>ManOldData,BalanceSheet</v>
          </cell>
          <cell r="I18" t="str">
            <v>AKL Verdichtung von CML</v>
          </cell>
          <cell r="J18">
            <v>993380</v>
          </cell>
          <cell r="K18">
            <v>747242</v>
          </cell>
          <cell r="L18">
            <v>814793.40349755343</v>
          </cell>
          <cell r="M18">
            <v>849647.61723000021</v>
          </cell>
          <cell r="N18">
            <v>731574.08662106167</v>
          </cell>
          <cell r="O18">
            <v>809997.26732182479</v>
          </cell>
          <cell r="P18">
            <v>810189.40659636457</v>
          </cell>
          <cell r="Q18">
            <v>819010.36153791146</v>
          </cell>
          <cell r="R18">
            <v>752657.84808925795</v>
          </cell>
          <cell r="S18">
            <v>754420.11394411628</v>
          </cell>
          <cell r="T18">
            <v>931367.72548706504</v>
          </cell>
          <cell r="U18">
            <v>818944.80369164329</v>
          </cell>
          <cell r="V18">
            <v>818597.4152754317</v>
          </cell>
          <cell r="W18">
            <v>830341.05117121234</v>
          </cell>
          <cell r="X18">
            <v>682162.64505742886</v>
          </cell>
          <cell r="Y18">
            <v>686207.48409666494</v>
          </cell>
          <cell r="Z18">
            <v>731574.08662106167</v>
          </cell>
          <cell r="AA18">
            <v>709336.8400000002</v>
          </cell>
          <cell r="AB18">
            <v>679598.24000000011</v>
          </cell>
          <cell r="AC18">
            <v>652778.1399999999</v>
          </cell>
        </row>
        <row r="19">
          <cell r="A19" t="str">
            <v>AUC_AIB_BL_ALL</v>
          </cell>
          <cell r="D19">
            <v>242</v>
          </cell>
          <cell r="E19" t="str">
            <v>Construction in Progress Anlagen in Bau</v>
          </cell>
          <cell r="H19" t="str">
            <v>BalanceSheet</v>
          </cell>
          <cell r="I19" t="str">
            <v>Zusätzliche Anlagen Klasse in Bilanz</v>
          </cell>
          <cell r="J19">
            <v>0</v>
          </cell>
          <cell r="K19">
            <v>0</v>
          </cell>
          <cell r="L19">
            <v>0</v>
          </cell>
          <cell r="M19">
            <v>400091.09723000019</v>
          </cell>
          <cell r="N19">
            <v>310742.04662106157</v>
          </cell>
          <cell r="O19">
            <v>362831.19532182475</v>
          </cell>
          <cell r="P19">
            <v>365433.33459636458</v>
          </cell>
          <cell r="Q19">
            <v>376664.28953791142</v>
          </cell>
          <cell r="R19">
            <v>312682.67208925798</v>
          </cell>
          <cell r="S19">
            <v>316854.93794411625</v>
          </cell>
          <cell r="T19">
            <v>496212.54948706512</v>
          </cell>
          <cell r="U19">
            <v>386140.9716916433</v>
          </cell>
          <cell r="V19">
            <v>388203.58327543165</v>
          </cell>
          <cell r="W19">
            <v>402357.21917121235</v>
          </cell>
          <cell r="X19">
            <v>256510.60505742885</v>
          </cell>
          <cell r="Y19">
            <v>262965.44409666501</v>
          </cell>
          <cell r="Z19">
            <v>310742.04662106157</v>
          </cell>
          <cell r="AA19">
            <v>314624.80000000022</v>
          </cell>
          <cell r="AB19">
            <v>308406.20000000013</v>
          </cell>
          <cell r="AC19">
            <v>297106.09999999992</v>
          </cell>
        </row>
        <row r="20">
          <cell r="A20" t="str">
            <v>Fin_ASS</v>
          </cell>
          <cell r="B20" t="str">
            <v>BL9030</v>
          </cell>
          <cell r="C20" t="str">
            <v>B</v>
          </cell>
          <cell r="D20">
            <v>250</v>
          </cell>
          <cell r="E20" t="str">
            <v>Finanical Assets</v>
          </cell>
          <cell r="H20" t="str">
            <v>BalanceSheet</v>
          </cell>
          <cell r="J20">
            <v>265632</v>
          </cell>
          <cell r="K20">
            <v>191504</v>
          </cell>
          <cell r="L20">
            <v>3150</v>
          </cell>
          <cell r="M20">
            <v>632096</v>
          </cell>
          <cell r="N20">
            <v>596304</v>
          </cell>
          <cell r="O20">
            <v>632030</v>
          </cell>
          <cell r="P20">
            <v>631964</v>
          </cell>
          <cell r="Q20">
            <v>631898</v>
          </cell>
          <cell r="R20">
            <v>631832</v>
          </cell>
          <cell r="S20">
            <v>631766</v>
          </cell>
          <cell r="T20">
            <v>631700</v>
          </cell>
          <cell r="U20">
            <v>681634</v>
          </cell>
          <cell r="V20">
            <v>631568</v>
          </cell>
          <cell r="W20">
            <v>631502</v>
          </cell>
          <cell r="X20">
            <v>631436</v>
          </cell>
          <cell r="Y20">
            <v>631370</v>
          </cell>
          <cell r="Z20">
            <v>596304</v>
          </cell>
          <cell r="AA20">
            <v>480504</v>
          </cell>
          <cell r="AB20">
            <v>379704</v>
          </cell>
          <cell r="AC20">
            <v>378904</v>
          </cell>
        </row>
        <row r="21">
          <cell r="A21" t="str">
            <v>Inv_aff_comp</v>
          </cell>
          <cell r="B21" t="str">
            <v>BL0410</v>
          </cell>
          <cell r="C21" t="str">
            <v>B</v>
          </cell>
          <cell r="D21">
            <v>260</v>
          </cell>
          <cell r="E21" t="str">
            <v>Investment in affiliated companies</v>
          </cell>
          <cell r="H21" t="str">
            <v>ManOldData, ManInpFin</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row>
        <row r="22">
          <cell r="A22" t="str">
            <v>Lg_loa_aff_comp</v>
          </cell>
          <cell r="B22" t="str">
            <v>BL0420</v>
          </cell>
          <cell r="C22" t="str">
            <v>B</v>
          </cell>
          <cell r="D22">
            <v>270</v>
          </cell>
          <cell r="E22" t="str">
            <v>Long term loans to affiliated companies</v>
          </cell>
          <cell r="H22" t="str">
            <v>ManOldData, ManInpFin</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row>
        <row r="23">
          <cell r="A23" t="str">
            <v>Oth_Inv</v>
          </cell>
          <cell r="B23" t="str">
            <v>BL0430</v>
          </cell>
          <cell r="C23" t="str">
            <v>B</v>
          </cell>
          <cell r="D23">
            <v>280</v>
          </cell>
          <cell r="E23" t="str">
            <v>Other Investments</v>
          </cell>
          <cell r="H23" t="str">
            <v>ManOldData, ManInpFin</v>
          </cell>
          <cell r="J23">
            <v>233842</v>
          </cell>
          <cell r="K23">
            <v>41181</v>
          </cell>
          <cell r="L23">
            <v>3150</v>
          </cell>
          <cell r="M23">
            <v>47096</v>
          </cell>
          <cell r="N23">
            <v>47096</v>
          </cell>
          <cell r="O23">
            <v>47096</v>
          </cell>
          <cell r="P23">
            <v>47096</v>
          </cell>
          <cell r="Q23">
            <v>47096</v>
          </cell>
          <cell r="R23">
            <v>47096</v>
          </cell>
          <cell r="S23">
            <v>47096</v>
          </cell>
          <cell r="T23">
            <v>47096</v>
          </cell>
          <cell r="U23">
            <v>47096</v>
          </cell>
          <cell r="V23">
            <v>47096</v>
          </cell>
          <cell r="W23">
            <v>47096</v>
          </cell>
          <cell r="X23">
            <v>47096</v>
          </cell>
          <cell r="Y23">
            <v>47096</v>
          </cell>
          <cell r="Z23">
            <v>47096</v>
          </cell>
          <cell r="AA23">
            <v>47096</v>
          </cell>
          <cell r="AB23">
            <v>47096</v>
          </cell>
          <cell r="AC23">
            <v>47096</v>
          </cell>
        </row>
        <row r="24">
          <cell r="A24" t="str">
            <v>Lg_loa_as_rel_Comp</v>
          </cell>
          <cell r="B24" t="str">
            <v>BL0440</v>
          </cell>
          <cell r="C24" t="str">
            <v>B</v>
          </cell>
          <cell r="D24">
            <v>290</v>
          </cell>
          <cell r="E24" t="str">
            <v>Long term loans to as. and rel. Comp</v>
          </cell>
          <cell r="H24" t="str">
            <v>ManOldData, ManInpFin</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row>
        <row r="25">
          <cell r="A25" t="str">
            <v>Oth_Inv_noncurr_secur</v>
          </cell>
          <cell r="B25" t="str">
            <v>BL0450</v>
          </cell>
          <cell r="C25" t="str">
            <v>B</v>
          </cell>
          <cell r="D25">
            <v>300</v>
          </cell>
          <cell r="E25" t="str">
            <v>Other Investments in noncurrent secur</v>
          </cell>
          <cell r="H25" t="str">
            <v>ManOldData, ManInpFin</v>
          </cell>
          <cell r="J25">
            <v>31644</v>
          </cell>
          <cell r="K25">
            <v>150323</v>
          </cell>
          <cell r="L25">
            <v>0</v>
          </cell>
          <cell r="M25">
            <v>550000</v>
          </cell>
          <cell r="N25">
            <v>515000</v>
          </cell>
          <cell r="O25">
            <v>550000</v>
          </cell>
          <cell r="P25">
            <v>550000</v>
          </cell>
          <cell r="Q25">
            <v>550000</v>
          </cell>
          <cell r="R25">
            <v>550000</v>
          </cell>
          <cell r="S25">
            <v>550000</v>
          </cell>
          <cell r="T25">
            <v>550000</v>
          </cell>
          <cell r="U25">
            <v>600000</v>
          </cell>
          <cell r="V25">
            <v>550000</v>
          </cell>
          <cell r="W25">
            <v>550000</v>
          </cell>
          <cell r="X25">
            <v>550000</v>
          </cell>
          <cell r="Y25">
            <v>550000</v>
          </cell>
          <cell r="Z25">
            <v>515000</v>
          </cell>
          <cell r="AA25">
            <v>400000</v>
          </cell>
          <cell r="AB25">
            <v>300000</v>
          </cell>
          <cell r="AC25">
            <v>300000</v>
          </cell>
        </row>
        <row r="26">
          <cell r="A26" t="str">
            <v>Oth_lg_loa</v>
          </cell>
          <cell r="B26" t="str">
            <v>BL0460</v>
          </cell>
          <cell r="C26" t="str">
            <v>B</v>
          </cell>
          <cell r="D26">
            <v>310</v>
          </cell>
          <cell r="E26" t="str">
            <v>Other long term loans</v>
          </cell>
          <cell r="H26" t="str">
            <v>ManOldData, ManInpFin</v>
          </cell>
          <cell r="J26">
            <v>146</v>
          </cell>
          <cell r="K26">
            <v>0</v>
          </cell>
          <cell r="L26">
            <v>0</v>
          </cell>
          <cell r="M26">
            <v>35000</v>
          </cell>
          <cell r="N26">
            <v>34208</v>
          </cell>
          <cell r="O26">
            <v>34934</v>
          </cell>
          <cell r="P26">
            <v>34868</v>
          </cell>
          <cell r="Q26">
            <v>34802</v>
          </cell>
          <cell r="R26">
            <v>34736</v>
          </cell>
          <cell r="S26">
            <v>34670</v>
          </cell>
          <cell r="T26">
            <v>34604</v>
          </cell>
          <cell r="U26">
            <v>34538</v>
          </cell>
          <cell r="V26">
            <v>34472</v>
          </cell>
          <cell r="W26">
            <v>34406</v>
          </cell>
          <cell r="X26">
            <v>34340</v>
          </cell>
          <cell r="Y26">
            <v>34274</v>
          </cell>
          <cell r="Z26">
            <v>34208</v>
          </cell>
          <cell r="AA26">
            <v>33408</v>
          </cell>
          <cell r="AB26">
            <v>32608</v>
          </cell>
          <cell r="AC26">
            <v>31808</v>
          </cell>
        </row>
        <row r="27">
          <cell r="A27" t="str">
            <v>Curr_ASS</v>
          </cell>
          <cell r="B27" t="str">
            <v>BL9910</v>
          </cell>
          <cell r="C27" t="str">
            <v>B</v>
          </cell>
          <cell r="D27">
            <v>320</v>
          </cell>
          <cell r="E27" t="str">
            <v>Current Assets</v>
          </cell>
          <cell r="H27" t="str">
            <v>BalanceSheet</v>
          </cell>
          <cell r="J27">
            <v>1851649</v>
          </cell>
          <cell r="K27">
            <v>3381357</v>
          </cell>
          <cell r="L27">
            <v>3090885</v>
          </cell>
          <cell r="M27">
            <v>4233767.9255552785</v>
          </cell>
          <cell r="N27">
            <v>5053909.3756244816</v>
          </cell>
          <cell r="O27">
            <v>4303251.6876839856</v>
          </cell>
          <cell r="P27">
            <v>4458415.3038426898</v>
          </cell>
          <cell r="Q27">
            <v>4527091.8711492289</v>
          </cell>
          <cell r="R27">
            <v>4635666.5908771241</v>
          </cell>
          <cell r="S27">
            <v>4791318.0565603394</v>
          </cell>
          <cell r="T27">
            <v>4712812.3070757259</v>
          </cell>
          <cell r="U27">
            <v>4847611.1444428852</v>
          </cell>
          <cell r="V27">
            <v>4570383.9320881758</v>
          </cell>
          <cell r="W27">
            <v>4684296.4360271879</v>
          </cell>
          <cell r="X27">
            <v>4799523.7542231819</v>
          </cell>
          <cell r="Y27">
            <v>4995772.7850852245</v>
          </cell>
          <cell r="Z27">
            <v>5053909.3756246641</v>
          </cell>
          <cell r="AA27">
            <v>6357446.0898143789</v>
          </cell>
          <cell r="AB27">
            <v>8077614.486584235</v>
          </cell>
          <cell r="AC27">
            <v>9949549.2963455562</v>
          </cell>
        </row>
        <row r="28">
          <cell r="A28" t="str">
            <v>inv_mat_supp</v>
          </cell>
          <cell r="B28" t="str">
            <v>BL9040</v>
          </cell>
          <cell r="C28" t="str">
            <v>B</v>
          </cell>
          <cell r="D28">
            <v>330</v>
          </cell>
          <cell r="E28" t="str">
            <v>inventories, materials and supplies</v>
          </cell>
          <cell r="H28" t="str">
            <v>BalanceSheet</v>
          </cell>
          <cell r="J28">
            <v>103425</v>
          </cell>
          <cell r="K28">
            <v>159412</v>
          </cell>
          <cell r="L28">
            <v>95060</v>
          </cell>
          <cell r="M28">
            <v>174860.9233877259</v>
          </cell>
          <cell r="N28">
            <v>138154.83938870134</v>
          </cell>
          <cell r="O28">
            <v>153868.45058117498</v>
          </cell>
          <cell r="P28">
            <v>156103.07284084431</v>
          </cell>
          <cell r="Q28">
            <v>155944.12180324359</v>
          </cell>
          <cell r="R28">
            <v>185581.96017535104</v>
          </cell>
          <cell r="S28">
            <v>176832.52794895909</v>
          </cell>
          <cell r="T28">
            <v>178795.21180711655</v>
          </cell>
          <cell r="U28">
            <v>150980.89769738459</v>
          </cell>
          <cell r="V28">
            <v>133804.14451931167</v>
          </cell>
          <cell r="W28">
            <v>120032.02686079737</v>
          </cell>
          <cell r="X28">
            <v>135767.97623481261</v>
          </cell>
          <cell r="Y28">
            <v>131020.20226876506</v>
          </cell>
          <cell r="Z28">
            <v>138154.83938870134</v>
          </cell>
          <cell r="AA28">
            <v>133523.18381334963</v>
          </cell>
          <cell r="AB28">
            <v>124902.01857652879</v>
          </cell>
          <cell r="AC28">
            <v>121959.21205053742</v>
          </cell>
        </row>
        <row r="29">
          <cell r="A29" t="str">
            <v>Raw_mat_suppl_ext</v>
          </cell>
          <cell r="B29" t="str">
            <v>BL0510.extern</v>
          </cell>
          <cell r="D29">
            <v>340</v>
          </cell>
          <cell r="E29" t="str">
            <v xml:space="preserve">         1. Raw materials and supplies - extern</v>
          </cell>
          <cell r="H29" t="str">
            <v>ManOldData, Balance</v>
          </cell>
          <cell r="J29">
            <v>15060</v>
          </cell>
          <cell r="K29">
            <v>21062</v>
          </cell>
          <cell r="L29">
            <v>20060</v>
          </cell>
          <cell r="M29">
            <v>84293.8</v>
          </cell>
          <cell r="N29">
            <v>86487.080080833606</v>
          </cell>
          <cell r="O29">
            <v>73226.420963108918</v>
          </cell>
          <cell r="P29">
            <v>82096.15411095813</v>
          </cell>
          <cell r="Q29">
            <v>86903.90157943216</v>
          </cell>
          <cell r="R29">
            <v>122996.86831093916</v>
          </cell>
          <cell r="S29">
            <v>111052.08348851014</v>
          </cell>
          <cell r="T29">
            <v>116855.75688965913</v>
          </cell>
          <cell r="U29">
            <v>92894.537655037508</v>
          </cell>
          <cell r="V29">
            <v>78611.150093022516</v>
          </cell>
          <cell r="W29">
            <v>68191.463796511249</v>
          </cell>
          <cell r="X29">
            <v>83628.913209677266</v>
          </cell>
          <cell r="Y29">
            <v>78993.170268206872</v>
          </cell>
          <cell r="Z29">
            <v>86487.080080833606</v>
          </cell>
          <cell r="AA29">
            <v>82077.089347828325</v>
          </cell>
          <cell r="AB29">
            <v>71591.04783072893</v>
          </cell>
          <cell r="AC29">
            <v>68753.143273328009</v>
          </cell>
        </row>
        <row r="30">
          <cell r="A30" t="str">
            <v>Raw_mat_suppl_int</v>
          </cell>
          <cell r="B30" t="str">
            <v>BL0510.intern</v>
          </cell>
          <cell r="D30">
            <v>350</v>
          </cell>
          <cell r="E30" t="str">
            <v xml:space="preserve">         1. Raw materials and supplies - intern</v>
          </cell>
          <cell r="H30" t="str">
            <v>ManOldData, ManInpFin</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row>
        <row r="31">
          <cell r="A31" t="str">
            <v>Raw_mat_supp</v>
          </cell>
          <cell r="B31" t="str">
            <v>BL0510</v>
          </cell>
          <cell r="C31" t="str">
            <v>B</v>
          </cell>
          <cell r="D31">
            <v>360</v>
          </cell>
          <cell r="E31" t="str">
            <v>Raw materials and supplies</v>
          </cell>
          <cell r="H31" t="str">
            <v>BalanceSheet</v>
          </cell>
          <cell r="J31">
            <v>15060</v>
          </cell>
          <cell r="K31">
            <v>21062</v>
          </cell>
          <cell r="L31">
            <v>20060</v>
          </cell>
          <cell r="M31">
            <v>84293.8</v>
          </cell>
          <cell r="N31">
            <v>86487.080080833606</v>
          </cell>
          <cell r="O31">
            <v>73226.420963108918</v>
          </cell>
          <cell r="P31">
            <v>82096.15411095813</v>
          </cell>
          <cell r="Q31">
            <v>86903.90157943216</v>
          </cell>
          <cell r="R31">
            <v>122996.86831093916</v>
          </cell>
          <cell r="S31">
            <v>111052.08348851014</v>
          </cell>
          <cell r="T31">
            <v>116855.75688965913</v>
          </cell>
          <cell r="U31">
            <v>92894.537655037508</v>
          </cell>
          <cell r="V31">
            <v>78611.150093022516</v>
          </cell>
          <cell r="W31">
            <v>68191.463796511249</v>
          </cell>
          <cell r="X31">
            <v>83628.913209677266</v>
          </cell>
          <cell r="Y31">
            <v>78993.170268206872</v>
          </cell>
          <cell r="Z31">
            <v>86487.080080833606</v>
          </cell>
          <cell r="AA31">
            <v>82077.089347828325</v>
          </cell>
          <cell r="AB31">
            <v>71591.04783072893</v>
          </cell>
          <cell r="AC31">
            <v>68753.143273328009</v>
          </cell>
        </row>
        <row r="32">
          <cell r="A32" t="str">
            <v>work_prg_ext</v>
          </cell>
          <cell r="B32" t="str">
            <v>BL0520.extern</v>
          </cell>
          <cell r="D32">
            <v>370</v>
          </cell>
          <cell r="E32" t="str">
            <v xml:space="preserve">         2. Work in process - extern</v>
          </cell>
          <cell r="H32" t="str">
            <v>ManOldData, ManInpFin</v>
          </cell>
          <cell r="J32">
            <v>1346</v>
          </cell>
          <cell r="K32">
            <v>419</v>
          </cell>
          <cell r="L32">
            <v>0</v>
          </cell>
          <cell r="M32">
            <v>350</v>
          </cell>
          <cell r="N32">
            <v>350</v>
          </cell>
          <cell r="O32">
            <v>350</v>
          </cell>
          <cell r="P32">
            <v>350</v>
          </cell>
          <cell r="Q32">
            <v>350</v>
          </cell>
          <cell r="R32">
            <v>350</v>
          </cell>
          <cell r="S32">
            <v>350</v>
          </cell>
          <cell r="T32">
            <v>350</v>
          </cell>
          <cell r="U32">
            <v>350</v>
          </cell>
          <cell r="V32">
            <v>350</v>
          </cell>
          <cell r="W32">
            <v>350</v>
          </cell>
          <cell r="X32">
            <v>350</v>
          </cell>
          <cell r="Y32">
            <v>350</v>
          </cell>
          <cell r="Z32">
            <v>350</v>
          </cell>
          <cell r="AA32">
            <v>0</v>
          </cell>
          <cell r="AB32">
            <v>0</v>
          </cell>
          <cell r="AC32">
            <v>0</v>
          </cell>
        </row>
        <row r="33">
          <cell r="A33" t="str">
            <v>work_prg_int</v>
          </cell>
          <cell r="B33" t="str">
            <v>BL0520.intern</v>
          </cell>
          <cell r="D33">
            <v>380</v>
          </cell>
          <cell r="E33" t="str">
            <v xml:space="preserve">         2. Work in process - intern</v>
          </cell>
          <cell r="H33" t="str">
            <v>ManOldData, ManInpFin</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row>
        <row r="34">
          <cell r="A34" t="str">
            <v>Wrk_progr</v>
          </cell>
          <cell r="B34" t="str">
            <v>BL0520</v>
          </cell>
          <cell r="C34" t="str">
            <v>B</v>
          </cell>
          <cell r="D34">
            <v>390</v>
          </cell>
          <cell r="E34" t="str">
            <v>Work in progress</v>
          </cell>
          <cell r="H34" t="str">
            <v>BalanceSheet</v>
          </cell>
          <cell r="J34">
            <v>1346</v>
          </cell>
          <cell r="K34">
            <v>419</v>
          </cell>
          <cell r="L34">
            <v>0</v>
          </cell>
          <cell r="M34">
            <v>350</v>
          </cell>
          <cell r="N34">
            <v>350</v>
          </cell>
          <cell r="O34">
            <v>350</v>
          </cell>
          <cell r="P34">
            <v>350</v>
          </cell>
          <cell r="Q34">
            <v>350</v>
          </cell>
          <cell r="R34">
            <v>350</v>
          </cell>
          <cell r="S34">
            <v>350</v>
          </cell>
          <cell r="T34">
            <v>350</v>
          </cell>
          <cell r="U34">
            <v>350</v>
          </cell>
          <cell r="V34">
            <v>350</v>
          </cell>
          <cell r="W34">
            <v>350</v>
          </cell>
          <cell r="X34">
            <v>350</v>
          </cell>
          <cell r="Y34">
            <v>350</v>
          </cell>
          <cell r="Z34">
            <v>350</v>
          </cell>
          <cell r="AA34">
            <v>0</v>
          </cell>
          <cell r="AB34">
            <v>0</v>
          </cell>
          <cell r="AC34">
            <v>0</v>
          </cell>
        </row>
        <row r="35">
          <cell r="A35" t="str">
            <v>fin_good_merch_ext</v>
          </cell>
          <cell r="B35" t="str">
            <v>BL0530.extern</v>
          </cell>
          <cell r="D35">
            <v>400</v>
          </cell>
          <cell r="E35" t="str">
            <v xml:space="preserve">         3. Finished goods and merchandise - extern</v>
          </cell>
          <cell r="H35" t="str">
            <v>ManOldData, ManInpFin</v>
          </cell>
          <cell r="J35">
            <v>85046</v>
          </cell>
          <cell r="K35">
            <v>132671</v>
          </cell>
          <cell r="L35">
            <v>70000</v>
          </cell>
          <cell r="M35">
            <v>84217.123387725907</v>
          </cell>
          <cell r="N35">
            <v>46062.759307867724</v>
          </cell>
          <cell r="O35">
            <v>75037.029618066066</v>
          </cell>
          <cell r="P35">
            <v>68401.91872988618</v>
          </cell>
          <cell r="Q35">
            <v>63435.220223811411</v>
          </cell>
          <cell r="R35">
            <v>56980.091864411872</v>
          </cell>
          <cell r="S35">
            <v>60175.444460448962</v>
          </cell>
          <cell r="T35">
            <v>56334.45491745742</v>
          </cell>
          <cell r="U35">
            <v>52481.360042347085</v>
          </cell>
          <cell r="V35">
            <v>49587.994426289151</v>
          </cell>
          <cell r="W35">
            <v>46235.563064286129</v>
          </cell>
          <cell r="X35">
            <v>46534.063025135336</v>
          </cell>
          <cell r="Y35">
            <v>46422.032000558189</v>
          </cell>
          <cell r="Z35">
            <v>46062.759307867724</v>
          </cell>
          <cell r="AA35">
            <v>46828.094465521295</v>
          </cell>
          <cell r="AB35">
            <v>49239.970745799852</v>
          </cell>
          <cell r="AC35">
            <v>49608.06877720941</v>
          </cell>
        </row>
        <row r="36">
          <cell r="A36" t="str">
            <v>fin_good_merch_int</v>
          </cell>
          <cell r="B36" t="str">
            <v>BL0530.intern</v>
          </cell>
          <cell r="D36">
            <v>410</v>
          </cell>
          <cell r="E36" t="str">
            <v xml:space="preserve">         3. Finished goods and merchandise - intern</v>
          </cell>
          <cell r="H36" t="str">
            <v>ManOldData, ManInpFin</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row>
        <row r="37">
          <cell r="A37" t="str">
            <v>Fin_good_merch</v>
          </cell>
          <cell r="B37" t="str">
            <v>BL0530</v>
          </cell>
          <cell r="C37" t="str">
            <v>B</v>
          </cell>
          <cell r="D37">
            <v>420</v>
          </cell>
          <cell r="E37" t="str">
            <v>Finished goods and merchandise</v>
          </cell>
          <cell r="H37" t="str">
            <v>BalanceSheet</v>
          </cell>
          <cell r="J37">
            <v>85046</v>
          </cell>
          <cell r="K37">
            <v>132671</v>
          </cell>
          <cell r="L37">
            <v>70000</v>
          </cell>
          <cell r="M37">
            <v>84217.123387725907</v>
          </cell>
          <cell r="N37">
            <v>46062.759307867724</v>
          </cell>
          <cell r="O37">
            <v>75037.029618066066</v>
          </cell>
          <cell r="P37">
            <v>68401.91872988618</v>
          </cell>
          <cell r="Q37">
            <v>63435.220223811411</v>
          </cell>
          <cell r="R37">
            <v>56980.091864411872</v>
          </cell>
          <cell r="S37">
            <v>60175.444460448962</v>
          </cell>
          <cell r="T37">
            <v>56334.45491745742</v>
          </cell>
          <cell r="U37">
            <v>52481.360042347085</v>
          </cell>
          <cell r="V37">
            <v>49587.994426289151</v>
          </cell>
          <cell r="W37">
            <v>46235.563064286129</v>
          </cell>
          <cell r="X37">
            <v>46534.063025135336</v>
          </cell>
          <cell r="Y37">
            <v>46422.032000558189</v>
          </cell>
          <cell r="Z37">
            <v>46062.759307867724</v>
          </cell>
          <cell r="AA37">
            <v>46828.094465521295</v>
          </cell>
          <cell r="AB37">
            <v>49239.970745799852</v>
          </cell>
          <cell r="AC37">
            <v>49608.06877720941</v>
          </cell>
        </row>
        <row r="38">
          <cell r="A38" t="str">
            <v>adv_paym_ext</v>
          </cell>
          <cell r="B38" t="str">
            <v>BL0540.extern</v>
          </cell>
          <cell r="D38">
            <v>430</v>
          </cell>
          <cell r="E38" t="str">
            <v xml:space="preserve">         4. Advance payments - extern</v>
          </cell>
          <cell r="H38" t="str">
            <v>ManOldData, ManInpFin</v>
          </cell>
          <cell r="J38">
            <v>1973</v>
          </cell>
          <cell r="K38">
            <v>5260</v>
          </cell>
          <cell r="L38">
            <v>5000</v>
          </cell>
          <cell r="M38">
            <v>6000</v>
          </cell>
          <cell r="N38">
            <v>5255</v>
          </cell>
          <cell r="O38">
            <v>5255</v>
          </cell>
          <cell r="P38">
            <v>5255</v>
          </cell>
          <cell r="Q38">
            <v>5255</v>
          </cell>
          <cell r="R38">
            <v>5255</v>
          </cell>
          <cell r="S38">
            <v>5255</v>
          </cell>
          <cell r="T38">
            <v>5255</v>
          </cell>
          <cell r="U38">
            <v>5255</v>
          </cell>
          <cell r="V38">
            <v>5255</v>
          </cell>
          <cell r="W38">
            <v>5255</v>
          </cell>
          <cell r="X38">
            <v>5255</v>
          </cell>
          <cell r="Y38">
            <v>5255</v>
          </cell>
          <cell r="Z38">
            <v>5255</v>
          </cell>
          <cell r="AA38">
            <v>4618</v>
          </cell>
          <cell r="AB38">
            <v>4071</v>
          </cell>
          <cell r="AC38">
            <v>3598</v>
          </cell>
        </row>
        <row r="39">
          <cell r="A39" t="str">
            <v>adv_paym_int</v>
          </cell>
          <cell r="B39" t="str">
            <v>BL0540.intern</v>
          </cell>
          <cell r="D39">
            <v>440</v>
          </cell>
          <cell r="E39" t="str">
            <v xml:space="preserve">         4. Advance payments - intern</v>
          </cell>
          <cell r="H39" t="str">
            <v>ManOldData, ManInpFin</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row>
        <row r="40">
          <cell r="A40" t="str">
            <v>Adv_Paym</v>
          </cell>
          <cell r="B40" t="str">
            <v>BL0540</v>
          </cell>
          <cell r="C40" t="str">
            <v>B</v>
          </cell>
          <cell r="D40">
            <v>450</v>
          </cell>
          <cell r="E40" t="str">
            <v>Advanced Payments</v>
          </cell>
          <cell r="H40" t="str">
            <v>BalanceSheet</v>
          </cell>
          <cell r="J40">
            <v>1973</v>
          </cell>
          <cell r="K40">
            <v>5260</v>
          </cell>
          <cell r="L40">
            <v>5000</v>
          </cell>
          <cell r="M40">
            <v>6000</v>
          </cell>
          <cell r="N40">
            <v>5255</v>
          </cell>
          <cell r="O40">
            <v>5255</v>
          </cell>
          <cell r="P40">
            <v>5255</v>
          </cell>
          <cell r="Q40">
            <v>5255</v>
          </cell>
          <cell r="R40">
            <v>5255</v>
          </cell>
          <cell r="S40">
            <v>5255</v>
          </cell>
          <cell r="T40">
            <v>5255</v>
          </cell>
          <cell r="U40">
            <v>5255</v>
          </cell>
          <cell r="V40">
            <v>5255</v>
          </cell>
          <cell r="W40">
            <v>5255</v>
          </cell>
          <cell r="X40">
            <v>5255</v>
          </cell>
          <cell r="Y40">
            <v>5255</v>
          </cell>
          <cell r="Z40">
            <v>5255</v>
          </cell>
          <cell r="AA40">
            <v>4618</v>
          </cell>
          <cell r="AB40">
            <v>4071</v>
          </cell>
          <cell r="AC40">
            <v>3598</v>
          </cell>
        </row>
        <row r="41">
          <cell r="A41" t="str">
            <v>Receiv_oth_ASS</v>
          </cell>
          <cell r="B41" t="str">
            <v>BL9050</v>
          </cell>
          <cell r="C41" t="str">
            <v>B</v>
          </cell>
          <cell r="D41">
            <v>460</v>
          </cell>
          <cell r="E41" t="str">
            <v>Receivables and other assets</v>
          </cell>
          <cell r="H41" t="str">
            <v>BalanceSheet</v>
          </cell>
          <cell r="J41">
            <v>1043224</v>
          </cell>
          <cell r="K41">
            <v>1247831</v>
          </cell>
          <cell r="L41">
            <v>1240000</v>
          </cell>
          <cell r="M41">
            <v>1531673.5199999996</v>
          </cell>
          <cell r="N41">
            <v>1521866.264274304</v>
          </cell>
          <cell r="O41">
            <v>1556133.3126081121</v>
          </cell>
          <cell r="P41">
            <v>1679363.6539574009</v>
          </cell>
          <cell r="Q41">
            <v>1549354.9310933943</v>
          </cell>
          <cell r="R41">
            <v>1603941.7717842893</v>
          </cell>
          <cell r="S41">
            <v>1698196.4619512125</v>
          </cell>
          <cell r="T41">
            <v>1689085.6458054164</v>
          </cell>
          <cell r="U41">
            <v>1743594.3918852117</v>
          </cell>
          <cell r="V41">
            <v>1884835.8144064629</v>
          </cell>
          <cell r="W41">
            <v>1970829.4434712143</v>
          </cell>
          <cell r="X41">
            <v>1907554.071550847</v>
          </cell>
          <cell r="Y41">
            <v>1800205.1218939181</v>
          </cell>
          <cell r="Z41">
            <v>1521866.264274304</v>
          </cell>
          <cell r="AA41">
            <v>1568168.7567743955</v>
          </cell>
          <cell r="AB41">
            <v>1594082.0593013726</v>
          </cell>
          <cell r="AC41">
            <v>1642182.6811286174</v>
          </cell>
        </row>
        <row r="42">
          <cell r="A42" t="str">
            <v>Trad_acc_receiv</v>
          </cell>
          <cell r="B42" t="str">
            <v>BL0610</v>
          </cell>
          <cell r="C42" t="str">
            <v>B</v>
          </cell>
          <cell r="D42">
            <v>470</v>
          </cell>
          <cell r="E42" t="str">
            <v>Trade accounts receivable</v>
          </cell>
          <cell r="H42" t="str">
            <v>ManOldData, ManInpFin</v>
          </cell>
          <cell r="J42">
            <v>1004911</v>
          </cell>
          <cell r="K42">
            <v>1204873</v>
          </cell>
          <cell r="L42">
            <v>1200000</v>
          </cell>
          <cell r="M42">
            <v>1254596.9999999995</v>
          </cell>
          <cell r="N42">
            <v>1277643.0642743038</v>
          </cell>
          <cell r="O42">
            <v>1311910.1126081119</v>
          </cell>
          <cell r="P42">
            <v>1435140.4539574008</v>
          </cell>
          <cell r="Q42">
            <v>1305131.7310933941</v>
          </cell>
          <cell r="R42">
            <v>1359718.5717842891</v>
          </cell>
          <cell r="S42">
            <v>1453973.2619512123</v>
          </cell>
          <cell r="T42">
            <v>1444862.4458054162</v>
          </cell>
          <cell r="U42">
            <v>1499371.1918852115</v>
          </cell>
          <cell r="V42">
            <v>1640612.6144064628</v>
          </cell>
          <cell r="W42">
            <v>1726606.2434712141</v>
          </cell>
          <cell r="X42">
            <v>1663330.8715508468</v>
          </cell>
          <cell r="Y42">
            <v>1555981.921893918</v>
          </cell>
          <cell r="Z42">
            <v>1277643.0642743038</v>
          </cell>
          <cell r="AA42">
            <v>1332894.7197743955</v>
          </cell>
          <cell r="AB42">
            <v>1387677.6116513726</v>
          </cell>
          <cell r="AC42">
            <v>1453752.6097611175</v>
          </cell>
        </row>
        <row r="43">
          <cell r="A43" t="str">
            <v>Receiv_aff_comp</v>
          </cell>
          <cell r="B43" t="str">
            <v>BL0620</v>
          </cell>
          <cell r="C43" t="str">
            <v>B</v>
          </cell>
          <cell r="D43">
            <v>480</v>
          </cell>
          <cell r="E43" t="str">
            <v>Receivable from affiliated companies</v>
          </cell>
          <cell r="H43" t="str">
            <v>ManOldData, ManInpFin</v>
          </cell>
          <cell r="J43">
            <v>0</v>
          </cell>
          <cell r="K43">
            <v>0</v>
          </cell>
          <cell r="L43">
            <v>0</v>
          </cell>
          <cell r="M43">
            <v>55200</v>
          </cell>
          <cell r="N43">
            <v>36802.259999999995</v>
          </cell>
          <cell r="O43">
            <v>36802.259999999995</v>
          </cell>
          <cell r="P43">
            <v>36802.259999999995</v>
          </cell>
          <cell r="Q43">
            <v>36802.259999999995</v>
          </cell>
          <cell r="R43">
            <v>36802.259999999995</v>
          </cell>
          <cell r="S43">
            <v>36802.259999999995</v>
          </cell>
          <cell r="T43">
            <v>36802.259999999995</v>
          </cell>
          <cell r="U43">
            <v>36802.259999999995</v>
          </cell>
          <cell r="V43">
            <v>36802.259999999995</v>
          </cell>
          <cell r="W43">
            <v>36802.259999999995</v>
          </cell>
          <cell r="X43">
            <v>36802.259999999995</v>
          </cell>
          <cell r="Y43">
            <v>36802.259999999995</v>
          </cell>
          <cell r="Z43">
            <v>36802.259999999995</v>
          </cell>
          <cell r="AA43">
            <v>32112.146999999997</v>
          </cell>
          <cell r="AB43">
            <v>27656.539650000006</v>
          </cell>
          <cell r="AC43">
            <v>23423.712667500004</v>
          </cell>
        </row>
        <row r="44">
          <cell r="A44" t="str">
            <v>Receiv_as_rel_Comp</v>
          </cell>
          <cell r="B44" t="str">
            <v>BL0630</v>
          </cell>
          <cell r="C44" t="str">
            <v>B</v>
          </cell>
          <cell r="D44">
            <v>490</v>
          </cell>
          <cell r="E44" t="str">
            <v>Receivables from as. and. rel. Comp.</v>
          </cell>
          <cell r="H44" t="str">
            <v>ManOldData, ManInpFin</v>
          </cell>
          <cell r="I44" t="str">
            <v>Bilanz, Töchter?</v>
          </cell>
          <cell r="J44">
            <v>0</v>
          </cell>
          <cell r="K44">
            <v>0</v>
          </cell>
          <cell r="L44">
            <v>0</v>
          </cell>
          <cell r="M44">
            <v>43199.520000000004</v>
          </cell>
          <cell r="N44">
            <v>38039.339999999997</v>
          </cell>
          <cell r="O44">
            <v>38039.339999999997</v>
          </cell>
          <cell r="P44">
            <v>38039.339999999997</v>
          </cell>
          <cell r="Q44">
            <v>38039.339999999997</v>
          </cell>
          <cell r="R44">
            <v>38039.339999999997</v>
          </cell>
          <cell r="S44">
            <v>38039.339999999997</v>
          </cell>
          <cell r="T44">
            <v>38039.339999999997</v>
          </cell>
          <cell r="U44">
            <v>38039.339999999997</v>
          </cell>
          <cell r="V44">
            <v>38039.339999999997</v>
          </cell>
          <cell r="W44">
            <v>38039.339999999997</v>
          </cell>
          <cell r="X44">
            <v>38039.339999999997</v>
          </cell>
          <cell r="Y44">
            <v>38039.339999999997</v>
          </cell>
          <cell r="Z44">
            <v>38039.339999999997</v>
          </cell>
          <cell r="AA44">
            <v>33137.22</v>
          </cell>
          <cell r="AB44">
            <v>28480.92</v>
          </cell>
          <cell r="AC44">
            <v>24057.179999999993</v>
          </cell>
        </row>
        <row r="45">
          <cell r="A45" t="str">
            <v>Oth_ASS</v>
          </cell>
          <cell r="B45" t="str">
            <v>BL0640</v>
          </cell>
          <cell r="C45" t="str">
            <v>B</v>
          </cell>
          <cell r="D45">
            <v>500</v>
          </cell>
          <cell r="E45" t="str">
            <v>Other assets</v>
          </cell>
          <cell r="H45" t="str">
            <v>ManOldData, ManInpFin</v>
          </cell>
          <cell r="J45">
            <v>38313</v>
          </cell>
          <cell r="K45">
            <v>42958</v>
          </cell>
          <cell r="L45">
            <v>40000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row>
        <row r="46">
          <cell r="A46" t="str">
            <v>Market_sec</v>
          </cell>
          <cell r="B46" t="str">
            <v>BL9060</v>
          </cell>
          <cell r="C46" t="str">
            <v>B</v>
          </cell>
          <cell r="D46">
            <v>510</v>
          </cell>
          <cell r="E46" t="str">
            <v>Marketable securities</v>
          </cell>
          <cell r="H46" t="str">
            <v>BalanceSheet</v>
          </cell>
          <cell r="J46">
            <v>78462</v>
          </cell>
          <cell r="K46">
            <v>1064386</v>
          </cell>
          <cell r="L46">
            <v>1400825</v>
          </cell>
          <cell r="M46">
            <v>2177233.4821675532</v>
          </cell>
          <cell r="N46">
            <v>3043888.2719614767</v>
          </cell>
          <cell r="O46">
            <v>2243249.9244946986</v>
          </cell>
          <cell r="P46">
            <v>2272948.5770444442</v>
          </cell>
          <cell r="Q46">
            <v>2471792.8182525914</v>
          </cell>
          <cell r="R46">
            <v>2496142.8589174841</v>
          </cell>
          <cell r="S46">
            <v>2566289.0666601676</v>
          </cell>
          <cell r="T46">
            <v>2494931.4494631924</v>
          </cell>
          <cell r="U46">
            <v>2603035.854860289</v>
          </cell>
          <cell r="V46">
            <v>2201743.9731624015</v>
          </cell>
          <cell r="W46">
            <v>2243434.9656951763</v>
          </cell>
          <cell r="X46">
            <v>2406201.7064375225</v>
          </cell>
          <cell r="Y46">
            <v>2714547.4609225411</v>
          </cell>
          <cell r="Z46">
            <v>3043888.2719616592</v>
          </cell>
          <cell r="AA46">
            <v>4305754.1492266338</v>
          </cell>
          <cell r="AB46">
            <v>6008630.4087063335</v>
          </cell>
          <cell r="AC46">
            <v>7835407.4031664021</v>
          </cell>
        </row>
        <row r="47">
          <cell r="A47" t="str">
            <v>Inv_aff_comp_ms</v>
          </cell>
          <cell r="B47" t="str">
            <v>BL0710</v>
          </cell>
          <cell r="C47" t="str">
            <v>B</v>
          </cell>
          <cell r="D47">
            <v>520</v>
          </cell>
          <cell r="E47" t="str">
            <v>Investments in affiliated companies</v>
          </cell>
          <cell r="H47" t="str">
            <v>ManOldData, ManInpFin</v>
          </cell>
          <cell r="I47" t="str">
            <v>Bilanz, Töchter?</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row>
        <row r="48">
          <cell r="A48" t="str">
            <v>Treas_share</v>
          </cell>
          <cell r="B48" t="str">
            <v>BL0720</v>
          </cell>
          <cell r="C48" t="str">
            <v>B</v>
          </cell>
          <cell r="D48">
            <v>530</v>
          </cell>
          <cell r="E48" t="str">
            <v>Treassury shares</v>
          </cell>
          <cell r="H48" t="str">
            <v>ManOldData, ManInpFin</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row>
        <row r="49">
          <cell r="A49" t="str">
            <v>Oth_market_sec</v>
          </cell>
          <cell r="B49" t="str">
            <v>BL0730</v>
          </cell>
          <cell r="C49" t="str">
            <v>B</v>
          </cell>
          <cell r="D49">
            <v>540</v>
          </cell>
          <cell r="E49" t="str">
            <v>Other marketable securities</v>
          </cell>
          <cell r="H49" t="str">
            <v>ManOldData, ManInpFin</v>
          </cell>
          <cell r="J49">
            <v>78462</v>
          </cell>
          <cell r="K49">
            <v>1064386</v>
          </cell>
          <cell r="L49">
            <v>1400825</v>
          </cell>
          <cell r="M49">
            <v>2177233.4821675532</v>
          </cell>
          <cell r="N49">
            <v>3043888.2719614767</v>
          </cell>
          <cell r="O49">
            <v>2243249.9244946986</v>
          </cell>
          <cell r="P49">
            <v>2272948.5770444442</v>
          </cell>
          <cell r="Q49">
            <v>2471792.8182525914</v>
          </cell>
          <cell r="R49">
            <v>2496142.8589174841</v>
          </cell>
          <cell r="S49">
            <v>2566289.0666601676</v>
          </cell>
          <cell r="T49">
            <v>2494931.4494631924</v>
          </cell>
          <cell r="U49">
            <v>2603035.854860289</v>
          </cell>
          <cell r="V49">
            <v>2201743.9731624015</v>
          </cell>
          <cell r="W49">
            <v>2243434.9656951763</v>
          </cell>
          <cell r="X49">
            <v>2406201.7064375225</v>
          </cell>
          <cell r="Y49">
            <v>2714547.4609225411</v>
          </cell>
          <cell r="Z49">
            <v>3043888.2719616592</v>
          </cell>
          <cell r="AA49">
            <v>4305754.1492266338</v>
          </cell>
          <cell r="AB49">
            <v>6008630.4087063335</v>
          </cell>
          <cell r="AC49">
            <v>7835407.4031664021</v>
          </cell>
        </row>
        <row r="50">
          <cell r="A50" t="str">
            <v>Oth_market_sec_inp</v>
          </cell>
          <cell r="J50">
            <v>0</v>
          </cell>
          <cell r="K50">
            <v>0</v>
          </cell>
          <cell r="L50">
            <v>0</v>
          </cell>
          <cell r="M50">
            <v>700000</v>
          </cell>
          <cell r="N50">
            <v>735000</v>
          </cell>
          <cell r="O50">
            <v>700000</v>
          </cell>
          <cell r="P50">
            <v>700000</v>
          </cell>
          <cell r="Q50">
            <v>700000</v>
          </cell>
          <cell r="R50">
            <v>600000</v>
          </cell>
          <cell r="S50">
            <v>600000</v>
          </cell>
          <cell r="T50">
            <v>650000</v>
          </cell>
          <cell r="U50">
            <v>700000</v>
          </cell>
          <cell r="V50">
            <v>800000</v>
          </cell>
          <cell r="W50">
            <v>850000</v>
          </cell>
          <cell r="X50">
            <v>800000</v>
          </cell>
          <cell r="Y50">
            <v>700000</v>
          </cell>
          <cell r="Z50">
            <v>735000</v>
          </cell>
          <cell r="AA50">
            <v>900000</v>
          </cell>
          <cell r="AB50">
            <v>1000000</v>
          </cell>
          <cell r="AC50">
            <v>1000000</v>
          </cell>
        </row>
        <row r="51">
          <cell r="A51" t="str">
            <v>Oth_market_sec_new</v>
          </cell>
          <cell r="J51">
            <v>0</v>
          </cell>
          <cell r="K51">
            <v>0</v>
          </cell>
          <cell r="L51">
            <v>0</v>
          </cell>
          <cell r="M51">
            <v>1477233.4821675532</v>
          </cell>
          <cell r="N51">
            <v>2308888.2719614767</v>
          </cell>
          <cell r="O51">
            <v>1543249.9244946986</v>
          </cell>
          <cell r="P51">
            <v>1572948.5770444442</v>
          </cell>
          <cell r="Q51">
            <v>1771792.8182525914</v>
          </cell>
          <cell r="R51">
            <v>1896142.8589174841</v>
          </cell>
          <cell r="S51">
            <v>1966289.0666601676</v>
          </cell>
          <cell r="T51">
            <v>1844931.4494631924</v>
          </cell>
          <cell r="U51">
            <v>1903035.854860289</v>
          </cell>
          <cell r="V51">
            <v>1401743.9731624015</v>
          </cell>
          <cell r="W51">
            <v>1393434.9656951763</v>
          </cell>
          <cell r="X51">
            <v>1606201.7064375225</v>
          </cell>
          <cell r="Y51">
            <v>2014547.4609225411</v>
          </cell>
          <cell r="Z51">
            <v>2308888.2719616592</v>
          </cell>
          <cell r="AA51">
            <v>3405754.1492266338</v>
          </cell>
          <cell r="AB51">
            <v>5008630.4087063335</v>
          </cell>
          <cell r="AC51">
            <v>6835407.4031664021</v>
          </cell>
        </row>
        <row r="52">
          <cell r="A52" t="str">
            <v>Check_pet_book_cash</v>
          </cell>
          <cell r="H52" t="str">
            <v>ManOldData, ManInpFin</v>
          </cell>
          <cell r="J52">
            <v>626538</v>
          </cell>
          <cell r="K52">
            <v>909728</v>
          </cell>
          <cell r="L52">
            <v>355000</v>
          </cell>
          <cell r="M52">
            <v>350000</v>
          </cell>
          <cell r="N52">
            <v>350000</v>
          </cell>
          <cell r="O52">
            <v>350000</v>
          </cell>
          <cell r="P52">
            <v>350000</v>
          </cell>
          <cell r="Q52">
            <v>350000</v>
          </cell>
          <cell r="R52">
            <v>350000</v>
          </cell>
          <cell r="S52">
            <v>350000</v>
          </cell>
          <cell r="T52">
            <v>350000</v>
          </cell>
          <cell r="U52">
            <v>350000</v>
          </cell>
          <cell r="V52">
            <v>350000</v>
          </cell>
          <cell r="W52">
            <v>350000</v>
          </cell>
          <cell r="X52">
            <v>350000</v>
          </cell>
          <cell r="Y52">
            <v>350000</v>
          </cell>
          <cell r="Z52">
            <v>350000</v>
          </cell>
          <cell r="AA52">
            <v>350000</v>
          </cell>
          <cell r="AB52">
            <v>350000</v>
          </cell>
          <cell r="AC52">
            <v>350000</v>
          </cell>
        </row>
        <row r="53">
          <cell r="A53" t="str">
            <v>Check_pet_book_cash_inp</v>
          </cell>
          <cell r="B53" t="str">
            <v>BL0810</v>
          </cell>
          <cell r="C53" t="str">
            <v>B</v>
          </cell>
          <cell r="D53">
            <v>550</v>
          </cell>
          <cell r="E53" t="str">
            <v>Checks, petty cash, cash in books</v>
          </cell>
          <cell r="J53">
            <v>0</v>
          </cell>
          <cell r="K53">
            <v>0</v>
          </cell>
          <cell r="L53">
            <v>0</v>
          </cell>
          <cell r="M53">
            <v>350000</v>
          </cell>
          <cell r="N53">
            <v>350000</v>
          </cell>
          <cell r="O53">
            <v>350000</v>
          </cell>
          <cell r="P53">
            <v>350000</v>
          </cell>
          <cell r="Q53">
            <v>350000</v>
          </cell>
          <cell r="R53">
            <v>350000</v>
          </cell>
          <cell r="S53">
            <v>350000</v>
          </cell>
          <cell r="T53">
            <v>350000</v>
          </cell>
          <cell r="U53">
            <v>350000</v>
          </cell>
          <cell r="V53">
            <v>350000</v>
          </cell>
          <cell r="W53">
            <v>350000</v>
          </cell>
          <cell r="X53">
            <v>350000</v>
          </cell>
          <cell r="Y53">
            <v>350000</v>
          </cell>
          <cell r="Z53">
            <v>350000</v>
          </cell>
          <cell r="AA53">
            <v>350000</v>
          </cell>
          <cell r="AB53">
            <v>350000</v>
          </cell>
          <cell r="AC53">
            <v>350000</v>
          </cell>
        </row>
        <row r="54">
          <cell r="A54" t="str">
            <v>Check_pet_book_cash_new</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row>
        <row r="55">
          <cell r="A55" t="str">
            <v>Prep_exp_def_charg_tax</v>
          </cell>
          <cell r="B55" t="str">
            <v>BL0910</v>
          </cell>
          <cell r="C55" t="str">
            <v>B</v>
          </cell>
          <cell r="D55">
            <v>560</v>
          </cell>
          <cell r="E55" t="str">
            <v>Prepaid exp., deferred charges/tax</v>
          </cell>
          <cell r="H55" t="str">
            <v>ManOldData, ManInpFin</v>
          </cell>
          <cell r="J55">
            <v>20077</v>
          </cell>
          <cell r="K55">
            <v>100442</v>
          </cell>
          <cell r="L55">
            <v>15000</v>
          </cell>
          <cell r="M55">
            <v>76614.539999999994</v>
          </cell>
          <cell r="N55">
            <v>52778.26</v>
          </cell>
          <cell r="O55">
            <v>52778.26</v>
          </cell>
          <cell r="P55">
            <v>52778.26</v>
          </cell>
          <cell r="Q55">
            <v>52778.26</v>
          </cell>
          <cell r="R55">
            <v>52778.26</v>
          </cell>
          <cell r="S55">
            <v>52778.26</v>
          </cell>
          <cell r="T55">
            <v>52778.26</v>
          </cell>
          <cell r="U55">
            <v>52778.26</v>
          </cell>
          <cell r="V55">
            <v>52778.26</v>
          </cell>
          <cell r="W55">
            <v>52778.26</v>
          </cell>
          <cell r="X55">
            <v>52778.26</v>
          </cell>
          <cell r="Y55">
            <v>52778.26</v>
          </cell>
          <cell r="Z55">
            <v>52778.26</v>
          </cell>
          <cell r="AA55">
            <v>28948.835600000002</v>
          </cell>
          <cell r="AB55">
            <v>21436.449228000001</v>
          </cell>
          <cell r="AC55">
            <v>21398.381675640001</v>
          </cell>
        </row>
        <row r="56">
          <cell r="A56" t="str">
            <v>Total assets</v>
          </cell>
          <cell r="B56" t="str">
            <v>BL9920</v>
          </cell>
          <cell r="C56" t="str">
            <v>B</v>
          </cell>
          <cell r="D56">
            <v>570</v>
          </cell>
          <cell r="E56" t="str">
            <v>Total assets</v>
          </cell>
          <cell r="H56" t="str">
            <v>BalanceSheet</v>
          </cell>
          <cell r="J56">
            <v>9979396</v>
          </cell>
          <cell r="K56">
            <v>13945176</v>
          </cell>
          <cell r="L56">
            <v>14931758.403497554</v>
          </cell>
          <cell r="M56">
            <v>15176044.185173951</v>
          </cell>
          <cell r="N56">
            <v>15984988.203361245</v>
          </cell>
          <cell r="O56">
            <v>15188420.820066979</v>
          </cell>
          <cell r="P56">
            <v>15298582.964223834</v>
          </cell>
          <cell r="Q56">
            <v>15397836.26533979</v>
          </cell>
          <cell r="R56">
            <v>15507097.47160296</v>
          </cell>
          <cell r="S56">
            <v>15622053.601223305</v>
          </cell>
          <cell r="T56">
            <v>15731666.896492053</v>
          </cell>
          <cell r="U56">
            <v>15866877.678557178</v>
          </cell>
          <cell r="V56">
            <v>15471812.568118334</v>
          </cell>
          <cell r="W56">
            <v>15577071.164356483</v>
          </cell>
          <cell r="X56">
            <v>15696435.15358266</v>
          </cell>
          <cell r="Y56">
            <v>15834953.17809684</v>
          </cell>
          <cell r="Z56">
            <v>15984988.203361427</v>
          </cell>
          <cell r="AA56">
            <v>17078655.518052887</v>
          </cell>
          <cell r="AB56">
            <v>18258426.559271391</v>
          </cell>
          <cell r="AC56">
            <v>19642446.975802667</v>
          </cell>
        </row>
        <row r="57">
          <cell r="A57" t="str">
            <v>Shareho_equ</v>
          </cell>
          <cell r="B57" t="str">
            <v>BL9930</v>
          </cell>
          <cell r="C57" t="str">
            <v>B</v>
          </cell>
          <cell r="D57">
            <v>580</v>
          </cell>
          <cell r="E57" t="str">
            <v>Shareholders equity</v>
          </cell>
          <cell r="H57" t="str">
            <v>BalanceSheet</v>
          </cell>
          <cell r="J57">
            <v>8486054</v>
          </cell>
          <cell r="K57">
            <v>11365054</v>
          </cell>
          <cell r="L57">
            <v>13709557.98469647</v>
          </cell>
          <cell r="M57">
            <v>13067836.786209488</v>
          </cell>
          <cell r="N57">
            <v>14165884.062324293</v>
          </cell>
          <cell r="O57">
            <v>13194973.679030025</v>
          </cell>
          <cell r="P57">
            <v>13325012.82318688</v>
          </cell>
          <cell r="Q57">
            <v>13444142.124302836</v>
          </cell>
          <cell r="R57">
            <v>13569039.330566006</v>
          </cell>
          <cell r="S57">
            <v>13699631.460186351</v>
          </cell>
          <cell r="T57">
            <v>13824880.755455099</v>
          </cell>
          <cell r="U57">
            <v>13975727.537520226</v>
          </cell>
          <cell r="V57">
            <v>13606298.427081382</v>
          </cell>
          <cell r="W57">
            <v>13737193.023319529</v>
          </cell>
          <cell r="X57">
            <v>13882193.012545709</v>
          </cell>
          <cell r="Y57">
            <v>14026347.037059886</v>
          </cell>
          <cell r="Z57">
            <v>14165884.062324475</v>
          </cell>
          <cell r="AA57">
            <v>15257953.85568852</v>
          </cell>
          <cell r="AB57">
            <v>16442344.00769053</v>
          </cell>
          <cell r="AC57">
            <v>17806521.031458247</v>
          </cell>
        </row>
        <row r="58">
          <cell r="A58" t="str">
            <v>Cap_Stock</v>
          </cell>
          <cell r="B58" t="str">
            <v>BL1010</v>
          </cell>
          <cell r="C58" t="str">
            <v>B</v>
          </cell>
          <cell r="D58">
            <v>590</v>
          </cell>
          <cell r="E58" t="str">
            <v>Capital Stock</v>
          </cell>
          <cell r="H58" t="str">
            <v>ManOldData, ManInpFin</v>
          </cell>
          <cell r="J58">
            <v>7392738</v>
          </cell>
          <cell r="K58">
            <v>7392738</v>
          </cell>
          <cell r="L58">
            <v>7392738</v>
          </cell>
          <cell r="M58">
            <v>7392738</v>
          </cell>
          <cell r="N58">
            <v>7392738</v>
          </cell>
          <cell r="O58">
            <v>7392738</v>
          </cell>
          <cell r="P58">
            <v>7392738</v>
          </cell>
          <cell r="Q58">
            <v>7392738</v>
          </cell>
          <cell r="R58">
            <v>7392738</v>
          </cell>
          <cell r="S58">
            <v>7392738</v>
          </cell>
          <cell r="T58">
            <v>7392738</v>
          </cell>
          <cell r="U58">
            <v>7392738</v>
          </cell>
          <cell r="V58">
            <v>7392738</v>
          </cell>
          <cell r="W58">
            <v>7392738</v>
          </cell>
          <cell r="X58">
            <v>7392738</v>
          </cell>
          <cell r="Y58">
            <v>7392738</v>
          </cell>
          <cell r="Z58">
            <v>7392738</v>
          </cell>
          <cell r="AA58">
            <v>7392738</v>
          </cell>
          <cell r="AB58">
            <v>7392738</v>
          </cell>
          <cell r="AC58">
            <v>7392738</v>
          </cell>
        </row>
        <row r="59">
          <cell r="A59" t="str">
            <v>Add_paidin_cap_ret_Earn</v>
          </cell>
          <cell r="B59" t="str">
            <v>BL9070</v>
          </cell>
          <cell r="C59" t="str">
            <v>B</v>
          </cell>
          <cell r="D59">
            <v>600</v>
          </cell>
          <cell r="E59" t="str">
            <v>Add. paid-In capital a. ret. Earning</v>
          </cell>
          <cell r="H59" t="str">
            <v>BalanceSheet</v>
          </cell>
          <cell r="J59">
            <v>81841</v>
          </cell>
          <cell r="K59">
            <v>1349409</v>
          </cell>
          <cell r="L59">
            <v>1309145</v>
          </cell>
          <cell r="M59">
            <v>1929822</v>
          </cell>
          <cell r="N59">
            <v>3399545.9962094873</v>
          </cell>
          <cell r="O59">
            <v>1952363</v>
          </cell>
          <cell r="P59">
            <v>1974904</v>
          </cell>
          <cell r="Q59">
            <v>1997445</v>
          </cell>
          <cell r="R59">
            <v>2019986</v>
          </cell>
          <cell r="S59">
            <v>2042527</v>
          </cell>
          <cell r="T59">
            <v>2065068</v>
          </cell>
          <cell r="U59">
            <v>2087609</v>
          </cell>
          <cell r="V59">
            <v>3309381.9962094873</v>
          </cell>
          <cell r="W59">
            <v>3331922.9962094873</v>
          </cell>
          <cell r="X59">
            <v>3354463.9962094873</v>
          </cell>
          <cell r="Y59">
            <v>3377004.9962094873</v>
          </cell>
          <cell r="Z59">
            <v>3399545.9962094873</v>
          </cell>
          <cell r="AA59">
            <v>4678827.3523242939</v>
          </cell>
          <cell r="AB59">
            <v>6041389.1456885207</v>
          </cell>
          <cell r="AC59">
            <v>7496271.2976905303</v>
          </cell>
        </row>
        <row r="60">
          <cell r="A60" t="str">
            <v>Add_paidin_ cap</v>
          </cell>
          <cell r="B60" t="str">
            <v>BL1110</v>
          </cell>
          <cell r="C60" t="str">
            <v>B</v>
          </cell>
          <cell r="D60">
            <v>610</v>
          </cell>
          <cell r="E60" t="str">
            <v>Additional paid-in capital</v>
          </cell>
          <cell r="H60" t="str">
            <v>BalanceSheet</v>
          </cell>
          <cell r="J60">
            <v>1281848.6152467611</v>
          </cell>
          <cell r="K60">
            <v>81841</v>
          </cell>
          <cell r="L60">
            <v>1612093</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row>
        <row r="61">
          <cell r="A61" t="str">
            <v>Ret_earn_free</v>
          </cell>
          <cell r="H61" t="str">
            <v>ManOldData, ManInpFin</v>
          </cell>
          <cell r="J61">
            <v>0</v>
          </cell>
          <cell r="K61">
            <v>1267568</v>
          </cell>
          <cell r="L61">
            <v>337443.57710527629</v>
          </cell>
          <cell r="M61">
            <v>1538060</v>
          </cell>
          <cell r="N61">
            <v>1808552</v>
          </cell>
          <cell r="O61">
            <v>1560601</v>
          </cell>
          <cell r="P61">
            <v>1583142</v>
          </cell>
          <cell r="Q61">
            <v>1605683</v>
          </cell>
          <cell r="R61">
            <v>1628224</v>
          </cell>
          <cell r="S61">
            <v>1650765</v>
          </cell>
          <cell r="T61">
            <v>1673306</v>
          </cell>
          <cell r="U61">
            <v>1695847</v>
          </cell>
          <cell r="V61">
            <v>1718388</v>
          </cell>
          <cell r="W61">
            <v>1740929</v>
          </cell>
          <cell r="X61">
            <v>1763470</v>
          </cell>
          <cell r="Y61">
            <v>1786011</v>
          </cell>
          <cell r="Z61">
            <v>1808552</v>
          </cell>
          <cell r="AA61">
            <v>2079044</v>
          </cell>
          <cell r="AB61">
            <v>2349536</v>
          </cell>
          <cell r="AC61">
            <v>2620028</v>
          </cell>
        </row>
        <row r="62">
          <cell r="A62" t="str">
            <v>Ret_earn_reserv_lav</v>
          </cell>
          <cell r="J62">
            <v>0</v>
          </cell>
          <cell r="K62">
            <v>0</v>
          </cell>
          <cell r="L62">
            <v>0</v>
          </cell>
          <cell r="M62">
            <v>15496.050000000001</v>
          </cell>
          <cell r="N62">
            <v>102235.18931047439</v>
          </cell>
          <cell r="O62">
            <v>0</v>
          </cell>
          <cell r="P62">
            <v>0</v>
          </cell>
          <cell r="Q62">
            <v>0</v>
          </cell>
          <cell r="R62">
            <v>0</v>
          </cell>
          <cell r="S62">
            <v>0</v>
          </cell>
          <cell r="T62">
            <v>0</v>
          </cell>
          <cell r="U62">
            <v>0</v>
          </cell>
          <cell r="V62">
            <v>86739.139310474391</v>
          </cell>
          <cell r="W62">
            <v>86739.139310474391</v>
          </cell>
          <cell r="X62">
            <v>86739.139310474391</v>
          </cell>
          <cell r="Y62">
            <v>86739.139310474391</v>
          </cell>
          <cell r="Z62">
            <v>86739.139310474391</v>
          </cell>
          <cell r="AA62">
            <v>168419.04261621472</v>
          </cell>
          <cell r="AB62">
            <v>254262.96778442606</v>
          </cell>
          <cell r="AC62">
            <v>344722.91088452656</v>
          </cell>
        </row>
        <row r="63">
          <cell r="A63" t="str">
            <v>Ret_earn_inp</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row>
        <row r="64">
          <cell r="A64" t="str">
            <v>Ret_earn</v>
          </cell>
          <cell r="B64" t="str">
            <v>BL1120</v>
          </cell>
          <cell r="C64" t="str">
            <v>B</v>
          </cell>
          <cell r="D64">
            <v>620</v>
          </cell>
          <cell r="E64" t="str">
            <v>Retained earnings</v>
          </cell>
          <cell r="H64" t="str">
            <v>ManOldData, ManInpFin</v>
          </cell>
          <cell r="J64">
            <v>0</v>
          </cell>
          <cell r="K64">
            <v>1267568</v>
          </cell>
          <cell r="L64">
            <v>493168</v>
          </cell>
          <cell r="M64">
            <v>1929822</v>
          </cell>
          <cell r="N64">
            <v>3399545.9962094873</v>
          </cell>
          <cell r="O64">
            <v>1952363</v>
          </cell>
          <cell r="P64">
            <v>1974904</v>
          </cell>
          <cell r="Q64">
            <v>1997445</v>
          </cell>
          <cell r="R64">
            <v>2019986</v>
          </cell>
          <cell r="S64">
            <v>2042527</v>
          </cell>
          <cell r="T64">
            <v>2065068</v>
          </cell>
          <cell r="U64">
            <v>2087609</v>
          </cell>
          <cell r="V64">
            <v>3309381.9962094873</v>
          </cell>
          <cell r="W64">
            <v>3331922.9962094873</v>
          </cell>
          <cell r="X64">
            <v>3354463.9962094873</v>
          </cell>
          <cell r="Y64">
            <v>3377004.9962094873</v>
          </cell>
          <cell r="Z64">
            <v>3399545.9962094873</v>
          </cell>
          <cell r="AA64">
            <v>4678827.3523242939</v>
          </cell>
          <cell r="AB64">
            <v>6041389.1456885207</v>
          </cell>
          <cell r="AC64">
            <v>7496271.2976905303</v>
          </cell>
        </row>
        <row r="65">
          <cell r="A65" t="str">
            <v>Diff_res_curr</v>
          </cell>
          <cell r="B65" t="str">
            <v>BL1210</v>
          </cell>
          <cell r="C65" t="str">
            <v>B</v>
          </cell>
          <cell r="D65">
            <v>630</v>
          </cell>
          <cell r="E65" t="str">
            <v>Difference resulting from currency</v>
          </cell>
          <cell r="H65" t="str">
            <v>ManOldData, ManInpFin</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row>
        <row r="66">
          <cell r="A66" t="str">
            <v>Min_int</v>
          </cell>
          <cell r="B66" t="str">
            <v>BL1410</v>
          </cell>
          <cell r="C66" t="str">
            <v>B</v>
          </cell>
          <cell r="D66">
            <v>650</v>
          </cell>
          <cell r="E66" t="str">
            <v>Minority interest</v>
          </cell>
          <cell r="H66" t="str">
            <v>ManOldData, ManInpFin</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row>
        <row r="67">
          <cell r="A67" t="str">
            <v>Differences resulting from captial con</v>
          </cell>
          <cell r="B67" t="str">
            <v>BL1510</v>
          </cell>
          <cell r="C67" t="str">
            <v>B</v>
          </cell>
          <cell r="D67">
            <v>660</v>
          </cell>
          <cell r="E67" t="str">
            <v>Differences resulting from captial con</v>
          </cell>
          <cell r="H67" t="str">
            <v>ManOldData, ManInpFin</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row>
        <row r="68">
          <cell r="A68" t="str">
            <v>Spez_res</v>
          </cell>
          <cell r="B68" t="str">
            <v>BL1610</v>
          </cell>
          <cell r="C68" t="str">
            <v>B</v>
          </cell>
          <cell r="D68">
            <v>670</v>
          </cell>
          <cell r="E68" t="str">
            <v>Spezial reserves</v>
          </cell>
          <cell r="H68" t="str">
            <v>ManOldData, ManInpFin</v>
          </cell>
          <cell r="J68">
            <v>0</v>
          </cell>
          <cell r="K68">
            <v>2312986</v>
          </cell>
          <cell r="L68">
            <v>2639222</v>
          </cell>
          <cell r="M68">
            <v>2010494</v>
          </cell>
          <cell r="N68">
            <v>1740002</v>
          </cell>
          <cell r="O68">
            <v>1987953</v>
          </cell>
          <cell r="P68">
            <v>1965412</v>
          </cell>
          <cell r="Q68">
            <v>1942871</v>
          </cell>
          <cell r="R68">
            <v>1920330</v>
          </cell>
          <cell r="S68">
            <v>1897789</v>
          </cell>
          <cell r="T68">
            <v>1875248</v>
          </cell>
          <cell r="U68">
            <v>1852707</v>
          </cell>
          <cell r="V68">
            <v>1830166</v>
          </cell>
          <cell r="W68">
            <v>1807625</v>
          </cell>
          <cell r="X68">
            <v>1785084</v>
          </cell>
          <cell r="Y68">
            <v>1762543</v>
          </cell>
          <cell r="Z68">
            <v>1740002</v>
          </cell>
          <cell r="AA68">
            <v>1469510</v>
          </cell>
          <cell r="AB68">
            <v>1199018</v>
          </cell>
          <cell r="AC68">
            <v>928526</v>
          </cell>
        </row>
        <row r="69">
          <cell r="A69" t="str">
            <v>Spez_res_inp</v>
          </cell>
          <cell r="J69">
            <v>0</v>
          </cell>
          <cell r="K69">
            <v>0</v>
          </cell>
          <cell r="L69">
            <v>0</v>
          </cell>
          <cell r="M69">
            <v>-32000</v>
          </cell>
          <cell r="N69">
            <v>-32000</v>
          </cell>
          <cell r="O69">
            <v>-32000</v>
          </cell>
          <cell r="P69">
            <v>-32000</v>
          </cell>
          <cell r="Q69">
            <v>-32000</v>
          </cell>
          <cell r="R69">
            <v>-32000</v>
          </cell>
          <cell r="S69">
            <v>-32000</v>
          </cell>
          <cell r="T69">
            <v>-32000</v>
          </cell>
          <cell r="U69">
            <v>-32000</v>
          </cell>
          <cell r="V69">
            <v>-32000</v>
          </cell>
          <cell r="W69">
            <v>-32000</v>
          </cell>
          <cell r="X69">
            <v>-32000</v>
          </cell>
          <cell r="Y69">
            <v>-32000</v>
          </cell>
          <cell r="Z69">
            <v>-32000</v>
          </cell>
          <cell r="AA69">
            <v>-32000</v>
          </cell>
          <cell r="AB69">
            <v>-32000</v>
          </cell>
          <cell r="AC69">
            <v>-32000</v>
          </cell>
        </row>
        <row r="70">
          <cell r="A70" t="str">
            <v>Spez_res_asapraisl_dot</v>
          </cell>
          <cell r="J70">
            <v>0</v>
          </cell>
          <cell r="K70">
            <v>0</v>
          </cell>
          <cell r="L70">
            <v>0</v>
          </cell>
          <cell r="M70">
            <v>2042494</v>
          </cell>
          <cell r="N70">
            <v>1772002</v>
          </cell>
          <cell r="O70">
            <v>2019953</v>
          </cell>
          <cell r="P70">
            <v>1997412</v>
          </cell>
          <cell r="Q70">
            <v>1974871</v>
          </cell>
          <cell r="R70">
            <v>1952330</v>
          </cell>
          <cell r="S70">
            <v>1929789</v>
          </cell>
          <cell r="T70">
            <v>1907248</v>
          </cell>
          <cell r="U70">
            <v>1884707</v>
          </cell>
          <cell r="V70">
            <v>1862166</v>
          </cell>
          <cell r="W70">
            <v>1839625</v>
          </cell>
          <cell r="X70">
            <v>1817084</v>
          </cell>
          <cell r="Y70">
            <v>1794543</v>
          </cell>
          <cell r="Z70">
            <v>1772002</v>
          </cell>
          <cell r="AA70">
            <v>1501510</v>
          </cell>
          <cell r="AB70">
            <v>1231018</v>
          </cell>
          <cell r="AC70">
            <v>960526</v>
          </cell>
        </row>
        <row r="71">
          <cell r="A71" t="str">
            <v>Spez_res_asapraisl_divid</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row>
        <row r="72">
          <cell r="A72" t="str">
            <v>Accruals</v>
          </cell>
          <cell r="B72" t="str">
            <v>BL9080</v>
          </cell>
          <cell r="C72" t="str">
            <v>B</v>
          </cell>
          <cell r="D72">
            <v>680</v>
          </cell>
          <cell r="E72" t="str">
            <v>Accruals</v>
          </cell>
          <cell r="H72" t="str">
            <v>BalanceSheet</v>
          </cell>
          <cell r="J72">
            <v>74300</v>
          </cell>
          <cell r="K72">
            <v>126215</v>
          </cell>
          <cell r="L72">
            <v>75000</v>
          </cell>
          <cell r="M72">
            <v>874341</v>
          </cell>
          <cell r="N72">
            <v>823063.9</v>
          </cell>
          <cell r="O72">
            <v>867406.9</v>
          </cell>
          <cell r="P72">
            <v>857529.9</v>
          </cell>
          <cell r="Q72">
            <v>847653.9</v>
          </cell>
          <cell r="R72">
            <v>842017.9</v>
          </cell>
          <cell r="S72">
            <v>836381.9</v>
          </cell>
          <cell r="T72">
            <v>830745.9</v>
          </cell>
          <cell r="U72">
            <v>825109.9</v>
          </cell>
          <cell r="V72">
            <v>819473.9</v>
          </cell>
          <cell r="W72">
            <v>813837.9</v>
          </cell>
          <cell r="X72">
            <v>808201.9</v>
          </cell>
          <cell r="Y72">
            <v>802565.9</v>
          </cell>
          <cell r="Z72">
            <v>823063.9</v>
          </cell>
          <cell r="AA72">
            <v>758524.09</v>
          </cell>
          <cell r="AB72">
            <v>694141.24900000007</v>
          </cell>
          <cell r="AC72">
            <v>629923.46140000003</v>
          </cell>
        </row>
        <row r="73">
          <cell r="A73" t="str">
            <v>Pens_sim_oblig_ext</v>
          </cell>
          <cell r="B73" t="str">
            <v>BL1710.extern</v>
          </cell>
          <cell r="D73">
            <v>690</v>
          </cell>
          <cell r="E73" t="str">
            <v xml:space="preserve">         I. Pensions and similar obligations - extern</v>
          </cell>
          <cell r="H73" t="str">
            <v>ManOldData, ManInpFin</v>
          </cell>
          <cell r="J73">
            <v>0</v>
          </cell>
          <cell r="K73">
            <v>74300</v>
          </cell>
          <cell r="L73">
            <v>75000</v>
          </cell>
          <cell r="M73">
            <v>80269</v>
          </cell>
          <cell r="N73">
            <v>80269</v>
          </cell>
          <cell r="O73">
            <v>80269</v>
          </cell>
          <cell r="P73">
            <v>80269</v>
          </cell>
          <cell r="Q73">
            <v>80269</v>
          </cell>
          <cell r="R73">
            <v>80269</v>
          </cell>
          <cell r="S73">
            <v>80269</v>
          </cell>
          <cell r="T73">
            <v>80269</v>
          </cell>
          <cell r="U73">
            <v>80269</v>
          </cell>
          <cell r="V73">
            <v>80269</v>
          </cell>
          <cell r="W73">
            <v>80269</v>
          </cell>
          <cell r="X73">
            <v>80269</v>
          </cell>
          <cell r="Y73">
            <v>80269</v>
          </cell>
          <cell r="Z73">
            <v>80269</v>
          </cell>
          <cell r="AA73">
            <v>80269</v>
          </cell>
          <cell r="AB73">
            <v>80269</v>
          </cell>
          <cell r="AC73">
            <v>80269</v>
          </cell>
        </row>
        <row r="74">
          <cell r="A74" t="str">
            <v>Pens_sim_oblig_int</v>
          </cell>
          <cell r="B74" t="str">
            <v>BL1710.intern</v>
          </cell>
          <cell r="D74">
            <v>700</v>
          </cell>
          <cell r="E74" t="str">
            <v xml:space="preserve">         I. Pensions and similar obligations - intern</v>
          </cell>
          <cell r="H74" t="str">
            <v>ManOldData, ManInpFin</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row>
        <row r="75">
          <cell r="A75" t="str">
            <v>Pens_sim_oblig</v>
          </cell>
          <cell r="B75" t="str">
            <v>BL1710</v>
          </cell>
          <cell r="C75" t="str">
            <v>B</v>
          </cell>
          <cell r="D75">
            <v>710</v>
          </cell>
          <cell r="E75" t="str">
            <v>Pensions and similar obligations</v>
          </cell>
          <cell r="H75" t="str">
            <v>BalanceSheet</v>
          </cell>
          <cell r="J75">
            <v>0</v>
          </cell>
          <cell r="K75">
            <v>74300</v>
          </cell>
          <cell r="L75">
            <v>75000</v>
          </cell>
          <cell r="M75">
            <v>80269</v>
          </cell>
          <cell r="N75">
            <v>80269</v>
          </cell>
          <cell r="O75">
            <v>80269</v>
          </cell>
          <cell r="P75">
            <v>80269</v>
          </cell>
          <cell r="Q75">
            <v>80269</v>
          </cell>
          <cell r="R75">
            <v>80269</v>
          </cell>
          <cell r="S75">
            <v>80269</v>
          </cell>
          <cell r="T75">
            <v>80269</v>
          </cell>
          <cell r="U75">
            <v>80269</v>
          </cell>
          <cell r="V75">
            <v>80269</v>
          </cell>
          <cell r="W75">
            <v>80269</v>
          </cell>
          <cell r="X75">
            <v>80269</v>
          </cell>
          <cell r="Y75">
            <v>80269</v>
          </cell>
          <cell r="Z75">
            <v>80269</v>
          </cell>
          <cell r="AA75">
            <v>80269</v>
          </cell>
          <cell r="AB75">
            <v>80269</v>
          </cell>
          <cell r="AC75">
            <v>80269</v>
          </cell>
        </row>
        <row r="76">
          <cell r="A76" t="str">
            <v>Tax_acc_ext</v>
          </cell>
          <cell r="B76" t="str">
            <v>BL1720.extern</v>
          </cell>
          <cell r="D76">
            <v>720</v>
          </cell>
          <cell r="E76" t="str">
            <v xml:space="preserve">         II. Tax accruals - extern</v>
          </cell>
          <cell r="H76" t="str">
            <v>ManOldData, ManInpFin</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row>
        <row r="77">
          <cell r="A77" t="str">
            <v>Tax_acc_int</v>
          </cell>
          <cell r="B77" t="str">
            <v>BL1720.intern</v>
          </cell>
          <cell r="D77">
            <v>730</v>
          </cell>
          <cell r="E77" t="str">
            <v xml:space="preserve">         II. Tax accruals - intern</v>
          </cell>
          <cell r="H77" t="str">
            <v>ManOldData, ManInpFin</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row>
        <row r="78">
          <cell r="A78" t="str">
            <v>Tax accruals</v>
          </cell>
          <cell r="B78" t="str">
            <v>BL1720</v>
          </cell>
          <cell r="C78" t="str">
            <v>B</v>
          </cell>
          <cell r="D78">
            <v>740</v>
          </cell>
          <cell r="E78" t="str">
            <v>Tax accruals</v>
          </cell>
          <cell r="H78" t="str">
            <v>BalanceSheet</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row>
        <row r="79">
          <cell r="A79" t="str">
            <v>oth_acc_ext</v>
          </cell>
          <cell r="B79" t="str">
            <v>BL1730.extern</v>
          </cell>
          <cell r="D79">
            <v>750</v>
          </cell>
          <cell r="E79" t="str">
            <v xml:space="preserve">         III. Other accruals - extern</v>
          </cell>
          <cell r="H79" t="str">
            <v>ManOldData, ManInpFin</v>
          </cell>
          <cell r="J79">
            <v>74300</v>
          </cell>
          <cell r="K79">
            <v>51915</v>
          </cell>
          <cell r="L79">
            <v>0</v>
          </cell>
          <cell r="M79">
            <v>794072</v>
          </cell>
          <cell r="N79">
            <v>742794.9</v>
          </cell>
          <cell r="O79">
            <v>787137.9</v>
          </cell>
          <cell r="P79">
            <v>777260.9</v>
          </cell>
          <cell r="Q79">
            <v>767384.9</v>
          </cell>
          <cell r="R79">
            <v>761748.9</v>
          </cell>
          <cell r="S79">
            <v>756112.9</v>
          </cell>
          <cell r="T79">
            <v>750476.9</v>
          </cell>
          <cell r="U79">
            <v>744840.9</v>
          </cell>
          <cell r="V79">
            <v>739204.9</v>
          </cell>
          <cell r="W79">
            <v>733568.9</v>
          </cell>
          <cell r="X79">
            <v>727932.9</v>
          </cell>
          <cell r="Y79">
            <v>722296.9</v>
          </cell>
          <cell r="Z79">
            <v>742794.9</v>
          </cell>
          <cell r="AA79">
            <v>678255.09</v>
          </cell>
          <cell r="AB79">
            <v>613872.24900000007</v>
          </cell>
          <cell r="AC79">
            <v>549654.46140000003</v>
          </cell>
        </row>
        <row r="80">
          <cell r="A80" t="str">
            <v>oth_acc_int</v>
          </cell>
          <cell r="B80" t="str">
            <v>BL1730.intern</v>
          </cell>
          <cell r="D80">
            <v>760</v>
          </cell>
          <cell r="E80" t="str">
            <v xml:space="preserve">         III. Other accruals - intern</v>
          </cell>
          <cell r="H80" t="str">
            <v>ManOldData, ManInpFin</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row>
        <row r="81">
          <cell r="A81" t="str">
            <v>Oth_accruals</v>
          </cell>
          <cell r="B81" t="str">
            <v>BL1730</v>
          </cell>
          <cell r="C81" t="str">
            <v>B</v>
          </cell>
          <cell r="D81">
            <v>770</v>
          </cell>
          <cell r="E81" t="str">
            <v>Other accruals</v>
          </cell>
          <cell r="H81" t="str">
            <v>BalanceSheet</v>
          </cell>
          <cell r="J81">
            <v>74300</v>
          </cell>
          <cell r="K81">
            <v>51915</v>
          </cell>
          <cell r="L81">
            <v>0</v>
          </cell>
          <cell r="M81">
            <v>794072</v>
          </cell>
          <cell r="N81">
            <v>742794.9</v>
          </cell>
          <cell r="O81">
            <v>787137.9</v>
          </cell>
          <cell r="P81">
            <v>777260.9</v>
          </cell>
          <cell r="Q81">
            <v>767384.9</v>
          </cell>
          <cell r="R81">
            <v>761748.9</v>
          </cell>
          <cell r="S81">
            <v>756112.9</v>
          </cell>
          <cell r="T81">
            <v>750476.9</v>
          </cell>
          <cell r="U81">
            <v>744840.9</v>
          </cell>
          <cell r="V81">
            <v>739204.9</v>
          </cell>
          <cell r="W81">
            <v>733568.9</v>
          </cell>
          <cell r="X81">
            <v>727932.9</v>
          </cell>
          <cell r="Y81">
            <v>722296.9</v>
          </cell>
          <cell r="Z81">
            <v>742794.9</v>
          </cell>
          <cell r="AA81">
            <v>678255.09</v>
          </cell>
          <cell r="AB81">
            <v>613872.24900000007</v>
          </cell>
          <cell r="AC81">
            <v>549654.46140000003</v>
          </cell>
        </row>
        <row r="82">
          <cell r="A82" t="str">
            <v>Liabilities</v>
          </cell>
          <cell r="B82" t="str">
            <v>BL9100</v>
          </cell>
          <cell r="C82" t="str">
            <v>B</v>
          </cell>
          <cell r="D82">
            <v>780</v>
          </cell>
          <cell r="E82" t="str">
            <v>Liabilities</v>
          </cell>
          <cell r="H82" t="str">
            <v>BalanceSheet</v>
          </cell>
          <cell r="J82">
            <v>1316336</v>
          </cell>
          <cell r="K82">
            <v>1661747</v>
          </cell>
          <cell r="L82">
            <v>997200</v>
          </cell>
          <cell r="M82">
            <v>1075374.3989644651</v>
          </cell>
          <cell r="N82">
            <v>829625.24103695306</v>
          </cell>
          <cell r="O82">
            <v>959625.24103695306</v>
          </cell>
          <cell r="P82">
            <v>949625.24103695306</v>
          </cell>
          <cell r="Q82">
            <v>939625.24103695306</v>
          </cell>
          <cell r="R82">
            <v>929625.24103695306</v>
          </cell>
          <cell r="S82">
            <v>919625.24103695306</v>
          </cell>
          <cell r="T82">
            <v>909625.24103695306</v>
          </cell>
          <cell r="U82">
            <v>899625.24103695306</v>
          </cell>
          <cell r="V82">
            <v>879625.24103695306</v>
          </cell>
          <cell r="W82">
            <v>859625.24103695306</v>
          </cell>
          <cell r="X82">
            <v>839625.24103695306</v>
          </cell>
          <cell r="Y82">
            <v>839625.24103695306</v>
          </cell>
          <cell r="Z82">
            <v>829625.24103695306</v>
          </cell>
          <cell r="AA82">
            <v>887443.57236436603</v>
          </cell>
          <cell r="AB82">
            <v>938472.30258086103</v>
          </cell>
          <cell r="AC82">
            <v>1013361.48294442</v>
          </cell>
        </row>
        <row r="83">
          <cell r="A83" t="str">
            <v>Bonds_debts</v>
          </cell>
          <cell r="B83" t="str">
            <v>BL1810</v>
          </cell>
          <cell r="C83" t="str">
            <v>B</v>
          </cell>
          <cell r="D83">
            <v>790</v>
          </cell>
          <cell r="E83" t="str">
            <v>Bonds/debentures</v>
          </cell>
          <cell r="H83" t="str">
            <v>ManOldData, ManInpFin</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row>
        <row r="84">
          <cell r="A84" t="str">
            <v>Liab_bank</v>
          </cell>
          <cell r="B84" t="str">
            <v>BL1820</v>
          </cell>
          <cell r="C84" t="str">
            <v>B</v>
          </cell>
          <cell r="D84">
            <v>800</v>
          </cell>
          <cell r="E84" t="str">
            <v>Liabilities to banks</v>
          </cell>
          <cell r="H84" t="str">
            <v>ManOldData, ManInpFin</v>
          </cell>
          <cell r="J84">
            <v>360949</v>
          </cell>
          <cell r="K84">
            <v>276093</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row>
        <row r="85">
          <cell r="A85" t="str">
            <v>Liab_bank_inp</v>
          </cell>
          <cell r="B85" t="str">
            <v>BL1820inp</v>
          </cell>
          <cell r="E85" t="str">
            <v>Liabilities to banks MANUAL Input</v>
          </cell>
          <cell r="H85" t="str">
            <v>ManOldData, ManInpFin</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row>
        <row r="86">
          <cell r="A86" t="str">
            <v>Liab_bank_new</v>
          </cell>
          <cell r="B86" t="str">
            <v>BL1820new</v>
          </cell>
          <cell r="E86" t="str">
            <v>Liabilities to banks additional calculation</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row>
        <row r="87">
          <cell r="A87" t="str">
            <v>Adv_receiv</v>
          </cell>
          <cell r="B87" t="str">
            <v>BL1830</v>
          </cell>
          <cell r="C87" t="str">
            <v>B</v>
          </cell>
          <cell r="D87">
            <v>810</v>
          </cell>
          <cell r="E87" t="str">
            <v>Advances received</v>
          </cell>
          <cell r="H87" t="str">
            <v>ManOldData, ManInpFin</v>
          </cell>
          <cell r="J87">
            <v>0</v>
          </cell>
          <cell r="K87">
            <v>0</v>
          </cell>
          <cell r="L87">
            <v>0</v>
          </cell>
          <cell r="M87">
            <v>1296</v>
          </cell>
          <cell r="N87">
            <v>1134</v>
          </cell>
          <cell r="O87">
            <v>1134</v>
          </cell>
          <cell r="P87">
            <v>1134</v>
          </cell>
          <cell r="Q87">
            <v>1134</v>
          </cell>
          <cell r="R87">
            <v>1134</v>
          </cell>
          <cell r="S87">
            <v>1134</v>
          </cell>
          <cell r="T87">
            <v>1134</v>
          </cell>
          <cell r="U87">
            <v>1134</v>
          </cell>
          <cell r="V87">
            <v>1134</v>
          </cell>
          <cell r="W87">
            <v>1134</v>
          </cell>
          <cell r="X87">
            <v>1134</v>
          </cell>
          <cell r="Y87">
            <v>1134</v>
          </cell>
          <cell r="Z87">
            <v>1134</v>
          </cell>
          <cell r="AA87">
            <v>1025</v>
          </cell>
          <cell r="AB87">
            <v>926</v>
          </cell>
          <cell r="AC87">
            <v>836</v>
          </cell>
        </row>
        <row r="88">
          <cell r="A88" t="str">
            <v>Trad_acc_payable</v>
          </cell>
          <cell r="B88" t="str">
            <v>BL1840</v>
          </cell>
          <cell r="C88" t="str">
            <v>B</v>
          </cell>
          <cell r="D88">
            <v>820</v>
          </cell>
          <cell r="E88" t="str">
            <v>Trade accounts payable</v>
          </cell>
          <cell r="H88" t="str">
            <v>ManOldData, ManInpFin</v>
          </cell>
          <cell r="J88">
            <v>483902</v>
          </cell>
          <cell r="K88">
            <v>677291</v>
          </cell>
          <cell r="L88">
            <v>747200</v>
          </cell>
          <cell r="M88">
            <v>777000</v>
          </cell>
          <cell r="N88">
            <v>647000</v>
          </cell>
          <cell r="O88">
            <v>777000</v>
          </cell>
          <cell r="P88">
            <v>767000</v>
          </cell>
          <cell r="Q88">
            <v>757000</v>
          </cell>
          <cell r="R88">
            <v>747000</v>
          </cell>
          <cell r="S88">
            <v>737000</v>
          </cell>
          <cell r="T88">
            <v>727000</v>
          </cell>
          <cell r="U88">
            <v>717000</v>
          </cell>
          <cell r="V88">
            <v>697000</v>
          </cell>
          <cell r="W88">
            <v>677000</v>
          </cell>
          <cell r="X88">
            <v>657000</v>
          </cell>
          <cell r="Y88">
            <v>657000</v>
          </cell>
          <cell r="Z88">
            <v>647000</v>
          </cell>
          <cell r="AA88">
            <v>647000</v>
          </cell>
          <cell r="AB88">
            <v>657000</v>
          </cell>
          <cell r="AC88">
            <v>667000</v>
          </cell>
        </row>
        <row r="89">
          <cell r="A89" t="str">
            <v>Pay_aff_comp</v>
          </cell>
          <cell r="B89" t="str">
            <v>BL9090</v>
          </cell>
          <cell r="C89" t="str">
            <v>B</v>
          </cell>
          <cell r="D89">
            <v>830</v>
          </cell>
          <cell r="E89" t="str">
            <v>Payables to affiliated companies</v>
          </cell>
          <cell r="H89" t="str">
            <v>ManOldData, ManInpFin</v>
          </cell>
          <cell r="J89">
            <v>0</v>
          </cell>
          <cell r="K89">
            <v>0</v>
          </cell>
          <cell r="L89">
            <v>0</v>
          </cell>
          <cell r="M89">
            <v>3000</v>
          </cell>
          <cell r="N89">
            <v>3000</v>
          </cell>
          <cell r="O89">
            <v>3000</v>
          </cell>
          <cell r="P89">
            <v>3000</v>
          </cell>
          <cell r="Q89">
            <v>3000</v>
          </cell>
          <cell r="R89">
            <v>3000</v>
          </cell>
          <cell r="S89">
            <v>3000</v>
          </cell>
          <cell r="T89">
            <v>3000</v>
          </cell>
          <cell r="U89">
            <v>3000</v>
          </cell>
          <cell r="V89">
            <v>3000</v>
          </cell>
          <cell r="W89">
            <v>3000</v>
          </cell>
          <cell r="X89">
            <v>3000</v>
          </cell>
          <cell r="Y89">
            <v>3000</v>
          </cell>
          <cell r="Z89">
            <v>3000</v>
          </cell>
          <cell r="AA89">
            <v>3000</v>
          </cell>
          <cell r="AB89">
            <v>3000</v>
          </cell>
          <cell r="AC89">
            <v>3000</v>
          </cell>
        </row>
        <row r="90">
          <cell r="A90" t="str">
            <v>from_shareh_loan_inbear</v>
          </cell>
          <cell r="B90" t="str">
            <v>BL1850</v>
          </cell>
          <cell r="C90" t="str">
            <v>B</v>
          </cell>
          <cell r="D90">
            <v>840</v>
          </cell>
          <cell r="E90" t="str">
            <v>from shareholders loan (interest bear)</v>
          </cell>
          <cell r="H90" t="str">
            <v>ManOldData, ManInpFin</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row>
        <row r="91">
          <cell r="A91" t="str">
            <v>from_shareh_loan_infree</v>
          </cell>
          <cell r="B91" t="str">
            <v>BL1854</v>
          </cell>
          <cell r="C91" t="str">
            <v>B</v>
          </cell>
          <cell r="D91">
            <v>850</v>
          </cell>
          <cell r="E91" t="str">
            <v>from shareholders loan (interest free)</v>
          </cell>
          <cell r="H91" t="str">
            <v>ManOldData, ManInpFin</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row>
        <row r="92">
          <cell r="A92" t="str">
            <v>from_trade acc_payable</v>
          </cell>
          <cell r="B92" t="str">
            <v>BL1860</v>
          </cell>
          <cell r="C92" t="str">
            <v>B</v>
          </cell>
          <cell r="D92">
            <v>860</v>
          </cell>
          <cell r="E92" t="str">
            <v>from trade accounts payable</v>
          </cell>
          <cell r="H92" t="str">
            <v>BalanceSheet</v>
          </cell>
          <cell r="J92">
            <v>0</v>
          </cell>
          <cell r="K92">
            <v>0</v>
          </cell>
          <cell r="L92">
            <v>0</v>
          </cell>
          <cell r="M92">
            <v>3000</v>
          </cell>
          <cell r="N92">
            <v>3000</v>
          </cell>
          <cell r="O92">
            <v>3000</v>
          </cell>
          <cell r="P92">
            <v>3000</v>
          </cell>
          <cell r="Q92">
            <v>3000</v>
          </cell>
          <cell r="R92">
            <v>3000</v>
          </cell>
          <cell r="S92">
            <v>3000</v>
          </cell>
          <cell r="T92">
            <v>3000</v>
          </cell>
          <cell r="U92">
            <v>3000</v>
          </cell>
          <cell r="V92">
            <v>3000</v>
          </cell>
          <cell r="W92">
            <v>3000</v>
          </cell>
          <cell r="X92">
            <v>3000</v>
          </cell>
          <cell r="Y92">
            <v>3000</v>
          </cell>
          <cell r="Z92">
            <v>3000</v>
          </cell>
          <cell r="AA92">
            <v>3000</v>
          </cell>
          <cell r="AB92">
            <v>3000</v>
          </cell>
          <cell r="AC92">
            <v>3000</v>
          </cell>
        </row>
        <row r="93">
          <cell r="A93" t="str">
            <v>Liab_ass_rel_Comp</v>
          </cell>
          <cell r="B93" t="str">
            <v>BL1870</v>
          </cell>
          <cell r="C93" t="str">
            <v>B</v>
          </cell>
          <cell r="D93">
            <v>870</v>
          </cell>
          <cell r="E93" t="str">
            <v>Liabilities to ass. A. rel. Companies</v>
          </cell>
          <cell r="H93" t="str">
            <v>BalanceSheet</v>
          </cell>
          <cell r="J93">
            <v>0</v>
          </cell>
          <cell r="K93">
            <v>0</v>
          </cell>
          <cell r="L93">
            <v>0</v>
          </cell>
          <cell r="M93">
            <v>5000</v>
          </cell>
          <cell r="N93">
            <v>5000</v>
          </cell>
          <cell r="O93">
            <v>5000</v>
          </cell>
          <cell r="P93">
            <v>5000</v>
          </cell>
          <cell r="Q93">
            <v>5000</v>
          </cell>
          <cell r="R93">
            <v>5000</v>
          </cell>
          <cell r="S93">
            <v>5000</v>
          </cell>
          <cell r="T93">
            <v>5000</v>
          </cell>
          <cell r="U93">
            <v>5000</v>
          </cell>
          <cell r="V93">
            <v>5000</v>
          </cell>
          <cell r="W93">
            <v>5000</v>
          </cell>
          <cell r="X93">
            <v>5000</v>
          </cell>
          <cell r="Y93">
            <v>5000</v>
          </cell>
          <cell r="Z93">
            <v>5000</v>
          </cell>
          <cell r="AA93">
            <v>5000</v>
          </cell>
          <cell r="AB93">
            <v>5000</v>
          </cell>
          <cell r="AC93">
            <v>5000</v>
          </cell>
        </row>
        <row r="94">
          <cell r="A94" t="str">
            <v>oth_liab_int_free_ext</v>
          </cell>
          <cell r="B94" t="str">
            <v>BL1876.extern</v>
          </cell>
          <cell r="D94">
            <v>880</v>
          </cell>
          <cell r="E94" t="str">
            <v xml:space="preserve">         Other interest-free liabilities - extern</v>
          </cell>
          <cell r="H94" t="str">
            <v>ManOldData, ManInpFin</v>
          </cell>
          <cell r="J94">
            <v>0</v>
          </cell>
          <cell r="K94">
            <v>0</v>
          </cell>
          <cell r="L94">
            <v>0</v>
          </cell>
          <cell r="M94">
            <v>289078.39896446501</v>
          </cell>
          <cell r="N94">
            <v>173491.24103695306</v>
          </cell>
          <cell r="O94">
            <v>173491.24103695306</v>
          </cell>
          <cell r="P94">
            <v>173491.24103695306</v>
          </cell>
          <cell r="Q94">
            <v>173491.24103695306</v>
          </cell>
          <cell r="R94">
            <v>173491.24103695306</v>
          </cell>
          <cell r="S94">
            <v>173491.24103695306</v>
          </cell>
          <cell r="T94">
            <v>173491.24103695306</v>
          </cell>
          <cell r="U94">
            <v>173491.24103695306</v>
          </cell>
          <cell r="V94">
            <v>173491.24103695306</v>
          </cell>
          <cell r="W94">
            <v>173491.24103695306</v>
          </cell>
          <cell r="X94">
            <v>173491.24103695306</v>
          </cell>
          <cell r="Y94">
            <v>173491.24103695306</v>
          </cell>
          <cell r="Z94">
            <v>173491.24103695306</v>
          </cell>
          <cell r="AA94">
            <v>231418.57236436603</v>
          </cell>
          <cell r="AB94">
            <v>272546.30258086103</v>
          </cell>
          <cell r="AC94">
            <v>337525.48294441996</v>
          </cell>
        </row>
        <row r="95">
          <cell r="A95" t="str">
            <v>oth_liab_int_free_int</v>
          </cell>
          <cell r="B95" t="str">
            <v>BL1876.intern</v>
          </cell>
          <cell r="D95">
            <v>890</v>
          </cell>
          <cell r="E95" t="str">
            <v xml:space="preserve">         Other interest-free liabilities - intern</v>
          </cell>
          <cell r="H95" t="str">
            <v>ManOldData, ManInpFin</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row>
        <row r="96">
          <cell r="A96" t="str">
            <v>Oth_int_free liab</v>
          </cell>
          <cell r="B96" t="str">
            <v>BL1876</v>
          </cell>
          <cell r="C96" t="str">
            <v>B</v>
          </cell>
          <cell r="D96">
            <v>900</v>
          </cell>
          <cell r="E96" t="str">
            <v>Other interest free liabilities</v>
          </cell>
          <cell r="H96" t="str">
            <v>BalanceSheet</v>
          </cell>
          <cell r="J96">
            <v>0</v>
          </cell>
          <cell r="K96">
            <v>0</v>
          </cell>
          <cell r="L96">
            <v>0</v>
          </cell>
          <cell r="M96">
            <v>289078.39896446501</v>
          </cell>
          <cell r="N96">
            <v>173491.24103695306</v>
          </cell>
          <cell r="O96">
            <v>173491.24103695306</v>
          </cell>
          <cell r="P96">
            <v>173491.24103695306</v>
          </cell>
          <cell r="Q96">
            <v>173491.24103695306</v>
          </cell>
          <cell r="R96">
            <v>173491.24103695306</v>
          </cell>
          <cell r="S96">
            <v>173491.24103695306</v>
          </cell>
          <cell r="T96">
            <v>173491.24103695306</v>
          </cell>
          <cell r="U96">
            <v>173491.24103695306</v>
          </cell>
          <cell r="V96">
            <v>173491.24103695306</v>
          </cell>
          <cell r="W96">
            <v>173491.24103695306</v>
          </cell>
          <cell r="X96">
            <v>173491.24103695306</v>
          </cell>
          <cell r="Y96">
            <v>173491.24103695306</v>
          </cell>
          <cell r="Z96">
            <v>173491.24103695306</v>
          </cell>
          <cell r="AA96">
            <v>231418.57236436603</v>
          </cell>
          <cell r="AB96">
            <v>272546.30258086103</v>
          </cell>
          <cell r="AC96">
            <v>337525.48294441996</v>
          </cell>
        </row>
        <row r="97">
          <cell r="A97" t="str">
            <v>oth_earnliab_int_ext</v>
          </cell>
          <cell r="B97" t="str">
            <v>BL1878.extern</v>
          </cell>
          <cell r="D97">
            <v>910</v>
          </cell>
          <cell r="E97" t="str">
            <v xml:space="preserve">         Other interest-earningliabilities - extern</v>
          </cell>
          <cell r="H97" t="str">
            <v>ManOldData, ManInpFin</v>
          </cell>
          <cell r="J97">
            <v>471485</v>
          </cell>
          <cell r="K97">
            <v>708363</v>
          </cell>
          <cell r="L97">
            <v>250000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row>
        <row r="98">
          <cell r="A98" t="str">
            <v>oth_earnliab_int_int</v>
          </cell>
          <cell r="B98" t="str">
            <v>BL1878.intern</v>
          </cell>
          <cell r="D98">
            <v>920</v>
          </cell>
          <cell r="E98" t="str">
            <v xml:space="preserve">         Other interest-earningliabilities - intern</v>
          </cell>
          <cell r="H98" t="str">
            <v>ManOldData, ManInpFin</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row>
        <row r="99">
          <cell r="A99" t="str">
            <v>Oth_int_earn_liab</v>
          </cell>
          <cell r="B99" t="str">
            <v>BL1878</v>
          </cell>
          <cell r="C99" t="str">
            <v>B</v>
          </cell>
          <cell r="D99">
            <v>930</v>
          </cell>
          <cell r="E99" t="str">
            <v>Other interest earning liabilities</v>
          </cell>
          <cell r="H99" t="str">
            <v>BalanceSheet</v>
          </cell>
          <cell r="J99">
            <v>471485</v>
          </cell>
          <cell r="K99">
            <v>708363</v>
          </cell>
          <cell r="L99">
            <v>250000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row>
        <row r="100">
          <cell r="A100" t="str">
            <v>oth_liab_ext</v>
          </cell>
          <cell r="B100" t="str">
            <v>BL1880.extern</v>
          </cell>
          <cell r="D100">
            <v>940</v>
          </cell>
          <cell r="E100" t="str">
            <v xml:space="preserve">         VII. Other liabilities - extern</v>
          </cell>
          <cell r="H100" t="str">
            <v>ManOldData, ManInpFin</v>
          </cell>
          <cell r="J100">
            <v>471485</v>
          </cell>
          <cell r="K100">
            <v>708363</v>
          </cell>
          <cell r="L100">
            <v>250000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row>
        <row r="101">
          <cell r="A101" t="str">
            <v>oth_liab_int</v>
          </cell>
          <cell r="B101" t="str">
            <v>BL1880.intern</v>
          </cell>
          <cell r="D101">
            <v>950</v>
          </cell>
          <cell r="E101" t="str">
            <v xml:space="preserve">         VII. Other liabilities - intern</v>
          </cell>
          <cell r="H101" t="str">
            <v>ManOldData, ManInpFin</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row>
        <row r="102">
          <cell r="A102" t="str">
            <v>Oth_liab</v>
          </cell>
          <cell r="B102" t="str">
            <v>BL1880</v>
          </cell>
          <cell r="C102" t="str">
            <v>B</v>
          </cell>
          <cell r="D102">
            <v>960</v>
          </cell>
          <cell r="E102" t="str">
            <v>Other liabilities</v>
          </cell>
          <cell r="H102" t="str">
            <v>BalanceSheet</v>
          </cell>
          <cell r="J102">
            <v>471485</v>
          </cell>
          <cell r="K102">
            <v>708363</v>
          </cell>
          <cell r="L102">
            <v>250000</v>
          </cell>
          <cell r="M102">
            <v>289078.39896446501</v>
          </cell>
          <cell r="N102">
            <v>173491.24103695306</v>
          </cell>
          <cell r="O102">
            <v>173491.24103695306</v>
          </cell>
          <cell r="P102">
            <v>173491.24103695306</v>
          </cell>
          <cell r="Q102">
            <v>173491.24103695306</v>
          </cell>
          <cell r="R102">
            <v>173491.24103695306</v>
          </cell>
          <cell r="S102">
            <v>173491.24103695306</v>
          </cell>
          <cell r="T102">
            <v>173491.24103695306</v>
          </cell>
          <cell r="U102">
            <v>173491.24103695306</v>
          </cell>
          <cell r="V102">
            <v>173491.24103695306</v>
          </cell>
          <cell r="W102">
            <v>173491.24103695306</v>
          </cell>
          <cell r="X102">
            <v>173491.24103695306</v>
          </cell>
          <cell r="Y102">
            <v>173491.24103695306</v>
          </cell>
          <cell r="Z102">
            <v>173491.24103695306</v>
          </cell>
          <cell r="AA102">
            <v>231418.57236436603</v>
          </cell>
          <cell r="AB102">
            <v>272546.30258086103</v>
          </cell>
          <cell r="AC102">
            <v>337525.48294441996</v>
          </cell>
        </row>
        <row r="103">
          <cell r="A103" t="str">
            <v>Def_inc</v>
          </cell>
          <cell r="B103" t="str">
            <v>BL1910</v>
          </cell>
          <cell r="C103" t="str">
            <v>B</v>
          </cell>
          <cell r="D103">
            <v>970</v>
          </cell>
          <cell r="E103" t="str">
            <v>Deferred income</v>
          </cell>
          <cell r="H103" t="str">
            <v>ManOldData, ManInpFin</v>
          </cell>
          <cell r="J103">
            <v>102706</v>
          </cell>
          <cell r="K103">
            <v>792160</v>
          </cell>
          <cell r="L103">
            <v>150000</v>
          </cell>
          <cell r="M103">
            <v>158492</v>
          </cell>
          <cell r="N103">
            <v>166415</v>
          </cell>
          <cell r="O103">
            <v>166415</v>
          </cell>
          <cell r="P103">
            <v>166415</v>
          </cell>
          <cell r="Q103">
            <v>166415</v>
          </cell>
          <cell r="R103">
            <v>166415</v>
          </cell>
          <cell r="S103">
            <v>166415</v>
          </cell>
          <cell r="T103">
            <v>166415</v>
          </cell>
          <cell r="U103">
            <v>166415</v>
          </cell>
          <cell r="V103">
            <v>166415</v>
          </cell>
          <cell r="W103">
            <v>166415</v>
          </cell>
          <cell r="X103">
            <v>166415</v>
          </cell>
          <cell r="Y103">
            <v>166415</v>
          </cell>
          <cell r="Z103">
            <v>166415</v>
          </cell>
          <cell r="AA103">
            <v>174734</v>
          </cell>
          <cell r="AB103">
            <v>183469</v>
          </cell>
          <cell r="AC103">
            <v>192641</v>
          </cell>
        </row>
        <row r="104">
          <cell r="A104" t="str">
            <v>Tot_shareh_eq_liab</v>
          </cell>
          <cell r="B104" t="str">
            <v>BL9940</v>
          </cell>
          <cell r="C104" t="str">
            <v>B</v>
          </cell>
          <cell r="D104">
            <v>980</v>
          </cell>
          <cell r="E104" t="str">
            <v>Total shareholders equity and liability</v>
          </cell>
          <cell r="H104" t="str">
            <v>BalanceSheet</v>
          </cell>
          <cell r="J104">
            <v>9979396</v>
          </cell>
          <cell r="K104">
            <v>13945176</v>
          </cell>
          <cell r="L104">
            <v>14931757.98469647</v>
          </cell>
          <cell r="M104">
            <v>15176044.185173953</v>
          </cell>
          <cell r="N104">
            <v>15984988.203361247</v>
          </cell>
          <cell r="O104">
            <v>15188420.820066979</v>
          </cell>
          <cell r="P104">
            <v>15298582.964223834</v>
          </cell>
          <cell r="Q104">
            <v>15397836.26533979</v>
          </cell>
          <cell r="R104">
            <v>15507097.47160296</v>
          </cell>
          <cell r="S104">
            <v>15622053.601223305</v>
          </cell>
          <cell r="T104">
            <v>15731666.896492053</v>
          </cell>
          <cell r="U104">
            <v>15866877.67855718</v>
          </cell>
          <cell r="V104">
            <v>15471812.568118336</v>
          </cell>
          <cell r="W104">
            <v>15577071.164356483</v>
          </cell>
          <cell r="X104">
            <v>15696435.153582662</v>
          </cell>
          <cell r="Y104">
            <v>15834953.17809684</v>
          </cell>
          <cell r="Z104">
            <v>15984988.203361429</v>
          </cell>
          <cell r="AA104">
            <v>17078655.518052887</v>
          </cell>
          <cell r="AB104">
            <v>18258426.559271391</v>
          </cell>
          <cell r="AC104">
            <v>19642446.975802667</v>
          </cell>
        </row>
        <row r="105">
          <cell r="A105" t="str">
            <v>Plug account account für Bilanz</v>
          </cell>
          <cell r="B105" t="str">
            <v>BL9991</v>
          </cell>
          <cell r="C105" t="str">
            <v>B</v>
          </cell>
          <cell r="D105">
            <v>990</v>
          </cell>
          <cell r="E105" t="str">
            <v>Plug account account für Bilanz</v>
          </cell>
          <cell r="H105" t="str">
            <v>ManOldData, ManInpFin</v>
          </cell>
          <cell r="J105">
            <v>0</v>
          </cell>
          <cell r="K105">
            <v>0</v>
          </cell>
          <cell r="L105">
            <v>0.41880108416080475</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row>
        <row r="106">
          <cell r="A106" t="str">
            <v>rev_tel_netw_comm_ext</v>
          </cell>
          <cell r="B106" t="str">
            <v>GV0110.extern</v>
          </cell>
          <cell r="C106" t="str">
            <v>GV</v>
          </cell>
          <cell r="D106">
            <v>1000</v>
          </cell>
          <cell r="E106" t="str">
            <v>revenue from telephone network comm. - extern</v>
          </cell>
          <cell r="H106" t="str">
            <v>ManOldData, ManInpFin</v>
          </cell>
          <cell r="J106">
            <v>5829972</v>
          </cell>
          <cell r="K106">
            <v>4717442</v>
          </cell>
          <cell r="L106">
            <v>5203933</v>
          </cell>
          <cell r="M106">
            <v>4269452.5037199995</v>
          </cell>
          <cell r="N106">
            <v>4106110.4685999979</v>
          </cell>
          <cell r="O106">
            <v>338526.0527099999</v>
          </cell>
          <cell r="P106">
            <v>339210.30221000017</v>
          </cell>
          <cell r="Q106">
            <v>339886.41879000014</v>
          </cell>
          <cell r="R106">
            <v>340568.25778000004</v>
          </cell>
          <cell r="S106">
            <v>341222.9613100001</v>
          </cell>
          <cell r="T106">
            <v>341881.73725000012</v>
          </cell>
          <cell r="U106">
            <v>342535.30818000011</v>
          </cell>
          <cell r="V106">
            <v>343188.67608999996</v>
          </cell>
          <cell r="W106">
            <v>343830.0713999999</v>
          </cell>
          <cell r="X106">
            <v>344456.64947999967</v>
          </cell>
          <cell r="Y106">
            <v>345090.89065000007</v>
          </cell>
          <cell r="Z106">
            <v>345713.14275</v>
          </cell>
          <cell r="AA106">
            <v>4188445.5079860021</v>
          </cell>
          <cell r="AB106">
            <v>4153286.7396338494</v>
          </cell>
          <cell r="AC106">
            <v>4215139.3853587806</v>
          </cell>
        </row>
        <row r="107">
          <cell r="A107" t="str">
            <v>rev_tel_netw_comm_int</v>
          </cell>
          <cell r="B107" t="str">
            <v>GV0110.intern</v>
          </cell>
          <cell r="C107" t="str">
            <v>GV</v>
          </cell>
          <cell r="D107">
            <v>1010</v>
          </cell>
          <cell r="E107" t="str">
            <v>revenue from telephone network comm. - intern</v>
          </cell>
          <cell r="H107" t="str">
            <v>ManOldData, ManInpFin</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row>
        <row r="108">
          <cell r="A108" t="str">
            <v>rev_tel_netw_comm_Ums_AE</v>
          </cell>
          <cell r="B108" t="str">
            <v>GV0110.Ums_AE</v>
          </cell>
          <cell r="C108" t="str">
            <v>GV</v>
          </cell>
          <cell r="D108">
            <v>1020</v>
          </cell>
          <cell r="E108" t="str">
            <v>revenue from telephone network comm. - Ums_AE</v>
          </cell>
          <cell r="H108" t="str">
            <v>ManOldData, ManInpFin</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row>
        <row r="109">
          <cell r="A109" t="str">
            <v>rev_tel_netw_comm</v>
          </cell>
          <cell r="B109" t="str">
            <v>GV0110</v>
          </cell>
          <cell r="C109" t="str">
            <v>GV</v>
          </cell>
          <cell r="D109">
            <v>1030</v>
          </cell>
          <cell r="E109" t="str">
            <v>revenue from telephone network comm.</v>
          </cell>
          <cell r="H109" t="str">
            <v>GV</v>
          </cell>
          <cell r="J109">
            <v>5829972</v>
          </cell>
          <cell r="K109">
            <v>4717442</v>
          </cell>
          <cell r="L109">
            <v>5203933</v>
          </cell>
          <cell r="M109">
            <v>4269452.5037199995</v>
          </cell>
          <cell r="N109">
            <v>4106110.4685999979</v>
          </cell>
          <cell r="O109">
            <v>338526.0527099999</v>
          </cell>
          <cell r="P109">
            <v>339210.30221000017</v>
          </cell>
          <cell r="Q109">
            <v>339886.41879000014</v>
          </cell>
          <cell r="R109">
            <v>340568.25778000004</v>
          </cell>
          <cell r="S109">
            <v>341222.9613100001</v>
          </cell>
          <cell r="T109">
            <v>341881.73725000012</v>
          </cell>
          <cell r="U109">
            <v>342535.30818000011</v>
          </cell>
          <cell r="V109">
            <v>343188.67608999996</v>
          </cell>
          <cell r="W109">
            <v>343830.0713999999</v>
          </cell>
          <cell r="X109">
            <v>344456.64947999967</v>
          </cell>
          <cell r="Y109">
            <v>345090.89065000007</v>
          </cell>
          <cell r="Z109">
            <v>345713.14275</v>
          </cell>
          <cell r="AA109">
            <v>4188445.5079860021</v>
          </cell>
          <cell r="AB109">
            <v>4153286.7396338494</v>
          </cell>
          <cell r="AC109">
            <v>4215139.3853587806</v>
          </cell>
        </row>
        <row r="110">
          <cell r="A110" t="str">
            <v>net_rev_lic_serv_prov_ext</v>
          </cell>
          <cell r="B110" t="str">
            <v>GV0130.extern</v>
          </cell>
          <cell r="C110" t="str">
            <v>GV</v>
          </cell>
          <cell r="D110">
            <v>1040</v>
          </cell>
          <cell r="E110" t="str">
            <v>Net revenue from licensed service prov. - extern</v>
          </cell>
          <cell r="H110" t="str">
            <v>ManOldData, ManInpFin</v>
          </cell>
          <cell r="J110">
            <v>0</v>
          </cell>
          <cell r="K110">
            <v>0</v>
          </cell>
          <cell r="L110">
            <v>798613</v>
          </cell>
          <cell r="M110">
            <v>592089.27966</v>
          </cell>
          <cell r="N110">
            <v>716460.60262000002</v>
          </cell>
          <cell r="O110">
            <v>50478.473510000011</v>
          </cell>
          <cell r="P110">
            <v>49731.084210000008</v>
          </cell>
          <cell r="Q110">
            <v>52245.353930000005</v>
          </cell>
          <cell r="R110">
            <v>53545.510119999999</v>
          </cell>
          <cell r="S110">
            <v>56590.923199999997</v>
          </cell>
          <cell r="T110">
            <v>59545.648379999984</v>
          </cell>
          <cell r="U110">
            <v>68311.037239999991</v>
          </cell>
          <cell r="V110">
            <v>72787.652770000015</v>
          </cell>
          <cell r="W110">
            <v>63541.824799999995</v>
          </cell>
          <cell r="X110">
            <v>63430.817779999998</v>
          </cell>
          <cell r="Y110">
            <v>62487.208910000001</v>
          </cell>
          <cell r="Z110">
            <v>63765.067770000009</v>
          </cell>
          <cell r="AA110">
            <v>831158.98182999983</v>
          </cell>
          <cell r="AB110">
            <v>956104.46733999997</v>
          </cell>
          <cell r="AC110">
            <v>1052744.0472900001</v>
          </cell>
        </row>
        <row r="111">
          <cell r="A111" t="str">
            <v>net_rev_lic_serv_prov_int</v>
          </cell>
          <cell r="B111" t="str">
            <v>GV0130.intern</v>
          </cell>
          <cell r="C111" t="str">
            <v>GV</v>
          </cell>
          <cell r="D111">
            <v>1050</v>
          </cell>
          <cell r="E111" t="str">
            <v>Net revenue from licensed service prov. - intern</v>
          </cell>
          <cell r="H111" t="str">
            <v>ManOldData, ManInpFin</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row>
        <row r="112">
          <cell r="A112" t="str">
            <v>net_ rev_ lic_serv_prov_Ums_AE</v>
          </cell>
          <cell r="B112" t="str">
            <v>GV0130.Ums_AE</v>
          </cell>
          <cell r="C112" t="str">
            <v>GV</v>
          </cell>
          <cell r="D112">
            <v>1060</v>
          </cell>
          <cell r="E112" t="str">
            <v>Net revenue from licensed service prov. - Ums_AE</v>
          </cell>
          <cell r="H112" t="str">
            <v>ManOldData, ManInpFin</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row>
        <row r="113">
          <cell r="A113" t="str">
            <v>net_rev_lic_serv_prov</v>
          </cell>
          <cell r="B113" t="str">
            <v>GV0130</v>
          </cell>
          <cell r="C113" t="str">
            <v>GV</v>
          </cell>
          <cell r="D113">
            <v>1070</v>
          </cell>
          <cell r="E113" t="str">
            <v>Net revenue from licensed service prov.</v>
          </cell>
          <cell r="H113" t="str">
            <v>GV</v>
          </cell>
          <cell r="J113">
            <v>0</v>
          </cell>
          <cell r="K113">
            <v>0</v>
          </cell>
          <cell r="L113">
            <v>798613</v>
          </cell>
          <cell r="M113">
            <v>779559.35965999996</v>
          </cell>
          <cell r="N113">
            <v>840797.91657999996</v>
          </cell>
          <cell r="O113">
            <v>59721.177250000008</v>
          </cell>
          <cell r="P113">
            <v>58674.51471000001</v>
          </cell>
          <cell r="Q113">
            <v>61497.282510000005</v>
          </cell>
          <cell r="R113">
            <v>63009.49134</v>
          </cell>
          <cell r="S113">
            <v>66379.182339999999</v>
          </cell>
          <cell r="T113">
            <v>70025.53591999998</v>
          </cell>
          <cell r="U113">
            <v>81226.783939999994</v>
          </cell>
          <cell r="V113">
            <v>86711.735110000009</v>
          </cell>
          <cell r="W113">
            <v>74199.954059999989</v>
          </cell>
          <cell r="X113">
            <v>73490.236799999999</v>
          </cell>
          <cell r="Y113">
            <v>72171.066449999998</v>
          </cell>
          <cell r="Z113">
            <v>73690.956150000013</v>
          </cell>
          <cell r="AA113">
            <v>946991.85928999982</v>
          </cell>
          <cell r="AB113">
            <v>1068155.92808</v>
          </cell>
          <cell r="AC113">
            <v>1166034.3758500002</v>
          </cell>
        </row>
        <row r="114">
          <cell r="A114" t="str">
            <v>Net_rev_add_val_comm_ext</v>
          </cell>
          <cell r="B114" t="str">
            <v>GV0140.extern</v>
          </cell>
          <cell r="C114" t="str">
            <v>GV</v>
          </cell>
          <cell r="D114">
            <v>1080</v>
          </cell>
          <cell r="E114" t="str">
            <v>Net revenue from added-value comm. - extern</v>
          </cell>
          <cell r="H114" t="str">
            <v>ManOldData, ManInpFin</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row>
        <row r="115">
          <cell r="A115" t="str">
            <v>Net_rev_add_val_comm_int</v>
          </cell>
          <cell r="B115" t="str">
            <v>GV0140.intern</v>
          </cell>
          <cell r="C115" t="str">
            <v>GV</v>
          </cell>
          <cell r="D115">
            <v>1090</v>
          </cell>
          <cell r="E115" t="str">
            <v>Net revenue from added-value comm. - intern</v>
          </cell>
          <cell r="H115" t="str">
            <v>ManOldData, ManInpFin</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row>
        <row r="116">
          <cell r="A116" t="str">
            <v>Net_rev_add_val_comm_Ums_AE</v>
          </cell>
          <cell r="B116" t="str">
            <v>GV0140.Ums_AE</v>
          </cell>
          <cell r="C116" t="str">
            <v>GV</v>
          </cell>
          <cell r="D116">
            <v>1100</v>
          </cell>
          <cell r="E116" t="str">
            <v>Net revenue from added-value comm. - Ums_AE</v>
          </cell>
          <cell r="H116" t="str">
            <v>ManOldData, ManInpFin</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row>
        <row r="117">
          <cell r="A117" t="str">
            <v>Net_rev_add_val_comm</v>
          </cell>
          <cell r="B117" t="str">
            <v>GV0140</v>
          </cell>
          <cell r="C117" t="str">
            <v>GV</v>
          </cell>
          <cell r="D117">
            <v>1110</v>
          </cell>
          <cell r="E117" t="str">
            <v>Net revenue from added-value comm.</v>
          </cell>
          <cell r="H117" t="str">
            <v>GV</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row>
        <row r="118">
          <cell r="A118" t="str">
            <v>Net_rev_mob_comm_ext</v>
          </cell>
          <cell r="B118" t="str">
            <v>GV0150.extern</v>
          </cell>
          <cell r="C118" t="str">
            <v>GV</v>
          </cell>
          <cell r="D118">
            <v>1120</v>
          </cell>
          <cell r="E118" t="str">
            <v>Net revenue from mobile communications - extern</v>
          </cell>
          <cell r="H118" t="str">
            <v>ManOldData, ManInpFin</v>
          </cell>
          <cell r="J118">
            <v>0</v>
          </cell>
          <cell r="K118">
            <v>1673006</v>
          </cell>
          <cell r="L118">
            <v>1937209</v>
          </cell>
          <cell r="M118">
            <v>2064954.2498851658</v>
          </cell>
          <cell r="N118">
            <v>2291959.1369821737</v>
          </cell>
          <cell r="O118">
            <v>194230.81473321663</v>
          </cell>
          <cell r="P118">
            <v>181088.68334447284</v>
          </cell>
          <cell r="Q118">
            <v>178150.63912040868</v>
          </cell>
          <cell r="R118">
            <v>183438.38699293017</v>
          </cell>
          <cell r="S118">
            <v>180360.58592728007</v>
          </cell>
          <cell r="T118">
            <v>191803.34787746231</v>
          </cell>
          <cell r="U118">
            <v>214495.05672045823</v>
          </cell>
          <cell r="V118">
            <v>223825.74148992851</v>
          </cell>
          <cell r="W118">
            <v>194836.53747093619</v>
          </cell>
          <cell r="X118">
            <v>183104.01264906049</v>
          </cell>
          <cell r="Y118">
            <v>179863.15306181982</v>
          </cell>
          <cell r="Z118">
            <v>186762.17759419815</v>
          </cell>
          <cell r="AA118">
            <v>2400816.7896150271</v>
          </cell>
          <cell r="AB118">
            <v>2590133.6952274372</v>
          </cell>
          <cell r="AC118">
            <v>2771348.3270932036</v>
          </cell>
        </row>
        <row r="119">
          <cell r="A119" t="str">
            <v>Net_rev_mob_comm_int</v>
          </cell>
          <cell r="B119" t="str">
            <v>GV0150.intern</v>
          </cell>
          <cell r="C119" t="str">
            <v>GV</v>
          </cell>
          <cell r="D119">
            <v>1130</v>
          </cell>
          <cell r="E119" t="str">
            <v>Net revenue from mobile communications - intern</v>
          </cell>
          <cell r="H119" t="str">
            <v>ManOldData, ManInpFin</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row>
        <row r="120">
          <cell r="A120" t="str">
            <v>Net_rev_mob_comm_Ums_AE</v>
          </cell>
          <cell r="B120" t="str">
            <v>GV0150.Ums_AE</v>
          </cell>
          <cell r="C120" t="str">
            <v>GV</v>
          </cell>
          <cell r="D120">
            <v>1140</v>
          </cell>
          <cell r="E120" t="str">
            <v>Net revenue from mobile communications - Ums_AE</v>
          </cell>
          <cell r="H120" t="str">
            <v>ManOldData, ManInpFin</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row>
        <row r="121">
          <cell r="A121" t="str">
            <v>Net_rev_mob_comm</v>
          </cell>
          <cell r="B121" t="str">
            <v>GV0150</v>
          </cell>
          <cell r="C121" t="str">
            <v>GV</v>
          </cell>
          <cell r="D121">
            <v>1150</v>
          </cell>
          <cell r="E121" t="str">
            <v>Net revenue from mobile communications</v>
          </cell>
          <cell r="H121" t="str">
            <v>GV</v>
          </cell>
          <cell r="J121">
            <v>0</v>
          </cell>
          <cell r="K121">
            <v>1673006</v>
          </cell>
          <cell r="L121">
            <v>1937209</v>
          </cell>
          <cell r="M121">
            <v>2064954.2498851658</v>
          </cell>
          <cell r="N121">
            <v>2291959.1369821737</v>
          </cell>
          <cell r="O121">
            <v>194230.81473321663</v>
          </cell>
          <cell r="P121">
            <v>181088.68334447284</v>
          </cell>
          <cell r="Q121">
            <v>178150.63912040868</v>
          </cell>
          <cell r="R121">
            <v>183438.38699293017</v>
          </cell>
          <cell r="S121">
            <v>180360.58592728007</v>
          </cell>
          <cell r="T121">
            <v>191803.34787746231</v>
          </cell>
          <cell r="U121">
            <v>214495.05672045823</v>
          </cell>
          <cell r="V121">
            <v>223825.74148992851</v>
          </cell>
          <cell r="W121">
            <v>194836.53747093619</v>
          </cell>
          <cell r="X121">
            <v>183104.01264906049</v>
          </cell>
          <cell r="Y121">
            <v>179863.15306181982</v>
          </cell>
          <cell r="Z121">
            <v>186762.17759419815</v>
          </cell>
          <cell r="AA121">
            <v>2400816.7896150271</v>
          </cell>
          <cell r="AB121">
            <v>2590133.6952274372</v>
          </cell>
          <cell r="AC121">
            <v>2771348.3270932036</v>
          </cell>
        </row>
        <row r="122">
          <cell r="A122" t="str">
            <v>Net_rev_data_comm_ext</v>
          </cell>
          <cell r="B122" t="str">
            <v>GV0160.extern</v>
          </cell>
          <cell r="C122" t="str">
            <v>GV</v>
          </cell>
          <cell r="D122">
            <v>1160</v>
          </cell>
          <cell r="E122" t="str">
            <v>Net revenue from data communications - extern</v>
          </cell>
          <cell r="H122" t="str">
            <v>ManOldData, ManInpFin</v>
          </cell>
          <cell r="J122">
            <v>0</v>
          </cell>
          <cell r="K122">
            <v>256697</v>
          </cell>
          <cell r="L122">
            <v>314700</v>
          </cell>
          <cell r="M122">
            <v>256497</v>
          </cell>
          <cell r="N122">
            <v>304325.46600000001</v>
          </cell>
          <cell r="O122">
            <v>23195.074000000015</v>
          </cell>
          <cell r="P122">
            <v>23129.488000000012</v>
          </cell>
          <cell r="Q122">
            <v>23294.202000000008</v>
          </cell>
          <cell r="R122">
            <v>23205.506000000012</v>
          </cell>
          <cell r="S122">
            <v>23462.544000000013</v>
          </cell>
          <cell r="T122">
            <v>23837.158000000007</v>
          </cell>
          <cell r="U122">
            <v>25403.802000000003</v>
          </cell>
          <cell r="V122">
            <v>26299.876000000004</v>
          </cell>
          <cell r="W122">
            <v>26842.574000000001</v>
          </cell>
          <cell r="X122">
            <v>27789.772000000008</v>
          </cell>
          <cell r="Y122">
            <v>28614.646000000004</v>
          </cell>
          <cell r="Z122">
            <v>29250.824000000004</v>
          </cell>
          <cell r="AA122">
            <v>332988.79799999995</v>
          </cell>
          <cell r="AB122">
            <v>377580.14199999999</v>
          </cell>
          <cell r="AC122">
            <v>421575.04799999995</v>
          </cell>
        </row>
        <row r="123">
          <cell r="A123" t="str">
            <v>Net_rev_data_comm_int</v>
          </cell>
          <cell r="B123" t="str">
            <v>GV0160.intern</v>
          </cell>
          <cell r="C123" t="str">
            <v>GV</v>
          </cell>
          <cell r="D123">
            <v>1170</v>
          </cell>
          <cell r="E123" t="str">
            <v>Net revenue from data communications - intern</v>
          </cell>
          <cell r="H123" t="str">
            <v>ManOldData, ManInpFin</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row>
        <row r="124">
          <cell r="A124" t="str">
            <v>Net_rev_data_comm_Ums_AE</v>
          </cell>
          <cell r="B124" t="str">
            <v>GV0160.Ums_AE</v>
          </cell>
          <cell r="C124" t="str">
            <v>GV</v>
          </cell>
          <cell r="D124">
            <v>1180</v>
          </cell>
          <cell r="E124" t="str">
            <v>Net revenue from data communications - Ums_AE</v>
          </cell>
          <cell r="H124" t="str">
            <v>ManOldData, ManInpFin</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row>
        <row r="125">
          <cell r="A125" t="str">
            <v>Net_rev_data_comm</v>
          </cell>
          <cell r="B125" t="str">
            <v>GV0160</v>
          </cell>
          <cell r="C125" t="str">
            <v>GV</v>
          </cell>
          <cell r="D125">
            <v>1190</v>
          </cell>
          <cell r="E125" t="str">
            <v>Net revenue from data communications</v>
          </cell>
          <cell r="H125" t="str">
            <v>GV</v>
          </cell>
          <cell r="J125">
            <v>0</v>
          </cell>
          <cell r="K125">
            <v>256697</v>
          </cell>
          <cell r="L125">
            <v>314700</v>
          </cell>
          <cell r="M125">
            <v>256497</v>
          </cell>
          <cell r="N125">
            <v>304325.46600000001</v>
          </cell>
          <cell r="O125">
            <v>23195.074000000015</v>
          </cell>
          <cell r="P125">
            <v>23129.488000000012</v>
          </cell>
          <cell r="Q125">
            <v>23294.202000000008</v>
          </cell>
          <cell r="R125">
            <v>23205.506000000012</v>
          </cell>
          <cell r="S125">
            <v>23462.544000000013</v>
          </cell>
          <cell r="T125">
            <v>23837.158000000007</v>
          </cell>
          <cell r="U125">
            <v>25403.802000000003</v>
          </cell>
          <cell r="V125">
            <v>26299.876000000004</v>
          </cell>
          <cell r="W125">
            <v>26842.574000000001</v>
          </cell>
          <cell r="X125">
            <v>27789.772000000008</v>
          </cell>
          <cell r="Y125">
            <v>28614.646000000004</v>
          </cell>
          <cell r="Z125">
            <v>29250.824000000004</v>
          </cell>
          <cell r="AA125">
            <v>332988.79799999995</v>
          </cell>
          <cell r="AB125">
            <v>377580.14199999999</v>
          </cell>
          <cell r="AC125">
            <v>421575.04799999995</v>
          </cell>
        </row>
        <row r="126">
          <cell r="A126" t="str">
            <v>Net_rev_integ_comm_sys_extern</v>
          </cell>
          <cell r="B126" t="str">
            <v>GV0170.extern</v>
          </cell>
          <cell r="C126" t="str">
            <v>GV</v>
          </cell>
          <cell r="D126">
            <v>1200</v>
          </cell>
          <cell r="E126" t="str">
            <v>Net revenue from integrated comm. system - extern</v>
          </cell>
          <cell r="H126" t="str">
            <v>ManOldData, ManInpFin</v>
          </cell>
          <cell r="J126">
            <v>0</v>
          </cell>
          <cell r="K126">
            <v>0</v>
          </cell>
          <cell r="L126">
            <v>81841</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row>
        <row r="127">
          <cell r="A127" t="str">
            <v>Net_rev_integ_comm_sys_int</v>
          </cell>
          <cell r="B127" t="str">
            <v>GV0170.intern</v>
          </cell>
          <cell r="C127" t="str">
            <v>GV</v>
          </cell>
          <cell r="D127">
            <v>1210</v>
          </cell>
          <cell r="E127" t="str">
            <v>Net revenue from integrated comm. system - intern</v>
          </cell>
          <cell r="H127" t="str">
            <v>ManOldData, ManInpFin</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row>
        <row r="128">
          <cell r="A128" t="str">
            <v>Net_rev_integ_comm_sys_Ums_AE</v>
          </cell>
          <cell r="B128" t="str">
            <v>GV0170.Ums_AE</v>
          </cell>
          <cell r="C128" t="str">
            <v>GV</v>
          </cell>
          <cell r="D128">
            <v>1220</v>
          </cell>
          <cell r="E128" t="str">
            <v>Net revenue from integrated comm. system - Ums_AE</v>
          </cell>
          <cell r="H128" t="str">
            <v>ManOldData, ManInpFin</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row>
        <row r="129">
          <cell r="A129" t="str">
            <v>Net_rev_integ_comm_syst</v>
          </cell>
          <cell r="B129" t="str">
            <v>GV0170</v>
          </cell>
          <cell r="C129" t="str">
            <v>GV</v>
          </cell>
          <cell r="D129">
            <v>1230</v>
          </cell>
          <cell r="E129" t="str">
            <v>Net revenue from integrated comm. system</v>
          </cell>
          <cell r="H129" t="str">
            <v>GV</v>
          </cell>
          <cell r="J129">
            <v>0</v>
          </cell>
          <cell r="K129">
            <v>0</v>
          </cell>
          <cell r="L129">
            <v>81841</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row>
        <row r="130">
          <cell r="A130" t="str">
            <v>Net_rev_multim_comm_ext</v>
          </cell>
          <cell r="B130" t="str">
            <v>GV0180.extern</v>
          </cell>
          <cell r="C130" t="str">
            <v>GV</v>
          </cell>
          <cell r="D130">
            <v>1240</v>
          </cell>
          <cell r="E130" t="str">
            <v>Net revenue from multimedia comm. - extern</v>
          </cell>
          <cell r="H130" t="str">
            <v>ManOldData, ManInpFin</v>
          </cell>
          <cell r="J130">
            <v>0</v>
          </cell>
          <cell r="K130">
            <v>95682</v>
          </cell>
          <cell r="L130">
            <v>15756</v>
          </cell>
          <cell r="M130">
            <v>137405.33351500001</v>
          </cell>
          <cell r="N130">
            <v>223739.31394682184</v>
          </cell>
          <cell r="O130">
            <v>16997.848135200002</v>
          </cell>
          <cell r="P130">
            <v>17868.135439999998</v>
          </cell>
          <cell r="Q130">
            <v>18486.461861599993</v>
          </cell>
          <cell r="R130">
            <v>19185.680096</v>
          </cell>
          <cell r="S130">
            <v>19594.24075360001</v>
          </cell>
          <cell r="T130">
            <v>18349.344112639999</v>
          </cell>
          <cell r="U130">
            <v>17667.334125599991</v>
          </cell>
          <cell r="V130">
            <v>17341.763819999993</v>
          </cell>
          <cell r="W130">
            <v>18476.448302545446</v>
          </cell>
          <cell r="X130">
            <v>19244.847326545449</v>
          </cell>
          <cell r="Y130">
            <v>19650.549989090916</v>
          </cell>
          <cell r="Z130">
            <v>20876.659983999998</v>
          </cell>
          <cell r="AA130">
            <v>268378.02830000001</v>
          </cell>
          <cell r="AB130">
            <v>321211.60036111111</v>
          </cell>
          <cell r="AC130">
            <v>355389.74</v>
          </cell>
        </row>
        <row r="131">
          <cell r="A131" t="str">
            <v>Net_rev_multim_comm_int</v>
          </cell>
          <cell r="B131" t="str">
            <v>GV0180.intern</v>
          </cell>
          <cell r="C131" t="str">
            <v>GV</v>
          </cell>
          <cell r="D131">
            <v>1250</v>
          </cell>
          <cell r="E131" t="str">
            <v>Net revenue from multimedia comm. - intern</v>
          </cell>
          <cell r="H131" t="str">
            <v>ManOldData, ManInpFin</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row>
        <row r="132">
          <cell r="A132" t="str">
            <v>Net_rev_multim_comm_Ums_AE</v>
          </cell>
          <cell r="B132" t="str">
            <v>GV0180.Ums_AE</v>
          </cell>
          <cell r="C132" t="str">
            <v>GV</v>
          </cell>
          <cell r="D132">
            <v>1260</v>
          </cell>
          <cell r="E132" t="str">
            <v>Net revenue from multimedia comm. - Ums_AE</v>
          </cell>
          <cell r="H132" t="str">
            <v>ManOldData, ManInpFin</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row>
        <row r="133">
          <cell r="A133" t="str">
            <v>Net_rev_multim_comm</v>
          </cell>
          <cell r="B133" t="str">
            <v>GV0180</v>
          </cell>
          <cell r="C133" t="str">
            <v>GV</v>
          </cell>
          <cell r="D133">
            <v>1270</v>
          </cell>
          <cell r="E133" t="str">
            <v>Net revenue from multimedia comm.</v>
          </cell>
          <cell r="H133" t="str">
            <v>GV</v>
          </cell>
          <cell r="J133">
            <v>0</v>
          </cell>
          <cell r="K133">
            <v>95682</v>
          </cell>
          <cell r="L133">
            <v>15756</v>
          </cell>
          <cell r="M133">
            <v>137405.33351500001</v>
          </cell>
          <cell r="N133">
            <v>223739.31394682184</v>
          </cell>
          <cell r="O133">
            <v>16997.848135200002</v>
          </cell>
          <cell r="P133">
            <v>17868.135439999998</v>
          </cell>
          <cell r="Q133">
            <v>18486.461861599993</v>
          </cell>
          <cell r="R133">
            <v>19185.680096</v>
          </cell>
          <cell r="S133">
            <v>19594.24075360001</v>
          </cell>
          <cell r="T133">
            <v>18349.344112639999</v>
          </cell>
          <cell r="U133">
            <v>17667.334125599991</v>
          </cell>
          <cell r="V133">
            <v>17341.763819999993</v>
          </cell>
          <cell r="W133">
            <v>18476.448302545446</v>
          </cell>
          <cell r="X133">
            <v>19244.847326545449</v>
          </cell>
          <cell r="Y133">
            <v>19650.549989090916</v>
          </cell>
          <cell r="Z133">
            <v>20876.659983999998</v>
          </cell>
          <cell r="AA133">
            <v>268378.02830000001</v>
          </cell>
          <cell r="AB133">
            <v>321211.60036111111</v>
          </cell>
          <cell r="AC133">
            <v>355389.74</v>
          </cell>
        </row>
        <row r="134">
          <cell r="A134" t="str">
            <v>Net_rev_term_eq_ext</v>
          </cell>
          <cell r="B134" t="str">
            <v>GV0190.extern</v>
          </cell>
          <cell r="C134" t="str">
            <v>GV</v>
          </cell>
          <cell r="D134">
            <v>1280</v>
          </cell>
          <cell r="E134" t="str">
            <v>Net revenue from terminal equipment - extern</v>
          </cell>
          <cell r="H134" t="str">
            <v>ManOldData, ManInpFin</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row>
        <row r="135">
          <cell r="A135" t="str">
            <v>Net_rev_term_eq_int</v>
          </cell>
          <cell r="B135" t="str">
            <v>GV0190.intern</v>
          </cell>
          <cell r="C135" t="str">
            <v>GV</v>
          </cell>
          <cell r="D135">
            <v>1290</v>
          </cell>
          <cell r="E135" t="str">
            <v>Net revenue from terminal equipment - intern</v>
          </cell>
          <cell r="H135" t="str">
            <v>ManOldData, ManInpFin</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row>
        <row r="136">
          <cell r="A136" t="str">
            <v>Net_rev_term_eq_Ums_AE</v>
          </cell>
          <cell r="B136" t="str">
            <v>GV0190.Ums_AE</v>
          </cell>
          <cell r="C136" t="str">
            <v>GV</v>
          </cell>
          <cell r="D136">
            <v>1300</v>
          </cell>
          <cell r="E136" t="str">
            <v>Net revenue from terminal equipment - Ums_AE</v>
          </cell>
          <cell r="H136" t="str">
            <v>ManOldData, ManInpFin</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row>
        <row r="137">
          <cell r="A137" t="str">
            <v>Net_rev_term_eq</v>
          </cell>
          <cell r="B137" t="str">
            <v>GV0190</v>
          </cell>
          <cell r="C137" t="str">
            <v>GV</v>
          </cell>
          <cell r="D137">
            <v>1310</v>
          </cell>
          <cell r="E137" t="str">
            <v>Net revenue from terminal equipment</v>
          </cell>
          <cell r="H137" t="str">
            <v>GV</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row>
        <row r="138">
          <cell r="A138" t="str">
            <v>Net_rev_broadc_ext</v>
          </cell>
          <cell r="B138" t="str">
            <v>GV0200.extern</v>
          </cell>
          <cell r="C138" t="str">
            <v>GV</v>
          </cell>
          <cell r="D138">
            <v>1320</v>
          </cell>
          <cell r="E138" t="str">
            <v>Net revenue from broadcasting - extern</v>
          </cell>
          <cell r="H138" t="str">
            <v>ManOldData, ManInpFin</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row>
        <row r="139">
          <cell r="A139" t="str">
            <v>Net_rev_broadc_int</v>
          </cell>
          <cell r="B139" t="str">
            <v>GV0200.intern</v>
          </cell>
          <cell r="C139" t="str">
            <v>GV</v>
          </cell>
          <cell r="D139">
            <v>1330</v>
          </cell>
          <cell r="E139" t="str">
            <v>Net revenue from broadcasting - intern</v>
          </cell>
          <cell r="H139" t="str">
            <v>ManOldData, ManInpFin</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row>
        <row r="140">
          <cell r="A140" t="str">
            <v>Net_rev_broadc_Ums_AE</v>
          </cell>
          <cell r="B140" t="str">
            <v>GV0200.Ums_AE</v>
          </cell>
          <cell r="C140" t="str">
            <v>GV</v>
          </cell>
          <cell r="D140">
            <v>1340</v>
          </cell>
          <cell r="E140" t="str">
            <v>Net revenue from broadcasting - Ums_AE</v>
          </cell>
          <cell r="H140" t="str">
            <v>ManOldData, ManInpFin</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row>
        <row r="141">
          <cell r="A141" t="str">
            <v>Net_rev_broadc</v>
          </cell>
          <cell r="B141" t="str">
            <v>GV0200</v>
          </cell>
          <cell r="C141" t="str">
            <v>GV</v>
          </cell>
          <cell r="D141">
            <v>1350</v>
          </cell>
          <cell r="E141" t="str">
            <v>Net revenue from broadcasting</v>
          </cell>
          <cell r="H141" t="str">
            <v>GV</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row>
        <row r="142">
          <cell r="A142" t="str">
            <v>Net_rev_broadb_cabl_extern</v>
          </cell>
          <cell r="B142" t="str">
            <v>GV0210.extern</v>
          </cell>
          <cell r="C142" t="str">
            <v>GV</v>
          </cell>
          <cell r="D142">
            <v>1360</v>
          </cell>
          <cell r="E142" t="str">
            <v>Net revenue from broadband cable - extern</v>
          </cell>
          <cell r="H142" t="str">
            <v>ManOldData, ManInpFin</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row>
        <row r="143">
          <cell r="A143" t="str">
            <v>Net_rev_broadb_cabl_int</v>
          </cell>
          <cell r="B143" t="str">
            <v>GV0210.intern</v>
          </cell>
          <cell r="C143" t="str">
            <v>GV</v>
          </cell>
          <cell r="D143">
            <v>1370</v>
          </cell>
          <cell r="E143" t="str">
            <v>Net revenue from broadband cable - intern</v>
          </cell>
          <cell r="H143" t="str">
            <v>ManOldData, ManInpFin</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row>
        <row r="144">
          <cell r="A144" t="str">
            <v>Net_rev_broadb_cabl_Ums_AE</v>
          </cell>
          <cell r="B144" t="str">
            <v>GV0210.Ums_AE</v>
          </cell>
          <cell r="C144" t="str">
            <v>GV</v>
          </cell>
          <cell r="D144">
            <v>1380</v>
          </cell>
          <cell r="E144" t="str">
            <v>Net revenue from broadband cable - Ums_AE</v>
          </cell>
          <cell r="H144" t="str">
            <v>ManOldData, ManInpFin</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row>
        <row r="145">
          <cell r="A145" t="str">
            <v>Net_rev_broadb_cabl</v>
          </cell>
          <cell r="B145" t="str">
            <v>GV0210</v>
          </cell>
          <cell r="C145" t="str">
            <v>GV</v>
          </cell>
          <cell r="D145">
            <v>1390</v>
          </cell>
          <cell r="E145" t="str">
            <v>Net revenue from broadband cable</v>
          </cell>
          <cell r="H145" t="str">
            <v>GV</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row>
        <row r="146">
          <cell r="A146" t="str">
            <v>Net_rev_oth_serv_ext</v>
          </cell>
          <cell r="B146" t="str">
            <v>GV0220.extern</v>
          </cell>
          <cell r="C146" t="str">
            <v>GV</v>
          </cell>
          <cell r="D146">
            <v>1400</v>
          </cell>
          <cell r="E146" t="str">
            <v>Net revenue from other services - extern</v>
          </cell>
          <cell r="H146" t="str">
            <v>ManOldData, ManInpFin</v>
          </cell>
          <cell r="J146">
            <v>0</v>
          </cell>
          <cell r="K146">
            <v>135099</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row>
        <row r="147">
          <cell r="A147" t="str">
            <v>Net_rev_oth_serv_int</v>
          </cell>
          <cell r="B147" t="str">
            <v>GV0220.intern</v>
          </cell>
          <cell r="C147" t="str">
            <v>GV</v>
          </cell>
          <cell r="D147">
            <v>1410</v>
          </cell>
          <cell r="E147" t="str">
            <v>Net revenue from other services - intern</v>
          </cell>
          <cell r="H147" t="str">
            <v>ManOldData, ManInpFin</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row>
        <row r="148">
          <cell r="A148" t="str">
            <v>Net_rev_oth_serv_Ums_AE</v>
          </cell>
          <cell r="B148" t="str">
            <v>GV0220.Ums_AE</v>
          </cell>
          <cell r="C148" t="str">
            <v>GV</v>
          </cell>
          <cell r="D148">
            <v>1420</v>
          </cell>
          <cell r="E148" t="str">
            <v>Net revenue from other services - Ums_AE</v>
          </cell>
          <cell r="H148" t="str">
            <v>ManOldData, ManInpFin</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row>
        <row r="149">
          <cell r="A149" t="str">
            <v>Net_revo_oth_serv</v>
          </cell>
          <cell r="B149" t="str">
            <v>GV0220</v>
          </cell>
          <cell r="C149" t="str">
            <v>GV</v>
          </cell>
          <cell r="D149">
            <v>1430</v>
          </cell>
          <cell r="E149" t="str">
            <v>Net revenue from other services</v>
          </cell>
          <cell r="H149" t="str">
            <v>GV</v>
          </cell>
          <cell r="J149">
            <v>0</v>
          </cell>
          <cell r="K149">
            <v>135099</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row>
        <row r="150">
          <cell r="A150" t="str">
            <v>Tot_net_rev_ext</v>
          </cell>
          <cell r="B150" t="str">
            <v>GV9100.extern</v>
          </cell>
          <cell r="C150" t="str">
            <v>GV</v>
          </cell>
          <cell r="D150">
            <v>1440</v>
          </cell>
          <cell r="E150" t="str">
            <v>Total net revenue - extern</v>
          </cell>
          <cell r="H150" t="str">
            <v>ManOldData, ManInpFin</v>
          </cell>
          <cell r="J150">
            <v>5829972</v>
          </cell>
          <cell r="K150">
            <v>6877926</v>
          </cell>
          <cell r="L150">
            <v>8352052</v>
          </cell>
          <cell r="M150">
            <v>7320398.3667801656</v>
          </cell>
          <cell r="N150">
            <v>7642594.9881489929</v>
          </cell>
          <cell r="O150">
            <v>623428.26308841654</v>
          </cell>
          <cell r="P150">
            <v>611027.69320447301</v>
          </cell>
          <cell r="Q150">
            <v>612063.07570200879</v>
          </cell>
          <cell r="R150">
            <v>619943.34098893031</v>
          </cell>
          <cell r="S150">
            <v>621231.25519088027</v>
          </cell>
          <cell r="T150">
            <v>635417.23562010238</v>
          </cell>
          <cell r="U150">
            <v>668412.53826605831</v>
          </cell>
          <cell r="V150">
            <v>683443.7101699285</v>
          </cell>
          <cell r="W150">
            <v>647527.45597348153</v>
          </cell>
          <cell r="X150">
            <v>638026.09923560568</v>
          </cell>
          <cell r="Y150">
            <v>635706.4486109108</v>
          </cell>
          <cell r="Z150">
            <v>646367.87209819816</v>
          </cell>
          <cell r="AA150">
            <v>8021788.1057310291</v>
          </cell>
          <cell r="AB150">
            <v>8398316.6445623972</v>
          </cell>
          <cell r="AC150">
            <v>8816196.5477419831</v>
          </cell>
        </row>
        <row r="151">
          <cell r="A151" t="str">
            <v>Tot_net_rev_int</v>
          </cell>
          <cell r="B151" t="str">
            <v>GV9100.intern</v>
          </cell>
          <cell r="C151" t="str">
            <v>GV</v>
          </cell>
          <cell r="D151">
            <v>1450</v>
          </cell>
          <cell r="E151" t="str">
            <v>Total net revenue - intern</v>
          </cell>
          <cell r="H151" t="str">
            <v>ManOldData, ManInpFin</v>
          </cell>
          <cell r="J151">
            <v>0</v>
          </cell>
          <cell r="K151">
            <v>0</v>
          </cell>
          <cell r="L151">
            <v>0</v>
          </cell>
          <cell r="M151">
            <v>187470.07999999999</v>
          </cell>
          <cell r="N151">
            <v>124337.31396</v>
          </cell>
          <cell r="O151">
            <v>9242.7037400000008</v>
          </cell>
          <cell r="P151">
            <v>8943.4305000000004</v>
          </cell>
          <cell r="Q151">
            <v>9251.9285799999998</v>
          </cell>
          <cell r="R151">
            <v>9463.9812199999997</v>
          </cell>
          <cell r="S151">
            <v>9788.2591400000001</v>
          </cell>
          <cell r="T151">
            <v>10479.88754</v>
          </cell>
          <cell r="U151">
            <v>12915.7467</v>
          </cell>
          <cell r="V151">
            <v>13924.082340000001</v>
          </cell>
          <cell r="W151">
            <v>10658.129260000002</v>
          </cell>
          <cell r="X151">
            <v>10059.419020000001</v>
          </cell>
          <cell r="Y151">
            <v>9683.8575400000009</v>
          </cell>
          <cell r="Z151">
            <v>9925.8883800000003</v>
          </cell>
          <cell r="AA151">
            <v>115832.87745999999</v>
          </cell>
          <cell r="AB151">
            <v>112051.46074000001</v>
          </cell>
          <cell r="AC151">
            <v>113290.32855999999</v>
          </cell>
        </row>
        <row r="152">
          <cell r="A152" t="str">
            <v>Tot_net_rev_Ums_AE</v>
          </cell>
          <cell r="B152" t="str">
            <v>GV9100.Ums_AE</v>
          </cell>
          <cell r="C152" t="str">
            <v>GV</v>
          </cell>
          <cell r="D152">
            <v>1460</v>
          </cell>
          <cell r="E152" t="str">
            <v>Total net revenue - Ums_AE</v>
          </cell>
          <cell r="H152" t="str">
            <v>ManOldData, ManInpFin</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row>
        <row r="153">
          <cell r="A153" t="str">
            <v>Tot_net_rev</v>
          </cell>
          <cell r="B153" t="str">
            <v>GV9100</v>
          </cell>
          <cell r="C153" t="str">
            <v>GV</v>
          </cell>
          <cell r="D153">
            <v>1470</v>
          </cell>
          <cell r="E153" t="str">
            <v>Total net revenue</v>
          </cell>
          <cell r="H153" t="str">
            <v>GV</v>
          </cell>
          <cell r="J153">
            <v>5829972</v>
          </cell>
          <cell r="K153">
            <v>6877926</v>
          </cell>
          <cell r="L153">
            <v>8352052</v>
          </cell>
          <cell r="M153">
            <v>7507868.4467801657</v>
          </cell>
          <cell r="N153">
            <v>7766932.3021089928</v>
          </cell>
          <cell r="O153">
            <v>632670.96682841657</v>
          </cell>
          <cell r="P153">
            <v>619971.12370447302</v>
          </cell>
          <cell r="Q153">
            <v>621315.00428200874</v>
          </cell>
          <cell r="R153">
            <v>629407.32220893027</v>
          </cell>
          <cell r="S153">
            <v>631019.51433088025</v>
          </cell>
          <cell r="T153">
            <v>645897.1231601024</v>
          </cell>
          <cell r="U153">
            <v>681328.28496605833</v>
          </cell>
          <cell r="V153">
            <v>697367.79250992846</v>
          </cell>
          <cell r="W153">
            <v>658185.58523348148</v>
          </cell>
          <cell r="X153">
            <v>648085.51825560571</v>
          </cell>
          <cell r="Y153">
            <v>645390.30615091079</v>
          </cell>
          <cell r="Z153">
            <v>656293.76047819818</v>
          </cell>
          <cell r="AA153">
            <v>8137620.9831910292</v>
          </cell>
          <cell r="AB153">
            <v>8510368.1053023972</v>
          </cell>
          <cell r="AC153">
            <v>8929486.8763019834</v>
          </cell>
        </row>
        <row r="154">
          <cell r="A154" t="str">
            <v>Chang_inv_ext</v>
          </cell>
          <cell r="B154" t="str">
            <v>GV0310.extern</v>
          </cell>
          <cell r="C154" t="str">
            <v>GV</v>
          </cell>
          <cell r="D154">
            <v>1480</v>
          </cell>
          <cell r="E154" t="str">
            <v>Changes in inventories - extern</v>
          </cell>
          <cell r="H154" t="str">
            <v>ManOldData, ManInpFin</v>
          </cell>
          <cell r="J154">
            <v>143</v>
          </cell>
          <cell r="K154">
            <v>-635</v>
          </cell>
          <cell r="L154">
            <v>2500</v>
          </cell>
          <cell r="M154">
            <v>-48453.876612274093</v>
          </cell>
          <cell r="N154">
            <v>-38154.364079858184</v>
          </cell>
          <cell r="O154">
            <v>-9180.0937696598412</v>
          </cell>
          <cell r="P154">
            <v>-6635.1108881798864</v>
          </cell>
          <cell r="Q154">
            <v>-4966.6985060747684</v>
          </cell>
          <cell r="R154">
            <v>-6455.1283593995395</v>
          </cell>
          <cell r="S154">
            <v>3195.3525960370898</v>
          </cell>
          <cell r="T154">
            <v>-3840.9895429915414</v>
          </cell>
          <cell r="U154">
            <v>-3853.0948751103351</v>
          </cell>
          <cell r="V154">
            <v>-2893.3656160579339</v>
          </cell>
          <cell r="W154">
            <v>-3352.4313620030225</v>
          </cell>
          <cell r="X154">
            <v>298.49996084920713</v>
          </cell>
          <cell r="Y154">
            <v>-112.03102457714704</v>
          </cell>
          <cell r="Z154">
            <v>-359.27269269046519</v>
          </cell>
          <cell r="AA154">
            <v>765.33515765357151</v>
          </cell>
          <cell r="AB154">
            <v>2411.8762802785568</v>
          </cell>
          <cell r="AC154">
            <v>368.09803140955773</v>
          </cell>
        </row>
        <row r="155">
          <cell r="A155" t="str">
            <v>Chang_inv_int</v>
          </cell>
          <cell r="B155" t="str">
            <v>GV0310.intern</v>
          </cell>
          <cell r="C155" t="str">
            <v>GV</v>
          </cell>
          <cell r="D155">
            <v>1490</v>
          </cell>
          <cell r="E155" t="str">
            <v>Changes in inventories - intern</v>
          </cell>
          <cell r="H155" t="str">
            <v>ManOldData, ManInpFin</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row>
        <row r="156">
          <cell r="A156" t="str">
            <v>Chang_inv</v>
          </cell>
          <cell r="B156" t="str">
            <v>GV0310</v>
          </cell>
          <cell r="C156" t="str">
            <v>GV</v>
          </cell>
          <cell r="D156">
            <v>1500</v>
          </cell>
          <cell r="E156" t="str">
            <v>Changes in inventories</v>
          </cell>
          <cell r="H156" t="str">
            <v>GV</v>
          </cell>
          <cell r="J156">
            <v>143</v>
          </cell>
          <cell r="K156">
            <v>-635</v>
          </cell>
          <cell r="L156">
            <v>2500</v>
          </cell>
          <cell r="M156">
            <v>-48453.876612274093</v>
          </cell>
          <cell r="N156">
            <v>-38154.364079858184</v>
          </cell>
          <cell r="O156">
            <v>-9180.0937696598412</v>
          </cell>
          <cell r="P156">
            <v>-6635.1108881798864</v>
          </cell>
          <cell r="Q156">
            <v>-4966.6985060747684</v>
          </cell>
          <cell r="R156">
            <v>-6455.1283593995395</v>
          </cell>
          <cell r="S156">
            <v>3195.3525960370898</v>
          </cell>
          <cell r="T156">
            <v>-3840.9895429915414</v>
          </cell>
          <cell r="U156">
            <v>-3853.0948751103351</v>
          </cell>
          <cell r="V156">
            <v>-2893.3656160579339</v>
          </cell>
          <cell r="W156">
            <v>-3352.4313620030225</v>
          </cell>
          <cell r="X156">
            <v>298.49996084920713</v>
          </cell>
          <cell r="Y156">
            <v>-112.03102457714704</v>
          </cell>
          <cell r="Z156">
            <v>-359.27269269046519</v>
          </cell>
          <cell r="AA156">
            <v>765.33515765357151</v>
          </cell>
          <cell r="AB156">
            <v>2411.8762802785568</v>
          </cell>
          <cell r="AC156">
            <v>368.09803140955773</v>
          </cell>
        </row>
        <row r="157">
          <cell r="A157" t="str">
            <v>Oth_own_cap_cost</v>
          </cell>
          <cell r="B157" t="str">
            <v>GV0320</v>
          </cell>
          <cell r="C157" t="str">
            <v>GV</v>
          </cell>
          <cell r="D157">
            <v>1510</v>
          </cell>
          <cell r="E157" t="str">
            <v>Other own capitalized costs</v>
          </cell>
          <cell r="H157" t="str">
            <v>ManOldData, ManInpFin</v>
          </cell>
          <cell r="J157">
            <v>294468</v>
          </cell>
          <cell r="K157">
            <v>166850</v>
          </cell>
          <cell r="L157">
            <v>100000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row>
        <row r="158">
          <cell r="A158" t="str">
            <v>Tot_op_perf</v>
          </cell>
          <cell r="B158" t="str">
            <v>GV9900</v>
          </cell>
          <cell r="C158" t="str">
            <v>GV</v>
          </cell>
          <cell r="D158">
            <v>1520</v>
          </cell>
          <cell r="E158" t="str">
            <v>Total operating performance</v>
          </cell>
          <cell r="H158" t="str">
            <v>GV</v>
          </cell>
          <cell r="J158">
            <v>6124583</v>
          </cell>
          <cell r="K158">
            <v>7044141</v>
          </cell>
          <cell r="L158">
            <v>8454552</v>
          </cell>
          <cell r="M158">
            <v>7542010.1101678917</v>
          </cell>
          <cell r="N158">
            <v>7758477.9380291346</v>
          </cell>
          <cell r="O158">
            <v>625965.8730587567</v>
          </cell>
          <cell r="P158">
            <v>615811.01281629317</v>
          </cell>
          <cell r="Q158">
            <v>618823.30577593402</v>
          </cell>
          <cell r="R158">
            <v>625427.19384953077</v>
          </cell>
          <cell r="S158">
            <v>636689.86692691734</v>
          </cell>
          <cell r="T158">
            <v>644531.1336171109</v>
          </cell>
          <cell r="U158">
            <v>679950.19009094802</v>
          </cell>
          <cell r="V158">
            <v>696949.42689387058</v>
          </cell>
          <cell r="W158">
            <v>657308.15387147851</v>
          </cell>
          <cell r="X158">
            <v>650859.01821645489</v>
          </cell>
          <cell r="Y158">
            <v>647753.2751263337</v>
          </cell>
          <cell r="Z158">
            <v>658409.48778550769</v>
          </cell>
          <cell r="AA158">
            <v>8165206.3183486825</v>
          </cell>
          <cell r="AB158">
            <v>8536859.9815826751</v>
          </cell>
          <cell r="AC158">
            <v>8945850.9743333925</v>
          </cell>
        </row>
        <row r="159">
          <cell r="A159" t="str">
            <v>Inc_rever_acc_extern_tax</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row>
        <row r="160">
          <cell r="A160" t="str">
            <v>Inc_rever_acc_extern</v>
          </cell>
          <cell r="B160" t="str">
            <v>GV0402.extern</v>
          </cell>
          <cell r="C160" t="str">
            <v>GV</v>
          </cell>
          <cell r="D160">
            <v>1530</v>
          </cell>
          <cell r="E160" t="str">
            <v>Income from reversal of accruals - extern</v>
          </cell>
          <cell r="H160" t="str">
            <v>ManOldData, ManInpFin</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row>
        <row r="161">
          <cell r="A161" t="str">
            <v>Inc_rever_acc_int</v>
          </cell>
          <cell r="B161" t="str">
            <v>GV0402.intern</v>
          </cell>
          <cell r="C161" t="str">
            <v>GV</v>
          </cell>
          <cell r="D161">
            <v>1540</v>
          </cell>
          <cell r="E161" t="str">
            <v>Income from reversal of accruals - intern</v>
          </cell>
          <cell r="H161" t="str">
            <v>ManOldData, ManInpFin</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row>
        <row r="162">
          <cell r="A162" t="str">
            <v>Inc_rever_acc</v>
          </cell>
          <cell r="B162" t="str">
            <v>GV0402</v>
          </cell>
          <cell r="C162" t="str">
            <v>GV</v>
          </cell>
          <cell r="D162">
            <v>1550</v>
          </cell>
          <cell r="E162" t="str">
            <v>Income from reversal of accruals</v>
          </cell>
          <cell r="H162" t="str">
            <v>GV</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row>
        <row r="163">
          <cell r="A163" t="str">
            <v>Inc_rel_peri_und_rev_ext</v>
          </cell>
          <cell r="B163" t="str">
            <v>GV0404.extern</v>
          </cell>
          <cell r="C163" t="str">
            <v>GV</v>
          </cell>
          <cell r="D163">
            <v>1560</v>
          </cell>
          <cell r="E163" t="str">
            <v>Income not relating to period under rev. - extern</v>
          </cell>
          <cell r="H163" t="str">
            <v>ManOldData, ManInpFin</v>
          </cell>
          <cell r="J163">
            <v>0</v>
          </cell>
          <cell r="K163">
            <v>0</v>
          </cell>
          <cell r="L163">
            <v>0</v>
          </cell>
          <cell r="M163">
            <v>58563</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row>
        <row r="164">
          <cell r="A164" t="str">
            <v>Inc_rel_peri_und_rev_int</v>
          </cell>
          <cell r="B164" t="str">
            <v>GV0404.intern</v>
          </cell>
          <cell r="C164" t="str">
            <v>GV</v>
          </cell>
          <cell r="D164">
            <v>1570</v>
          </cell>
          <cell r="E164" t="str">
            <v>Income not relating to period under rev. - intern</v>
          </cell>
          <cell r="H164" t="str">
            <v>ManOldData, ManInpFin</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row>
        <row r="165">
          <cell r="A165" t="str">
            <v>Inc_rel_peri_und_rev</v>
          </cell>
          <cell r="B165" t="str">
            <v>GV0404</v>
          </cell>
          <cell r="C165" t="str">
            <v>GV</v>
          </cell>
          <cell r="D165">
            <v>1580</v>
          </cell>
          <cell r="E165" t="str">
            <v>Income not relating to period under rev.</v>
          </cell>
          <cell r="H165" t="str">
            <v>GV</v>
          </cell>
          <cell r="J165">
            <v>0</v>
          </cell>
          <cell r="K165">
            <v>0</v>
          </cell>
          <cell r="L165">
            <v>0</v>
          </cell>
          <cell r="M165">
            <v>58563</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row>
        <row r="166">
          <cell r="A166" t="str">
            <v>Inc_retirem_prop_ext</v>
          </cell>
          <cell r="B166" t="str">
            <v>GV0406.extern</v>
          </cell>
          <cell r="C166" t="str">
            <v>GV</v>
          </cell>
          <cell r="D166">
            <v>1590</v>
          </cell>
          <cell r="E166" t="str">
            <v>Income from retirements of property - extern</v>
          </cell>
          <cell r="H166" t="str">
            <v>ManOldData, ManInpFin</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row>
        <row r="167">
          <cell r="A167" t="str">
            <v>Inc_retirem_prop_int</v>
          </cell>
          <cell r="B167" t="str">
            <v>GV0406.intern</v>
          </cell>
          <cell r="C167" t="str">
            <v>GV</v>
          </cell>
          <cell r="D167">
            <v>1600</v>
          </cell>
          <cell r="E167" t="str">
            <v>Income from retirements of property - intern</v>
          </cell>
          <cell r="H167" t="str">
            <v>ManOldData, ManInpFin</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row>
        <row r="168">
          <cell r="A168" t="str">
            <v>Inc_retirem_prop</v>
          </cell>
          <cell r="B168" t="str">
            <v>GV0406</v>
          </cell>
          <cell r="C168" t="str">
            <v>GV</v>
          </cell>
          <cell r="D168">
            <v>1610</v>
          </cell>
          <cell r="E168" t="str">
            <v>Income from retirements of property</v>
          </cell>
          <cell r="H168" t="str">
            <v>GV</v>
          </cell>
          <cell r="J168">
            <v>0</v>
          </cell>
          <cell r="K168">
            <v>0</v>
          </cell>
          <cell r="L168">
            <v>0</v>
          </cell>
          <cell r="M168">
            <v>23546.48431</v>
          </cell>
          <cell r="N168">
            <v>45861.400159999997</v>
          </cell>
          <cell r="O168">
            <v>137.6009</v>
          </cell>
          <cell r="P168">
            <v>137.6009</v>
          </cell>
          <cell r="Q168">
            <v>137.6009</v>
          </cell>
          <cell r="R168">
            <v>207.6009</v>
          </cell>
          <cell r="S168">
            <v>137.6009</v>
          </cell>
          <cell r="T168">
            <v>190.20089999999999</v>
          </cell>
          <cell r="U168">
            <v>843.30089999999996</v>
          </cell>
          <cell r="V168">
            <v>242.30089999999998</v>
          </cell>
          <cell r="W168">
            <v>789.20090000000005</v>
          </cell>
          <cell r="X168">
            <v>5897.1902600000003</v>
          </cell>
          <cell r="Y168">
            <v>937.60090000000002</v>
          </cell>
          <cell r="Z168">
            <v>36203.600899999998</v>
          </cell>
          <cell r="AA168">
            <v>39033.128429999997</v>
          </cell>
          <cell r="AB168">
            <v>3727.6747500000001</v>
          </cell>
          <cell r="AC168">
            <v>3658.2604300000003</v>
          </cell>
        </row>
        <row r="169">
          <cell r="A169" t="str">
            <v>Inc_retirem_finan_ass_ext</v>
          </cell>
          <cell r="B169" t="str">
            <v>GV0407.extern</v>
          </cell>
          <cell r="C169" t="str">
            <v>GV</v>
          </cell>
          <cell r="D169">
            <v>1620</v>
          </cell>
          <cell r="E169" t="str">
            <v>Income from retirem. of financial assets - extern</v>
          </cell>
          <cell r="H169" t="str">
            <v>ManOldData, ManInpFin</v>
          </cell>
          <cell r="J169">
            <v>0</v>
          </cell>
          <cell r="K169">
            <v>0</v>
          </cell>
          <cell r="L169">
            <v>0</v>
          </cell>
          <cell r="M169">
            <v>127408</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row>
        <row r="170">
          <cell r="A170" t="str">
            <v>Inc_retirem_finan_ass_int</v>
          </cell>
          <cell r="B170" t="str">
            <v>GV0407.intern</v>
          </cell>
          <cell r="C170" t="str">
            <v>GV</v>
          </cell>
          <cell r="D170">
            <v>1630</v>
          </cell>
          <cell r="E170" t="str">
            <v>Income from retirem. of financial assets - intern</v>
          </cell>
          <cell r="H170" t="str">
            <v>ManOldData, ManInpFin</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row>
        <row r="171">
          <cell r="A171" t="str">
            <v>Inc_retirem_finan_ass</v>
          </cell>
          <cell r="B171" t="str">
            <v>GV0407</v>
          </cell>
          <cell r="C171" t="str">
            <v>GV</v>
          </cell>
          <cell r="D171">
            <v>1640</v>
          </cell>
          <cell r="E171" t="str">
            <v>Income from retirem. of financial assets</v>
          </cell>
          <cell r="H171" t="str">
            <v>GV</v>
          </cell>
          <cell r="J171">
            <v>0</v>
          </cell>
          <cell r="K171">
            <v>0</v>
          </cell>
          <cell r="L171">
            <v>0</v>
          </cell>
          <cell r="M171">
            <v>127408</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row>
        <row r="172">
          <cell r="A172" t="str">
            <v>Inc_val_add_tax_ref</v>
          </cell>
          <cell r="B172" t="str">
            <v>GV0408</v>
          </cell>
          <cell r="C172" t="str">
            <v>GV</v>
          </cell>
          <cell r="D172">
            <v>1650</v>
          </cell>
          <cell r="E172" t="str">
            <v>Income from value-added tax refund</v>
          </cell>
          <cell r="H172" t="str">
            <v>ManOldData, ManInpFin</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row>
        <row r="173">
          <cell r="A173" t="str">
            <v>Oth_inc_curr_trans_ext</v>
          </cell>
          <cell r="B173" t="str">
            <v>GV0409.extern</v>
          </cell>
          <cell r="C173" t="str">
            <v>GV</v>
          </cell>
          <cell r="D173">
            <v>1660</v>
          </cell>
          <cell r="E173" t="str">
            <v>Other income from currency translation - extern</v>
          </cell>
          <cell r="H173" t="str">
            <v>ManOldData, ManInpFin</v>
          </cell>
          <cell r="J173">
            <v>0</v>
          </cell>
          <cell r="K173">
            <v>0</v>
          </cell>
          <cell r="L173">
            <v>0</v>
          </cell>
          <cell r="M173">
            <v>7267</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row>
        <row r="174">
          <cell r="A174" t="str">
            <v>Oth_inc_curr_trans_int</v>
          </cell>
          <cell r="B174" t="str">
            <v>GV0409.intern</v>
          </cell>
          <cell r="C174" t="str">
            <v>GV</v>
          </cell>
          <cell r="D174">
            <v>1670</v>
          </cell>
          <cell r="E174" t="str">
            <v>Other income from currency translation - intern</v>
          </cell>
          <cell r="H174" t="str">
            <v>ManOldData, ManInpFin</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row>
        <row r="175">
          <cell r="A175" t="str">
            <v>Oth_inc_curr_trans</v>
          </cell>
          <cell r="B175" t="str">
            <v>GV0409</v>
          </cell>
          <cell r="C175" t="str">
            <v>GV</v>
          </cell>
          <cell r="D175">
            <v>1680</v>
          </cell>
          <cell r="E175" t="str">
            <v>Other income from currency translation</v>
          </cell>
          <cell r="H175" t="str">
            <v>GV</v>
          </cell>
          <cell r="J175">
            <v>0</v>
          </cell>
          <cell r="K175">
            <v>0</v>
          </cell>
          <cell r="L175">
            <v>0</v>
          </cell>
          <cell r="M175">
            <v>7267</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row>
        <row r="176">
          <cell r="A176" t="str">
            <v>Misc_oth_op_inc_ext</v>
          </cell>
          <cell r="B176" t="str">
            <v>GV0410.extern</v>
          </cell>
          <cell r="C176" t="str">
            <v>GV</v>
          </cell>
          <cell r="D176">
            <v>1690</v>
          </cell>
          <cell r="E176" t="str">
            <v>Miscellaneous other operating income - extern</v>
          </cell>
          <cell r="H176" t="str">
            <v>ManOldData, ManInpFin</v>
          </cell>
          <cell r="J176">
            <v>510916</v>
          </cell>
          <cell r="K176">
            <v>0</v>
          </cell>
          <cell r="L176">
            <v>28801</v>
          </cell>
          <cell r="M176">
            <v>34762</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row>
        <row r="177">
          <cell r="A177" t="str">
            <v>Misc_oth_op_inc_int</v>
          </cell>
          <cell r="B177" t="str">
            <v>GV0410.intern</v>
          </cell>
          <cell r="C177" t="str">
            <v>GV</v>
          </cell>
          <cell r="D177">
            <v>1700</v>
          </cell>
          <cell r="E177" t="str">
            <v>Miscellaneous other operating income - intern</v>
          </cell>
          <cell r="H177" t="str">
            <v>ManOldData, ManInpFin</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row>
        <row r="178">
          <cell r="A178" t="str">
            <v>Misc_oth_op_inc</v>
          </cell>
          <cell r="B178" t="str">
            <v>GV0410</v>
          </cell>
          <cell r="C178" t="str">
            <v>GV</v>
          </cell>
          <cell r="D178">
            <v>1710</v>
          </cell>
          <cell r="E178" t="str">
            <v>Miscellaneous other operating income</v>
          </cell>
          <cell r="H178" t="str">
            <v>GV</v>
          </cell>
          <cell r="J178">
            <v>510916</v>
          </cell>
          <cell r="K178">
            <v>0</v>
          </cell>
          <cell r="L178">
            <v>28801</v>
          </cell>
          <cell r="M178">
            <v>34762</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row>
        <row r="179">
          <cell r="A179" t="str">
            <v>Tot_oth_op_inc_ext</v>
          </cell>
          <cell r="B179" t="str">
            <v>GV0412.extern</v>
          </cell>
          <cell r="C179" t="str">
            <v>GV</v>
          </cell>
          <cell r="D179">
            <v>1720</v>
          </cell>
          <cell r="E179" t="str">
            <v>Total other operating income - extern</v>
          </cell>
          <cell r="H179" t="str">
            <v>ManOldData, ManInpFin</v>
          </cell>
          <cell r="J179">
            <v>510916</v>
          </cell>
          <cell r="K179">
            <v>0</v>
          </cell>
          <cell r="L179">
            <v>28801</v>
          </cell>
          <cell r="M179">
            <v>251546.48431</v>
          </cell>
          <cell r="N179">
            <v>45861.400159999997</v>
          </cell>
          <cell r="O179">
            <v>137.6009</v>
          </cell>
          <cell r="P179">
            <v>137.6009</v>
          </cell>
          <cell r="Q179">
            <v>137.6009</v>
          </cell>
          <cell r="R179">
            <v>207.6009</v>
          </cell>
          <cell r="S179">
            <v>137.6009</v>
          </cell>
          <cell r="T179">
            <v>190.20089999999999</v>
          </cell>
          <cell r="U179">
            <v>843.30089999999996</v>
          </cell>
          <cell r="V179">
            <v>242.30089999999998</v>
          </cell>
          <cell r="W179">
            <v>789.20090000000005</v>
          </cell>
          <cell r="X179">
            <v>5897.1902600000003</v>
          </cell>
          <cell r="Y179">
            <v>937.60090000000002</v>
          </cell>
          <cell r="Z179">
            <v>36203.600899999998</v>
          </cell>
          <cell r="AA179">
            <v>39033.128429999997</v>
          </cell>
          <cell r="AB179">
            <v>3727.6747500000001</v>
          </cell>
          <cell r="AC179">
            <v>3658.2604300000003</v>
          </cell>
        </row>
        <row r="180">
          <cell r="A180" t="str">
            <v>Tot_oth_op_inc_int</v>
          </cell>
          <cell r="B180" t="str">
            <v>GV0412.intern</v>
          </cell>
          <cell r="C180" t="str">
            <v>GV</v>
          </cell>
          <cell r="D180">
            <v>1730</v>
          </cell>
          <cell r="E180" t="str">
            <v>Total other operating income - intern</v>
          </cell>
          <cell r="H180" t="str">
            <v>ManOldData, ManInpFin</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row>
        <row r="181">
          <cell r="A181" t="str">
            <v>Tot_oth_op_inc</v>
          </cell>
          <cell r="B181" t="str">
            <v>GV0412</v>
          </cell>
          <cell r="C181" t="str">
            <v>GV</v>
          </cell>
          <cell r="D181">
            <v>1740</v>
          </cell>
          <cell r="E181" t="str">
            <v>Total other operating income</v>
          </cell>
          <cell r="H181" t="str">
            <v>GV</v>
          </cell>
          <cell r="J181">
            <v>510916</v>
          </cell>
          <cell r="K181">
            <v>0</v>
          </cell>
          <cell r="L181">
            <v>28801</v>
          </cell>
          <cell r="M181">
            <v>251546.48431</v>
          </cell>
          <cell r="N181">
            <v>45861.400159999997</v>
          </cell>
          <cell r="O181">
            <v>137.6009</v>
          </cell>
          <cell r="P181">
            <v>137.6009</v>
          </cell>
          <cell r="Q181">
            <v>137.6009</v>
          </cell>
          <cell r="R181">
            <v>207.6009</v>
          </cell>
          <cell r="S181">
            <v>137.6009</v>
          </cell>
          <cell r="T181">
            <v>190.20089999999999</v>
          </cell>
          <cell r="U181">
            <v>843.30089999999996</v>
          </cell>
          <cell r="V181">
            <v>242.30089999999998</v>
          </cell>
          <cell r="W181">
            <v>789.20090000000005</v>
          </cell>
          <cell r="X181">
            <v>5897.1902600000003</v>
          </cell>
          <cell r="Y181">
            <v>937.60090000000002</v>
          </cell>
          <cell r="Z181">
            <v>36203.600899999998</v>
          </cell>
          <cell r="AA181">
            <v>39033.128429999997</v>
          </cell>
          <cell r="AB181">
            <v>3727.6747500000001</v>
          </cell>
          <cell r="AC181">
            <v>3658.2604300000003</v>
          </cell>
        </row>
        <row r="182">
          <cell r="A182" t="str">
            <v>Cost_raw_mat_supp_ext</v>
          </cell>
          <cell r="B182" t="str">
            <v>GV0510.extern</v>
          </cell>
          <cell r="C182" t="str">
            <v>GV</v>
          </cell>
          <cell r="D182">
            <v>1750</v>
          </cell>
          <cell r="E182" t="str">
            <v>Cost of raw materials and supplies - extern</v>
          </cell>
          <cell r="H182" t="str">
            <v>ManOldData, ManInpFin</v>
          </cell>
          <cell r="J182">
            <v>377535</v>
          </cell>
          <cell r="K182">
            <v>199261</v>
          </cell>
          <cell r="L182">
            <v>71329</v>
          </cell>
          <cell r="M182">
            <v>150967.43740062646</v>
          </cell>
          <cell r="N182">
            <v>99065.298921763708</v>
          </cell>
          <cell r="O182">
            <v>8017.7163705113562</v>
          </cell>
          <cell r="P182">
            <v>8337.7985944406464</v>
          </cell>
          <cell r="Q182">
            <v>8047.0548772169759</v>
          </cell>
          <cell r="R182">
            <v>7615.7942413688143</v>
          </cell>
          <cell r="S182">
            <v>8134.330815715547</v>
          </cell>
          <cell r="T182">
            <v>8137.1902120349087</v>
          </cell>
          <cell r="U182">
            <v>8365.0859230859714</v>
          </cell>
          <cell r="V182">
            <v>7765.2862056072554</v>
          </cell>
          <cell r="W182">
            <v>8015.6019987136788</v>
          </cell>
          <cell r="X182">
            <v>8146.4950836599019</v>
          </cell>
          <cell r="Y182">
            <v>7898.4797398587671</v>
          </cell>
          <cell r="Z182">
            <v>10584.464859549855</v>
          </cell>
          <cell r="AA182">
            <v>105700.81440958209</v>
          </cell>
          <cell r="AB182">
            <v>111818.58962549217</v>
          </cell>
          <cell r="AC182">
            <v>115187.8181019929</v>
          </cell>
        </row>
        <row r="183">
          <cell r="A183" t="str">
            <v>Cost_raw_mat_supp_int</v>
          </cell>
          <cell r="B183" t="str">
            <v>GV0510.intern</v>
          </cell>
          <cell r="C183" t="str">
            <v>GV</v>
          </cell>
          <cell r="D183">
            <v>1760</v>
          </cell>
          <cell r="E183" t="str">
            <v>Cost of raw materials and supplies - intern</v>
          </cell>
          <cell r="H183" t="str">
            <v>ManOldData, ManInpFin</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row>
        <row r="184">
          <cell r="A184" t="str">
            <v>Cost_raw_mat_supp</v>
          </cell>
          <cell r="B184" t="str">
            <v>GV0510</v>
          </cell>
          <cell r="C184" t="str">
            <v>GV</v>
          </cell>
          <cell r="D184">
            <v>1770</v>
          </cell>
          <cell r="E184" t="str">
            <v>Cost of raw materials and supplies</v>
          </cell>
          <cell r="H184" t="str">
            <v>GV</v>
          </cell>
          <cell r="J184">
            <v>377535</v>
          </cell>
          <cell r="K184">
            <v>199261</v>
          </cell>
          <cell r="L184">
            <v>71329</v>
          </cell>
          <cell r="M184">
            <v>150967.43740062646</v>
          </cell>
          <cell r="N184">
            <v>99065.298921763708</v>
          </cell>
          <cell r="O184">
            <v>8017.7163705113562</v>
          </cell>
          <cell r="P184">
            <v>8337.7985944406464</v>
          </cell>
          <cell r="Q184">
            <v>8047.0548772169759</v>
          </cell>
          <cell r="R184">
            <v>7615.7942413688143</v>
          </cell>
          <cell r="S184">
            <v>8134.330815715547</v>
          </cell>
          <cell r="T184">
            <v>8137.1902120349087</v>
          </cell>
          <cell r="U184">
            <v>8365.0859230859714</v>
          </cell>
          <cell r="V184">
            <v>7765.2862056072554</v>
          </cell>
          <cell r="W184">
            <v>8015.6019987136788</v>
          </cell>
          <cell r="X184">
            <v>8146.4950836599019</v>
          </cell>
          <cell r="Y184">
            <v>7898.4797398587671</v>
          </cell>
          <cell r="Z184">
            <v>10584.464859549855</v>
          </cell>
          <cell r="AA184">
            <v>105700.81440958209</v>
          </cell>
          <cell r="AB184">
            <v>111818.58962549217</v>
          </cell>
          <cell r="AC184">
            <v>115187.8181019929</v>
          </cell>
        </row>
        <row r="185">
          <cell r="A185" t="str">
            <v>Cost_merch_ext</v>
          </cell>
          <cell r="B185" t="str">
            <v>GV0520.extern</v>
          </cell>
          <cell r="C185" t="str">
            <v>GV</v>
          </cell>
          <cell r="D185">
            <v>1780</v>
          </cell>
          <cell r="E185" t="str">
            <v>Cost of merchandise - extern</v>
          </cell>
          <cell r="H185" t="str">
            <v>ManOldData, ManInpFin</v>
          </cell>
          <cell r="J185">
            <v>117732</v>
          </cell>
          <cell r="K185">
            <v>300975</v>
          </cell>
          <cell r="L185">
            <v>489136</v>
          </cell>
          <cell r="M185">
            <v>381343.16167321755</v>
          </cell>
          <cell r="N185">
            <v>303391.71528945328</v>
          </cell>
          <cell r="O185">
            <v>44386.720063012639</v>
          </cell>
          <cell r="P185">
            <v>31650.619639509019</v>
          </cell>
          <cell r="Q185">
            <v>25582.788935842244</v>
          </cell>
          <cell r="R185">
            <v>26476.486736372884</v>
          </cell>
          <cell r="S185">
            <v>21925.075878359061</v>
          </cell>
          <cell r="T185">
            <v>24744.542775835824</v>
          </cell>
          <cell r="U185">
            <v>23413.885510339438</v>
          </cell>
          <cell r="V185">
            <v>19713.171201458204</v>
          </cell>
          <cell r="W185">
            <v>20918.952678316451</v>
          </cell>
          <cell r="X185">
            <v>20921.480303119795</v>
          </cell>
          <cell r="Y185">
            <v>19575.57987605072</v>
          </cell>
          <cell r="Z185">
            <v>24082.411691236972</v>
          </cell>
          <cell r="AA185">
            <v>328830.28629539197</v>
          </cell>
          <cell r="AB185">
            <v>347954.77748273872</v>
          </cell>
          <cell r="AC185">
            <v>354676.62181914202</v>
          </cell>
        </row>
        <row r="186">
          <cell r="A186" t="str">
            <v>Cost_merch_int</v>
          </cell>
          <cell r="B186" t="str">
            <v>GV0520.intern</v>
          </cell>
          <cell r="C186" t="str">
            <v>GV</v>
          </cell>
          <cell r="D186">
            <v>1790</v>
          </cell>
          <cell r="E186" t="str">
            <v>Cost of merchandise - intern</v>
          </cell>
          <cell r="H186" t="str">
            <v>ManOldData, ManInpFin</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row>
        <row r="187">
          <cell r="A187" t="str">
            <v>Cost_merch</v>
          </cell>
          <cell r="B187" t="str">
            <v>GV0520</v>
          </cell>
          <cell r="C187" t="str">
            <v>GV</v>
          </cell>
          <cell r="D187">
            <v>1800</v>
          </cell>
          <cell r="E187" t="str">
            <v>Cost of merchandise</v>
          </cell>
          <cell r="H187" t="str">
            <v>GV</v>
          </cell>
          <cell r="J187">
            <v>117732</v>
          </cell>
          <cell r="K187">
            <v>300975</v>
          </cell>
          <cell r="L187">
            <v>489136</v>
          </cell>
          <cell r="M187">
            <v>381343.16167321755</v>
          </cell>
          <cell r="N187">
            <v>303391.71528945328</v>
          </cell>
          <cell r="O187">
            <v>44386.720063012639</v>
          </cell>
          <cell r="P187">
            <v>31650.619639509019</v>
          </cell>
          <cell r="Q187">
            <v>25582.788935842244</v>
          </cell>
          <cell r="R187">
            <v>26476.486736372884</v>
          </cell>
          <cell r="S187">
            <v>21925.075878359061</v>
          </cell>
          <cell r="T187">
            <v>24744.542775835824</v>
          </cell>
          <cell r="U187">
            <v>23413.885510339438</v>
          </cell>
          <cell r="V187">
            <v>19713.171201458204</v>
          </cell>
          <cell r="W187">
            <v>20918.952678316451</v>
          </cell>
          <cell r="X187">
            <v>20921.480303119795</v>
          </cell>
          <cell r="Y187">
            <v>19575.57987605072</v>
          </cell>
          <cell r="Z187">
            <v>24082.411691236972</v>
          </cell>
          <cell r="AA187">
            <v>328830.28629539197</v>
          </cell>
          <cell r="AB187">
            <v>347954.77748273872</v>
          </cell>
          <cell r="AC187">
            <v>354676.62181914202</v>
          </cell>
        </row>
        <row r="188">
          <cell r="A188" t="str">
            <v>Dom_telec_serv_purch_ext</v>
          </cell>
          <cell r="B188" t="str">
            <v>GV0530.extern</v>
          </cell>
          <cell r="C188" t="str">
            <v>GV</v>
          </cell>
          <cell r="D188">
            <v>1810</v>
          </cell>
          <cell r="E188" t="str">
            <v>Domestic telecomms services purchased - extern</v>
          </cell>
          <cell r="H188" t="str">
            <v>ManOldData, ManInpFin</v>
          </cell>
          <cell r="J188">
            <v>0</v>
          </cell>
          <cell r="K188">
            <v>396361</v>
          </cell>
          <cell r="L188">
            <v>669128</v>
          </cell>
          <cell r="M188">
            <v>498975.25700000004</v>
          </cell>
          <cell r="N188">
            <v>558644.28766931396</v>
          </cell>
          <cell r="O188">
            <v>35933.152570775514</v>
          </cell>
          <cell r="P188">
            <v>34951.09928223936</v>
          </cell>
          <cell r="Q188">
            <v>38533.547219802444</v>
          </cell>
          <cell r="R188">
            <v>39505.940084124166</v>
          </cell>
          <cell r="S188">
            <v>44682.477636770127</v>
          </cell>
          <cell r="T188">
            <v>47570.116959416104</v>
          </cell>
          <cell r="U188">
            <v>53381.083592062081</v>
          </cell>
          <cell r="V188">
            <v>56612.198614708053</v>
          </cell>
          <cell r="W188">
            <v>52766.020207354042</v>
          </cell>
          <cell r="X188">
            <v>50245.299147354039</v>
          </cell>
          <cell r="Y188">
            <v>50263.313727354027</v>
          </cell>
          <cell r="Z188">
            <v>54200.038627354035</v>
          </cell>
          <cell r="AA188">
            <v>573870.49017824838</v>
          </cell>
          <cell r="AB188">
            <v>591302.49817824841</v>
          </cell>
          <cell r="AC188">
            <v>614547.3071782483</v>
          </cell>
        </row>
        <row r="189">
          <cell r="A189" t="str">
            <v>Dom_telec_serv_purch_int</v>
          </cell>
          <cell r="B189" t="str">
            <v>GV0530.intern</v>
          </cell>
          <cell r="C189" t="str">
            <v>GV</v>
          </cell>
          <cell r="D189">
            <v>1820</v>
          </cell>
          <cell r="E189" t="str">
            <v>Domestic telecomms services purchased - intern</v>
          </cell>
          <cell r="H189" t="str">
            <v>ManOldData, ManInpFin</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row>
        <row r="190">
          <cell r="A190" t="str">
            <v>Dom_telec_serv_purch</v>
          </cell>
          <cell r="B190" t="str">
            <v>GV0530</v>
          </cell>
          <cell r="C190" t="str">
            <v>GV</v>
          </cell>
          <cell r="D190">
            <v>1830</v>
          </cell>
          <cell r="E190" t="str">
            <v>Domestic telecomms services purchased</v>
          </cell>
          <cell r="H190" t="str">
            <v>GV</v>
          </cell>
          <cell r="J190">
            <v>0</v>
          </cell>
          <cell r="K190">
            <v>396361</v>
          </cell>
          <cell r="L190">
            <v>669128</v>
          </cell>
          <cell r="M190">
            <v>498975.25700000004</v>
          </cell>
          <cell r="N190">
            <v>558644.28766931396</v>
          </cell>
          <cell r="O190">
            <v>35933.152570775514</v>
          </cell>
          <cell r="P190">
            <v>34951.09928223936</v>
          </cell>
          <cell r="Q190">
            <v>38533.547219802444</v>
          </cell>
          <cell r="R190">
            <v>39505.940084124166</v>
          </cell>
          <cell r="S190">
            <v>44682.477636770127</v>
          </cell>
          <cell r="T190">
            <v>47570.116959416104</v>
          </cell>
          <cell r="U190">
            <v>53381.083592062081</v>
          </cell>
          <cell r="V190">
            <v>56612.198614708053</v>
          </cell>
          <cell r="W190">
            <v>52766.020207354042</v>
          </cell>
          <cell r="X190">
            <v>50245.299147354039</v>
          </cell>
          <cell r="Y190">
            <v>50263.313727354027</v>
          </cell>
          <cell r="Z190">
            <v>54200.038627354035</v>
          </cell>
          <cell r="AA190">
            <v>573870.49017824838</v>
          </cell>
          <cell r="AB190">
            <v>591302.49817824841</v>
          </cell>
          <cell r="AC190">
            <v>614547.3071782483</v>
          </cell>
        </row>
        <row r="191">
          <cell r="A191" t="str">
            <v>Inter_teleco_serv_purch_ext</v>
          </cell>
          <cell r="B191" t="str">
            <v>GV0540.extern</v>
          </cell>
          <cell r="C191" t="str">
            <v>GV</v>
          </cell>
          <cell r="D191">
            <v>1840</v>
          </cell>
          <cell r="E191" t="str">
            <v>International telecomms services purch. - extern</v>
          </cell>
          <cell r="H191" t="str">
            <v>ManOldData, ManInpFin</v>
          </cell>
          <cell r="J191">
            <v>0</v>
          </cell>
          <cell r="K191">
            <v>567098</v>
          </cell>
          <cell r="L191">
            <v>458995</v>
          </cell>
          <cell r="M191">
            <v>426990.60753074952</v>
          </cell>
          <cell r="N191">
            <v>308605.7256022268</v>
          </cell>
          <cell r="O191">
            <v>23250.24917916573</v>
          </cell>
          <cell r="P191">
            <v>22960.121126037317</v>
          </cell>
          <cell r="Q191">
            <v>23716.943347040269</v>
          </cell>
          <cell r="R191">
            <v>24127.482274691967</v>
          </cell>
          <cell r="S191">
            <v>24804.099778411572</v>
          </cell>
          <cell r="T191">
            <v>26174.937371939646</v>
          </cell>
          <cell r="U191">
            <v>30654.976714236938</v>
          </cell>
          <cell r="V191">
            <v>33012.556767248818</v>
          </cell>
          <cell r="W191">
            <v>26489.365507146991</v>
          </cell>
          <cell r="X191">
            <v>24748.56325280165</v>
          </cell>
          <cell r="Y191">
            <v>24185.055497708396</v>
          </cell>
          <cell r="Z191">
            <v>24481.374785797383</v>
          </cell>
          <cell r="AA191">
            <v>305484.05111812311</v>
          </cell>
          <cell r="AB191">
            <v>319875.43512570416</v>
          </cell>
          <cell r="AC191">
            <v>330024.85240274726</v>
          </cell>
        </row>
        <row r="192">
          <cell r="A192" t="str">
            <v>Inter_teleco_serv_purch_int</v>
          </cell>
          <cell r="B192" t="str">
            <v>GV0540.intern</v>
          </cell>
          <cell r="C192" t="str">
            <v>GV</v>
          </cell>
          <cell r="D192">
            <v>1850</v>
          </cell>
          <cell r="E192" t="str">
            <v>International telecomms services purch. - intern</v>
          </cell>
          <cell r="H192" t="str">
            <v>ManOldData, ManInpFin</v>
          </cell>
          <cell r="J192">
            <v>0</v>
          </cell>
          <cell r="K192">
            <v>0</v>
          </cell>
          <cell r="L192">
            <v>0</v>
          </cell>
          <cell r="M192">
            <v>86484.397824465908</v>
          </cell>
          <cell r="N192">
            <v>112263.73351631334</v>
          </cell>
          <cell r="O192">
            <v>8141.9751650026155</v>
          </cell>
          <cell r="P192">
            <v>8236.4775849156049</v>
          </cell>
          <cell r="Q192">
            <v>8522.2105295641704</v>
          </cell>
          <cell r="R192">
            <v>8674.5782684778296</v>
          </cell>
          <cell r="S192">
            <v>8932.8848096966212</v>
          </cell>
          <cell r="T192">
            <v>9464.0614102835243</v>
          </cell>
          <cell r="U192">
            <v>11368.577719345187</v>
          </cell>
          <cell r="V192">
            <v>12286.413362171616</v>
          </cell>
          <cell r="W192">
            <v>9731.5280324739524</v>
          </cell>
          <cell r="X192">
            <v>9080.4885998048194</v>
          </cell>
          <cell r="Y192">
            <v>8856.5519577620053</v>
          </cell>
          <cell r="Z192">
            <v>8967.9860768154213</v>
          </cell>
          <cell r="AA192">
            <v>115279.54832082594</v>
          </cell>
          <cell r="AB192">
            <v>122453.9028842258</v>
          </cell>
          <cell r="AC192">
            <v>126966.34758616451</v>
          </cell>
        </row>
        <row r="193">
          <cell r="A193" t="str">
            <v>Inter_teleco_serv_purch</v>
          </cell>
          <cell r="B193" t="str">
            <v>GV0540</v>
          </cell>
          <cell r="C193" t="str">
            <v>GV</v>
          </cell>
          <cell r="D193">
            <v>1860</v>
          </cell>
          <cell r="E193" t="str">
            <v>International telecomms services purch.</v>
          </cell>
          <cell r="H193" t="str">
            <v>GV</v>
          </cell>
          <cell r="J193">
            <v>0</v>
          </cell>
          <cell r="K193">
            <v>567098</v>
          </cell>
          <cell r="L193">
            <v>458995</v>
          </cell>
          <cell r="M193">
            <v>513475.0053552154</v>
          </cell>
          <cell r="N193">
            <v>420869.45911854017</v>
          </cell>
          <cell r="O193">
            <v>31392.224344168346</v>
          </cell>
          <cell r="P193">
            <v>31196.598710952923</v>
          </cell>
          <cell r="Q193">
            <v>32239.15387660444</v>
          </cell>
          <cell r="R193">
            <v>32802.060543169799</v>
          </cell>
          <cell r="S193">
            <v>33736.984588108193</v>
          </cell>
          <cell r="T193">
            <v>35638.998782223171</v>
          </cell>
          <cell r="U193">
            <v>42023.554433582125</v>
          </cell>
          <cell r="V193">
            <v>45298.970129420435</v>
          </cell>
          <cell r="W193">
            <v>36220.893539620942</v>
          </cell>
          <cell r="X193">
            <v>33829.05185260647</v>
          </cell>
          <cell r="Y193">
            <v>33041.607455470403</v>
          </cell>
          <cell r="Z193">
            <v>33449.360862612804</v>
          </cell>
          <cell r="AA193">
            <v>420763.59943894902</v>
          </cell>
          <cell r="AB193">
            <v>442329.33800992998</v>
          </cell>
          <cell r="AC193">
            <v>456991.19998891174</v>
          </cell>
        </row>
        <row r="194">
          <cell r="A194" t="str">
            <v>Energy_ext</v>
          </cell>
          <cell r="B194" t="str">
            <v>GV0560.extern</v>
          </cell>
          <cell r="C194" t="str">
            <v>GV</v>
          </cell>
          <cell r="D194">
            <v>1870</v>
          </cell>
          <cell r="E194" t="str">
            <v>Energy - extern</v>
          </cell>
          <cell r="H194" t="str">
            <v>ManOldData, ManInpFin</v>
          </cell>
          <cell r="J194">
            <v>0</v>
          </cell>
          <cell r="K194">
            <v>59862</v>
          </cell>
          <cell r="L194">
            <v>58717</v>
          </cell>
          <cell r="M194">
            <v>56006</v>
          </cell>
          <cell r="N194">
            <v>57947.58</v>
          </cell>
          <cell r="O194">
            <v>4828.2749999999996</v>
          </cell>
          <cell r="P194">
            <v>4828.2749999999996</v>
          </cell>
          <cell r="Q194">
            <v>4828.2749999999996</v>
          </cell>
          <cell r="R194">
            <v>4828.2749999999996</v>
          </cell>
          <cell r="S194">
            <v>4829.3100000000004</v>
          </cell>
          <cell r="T194">
            <v>4829.3100000000004</v>
          </cell>
          <cell r="U194">
            <v>4829.3100000000004</v>
          </cell>
          <cell r="V194">
            <v>4829.3100000000004</v>
          </cell>
          <cell r="W194">
            <v>4829.3100000000004</v>
          </cell>
          <cell r="X194">
            <v>4829.3100000000004</v>
          </cell>
          <cell r="Y194">
            <v>4829.3100000000004</v>
          </cell>
          <cell r="Z194">
            <v>4829.3100000000004</v>
          </cell>
          <cell r="AA194">
            <v>59588.996849999996</v>
          </cell>
          <cell r="AB194">
            <v>61446.940771500005</v>
          </cell>
          <cell r="AC194">
            <v>63290.348994645006</v>
          </cell>
        </row>
        <row r="195">
          <cell r="A195" t="str">
            <v>Energy_int</v>
          </cell>
          <cell r="B195" t="str">
            <v>GV0560.intern</v>
          </cell>
          <cell r="C195" t="str">
            <v>GV</v>
          </cell>
          <cell r="D195">
            <v>1880</v>
          </cell>
          <cell r="E195" t="str">
            <v>Energy - intern</v>
          </cell>
          <cell r="H195" t="str">
            <v>ManOldData, ManInpFin</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row>
        <row r="196">
          <cell r="A196" t="str">
            <v>Energy</v>
          </cell>
          <cell r="B196" t="str">
            <v>GV0560</v>
          </cell>
          <cell r="C196" t="str">
            <v>GV</v>
          </cell>
          <cell r="D196">
            <v>1890</v>
          </cell>
          <cell r="E196" t="str">
            <v>Energy</v>
          </cell>
          <cell r="H196" t="str">
            <v>GV</v>
          </cell>
          <cell r="J196">
            <v>0</v>
          </cell>
          <cell r="K196">
            <v>59862</v>
          </cell>
          <cell r="L196">
            <v>58717</v>
          </cell>
          <cell r="M196">
            <v>56006</v>
          </cell>
          <cell r="N196">
            <v>57947.58</v>
          </cell>
          <cell r="O196">
            <v>4828.2749999999996</v>
          </cell>
          <cell r="P196">
            <v>4828.2749999999996</v>
          </cell>
          <cell r="Q196">
            <v>4828.2749999999996</v>
          </cell>
          <cell r="R196">
            <v>4828.2749999999996</v>
          </cell>
          <cell r="S196">
            <v>4829.3100000000004</v>
          </cell>
          <cell r="T196">
            <v>4829.3100000000004</v>
          </cell>
          <cell r="U196">
            <v>4829.3100000000004</v>
          </cell>
          <cell r="V196">
            <v>4829.3100000000004</v>
          </cell>
          <cell r="W196">
            <v>4829.3100000000004</v>
          </cell>
          <cell r="X196">
            <v>4829.3100000000004</v>
          </cell>
          <cell r="Y196">
            <v>4829.3100000000004</v>
          </cell>
          <cell r="Z196">
            <v>4829.3100000000004</v>
          </cell>
          <cell r="AA196">
            <v>59588.996849999996</v>
          </cell>
          <cell r="AB196">
            <v>61446.940771500005</v>
          </cell>
          <cell r="AC196">
            <v>63290.348994645006</v>
          </cell>
        </row>
        <row r="197">
          <cell r="A197" t="str">
            <v>Oth_serv_purch_ext</v>
          </cell>
          <cell r="B197" t="str">
            <v>GV0580.extern</v>
          </cell>
          <cell r="C197" t="str">
            <v>GV</v>
          </cell>
          <cell r="D197">
            <v>1900</v>
          </cell>
          <cell r="E197" t="str">
            <v>Other services purchased - extern</v>
          </cell>
          <cell r="H197" t="str">
            <v>ManOldData, ManInpFin</v>
          </cell>
          <cell r="J197">
            <v>1250952</v>
          </cell>
          <cell r="K197">
            <v>9848</v>
          </cell>
          <cell r="L197">
            <v>298467.19330352999</v>
          </cell>
          <cell r="M197">
            <v>158397.14784314367</v>
          </cell>
          <cell r="N197">
            <v>248043.89315878769</v>
          </cell>
          <cell r="O197">
            <v>20449.457990610306</v>
          </cell>
          <cell r="P197">
            <v>20232.392144634039</v>
          </cell>
          <cell r="Q197">
            <v>20311.085037975256</v>
          </cell>
          <cell r="R197">
            <v>20415.690579929982</v>
          </cell>
          <cell r="S197">
            <v>21123.49890899907</v>
          </cell>
          <cell r="T197">
            <v>20435.728369765598</v>
          </cell>
          <cell r="U197">
            <v>20323.425414865324</v>
          </cell>
          <cell r="V197">
            <v>21064.227039792469</v>
          </cell>
          <cell r="W197">
            <v>20388.323409968336</v>
          </cell>
          <cell r="X197">
            <v>21528.191010019051</v>
          </cell>
          <cell r="Y197">
            <v>20349.26773926456</v>
          </cell>
          <cell r="Z197">
            <v>21422.605512963652</v>
          </cell>
          <cell r="AA197">
            <v>251472.30283301946</v>
          </cell>
          <cell r="AB197">
            <v>257472.1899570555</v>
          </cell>
          <cell r="AC197">
            <v>265396.60151460225</v>
          </cell>
        </row>
        <row r="198">
          <cell r="A198" t="str">
            <v>Oth_serv_purch_int</v>
          </cell>
          <cell r="B198" t="str">
            <v>GV0580.intern</v>
          </cell>
          <cell r="C198" t="str">
            <v>GV</v>
          </cell>
          <cell r="D198">
            <v>1910</v>
          </cell>
          <cell r="E198" t="str">
            <v>Other services purchased - intern</v>
          </cell>
          <cell r="H198" t="str">
            <v>ManOldData, ManInpFin</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row>
        <row r="199">
          <cell r="A199" t="str">
            <v>Oth_serv_purch</v>
          </cell>
          <cell r="B199" t="str">
            <v>GV0580</v>
          </cell>
          <cell r="C199" t="str">
            <v>GV</v>
          </cell>
          <cell r="D199">
            <v>1920</v>
          </cell>
          <cell r="E199" t="str">
            <v>Other services purchased</v>
          </cell>
          <cell r="H199" t="str">
            <v>GV</v>
          </cell>
          <cell r="J199">
            <v>1250952</v>
          </cell>
          <cell r="K199">
            <v>9848</v>
          </cell>
          <cell r="L199">
            <v>298467.19330352999</v>
          </cell>
          <cell r="M199">
            <v>158397.14784314367</v>
          </cell>
          <cell r="N199">
            <v>248043.89315878769</v>
          </cell>
          <cell r="O199">
            <v>20449.457990610306</v>
          </cell>
          <cell r="P199">
            <v>20232.392144634039</v>
          </cell>
          <cell r="Q199">
            <v>20311.085037975256</v>
          </cell>
          <cell r="R199">
            <v>20415.690579929982</v>
          </cell>
          <cell r="S199">
            <v>21123.49890899907</v>
          </cell>
          <cell r="T199">
            <v>20435.728369765598</v>
          </cell>
          <cell r="U199">
            <v>20323.425414865324</v>
          </cell>
          <cell r="V199">
            <v>21064.227039792469</v>
          </cell>
          <cell r="W199">
            <v>20388.323409968336</v>
          </cell>
          <cell r="X199">
            <v>21528.191010019051</v>
          </cell>
          <cell r="Y199">
            <v>20349.26773926456</v>
          </cell>
          <cell r="Z199">
            <v>21422.605512963652</v>
          </cell>
          <cell r="AA199">
            <v>251472.30283301946</v>
          </cell>
          <cell r="AB199">
            <v>257472.1899570555</v>
          </cell>
          <cell r="AC199">
            <v>265396.60151460225</v>
          </cell>
        </row>
        <row r="200">
          <cell r="A200" t="str">
            <v>Tot_goods_serv_purch_ext</v>
          </cell>
          <cell r="B200" t="str">
            <v>GV9120.extern</v>
          </cell>
          <cell r="C200" t="str">
            <v>GV</v>
          </cell>
          <cell r="D200">
            <v>1930</v>
          </cell>
          <cell r="E200" t="str">
            <v>Total goods and services purchased - extern</v>
          </cell>
          <cell r="H200" t="str">
            <v>ManOldData, ManInpFin</v>
          </cell>
          <cell r="J200">
            <v>1746219</v>
          </cell>
          <cell r="K200">
            <v>1533405</v>
          </cell>
          <cell r="L200">
            <v>2045772</v>
          </cell>
          <cell r="M200">
            <v>1672679.6114477373</v>
          </cell>
          <cell r="N200">
            <v>1575698.5006415453</v>
          </cell>
          <cell r="O200">
            <v>136865.57117407557</v>
          </cell>
          <cell r="P200">
            <v>122960.30578686038</v>
          </cell>
          <cell r="Q200">
            <v>121019.69441787718</v>
          </cell>
          <cell r="R200">
            <v>122969.6689164878</v>
          </cell>
          <cell r="S200">
            <v>125498.79301825537</v>
          </cell>
          <cell r="T200">
            <v>131891.82568899207</v>
          </cell>
          <cell r="U200">
            <v>140967.76715458976</v>
          </cell>
          <cell r="V200">
            <v>142996.74982881482</v>
          </cell>
          <cell r="W200">
            <v>133407.5738014995</v>
          </cell>
          <cell r="X200">
            <v>130419.33879695443</v>
          </cell>
          <cell r="Y200">
            <v>127101.00658023647</v>
          </cell>
          <cell r="Z200">
            <v>139600.2054769019</v>
          </cell>
          <cell r="AA200">
            <v>1624946.941684365</v>
          </cell>
          <cell r="AB200">
            <v>1689870.431140739</v>
          </cell>
          <cell r="AC200">
            <v>1743123.5500113775</v>
          </cell>
        </row>
        <row r="201">
          <cell r="A201" t="str">
            <v>Tot_goods_serv_purch_int</v>
          </cell>
          <cell r="B201" t="str">
            <v>GV9120.intern</v>
          </cell>
          <cell r="C201" t="str">
            <v>GV</v>
          </cell>
          <cell r="D201">
            <v>1940</v>
          </cell>
          <cell r="E201" t="str">
            <v>Total goods and services purchased - intern</v>
          </cell>
          <cell r="H201" t="str">
            <v>ManOldData, ManInpFin</v>
          </cell>
          <cell r="J201">
            <v>0</v>
          </cell>
          <cell r="K201">
            <v>0</v>
          </cell>
          <cell r="L201">
            <v>0</v>
          </cell>
          <cell r="M201">
            <v>86484.397824465908</v>
          </cell>
          <cell r="N201">
            <v>112263.73351631334</v>
          </cell>
          <cell r="O201">
            <v>8141.9751650026155</v>
          </cell>
          <cell r="P201">
            <v>8236.4775849156049</v>
          </cell>
          <cell r="Q201">
            <v>8522.2105295641704</v>
          </cell>
          <cell r="R201">
            <v>8674.5782684778296</v>
          </cell>
          <cell r="S201">
            <v>8932.8848096966212</v>
          </cell>
          <cell r="T201">
            <v>9464.0614102835243</v>
          </cell>
          <cell r="U201">
            <v>11368.577719345187</v>
          </cell>
          <cell r="V201">
            <v>12286.413362171616</v>
          </cell>
          <cell r="W201">
            <v>9731.5280324739524</v>
          </cell>
          <cell r="X201">
            <v>9080.4885998048194</v>
          </cell>
          <cell r="Y201">
            <v>8856.5519577620053</v>
          </cell>
          <cell r="Z201">
            <v>8967.9860768154213</v>
          </cell>
          <cell r="AA201">
            <v>115279.54832082594</v>
          </cell>
          <cell r="AB201">
            <v>122453.9028842258</v>
          </cell>
          <cell r="AC201">
            <v>126966.34758616451</v>
          </cell>
        </row>
        <row r="202">
          <cell r="A202" t="str">
            <v>Tot_goods_serv_purch</v>
          </cell>
          <cell r="B202" t="str">
            <v>GV9120</v>
          </cell>
          <cell r="C202" t="str">
            <v>GV</v>
          </cell>
          <cell r="D202">
            <v>1950</v>
          </cell>
          <cell r="E202" t="str">
            <v>Total goods and services purchased</v>
          </cell>
          <cell r="H202" t="str">
            <v>GV</v>
          </cell>
          <cell r="J202">
            <v>1746219</v>
          </cell>
          <cell r="K202">
            <v>1533405</v>
          </cell>
          <cell r="L202">
            <v>2045772.1933035301</v>
          </cell>
          <cell r="M202">
            <v>1759164.0092722031</v>
          </cell>
          <cell r="N202">
            <v>1687962.2341578589</v>
          </cell>
          <cell r="O202">
            <v>145007.54633907817</v>
          </cell>
          <cell r="P202">
            <v>131196.78337177599</v>
          </cell>
          <cell r="Q202">
            <v>129541.90494744135</v>
          </cell>
          <cell r="R202">
            <v>131644.24718496561</v>
          </cell>
          <cell r="S202">
            <v>134431.67782795202</v>
          </cell>
          <cell r="T202">
            <v>141355.8870992756</v>
          </cell>
          <cell r="U202">
            <v>152336.34487393493</v>
          </cell>
          <cell r="V202">
            <v>155283.16319098641</v>
          </cell>
          <cell r="W202">
            <v>143139.10183397346</v>
          </cell>
          <cell r="X202">
            <v>139499.82739675924</v>
          </cell>
          <cell r="Y202">
            <v>135957.55853799847</v>
          </cell>
          <cell r="Z202">
            <v>148568.1915537173</v>
          </cell>
          <cell r="AA202">
            <v>1740226.4900051909</v>
          </cell>
          <cell r="AB202">
            <v>1812324.3340249648</v>
          </cell>
          <cell r="AC202">
            <v>1870089.8975975425</v>
          </cell>
        </row>
        <row r="203">
          <cell r="A203" t="str">
            <v>Gross_inc</v>
          </cell>
          <cell r="B203" t="str">
            <v>GV9910</v>
          </cell>
          <cell r="C203" t="str">
            <v>GV</v>
          </cell>
          <cell r="D203">
            <v>1960</v>
          </cell>
          <cell r="E203" t="str">
            <v>Gross income</v>
          </cell>
          <cell r="H203" t="str">
            <v>GV</v>
          </cell>
          <cell r="J203">
            <v>4889280</v>
          </cell>
          <cell r="K203">
            <v>5510736</v>
          </cell>
          <cell r="L203">
            <v>6437580.8066964699</v>
          </cell>
          <cell r="M203">
            <v>6034392.5852056891</v>
          </cell>
          <cell r="N203">
            <v>6116377.104031276</v>
          </cell>
          <cell r="O203">
            <v>481095.92761967849</v>
          </cell>
          <cell r="P203">
            <v>484751.83034451713</v>
          </cell>
          <cell r="Q203">
            <v>489419.00172849261</v>
          </cell>
          <cell r="R203">
            <v>493990.54756456509</v>
          </cell>
          <cell r="S203">
            <v>502395.78999896528</v>
          </cell>
          <cell r="T203">
            <v>503365.44741783536</v>
          </cell>
          <cell r="U203">
            <v>528457.14611701318</v>
          </cell>
          <cell r="V203">
            <v>541908.56460288423</v>
          </cell>
          <cell r="W203">
            <v>514958.25293750514</v>
          </cell>
          <cell r="X203">
            <v>517256.38107969559</v>
          </cell>
          <cell r="Y203">
            <v>512733.31748833519</v>
          </cell>
          <cell r="Z203">
            <v>546044.89713179041</v>
          </cell>
          <cell r="AA203">
            <v>6464012.9567734916</v>
          </cell>
          <cell r="AB203">
            <v>6728263.3223077105</v>
          </cell>
          <cell r="AC203">
            <v>7079419.3371658511</v>
          </cell>
        </row>
        <row r="204">
          <cell r="A204" t="str">
            <v>Wag_sala_ext</v>
          </cell>
          <cell r="B204" t="str">
            <v>GV0610.extern</v>
          </cell>
          <cell r="C204" t="str">
            <v>GV</v>
          </cell>
          <cell r="D204">
            <v>1970</v>
          </cell>
          <cell r="E204" t="str">
            <v>Wages and salaries - extern</v>
          </cell>
          <cell r="H204" t="str">
            <v>ManOldData, ManInpFin</v>
          </cell>
          <cell r="J204">
            <v>678557</v>
          </cell>
          <cell r="K204">
            <v>704187</v>
          </cell>
          <cell r="L204">
            <v>640282</v>
          </cell>
          <cell r="M204">
            <v>929886.79691500007</v>
          </cell>
          <cell r="N204">
            <v>706214.8836155436</v>
          </cell>
          <cell r="O204">
            <v>59719.890307125002</v>
          </cell>
          <cell r="P204">
            <v>59474.132592262504</v>
          </cell>
          <cell r="Q204">
            <v>59589.268206300003</v>
          </cell>
          <cell r="R204">
            <v>59769.831921487508</v>
          </cell>
          <cell r="S204">
            <v>59907.124494674994</v>
          </cell>
          <cell r="T204">
            <v>59946.164095237487</v>
          </cell>
          <cell r="U204">
            <v>59934.146968987516</v>
          </cell>
          <cell r="V204">
            <v>59928.363863362523</v>
          </cell>
          <cell r="W204">
            <v>59861.179785956279</v>
          </cell>
          <cell r="X204">
            <v>58213.689596062482</v>
          </cell>
          <cell r="Y204">
            <v>55522.088499543752</v>
          </cell>
          <cell r="Z204">
            <v>54349.003284543753</v>
          </cell>
          <cell r="AA204">
            <v>660857.33318269963</v>
          </cell>
          <cell r="AB204">
            <v>662168.55886802904</v>
          </cell>
          <cell r="AC204">
            <v>671082.57333804318</v>
          </cell>
        </row>
        <row r="205">
          <cell r="A205" t="str">
            <v>Wag_sala_int</v>
          </cell>
          <cell r="B205" t="str">
            <v>GV0610.intern</v>
          </cell>
          <cell r="C205" t="str">
            <v>GV</v>
          </cell>
          <cell r="D205">
            <v>1980</v>
          </cell>
          <cell r="E205" t="str">
            <v>Wages and salaries - intern</v>
          </cell>
          <cell r="H205" t="str">
            <v>ManOldData, ManInpFin</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row>
        <row r="206">
          <cell r="A206" t="str">
            <v>Wag_sala</v>
          </cell>
          <cell r="B206" t="str">
            <v>GV0610</v>
          </cell>
          <cell r="C206" t="str">
            <v>GV</v>
          </cell>
          <cell r="D206">
            <v>1990</v>
          </cell>
          <cell r="E206" t="str">
            <v>Wages and salaries</v>
          </cell>
          <cell r="H206" t="str">
            <v>GV</v>
          </cell>
          <cell r="J206">
            <v>678557</v>
          </cell>
          <cell r="K206">
            <v>704187</v>
          </cell>
          <cell r="L206">
            <v>640282</v>
          </cell>
          <cell r="M206">
            <v>929886.79691500007</v>
          </cell>
          <cell r="N206">
            <v>706214.8836155436</v>
          </cell>
          <cell r="O206">
            <v>59719.890307125002</v>
          </cell>
          <cell r="P206">
            <v>59474.132592262504</v>
          </cell>
          <cell r="Q206">
            <v>59589.268206300003</v>
          </cell>
          <cell r="R206">
            <v>59769.831921487508</v>
          </cell>
          <cell r="S206">
            <v>59907.124494674994</v>
          </cell>
          <cell r="T206">
            <v>59946.164095237487</v>
          </cell>
          <cell r="U206">
            <v>59934.146968987516</v>
          </cell>
          <cell r="V206">
            <v>59928.363863362523</v>
          </cell>
          <cell r="W206">
            <v>59861.179785956279</v>
          </cell>
          <cell r="X206">
            <v>58213.689596062482</v>
          </cell>
          <cell r="Y206">
            <v>55522.088499543752</v>
          </cell>
          <cell r="Z206">
            <v>54349.003284543753</v>
          </cell>
          <cell r="AA206">
            <v>660857.33318269963</v>
          </cell>
          <cell r="AB206">
            <v>662168.55886802904</v>
          </cell>
          <cell r="AC206">
            <v>671082.57333804318</v>
          </cell>
        </row>
        <row r="207">
          <cell r="A207" t="str">
            <v>Soc_sec_cont_ext</v>
          </cell>
          <cell r="B207" t="str">
            <v>GV0620.extern</v>
          </cell>
          <cell r="C207" t="str">
            <v>GV</v>
          </cell>
          <cell r="D207">
            <v>2000</v>
          </cell>
          <cell r="E207" t="str">
            <v>Social security contributions - extern</v>
          </cell>
          <cell r="H207" t="str">
            <v>ManOldData, ManInpFin</v>
          </cell>
          <cell r="J207">
            <v>562278</v>
          </cell>
          <cell r="K207">
            <v>520021</v>
          </cell>
          <cell r="L207">
            <v>522579</v>
          </cell>
          <cell r="M207">
            <v>416285.71961540764</v>
          </cell>
          <cell r="N207">
            <v>590818.78611774556</v>
          </cell>
          <cell r="O207">
            <v>49773.464153679997</v>
          </cell>
          <cell r="P207">
            <v>49637.255737722589</v>
          </cell>
          <cell r="Q207">
            <v>49744.881045181552</v>
          </cell>
          <cell r="R207">
            <v>49912.194662053014</v>
          </cell>
          <cell r="S207">
            <v>50041.170692986969</v>
          </cell>
          <cell r="T207">
            <v>50077.885583143259</v>
          </cell>
          <cell r="U207">
            <v>50087.609957691413</v>
          </cell>
          <cell r="V207">
            <v>50100.363518487749</v>
          </cell>
          <cell r="W207">
            <v>50053.819083331517</v>
          </cell>
          <cell r="X207">
            <v>48776.85749428119</v>
          </cell>
          <cell r="Y207">
            <v>46735.101733730851</v>
          </cell>
          <cell r="Z207">
            <v>45878.182455455855</v>
          </cell>
          <cell r="AA207">
            <v>559327.73816446762</v>
          </cell>
          <cell r="AB207">
            <v>561952.39718313026</v>
          </cell>
          <cell r="AC207">
            <v>570451.19164808572</v>
          </cell>
        </row>
        <row r="208">
          <cell r="A208" t="str">
            <v>Soc_sec_cont_int</v>
          </cell>
          <cell r="B208" t="str">
            <v>GV0620.intern</v>
          </cell>
          <cell r="C208" t="str">
            <v>GV</v>
          </cell>
          <cell r="D208">
            <v>2010</v>
          </cell>
          <cell r="E208" t="str">
            <v>Social security contributions - intern</v>
          </cell>
          <cell r="H208" t="str">
            <v>ManOldData, ManInpFin</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row>
        <row r="209">
          <cell r="A209" t="str">
            <v>Soc_sec_cont</v>
          </cell>
          <cell r="B209" t="str">
            <v>GV0620</v>
          </cell>
          <cell r="C209" t="str">
            <v>GV</v>
          </cell>
          <cell r="D209">
            <v>2020</v>
          </cell>
          <cell r="E209" t="str">
            <v>Social security contributions</v>
          </cell>
          <cell r="H209" t="str">
            <v>GV</v>
          </cell>
          <cell r="J209">
            <v>562278</v>
          </cell>
          <cell r="K209">
            <v>520021</v>
          </cell>
          <cell r="L209">
            <v>522579</v>
          </cell>
          <cell r="M209">
            <v>416285.71961540764</v>
          </cell>
          <cell r="N209">
            <v>590818.78611774556</v>
          </cell>
          <cell r="O209">
            <v>49773.464153679997</v>
          </cell>
          <cell r="P209">
            <v>49637.255737722589</v>
          </cell>
          <cell r="Q209">
            <v>49744.881045181552</v>
          </cell>
          <cell r="R209">
            <v>49912.194662053014</v>
          </cell>
          <cell r="S209">
            <v>50041.170692986969</v>
          </cell>
          <cell r="T209">
            <v>50077.885583143259</v>
          </cell>
          <cell r="U209">
            <v>50087.609957691413</v>
          </cell>
          <cell r="V209">
            <v>50100.363518487749</v>
          </cell>
          <cell r="W209">
            <v>50053.819083331517</v>
          </cell>
          <cell r="X209">
            <v>48776.85749428119</v>
          </cell>
          <cell r="Y209">
            <v>46735.101733730851</v>
          </cell>
          <cell r="Z209">
            <v>45878.182455455855</v>
          </cell>
          <cell r="AA209">
            <v>559327.73816446762</v>
          </cell>
          <cell r="AB209">
            <v>561952.39718313026</v>
          </cell>
          <cell r="AC209">
            <v>570451.19164808572</v>
          </cell>
        </row>
        <row r="210">
          <cell r="A210" t="str">
            <v>Exp_pens_plan_bene_ext</v>
          </cell>
          <cell r="B210" t="str">
            <v>GV0630.extern</v>
          </cell>
          <cell r="C210" t="str">
            <v>GV</v>
          </cell>
          <cell r="D210">
            <v>2030</v>
          </cell>
          <cell r="E210" t="str">
            <v>Expenses for pension plans and benefits - extern</v>
          </cell>
          <cell r="H210" t="str">
            <v>ManOldData, ManInpFin</v>
          </cell>
          <cell r="J210">
            <v>0</v>
          </cell>
          <cell r="K210">
            <v>34993</v>
          </cell>
          <cell r="L210">
            <v>92211</v>
          </cell>
          <cell r="M210">
            <v>47000</v>
          </cell>
          <cell r="N210">
            <v>50000</v>
          </cell>
          <cell r="O210">
            <v>4166.666666666667</v>
          </cell>
          <cell r="P210">
            <v>4166.666666666667</v>
          </cell>
          <cell r="Q210">
            <v>4166.666666666667</v>
          </cell>
          <cell r="R210">
            <v>4166.666666666667</v>
          </cell>
          <cell r="S210">
            <v>4166.666666666667</v>
          </cell>
          <cell r="T210">
            <v>4166.666666666667</v>
          </cell>
          <cell r="U210">
            <v>4166.666666666667</v>
          </cell>
          <cell r="V210">
            <v>4166.666666666667</v>
          </cell>
          <cell r="W210">
            <v>4166.666666666667</v>
          </cell>
          <cell r="X210">
            <v>4166.666666666667</v>
          </cell>
          <cell r="Y210">
            <v>4166.666666666667</v>
          </cell>
          <cell r="Z210">
            <v>4166.666666666667</v>
          </cell>
          <cell r="AA210">
            <v>40000</v>
          </cell>
          <cell r="AB210">
            <v>40000</v>
          </cell>
          <cell r="AC210">
            <v>40000</v>
          </cell>
        </row>
        <row r="211">
          <cell r="A211" t="str">
            <v>Exp_pens_plan_bene_int</v>
          </cell>
          <cell r="B211" t="str">
            <v>GV0630.intern</v>
          </cell>
          <cell r="C211" t="str">
            <v>GV</v>
          </cell>
          <cell r="D211">
            <v>2040</v>
          </cell>
          <cell r="E211" t="str">
            <v>Expenses for pension plans and benefits - intern</v>
          </cell>
          <cell r="H211" t="str">
            <v>ManOldData, ManInpFin</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row>
        <row r="212">
          <cell r="A212" t="str">
            <v>Exp_pens_plan_bene</v>
          </cell>
          <cell r="B212" t="str">
            <v>GV0630</v>
          </cell>
          <cell r="C212" t="str">
            <v>GV</v>
          </cell>
          <cell r="D212">
            <v>2050</v>
          </cell>
          <cell r="E212" t="str">
            <v>Expenses for pension plans and benefits</v>
          </cell>
          <cell r="H212" t="str">
            <v>GV</v>
          </cell>
          <cell r="J212">
            <v>0</v>
          </cell>
          <cell r="K212">
            <v>34993</v>
          </cell>
          <cell r="L212">
            <v>92211</v>
          </cell>
          <cell r="M212">
            <v>47000</v>
          </cell>
          <cell r="N212">
            <v>50000</v>
          </cell>
          <cell r="O212">
            <v>4166.666666666667</v>
          </cell>
          <cell r="P212">
            <v>4166.666666666667</v>
          </cell>
          <cell r="Q212">
            <v>4166.666666666667</v>
          </cell>
          <cell r="R212">
            <v>4166.666666666667</v>
          </cell>
          <cell r="S212">
            <v>4166.666666666667</v>
          </cell>
          <cell r="T212">
            <v>4166.666666666667</v>
          </cell>
          <cell r="U212">
            <v>4166.666666666667</v>
          </cell>
          <cell r="V212">
            <v>4166.666666666667</v>
          </cell>
          <cell r="W212">
            <v>4166.666666666667</v>
          </cell>
          <cell r="X212">
            <v>4166.666666666667</v>
          </cell>
          <cell r="Y212">
            <v>4166.666666666667</v>
          </cell>
          <cell r="Z212">
            <v>4166.666666666667</v>
          </cell>
          <cell r="AA212">
            <v>40000</v>
          </cell>
          <cell r="AB212">
            <v>40000</v>
          </cell>
          <cell r="AC212">
            <v>40000</v>
          </cell>
        </row>
        <row r="213">
          <cell r="A213" t="str">
            <v>Tot_pers_cost_ext</v>
          </cell>
          <cell r="B213" t="str">
            <v>GV9130.extern</v>
          </cell>
          <cell r="C213" t="str">
            <v>GV</v>
          </cell>
          <cell r="D213">
            <v>2060</v>
          </cell>
          <cell r="E213" t="str">
            <v>Total personnel costs - extern</v>
          </cell>
          <cell r="H213" t="str">
            <v>ManOldData, ManInpFin</v>
          </cell>
          <cell r="J213">
            <v>1240835</v>
          </cell>
          <cell r="K213">
            <v>1259201</v>
          </cell>
          <cell r="L213">
            <v>1255072</v>
          </cell>
          <cell r="M213">
            <v>1393172.5165304076</v>
          </cell>
          <cell r="N213">
            <v>1347033.6697332892</v>
          </cell>
          <cell r="O213">
            <v>113660.02112747167</v>
          </cell>
          <cell r="P213">
            <v>113278.05499665176</v>
          </cell>
          <cell r="Q213">
            <v>113500.81591814822</v>
          </cell>
          <cell r="R213">
            <v>113848.69325020719</v>
          </cell>
          <cell r="S213">
            <v>114114.96185432863</v>
          </cell>
          <cell r="T213">
            <v>114190.7163450474</v>
          </cell>
          <cell r="U213">
            <v>114188.42359334559</v>
          </cell>
          <cell r="V213">
            <v>114195.39404851693</v>
          </cell>
          <cell r="W213">
            <v>114081.66553595447</v>
          </cell>
          <cell r="X213">
            <v>111157.21375701034</v>
          </cell>
          <cell r="Y213">
            <v>106423.85689994127</v>
          </cell>
          <cell r="Z213">
            <v>104393.85240666626</v>
          </cell>
          <cell r="AA213">
            <v>1260185.0713471672</v>
          </cell>
          <cell r="AB213">
            <v>1264120.9560511592</v>
          </cell>
          <cell r="AC213">
            <v>1281533.764986129</v>
          </cell>
        </row>
        <row r="214">
          <cell r="A214" t="str">
            <v>Tot_pers_cost_int</v>
          </cell>
          <cell r="B214" t="str">
            <v>GV9130.intern</v>
          </cell>
          <cell r="C214" t="str">
            <v>GV</v>
          </cell>
          <cell r="D214">
            <v>2070</v>
          </cell>
          <cell r="E214" t="str">
            <v>Total personnel costs - intern</v>
          </cell>
          <cell r="H214" t="str">
            <v>ManOldData, ManInpFin</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row>
        <row r="215">
          <cell r="A215" t="str">
            <v>Tot_pers_cost</v>
          </cell>
          <cell r="B215" t="str">
            <v>GV9130</v>
          </cell>
          <cell r="C215" t="str">
            <v>GV</v>
          </cell>
          <cell r="D215">
            <v>2080</v>
          </cell>
          <cell r="E215" t="str">
            <v>Total personnel costs</v>
          </cell>
          <cell r="H215" t="str">
            <v>GV</v>
          </cell>
          <cell r="J215">
            <v>1240835</v>
          </cell>
          <cell r="K215">
            <v>1259201</v>
          </cell>
          <cell r="L215">
            <v>1255072</v>
          </cell>
          <cell r="M215">
            <v>1393172.5165304076</v>
          </cell>
          <cell r="N215">
            <v>1347033.6697332892</v>
          </cell>
          <cell r="O215">
            <v>113660.02112747167</v>
          </cell>
          <cell r="P215">
            <v>113278.05499665176</v>
          </cell>
          <cell r="Q215">
            <v>113500.81591814822</v>
          </cell>
          <cell r="R215">
            <v>113848.69325020719</v>
          </cell>
          <cell r="S215">
            <v>114114.96185432863</v>
          </cell>
          <cell r="T215">
            <v>114190.71634504742</v>
          </cell>
          <cell r="U215">
            <v>114188.42359334561</v>
          </cell>
          <cell r="V215">
            <v>114195.39404851694</v>
          </cell>
          <cell r="W215">
            <v>114081.66553595447</v>
          </cell>
          <cell r="X215">
            <v>111157.21375701034</v>
          </cell>
          <cell r="Y215">
            <v>106423.85689994127</v>
          </cell>
          <cell r="Z215">
            <v>104393.85240666628</v>
          </cell>
          <cell r="AA215">
            <v>1260185.0713471672</v>
          </cell>
          <cell r="AB215">
            <v>1264120.9560511592</v>
          </cell>
          <cell r="AC215">
            <v>1281533.764986129</v>
          </cell>
        </row>
        <row r="216">
          <cell r="A216" t="str">
            <v>Depre_amort</v>
          </cell>
          <cell r="B216" t="str">
            <v>GV0710</v>
          </cell>
          <cell r="C216" t="str">
            <v>GV</v>
          </cell>
          <cell r="D216">
            <v>2090</v>
          </cell>
          <cell r="E216" t="str">
            <v>Depreciation and amortization</v>
          </cell>
          <cell r="H216" t="str">
            <v>ManOldData, GV</v>
          </cell>
          <cell r="J216">
            <v>1119569</v>
          </cell>
          <cell r="K216">
            <v>2349435</v>
          </cell>
          <cell r="L216">
            <v>1261063</v>
          </cell>
          <cell r="M216">
            <v>1207925.6921647533</v>
          </cell>
          <cell r="N216">
            <v>1306029.1419296206</v>
          </cell>
          <cell r="O216">
            <v>103354.31707585047</v>
          </cell>
          <cell r="P216">
            <v>103881.03642218052</v>
          </cell>
          <cell r="Q216">
            <v>104863.76865558505</v>
          </cell>
          <cell r="R216">
            <v>106433.14415494313</v>
          </cell>
          <cell r="S216">
            <v>107041.0196539959</v>
          </cell>
          <cell r="T216">
            <v>108079.15465202443</v>
          </cell>
          <cell r="U216">
            <v>109509.80646612955</v>
          </cell>
          <cell r="V216">
            <v>109906.96235637176</v>
          </cell>
          <cell r="W216">
            <v>110558.1225904287</v>
          </cell>
          <cell r="X216">
            <v>112785.16604942968</v>
          </cell>
          <cell r="Y216">
            <v>113347.73058599913</v>
          </cell>
          <cell r="Z216">
            <v>116268.91326645183</v>
          </cell>
          <cell r="AA216">
            <v>1490555.9044529859</v>
          </cell>
          <cell r="AB216">
            <v>1574937.6129391063</v>
          </cell>
          <cell r="AC216">
            <v>1616162.7108639702</v>
          </cell>
        </row>
        <row r="217">
          <cell r="A217" t="str">
            <v>UMTS_lic_amort</v>
          </cell>
          <cell r="B217" t="str">
            <v>GV0712</v>
          </cell>
          <cell r="C217" t="str">
            <v>GV</v>
          </cell>
          <cell r="D217">
            <v>2100</v>
          </cell>
          <cell r="E217" t="str">
            <v>UMTS licence amortization</v>
          </cell>
          <cell r="H217" t="str">
            <v>ManOldData, ManInpFin</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row>
        <row r="218">
          <cell r="A218" t="str">
            <v>Depre_goodw_fr_part_cons</v>
          </cell>
          <cell r="B218" t="str">
            <v>GV0711</v>
          </cell>
          <cell r="C218" t="str">
            <v>GV</v>
          </cell>
          <cell r="D218">
            <v>2110</v>
          </cell>
          <cell r="E218" t="str">
            <v>Depreciat.of goodwill fr.partial consol.</v>
          </cell>
          <cell r="H218" t="str">
            <v>ManOldData, ManInpFin</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row>
        <row r="219">
          <cell r="A219" t="str">
            <v>Depre_goodw_fr_sep_fin_statem</v>
          </cell>
          <cell r="B219" t="str">
            <v>GV0714</v>
          </cell>
          <cell r="C219" t="str">
            <v>GV</v>
          </cell>
          <cell r="D219">
            <v>2120</v>
          </cell>
          <cell r="E219" t="str">
            <v>Depreciat.of goowill fr.sep. fin.statem.</v>
          </cell>
          <cell r="H219" t="str">
            <v>ManOldData, ManInpFin</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row>
        <row r="220">
          <cell r="A220" t="str">
            <v>Depre_curr_ass_unus</v>
          </cell>
          <cell r="B220" t="str">
            <v>GV0720</v>
          </cell>
          <cell r="C220" t="str">
            <v>GV</v>
          </cell>
          <cell r="D220">
            <v>2130</v>
          </cell>
          <cell r="E220" t="str">
            <v>Depreciation of current assets, unusual</v>
          </cell>
          <cell r="H220" t="str">
            <v>ManOldData, GV</v>
          </cell>
          <cell r="J220">
            <v>270000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row>
        <row r="221">
          <cell r="A221" t="str">
            <v>Depre_val_add_tax</v>
          </cell>
          <cell r="B221" t="str">
            <v>GV0722</v>
          </cell>
          <cell r="C221" t="str">
            <v>GV</v>
          </cell>
          <cell r="D221">
            <v>2140</v>
          </cell>
          <cell r="E221" t="str">
            <v>Depreciation value-added tax</v>
          </cell>
          <cell r="H221" t="str">
            <v>ManOldData, ManInpFin</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row>
        <row r="222">
          <cell r="A222" t="str">
            <v>Tot_depre</v>
          </cell>
          <cell r="B222" t="str">
            <v>GV9140</v>
          </cell>
          <cell r="C222" t="str">
            <v>GV</v>
          </cell>
          <cell r="D222">
            <v>2150</v>
          </cell>
          <cell r="E222" t="str">
            <v>Total depreciation</v>
          </cell>
          <cell r="H222" t="str">
            <v>GV</v>
          </cell>
          <cell r="J222">
            <v>1389569</v>
          </cell>
          <cell r="K222">
            <v>2349435</v>
          </cell>
          <cell r="L222">
            <v>1261063</v>
          </cell>
          <cell r="M222">
            <v>1207925.6921647533</v>
          </cell>
          <cell r="N222">
            <v>1306029.1419296206</v>
          </cell>
          <cell r="O222">
            <v>103354.31707585047</v>
          </cell>
          <cell r="P222">
            <v>103881.03642218052</v>
          </cell>
          <cell r="Q222">
            <v>104863.76865558505</v>
          </cell>
          <cell r="R222">
            <v>106433.14415494313</v>
          </cell>
          <cell r="S222">
            <v>107041.0196539959</v>
          </cell>
          <cell r="T222">
            <v>108079.15465202443</v>
          </cell>
          <cell r="U222">
            <v>109509.80646612955</v>
          </cell>
          <cell r="V222">
            <v>109906.96235637176</v>
          </cell>
          <cell r="W222">
            <v>110558.1225904287</v>
          </cell>
          <cell r="X222">
            <v>112785.16604942968</v>
          </cell>
          <cell r="Y222">
            <v>113347.73058599913</v>
          </cell>
          <cell r="Z222">
            <v>116268.91326645183</v>
          </cell>
          <cell r="AA222">
            <v>1490555.9044529859</v>
          </cell>
          <cell r="AB222">
            <v>1574937.6129391063</v>
          </cell>
          <cell r="AC222">
            <v>1616162.7108639702</v>
          </cell>
        </row>
        <row r="223">
          <cell r="A223" t="str">
            <v>Rent_leas_ext</v>
          </cell>
          <cell r="B223" t="str">
            <v>GV0810.extern</v>
          </cell>
          <cell r="C223" t="str">
            <v>GV</v>
          </cell>
          <cell r="D223">
            <v>2160</v>
          </cell>
          <cell r="E223" t="str">
            <v>Rental and leasing - extern</v>
          </cell>
          <cell r="H223" t="str">
            <v>ManOldData, ManInpFin</v>
          </cell>
          <cell r="J223">
            <v>0</v>
          </cell>
          <cell r="K223">
            <v>28828</v>
          </cell>
          <cell r="L223">
            <v>47422</v>
          </cell>
          <cell r="M223">
            <v>59232</v>
          </cell>
          <cell r="N223">
            <v>74373.03</v>
          </cell>
          <cell r="O223">
            <v>6223.4549999999999</v>
          </cell>
          <cell r="P223">
            <v>6223.4549999999999</v>
          </cell>
          <cell r="Q223">
            <v>6223.4549999999999</v>
          </cell>
          <cell r="R223">
            <v>5912.9549999999999</v>
          </cell>
          <cell r="S223">
            <v>6223.4549999999999</v>
          </cell>
          <cell r="T223">
            <v>6223.4549999999999</v>
          </cell>
          <cell r="U223">
            <v>6224.49</v>
          </cell>
          <cell r="V223">
            <v>6223.4549999999999</v>
          </cell>
          <cell r="W223">
            <v>6223.4549999999999</v>
          </cell>
          <cell r="X223">
            <v>6223.4549999999999</v>
          </cell>
          <cell r="Y223">
            <v>6223.4549999999999</v>
          </cell>
          <cell r="Z223">
            <v>6224.49</v>
          </cell>
          <cell r="AA223">
            <v>82989.86039999999</v>
          </cell>
          <cell r="AB223">
            <v>118971.713025</v>
          </cell>
          <cell r="AC223">
            <v>122540.86441575001</v>
          </cell>
        </row>
        <row r="224">
          <cell r="A224" t="str">
            <v>Rent_leas_int</v>
          </cell>
          <cell r="B224" t="str">
            <v>GV0810.intern</v>
          </cell>
          <cell r="C224" t="str">
            <v>GV</v>
          </cell>
          <cell r="D224">
            <v>2170</v>
          </cell>
          <cell r="E224" t="str">
            <v>Rental and leasing - intern</v>
          </cell>
          <cell r="H224" t="str">
            <v>ManOldData, ManInpFin</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row>
        <row r="225">
          <cell r="A225" t="str">
            <v>Rent_leas</v>
          </cell>
          <cell r="B225" t="str">
            <v>GV0810</v>
          </cell>
          <cell r="C225" t="str">
            <v>GV</v>
          </cell>
          <cell r="D225">
            <v>2180</v>
          </cell>
          <cell r="E225" t="str">
            <v>Rental and leasing</v>
          </cell>
          <cell r="H225" t="str">
            <v>GV</v>
          </cell>
          <cell r="J225">
            <v>0</v>
          </cell>
          <cell r="K225">
            <v>28828</v>
          </cell>
          <cell r="L225">
            <v>47422</v>
          </cell>
          <cell r="M225">
            <v>59232</v>
          </cell>
          <cell r="N225">
            <v>74373.03</v>
          </cell>
          <cell r="O225">
            <v>6223.4549999999999</v>
          </cell>
          <cell r="P225">
            <v>6223.4549999999999</v>
          </cell>
          <cell r="Q225">
            <v>6223.4549999999999</v>
          </cell>
          <cell r="R225">
            <v>5912.9549999999999</v>
          </cell>
          <cell r="S225">
            <v>6223.4549999999999</v>
          </cell>
          <cell r="T225">
            <v>6223.4549999999999</v>
          </cell>
          <cell r="U225">
            <v>6224.49</v>
          </cell>
          <cell r="V225">
            <v>6223.4549999999999</v>
          </cell>
          <cell r="W225">
            <v>6223.4549999999999</v>
          </cell>
          <cell r="X225">
            <v>6223.4549999999999</v>
          </cell>
          <cell r="Y225">
            <v>6223.4549999999999</v>
          </cell>
          <cell r="Z225">
            <v>6224.49</v>
          </cell>
          <cell r="AA225">
            <v>82989.86039999999</v>
          </cell>
          <cell r="AB225">
            <v>118971.713025</v>
          </cell>
          <cell r="AC225">
            <v>122540.86441575001</v>
          </cell>
        </row>
        <row r="226">
          <cell r="A226" t="str">
            <v>Leas_ext</v>
          </cell>
          <cell r="B226" t="str">
            <v>GV0820.extern</v>
          </cell>
          <cell r="C226" t="str">
            <v>GV</v>
          </cell>
          <cell r="D226">
            <v>2190</v>
          </cell>
          <cell r="E226" t="str">
            <v>Leasing - extern</v>
          </cell>
          <cell r="H226" t="str">
            <v>ManOldData, ManInpFin</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row>
        <row r="227">
          <cell r="A227" t="str">
            <v>Leas_int</v>
          </cell>
          <cell r="B227" t="str">
            <v>GV0820.intern</v>
          </cell>
          <cell r="C227" t="str">
            <v>GV</v>
          </cell>
          <cell r="D227">
            <v>2200</v>
          </cell>
          <cell r="E227" t="str">
            <v>Leasing - intern</v>
          </cell>
          <cell r="H227" t="str">
            <v>ManOldData, ManInpFin</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row>
        <row r="228">
          <cell r="A228" t="str">
            <v>Leas</v>
          </cell>
          <cell r="B228" t="str">
            <v>GV0820</v>
          </cell>
          <cell r="C228" t="str">
            <v>GV</v>
          </cell>
          <cell r="D228">
            <v>2210</v>
          </cell>
          <cell r="E228" t="str">
            <v>Leasing</v>
          </cell>
          <cell r="H228" t="str">
            <v>GV</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row>
        <row r="229">
          <cell r="A229" t="str">
            <v>Maint_ext</v>
          </cell>
          <cell r="B229" t="str">
            <v>GV0822.extern</v>
          </cell>
          <cell r="C229" t="str">
            <v>GV</v>
          </cell>
          <cell r="D229">
            <v>2220</v>
          </cell>
          <cell r="E229" t="str">
            <v>Maintenance - extern</v>
          </cell>
          <cell r="H229" t="str">
            <v>ManOldData, ManInpFin</v>
          </cell>
          <cell r="J229">
            <v>0</v>
          </cell>
          <cell r="K229">
            <v>262309</v>
          </cell>
          <cell r="L229">
            <v>330990</v>
          </cell>
          <cell r="M229">
            <v>248393.87945570916</v>
          </cell>
          <cell r="N229">
            <v>329815.05226942169</v>
          </cell>
          <cell r="O229">
            <v>22123.42386056442</v>
          </cell>
          <cell r="P229">
            <v>22123.729122281558</v>
          </cell>
          <cell r="Q229">
            <v>22124.237750330452</v>
          </cell>
          <cell r="R229">
            <v>26364.553362047598</v>
          </cell>
          <cell r="S229">
            <v>26366.963033096239</v>
          </cell>
          <cell r="T229">
            <v>26367.130512047595</v>
          </cell>
          <cell r="U229">
            <v>26367.130512047595</v>
          </cell>
          <cell r="V229">
            <v>26366.562824667209</v>
          </cell>
          <cell r="W229">
            <v>26368.609306240167</v>
          </cell>
          <cell r="X229">
            <v>26367.24498519153</v>
          </cell>
          <cell r="Y229">
            <v>26370.349985191526</v>
          </cell>
          <cell r="Z229">
            <v>52505.117015715841</v>
          </cell>
          <cell r="AA229">
            <v>361638.96598691377</v>
          </cell>
          <cell r="AB229">
            <v>361711.51686003362</v>
          </cell>
          <cell r="AC229">
            <v>376508.45296210155</v>
          </cell>
        </row>
        <row r="230">
          <cell r="A230" t="str">
            <v>Maint_int</v>
          </cell>
          <cell r="B230" t="str">
            <v>GV0822.intern</v>
          </cell>
          <cell r="C230" t="str">
            <v>GV</v>
          </cell>
          <cell r="D230">
            <v>2230</v>
          </cell>
          <cell r="E230" t="str">
            <v>Maintenance - intern</v>
          </cell>
          <cell r="H230" t="str">
            <v>ManOldData, ManInpFin</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row>
        <row r="231">
          <cell r="A231" t="str">
            <v>Maint</v>
          </cell>
          <cell r="B231" t="str">
            <v>GV0822</v>
          </cell>
          <cell r="C231" t="str">
            <v>GV</v>
          </cell>
          <cell r="D231">
            <v>2240</v>
          </cell>
          <cell r="E231" t="str">
            <v>Maintenance</v>
          </cell>
          <cell r="H231" t="str">
            <v>GV</v>
          </cell>
          <cell r="J231">
            <v>0</v>
          </cell>
          <cell r="K231">
            <v>262309</v>
          </cell>
          <cell r="L231">
            <v>330990</v>
          </cell>
          <cell r="M231">
            <v>248393.87945570916</v>
          </cell>
          <cell r="N231">
            <v>329815.05226942169</v>
          </cell>
          <cell r="O231">
            <v>22123.42386056442</v>
          </cell>
          <cell r="P231">
            <v>22123.729122281558</v>
          </cell>
          <cell r="Q231">
            <v>22124.237750330452</v>
          </cell>
          <cell r="R231">
            <v>26364.553362047598</v>
          </cell>
          <cell r="S231">
            <v>26366.963033096239</v>
          </cell>
          <cell r="T231">
            <v>26367.130512047595</v>
          </cell>
          <cell r="U231">
            <v>26367.130512047595</v>
          </cell>
          <cell r="V231">
            <v>26366.562824667209</v>
          </cell>
          <cell r="W231">
            <v>26368.609306240167</v>
          </cell>
          <cell r="X231">
            <v>26367.24498519153</v>
          </cell>
          <cell r="Y231">
            <v>26370.349985191526</v>
          </cell>
          <cell r="Z231">
            <v>52505.117015715841</v>
          </cell>
          <cell r="AA231">
            <v>361638.96598691377</v>
          </cell>
          <cell r="AB231">
            <v>361711.51686003362</v>
          </cell>
          <cell r="AC231">
            <v>376508.45296210155</v>
          </cell>
        </row>
        <row r="232">
          <cell r="A232" t="str">
            <v>Purch_RD_serv_ext</v>
          </cell>
          <cell r="B232" t="str">
            <v>GV0826.extern</v>
          </cell>
          <cell r="C232" t="str">
            <v>GV</v>
          </cell>
          <cell r="D232">
            <v>2250</v>
          </cell>
          <cell r="E232" t="str">
            <v>Purchased R&amp;D services - extern</v>
          </cell>
          <cell r="H232" t="str">
            <v>ManOldData, ManInpFin</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row>
        <row r="233">
          <cell r="A233" t="str">
            <v>Purch_RD_serv_int</v>
          </cell>
          <cell r="B233" t="str">
            <v>GV0826.intern</v>
          </cell>
          <cell r="C233" t="str">
            <v>GV</v>
          </cell>
          <cell r="D233">
            <v>2260</v>
          </cell>
          <cell r="E233" t="str">
            <v>Purchased R&amp;D services - intern</v>
          </cell>
          <cell r="H233" t="str">
            <v>ManOldData, ManInpFin</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row>
        <row r="234">
          <cell r="A234" t="str">
            <v>Purch_RD_serv</v>
          </cell>
          <cell r="B234" t="str">
            <v>GV0826</v>
          </cell>
          <cell r="C234" t="str">
            <v>GV</v>
          </cell>
          <cell r="D234">
            <v>2270</v>
          </cell>
          <cell r="E234" t="str">
            <v>Purchased R&amp;D services</v>
          </cell>
          <cell r="H234" t="str">
            <v>GV</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row>
        <row r="235">
          <cell r="A235" t="str">
            <v>IT_supp_ext</v>
          </cell>
          <cell r="B235" t="str">
            <v>GV0828.extern</v>
          </cell>
          <cell r="C235" t="str">
            <v>GV</v>
          </cell>
          <cell r="D235">
            <v>2280</v>
          </cell>
          <cell r="E235" t="str">
            <v>IT support - extern</v>
          </cell>
          <cell r="H235" t="str">
            <v>ManOldData, ManInpFin</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row>
        <row r="236">
          <cell r="A236" t="str">
            <v>IT_supp_int</v>
          </cell>
          <cell r="B236" t="str">
            <v>GV0828.intern</v>
          </cell>
          <cell r="C236" t="str">
            <v>GV</v>
          </cell>
          <cell r="D236">
            <v>2290</v>
          </cell>
          <cell r="E236" t="str">
            <v>IT support - intern</v>
          </cell>
          <cell r="H236" t="str">
            <v>ManOldData, ManInpFin</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row>
        <row r="237">
          <cell r="A237" t="str">
            <v>IT_supp</v>
          </cell>
          <cell r="B237" t="str">
            <v>GV0828</v>
          </cell>
          <cell r="C237" t="str">
            <v>GV</v>
          </cell>
          <cell r="D237">
            <v>2300</v>
          </cell>
          <cell r="E237" t="str">
            <v>IT support</v>
          </cell>
          <cell r="H237" t="str">
            <v>GV</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row>
        <row r="238">
          <cell r="A238" t="str">
            <v>Rep_ext</v>
          </cell>
          <cell r="B238" t="str">
            <v>GV0832.extern</v>
          </cell>
          <cell r="C238" t="str">
            <v>GV</v>
          </cell>
          <cell r="D238">
            <v>2310</v>
          </cell>
          <cell r="E238" t="str">
            <v>Repairs - extern</v>
          </cell>
          <cell r="H238" t="str">
            <v>ManOldData, ManInpFin</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row>
        <row r="239">
          <cell r="A239" t="str">
            <v>Rep_int</v>
          </cell>
          <cell r="B239" t="str">
            <v>GV0832.intern</v>
          </cell>
          <cell r="C239" t="str">
            <v>GV</v>
          </cell>
          <cell r="D239">
            <v>2320</v>
          </cell>
          <cell r="E239" t="str">
            <v>Repairs - intern</v>
          </cell>
          <cell r="H239" t="str">
            <v>ManOldData, ManInpFin</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row>
        <row r="240">
          <cell r="A240" t="str">
            <v>Rep</v>
          </cell>
          <cell r="B240" t="str">
            <v>GV0832</v>
          </cell>
          <cell r="C240" t="str">
            <v>GV</v>
          </cell>
          <cell r="D240">
            <v>2330</v>
          </cell>
          <cell r="E240" t="str">
            <v>Repairs</v>
          </cell>
          <cell r="H240" t="str">
            <v>GV</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row>
        <row r="241">
          <cell r="A241" t="str">
            <v>Lic_ext</v>
          </cell>
          <cell r="B241" t="str">
            <v>GV0834.extern</v>
          </cell>
          <cell r="C241" t="str">
            <v>GV</v>
          </cell>
          <cell r="D241">
            <v>2340</v>
          </cell>
          <cell r="E241" t="str">
            <v>Licences - extern</v>
          </cell>
          <cell r="H241" t="str">
            <v>ManOldData, ManInpFin</v>
          </cell>
          <cell r="J241">
            <v>0</v>
          </cell>
          <cell r="K241">
            <v>29095</v>
          </cell>
          <cell r="L241">
            <v>28878</v>
          </cell>
          <cell r="M241">
            <v>35519.429769091133</v>
          </cell>
          <cell r="N241">
            <v>83196.782481215123</v>
          </cell>
          <cell r="O241">
            <v>6458.680586442928</v>
          </cell>
          <cell r="P241">
            <v>6976.1805864429298</v>
          </cell>
          <cell r="Q241">
            <v>6976.1805864429298</v>
          </cell>
          <cell r="R241">
            <v>6976.1805864429298</v>
          </cell>
          <cell r="S241">
            <v>6976.1805864429298</v>
          </cell>
          <cell r="T241">
            <v>6976.1805864429298</v>
          </cell>
          <cell r="U241">
            <v>6976.1805864429298</v>
          </cell>
          <cell r="V241">
            <v>6976.1805864429298</v>
          </cell>
          <cell r="W241">
            <v>6976.1805864429298</v>
          </cell>
          <cell r="X241">
            <v>6976.1805864429298</v>
          </cell>
          <cell r="Y241">
            <v>6976.2952333929297</v>
          </cell>
          <cell r="Z241">
            <v>6976.1813833929282</v>
          </cell>
          <cell r="AA241">
            <v>88687.258410562048</v>
          </cell>
          <cell r="AB241">
            <v>93408.779761263562</v>
          </cell>
          <cell r="AC241">
            <v>98761.23079084183</v>
          </cell>
        </row>
        <row r="242">
          <cell r="A242" t="str">
            <v>Lic_int</v>
          </cell>
          <cell r="B242" t="str">
            <v>GV0834.intern</v>
          </cell>
          <cell r="C242" t="str">
            <v>GV</v>
          </cell>
          <cell r="D242">
            <v>2350</v>
          </cell>
          <cell r="E242" t="str">
            <v>Licences - intern</v>
          </cell>
          <cell r="H242" t="str">
            <v>ManOldData, ManInpFin</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row>
        <row r="243">
          <cell r="A243" t="str">
            <v>Lic</v>
          </cell>
          <cell r="B243" t="str">
            <v>GV0834</v>
          </cell>
          <cell r="C243" t="str">
            <v>GV</v>
          </cell>
          <cell r="D243">
            <v>2360</v>
          </cell>
          <cell r="E243" t="str">
            <v>Licences</v>
          </cell>
          <cell r="H243" t="str">
            <v>GV</v>
          </cell>
          <cell r="J243">
            <v>0</v>
          </cell>
          <cell r="K243">
            <v>29095</v>
          </cell>
          <cell r="L243">
            <v>28878</v>
          </cell>
          <cell r="M243">
            <v>35519.429769091133</v>
          </cell>
          <cell r="N243">
            <v>83196.782481215123</v>
          </cell>
          <cell r="O243">
            <v>6458.680586442928</v>
          </cell>
          <cell r="P243">
            <v>6976.1805864429298</v>
          </cell>
          <cell r="Q243">
            <v>6976.1805864429298</v>
          </cell>
          <cell r="R243">
            <v>6976.1805864429298</v>
          </cell>
          <cell r="S243">
            <v>6976.1805864429298</v>
          </cell>
          <cell r="T243">
            <v>6976.1805864429298</v>
          </cell>
          <cell r="U243">
            <v>6976.1805864429298</v>
          </cell>
          <cell r="V243">
            <v>6976.1805864429298</v>
          </cell>
          <cell r="W243">
            <v>6976.1805864429298</v>
          </cell>
          <cell r="X243">
            <v>6976.1805864429298</v>
          </cell>
          <cell r="Y243">
            <v>6976.2952333929297</v>
          </cell>
          <cell r="Z243">
            <v>6976.1813833929282</v>
          </cell>
          <cell r="AA243">
            <v>88687.258410562048</v>
          </cell>
          <cell r="AB243">
            <v>93408.779761263562</v>
          </cell>
          <cell r="AC243">
            <v>98761.23079084183</v>
          </cell>
        </row>
        <row r="244">
          <cell r="A244" t="str">
            <v>Trav_entert_exp_ext</v>
          </cell>
          <cell r="B244" t="str">
            <v>GV0840.extern</v>
          </cell>
          <cell r="C244" t="str">
            <v>GV</v>
          </cell>
          <cell r="D244">
            <v>2370</v>
          </cell>
          <cell r="E244" t="str">
            <v>Travel/entertainment expenses - extern</v>
          </cell>
          <cell r="H244" t="str">
            <v>ManOldData, ManInpFin</v>
          </cell>
          <cell r="J244">
            <v>0</v>
          </cell>
          <cell r="K244">
            <v>74153</v>
          </cell>
          <cell r="L244">
            <v>76772</v>
          </cell>
          <cell r="M244">
            <v>46361.927338053298</v>
          </cell>
          <cell r="N244">
            <v>57334.838656625638</v>
          </cell>
          <cell r="O244">
            <v>3840.6415837566515</v>
          </cell>
          <cell r="P244">
            <v>4308.2275660077303</v>
          </cell>
          <cell r="Q244">
            <v>4682.1894904423407</v>
          </cell>
          <cell r="R244">
            <v>4468.1906734184267</v>
          </cell>
          <cell r="S244">
            <v>4289.7066071893269</v>
          </cell>
          <cell r="T244">
            <v>6420.8906793711949</v>
          </cell>
          <cell r="U244">
            <v>5095.624059599435</v>
          </cell>
          <cell r="V244">
            <v>4356.3494363027421</v>
          </cell>
          <cell r="W244">
            <v>5088.7509975592784</v>
          </cell>
          <cell r="X244">
            <v>4763.9644350608869</v>
          </cell>
          <cell r="Y244">
            <v>5218.5959030031972</v>
          </cell>
          <cell r="Z244">
            <v>4801.7072249143885</v>
          </cell>
          <cell r="AA244">
            <v>59292.027351788456</v>
          </cell>
          <cell r="AB244">
            <v>62765.458297284458</v>
          </cell>
          <cell r="AC244">
            <v>65758.435528668138</v>
          </cell>
        </row>
        <row r="245">
          <cell r="A245" t="str">
            <v>Trav_entert_exp_int</v>
          </cell>
          <cell r="B245" t="str">
            <v>GV0840.intern</v>
          </cell>
          <cell r="C245" t="str">
            <v>GV</v>
          </cell>
          <cell r="D245">
            <v>2380</v>
          </cell>
          <cell r="E245" t="str">
            <v>Travel/entertainment expenses - intern</v>
          </cell>
          <cell r="H245" t="str">
            <v>ManOldData, ManInpFin</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row>
        <row r="246">
          <cell r="A246" t="str">
            <v>Trav_entert_exp</v>
          </cell>
          <cell r="B246" t="str">
            <v>GV0840</v>
          </cell>
          <cell r="C246" t="str">
            <v>GV</v>
          </cell>
          <cell r="D246">
            <v>2390</v>
          </cell>
          <cell r="E246" t="str">
            <v>Travel/entertainment expenses</v>
          </cell>
          <cell r="H246" t="str">
            <v>GV</v>
          </cell>
          <cell r="J246">
            <v>0</v>
          </cell>
          <cell r="K246">
            <v>74153</v>
          </cell>
          <cell r="L246">
            <v>76772</v>
          </cell>
          <cell r="M246">
            <v>46361.927338053298</v>
          </cell>
          <cell r="N246">
            <v>57334.838656625638</v>
          </cell>
          <cell r="O246">
            <v>3840.6415837566515</v>
          </cell>
          <cell r="P246">
            <v>4308.2275660077303</v>
          </cell>
          <cell r="Q246">
            <v>4682.1894904423407</v>
          </cell>
          <cell r="R246">
            <v>4468.1906734184267</v>
          </cell>
          <cell r="S246">
            <v>4289.7066071893269</v>
          </cell>
          <cell r="T246">
            <v>6420.8906793711949</v>
          </cell>
          <cell r="U246">
            <v>5095.624059599435</v>
          </cell>
          <cell r="V246">
            <v>4356.3494363027421</v>
          </cell>
          <cell r="W246">
            <v>5088.7509975592784</v>
          </cell>
          <cell r="X246">
            <v>4763.9644350608869</v>
          </cell>
          <cell r="Y246">
            <v>5218.5959030031972</v>
          </cell>
          <cell r="Z246">
            <v>4801.7072249143885</v>
          </cell>
          <cell r="AA246">
            <v>59292.027351788456</v>
          </cell>
          <cell r="AB246">
            <v>62765.458297284458</v>
          </cell>
          <cell r="AC246">
            <v>65758.435528668138</v>
          </cell>
        </row>
        <row r="247">
          <cell r="A247" t="str">
            <v>Oth_empl_relat_cost_ext</v>
          </cell>
          <cell r="B247" t="str">
            <v>GV0850.extern</v>
          </cell>
          <cell r="C247" t="str">
            <v>GV</v>
          </cell>
          <cell r="D247">
            <v>2400</v>
          </cell>
          <cell r="E247" t="str">
            <v>Other employee-related costs - extern</v>
          </cell>
          <cell r="H247" t="str">
            <v>ManOldData, ManInpFin</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row>
        <row r="248">
          <cell r="A248" t="str">
            <v>Oth_empl_relat_cost_int</v>
          </cell>
          <cell r="B248" t="str">
            <v>GV0850.intern</v>
          </cell>
          <cell r="C248" t="str">
            <v>GV</v>
          </cell>
          <cell r="D248">
            <v>2410</v>
          </cell>
          <cell r="E248" t="str">
            <v>Other employee-related costs - intern</v>
          </cell>
          <cell r="H248" t="str">
            <v>ManOldData, ManInpFin</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row>
        <row r="249">
          <cell r="A249" t="str">
            <v>Oth_empl_relat_cost</v>
          </cell>
          <cell r="B249" t="str">
            <v>GV0850</v>
          </cell>
          <cell r="C249" t="str">
            <v>GV</v>
          </cell>
          <cell r="D249">
            <v>2420</v>
          </cell>
          <cell r="E249" t="str">
            <v>Other employee-related costs</v>
          </cell>
          <cell r="H249" t="str">
            <v>GV</v>
          </cell>
          <cell r="J249">
            <v>0</v>
          </cell>
          <cell r="K249">
            <v>0</v>
          </cell>
          <cell r="L249">
            <v>0</v>
          </cell>
          <cell r="M249">
            <v>72989.574944925203</v>
          </cell>
          <cell r="N249">
            <v>88060.529301938557</v>
          </cell>
          <cell r="O249">
            <v>7304.950505880639</v>
          </cell>
          <cell r="P249">
            <v>7310.6381834158556</v>
          </cell>
          <cell r="Q249">
            <v>7331.0649766385022</v>
          </cell>
          <cell r="R249">
            <v>7327.053598778647</v>
          </cell>
          <cell r="S249">
            <v>7335.8433905106549</v>
          </cell>
          <cell r="T249">
            <v>7355.3561286432305</v>
          </cell>
          <cell r="U249">
            <v>7342.9188786432305</v>
          </cell>
          <cell r="V249">
            <v>7347.2271862319485</v>
          </cell>
          <cell r="W249">
            <v>7381.2299243645239</v>
          </cell>
          <cell r="X249">
            <v>7347.0749243645241</v>
          </cell>
          <cell r="Y249">
            <v>7346.3367398313803</v>
          </cell>
          <cell r="Z249">
            <v>7330.8348646353579</v>
          </cell>
          <cell r="AA249">
            <v>116547.57552420694</v>
          </cell>
          <cell r="AB249">
            <v>114039.70737595423</v>
          </cell>
          <cell r="AC249">
            <v>120476.11576565864</v>
          </cell>
        </row>
        <row r="250">
          <cell r="A250" t="str">
            <v>Adver_exp_ext</v>
          </cell>
          <cell r="B250" t="str">
            <v>GV0860.extern</v>
          </cell>
          <cell r="C250" t="str">
            <v>GV</v>
          </cell>
          <cell r="D250">
            <v>2430</v>
          </cell>
          <cell r="E250" t="str">
            <v>Advertising expenses - extern</v>
          </cell>
          <cell r="H250" t="str">
            <v>ManOldData, ManInpFin</v>
          </cell>
          <cell r="J250">
            <v>0</v>
          </cell>
          <cell r="K250">
            <v>250288</v>
          </cell>
          <cell r="L250">
            <v>326928</v>
          </cell>
          <cell r="M250">
            <v>253769.62342996828</v>
          </cell>
          <cell r="N250">
            <v>279122.69706339051</v>
          </cell>
          <cell r="O250">
            <v>19256.858088615874</v>
          </cell>
          <cell r="P250">
            <v>19256.858088615874</v>
          </cell>
          <cell r="Q250">
            <v>20757.858088615874</v>
          </cell>
          <cell r="R250">
            <v>28018.858088615871</v>
          </cell>
          <cell r="S250">
            <v>21258.858088615874</v>
          </cell>
          <cell r="T250">
            <v>24258.858088615874</v>
          </cell>
          <cell r="U250">
            <v>24258.858088615874</v>
          </cell>
          <cell r="V250">
            <v>19258.858088615874</v>
          </cell>
          <cell r="W250">
            <v>24258.858088615874</v>
          </cell>
          <cell r="X250">
            <v>22258.858088615874</v>
          </cell>
          <cell r="Y250">
            <v>22259.058088615871</v>
          </cell>
          <cell r="Z250">
            <v>34020.058088615871</v>
          </cell>
          <cell r="AA250">
            <v>294923.61698005709</v>
          </cell>
          <cell r="AB250">
            <v>308198.61698005721</v>
          </cell>
          <cell r="AC250">
            <v>322503.11698005715</v>
          </cell>
        </row>
        <row r="251">
          <cell r="A251" t="str">
            <v>Adver_exp_int</v>
          </cell>
          <cell r="B251" t="str">
            <v>GV0860.intern</v>
          </cell>
          <cell r="C251" t="str">
            <v>GV</v>
          </cell>
          <cell r="D251">
            <v>2440</v>
          </cell>
          <cell r="E251" t="str">
            <v>Advertising expenses - intern</v>
          </cell>
          <cell r="H251" t="str">
            <v>ManOldData, ManInpFin</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row>
        <row r="252">
          <cell r="A252" t="str">
            <v>Adver_exp</v>
          </cell>
          <cell r="B252" t="str">
            <v>GV0860</v>
          </cell>
          <cell r="C252" t="str">
            <v>GV</v>
          </cell>
          <cell r="D252">
            <v>2450</v>
          </cell>
          <cell r="E252" t="str">
            <v>Advertising expenses</v>
          </cell>
          <cell r="H252" t="str">
            <v>GV</v>
          </cell>
          <cell r="J252">
            <v>0</v>
          </cell>
          <cell r="K252">
            <v>250288</v>
          </cell>
          <cell r="L252">
            <v>326928</v>
          </cell>
          <cell r="M252">
            <v>253769.62342996828</v>
          </cell>
          <cell r="N252">
            <v>279122.69706339051</v>
          </cell>
          <cell r="O252">
            <v>19256.858088615874</v>
          </cell>
          <cell r="P252">
            <v>19256.858088615874</v>
          </cell>
          <cell r="Q252">
            <v>20757.858088615874</v>
          </cell>
          <cell r="R252">
            <v>28018.858088615871</v>
          </cell>
          <cell r="S252">
            <v>21258.858088615874</v>
          </cell>
          <cell r="T252">
            <v>24258.858088615874</v>
          </cell>
          <cell r="U252">
            <v>24258.858088615874</v>
          </cell>
          <cell r="V252">
            <v>19258.858088615874</v>
          </cell>
          <cell r="W252">
            <v>24258.858088615874</v>
          </cell>
          <cell r="X252">
            <v>22258.858088615874</v>
          </cell>
          <cell r="Y252">
            <v>22259.058088615871</v>
          </cell>
          <cell r="Z252">
            <v>34020.058088615871</v>
          </cell>
          <cell r="AA252">
            <v>294923.61698005709</v>
          </cell>
          <cell r="AB252">
            <v>308198.61698005721</v>
          </cell>
          <cell r="AC252">
            <v>322503.11698005715</v>
          </cell>
        </row>
        <row r="253">
          <cell r="A253" t="str">
            <v>Sale_comm_ext</v>
          </cell>
          <cell r="B253" t="str">
            <v>GV0870.extern</v>
          </cell>
          <cell r="C253" t="str">
            <v>GV</v>
          </cell>
          <cell r="D253">
            <v>2460</v>
          </cell>
          <cell r="E253" t="str">
            <v>Sales commissions - extern</v>
          </cell>
          <cell r="H253" t="str">
            <v>ManOldData, ManInpFin</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row>
        <row r="254">
          <cell r="A254" t="str">
            <v>Sale_comm_int</v>
          </cell>
          <cell r="B254" t="str">
            <v>GV0870.intern</v>
          </cell>
          <cell r="C254" t="str">
            <v>GV</v>
          </cell>
          <cell r="D254">
            <v>2470</v>
          </cell>
          <cell r="E254" t="str">
            <v>Sales commissions - intern</v>
          </cell>
          <cell r="H254" t="str">
            <v>ManOldData, ManInpFin</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row>
        <row r="255">
          <cell r="A255" t="str">
            <v>Sale_comm</v>
          </cell>
          <cell r="B255" t="str">
            <v>GV0870</v>
          </cell>
          <cell r="C255" t="str">
            <v>GV</v>
          </cell>
          <cell r="D255">
            <v>2480</v>
          </cell>
          <cell r="E255" t="str">
            <v>Sales commissions</v>
          </cell>
          <cell r="H255" t="str">
            <v>GV</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row>
        <row r="256">
          <cell r="A256" t="str">
            <v>Post_char_ext</v>
          </cell>
          <cell r="B256" t="str">
            <v>GV0880.extern</v>
          </cell>
          <cell r="C256" t="str">
            <v>GV</v>
          </cell>
          <cell r="D256">
            <v>2490</v>
          </cell>
          <cell r="E256" t="str">
            <v>Postal charges - extern</v>
          </cell>
          <cell r="H256" t="str">
            <v>ManOldData, ManInpFin</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row>
        <row r="257">
          <cell r="A257" t="str">
            <v>Post_char_int</v>
          </cell>
          <cell r="B257" t="str">
            <v>GV0880.intern</v>
          </cell>
          <cell r="C257" t="str">
            <v>GV</v>
          </cell>
          <cell r="D257">
            <v>2500</v>
          </cell>
          <cell r="E257" t="str">
            <v>Postal charges - intern</v>
          </cell>
          <cell r="H257" t="str">
            <v>ManOldData, ManInpFin</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row>
        <row r="258">
          <cell r="A258" t="str">
            <v>Post_char</v>
          </cell>
          <cell r="B258" t="str">
            <v>GV0880</v>
          </cell>
          <cell r="C258" t="str">
            <v>GV</v>
          </cell>
          <cell r="D258">
            <v>2510</v>
          </cell>
          <cell r="E258" t="str">
            <v>Postal charges</v>
          </cell>
          <cell r="H258" t="str">
            <v>GV</v>
          </cell>
          <cell r="J258">
            <v>0</v>
          </cell>
          <cell r="K258">
            <v>0</v>
          </cell>
          <cell r="L258">
            <v>0</v>
          </cell>
          <cell r="M258">
            <v>86033.739473889989</v>
          </cell>
          <cell r="N258">
            <v>71708.760972328892</v>
          </cell>
          <cell r="O258">
            <v>5794.3179838867818</v>
          </cell>
          <cell r="P258">
            <v>5793.3429186667818</v>
          </cell>
          <cell r="Q258">
            <v>5793.3803779042819</v>
          </cell>
          <cell r="R258">
            <v>6000.4403126842817</v>
          </cell>
          <cell r="S258">
            <v>6000.4403126842817</v>
          </cell>
          <cell r="T258">
            <v>6000.5438126842819</v>
          </cell>
          <cell r="U258">
            <v>6054.3638126842816</v>
          </cell>
          <cell r="V258">
            <v>6054.3862882267813</v>
          </cell>
          <cell r="W258">
            <v>6002.6362882267813</v>
          </cell>
          <cell r="X258">
            <v>6106.1362882267813</v>
          </cell>
          <cell r="Y258">
            <v>6054.3862882267813</v>
          </cell>
          <cell r="Z258">
            <v>6054.3862882267813</v>
          </cell>
          <cell r="AA258">
            <v>73904.228502550657</v>
          </cell>
          <cell r="AB258">
            <v>75282.672633278882</v>
          </cell>
          <cell r="AC258">
            <v>77367.755588292042</v>
          </cell>
        </row>
        <row r="259">
          <cell r="A259" t="str">
            <v>Leg_fee_ext</v>
          </cell>
          <cell r="B259" t="str">
            <v>GV0885.extern</v>
          </cell>
          <cell r="C259" t="str">
            <v>GV</v>
          </cell>
          <cell r="D259">
            <v>2520</v>
          </cell>
          <cell r="E259" t="str">
            <v>Legal fees - extern</v>
          </cell>
          <cell r="H259" t="str">
            <v>ManOldData, ManInpFin</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row>
        <row r="260">
          <cell r="A260" t="str">
            <v>Leg_fee_int</v>
          </cell>
          <cell r="B260" t="str">
            <v>GV0885.intern</v>
          </cell>
          <cell r="C260" t="str">
            <v>GV</v>
          </cell>
          <cell r="D260">
            <v>2530</v>
          </cell>
          <cell r="E260" t="str">
            <v>Legal fees - intern</v>
          </cell>
          <cell r="H260" t="str">
            <v>ManOldData, ManInpFin</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row>
        <row r="261">
          <cell r="A261" t="str">
            <v>Leg_fee</v>
          </cell>
          <cell r="B261" t="str">
            <v>GV0885</v>
          </cell>
          <cell r="C261" t="str">
            <v>GV</v>
          </cell>
          <cell r="D261">
            <v>2540</v>
          </cell>
          <cell r="E261" t="str">
            <v>Legal fees</v>
          </cell>
          <cell r="H261" t="str">
            <v>GV</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row>
        <row r="262">
          <cell r="A262" t="str">
            <v>Cons_fee_ext</v>
          </cell>
          <cell r="B262" t="str">
            <v>GV0890.extern</v>
          </cell>
          <cell r="C262" t="str">
            <v>GV</v>
          </cell>
          <cell r="D262">
            <v>2550</v>
          </cell>
          <cell r="E262" t="str">
            <v>Consulting fees - extern</v>
          </cell>
          <cell r="H262" t="str">
            <v>ManOldData, ManInpFin</v>
          </cell>
          <cell r="J262">
            <v>0</v>
          </cell>
          <cell r="K262">
            <v>194069</v>
          </cell>
          <cell r="L262">
            <v>186797</v>
          </cell>
          <cell r="M262">
            <v>177526.11535084693</v>
          </cell>
          <cell r="N262">
            <v>155800.67931688498</v>
          </cell>
          <cell r="O262">
            <v>11194.880033046898</v>
          </cell>
          <cell r="P262">
            <v>13828.544858781701</v>
          </cell>
          <cell r="Q262">
            <v>15031.82317964329</v>
          </cell>
          <cell r="R262">
            <v>11755.15796888476</v>
          </cell>
          <cell r="S262">
            <v>11697.580063711295</v>
          </cell>
          <cell r="T262">
            <v>15450.980340024926</v>
          </cell>
          <cell r="U262">
            <v>11442.051574527772</v>
          </cell>
          <cell r="V262">
            <v>12404.216908134114</v>
          </cell>
          <cell r="W262">
            <v>14422.477560039399</v>
          </cell>
          <cell r="X262">
            <v>11722.592457285382</v>
          </cell>
          <cell r="Y262">
            <v>11795.081457141703</v>
          </cell>
          <cell r="Z262">
            <v>15055.292915663809</v>
          </cell>
          <cell r="AA262">
            <v>158412.77017143051</v>
          </cell>
          <cell r="AB262">
            <v>153500.041248049</v>
          </cell>
          <cell r="AC262">
            <v>147969.36293617255</v>
          </cell>
        </row>
        <row r="263">
          <cell r="A263" t="str">
            <v>Cons_fee_int</v>
          </cell>
          <cell r="B263" t="str">
            <v>GV0890.intern</v>
          </cell>
          <cell r="C263" t="str">
            <v>GV</v>
          </cell>
          <cell r="D263">
            <v>2560</v>
          </cell>
          <cell r="E263" t="str">
            <v>Consulting fees - intern</v>
          </cell>
          <cell r="H263" t="str">
            <v>ManOldData, ManInpFin</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row>
        <row r="264">
          <cell r="A264" t="str">
            <v>Cons_fee</v>
          </cell>
          <cell r="B264" t="str">
            <v>GV0890</v>
          </cell>
          <cell r="C264" t="str">
            <v>GV</v>
          </cell>
          <cell r="D264">
            <v>2570</v>
          </cell>
          <cell r="E264" t="str">
            <v>Consulting fees</v>
          </cell>
          <cell r="H264" t="str">
            <v>GV</v>
          </cell>
          <cell r="J264">
            <v>0</v>
          </cell>
          <cell r="K264">
            <v>194069</v>
          </cell>
          <cell r="L264">
            <v>186797</v>
          </cell>
          <cell r="M264">
            <v>177526.11535084693</v>
          </cell>
          <cell r="N264">
            <v>155800.67931688498</v>
          </cell>
          <cell r="O264">
            <v>11194.880033046898</v>
          </cell>
          <cell r="P264">
            <v>13828.544858781701</v>
          </cell>
          <cell r="Q264">
            <v>15031.82317964329</v>
          </cell>
          <cell r="R264">
            <v>11755.15796888476</v>
          </cell>
          <cell r="S264">
            <v>11697.580063711295</v>
          </cell>
          <cell r="T264">
            <v>15450.980340024926</v>
          </cell>
          <cell r="U264">
            <v>11442.051574527772</v>
          </cell>
          <cell r="V264">
            <v>12404.216908134114</v>
          </cell>
          <cell r="W264">
            <v>14422.477560039399</v>
          </cell>
          <cell r="X264">
            <v>11722.592457285382</v>
          </cell>
          <cell r="Y264">
            <v>11795.081457141703</v>
          </cell>
          <cell r="Z264">
            <v>15055.292915663809</v>
          </cell>
          <cell r="AA264">
            <v>158412.77017143051</v>
          </cell>
          <cell r="AB264">
            <v>153500.041248049</v>
          </cell>
          <cell r="AC264">
            <v>147969.36293617255</v>
          </cell>
        </row>
        <row r="265">
          <cell r="A265" t="str">
            <v>Bk_loss_retire_prop_ext</v>
          </cell>
          <cell r="B265" t="str">
            <v>GV0900.extern</v>
          </cell>
          <cell r="C265" t="str">
            <v>GV</v>
          </cell>
          <cell r="D265">
            <v>2580</v>
          </cell>
          <cell r="E265" t="str">
            <v>Book losses from retirements of property - extern</v>
          </cell>
          <cell r="H265" t="str">
            <v>ManOldData, ManInpFin</v>
          </cell>
          <cell r="J265">
            <v>0</v>
          </cell>
          <cell r="K265">
            <v>18939</v>
          </cell>
          <cell r="L265">
            <v>0</v>
          </cell>
          <cell r="M265">
            <v>147885.48944899999</v>
          </cell>
          <cell r="N265">
            <v>30364.334000000003</v>
          </cell>
          <cell r="O265">
            <v>0</v>
          </cell>
          <cell r="P265">
            <v>0</v>
          </cell>
          <cell r="Q265">
            <v>0</v>
          </cell>
          <cell r="R265">
            <v>0</v>
          </cell>
          <cell r="S265">
            <v>0</v>
          </cell>
          <cell r="T265">
            <v>0</v>
          </cell>
          <cell r="U265">
            <v>0</v>
          </cell>
          <cell r="V265">
            <v>0</v>
          </cell>
          <cell r="W265">
            <v>0</v>
          </cell>
          <cell r="X265">
            <v>0</v>
          </cell>
          <cell r="Y265">
            <v>0</v>
          </cell>
          <cell r="Z265">
            <v>30364.334000000003</v>
          </cell>
          <cell r="AA265">
            <v>8001.5370000000075</v>
          </cell>
          <cell r="AB265">
            <v>0</v>
          </cell>
          <cell r="AC265">
            <v>0</v>
          </cell>
        </row>
        <row r="266">
          <cell r="A266" t="str">
            <v>Bk_loss_retire_prop_int</v>
          </cell>
          <cell r="B266" t="str">
            <v>GV0900.intern</v>
          </cell>
          <cell r="C266" t="str">
            <v>GV</v>
          </cell>
          <cell r="D266">
            <v>2590</v>
          </cell>
          <cell r="E266" t="str">
            <v>Book losses from retirements of property - intern</v>
          </cell>
          <cell r="H266" t="str">
            <v>ManOldData, ManInpFin</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row>
        <row r="267">
          <cell r="A267" t="str">
            <v>Bk_loss_retire_prop</v>
          </cell>
          <cell r="B267" t="str">
            <v>GV0900</v>
          </cell>
          <cell r="C267" t="str">
            <v>GV</v>
          </cell>
          <cell r="D267">
            <v>2600</v>
          </cell>
          <cell r="E267" t="str">
            <v>Book losses from retirements of property</v>
          </cell>
          <cell r="H267" t="str">
            <v>GV</v>
          </cell>
          <cell r="J267">
            <v>0</v>
          </cell>
          <cell r="K267">
            <v>18939</v>
          </cell>
          <cell r="L267">
            <v>0</v>
          </cell>
          <cell r="M267">
            <v>147885.48944899999</v>
          </cell>
          <cell r="N267">
            <v>30364.334000000003</v>
          </cell>
          <cell r="O267">
            <v>0</v>
          </cell>
          <cell r="P267">
            <v>0</v>
          </cell>
          <cell r="Q267">
            <v>0</v>
          </cell>
          <cell r="R267">
            <v>0</v>
          </cell>
          <cell r="S267">
            <v>0</v>
          </cell>
          <cell r="T267">
            <v>0</v>
          </cell>
          <cell r="U267">
            <v>0</v>
          </cell>
          <cell r="V267">
            <v>0</v>
          </cell>
          <cell r="W267">
            <v>0</v>
          </cell>
          <cell r="X267">
            <v>0</v>
          </cell>
          <cell r="Y267">
            <v>0</v>
          </cell>
          <cell r="Z267">
            <v>30364.334000000003</v>
          </cell>
          <cell r="AA267">
            <v>8001.5370000000075</v>
          </cell>
          <cell r="AB267">
            <v>0</v>
          </cell>
          <cell r="AC267">
            <v>0</v>
          </cell>
        </row>
        <row r="268">
          <cell r="A268" t="str">
            <v>Bk_loss_retire_fin_ass_ext</v>
          </cell>
          <cell r="B268" t="str">
            <v>GV0905.extern</v>
          </cell>
          <cell r="C268" t="str">
            <v>GV</v>
          </cell>
          <cell r="D268">
            <v>2610</v>
          </cell>
          <cell r="E268" t="str">
            <v>Book losses from retirem. of fin. assets - extern</v>
          </cell>
          <cell r="H268" t="str">
            <v>ManOldData, ManInpFin</v>
          </cell>
          <cell r="J268">
            <v>0</v>
          </cell>
          <cell r="K268">
            <v>0</v>
          </cell>
          <cell r="L268">
            <v>0</v>
          </cell>
          <cell r="M268">
            <v>3500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row>
        <row r="269">
          <cell r="A269" t="str">
            <v>Bk_loss_retirem_fin_ass_int</v>
          </cell>
          <cell r="B269" t="str">
            <v>GV0905.intern</v>
          </cell>
          <cell r="C269" t="str">
            <v>GV</v>
          </cell>
          <cell r="D269">
            <v>2620</v>
          </cell>
          <cell r="E269" t="str">
            <v>Book losses from retirem. of fin. assets - intern</v>
          </cell>
          <cell r="H269" t="str">
            <v>ManOldData, ManInpFin</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row>
        <row r="270">
          <cell r="A270" t="str">
            <v>Bk_loss_retirem_fin_ass</v>
          </cell>
          <cell r="B270" t="str">
            <v>GV0905</v>
          </cell>
          <cell r="C270" t="str">
            <v>GV</v>
          </cell>
          <cell r="D270">
            <v>2630</v>
          </cell>
          <cell r="E270" t="str">
            <v>Book losses from retirem. of fin. assets</v>
          </cell>
          <cell r="H270" t="str">
            <v>GV</v>
          </cell>
          <cell r="J270">
            <v>0</v>
          </cell>
          <cell r="K270">
            <v>0</v>
          </cell>
          <cell r="L270">
            <v>0</v>
          </cell>
          <cell r="M270">
            <v>3500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row>
        <row r="271">
          <cell r="A271" t="str">
            <v>Loss_receiv_ext</v>
          </cell>
          <cell r="B271" t="str">
            <v>GV0910.extern</v>
          </cell>
          <cell r="C271" t="str">
            <v>GV</v>
          </cell>
          <cell r="D271">
            <v>2640</v>
          </cell>
          <cell r="E271" t="str">
            <v>Losses on receivables - extern</v>
          </cell>
          <cell r="H271" t="str">
            <v>ManOldData, ManInpFin</v>
          </cell>
          <cell r="J271">
            <v>468693</v>
          </cell>
          <cell r="K271">
            <v>115956</v>
          </cell>
          <cell r="L271">
            <v>193335</v>
          </cell>
          <cell r="M271">
            <v>80479.395211614174</v>
          </cell>
          <cell r="N271">
            <v>160605.11495711521</v>
          </cell>
          <cell r="O271">
            <v>13137.129432664455</v>
          </cell>
          <cell r="P271">
            <v>13237.540844556017</v>
          </cell>
          <cell r="Q271">
            <v>13305.230587034581</v>
          </cell>
          <cell r="R271">
            <v>13361.012398434235</v>
          </cell>
          <cell r="S271">
            <v>13404.338614961467</v>
          </cell>
          <cell r="T271">
            <v>13438.158899403836</v>
          </cell>
          <cell r="U271">
            <v>13472.73335438042</v>
          </cell>
          <cell r="V271">
            <v>13502.031950497945</v>
          </cell>
          <cell r="W271">
            <v>13529.875269008589</v>
          </cell>
          <cell r="X271">
            <v>13363.836225106836</v>
          </cell>
          <cell r="Y271">
            <v>13403.730375211202</v>
          </cell>
          <cell r="Z271">
            <v>13449.49700585565</v>
          </cell>
          <cell r="AA271">
            <v>169562.69955977198</v>
          </cell>
          <cell r="AB271">
            <v>179767.85306886808</v>
          </cell>
          <cell r="AC271">
            <v>192861.17067118688</v>
          </cell>
        </row>
        <row r="272">
          <cell r="A272" t="str">
            <v>Loss_receiv_int</v>
          </cell>
          <cell r="B272" t="str">
            <v>GV0910.intern</v>
          </cell>
          <cell r="C272" t="str">
            <v>GV</v>
          </cell>
          <cell r="D272">
            <v>2650</v>
          </cell>
          <cell r="E272" t="str">
            <v>Losses on receivables - intern</v>
          </cell>
          <cell r="H272" t="str">
            <v>ManOldData, ManInpFin</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row>
        <row r="273">
          <cell r="A273" t="str">
            <v>Loss_receiv</v>
          </cell>
          <cell r="B273" t="str">
            <v>GV0910</v>
          </cell>
          <cell r="C273" t="str">
            <v>GV</v>
          </cell>
          <cell r="D273">
            <v>2660</v>
          </cell>
          <cell r="E273" t="str">
            <v>Losses on receivables</v>
          </cell>
          <cell r="H273" t="str">
            <v>GV</v>
          </cell>
          <cell r="J273">
            <v>468693</v>
          </cell>
          <cell r="K273">
            <v>115956</v>
          </cell>
          <cell r="L273">
            <v>193335</v>
          </cell>
          <cell r="M273">
            <v>80479.395211614174</v>
          </cell>
          <cell r="N273">
            <v>160605.11495711521</v>
          </cell>
          <cell r="O273">
            <v>13137.129432664455</v>
          </cell>
          <cell r="P273">
            <v>13237.540844556017</v>
          </cell>
          <cell r="Q273">
            <v>13305.230587034581</v>
          </cell>
          <cell r="R273">
            <v>13361.012398434235</v>
          </cell>
          <cell r="S273">
            <v>13404.338614961467</v>
          </cell>
          <cell r="T273">
            <v>13438.158899403836</v>
          </cell>
          <cell r="U273">
            <v>13472.73335438042</v>
          </cell>
          <cell r="V273">
            <v>13502.031950497945</v>
          </cell>
          <cell r="W273">
            <v>13529.875269008589</v>
          </cell>
          <cell r="X273">
            <v>13363.836225106836</v>
          </cell>
          <cell r="Y273">
            <v>13403.730375211202</v>
          </cell>
          <cell r="Z273">
            <v>13449.49700585565</v>
          </cell>
          <cell r="AA273">
            <v>169562.69955977198</v>
          </cell>
          <cell r="AB273">
            <v>179767.85306886808</v>
          </cell>
          <cell r="AC273">
            <v>192861.17067118688</v>
          </cell>
        </row>
        <row r="274">
          <cell r="A274" t="str">
            <v>Transf_acc_ext_tax</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row>
        <row r="275">
          <cell r="A275" t="str">
            <v>Transf_acc_ext</v>
          </cell>
          <cell r="B275" t="str">
            <v>GV0916.extern</v>
          </cell>
          <cell r="C275" t="str">
            <v>GV</v>
          </cell>
          <cell r="D275">
            <v>2670</v>
          </cell>
          <cell r="E275" t="str">
            <v>Transfers to accruals - extern</v>
          </cell>
          <cell r="H275" t="str">
            <v>ManOldData, ManInpFin</v>
          </cell>
          <cell r="J275">
            <v>182751</v>
          </cell>
          <cell r="K275">
            <v>71915</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row>
        <row r="276">
          <cell r="A276" t="str">
            <v>Transf_acc_int</v>
          </cell>
          <cell r="B276" t="str">
            <v>GV0916.intern</v>
          </cell>
          <cell r="C276" t="str">
            <v>GV</v>
          </cell>
          <cell r="D276">
            <v>2680</v>
          </cell>
          <cell r="E276" t="str">
            <v>Transfers to accruals - intern</v>
          </cell>
          <cell r="H276" t="str">
            <v>ManOldData, ManInpFin</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row>
        <row r="277">
          <cell r="A277" t="str">
            <v>Transf_acc</v>
          </cell>
          <cell r="B277" t="str">
            <v>GV0916</v>
          </cell>
          <cell r="C277" t="str">
            <v>GV</v>
          </cell>
          <cell r="D277">
            <v>2690</v>
          </cell>
          <cell r="E277" t="str">
            <v>Transfers to accruals</v>
          </cell>
          <cell r="H277" t="str">
            <v>GV</v>
          </cell>
          <cell r="J277">
            <v>182751</v>
          </cell>
          <cell r="K277">
            <v>71915</v>
          </cell>
          <cell r="L277">
            <v>0</v>
          </cell>
          <cell r="M277">
            <v>6529</v>
          </cell>
          <cell r="N277">
            <v>11255</v>
          </cell>
          <cell r="O277">
            <v>937.91666666666697</v>
          </cell>
          <cell r="P277">
            <v>937.91666666666663</v>
          </cell>
          <cell r="Q277">
            <v>937.91666666666663</v>
          </cell>
          <cell r="R277">
            <v>937.91666666666663</v>
          </cell>
          <cell r="S277">
            <v>937.91666666666663</v>
          </cell>
          <cell r="T277">
            <v>937.91666666666663</v>
          </cell>
          <cell r="U277">
            <v>937.91666666666663</v>
          </cell>
          <cell r="V277">
            <v>937.91666666666663</v>
          </cell>
          <cell r="W277">
            <v>937.91666666666663</v>
          </cell>
          <cell r="X277">
            <v>937.91666666666663</v>
          </cell>
          <cell r="Y277">
            <v>937.91666666666663</v>
          </cell>
          <cell r="Z277">
            <v>937.91666666666663</v>
          </cell>
          <cell r="AA277">
            <v>9729</v>
          </cell>
          <cell r="AB277">
            <v>9213.25</v>
          </cell>
          <cell r="AC277">
            <v>8471.1125000000029</v>
          </cell>
        </row>
        <row r="278">
          <cell r="A278" t="str">
            <v>For_curr_loss_ext</v>
          </cell>
          <cell r="B278" t="str">
            <v>GV0918.extern</v>
          </cell>
          <cell r="C278" t="str">
            <v>GV</v>
          </cell>
          <cell r="D278">
            <v>2700</v>
          </cell>
          <cell r="E278" t="str">
            <v>Foreign currency losses - extern</v>
          </cell>
          <cell r="H278" t="str">
            <v>ManOldData, ManInpFin</v>
          </cell>
          <cell r="J278">
            <v>0</v>
          </cell>
          <cell r="K278">
            <v>0</v>
          </cell>
          <cell r="L278">
            <v>-12000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row>
        <row r="279">
          <cell r="A279" t="str">
            <v>For_curr_loss_int</v>
          </cell>
          <cell r="B279" t="str">
            <v>GV0918.intern</v>
          </cell>
          <cell r="C279" t="str">
            <v>GV</v>
          </cell>
          <cell r="D279">
            <v>2710</v>
          </cell>
          <cell r="E279" t="str">
            <v>Foreign currency losses - intern</v>
          </cell>
          <cell r="H279" t="str">
            <v>ManOldData, ManInpFin</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row>
        <row r="280">
          <cell r="A280" t="str">
            <v>For_curr_loss</v>
          </cell>
          <cell r="B280" t="str">
            <v>GV0918</v>
          </cell>
          <cell r="C280" t="str">
            <v>GV</v>
          </cell>
          <cell r="D280">
            <v>2720</v>
          </cell>
          <cell r="E280" t="str">
            <v>Foreign currency losses</v>
          </cell>
          <cell r="H280" t="str">
            <v>GV</v>
          </cell>
          <cell r="J280">
            <v>0</v>
          </cell>
          <cell r="K280">
            <v>0</v>
          </cell>
          <cell r="L280">
            <v>-12000</v>
          </cell>
          <cell r="M280">
            <v>2000</v>
          </cell>
          <cell r="N280">
            <v>2000</v>
          </cell>
          <cell r="O280">
            <v>166.66666666666663</v>
          </cell>
          <cell r="P280">
            <v>166.66666666666663</v>
          </cell>
          <cell r="Q280">
            <v>166.66666666666663</v>
          </cell>
          <cell r="R280">
            <v>166.66666666666663</v>
          </cell>
          <cell r="S280">
            <v>166.66666666666663</v>
          </cell>
          <cell r="T280">
            <v>166.66666666666663</v>
          </cell>
          <cell r="U280">
            <v>166.66666666666663</v>
          </cell>
          <cell r="V280">
            <v>166.66666666666663</v>
          </cell>
          <cell r="W280">
            <v>166.66666666666663</v>
          </cell>
          <cell r="X280">
            <v>166.66666666666663</v>
          </cell>
          <cell r="Y280">
            <v>166.66666666666663</v>
          </cell>
          <cell r="Z280">
            <v>166.66666666666663</v>
          </cell>
          <cell r="AA280">
            <v>2000</v>
          </cell>
          <cell r="AB280">
            <v>2000</v>
          </cell>
          <cell r="AC280">
            <v>2000</v>
          </cell>
        </row>
        <row r="281">
          <cell r="A281" t="str">
            <v>Oth_exp_not_rel_act_per_ext</v>
          </cell>
          <cell r="B281" t="str">
            <v>GV0920.extern</v>
          </cell>
          <cell r="C281" t="str">
            <v>GV</v>
          </cell>
          <cell r="D281">
            <v>2730</v>
          </cell>
          <cell r="E281" t="str">
            <v>Other exp. not relating to actual period - extern</v>
          </cell>
          <cell r="H281" t="str">
            <v>ManOldData, ManInpFin</v>
          </cell>
          <cell r="J281">
            <v>0</v>
          </cell>
          <cell r="K281">
            <v>0</v>
          </cell>
          <cell r="L281">
            <v>0</v>
          </cell>
          <cell r="M281">
            <v>35000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row>
        <row r="282">
          <cell r="A282" t="str">
            <v>Oth_exp_not_rel_act_per_int</v>
          </cell>
          <cell r="B282" t="str">
            <v>GV0920.intern</v>
          </cell>
          <cell r="C282" t="str">
            <v>GV</v>
          </cell>
          <cell r="D282">
            <v>2740</v>
          </cell>
          <cell r="E282" t="str">
            <v>Other exp. not relating to actual period - intern</v>
          </cell>
          <cell r="H282" t="str">
            <v>ManOldData, ManInpFin</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row>
        <row r="283">
          <cell r="A283" t="str">
            <v>Oth_exp_not_rel_act_per</v>
          </cell>
          <cell r="B283" t="str">
            <v>GV0920</v>
          </cell>
          <cell r="C283" t="str">
            <v>GV</v>
          </cell>
          <cell r="D283">
            <v>2750</v>
          </cell>
          <cell r="E283" t="str">
            <v>Other exp. not relating to actual period</v>
          </cell>
          <cell r="H283" t="str">
            <v>GV</v>
          </cell>
          <cell r="J283">
            <v>0</v>
          </cell>
          <cell r="K283">
            <v>0</v>
          </cell>
          <cell r="L283">
            <v>0</v>
          </cell>
          <cell r="M283">
            <v>35000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row>
        <row r="284">
          <cell r="A284" t="str">
            <v>Misc_oth_op_exp_ext</v>
          </cell>
          <cell r="B284" t="str">
            <v>GV0930.extern</v>
          </cell>
          <cell r="C284" t="str">
            <v>GV</v>
          </cell>
          <cell r="D284">
            <v>2760</v>
          </cell>
          <cell r="E284" t="str">
            <v>Miscellaneous other operating expenses - extern</v>
          </cell>
          <cell r="H284" t="str">
            <v>ManOldData, ManInpFin</v>
          </cell>
          <cell r="J284">
            <v>548860</v>
          </cell>
          <cell r="K284">
            <v>231765</v>
          </cell>
          <cell r="L284">
            <v>444178</v>
          </cell>
          <cell r="M284">
            <v>159561.27494883805</v>
          </cell>
          <cell r="N284">
            <v>180937.1965079183</v>
          </cell>
          <cell r="O284">
            <v>14154.124324993621</v>
          </cell>
          <cell r="P284">
            <v>10767.357871657852</v>
          </cell>
          <cell r="Q284">
            <v>24872.061132319821</v>
          </cell>
          <cell r="R284">
            <v>11766.226428754891</v>
          </cell>
          <cell r="S284">
            <v>18719.597308814053</v>
          </cell>
          <cell r="T284">
            <v>16400.25834663272</v>
          </cell>
          <cell r="U284">
            <v>12918.919142967779</v>
          </cell>
          <cell r="V284">
            <v>11375.980595133238</v>
          </cell>
          <cell r="W284">
            <v>20716.677169551585</v>
          </cell>
          <cell r="X284">
            <v>11480.015828936957</v>
          </cell>
          <cell r="Y284">
            <v>11680.639885352377</v>
          </cell>
          <cell r="Z284">
            <v>16085.338472803367</v>
          </cell>
          <cell r="AA284">
            <v>259742.27924526326</v>
          </cell>
          <cell r="AB284">
            <v>264586.11876131489</v>
          </cell>
          <cell r="AC284">
            <v>271133.80717991048</v>
          </cell>
        </row>
        <row r="285">
          <cell r="A285" t="str">
            <v>Misc_oth_op_exp_int</v>
          </cell>
          <cell r="B285" t="str">
            <v>GV0930.intern</v>
          </cell>
          <cell r="C285" t="str">
            <v>GV</v>
          </cell>
          <cell r="D285">
            <v>2770</v>
          </cell>
          <cell r="E285" t="str">
            <v>Miscellaneous other operating expenses - intern</v>
          </cell>
          <cell r="H285" t="str">
            <v>ManOldData, ManInpFin</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row>
        <row r="286">
          <cell r="A286" t="str">
            <v>Misc_oth_op_exp</v>
          </cell>
          <cell r="B286" t="str">
            <v>GV0930</v>
          </cell>
          <cell r="C286" t="str">
            <v>GV</v>
          </cell>
          <cell r="D286">
            <v>2780</v>
          </cell>
          <cell r="E286" t="str">
            <v>Miscellaneous other operating expenses</v>
          </cell>
          <cell r="H286" t="str">
            <v>GV</v>
          </cell>
          <cell r="J286">
            <v>548860</v>
          </cell>
          <cell r="K286">
            <v>231765</v>
          </cell>
          <cell r="L286">
            <v>444178</v>
          </cell>
          <cell r="M286">
            <v>159561.27494883805</v>
          </cell>
          <cell r="N286">
            <v>180937.1965079183</v>
          </cell>
          <cell r="O286">
            <v>14154.124324993621</v>
          </cell>
          <cell r="P286">
            <v>10767.357871657852</v>
          </cell>
          <cell r="Q286">
            <v>24872.061132319821</v>
          </cell>
          <cell r="R286">
            <v>11766.226428754891</v>
          </cell>
          <cell r="S286">
            <v>18719.597308814053</v>
          </cell>
          <cell r="T286">
            <v>16400.25834663272</v>
          </cell>
          <cell r="U286">
            <v>12918.919142967779</v>
          </cell>
          <cell r="V286">
            <v>11375.980595133238</v>
          </cell>
          <cell r="W286">
            <v>20716.677169551585</v>
          </cell>
          <cell r="X286">
            <v>11480.015828936957</v>
          </cell>
          <cell r="Y286">
            <v>11680.639885352377</v>
          </cell>
          <cell r="Z286">
            <v>16085.338472803367</v>
          </cell>
          <cell r="AA286">
            <v>259742.27924526326</v>
          </cell>
          <cell r="AB286">
            <v>264586.11876131489</v>
          </cell>
          <cell r="AC286">
            <v>271133.80717991048</v>
          </cell>
        </row>
        <row r="287">
          <cell r="A287" t="str">
            <v>Tot_oth_op_exp_ext</v>
          </cell>
          <cell r="B287" t="str">
            <v>GV9150.extern</v>
          </cell>
          <cell r="C287" t="str">
            <v>GV</v>
          </cell>
          <cell r="D287">
            <v>2790</v>
          </cell>
          <cell r="E287" t="str">
            <v>Total other operating expenses - extern</v>
          </cell>
          <cell r="H287" t="str">
            <v>ManOldData, ManInpFin</v>
          </cell>
          <cell r="J287">
            <v>1200304</v>
          </cell>
          <cell r="K287">
            <v>1277317</v>
          </cell>
          <cell r="L287">
            <v>1623300</v>
          </cell>
          <cell r="M287">
            <v>1414781.449371936</v>
          </cell>
          <cell r="N287">
            <v>1524574.0155268391</v>
          </cell>
          <cell r="O287">
            <v>110593.0447331856</v>
          </cell>
          <cell r="P287">
            <v>110930.45837375963</v>
          </cell>
          <cell r="Q287">
            <v>128202.0645027054</v>
          </cell>
          <cell r="R287">
            <v>123055.21175139498</v>
          </cell>
          <cell r="S287">
            <v>123377.54633935945</v>
          </cell>
          <cell r="T287">
            <v>129996.39572719992</v>
          </cell>
          <cell r="U287">
            <v>121257.85334324265</v>
          </cell>
          <cell r="V287">
            <v>114969.83219758612</v>
          </cell>
          <cell r="W287">
            <v>132073.33352338246</v>
          </cell>
          <cell r="X287">
            <v>117713.94215256504</v>
          </cell>
          <cell r="Y287">
            <v>118432.51228930031</v>
          </cell>
          <cell r="Z287">
            <v>193971.82059315732</v>
          </cell>
          <cell r="AA287">
            <v>1685431.8191325446</v>
          </cell>
          <cell r="AB287">
            <v>1743445.728011104</v>
          </cell>
          <cell r="AC287">
            <v>1806351.4253186393</v>
          </cell>
        </row>
        <row r="288">
          <cell r="A288" t="str">
            <v>Tot_oth_op_exp_int</v>
          </cell>
          <cell r="B288" t="str">
            <v>GV9150.intern</v>
          </cell>
          <cell r="C288" t="str">
            <v>GV</v>
          </cell>
          <cell r="D288">
            <v>2800</v>
          </cell>
          <cell r="E288" t="str">
            <v>Total other operating expenses - intern</v>
          </cell>
          <cell r="H288" t="str">
            <v>ManOldData, ManInpFin</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row>
        <row r="289">
          <cell r="A289" t="str">
            <v>Tot_oth_op_exp</v>
          </cell>
          <cell r="B289" t="str">
            <v>GV9150</v>
          </cell>
          <cell r="C289" t="str">
            <v>GV</v>
          </cell>
          <cell r="D289">
            <v>2810</v>
          </cell>
          <cell r="E289" t="str">
            <v>Total other operating expenses</v>
          </cell>
          <cell r="H289" t="str">
            <v>GV</v>
          </cell>
          <cell r="J289">
            <v>1200304</v>
          </cell>
          <cell r="K289">
            <v>1277317</v>
          </cell>
          <cell r="L289">
            <v>1623300</v>
          </cell>
          <cell r="M289">
            <v>1414781.4493719363</v>
          </cell>
          <cell r="N289">
            <v>1524574.0155268391</v>
          </cell>
          <cell r="O289">
            <v>110593.04473318561</v>
          </cell>
          <cell r="P289">
            <v>110930.45837375963</v>
          </cell>
          <cell r="Q289">
            <v>128202.06450270541</v>
          </cell>
          <cell r="R289">
            <v>123055.21175139498</v>
          </cell>
          <cell r="S289">
            <v>123377.54633935948</v>
          </cell>
          <cell r="T289">
            <v>129996.39572719991</v>
          </cell>
          <cell r="U289">
            <v>121257.85334324265</v>
          </cell>
          <cell r="V289">
            <v>114969.83219758612</v>
          </cell>
          <cell r="W289">
            <v>132073.33352338249</v>
          </cell>
          <cell r="X289">
            <v>117713.94215256505</v>
          </cell>
          <cell r="Y289">
            <v>118432.51228930031</v>
          </cell>
          <cell r="Z289">
            <v>193971.82059315732</v>
          </cell>
          <cell r="AA289">
            <v>1685431.8191325446</v>
          </cell>
          <cell r="AB289">
            <v>1743445.7280111043</v>
          </cell>
          <cell r="AC289">
            <v>1806351.4253186397</v>
          </cell>
        </row>
        <row r="290">
          <cell r="A290" t="str">
            <v>Op_res</v>
          </cell>
          <cell r="B290" t="str">
            <v>GV9920</v>
          </cell>
          <cell r="C290" t="str">
            <v>GV</v>
          </cell>
          <cell r="D290">
            <v>2820</v>
          </cell>
          <cell r="E290" t="str">
            <v>Operating result</v>
          </cell>
          <cell r="H290" t="str">
            <v>GV</v>
          </cell>
          <cell r="J290">
            <v>1058572</v>
          </cell>
          <cell r="K290">
            <v>624783</v>
          </cell>
          <cell r="L290">
            <v>2298145.8066964699</v>
          </cell>
          <cell r="M290">
            <v>2018512.9271385917</v>
          </cell>
          <cell r="N290">
            <v>1938740.2768415264</v>
          </cell>
          <cell r="O290">
            <v>153488.5446831708</v>
          </cell>
          <cell r="P290">
            <v>156662.28055192519</v>
          </cell>
          <cell r="Q290">
            <v>142852.35265205393</v>
          </cell>
          <cell r="R290">
            <v>150653.49840801983</v>
          </cell>
          <cell r="S290">
            <v>157862.26215128123</v>
          </cell>
          <cell r="T290">
            <v>151099.1806935636</v>
          </cell>
          <cell r="U290">
            <v>183501.06271429535</v>
          </cell>
          <cell r="V290">
            <v>202836.37600040942</v>
          </cell>
          <cell r="W290">
            <v>158245.1312877395</v>
          </cell>
          <cell r="X290">
            <v>175600.05912069051</v>
          </cell>
          <cell r="Y290">
            <v>174529.21771309443</v>
          </cell>
          <cell r="Z290">
            <v>131410.31086551503</v>
          </cell>
          <cell r="AA290">
            <v>2027840.1618407932</v>
          </cell>
          <cell r="AB290">
            <v>2145759.0253063412</v>
          </cell>
          <cell r="AC290">
            <v>2375371.4359971117</v>
          </cell>
        </row>
        <row r="291">
          <cell r="A291" t="str">
            <v>EBITDA</v>
          </cell>
          <cell r="B291" t="str">
            <v>BK1020</v>
          </cell>
          <cell r="C291" t="str">
            <v>GV</v>
          </cell>
          <cell r="D291">
            <v>2830</v>
          </cell>
          <cell r="E291" t="str">
            <v>EBITDA</v>
          </cell>
          <cell r="H291" t="str">
            <v>GV</v>
          </cell>
          <cell r="J291">
            <v>2448141</v>
          </cell>
          <cell r="K291">
            <v>2974218</v>
          </cell>
          <cell r="L291">
            <v>3559208.8066964699</v>
          </cell>
          <cell r="M291">
            <v>3226438.6193033447</v>
          </cell>
          <cell r="N291">
            <v>3244769.4187711468</v>
          </cell>
          <cell r="O291">
            <v>256842.86175902127</v>
          </cell>
          <cell r="P291">
            <v>260543.31697410572</v>
          </cell>
          <cell r="Q291">
            <v>247716.121307639</v>
          </cell>
          <cell r="R291">
            <v>257086.64256296295</v>
          </cell>
          <cell r="S291">
            <v>264903.2818052771</v>
          </cell>
          <cell r="T291">
            <v>259178.33534558804</v>
          </cell>
          <cell r="U291">
            <v>293010.8691804249</v>
          </cell>
          <cell r="V291">
            <v>312743.33835678117</v>
          </cell>
          <cell r="W291">
            <v>268803.25387816818</v>
          </cell>
          <cell r="X291">
            <v>288385.22517012019</v>
          </cell>
          <cell r="Y291">
            <v>287876.94829909358</v>
          </cell>
          <cell r="Z291">
            <v>247679.22413196685</v>
          </cell>
          <cell r="AA291">
            <v>3518396.0662937788</v>
          </cell>
          <cell r="AB291">
            <v>3720696.6382454475</v>
          </cell>
          <cell r="AC291">
            <v>3991534.1468610819</v>
          </cell>
        </row>
        <row r="292">
          <cell r="A292" t="str">
            <v>EBITDA_Mar</v>
          </cell>
          <cell r="B292" t="str">
            <v>BK1030</v>
          </cell>
          <cell r="C292" t="str">
            <v>GV</v>
          </cell>
          <cell r="D292">
            <v>2840</v>
          </cell>
          <cell r="E292" t="str">
            <v>EBITDA Margin</v>
          </cell>
          <cell r="H292" t="str">
            <v>GV</v>
          </cell>
          <cell r="J292">
            <v>0.4199232860809623</v>
          </cell>
          <cell r="K292">
            <v>0.43242948528379049</v>
          </cell>
          <cell r="L292">
            <v>0.42614782650975713</v>
          </cell>
          <cell r="M292">
            <v>0.42974096338715678</v>
          </cell>
          <cell r="N292">
            <v>0.41776718175978939</v>
          </cell>
          <cell r="O292">
            <v>0.40596593683850568</v>
          </cell>
          <cell r="P292">
            <v>0.42025072944897535</v>
          </cell>
          <cell r="Q292">
            <v>0.39869650595980632</v>
          </cell>
          <cell r="R292">
            <v>0.40845829638699954</v>
          </cell>
          <cell r="S292">
            <v>0.4198020438182089</v>
          </cell>
          <cell r="T292">
            <v>0.40126875635788201</v>
          </cell>
          <cell r="U292">
            <v>0.43005827828654108</v>
          </cell>
          <cell r="V292">
            <v>0.44846254977043354</v>
          </cell>
          <cell r="W292">
            <v>0.40840039634537767</v>
          </cell>
          <cell r="X292">
            <v>0.44498020252997028</v>
          </cell>
          <cell r="Y292">
            <v>0.44605093314150224</v>
          </cell>
          <cell r="Z292">
            <v>0.37739079516998497</v>
          </cell>
          <cell r="AA292">
            <v>0.43236175210928784</v>
          </cell>
          <cell r="AB292">
            <v>0.43719573492094449</v>
          </cell>
          <cell r="AC292">
            <v>0.44700599285880999</v>
          </cell>
        </row>
        <row r="293">
          <cell r="A293" t="str">
            <v>Inc_prof_trans</v>
          </cell>
          <cell r="B293" t="str">
            <v>GV1010</v>
          </cell>
          <cell r="C293" t="str">
            <v>GV</v>
          </cell>
          <cell r="D293">
            <v>2850</v>
          </cell>
          <cell r="E293" t="str">
            <v>Income from profit transfers</v>
          </cell>
          <cell r="H293" t="str">
            <v>ManOldData, ManInpFin</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row>
        <row r="294">
          <cell r="A294" t="str">
            <v>Exp_loss_trans</v>
          </cell>
          <cell r="B294" t="str">
            <v>GV1020</v>
          </cell>
          <cell r="C294" t="str">
            <v>GV</v>
          </cell>
          <cell r="D294">
            <v>2860</v>
          </cell>
          <cell r="E294" t="str">
            <v>Expenses from loss transfers</v>
          </cell>
          <cell r="H294" t="str">
            <v>ManOldData, ManInpFin</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row>
        <row r="295">
          <cell r="A295" t="str">
            <v>Inc_inv_ext</v>
          </cell>
          <cell r="B295" t="str">
            <v>GV1030.extern</v>
          </cell>
          <cell r="C295" t="str">
            <v>GV</v>
          </cell>
          <cell r="D295">
            <v>2870</v>
          </cell>
          <cell r="E295" t="str">
            <v>Income from investments - extern</v>
          </cell>
          <cell r="H295" t="str">
            <v>ManOldData, ManInpFin</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row>
        <row r="296">
          <cell r="A296" t="str">
            <v>Inc_inv_int</v>
          </cell>
          <cell r="B296" t="str">
            <v>GV1030.intern</v>
          </cell>
          <cell r="C296" t="str">
            <v>GV</v>
          </cell>
          <cell r="D296">
            <v>2880</v>
          </cell>
          <cell r="E296" t="str">
            <v>Income from investments - intern</v>
          </cell>
          <cell r="H296" t="str">
            <v>ManOldData, ManInpFin</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row>
        <row r="297">
          <cell r="A297" t="str">
            <v>Inc_inv</v>
          </cell>
          <cell r="B297" t="str">
            <v>GV1030</v>
          </cell>
          <cell r="C297" t="str">
            <v>GV</v>
          </cell>
          <cell r="D297">
            <v>2890</v>
          </cell>
          <cell r="E297" t="str">
            <v>Income from investments</v>
          </cell>
          <cell r="H297" t="str">
            <v>GV</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row>
        <row r="298">
          <cell r="A298" t="str">
            <v>Res_ass_comp</v>
          </cell>
          <cell r="B298" t="str">
            <v>GV1050</v>
          </cell>
          <cell r="C298" t="str">
            <v>GV</v>
          </cell>
          <cell r="D298">
            <v>2900</v>
          </cell>
          <cell r="E298" t="str">
            <v>Result from associated companies</v>
          </cell>
          <cell r="H298" t="str">
            <v>ManOldData, ManInpFin</v>
          </cell>
          <cell r="J298">
            <v>125720</v>
          </cell>
          <cell r="K298">
            <v>0</v>
          </cell>
          <cell r="L298">
            <v>0</v>
          </cell>
          <cell r="M298">
            <v>35878.663</v>
          </cell>
          <cell r="N298">
            <v>36774.603999999999</v>
          </cell>
          <cell r="O298">
            <v>0</v>
          </cell>
          <cell r="P298">
            <v>0</v>
          </cell>
          <cell r="Q298">
            <v>0</v>
          </cell>
          <cell r="R298">
            <v>0</v>
          </cell>
          <cell r="S298">
            <v>0</v>
          </cell>
          <cell r="T298">
            <v>0</v>
          </cell>
          <cell r="U298">
            <v>0</v>
          </cell>
          <cell r="V298">
            <v>0</v>
          </cell>
          <cell r="W298">
            <v>0</v>
          </cell>
          <cell r="X298">
            <v>0</v>
          </cell>
          <cell r="Y298">
            <v>0</v>
          </cell>
          <cell r="Z298">
            <v>36774.603999999999</v>
          </cell>
          <cell r="AA298">
            <v>37693.968999999997</v>
          </cell>
          <cell r="AB298">
            <v>38636.319000000003</v>
          </cell>
          <cell r="AC298">
            <v>39602.226999999999</v>
          </cell>
        </row>
        <row r="299">
          <cell r="A299" t="str">
            <v>Wr_dow_fin_ass_inv_ext</v>
          </cell>
          <cell r="B299" t="str">
            <v>GV1060.extern</v>
          </cell>
          <cell r="C299" t="str">
            <v>GV</v>
          </cell>
          <cell r="D299">
            <v>2910</v>
          </cell>
          <cell r="E299" t="str">
            <v>Write-downs financial assets/invest.risk - extern</v>
          </cell>
          <cell r="H299" t="str">
            <v>ManOldData, ManInpFin</v>
          </cell>
          <cell r="J299">
            <v>0</v>
          </cell>
          <cell r="K299">
            <v>156293</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row>
        <row r="300">
          <cell r="A300" t="str">
            <v>Wr_dow_fin_ass_inv_risk_int</v>
          </cell>
          <cell r="B300" t="str">
            <v>GV1060.intern</v>
          </cell>
          <cell r="C300" t="str">
            <v>GV</v>
          </cell>
          <cell r="D300">
            <v>2920</v>
          </cell>
          <cell r="E300" t="str">
            <v>Write-downs financial assets/invest.risk - intern</v>
          </cell>
          <cell r="H300" t="str">
            <v>ManOldData, ManInpFin</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row>
        <row r="301">
          <cell r="A301" t="str">
            <v>Wr_dow_fin_ass_inv_risk</v>
          </cell>
          <cell r="B301" t="str">
            <v>GV1060</v>
          </cell>
          <cell r="C301" t="str">
            <v>GV</v>
          </cell>
          <cell r="D301">
            <v>2930</v>
          </cell>
          <cell r="E301" t="str">
            <v>Write-downs financial assets/invest.risk</v>
          </cell>
          <cell r="H301" t="str">
            <v>GV</v>
          </cell>
          <cell r="J301">
            <v>0</v>
          </cell>
          <cell r="K301">
            <v>156293</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row>
        <row r="302">
          <cell r="A302" t="str">
            <v>Go_deprec_affil_comp</v>
          </cell>
          <cell r="B302" t="str">
            <v>GV1070</v>
          </cell>
          <cell r="C302" t="str">
            <v>GV</v>
          </cell>
          <cell r="D302">
            <v>2940</v>
          </cell>
          <cell r="E302" t="str">
            <v>Goodwill depreciation on affil. comp.</v>
          </cell>
          <cell r="H302" t="str">
            <v>ManOldData, ManInpFin</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row>
        <row r="303">
          <cell r="A303" t="str">
            <v>Inc_loss_sub_ass_rel_comp</v>
          </cell>
          <cell r="B303" t="str">
            <v>GV9160</v>
          </cell>
          <cell r="C303" t="str">
            <v>GV</v>
          </cell>
          <cell r="D303">
            <v>2950</v>
          </cell>
          <cell r="E303" t="str">
            <v>Income/loss subsidiaries, ass./rel. comp</v>
          </cell>
          <cell r="H303" t="str">
            <v>GV</v>
          </cell>
          <cell r="J303">
            <v>125720</v>
          </cell>
          <cell r="K303">
            <v>-156293</v>
          </cell>
          <cell r="L303">
            <v>0</v>
          </cell>
          <cell r="M303">
            <v>35878.663</v>
          </cell>
          <cell r="N303">
            <v>36774.603999999999</v>
          </cell>
          <cell r="O303">
            <v>0</v>
          </cell>
          <cell r="P303">
            <v>0</v>
          </cell>
          <cell r="Q303">
            <v>0</v>
          </cell>
          <cell r="R303">
            <v>0</v>
          </cell>
          <cell r="S303">
            <v>0</v>
          </cell>
          <cell r="T303">
            <v>0</v>
          </cell>
          <cell r="U303">
            <v>0</v>
          </cell>
          <cell r="V303">
            <v>0</v>
          </cell>
          <cell r="W303">
            <v>0</v>
          </cell>
          <cell r="X303">
            <v>0</v>
          </cell>
          <cell r="Y303">
            <v>0</v>
          </cell>
          <cell r="Z303">
            <v>36774.603999999999</v>
          </cell>
          <cell r="AA303">
            <v>37693.968999999997</v>
          </cell>
          <cell r="AB303">
            <v>38636.319000000003</v>
          </cell>
          <cell r="AC303">
            <v>39602.226999999999</v>
          </cell>
        </row>
        <row r="304">
          <cell r="A304" t="str">
            <v>Inc_debtlongterm_loan_receiv_extern</v>
          </cell>
          <cell r="B304" t="str">
            <v>GV1110.extern</v>
          </cell>
          <cell r="C304" t="str">
            <v>GV</v>
          </cell>
          <cell r="D304">
            <v>2960</v>
          </cell>
          <cell r="E304" t="str">
            <v>Income debt sec./long-term loan receiv. - extern</v>
          </cell>
          <cell r="H304" t="str">
            <v>ManOldData, ManInpFin</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row>
        <row r="305">
          <cell r="A305" t="str">
            <v>Inc_debt_seclongtermloan_receiv_intern</v>
          </cell>
          <cell r="B305" t="str">
            <v>GV1110.intern</v>
          </cell>
          <cell r="C305" t="str">
            <v>GV</v>
          </cell>
          <cell r="D305">
            <v>2970</v>
          </cell>
          <cell r="E305" t="str">
            <v>Income debt sec./long-term loan receiv. - intern</v>
          </cell>
          <cell r="H305" t="str">
            <v>ManOldData, ManInpFin</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row>
        <row r="306">
          <cell r="A306" t="str">
            <v>Inc_debt_seclongterm_loan_receiv</v>
          </cell>
          <cell r="B306" t="str">
            <v>GV1110</v>
          </cell>
          <cell r="C306" t="str">
            <v>GV</v>
          </cell>
          <cell r="D306">
            <v>2980</v>
          </cell>
          <cell r="E306" t="str">
            <v>Income debt sec./long-term loan receiv.</v>
          </cell>
          <cell r="H306" t="str">
            <v>GV</v>
          </cell>
          <cell r="J306">
            <v>0</v>
          </cell>
          <cell r="K306">
            <v>0</v>
          </cell>
          <cell r="L306">
            <v>0</v>
          </cell>
          <cell r="M306">
            <v>8000</v>
          </cell>
          <cell r="N306">
            <v>12000</v>
          </cell>
          <cell r="O306">
            <v>1000</v>
          </cell>
          <cell r="P306">
            <v>1000</v>
          </cell>
          <cell r="Q306">
            <v>1000</v>
          </cell>
          <cell r="R306">
            <v>1000</v>
          </cell>
          <cell r="S306">
            <v>1000</v>
          </cell>
          <cell r="T306">
            <v>1000</v>
          </cell>
          <cell r="U306">
            <v>1000</v>
          </cell>
          <cell r="V306">
            <v>1000</v>
          </cell>
          <cell r="W306">
            <v>1000</v>
          </cell>
          <cell r="X306">
            <v>1000</v>
          </cell>
          <cell r="Y306">
            <v>1000</v>
          </cell>
          <cell r="Z306">
            <v>1000</v>
          </cell>
          <cell r="AA306">
            <v>10000</v>
          </cell>
          <cell r="AB306">
            <v>10000</v>
          </cell>
          <cell r="AC306">
            <v>10000</v>
          </cell>
        </row>
        <row r="307">
          <cell r="A307" t="str">
            <v>Oth_int_receivsimilar_inc_ext</v>
          </cell>
          <cell r="B307" t="str">
            <v>GV1130.extern</v>
          </cell>
          <cell r="C307" t="str">
            <v>GV</v>
          </cell>
          <cell r="D307">
            <v>2990</v>
          </cell>
          <cell r="E307" t="str">
            <v>Other interest receivable/similar income - extern</v>
          </cell>
          <cell r="H307" t="str">
            <v>ManOldData, ManInpFin</v>
          </cell>
          <cell r="J307">
            <v>0</v>
          </cell>
          <cell r="K307">
            <v>108640</v>
          </cell>
          <cell r="L307">
            <v>81603</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row>
        <row r="308">
          <cell r="A308" t="str">
            <v>Oth_int_receivablesim_inc_int</v>
          </cell>
          <cell r="B308" t="str">
            <v>GV1130.intern</v>
          </cell>
          <cell r="C308" t="str">
            <v>GV</v>
          </cell>
          <cell r="D308">
            <v>3000</v>
          </cell>
          <cell r="E308" t="str">
            <v>Other interest receivable/similar income - intern</v>
          </cell>
          <cell r="H308" t="str">
            <v>ManOldData, ManInpFin</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row>
        <row r="309">
          <cell r="A309" t="str">
            <v>Oth_int_receivablesim_inc</v>
          </cell>
          <cell r="B309" t="str">
            <v>GV1130</v>
          </cell>
          <cell r="C309" t="str">
            <v>GV</v>
          </cell>
          <cell r="D309">
            <v>3010</v>
          </cell>
          <cell r="E309" t="str">
            <v>Other interest receivable/similar income</v>
          </cell>
          <cell r="H309" t="str">
            <v>GV</v>
          </cell>
          <cell r="J309">
            <v>0</v>
          </cell>
          <cell r="K309">
            <v>108640</v>
          </cell>
          <cell r="L309">
            <v>81603</v>
          </cell>
          <cell r="M309">
            <v>120000</v>
          </cell>
          <cell r="N309">
            <v>75000</v>
          </cell>
          <cell r="O309">
            <v>6000</v>
          </cell>
          <cell r="P309">
            <v>6500</v>
          </cell>
          <cell r="Q309">
            <v>6500</v>
          </cell>
          <cell r="R309">
            <v>6000</v>
          </cell>
          <cell r="S309">
            <v>6000</v>
          </cell>
          <cell r="T309">
            <v>6000</v>
          </cell>
          <cell r="U309">
            <v>6000</v>
          </cell>
          <cell r="V309">
            <v>6000</v>
          </cell>
          <cell r="W309">
            <v>6000</v>
          </cell>
          <cell r="X309">
            <v>6500</v>
          </cell>
          <cell r="Y309">
            <v>6500</v>
          </cell>
          <cell r="Z309">
            <v>7000</v>
          </cell>
          <cell r="AA309">
            <v>70000</v>
          </cell>
          <cell r="AB309">
            <v>65000</v>
          </cell>
          <cell r="AC309">
            <v>60000</v>
          </cell>
        </row>
        <row r="310">
          <cell r="A310" t="str">
            <v>Int_sim_exp_ext</v>
          </cell>
          <cell r="B310" t="str">
            <v>GV1150.extern</v>
          </cell>
          <cell r="C310" t="str">
            <v>GV</v>
          </cell>
          <cell r="D310">
            <v>3020</v>
          </cell>
          <cell r="E310" t="str">
            <v>Interest and similar expense - extern</v>
          </cell>
          <cell r="H310" t="str">
            <v>ManOldData, ManInpFin</v>
          </cell>
          <cell r="J310">
            <v>81923</v>
          </cell>
          <cell r="K310">
            <v>64270</v>
          </cell>
          <cell r="L310">
            <v>0</v>
          </cell>
          <cell r="M310">
            <v>42774</v>
          </cell>
          <cell r="N310">
            <v>26774</v>
          </cell>
          <cell r="O310">
            <v>2231.1666666666665</v>
          </cell>
          <cell r="P310">
            <v>2231.1666666666665</v>
          </cell>
          <cell r="Q310">
            <v>2231.1666666666665</v>
          </cell>
          <cell r="R310">
            <v>2231.1666666666665</v>
          </cell>
          <cell r="S310">
            <v>2231.1666666666665</v>
          </cell>
          <cell r="T310">
            <v>2231.1666666666665</v>
          </cell>
          <cell r="U310">
            <v>2231.1666666666665</v>
          </cell>
          <cell r="V310">
            <v>2231.1666666666665</v>
          </cell>
          <cell r="W310">
            <v>2231.1666666666665</v>
          </cell>
          <cell r="X310">
            <v>2231.1666666666665</v>
          </cell>
          <cell r="Y310">
            <v>2231.1666666666665</v>
          </cell>
          <cell r="Z310">
            <v>2231.1666666666665</v>
          </cell>
          <cell r="AA310">
            <v>27774</v>
          </cell>
          <cell r="AB310">
            <v>24774</v>
          </cell>
          <cell r="AC310">
            <v>22774</v>
          </cell>
        </row>
        <row r="311">
          <cell r="A311" t="str">
            <v>Int_sim_exp_ext_inp</v>
          </cell>
          <cell r="M311">
            <v>40000</v>
          </cell>
          <cell r="N311">
            <v>24000</v>
          </cell>
          <cell r="O311">
            <v>2000</v>
          </cell>
          <cell r="P311">
            <v>2000</v>
          </cell>
          <cell r="Q311">
            <v>2000</v>
          </cell>
          <cell r="R311">
            <v>2000</v>
          </cell>
          <cell r="S311">
            <v>2000</v>
          </cell>
          <cell r="T311">
            <v>2000</v>
          </cell>
          <cell r="U311">
            <v>2000</v>
          </cell>
          <cell r="V311">
            <v>2000</v>
          </cell>
          <cell r="W311">
            <v>2000</v>
          </cell>
          <cell r="X311">
            <v>2000</v>
          </cell>
          <cell r="Y311">
            <v>2000</v>
          </cell>
          <cell r="Z311">
            <v>2000</v>
          </cell>
          <cell r="AA311">
            <v>25000</v>
          </cell>
          <cell r="AB311">
            <v>22000</v>
          </cell>
          <cell r="AC311">
            <v>20000</v>
          </cell>
        </row>
        <row r="312">
          <cell r="A312" t="str">
            <v>Int_sim_exp_ext_new</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row>
        <row r="313">
          <cell r="A313" t="str">
            <v>Int_sim_exp_int</v>
          </cell>
          <cell r="B313" t="str">
            <v>GV1150.intern</v>
          </cell>
          <cell r="C313" t="str">
            <v>GV</v>
          </cell>
          <cell r="D313">
            <v>3030</v>
          </cell>
          <cell r="E313" t="str">
            <v>Interest and similar expense - intern</v>
          </cell>
          <cell r="H313" t="str">
            <v>ManOldData, ManInpFin</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row>
        <row r="314">
          <cell r="A314" t="str">
            <v>Int_sim_exp</v>
          </cell>
          <cell r="B314" t="str">
            <v>GV1150</v>
          </cell>
          <cell r="C314" t="str">
            <v>GV</v>
          </cell>
          <cell r="D314">
            <v>3040</v>
          </cell>
          <cell r="E314" t="str">
            <v>Interest and similar expense</v>
          </cell>
          <cell r="H314" t="str">
            <v>GV</v>
          </cell>
          <cell r="J314">
            <v>81923</v>
          </cell>
          <cell r="K314">
            <v>64270</v>
          </cell>
          <cell r="L314">
            <v>0</v>
          </cell>
          <cell r="M314">
            <v>42774</v>
          </cell>
          <cell r="N314">
            <v>26774</v>
          </cell>
          <cell r="O314">
            <v>2231.1666666666665</v>
          </cell>
          <cell r="P314">
            <v>2231.1666666666665</v>
          </cell>
          <cell r="Q314">
            <v>2231.1666666666665</v>
          </cell>
          <cell r="R314">
            <v>2231.1666666666665</v>
          </cell>
          <cell r="S314">
            <v>2231.1666666666665</v>
          </cell>
          <cell r="T314">
            <v>2231.1666666666665</v>
          </cell>
          <cell r="U314">
            <v>2231.1666666666665</v>
          </cell>
          <cell r="V314">
            <v>2231.1666666666665</v>
          </cell>
          <cell r="W314">
            <v>2231.1666666666665</v>
          </cell>
          <cell r="X314">
            <v>2231.1666666666665</v>
          </cell>
          <cell r="Y314">
            <v>2231.1666666666665</v>
          </cell>
          <cell r="Z314">
            <v>2231.1666666666665</v>
          </cell>
          <cell r="AA314">
            <v>27774</v>
          </cell>
          <cell r="AB314">
            <v>24774</v>
          </cell>
          <cell r="AC314">
            <v>22774</v>
          </cell>
        </row>
        <row r="315">
          <cell r="A315" t="str">
            <v>Net_int_exp_ext</v>
          </cell>
          <cell r="B315" t="str">
            <v>GV9170.extern</v>
          </cell>
          <cell r="C315" t="str">
            <v>GV</v>
          </cell>
          <cell r="D315">
            <v>3050</v>
          </cell>
          <cell r="E315" t="str">
            <v>Net interest expense - extern</v>
          </cell>
          <cell r="H315" t="str">
            <v>ManOldData, ManInpFin</v>
          </cell>
          <cell r="J315">
            <v>-81923</v>
          </cell>
          <cell r="K315">
            <v>44370</v>
          </cell>
          <cell r="L315">
            <v>81602.5</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row>
        <row r="316">
          <cell r="A316" t="str">
            <v>Net_int_exp_int</v>
          </cell>
          <cell r="B316" t="str">
            <v>GV9170.intern</v>
          </cell>
          <cell r="C316" t="str">
            <v>GV</v>
          </cell>
          <cell r="D316">
            <v>3060</v>
          </cell>
          <cell r="E316" t="str">
            <v>Net interest expense - intern</v>
          </cell>
          <cell r="H316" t="str">
            <v>ManOldData, ManInpFin</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row>
        <row r="317">
          <cell r="A317" t="str">
            <v>Net_int_exp</v>
          </cell>
          <cell r="B317" t="str">
            <v>GV9170</v>
          </cell>
          <cell r="C317" t="str">
            <v>GV</v>
          </cell>
          <cell r="D317">
            <v>3070</v>
          </cell>
          <cell r="E317" t="str">
            <v>Net interest expense</v>
          </cell>
          <cell r="H317" t="str">
            <v>GV</v>
          </cell>
          <cell r="J317">
            <v>-81923</v>
          </cell>
          <cell r="K317">
            <v>44370</v>
          </cell>
          <cell r="L317">
            <v>81603</v>
          </cell>
          <cell r="M317">
            <v>85226</v>
          </cell>
          <cell r="N317">
            <v>60226</v>
          </cell>
          <cell r="O317">
            <v>4768.8333333333339</v>
          </cell>
          <cell r="P317">
            <v>5268.8333333333339</v>
          </cell>
          <cell r="Q317">
            <v>5268.8333333333339</v>
          </cell>
          <cell r="R317">
            <v>4768.8333333333339</v>
          </cell>
          <cell r="S317">
            <v>4768.8333333333339</v>
          </cell>
          <cell r="T317">
            <v>4768.8333333333339</v>
          </cell>
          <cell r="U317">
            <v>4768.8333333333339</v>
          </cell>
          <cell r="V317">
            <v>4768.8333333333339</v>
          </cell>
          <cell r="W317">
            <v>4768.8333333333339</v>
          </cell>
          <cell r="X317">
            <v>5268.8333333333339</v>
          </cell>
          <cell r="Y317">
            <v>5268.8333333333339</v>
          </cell>
          <cell r="Z317">
            <v>5768.8333333333339</v>
          </cell>
          <cell r="AA317">
            <v>52226</v>
          </cell>
          <cell r="AB317">
            <v>50226</v>
          </cell>
          <cell r="AC317">
            <v>47226</v>
          </cell>
        </row>
        <row r="318">
          <cell r="A318" t="str">
            <v>Fin_inc_exp_net</v>
          </cell>
          <cell r="B318" t="str">
            <v>GV9930</v>
          </cell>
          <cell r="C318" t="str">
            <v>GV</v>
          </cell>
          <cell r="D318">
            <v>3080</v>
          </cell>
          <cell r="E318" t="str">
            <v>Financial income (expense), net</v>
          </cell>
          <cell r="H318" t="str">
            <v>GV</v>
          </cell>
          <cell r="J318">
            <v>43797</v>
          </cell>
          <cell r="K318">
            <v>-111923</v>
          </cell>
          <cell r="L318">
            <v>81603</v>
          </cell>
          <cell r="M318">
            <v>121104.663</v>
          </cell>
          <cell r="N318">
            <v>97000.603999999992</v>
          </cell>
          <cell r="O318">
            <v>4768.8333333333339</v>
          </cell>
          <cell r="P318">
            <v>5268.8333333333339</v>
          </cell>
          <cell r="Q318">
            <v>5268.8333333333339</v>
          </cell>
          <cell r="R318">
            <v>4768.8333333333339</v>
          </cell>
          <cell r="S318">
            <v>4768.8333333333339</v>
          </cell>
          <cell r="T318">
            <v>4768.8333333333339</v>
          </cell>
          <cell r="U318">
            <v>4768.8333333333339</v>
          </cell>
          <cell r="V318">
            <v>4768.8333333333339</v>
          </cell>
          <cell r="W318">
            <v>4768.8333333333339</v>
          </cell>
          <cell r="X318">
            <v>5268.8333333333339</v>
          </cell>
          <cell r="Y318">
            <v>5268.8333333333339</v>
          </cell>
          <cell r="Z318">
            <v>42543.437333333335</v>
          </cell>
          <cell r="AA318">
            <v>89919.968999999997</v>
          </cell>
          <cell r="AB318">
            <v>88862.319000000003</v>
          </cell>
          <cell r="AC318">
            <v>86828.226999999999</v>
          </cell>
        </row>
        <row r="319">
          <cell r="A319" t="str">
            <v>Res_ord_bus_act</v>
          </cell>
          <cell r="B319" t="str">
            <v>GV9940</v>
          </cell>
          <cell r="C319" t="str">
            <v>GV</v>
          </cell>
          <cell r="D319">
            <v>3090</v>
          </cell>
          <cell r="E319" t="str">
            <v>Results fr. ordinary business activities</v>
          </cell>
          <cell r="H319" t="str">
            <v>GV</v>
          </cell>
          <cell r="J319">
            <v>1102369</v>
          </cell>
          <cell r="K319">
            <v>512860</v>
          </cell>
          <cell r="L319">
            <v>2379748.8066964699</v>
          </cell>
          <cell r="M319">
            <v>2139617.5901385918</v>
          </cell>
          <cell r="N319">
            <v>2035740.8808415264</v>
          </cell>
          <cell r="O319">
            <v>158257.37801650414</v>
          </cell>
          <cell r="P319">
            <v>161931.11388525853</v>
          </cell>
          <cell r="Q319">
            <v>148121.18598538727</v>
          </cell>
          <cell r="R319">
            <v>155422.33174135318</v>
          </cell>
          <cell r="S319">
            <v>162631.09548461458</v>
          </cell>
          <cell r="T319">
            <v>155868.01402689694</v>
          </cell>
          <cell r="U319">
            <v>188269.89604762869</v>
          </cell>
          <cell r="V319">
            <v>207605.20933374277</v>
          </cell>
          <cell r="W319">
            <v>163013.96462107284</v>
          </cell>
          <cell r="X319">
            <v>180868.89245402385</v>
          </cell>
          <cell r="Y319">
            <v>179798.05104642778</v>
          </cell>
          <cell r="Z319">
            <v>173953.74819884836</v>
          </cell>
          <cell r="AA319">
            <v>2117760.1308407933</v>
          </cell>
          <cell r="AB319">
            <v>2234621.3443063414</v>
          </cell>
          <cell r="AC319">
            <v>2462199.6629971117</v>
          </cell>
        </row>
        <row r="320">
          <cell r="A320" t="str">
            <v>Ext_inc_ext</v>
          </cell>
          <cell r="B320" t="str">
            <v>GV1210.extern</v>
          </cell>
          <cell r="C320" t="str">
            <v>GV</v>
          </cell>
          <cell r="D320">
            <v>3100</v>
          </cell>
          <cell r="E320" t="str">
            <v>Extraordinary income - extern</v>
          </cell>
          <cell r="H320" t="str">
            <v>ManOldData, ManInpFin</v>
          </cell>
          <cell r="J320">
            <v>97</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row>
        <row r="321">
          <cell r="A321" t="str">
            <v>Ext_inc_int</v>
          </cell>
          <cell r="B321" t="str">
            <v>GV1210.intern</v>
          </cell>
          <cell r="C321" t="str">
            <v>GV</v>
          </cell>
          <cell r="D321">
            <v>3110</v>
          </cell>
          <cell r="E321" t="str">
            <v>Extraordinary income - intern</v>
          </cell>
          <cell r="H321" t="str">
            <v>ManOldData, ManInpFin</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row>
        <row r="322">
          <cell r="A322" t="str">
            <v>Ext_inc</v>
          </cell>
          <cell r="B322" t="str">
            <v>GV1210</v>
          </cell>
          <cell r="C322" t="str">
            <v>GV</v>
          </cell>
          <cell r="D322">
            <v>3120</v>
          </cell>
          <cell r="E322" t="str">
            <v>Extraordinary income</v>
          </cell>
          <cell r="H322" t="str">
            <v>GV</v>
          </cell>
          <cell r="J322">
            <v>97</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row>
        <row r="323">
          <cell r="A323" t="str">
            <v>Ext_loss_ext</v>
          </cell>
          <cell r="B323" t="str">
            <v>GV1220.extern</v>
          </cell>
          <cell r="C323" t="str">
            <v>GV</v>
          </cell>
          <cell r="D323">
            <v>3130</v>
          </cell>
          <cell r="E323" t="str">
            <v>Extraordinary loss - extern</v>
          </cell>
          <cell r="H323" t="str">
            <v>ManOldData, ManInpFin</v>
          </cell>
          <cell r="J323">
            <v>0</v>
          </cell>
          <cell r="K323">
            <v>0</v>
          </cell>
          <cell r="L323">
            <v>27748</v>
          </cell>
          <cell r="M323">
            <v>409</v>
          </cell>
          <cell r="N323">
            <v>23399.024999999998</v>
          </cell>
          <cell r="O323">
            <v>1949.91875</v>
          </cell>
          <cell r="P323">
            <v>1949.91875</v>
          </cell>
          <cell r="Q323">
            <v>1949.91875</v>
          </cell>
          <cell r="R323">
            <v>1949.91875</v>
          </cell>
          <cell r="S323">
            <v>1949.91875</v>
          </cell>
          <cell r="T323">
            <v>1949.91875</v>
          </cell>
          <cell r="U323">
            <v>1949.91875</v>
          </cell>
          <cell r="V323">
            <v>1949.91875</v>
          </cell>
          <cell r="W323">
            <v>1949.91875</v>
          </cell>
          <cell r="X323">
            <v>1949.91875</v>
          </cell>
          <cell r="Y323">
            <v>1949.91875</v>
          </cell>
          <cell r="Z323">
            <v>1949.91875</v>
          </cell>
          <cell r="AA323">
            <v>0</v>
          </cell>
          <cell r="AB323">
            <v>0</v>
          </cell>
          <cell r="AC323">
            <v>0</v>
          </cell>
        </row>
        <row r="324">
          <cell r="A324" t="str">
            <v>provision_lt_assets</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row>
        <row r="325">
          <cell r="A325" t="str">
            <v>int_housing_loans</v>
          </cell>
          <cell r="J325">
            <v>0</v>
          </cell>
          <cell r="K325">
            <v>0</v>
          </cell>
          <cell r="L325">
            <v>0</v>
          </cell>
          <cell r="M325">
            <v>2774</v>
          </cell>
          <cell r="N325">
            <v>2774</v>
          </cell>
          <cell r="O325">
            <v>231.16666666666666</v>
          </cell>
          <cell r="P325">
            <v>231.16666666666666</v>
          </cell>
          <cell r="Q325">
            <v>231.16666666666666</v>
          </cell>
          <cell r="R325">
            <v>231.16666666666666</v>
          </cell>
          <cell r="S325">
            <v>231.16666666666666</v>
          </cell>
          <cell r="T325">
            <v>231.16666666666666</v>
          </cell>
          <cell r="U325">
            <v>231.16666666666666</v>
          </cell>
          <cell r="V325">
            <v>231.16666666666666</v>
          </cell>
          <cell r="W325">
            <v>231.16666666666666</v>
          </cell>
          <cell r="X325">
            <v>231.16666666666666</v>
          </cell>
          <cell r="Y325">
            <v>231.16666666666666</v>
          </cell>
          <cell r="Z325">
            <v>231.16666666666666</v>
          </cell>
          <cell r="AA325">
            <v>2774</v>
          </cell>
          <cell r="AB325">
            <v>2774</v>
          </cell>
          <cell r="AC325">
            <v>2774</v>
          </cell>
        </row>
        <row r="326">
          <cell r="A326" t="str">
            <v>resturct_cost</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row>
        <row r="327">
          <cell r="A327" t="str">
            <v>special_aaprais_reduction</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row>
        <row r="328">
          <cell r="A328" t="str">
            <v>Contingencies_risk_prov</v>
          </cell>
          <cell r="J328">
            <v>0</v>
          </cell>
          <cell r="K328">
            <v>0</v>
          </cell>
          <cell r="L328">
            <v>0</v>
          </cell>
          <cell r="M328">
            <v>83923</v>
          </cell>
          <cell r="N328">
            <v>18630</v>
          </cell>
          <cell r="O328">
            <v>0</v>
          </cell>
          <cell r="P328">
            <v>0</v>
          </cell>
          <cell r="Q328">
            <v>4657.5</v>
          </cell>
          <cell r="R328">
            <v>0</v>
          </cell>
          <cell r="S328">
            <v>0</v>
          </cell>
          <cell r="T328">
            <v>4657.5</v>
          </cell>
          <cell r="U328">
            <v>0</v>
          </cell>
          <cell r="V328">
            <v>0</v>
          </cell>
          <cell r="W328">
            <v>4657.5</v>
          </cell>
          <cell r="X328">
            <v>0</v>
          </cell>
          <cell r="Y328">
            <v>0</v>
          </cell>
          <cell r="Z328">
            <v>4657.5</v>
          </cell>
          <cell r="AA328">
            <v>100000</v>
          </cell>
          <cell r="AB328">
            <v>100000</v>
          </cell>
          <cell r="AC328">
            <v>100000</v>
          </cell>
        </row>
        <row r="329">
          <cell r="A329" t="str">
            <v>Ext_loss_int</v>
          </cell>
          <cell r="B329" t="str">
            <v>GV1220.intern</v>
          </cell>
          <cell r="C329" t="str">
            <v>GV</v>
          </cell>
          <cell r="D329">
            <v>3140</v>
          </cell>
          <cell r="E329" t="str">
            <v>Extraordinary loss - intern</v>
          </cell>
          <cell r="H329" t="str">
            <v>ManOldData, ManInpFin</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row>
        <row r="330">
          <cell r="A330" t="str">
            <v>Ext_loss</v>
          </cell>
          <cell r="B330" t="str">
            <v>GV1220</v>
          </cell>
          <cell r="C330" t="str">
            <v>GV</v>
          </cell>
          <cell r="D330">
            <v>3150</v>
          </cell>
          <cell r="E330" t="str">
            <v>Extraordinary loss</v>
          </cell>
          <cell r="H330" t="str">
            <v>GV</v>
          </cell>
          <cell r="J330">
            <v>0</v>
          </cell>
          <cell r="K330">
            <v>0</v>
          </cell>
          <cell r="L330">
            <v>27747.822</v>
          </cell>
          <cell r="M330">
            <v>409</v>
          </cell>
          <cell r="N330">
            <v>23399.024999999998</v>
          </cell>
          <cell r="O330">
            <v>1949.91875</v>
          </cell>
          <cell r="P330">
            <v>1949.91875</v>
          </cell>
          <cell r="Q330">
            <v>1949.91875</v>
          </cell>
          <cell r="R330">
            <v>1949.91875</v>
          </cell>
          <cell r="S330">
            <v>1949.91875</v>
          </cell>
          <cell r="T330">
            <v>1949.91875</v>
          </cell>
          <cell r="U330">
            <v>1949.91875</v>
          </cell>
          <cell r="V330">
            <v>1949.91875</v>
          </cell>
          <cell r="W330">
            <v>1949.91875</v>
          </cell>
          <cell r="X330">
            <v>1949.91875</v>
          </cell>
          <cell r="Y330">
            <v>1949.91875</v>
          </cell>
          <cell r="Z330">
            <v>1949.91875</v>
          </cell>
          <cell r="AA330">
            <v>0</v>
          </cell>
          <cell r="AB330">
            <v>0</v>
          </cell>
          <cell r="AC330">
            <v>0</v>
          </cell>
        </row>
        <row r="331">
          <cell r="A331" t="str">
            <v>Ext_inc_loss_ext</v>
          </cell>
          <cell r="B331" t="str">
            <v>GV9180.extern</v>
          </cell>
          <cell r="C331" t="str">
            <v>GV</v>
          </cell>
          <cell r="D331">
            <v>3160</v>
          </cell>
          <cell r="E331" t="str">
            <v>Extraordinary income/loss - extern</v>
          </cell>
          <cell r="H331" t="str">
            <v>ManOldData, ManInpFin</v>
          </cell>
          <cell r="J331">
            <v>97</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row>
        <row r="332">
          <cell r="A332" t="str">
            <v>Ext_inc_loss_int</v>
          </cell>
          <cell r="B332" t="str">
            <v>GV9180.intern</v>
          </cell>
          <cell r="C332" t="str">
            <v>GV</v>
          </cell>
          <cell r="D332">
            <v>3170</v>
          </cell>
          <cell r="E332" t="str">
            <v>Extraordinary income/loss - intern</v>
          </cell>
          <cell r="H332" t="str">
            <v>ManOldData, ManInpFin</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row>
        <row r="333">
          <cell r="A333" t="str">
            <v>Ext_inc_loss</v>
          </cell>
          <cell r="B333" t="str">
            <v>GV9180</v>
          </cell>
          <cell r="C333" t="str">
            <v>GV</v>
          </cell>
          <cell r="D333">
            <v>3180</v>
          </cell>
          <cell r="E333" t="str">
            <v>Extraordinary income/loss</v>
          </cell>
          <cell r="H333" t="str">
            <v>GV</v>
          </cell>
          <cell r="J333">
            <v>97</v>
          </cell>
          <cell r="K333">
            <v>0</v>
          </cell>
          <cell r="L333">
            <v>-27747.822</v>
          </cell>
          <cell r="M333">
            <v>-409</v>
          </cell>
          <cell r="N333">
            <v>-23399.024999999998</v>
          </cell>
          <cell r="O333">
            <v>-1949.91875</v>
          </cell>
          <cell r="P333">
            <v>-1949.91875</v>
          </cell>
          <cell r="Q333">
            <v>-1949.91875</v>
          </cell>
          <cell r="R333">
            <v>-1949.91875</v>
          </cell>
          <cell r="S333">
            <v>-1949.91875</v>
          </cell>
          <cell r="T333">
            <v>-1949.91875</v>
          </cell>
          <cell r="U333">
            <v>-1949.91875</v>
          </cell>
          <cell r="V333">
            <v>-1949.91875</v>
          </cell>
          <cell r="W333">
            <v>-1949.91875</v>
          </cell>
          <cell r="X333">
            <v>-1949.91875</v>
          </cell>
          <cell r="Y333">
            <v>-1949.91875</v>
          </cell>
          <cell r="Z333">
            <v>-1949.91875</v>
          </cell>
          <cell r="AA333">
            <v>0</v>
          </cell>
          <cell r="AB333">
            <v>0</v>
          </cell>
          <cell r="AC333">
            <v>0</v>
          </cell>
        </row>
        <row r="334">
          <cell r="A334" t="str">
            <v>Income before taxes</v>
          </cell>
          <cell r="B334" t="str">
            <v>GV9950</v>
          </cell>
          <cell r="C334" t="str">
            <v>GV</v>
          </cell>
          <cell r="D334">
            <v>3190</v>
          </cell>
          <cell r="E334" t="str">
            <v>Income before taxes</v>
          </cell>
          <cell r="H334" t="str">
            <v>GV</v>
          </cell>
          <cell r="J334">
            <v>1102466</v>
          </cell>
          <cell r="K334">
            <v>512860</v>
          </cell>
          <cell r="L334">
            <v>2352000.9846964697</v>
          </cell>
          <cell r="M334">
            <v>2139208.5901385918</v>
          </cell>
          <cell r="N334">
            <v>2012341.8558415265</v>
          </cell>
          <cell r="O334">
            <v>156307.45926650413</v>
          </cell>
          <cell r="P334">
            <v>159981.19513525852</v>
          </cell>
          <cell r="Q334">
            <v>146171.26723538726</v>
          </cell>
          <cell r="R334">
            <v>153472.41299135317</v>
          </cell>
          <cell r="S334">
            <v>160681.17673461456</v>
          </cell>
          <cell r="T334">
            <v>153918.09527689693</v>
          </cell>
          <cell r="U334">
            <v>186319.97729762868</v>
          </cell>
          <cell r="V334">
            <v>205655.29058374275</v>
          </cell>
          <cell r="W334">
            <v>161064.04587107283</v>
          </cell>
          <cell r="X334">
            <v>178918.97370402384</v>
          </cell>
          <cell r="Y334">
            <v>177848.13229642776</v>
          </cell>
          <cell r="Z334">
            <v>172003.82944884835</v>
          </cell>
          <cell r="AA334">
            <v>2117760.1308407933</v>
          </cell>
          <cell r="AB334">
            <v>2234621.3443063414</v>
          </cell>
          <cell r="AC334">
            <v>2462199.6629971117</v>
          </cell>
        </row>
        <row r="335">
          <cell r="A335" t="str">
            <v>Inc_tax_ext</v>
          </cell>
          <cell r="B335" t="str">
            <v>GV1310.extern</v>
          </cell>
          <cell r="C335" t="str">
            <v>GV</v>
          </cell>
          <cell r="D335">
            <v>3200</v>
          </cell>
          <cell r="E335" t="str">
            <v>Income taxes - extern</v>
          </cell>
          <cell r="H335" t="str">
            <v>ManOldData, ManInpFin</v>
          </cell>
          <cell r="J335">
            <v>182665</v>
          </cell>
          <cell r="K335">
            <v>358507</v>
          </cell>
          <cell r="L335">
            <v>532988</v>
          </cell>
          <cell r="M335">
            <v>448273.8039291043</v>
          </cell>
          <cell r="N335">
            <v>422591.78972672054</v>
          </cell>
          <cell r="O335">
            <v>32824.566445965866</v>
          </cell>
          <cell r="P335">
            <v>33596.050978404288</v>
          </cell>
          <cell r="Q335">
            <v>30695.966119431323</v>
          </cell>
          <cell r="R335">
            <v>32229.206728184163</v>
          </cell>
          <cell r="S335">
            <v>33743.047114269059</v>
          </cell>
          <cell r="T335">
            <v>32322.800008148355</v>
          </cell>
          <cell r="U335">
            <v>39127.195232502017</v>
          </cell>
          <cell r="V335">
            <v>43187.611022585974</v>
          </cell>
          <cell r="W335">
            <v>33823.449632925294</v>
          </cell>
          <cell r="X335">
            <v>37572.984477845006</v>
          </cell>
          <cell r="Y335">
            <v>37348.107782249826</v>
          </cell>
          <cell r="Z335">
            <v>36120.804184258159</v>
          </cell>
          <cell r="AA335">
            <v>444729.62747656659</v>
          </cell>
          <cell r="AB335">
            <v>469270.48230433167</v>
          </cell>
          <cell r="AC335">
            <v>517061.92922939343</v>
          </cell>
        </row>
        <row r="336">
          <cell r="A336" t="str">
            <v>Inc_tax_int</v>
          </cell>
          <cell r="B336" t="str">
            <v>GV1310.intern</v>
          </cell>
          <cell r="C336" t="str">
            <v>GV</v>
          </cell>
          <cell r="D336">
            <v>3210</v>
          </cell>
          <cell r="E336" t="str">
            <v>Income taxes - intern</v>
          </cell>
          <cell r="H336" t="str">
            <v>ManOldData, ManInpFin</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row>
        <row r="337">
          <cell r="A337" t="str">
            <v>Inc_tax</v>
          </cell>
          <cell r="B337" t="str">
            <v>GV1310</v>
          </cell>
          <cell r="C337" t="str">
            <v>GV</v>
          </cell>
          <cell r="D337">
            <v>3220</v>
          </cell>
          <cell r="E337" t="str">
            <v>Income taxes</v>
          </cell>
          <cell r="H337" t="str">
            <v>GV</v>
          </cell>
          <cell r="J337">
            <v>182665</v>
          </cell>
          <cell r="K337">
            <v>358507</v>
          </cell>
          <cell r="L337">
            <v>532988</v>
          </cell>
          <cell r="M337">
            <v>404425.8039291043</v>
          </cell>
          <cell r="N337">
            <v>378743.78972672054</v>
          </cell>
          <cell r="O337">
            <v>29170.566445965866</v>
          </cell>
          <cell r="P337">
            <v>29942.050978404288</v>
          </cell>
          <cell r="Q337">
            <v>27041.966119431323</v>
          </cell>
          <cell r="R337">
            <v>28575.206728184163</v>
          </cell>
          <cell r="S337">
            <v>30089.047114269059</v>
          </cell>
          <cell r="T337">
            <v>28668.800008148355</v>
          </cell>
          <cell r="U337">
            <v>35473.195232502017</v>
          </cell>
          <cell r="V337">
            <v>39533.611022585974</v>
          </cell>
          <cell r="W337">
            <v>30169.449632925294</v>
          </cell>
          <cell r="X337">
            <v>33918.984477845006</v>
          </cell>
          <cell r="Y337">
            <v>33694.107782249826</v>
          </cell>
          <cell r="Z337">
            <v>32466.804184258159</v>
          </cell>
          <cell r="AA337">
            <v>400881.62747656659</v>
          </cell>
          <cell r="AB337">
            <v>425422.48230433167</v>
          </cell>
          <cell r="AC337">
            <v>473213.92922939343</v>
          </cell>
        </row>
        <row r="338">
          <cell r="A338" t="str">
            <v>Oth_tax_ext</v>
          </cell>
          <cell r="B338" t="str">
            <v>GV1320.extern</v>
          </cell>
          <cell r="C338" t="str">
            <v>GV</v>
          </cell>
          <cell r="D338">
            <v>3230</v>
          </cell>
          <cell r="E338" t="str">
            <v>Other taxes - extern</v>
          </cell>
          <cell r="H338" t="str">
            <v>ManOldData, ManInpFin</v>
          </cell>
          <cell r="J338">
            <v>0</v>
          </cell>
          <cell r="K338">
            <v>-155568</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row>
        <row r="339">
          <cell r="A339" t="str">
            <v>Oth_tax_int</v>
          </cell>
          <cell r="B339" t="str">
            <v>GV1320.intern</v>
          </cell>
          <cell r="C339" t="str">
            <v>GV</v>
          </cell>
          <cell r="D339">
            <v>3240</v>
          </cell>
          <cell r="E339" t="str">
            <v>Other taxes - intern</v>
          </cell>
          <cell r="H339" t="str">
            <v>ManOldData, ManInpFin</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row>
        <row r="340">
          <cell r="A340" t="str">
            <v>Oth_tax</v>
          </cell>
          <cell r="B340" t="str">
            <v>GV1320</v>
          </cell>
          <cell r="C340" t="str">
            <v>GV</v>
          </cell>
          <cell r="D340">
            <v>3250</v>
          </cell>
          <cell r="E340" t="str">
            <v>Other taxes</v>
          </cell>
          <cell r="H340" t="str">
            <v>GV</v>
          </cell>
          <cell r="J340">
            <v>0</v>
          </cell>
          <cell r="K340">
            <v>-155568</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row>
        <row r="341">
          <cell r="A341" t="str">
            <v>Net_inc_loss_bef_prof_trans</v>
          </cell>
          <cell r="B341" t="str">
            <v>GV9955</v>
          </cell>
          <cell r="C341" t="str">
            <v>GV</v>
          </cell>
          <cell r="D341">
            <v>3260</v>
          </cell>
          <cell r="E341" t="str">
            <v>Net income (loss) before profit transfer</v>
          </cell>
          <cell r="H341" t="str">
            <v>GV</v>
          </cell>
          <cell r="J341">
            <v>919801</v>
          </cell>
          <cell r="K341">
            <v>309921</v>
          </cell>
          <cell r="L341">
            <v>1819012.9846964697</v>
          </cell>
          <cell r="M341">
            <v>1734782.7862094876</v>
          </cell>
          <cell r="N341">
            <v>1633598.0661148061</v>
          </cell>
          <cell r="O341">
            <v>127136.89282053825</v>
          </cell>
          <cell r="P341">
            <v>130039.14415685422</v>
          </cell>
          <cell r="Q341">
            <v>119129.30111595594</v>
          </cell>
          <cell r="R341">
            <v>124897.20626316901</v>
          </cell>
          <cell r="S341">
            <v>130592.12962034551</v>
          </cell>
          <cell r="T341">
            <v>125249.29526874857</v>
          </cell>
          <cell r="U341">
            <v>150846.78206512667</v>
          </cell>
          <cell r="V341">
            <v>166121.67956115678</v>
          </cell>
          <cell r="W341">
            <v>130894.59623814753</v>
          </cell>
          <cell r="X341">
            <v>144999.98922617885</v>
          </cell>
          <cell r="Y341">
            <v>144154.02451417793</v>
          </cell>
          <cell r="Z341">
            <v>139537.02526459019</v>
          </cell>
          <cell r="AA341">
            <v>1716878.5033642268</v>
          </cell>
          <cell r="AB341">
            <v>1809198.8620020098</v>
          </cell>
          <cell r="AC341">
            <v>1988985.7337677183</v>
          </cell>
        </row>
        <row r="342">
          <cell r="A342" t="str">
            <v>Inc_loss_trans</v>
          </cell>
          <cell r="B342" t="str">
            <v>GV1330</v>
          </cell>
          <cell r="C342" t="str">
            <v>GV</v>
          </cell>
          <cell r="D342">
            <v>3270</v>
          </cell>
          <cell r="E342" t="str">
            <v>Income from loss transfer</v>
          </cell>
          <cell r="H342" t="str">
            <v>ManOldData, ManInpFin</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row>
        <row r="343">
          <cell r="A343" t="str">
            <v>Transf_prof_f_prof_transf_agreem</v>
          </cell>
          <cell r="B343" t="str">
            <v>GV1340</v>
          </cell>
          <cell r="C343" t="str">
            <v>GV</v>
          </cell>
          <cell r="D343">
            <v>3280</v>
          </cell>
          <cell r="E343" t="str">
            <v>Transf. profit f. profit transf. agreem.</v>
          </cell>
          <cell r="H343" t="str">
            <v>ManOldData, ManInpFin</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row>
        <row r="344">
          <cell r="A344" t="str">
            <v>Inc_loss_after_tax</v>
          </cell>
          <cell r="B344" t="str">
            <v>GV9960</v>
          </cell>
          <cell r="C344" t="str">
            <v>GV</v>
          </cell>
          <cell r="D344">
            <v>3290</v>
          </cell>
          <cell r="E344" t="str">
            <v>Income/loss after taxes</v>
          </cell>
          <cell r="H344" t="str">
            <v>GV</v>
          </cell>
          <cell r="J344">
            <v>919801</v>
          </cell>
          <cell r="K344">
            <v>309921</v>
          </cell>
          <cell r="L344">
            <v>1819012.9846964697</v>
          </cell>
          <cell r="M344">
            <v>1734782.7862094876</v>
          </cell>
          <cell r="N344">
            <v>1633598.0661148061</v>
          </cell>
          <cell r="O344">
            <v>127136.89282053825</v>
          </cell>
          <cell r="P344">
            <v>130039.14415685422</v>
          </cell>
          <cell r="Q344">
            <v>119129.30111595594</v>
          </cell>
          <cell r="R344">
            <v>124897.20626316901</v>
          </cell>
          <cell r="S344">
            <v>130592.12962034551</v>
          </cell>
          <cell r="T344">
            <v>125249.29526874857</v>
          </cell>
          <cell r="U344">
            <v>150846.78206512667</v>
          </cell>
          <cell r="V344">
            <v>166121.67956115678</v>
          </cell>
          <cell r="W344">
            <v>130894.59623814753</v>
          </cell>
          <cell r="X344">
            <v>144999.98922617885</v>
          </cell>
          <cell r="Y344">
            <v>144154.02451417793</v>
          </cell>
          <cell r="Z344">
            <v>139537.02526459019</v>
          </cell>
          <cell r="AA344">
            <v>1716878.5033642268</v>
          </cell>
          <cell r="AB344">
            <v>1809198.8620020098</v>
          </cell>
          <cell r="AC344">
            <v>1988985.7337677183</v>
          </cell>
        </row>
        <row r="345">
          <cell r="A345" t="str">
            <v>Inc_loss_appl_min_shareh</v>
          </cell>
          <cell r="B345" t="str">
            <v>GV1410</v>
          </cell>
          <cell r="C345" t="str">
            <v>GV</v>
          </cell>
          <cell r="D345">
            <v>3300</v>
          </cell>
          <cell r="E345" t="str">
            <v>Income/losses appl. to minority shareh.</v>
          </cell>
          <cell r="H345" t="str">
            <v>ManOldData, ManInpFin</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row>
        <row r="346">
          <cell r="A346" t="str">
            <v>Net_inc_loss</v>
          </cell>
          <cell r="B346" t="str">
            <v>GV9970</v>
          </cell>
          <cell r="C346" t="str">
            <v>GV</v>
          </cell>
          <cell r="D346">
            <v>3310</v>
          </cell>
          <cell r="E346" t="str">
            <v>Net income/loss</v>
          </cell>
          <cell r="H346" t="str">
            <v>GV</v>
          </cell>
          <cell r="J346">
            <v>919801</v>
          </cell>
          <cell r="K346">
            <v>309921</v>
          </cell>
          <cell r="L346">
            <v>1819012.9846964697</v>
          </cell>
          <cell r="M346">
            <v>1734782.7862094876</v>
          </cell>
          <cell r="N346">
            <v>1633598.0661148061</v>
          </cell>
          <cell r="O346">
            <v>127136.89282053825</v>
          </cell>
          <cell r="P346">
            <v>130039.14415685422</v>
          </cell>
          <cell r="Q346">
            <v>119129.30111595594</v>
          </cell>
          <cell r="R346">
            <v>124897.20626316901</v>
          </cell>
          <cell r="S346">
            <v>130592.12962034551</v>
          </cell>
          <cell r="T346">
            <v>125249.29526874857</v>
          </cell>
          <cell r="U346">
            <v>150846.78206512667</v>
          </cell>
          <cell r="V346">
            <v>166121.67956115678</v>
          </cell>
          <cell r="W346">
            <v>130894.59623814753</v>
          </cell>
          <cell r="X346">
            <v>144999.98922617885</v>
          </cell>
          <cell r="Y346">
            <v>144154.02451417793</v>
          </cell>
          <cell r="Z346">
            <v>139537.02526459019</v>
          </cell>
          <cell r="AA346">
            <v>1716878.5033642268</v>
          </cell>
          <cell r="AB346">
            <v>1809198.8620020098</v>
          </cell>
          <cell r="AC346">
            <v>1988985.7337677183</v>
          </cell>
        </row>
        <row r="347">
          <cell r="A347" t="str">
            <v>Net_inc_loss_carr_prev_yr</v>
          </cell>
          <cell r="B347" t="str">
            <v>GV1510</v>
          </cell>
          <cell r="C347" t="str">
            <v>GV</v>
          </cell>
          <cell r="D347">
            <v>3320</v>
          </cell>
          <cell r="E347" t="str">
            <v>Net income/loss carried from prev. year</v>
          </cell>
          <cell r="H347" t="str">
            <v>ManOldData, ManInpFin</v>
          </cell>
          <cell r="J347">
            <v>532015</v>
          </cell>
          <cell r="K347">
            <v>297200</v>
          </cell>
          <cell r="L347">
            <v>277809</v>
          </cell>
          <cell r="M347">
            <v>309921</v>
          </cell>
          <cell r="N347">
            <v>1734782.7862094876</v>
          </cell>
          <cell r="O347">
            <v>1734782.7862094876</v>
          </cell>
          <cell r="P347">
            <v>0</v>
          </cell>
          <cell r="Q347">
            <v>0</v>
          </cell>
          <cell r="R347">
            <v>0</v>
          </cell>
          <cell r="S347">
            <v>0</v>
          </cell>
          <cell r="T347">
            <v>0</v>
          </cell>
          <cell r="U347">
            <v>0</v>
          </cell>
          <cell r="V347">
            <v>0</v>
          </cell>
          <cell r="W347">
            <v>0</v>
          </cell>
          <cell r="X347">
            <v>0</v>
          </cell>
          <cell r="Y347">
            <v>0</v>
          </cell>
          <cell r="Z347">
            <v>0</v>
          </cell>
          <cell r="AA347">
            <v>1633598.0661148061</v>
          </cell>
          <cell r="AB347">
            <v>1716878.5033642268</v>
          </cell>
          <cell r="AC347">
            <v>1809198.8620020098</v>
          </cell>
        </row>
        <row r="348">
          <cell r="A348" t="str">
            <v>Trans_reser_law</v>
          </cell>
          <cell r="J348">
            <v>0</v>
          </cell>
          <cell r="K348">
            <v>0</v>
          </cell>
          <cell r="L348">
            <v>90950.615246761154</v>
          </cell>
          <cell r="M348">
            <v>15496.050000000001</v>
          </cell>
          <cell r="N348">
            <v>86739.139310474391</v>
          </cell>
          <cell r="O348">
            <v>0</v>
          </cell>
          <cell r="P348">
            <v>0</v>
          </cell>
          <cell r="Q348">
            <v>0</v>
          </cell>
          <cell r="R348">
            <v>0</v>
          </cell>
          <cell r="S348">
            <v>0</v>
          </cell>
          <cell r="T348">
            <v>0</v>
          </cell>
          <cell r="U348">
            <v>0</v>
          </cell>
          <cell r="V348">
            <v>86739.139310474391</v>
          </cell>
          <cell r="W348">
            <v>0</v>
          </cell>
          <cell r="X348">
            <v>0</v>
          </cell>
          <cell r="Y348">
            <v>0</v>
          </cell>
          <cell r="Z348">
            <v>0</v>
          </cell>
          <cell r="AA348">
            <v>81679.903305740314</v>
          </cell>
          <cell r="AB348">
            <v>85843.925168211339</v>
          </cell>
          <cell r="AC348">
            <v>90459.9431001005</v>
          </cell>
        </row>
        <row r="349">
          <cell r="A349" t="str">
            <v>Trans_reser_inp</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row>
        <row r="350">
          <cell r="A350" t="str">
            <v>Trans_reser</v>
          </cell>
          <cell r="B350" t="str">
            <v>GV1520</v>
          </cell>
          <cell r="C350" t="str">
            <v>GV</v>
          </cell>
          <cell r="D350">
            <v>3330</v>
          </cell>
          <cell r="E350" t="str">
            <v>Transfers from/to reserves</v>
          </cell>
          <cell r="H350" t="str">
            <v>ManOldData, ManInpFin</v>
          </cell>
          <cell r="J350">
            <v>-877957</v>
          </cell>
          <cell r="K350">
            <v>-246257</v>
          </cell>
          <cell r="L350">
            <v>-368760</v>
          </cell>
          <cell r="M350">
            <v>-294424.95</v>
          </cell>
          <cell r="N350">
            <v>-1112492.8568990133</v>
          </cell>
          <cell r="O350">
            <v>0</v>
          </cell>
          <cell r="P350">
            <v>0</v>
          </cell>
          <cell r="Q350">
            <v>0</v>
          </cell>
          <cell r="R350">
            <v>0</v>
          </cell>
          <cell r="S350">
            <v>0</v>
          </cell>
          <cell r="T350">
            <v>0</v>
          </cell>
          <cell r="U350">
            <v>0</v>
          </cell>
          <cell r="V350">
            <v>-1112492.8568990133</v>
          </cell>
          <cell r="W350">
            <v>0</v>
          </cell>
          <cell r="X350">
            <v>0</v>
          </cell>
          <cell r="Y350">
            <v>0</v>
          </cell>
          <cell r="Z350">
            <v>0</v>
          </cell>
          <cell r="AA350">
            <v>-927109.45280906581</v>
          </cell>
          <cell r="AB350">
            <v>-1006225.8681960155</v>
          </cell>
          <cell r="AC350">
            <v>-1093930.2089019092</v>
          </cell>
        </row>
        <row r="351">
          <cell r="A351" t="str">
            <v>Adv_divid_paym_curr_yr</v>
          </cell>
          <cell r="B351" t="str">
            <v>GV1525</v>
          </cell>
          <cell r="C351" t="str">
            <v>GV</v>
          </cell>
          <cell r="D351">
            <v>3340</v>
          </cell>
          <cell r="E351" t="str">
            <v>Advance dividend payment from curr. year</v>
          </cell>
          <cell r="H351" t="str">
            <v>ManOldData, ManInpFin</v>
          </cell>
          <cell r="J351">
            <v>358500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row>
        <row r="352">
          <cell r="A352" t="str">
            <v>Divid_paym_prior_yr</v>
          </cell>
          <cell r="B352" t="str">
            <v>GV1530</v>
          </cell>
          <cell r="C352" t="str">
            <v>GV</v>
          </cell>
          <cell r="D352">
            <v>3350</v>
          </cell>
          <cell r="E352" t="str">
            <v>Dividend payment from prior year</v>
          </cell>
          <cell r="H352" t="str">
            <v>ManOldData, ManInpFin</v>
          </cell>
          <cell r="J352">
            <v>0</v>
          </cell>
          <cell r="K352">
            <v>50943</v>
          </cell>
          <cell r="L352">
            <v>155725</v>
          </cell>
          <cell r="M352">
            <v>0</v>
          </cell>
          <cell r="N352">
            <v>491331</v>
          </cell>
          <cell r="O352">
            <v>0</v>
          </cell>
          <cell r="P352">
            <v>0</v>
          </cell>
          <cell r="Q352">
            <v>0</v>
          </cell>
          <cell r="R352">
            <v>0</v>
          </cell>
          <cell r="S352">
            <v>0</v>
          </cell>
          <cell r="T352">
            <v>0</v>
          </cell>
          <cell r="U352">
            <v>0</v>
          </cell>
          <cell r="V352">
            <v>491331</v>
          </cell>
          <cell r="W352">
            <v>0</v>
          </cell>
          <cell r="X352">
            <v>0</v>
          </cell>
          <cell r="Y352">
            <v>0</v>
          </cell>
          <cell r="Z352">
            <v>0</v>
          </cell>
          <cell r="AA352">
            <v>573219</v>
          </cell>
          <cell r="AB352">
            <v>573219</v>
          </cell>
          <cell r="AC352">
            <v>573219</v>
          </cell>
        </row>
        <row r="353">
          <cell r="A353" t="str">
            <v>add_divid_paym_aaprais</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row>
        <row r="354">
          <cell r="A354" t="str">
            <v>Unapprop_net_inc_loss</v>
          </cell>
          <cell r="B354" t="str">
            <v>GV9980</v>
          </cell>
          <cell r="C354" t="str">
            <v>GV</v>
          </cell>
          <cell r="D354">
            <v>3360</v>
          </cell>
          <cell r="E354" t="str">
            <v>Unappropriated net income/loss</v>
          </cell>
          <cell r="H354" t="str">
            <v>GV</v>
          </cell>
          <cell r="J354">
            <v>215359</v>
          </cell>
          <cell r="K354">
            <v>309921</v>
          </cell>
          <cell r="L354">
            <v>1572336.9846964697</v>
          </cell>
          <cell r="M354">
            <v>1734782.7862094876</v>
          </cell>
          <cell r="N354">
            <v>1633598.0661148061</v>
          </cell>
          <cell r="O354">
            <v>1861919.6790300258</v>
          </cell>
          <cell r="P354">
            <v>130039.14415685422</v>
          </cell>
          <cell r="Q354">
            <v>119129.30111595594</v>
          </cell>
          <cell r="R354">
            <v>124897.20626316901</v>
          </cell>
          <cell r="S354">
            <v>130592.12962034551</v>
          </cell>
          <cell r="T354">
            <v>125249.29526874857</v>
          </cell>
          <cell r="U354">
            <v>150846.78206512667</v>
          </cell>
          <cell r="V354">
            <v>-1568661.106648331</v>
          </cell>
          <cell r="W354">
            <v>130894.59623814753</v>
          </cell>
          <cell r="X354">
            <v>144999.98922617885</v>
          </cell>
          <cell r="Y354">
            <v>144154.02451417793</v>
          </cell>
          <cell r="Z354">
            <v>139537.02526459019</v>
          </cell>
          <cell r="AA354">
            <v>1716878.5033642268</v>
          </cell>
          <cell r="AB354">
            <v>1809198.8620020098</v>
          </cell>
          <cell r="AC354">
            <v>1988985.7337677183</v>
          </cell>
        </row>
        <row r="355">
          <cell r="A355" t="str">
            <v>CML_GV0110_5_E</v>
          </cell>
          <cell r="M355">
            <v>4269452.5037199995</v>
          </cell>
          <cell r="N355">
            <v>4106110.4685999979</v>
          </cell>
          <cell r="O355">
            <v>338526.0527099999</v>
          </cell>
          <cell r="P355">
            <v>339210.30221000017</v>
          </cell>
          <cell r="Q355">
            <v>339886.41879000014</v>
          </cell>
          <cell r="R355">
            <v>340568.25778000004</v>
          </cell>
          <cell r="S355">
            <v>341222.9613100001</v>
          </cell>
          <cell r="T355">
            <v>341881.73725000012</v>
          </cell>
          <cell r="U355">
            <v>342535.30818000011</v>
          </cell>
          <cell r="V355">
            <v>343188.67608999996</v>
          </cell>
          <cell r="W355">
            <v>343830.0713999999</v>
          </cell>
          <cell r="X355">
            <v>344456.64947999967</v>
          </cell>
          <cell r="Y355">
            <v>345090.89065000007</v>
          </cell>
          <cell r="Z355">
            <v>345713.14275</v>
          </cell>
          <cell r="AA355">
            <v>4188445.5079860021</v>
          </cell>
          <cell r="AB355">
            <v>4153286.7396338494</v>
          </cell>
          <cell r="AC355">
            <v>4215139.3853587806</v>
          </cell>
        </row>
        <row r="356">
          <cell r="A356" t="str">
            <v>CML_GV0130_5_E</v>
          </cell>
          <cell r="M356">
            <v>592089.27966</v>
          </cell>
          <cell r="N356">
            <v>716460.60262000002</v>
          </cell>
          <cell r="O356">
            <v>50478.473510000011</v>
          </cell>
          <cell r="P356">
            <v>49731.084210000008</v>
          </cell>
          <cell r="Q356">
            <v>52245.353930000005</v>
          </cell>
          <cell r="R356">
            <v>53545.510119999999</v>
          </cell>
          <cell r="S356">
            <v>56590.923199999997</v>
          </cell>
          <cell r="T356">
            <v>59545.648379999984</v>
          </cell>
          <cell r="U356">
            <v>68311.037239999991</v>
          </cell>
          <cell r="V356">
            <v>72787.652770000015</v>
          </cell>
          <cell r="W356">
            <v>63541.824799999995</v>
          </cell>
          <cell r="X356">
            <v>63430.817779999998</v>
          </cell>
          <cell r="Y356">
            <v>62487.208910000001</v>
          </cell>
          <cell r="Z356">
            <v>63765.067770000009</v>
          </cell>
          <cell r="AA356">
            <v>831158.98182999983</v>
          </cell>
          <cell r="AB356">
            <v>956104.46733999997</v>
          </cell>
          <cell r="AC356">
            <v>1052744.0472900001</v>
          </cell>
        </row>
        <row r="357">
          <cell r="A357" t="str">
            <v>CML_GV0150_7_E</v>
          </cell>
          <cell r="M357">
            <v>2064954.2498851658</v>
          </cell>
          <cell r="N357">
            <v>2291959.1369821737</v>
          </cell>
          <cell r="O357">
            <v>194230.81473321663</v>
          </cell>
          <cell r="P357">
            <v>181088.68334447284</v>
          </cell>
          <cell r="Q357">
            <v>178150.63912040868</v>
          </cell>
          <cell r="R357">
            <v>183438.38699293017</v>
          </cell>
          <cell r="S357">
            <v>180360.58592728007</v>
          </cell>
          <cell r="T357">
            <v>191803.34787746231</v>
          </cell>
          <cell r="U357">
            <v>214495.05672045823</v>
          </cell>
          <cell r="V357">
            <v>223825.74148992851</v>
          </cell>
          <cell r="W357">
            <v>194836.53747093619</v>
          </cell>
          <cell r="X357">
            <v>183104.01264906049</v>
          </cell>
          <cell r="Y357">
            <v>179863.15306181982</v>
          </cell>
          <cell r="Z357">
            <v>186762.17759419815</v>
          </cell>
          <cell r="AA357">
            <v>2400816.7896150271</v>
          </cell>
          <cell r="AB357">
            <v>2590133.6952274372</v>
          </cell>
          <cell r="AC357">
            <v>2771348.3270932036</v>
          </cell>
        </row>
        <row r="358">
          <cell r="A358" t="str">
            <v>CML_GV0160_5_E</v>
          </cell>
          <cell r="M358">
            <v>256497</v>
          </cell>
          <cell r="N358">
            <v>304325.46600000001</v>
          </cell>
          <cell r="O358">
            <v>23195.074000000015</v>
          </cell>
          <cell r="P358">
            <v>23129.488000000012</v>
          </cell>
          <cell r="Q358">
            <v>23294.202000000008</v>
          </cell>
          <cell r="R358">
            <v>23205.506000000012</v>
          </cell>
          <cell r="S358">
            <v>23462.544000000013</v>
          </cell>
          <cell r="T358">
            <v>23837.158000000007</v>
          </cell>
          <cell r="U358">
            <v>25403.802000000003</v>
          </cell>
          <cell r="V358">
            <v>26299.876000000004</v>
          </cell>
          <cell r="W358">
            <v>26842.574000000001</v>
          </cell>
          <cell r="X358">
            <v>27789.772000000008</v>
          </cell>
          <cell r="Y358">
            <v>28614.646000000004</v>
          </cell>
          <cell r="Z358">
            <v>29250.824000000004</v>
          </cell>
          <cell r="AA358">
            <v>332988.79799999995</v>
          </cell>
          <cell r="AB358">
            <v>377580.14199999999</v>
          </cell>
          <cell r="AC358">
            <v>421575.04799999995</v>
          </cell>
        </row>
        <row r="359">
          <cell r="A359" t="str">
            <v>CML_GV0170_2_E</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row>
        <row r="360">
          <cell r="A360" t="str">
            <v>CML_GV0170_5_E</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row>
        <row r="361">
          <cell r="A361" t="str">
            <v>CML_GV0180_6_E</v>
          </cell>
          <cell r="M361">
            <v>137405.33351500001</v>
          </cell>
          <cell r="N361">
            <v>223739.31394682184</v>
          </cell>
          <cell r="O361">
            <v>16997.848135200002</v>
          </cell>
          <cell r="P361">
            <v>17868.135439999998</v>
          </cell>
          <cell r="Q361">
            <v>18486.461861599993</v>
          </cell>
          <cell r="R361">
            <v>19185.680096</v>
          </cell>
          <cell r="S361">
            <v>19594.24075360001</v>
          </cell>
          <cell r="T361">
            <v>18349.344112639999</v>
          </cell>
          <cell r="U361">
            <v>17667.334125599991</v>
          </cell>
          <cell r="V361">
            <v>17341.763819999993</v>
          </cell>
          <cell r="W361">
            <v>18476.448302545446</v>
          </cell>
          <cell r="X361">
            <v>19244.847326545449</v>
          </cell>
          <cell r="Y361">
            <v>19650.549989090916</v>
          </cell>
          <cell r="Z361">
            <v>20876.659983999998</v>
          </cell>
          <cell r="AA361">
            <v>268378.02830000001</v>
          </cell>
          <cell r="AB361">
            <v>321211.60036111111</v>
          </cell>
          <cell r="AC361">
            <v>355389.74</v>
          </cell>
        </row>
        <row r="362">
          <cell r="A362" t="str">
            <v>CML_GV0410_2_E</v>
          </cell>
          <cell r="M362">
            <v>35878.663</v>
          </cell>
          <cell r="N362">
            <v>36774.603999999999</v>
          </cell>
          <cell r="O362">
            <v>0</v>
          </cell>
          <cell r="P362">
            <v>0</v>
          </cell>
          <cell r="Q362">
            <v>0</v>
          </cell>
          <cell r="R362">
            <v>0</v>
          </cell>
          <cell r="S362">
            <v>0</v>
          </cell>
          <cell r="T362">
            <v>0</v>
          </cell>
          <cell r="U362">
            <v>0</v>
          </cell>
          <cell r="V362">
            <v>0</v>
          </cell>
          <cell r="W362">
            <v>0</v>
          </cell>
          <cell r="X362">
            <v>0</v>
          </cell>
          <cell r="Y362">
            <v>0</v>
          </cell>
          <cell r="Z362">
            <v>36774.603999999999</v>
          </cell>
          <cell r="AA362">
            <v>37693.968999999997</v>
          </cell>
          <cell r="AB362">
            <v>38636.319000000003</v>
          </cell>
          <cell r="AC362">
            <v>39602.226999999999</v>
          </cell>
        </row>
        <row r="363">
          <cell r="A363" t="str">
            <v>CML_GV0410_4_E</v>
          </cell>
          <cell r="M363">
            <v>23546.48431</v>
          </cell>
          <cell r="N363">
            <v>45861.400159999997</v>
          </cell>
          <cell r="O363">
            <v>137.6009</v>
          </cell>
          <cell r="P363">
            <v>137.6009</v>
          </cell>
          <cell r="Q363">
            <v>137.6009</v>
          </cell>
          <cell r="R363">
            <v>207.6009</v>
          </cell>
          <cell r="S363">
            <v>137.6009</v>
          </cell>
          <cell r="T363">
            <v>190.20089999999999</v>
          </cell>
          <cell r="U363">
            <v>843.30089999999996</v>
          </cell>
          <cell r="V363">
            <v>242.30089999999998</v>
          </cell>
          <cell r="W363">
            <v>789.20090000000005</v>
          </cell>
          <cell r="X363">
            <v>5897.1902600000003</v>
          </cell>
          <cell r="Y363">
            <v>937.60090000000002</v>
          </cell>
          <cell r="Z363">
            <v>36203.600899999998</v>
          </cell>
          <cell r="AA363">
            <v>39033.128429999997</v>
          </cell>
          <cell r="AB363">
            <v>3727.6747500000001</v>
          </cell>
          <cell r="AC363">
            <v>3658.2604300000003</v>
          </cell>
        </row>
        <row r="364">
          <cell r="A364" t="str">
            <v>CML_AFA_1</v>
          </cell>
          <cell r="M364">
            <v>41189.971794137025</v>
          </cell>
          <cell r="N364">
            <v>37287.881990275302</v>
          </cell>
          <cell r="O364">
            <v>3106.8889605278109</v>
          </cell>
          <cell r="P364">
            <v>3106.8889605278109</v>
          </cell>
          <cell r="Q364">
            <v>3106.8889605278109</v>
          </cell>
          <cell r="R364">
            <v>3107.1062298586676</v>
          </cell>
          <cell r="S364">
            <v>3107.1062298586676</v>
          </cell>
          <cell r="T364">
            <v>3107.1062298586676</v>
          </cell>
          <cell r="U364">
            <v>3107.4321338549535</v>
          </cell>
          <cell r="V364">
            <v>3107.4321338549535</v>
          </cell>
          <cell r="W364">
            <v>3107.4321338549535</v>
          </cell>
          <cell r="X364">
            <v>3107.8666725166668</v>
          </cell>
          <cell r="Y364">
            <v>3107.8666725166668</v>
          </cell>
          <cell r="Z364">
            <v>3107.8666725166668</v>
          </cell>
          <cell r="AA364">
            <v>33388.557388886707</v>
          </cell>
          <cell r="AB364">
            <v>26580.345243039716</v>
          </cell>
          <cell r="AC364">
            <v>14863.736252897177</v>
          </cell>
        </row>
        <row r="365">
          <cell r="A365" t="str">
            <v>CML_AFA_2</v>
          </cell>
          <cell r="M365">
            <v>1378.5860502305873</v>
          </cell>
          <cell r="N365">
            <v>1333.6442070666239</v>
          </cell>
          <cell r="O365">
            <v>111.13701725305197</v>
          </cell>
          <cell r="P365">
            <v>111.13701725305197</v>
          </cell>
          <cell r="Q365">
            <v>111.13701725305197</v>
          </cell>
          <cell r="R365">
            <v>111.13701725305197</v>
          </cell>
          <cell r="S365">
            <v>111.13701725305197</v>
          </cell>
          <cell r="T365">
            <v>111.13701725305197</v>
          </cell>
          <cell r="U365">
            <v>111.13701725305197</v>
          </cell>
          <cell r="V365">
            <v>111.13701725305197</v>
          </cell>
          <cell r="W365">
            <v>111.13701725305197</v>
          </cell>
          <cell r="X365">
            <v>111.13701725305197</v>
          </cell>
          <cell r="Y365">
            <v>111.13701725305197</v>
          </cell>
          <cell r="Z365">
            <v>111.13701725305197</v>
          </cell>
          <cell r="AA365">
            <v>1304.8639600998538</v>
          </cell>
          <cell r="AB365">
            <v>1258.6013769440744</v>
          </cell>
          <cell r="AC365">
            <v>795.0442988413788</v>
          </cell>
        </row>
        <row r="366">
          <cell r="A366" t="str">
            <v>CML_AFA_3</v>
          </cell>
          <cell r="M366">
            <v>1483.1089681682067</v>
          </cell>
          <cell r="N366">
            <v>1483.1089681682067</v>
          </cell>
          <cell r="O366">
            <v>123.59241401285058</v>
          </cell>
          <cell r="P366">
            <v>123.59241401285058</v>
          </cell>
          <cell r="Q366">
            <v>123.59241401285058</v>
          </cell>
          <cell r="R366">
            <v>123.59241401285058</v>
          </cell>
          <cell r="S366">
            <v>123.59241401285058</v>
          </cell>
          <cell r="T366">
            <v>123.59241401285058</v>
          </cell>
          <cell r="U366">
            <v>123.59241401285058</v>
          </cell>
          <cell r="V366">
            <v>123.59241401285058</v>
          </cell>
          <cell r="W366">
            <v>123.59241401285058</v>
          </cell>
          <cell r="X366">
            <v>123.59241401285058</v>
          </cell>
          <cell r="Y366">
            <v>123.59241401285058</v>
          </cell>
          <cell r="Z366">
            <v>123.59241401285058</v>
          </cell>
          <cell r="AA366">
            <v>1483.1089681682067</v>
          </cell>
          <cell r="AB366">
            <v>1483.1089681682067</v>
          </cell>
          <cell r="AC366">
            <v>241.63281119783807</v>
          </cell>
        </row>
        <row r="367">
          <cell r="A367" t="str">
            <v>CML_AFA_4</v>
          </cell>
          <cell r="M367">
            <v>182572.52245502241</v>
          </cell>
          <cell r="N367">
            <v>189942.82722205151</v>
          </cell>
          <cell r="O367">
            <v>15178.280885961345</v>
          </cell>
          <cell r="P367">
            <v>15178.280885961345</v>
          </cell>
          <cell r="Q367">
            <v>15372.857212711349</v>
          </cell>
          <cell r="R367">
            <v>15501.624203968524</v>
          </cell>
          <cell r="S367">
            <v>15501.624203968524</v>
          </cell>
          <cell r="T367">
            <v>15548.846378968523</v>
          </cell>
          <cell r="U367">
            <v>15741.996865854286</v>
          </cell>
          <cell r="V367">
            <v>15741.996865854286</v>
          </cell>
          <cell r="W367">
            <v>15936.573192604283</v>
          </cell>
          <cell r="X367">
            <v>16194.107175118637</v>
          </cell>
          <cell r="Y367">
            <v>16194.107175118637</v>
          </cell>
          <cell r="Z367">
            <v>17852.532175118689</v>
          </cell>
          <cell r="AA367">
            <v>252090.1249984724</v>
          </cell>
          <cell r="AB367">
            <v>288925.02045033983</v>
          </cell>
          <cell r="AC367">
            <v>324113.13146488805</v>
          </cell>
        </row>
        <row r="368">
          <cell r="A368" t="str">
            <v>CML_AFA_5</v>
          </cell>
          <cell r="M368">
            <v>791490.88242998591</v>
          </cell>
          <cell r="N368">
            <v>788647.16549489705</v>
          </cell>
          <cell r="O368">
            <v>63624.155514529819</v>
          </cell>
          <cell r="P368">
            <v>63982.620266777354</v>
          </cell>
          <cell r="Q368">
            <v>64488.514548006868</v>
          </cell>
          <cell r="R368">
            <v>64943.003915790141</v>
          </cell>
          <cell r="S368">
            <v>65200.665873783997</v>
          </cell>
          <cell r="T368">
            <v>65566.3356684303</v>
          </cell>
          <cell r="U368">
            <v>66001.066052397407</v>
          </cell>
          <cell r="V368">
            <v>66228.093157911717</v>
          </cell>
          <cell r="W368">
            <v>66471.806184478643</v>
          </cell>
          <cell r="X368">
            <v>67135.477784891016</v>
          </cell>
          <cell r="Y368">
            <v>67312.35111929891</v>
          </cell>
          <cell r="Z368">
            <v>67693.075407950411</v>
          </cell>
          <cell r="AA368">
            <v>793873.14136625221</v>
          </cell>
          <cell r="AB368">
            <v>778721.14906490361</v>
          </cell>
          <cell r="AC368">
            <v>750435.89864952839</v>
          </cell>
        </row>
        <row r="369">
          <cell r="A369" t="str">
            <v>CML_AFA_6</v>
          </cell>
          <cell r="M369">
            <v>12031.008797487943</v>
          </cell>
          <cell r="N369">
            <v>18125.249478215497</v>
          </cell>
          <cell r="O369">
            <v>1077.5874565151237</v>
          </cell>
          <cell r="P369">
            <v>1156.2874565151239</v>
          </cell>
          <cell r="Q369">
            <v>1234.987456515124</v>
          </cell>
          <cell r="R369">
            <v>1313.687456515124</v>
          </cell>
          <cell r="S369">
            <v>1392.3874565151239</v>
          </cell>
          <cell r="T369">
            <v>1471.0874565151234</v>
          </cell>
          <cell r="U369">
            <v>1549.7874565151244</v>
          </cell>
          <cell r="V369">
            <v>1628.4874565151244</v>
          </cell>
          <cell r="W369">
            <v>1707.1874565151236</v>
          </cell>
          <cell r="X369">
            <v>1785.8874565151241</v>
          </cell>
          <cell r="Y369">
            <v>1864.5874565151237</v>
          </cell>
          <cell r="Z369">
            <v>1943.2874565151239</v>
          </cell>
          <cell r="AA369">
            <v>44543.643299464457</v>
          </cell>
          <cell r="AB369">
            <v>67564.487361817184</v>
          </cell>
          <cell r="AC369">
            <v>90715.9351181354</v>
          </cell>
        </row>
        <row r="370">
          <cell r="A370" t="str">
            <v>CML_AFA_7</v>
          </cell>
          <cell r="M370">
            <v>269502.45941510063</v>
          </cell>
          <cell r="N370">
            <v>301187.77384719386</v>
          </cell>
          <cell r="O370">
            <v>22797.550600397983</v>
          </cell>
          <cell r="P370">
            <v>22887.105194042277</v>
          </cell>
          <cell r="Q370">
            <v>23090.666819908853</v>
          </cell>
          <cell r="R370">
            <v>23997.868690858875</v>
          </cell>
          <cell r="S370">
            <v>24269.382231917818</v>
          </cell>
          <cell r="T370">
            <v>24815.925260300031</v>
          </cell>
          <cell r="U370">
            <v>25539.670299555957</v>
          </cell>
          <cell r="V370">
            <v>25631.099084283862</v>
          </cell>
          <cell r="W370">
            <v>25765.269965023901</v>
          </cell>
          <cell r="X370">
            <v>26991.973302436407</v>
          </cell>
          <cell r="Y370">
            <v>27298.964504597996</v>
          </cell>
          <cell r="Z370">
            <v>28102.297896399115</v>
          </cell>
          <cell r="AA370">
            <v>392818.29812080343</v>
          </cell>
          <cell r="AB370">
            <v>432245.55671551672</v>
          </cell>
          <cell r="AC370">
            <v>454485.44707729417</v>
          </cell>
        </row>
        <row r="371">
          <cell r="A371" t="str">
            <v>CML_AFAR_5</v>
          </cell>
          <cell r="M371">
            <v>26000</v>
          </cell>
          <cell r="N371">
            <v>98436</v>
          </cell>
          <cell r="O371">
            <v>8203</v>
          </cell>
          <cell r="P371">
            <v>8203</v>
          </cell>
          <cell r="Q371">
            <v>8203</v>
          </cell>
          <cell r="R371">
            <v>8203</v>
          </cell>
          <cell r="S371">
            <v>8203</v>
          </cell>
          <cell r="T371">
            <v>8203</v>
          </cell>
          <cell r="U371">
            <v>8203</v>
          </cell>
          <cell r="V371">
            <v>8203</v>
          </cell>
          <cell r="W371">
            <v>8203</v>
          </cell>
          <cell r="X371">
            <v>8203</v>
          </cell>
          <cell r="Y371">
            <v>8203</v>
          </cell>
          <cell r="Z371">
            <v>8203</v>
          </cell>
          <cell r="AA371">
            <v>103501</v>
          </cell>
          <cell r="AB371">
            <v>108135</v>
          </cell>
          <cell r="AC371">
            <v>115760</v>
          </cell>
        </row>
        <row r="372">
          <cell r="A372" t="str">
            <v>CML_AFAR_6</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row>
        <row r="373">
          <cell r="A373" t="str">
            <v>CML_AFAR_7</v>
          </cell>
          <cell r="M373">
            <v>54479.395211614166</v>
          </cell>
          <cell r="N373">
            <v>62169.11495711522</v>
          </cell>
          <cell r="O373">
            <v>4934.1294326644547</v>
          </cell>
          <cell r="P373">
            <v>5034.5408445560179</v>
          </cell>
          <cell r="Q373">
            <v>5102.2305870345817</v>
          </cell>
          <cell r="R373">
            <v>5158.0123984342363</v>
          </cell>
          <cell r="S373">
            <v>5201.338614961468</v>
          </cell>
          <cell r="T373">
            <v>5235.1588994038357</v>
          </cell>
          <cell r="U373">
            <v>5269.7333543804189</v>
          </cell>
          <cell r="V373">
            <v>5299.0319504979452</v>
          </cell>
          <cell r="W373">
            <v>5326.8752690085903</v>
          </cell>
          <cell r="X373">
            <v>5160.8362251068365</v>
          </cell>
          <cell r="Y373">
            <v>5200.730375211202</v>
          </cell>
          <cell r="Z373">
            <v>5246.4970058556491</v>
          </cell>
          <cell r="AA373">
            <v>66061.699559771965</v>
          </cell>
          <cell r="AB373">
            <v>71632.853068868077</v>
          </cell>
          <cell r="AC373">
            <v>77101.17067118689</v>
          </cell>
        </row>
        <row r="374">
          <cell r="A374" t="str">
            <v>CML_AFAV_1</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row>
        <row r="375">
          <cell r="A375" t="str">
            <v>CML_AFAV_3</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row>
        <row r="376">
          <cell r="A376" t="str">
            <v>CML_AFAV_6</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row>
        <row r="377">
          <cell r="A377" t="str">
            <v>CML_AUAN_4</v>
          </cell>
          <cell r="M377">
            <v>1885.4894489999999</v>
          </cell>
          <cell r="N377">
            <v>30364.334000000003</v>
          </cell>
          <cell r="O377">
            <v>0</v>
          </cell>
          <cell r="P377">
            <v>0</v>
          </cell>
          <cell r="Q377">
            <v>0</v>
          </cell>
          <cell r="R377">
            <v>0</v>
          </cell>
          <cell r="S377">
            <v>0</v>
          </cell>
          <cell r="T377">
            <v>0</v>
          </cell>
          <cell r="U377">
            <v>0</v>
          </cell>
          <cell r="V377">
            <v>0</v>
          </cell>
          <cell r="W377">
            <v>0</v>
          </cell>
          <cell r="X377">
            <v>0</v>
          </cell>
          <cell r="Y377">
            <v>0</v>
          </cell>
          <cell r="Z377">
            <v>30364.334000000003</v>
          </cell>
          <cell r="AA377">
            <v>8001.5370000000112</v>
          </cell>
          <cell r="AB377">
            <v>0</v>
          </cell>
          <cell r="AC377">
            <v>0</v>
          </cell>
        </row>
        <row r="378">
          <cell r="A378" t="str">
            <v>CML_BERA_1</v>
          </cell>
          <cell r="M378">
            <v>36241.859000000004</v>
          </cell>
          <cell r="N378">
            <v>42452.86</v>
          </cell>
          <cell r="O378">
            <v>3537.7383333333337</v>
          </cell>
          <cell r="P378">
            <v>3537.7383333333337</v>
          </cell>
          <cell r="Q378">
            <v>3537.7383333333328</v>
          </cell>
          <cell r="R378">
            <v>3537.7383333333328</v>
          </cell>
          <cell r="S378">
            <v>3537.7383333333328</v>
          </cell>
          <cell r="T378">
            <v>3537.7383333333328</v>
          </cell>
          <cell r="U378">
            <v>3537.7383333333328</v>
          </cell>
          <cell r="V378">
            <v>3537.7383333333337</v>
          </cell>
          <cell r="W378">
            <v>3537.7383333333337</v>
          </cell>
          <cell r="X378">
            <v>3537.7383333333337</v>
          </cell>
          <cell r="Y378">
            <v>3537.7383333333337</v>
          </cell>
          <cell r="Z378">
            <v>3537.7383333333337</v>
          </cell>
          <cell r="AA378">
            <v>36847.86</v>
          </cell>
          <cell r="AB378">
            <v>32225.16</v>
          </cell>
          <cell r="AC378">
            <v>32225.16</v>
          </cell>
        </row>
        <row r="379">
          <cell r="A379" t="str">
            <v>CML_BERA_2</v>
          </cell>
          <cell r="M379">
            <v>50018.334836363632</v>
          </cell>
          <cell r="N379">
            <v>47317.120000000003</v>
          </cell>
          <cell r="O379">
            <v>3943.0933333333346</v>
          </cell>
          <cell r="P379">
            <v>3943.0933333333346</v>
          </cell>
          <cell r="Q379">
            <v>3943.0933333333346</v>
          </cell>
          <cell r="R379">
            <v>3943.0933333333346</v>
          </cell>
          <cell r="S379">
            <v>3943.0933333333346</v>
          </cell>
          <cell r="T379">
            <v>3943.0933333333346</v>
          </cell>
          <cell r="U379">
            <v>3943.0933333333346</v>
          </cell>
          <cell r="V379">
            <v>3943.0933333333346</v>
          </cell>
          <cell r="W379">
            <v>3943.0933333333346</v>
          </cell>
          <cell r="X379">
            <v>3943.0933333333346</v>
          </cell>
          <cell r="Y379">
            <v>3943.0933333333346</v>
          </cell>
          <cell r="Z379">
            <v>3943.0933333333346</v>
          </cell>
          <cell r="AA379">
            <v>45384.854999999996</v>
          </cell>
          <cell r="AB379">
            <v>42385.094318181815</v>
          </cell>
          <cell r="AC379">
            <v>42385.094318181815</v>
          </cell>
        </row>
        <row r="380">
          <cell r="A380" t="str">
            <v>CML_BERA_3</v>
          </cell>
          <cell r="M380">
            <v>9373.0849323272705</v>
          </cell>
          <cell r="N380">
            <v>5000</v>
          </cell>
          <cell r="O380">
            <v>416.66666666666663</v>
          </cell>
          <cell r="P380">
            <v>416.66666666666663</v>
          </cell>
          <cell r="Q380">
            <v>416.66666666666663</v>
          </cell>
          <cell r="R380">
            <v>416.66666666666663</v>
          </cell>
          <cell r="S380">
            <v>416.66666666666663</v>
          </cell>
          <cell r="T380">
            <v>416.66666666666663</v>
          </cell>
          <cell r="U380">
            <v>416.66666666666663</v>
          </cell>
          <cell r="V380">
            <v>416.66666666666663</v>
          </cell>
          <cell r="W380">
            <v>416.66666666666663</v>
          </cell>
          <cell r="X380">
            <v>416.66666666666663</v>
          </cell>
          <cell r="Y380">
            <v>416.66666666666663</v>
          </cell>
          <cell r="Z380">
            <v>416.66666666666663</v>
          </cell>
          <cell r="AA380">
            <v>8372.2838800000009</v>
          </cell>
          <cell r="AB380">
            <v>8372.2838800000009</v>
          </cell>
          <cell r="AC380">
            <v>8372.2838800000009</v>
          </cell>
        </row>
        <row r="381">
          <cell r="A381" t="str">
            <v>CML_BERA_4</v>
          </cell>
          <cell r="M381">
            <v>8282.7625020242886</v>
          </cell>
          <cell r="N381">
            <v>5647.024639676114</v>
          </cell>
          <cell r="O381">
            <v>471.58538663967624</v>
          </cell>
          <cell r="P381">
            <v>472.58538663967647</v>
          </cell>
          <cell r="Q381">
            <v>472.58538663967624</v>
          </cell>
          <cell r="R381">
            <v>473.58538663967624</v>
          </cell>
          <cell r="S381">
            <v>474.58538663967647</v>
          </cell>
          <cell r="T381">
            <v>474.58538663967624</v>
          </cell>
          <cell r="U381">
            <v>474.58538663967624</v>
          </cell>
          <cell r="V381">
            <v>434.58538663967647</v>
          </cell>
          <cell r="W381">
            <v>474.58538663967624</v>
          </cell>
          <cell r="X381">
            <v>474.58538663967624</v>
          </cell>
          <cell r="Y381">
            <v>474.58538663967647</v>
          </cell>
          <cell r="Z381">
            <v>474.58538663967624</v>
          </cell>
          <cell r="AA381">
            <v>9902</v>
          </cell>
          <cell r="AB381">
            <v>9902</v>
          </cell>
          <cell r="AC381">
            <v>9902</v>
          </cell>
        </row>
        <row r="382">
          <cell r="A382" t="str">
            <v>CML_BERA_5</v>
          </cell>
          <cell r="M382">
            <v>50000.109480131752</v>
          </cell>
          <cell r="N382">
            <v>29038.774351628777</v>
          </cell>
          <cell r="O382">
            <v>2419.8978626357375</v>
          </cell>
          <cell r="P382">
            <v>2419.8978626357375</v>
          </cell>
          <cell r="Q382">
            <v>2419.8978626357375</v>
          </cell>
          <cell r="R382">
            <v>2419.8978626357375</v>
          </cell>
          <cell r="S382">
            <v>2419.8978626357375</v>
          </cell>
          <cell r="T382">
            <v>2419.8978626357375</v>
          </cell>
          <cell r="U382">
            <v>2419.8978626357375</v>
          </cell>
          <cell r="V382">
            <v>2419.8978626357375</v>
          </cell>
          <cell r="W382">
            <v>2419.8978626357375</v>
          </cell>
          <cell r="X382">
            <v>2419.8978626357375</v>
          </cell>
          <cell r="Y382">
            <v>2419.8978626357375</v>
          </cell>
          <cell r="Z382">
            <v>2419.8978626357375</v>
          </cell>
          <cell r="AA382">
            <v>21876.667291430516</v>
          </cell>
          <cell r="AB382">
            <v>22008.299049867186</v>
          </cell>
          <cell r="AC382">
            <v>13566.865737990753</v>
          </cell>
        </row>
        <row r="383">
          <cell r="A383" t="str">
            <v>CML_BERA_6</v>
          </cell>
          <cell r="M383">
            <v>64.16</v>
          </cell>
          <cell r="N383">
            <v>3999.96</v>
          </cell>
          <cell r="O383">
            <v>333.33</v>
          </cell>
          <cell r="P383">
            <v>333.33</v>
          </cell>
          <cell r="Q383">
            <v>333.33</v>
          </cell>
          <cell r="R383">
            <v>333.33</v>
          </cell>
          <cell r="S383">
            <v>333.33</v>
          </cell>
          <cell r="T383">
            <v>333.33</v>
          </cell>
          <cell r="U383">
            <v>333.33</v>
          </cell>
          <cell r="V383">
            <v>333.33</v>
          </cell>
          <cell r="W383">
            <v>333.33</v>
          </cell>
          <cell r="X383">
            <v>333.33</v>
          </cell>
          <cell r="Y383">
            <v>333.33</v>
          </cell>
          <cell r="Z383">
            <v>333.33</v>
          </cell>
          <cell r="AA383">
            <v>64.16</v>
          </cell>
          <cell r="AB383">
            <v>64.16</v>
          </cell>
          <cell r="AC383">
            <v>64.16</v>
          </cell>
        </row>
        <row r="384">
          <cell r="A384" t="str">
            <v>CML_BERA_7</v>
          </cell>
          <cell r="M384">
            <v>23563.804599999978</v>
          </cell>
          <cell r="N384">
            <v>37344.940325580064</v>
          </cell>
          <cell r="O384">
            <v>1322.5684504381475</v>
          </cell>
          <cell r="P384">
            <v>3955.2332761729504</v>
          </cell>
          <cell r="Q384">
            <v>5158.5115970345432</v>
          </cell>
          <cell r="R384">
            <v>1880.8463862760136</v>
          </cell>
          <cell r="S384">
            <v>1822.2684811025488</v>
          </cell>
          <cell r="T384">
            <v>5575.6687574161797</v>
          </cell>
          <cell r="U384">
            <v>1566.7399919190243</v>
          </cell>
          <cell r="V384">
            <v>2568.9053255253639</v>
          </cell>
          <cell r="W384">
            <v>4547.1659774306472</v>
          </cell>
          <cell r="X384">
            <v>1847.2808746766314</v>
          </cell>
          <cell r="Y384">
            <v>1919.7698745329535</v>
          </cell>
          <cell r="Z384">
            <v>5179.9813330550596</v>
          </cell>
          <cell r="AA384">
            <v>37349.943999999996</v>
          </cell>
          <cell r="AB384">
            <v>39928.04399999998</v>
          </cell>
          <cell r="AC384">
            <v>42838.798999999977</v>
          </cell>
        </row>
        <row r="385">
          <cell r="A385" t="str">
            <v>CML_ENWA_1</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row>
        <row r="386">
          <cell r="A386" t="str">
            <v>CML_ENWA_2</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row>
        <row r="387">
          <cell r="A387" t="str">
            <v>CML_ENWA_3</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row>
        <row r="388">
          <cell r="A388" t="str">
            <v>CML_ENWA_4</v>
          </cell>
          <cell r="M388">
            <v>56006</v>
          </cell>
          <cell r="N388">
            <v>57947.58</v>
          </cell>
          <cell r="O388">
            <v>4828.2749999999996</v>
          </cell>
          <cell r="P388">
            <v>4828.2749999999996</v>
          </cell>
          <cell r="Q388">
            <v>4828.2749999999996</v>
          </cell>
          <cell r="R388">
            <v>4828.2749999999996</v>
          </cell>
          <cell r="S388">
            <v>4829.3100000000004</v>
          </cell>
          <cell r="T388">
            <v>4829.3100000000004</v>
          </cell>
          <cell r="U388">
            <v>4829.3100000000004</v>
          </cell>
          <cell r="V388">
            <v>4829.3100000000004</v>
          </cell>
          <cell r="W388">
            <v>4829.3100000000004</v>
          </cell>
          <cell r="X388">
            <v>4829.3100000000004</v>
          </cell>
          <cell r="Y388">
            <v>4829.3100000000004</v>
          </cell>
          <cell r="Z388">
            <v>4829.3100000000004</v>
          </cell>
          <cell r="AA388">
            <v>59588.996849999996</v>
          </cell>
          <cell r="AB388">
            <v>61446.940771500005</v>
          </cell>
          <cell r="AC388">
            <v>63290.348994645006</v>
          </cell>
        </row>
        <row r="389">
          <cell r="A389" t="str">
            <v>CML_ENWA_5</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row>
        <row r="390">
          <cell r="A390" t="str">
            <v>CML_ENWA_6</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row>
        <row r="391">
          <cell r="A391" t="str">
            <v>CML_ENWA_7</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row>
        <row r="392">
          <cell r="A392" t="str">
            <v>CML_MAT_1</v>
          </cell>
          <cell r="M392">
            <v>1405.28</v>
          </cell>
          <cell r="N392">
            <v>1498.0987439999994</v>
          </cell>
          <cell r="O392">
            <v>124.84156200000001</v>
          </cell>
          <cell r="P392">
            <v>124.84156200000001</v>
          </cell>
          <cell r="Q392">
            <v>124.84156200000001</v>
          </cell>
          <cell r="R392">
            <v>124.84156200000001</v>
          </cell>
          <cell r="S392">
            <v>124.84156200000001</v>
          </cell>
          <cell r="T392">
            <v>124.84156200000001</v>
          </cell>
          <cell r="U392">
            <v>124.84156200000001</v>
          </cell>
          <cell r="V392">
            <v>124.84156200000001</v>
          </cell>
          <cell r="W392">
            <v>124.84156200000001</v>
          </cell>
          <cell r="X392">
            <v>124.84156200000001</v>
          </cell>
          <cell r="Y392">
            <v>124.84156200000001</v>
          </cell>
          <cell r="Z392">
            <v>124.84156200000001</v>
          </cell>
          <cell r="AA392">
            <v>1589.3329575096002</v>
          </cell>
          <cell r="AB392">
            <v>1686.1233346219349</v>
          </cell>
          <cell r="AC392">
            <v>1788.8082457004111</v>
          </cell>
        </row>
        <row r="393">
          <cell r="A393" t="str">
            <v>CML_MAT_2</v>
          </cell>
          <cell r="M393">
            <v>2077.13</v>
          </cell>
          <cell r="N393">
            <v>2257.4592000000002</v>
          </cell>
          <cell r="O393">
            <v>191.83034999999998</v>
          </cell>
          <cell r="P393">
            <v>194.93534999999997</v>
          </cell>
          <cell r="Q393">
            <v>190.79534999999998</v>
          </cell>
          <cell r="R393">
            <v>189.76034999999999</v>
          </cell>
          <cell r="S393">
            <v>186.65534999999997</v>
          </cell>
          <cell r="T393">
            <v>187.69034999999997</v>
          </cell>
          <cell r="U393">
            <v>185.62034999999997</v>
          </cell>
          <cell r="V393">
            <v>185.62034999999997</v>
          </cell>
          <cell r="W393">
            <v>187.69034999999997</v>
          </cell>
          <cell r="X393">
            <v>188.72534999999996</v>
          </cell>
          <cell r="Y393">
            <v>187.69034999999997</v>
          </cell>
          <cell r="Z393">
            <v>180.44534999999999</v>
          </cell>
          <cell r="AA393">
            <v>2317.7334186000003</v>
          </cell>
          <cell r="AB393">
            <v>2432.2847126579995</v>
          </cell>
          <cell r="AC393">
            <v>2431.7400451127396</v>
          </cell>
        </row>
        <row r="394">
          <cell r="A394" t="str">
            <v>CML_MAT_3</v>
          </cell>
          <cell r="M394">
            <v>3358.4575581550598</v>
          </cell>
          <cell r="N394">
            <v>2000.655</v>
          </cell>
          <cell r="O394">
            <v>166.72125</v>
          </cell>
          <cell r="P394">
            <v>166.72125</v>
          </cell>
          <cell r="Q394">
            <v>166.72125</v>
          </cell>
          <cell r="R394">
            <v>166.72125</v>
          </cell>
          <cell r="S394">
            <v>166.72125</v>
          </cell>
          <cell r="T394">
            <v>166.72125</v>
          </cell>
          <cell r="U394">
            <v>166.72125</v>
          </cell>
          <cell r="V394">
            <v>166.72125</v>
          </cell>
          <cell r="W394">
            <v>166.72125</v>
          </cell>
          <cell r="X394">
            <v>166.72125</v>
          </cell>
          <cell r="Y394">
            <v>166.72125</v>
          </cell>
          <cell r="Z394">
            <v>166.72125</v>
          </cell>
          <cell r="AA394">
            <v>3603.1009545449547</v>
          </cell>
          <cell r="AB394">
            <v>3822.5298026767427</v>
          </cell>
          <cell r="AC394">
            <v>4055.3218676597567</v>
          </cell>
        </row>
        <row r="395">
          <cell r="A395" t="str">
            <v>CML_MAT_4</v>
          </cell>
          <cell r="M395">
            <v>25838.169108599999</v>
          </cell>
          <cell r="N395">
            <v>21007.762928009986</v>
          </cell>
          <cell r="O395">
            <v>1748.2319106674991</v>
          </cell>
          <cell r="P395">
            <v>1748.2319106674986</v>
          </cell>
          <cell r="Q395">
            <v>1749.2669106674989</v>
          </cell>
          <cell r="R395">
            <v>1751.3369106674995</v>
          </cell>
          <cell r="S395">
            <v>1751.3369106674995</v>
          </cell>
          <cell r="T395">
            <v>1751.3369106674995</v>
          </cell>
          <cell r="U395">
            <v>1751.3369106675002</v>
          </cell>
          <cell r="V395">
            <v>1751.3369106674995</v>
          </cell>
          <cell r="W395">
            <v>1751.3369106675002</v>
          </cell>
          <cell r="X395">
            <v>1751.3369106674995</v>
          </cell>
          <cell r="Y395">
            <v>1751.3369106674995</v>
          </cell>
          <cell r="Z395">
            <v>1751.3369106674995</v>
          </cell>
          <cell r="AA395">
            <v>22171.957717474717</v>
          </cell>
          <cell r="AB395">
            <v>23168.097485772989</v>
          </cell>
          <cell r="AC395">
            <v>24262.032940668811</v>
          </cell>
        </row>
        <row r="396">
          <cell r="A396" t="str">
            <v>CML_MAT_5</v>
          </cell>
          <cell r="M396">
            <v>104583.51273387138</v>
          </cell>
          <cell r="N396">
            <v>54455.37021569338</v>
          </cell>
          <cell r="O396">
            <v>4527.605166501231</v>
          </cell>
          <cell r="P396">
            <v>4530.2031111298029</v>
          </cell>
          <cell r="Q396">
            <v>4534.2435515226589</v>
          </cell>
          <cell r="R396">
            <v>4536.8000961512307</v>
          </cell>
          <cell r="S396">
            <v>4536.8000961512307</v>
          </cell>
          <cell r="T396">
            <v>4539.2840961512311</v>
          </cell>
          <cell r="U396">
            <v>4539.2840961512311</v>
          </cell>
          <cell r="V396">
            <v>4540.2428003869454</v>
          </cell>
          <cell r="W396">
            <v>4542.7268003869449</v>
          </cell>
          <cell r="X396">
            <v>4542.7268003869449</v>
          </cell>
          <cell r="Y396">
            <v>4542.7268003869449</v>
          </cell>
          <cell r="Z396">
            <v>4542.7268003869449</v>
          </cell>
          <cell r="AA396">
            <v>58859.309766252802</v>
          </cell>
          <cell r="AB396">
            <v>61997.53393290651</v>
          </cell>
          <cell r="AC396">
            <v>62652.983103876315</v>
          </cell>
        </row>
        <row r="397">
          <cell r="A397" t="str">
            <v>CML_MAT_6</v>
          </cell>
          <cell r="M397">
            <v>4500</v>
          </cell>
          <cell r="N397">
            <v>6726.9204000000009</v>
          </cell>
          <cell r="O397">
            <v>560.57670000000019</v>
          </cell>
          <cell r="P397">
            <v>560.5767000000003</v>
          </cell>
          <cell r="Q397">
            <v>560.57669999999985</v>
          </cell>
          <cell r="R397">
            <v>560.57669999999996</v>
          </cell>
          <cell r="S397">
            <v>560.57669999999996</v>
          </cell>
          <cell r="T397">
            <v>560.57669999999996</v>
          </cell>
          <cell r="U397">
            <v>560.57669999999996</v>
          </cell>
          <cell r="V397">
            <v>560.57669999999996</v>
          </cell>
          <cell r="W397">
            <v>560.57669999999985</v>
          </cell>
          <cell r="X397">
            <v>560.57669999999985</v>
          </cell>
          <cell r="Y397">
            <v>560.57669999999996</v>
          </cell>
          <cell r="Z397">
            <v>560.57669999999985</v>
          </cell>
          <cell r="AA397">
            <v>4797.2250000000058</v>
          </cell>
          <cell r="AB397">
            <v>4941.141749999998</v>
          </cell>
          <cell r="AC397">
            <v>5089.3760024999983</v>
          </cell>
        </row>
        <row r="398">
          <cell r="A398" t="str">
            <v>CML_MAT_7</v>
          </cell>
          <cell r="M398">
            <v>9204.8879999999936</v>
          </cell>
          <cell r="N398">
            <v>11119.03243406034</v>
          </cell>
          <cell r="O398">
            <v>697.90943134262591</v>
          </cell>
          <cell r="P398">
            <v>1012.2887106433449</v>
          </cell>
          <cell r="Q398">
            <v>720.60955302681884</v>
          </cell>
          <cell r="R398">
            <v>285.7573725500838</v>
          </cell>
          <cell r="S398">
            <v>807.39894689681637</v>
          </cell>
          <cell r="T398">
            <v>806.73934321617787</v>
          </cell>
          <cell r="U398">
            <v>1036.70505426724</v>
          </cell>
          <cell r="V398">
            <v>435.94663255281137</v>
          </cell>
          <cell r="W398">
            <v>681.70842565923419</v>
          </cell>
          <cell r="X398">
            <v>811.56651060545823</v>
          </cell>
          <cell r="Y398">
            <v>564.58616680432317</v>
          </cell>
          <cell r="Z398">
            <v>3257.8162864954102</v>
          </cell>
          <cell r="AA398">
            <v>12362.1545952</v>
          </cell>
          <cell r="AB398">
            <v>13770.878606856</v>
          </cell>
          <cell r="AC398">
            <v>14907.555896474876</v>
          </cell>
        </row>
        <row r="399">
          <cell r="A399" t="str">
            <v>CML_HAWA_1</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row>
        <row r="400">
          <cell r="A400" t="str">
            <v>CML_HAWA_2</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row>
        <row r="401">
          <cell r="A401" t="str">
            <v>CML_HAWA_3</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row>
        <row r="402">
          <cell r="A402" t="str">
            <v>CML_HAWA_4</v>
          </cell>
          <cell r="M402">
            <v>1186.72393162</v>
          </cell>
          <cell r="N402">
            <v>1226.8671999647395</v>
          </cell>
          <cell r="O402">
            <v>101.203933330395</v>
          </cell>
          <cell r="P402">
            <v>102.238933330395</v>
          </cell>
          <cell r="Q402">
            <v>102.238933330395</v>
          </cell>
          <cell r="R402">
            <v>102.238933330395</v>
          </cell>
          <cell r="S402">
            <v>102.238933330395</v>
          </cell>
          <cell r="T402">
            <v>102.238933330395</v>
          </cell>
          <cell r="U402">
            <v>102.238933330395</v>
          </cell>
          <cell r="V402">
            <v>102.238933330395</v>
          </cell>
          <cell r="W402">
            <v>102.238933330395</v>
          </cell>
          <cell r="X402">
            <v>102.238933330395</v>
          </cell>
          <cell r="Y402">
            <v>102.238933330395</v>
          </cell>
          <cell r="Z402">
            <v>103.273933330395</v>
          </cell>
          <cell r="AA402">
            <v>1269.885872280501</v>
          </cell>
          <cell r="AB402">
            <v>1307.9824484489161</v>
          </cell>
          <cell r="AC402">
            <v>1347.2219219023837</v>
          </cell>
        </row>
        <row r="403">
          <cell r="A403" t="str">
            <v>CML_HAWA_5</v>
          </cell>
          <cell r="M403">
            <v>79999.982260000033</v>
          </cell>
          <cell r="N403">
            <v>19485.533920625137</v>
          </cell>
          <cell r="O403">
            <v>1623.7944933854239</v>
          </cell>
          <cell r="P403">
            <v>1623.7944933854239</v>
          </cell>
          <cell r="Q403">
            <v>1623.7944933854239</v>
          </cell>
          <cell r="R403">
            <v>1623.7944933854239</v>
          </cell>
          <cell r="S403">
            <v>1623.7944933854239</v>
          </cell>
          <cell r="T403">
            <v>1623.7944933854239</v>
          </cell>
          <cell r="U403">
            <v>1623.7944933854239</v>
          </cell>
          <cell r="V403">
            <v>1623.7944933854239</v>
          </cell>
          <cell r="W403">
            <v>1623.7944933854239</v>
          </cell>
          <cell r="X403">
            <v>1623.7944933854239</v>
          </cell>
          <cell r="Y403">
            <v>1623.7944933854239</v>
          </cell>
          <cell r="Z403">
            <v>1623.7944933854239</v>
          </cell>
          <cell r="AA403">
            <v>69437.485339126317</v>
          </cell>
          <cell r="AB403">
            <v>71580.888159901995</v>
          </cell>
          <cell r="AC403">
            <v>73726.78411965823</v>
          </cell>
        </row>
        <row r="404">
          <cell r="A404" t="str">
            <v>CML_HAWA_6</v>
          </cell>
          <cell r="M404">
            <v>527.88800000000003</v>
          </cell>
          <cell r="N404">
            <v>565.1099999999991</v>
          </cell>
          <cell r="O404">
            <v>47.092500000000001</v>
          </cell>
          <cell r="P404">
            <v>47.092500000000001</v>
          </cell>
          <cell r="Q404">
            <v>47.092500000000001</v>
          </cell>
          <cell r="R404">
            <v>47.092500000000001</v>
          </cell>
          <cell r="S404">
            <v>47.092500000000001</v>
          </cell>
          <cell r="T404">
            <v>47.092500000000001</v>
          </cell>
          <cell r="U404">
            <v>47.092500000000001</v>
          </cell>
          <cell r="V404">
            <v>47.092500000000001</v>
          </cell>
          <cell r="W404">
            <v>47.092500000000001</v>
          </cell>
          <cell r="X404">
            <v>47.092500000000001</v>
          </cell>
          <cell r="Y404">
            <v>47.092500000000001</v>
          </cell>
          <cell r="Z404">
            <v>47.092500000000001</v>
          </cell>
          <cell r="AA404">
            <v>562.75500240000042</v>
          </cell>
          <cell r="AB404">
            <v>579.63765247199979</v>
          </cell>
          <cell r="AC404">
            <v>597.02678204615984</v>
          </cell>
        </row>
        <row r="405">
          <cell r="A405" t="str">
            <v>CML_HAWA_7</v>
          </cell>
          <cell r="M405">
            <v>299628.56748159748</v>
          </cell>
          <cell r="N405">
            <v>282114.20416886342</v>
          </cell>
          <cell r="O405">
            <v>42614.629136296819</v>
          </cell>
          <cell r="P405">
            <v>29877.493712793199</v>
          </cell>
          <cell r="Q405">
            <v>23809.663009126423</v>
          </cell>
          <cell r="R405">
            <v>24703.360809657064</v>
          </cell>
          <cell r="S405">
            <v>20151.949951643241</v>
          </cell>
          <cell r="T405">
            <v>22971.416849120003</v>
          </cell>
          <cell r="U405">
            <v>21640.759583623618</v>
          </cell>
          <cell r="V405">
            <v>17940.045274742384</v>
          </cell>
          <cell r="W405">
            <v>19145.826751600631</v>
          </cell>
          <cell r="X405">
            <v>19148.354376403975</v>
          </cell>
          <cell r="Y405">
            <v>17802.4539493349</v>
          </cell>
          <cell r="Z405">
            <v>22308.250764521152</v>
          </cell>
          <cell r="AA405">
            <v>257560.16008158517</v>
          </cell>
          <cell r="AB405">
            <v>274486.26922191581</v>
          </cell>
          <cell r="AC405">
            <v>279005.58899553528</v>
          </cell>
        </row>
        <row r="406">
          <cell r="A406" t="str">
            <v>CML_INST_1</v>
          </cell>
          <cell r="M406">
            <v>434.71899999999999</v>
          </cell>
          <cell r="N406">
            <v>463.43218994999989</v>
          </cell>
          <cell r="O406">
            <v>38.619349162500001</v>
          </cell>
          <cell r="P406">
            <v>38.619349162500001</v>
          </cell>
          <cell r="Q406">
            <v>38.619349162500001</v>
          </cell>
          <cell r="R406">
            <v>38.619349162500001</v>
          </cell>
          <cell r="S406">
            <v>38.619349162500001</v>
          </cell>
          <cell r="T406">
            <v>38.619349162500001</v>
          </cell>
          <cell r="U406">
            <v>38.619349162500001</v>
          </cell>
          <cell r="V406">
            <v>38.619349162500001</v>
          </cell>
          <cell r="W406">
            <v>38.619349162500001</v>
          </cell>
          <cell r="X406">
            <v>38.619349162500001</v>
          </cell>
          <cell r="Y406">
            <v>38.619349162500001</v>
          </cell>
          <cell r="Z406">
            <v>38.619349162500001</v>
          </cell>
          <cell r="AA406">
            <v>491.6552103179551</v>
          </cell>
          <cell r="AB406">
            <v>521.59701262631847</v>
          </cell>
          <cell r="AC406">
            <v>553.36227069526126</v>
          </cell>
        </row>
        <row r="407">
          <cell r="A407" t="str">
            <v>CML_INST_2</v>
          </cell>
          <cell r="M407">
            <v>1125.5999999999999</v>
          </cell>
          <cell r="N407">
            <v>773.33809999999994</v>
          </cell>
          <cell r="O407">
            <v>64.785921928826397</v>
          </cell>
          <cell r="P407">
            <v>64.785921928826397</v>
          </cell>
          <cell r="Q407">
            <v>64.103761404506926</v>
          </cell>
          <cell r="R407">
            <v>64.103761404506926</v>
          </cell>
          <cell r="S407">
            <v>65.46808245314584</v>
          </cell>
          <cell r="T407">
            <v>64.103761404506926</v>
          </cell>
          <cell r="U407">
            <v>64.103761404506926</v>
          </cell>
          <cell r="V407">
            <v>63.421600880187484</v>
          </cell>
          <cell r="W407">
            <v>65.46808245314584</v>
          </cell>
          <cell r="X407">
            <v>64.103761404506926</v>
          </cell>
          <cell r="Y407">
            <v>64.103761404506926</v>
          </cell>
          <cell r="Z407">
            <v>64.785921928826397</v>
          </cell>
          <cell r="AA407">
            <v>920.70580904999974</v>
          </cell>
          <cell r="AB407">
            <v>981.26792832149999</v>
          </cell>
          <cell r="AC407">
            <v>981.30068260114479</v>
          </cell>
        </row>
        <row r="408">
          <cell r="A408" t="str">
            <v>CML_INST_3</v>
          </cell>
          <cell r="M408">
            <v>1393.1062320098281</v>
          </cell>
          <cell r="N408">
            <v>999.81</v>
          </cell>
          <cell r="O408">
            <v>83.317499999999995</v>
          </cell>
          <cell r="P408">
            <v>83.317499999999995</v>
          </cell>
          <cell r="Q408">
            <v>83.317499999999995</v>
          </cell>
          <cell r="R408">
            <v>83.317499999999995</v>
          </cell>
          <cell r="S408">
            <v>83.317499999999995</v>
          </cell>
          <cell r="T408">
            <v>83.317499999999995</v>
          </cell>
          <cell r="U408">
            <v>83.317499999999995</v>
          </cell>
          <cell r="V408">
            <v>83.317499999999995</v>
          </cell>
          <cell r="W408">
            <v>83.317499999999995</v>
          </cell>
          <cell r="X408">
            <v>83.317499999999995</v>
          </cell>
          <cell r="Y408">
            <v>83.317499999999995</v>
          </cell>
          <cell r="Z408">
            <v>83.317499999999995</v>
          </cell>
          <cell r="AA408">
            <v>1509.5267999999999</v>
          </cell>
          <cell r="AB408">
            <v>1608.0451711200001</v>
          </cell>
          <cell r="AC408">
            <v>1705.9751220412084</v>
          </cell>
        </row>
        <row r="409">
          <cell r="A409" t="str">
            <v>CML_INST_4</v>
          </cell>
          <cell r="M409">
            <v>56688.1880532</v>
          </cell>
          <cell r="N409">
            <v>60520.883556511799</v>
          </cell>
          <cell r="O409">
            <v>5041.5957130426495</v>
          </cell>
          <cell r="P409">
            <v>5041.5957130426495</v>
          </cell>
          <cell r="Q409">
            <v>5041.5957130426495</v>
          </cell>
          <cell r="R409">
            <v>5041.5957130426495</v>
          </cell>
          <cell r="S409">
            <v>5042.6307130426494</v>
          </cell>
          <cell r="T409">
            <v>5043.6657130426493</v>
          </cell>
          <cell r="U409">
            <v>5043.6657130426493</v>
          </cell>
          <cell r="V409">
            <v>5043.6657130426493</v>
          </cell>
          <cell r="W409">
            <v>5043.6657130426493</v>
          </cell>
          <cell r="X409">
            <v>5043.6657130426493</v>
          </cell>
          <cell r="Y409">
            <v>5046.7707130426488</v>
          </cell>
          <cell r="Z409">
            <v>5046.7707130426488</v>
          </cell>
          <cell r="AA409">
            <v>59679.132180448854</v>
          </cell>
          <cell r="AB409">
            <v>62054.756935362318</v>
          </cell>
          <cell r="AC409">
            <v>64737.033249515182</v>
          </cell>
        </row>
        <row r="410">
          <cell r="A410" t="str">
            <v>CML_INST_5</v>
          </cell>
          <cell r="M410">
            <v>22328.266170499322</v>
          </cell>
          <cell r="N410">
            <v>115957.42702295988</v>
          </cell>
          <cell r="O410">
            <v>9662.0964114304406</v>
          </cell>
          <cell r="P410">
            <v>9662.4016731475785</v>
          </cell>
          <cell r="Q410">
            <v>9662.5924617207929</v>
          </cell>
          <cell r="R410">
            <v>9662.9080734379386</v>
          </cell>
          <cell r="S410">
            <v>9662.9184234379391</v>
          </cell>
          <cell r="T410">
            <v>9663.4152234379362</v>
          </cell>
          <cell r="U410">
            <v>9663.4152234379362</v>
          </cell>
          <cell r="V410">
            <v>9663.529696581867</v>
          </cell>
          <cell r="W410">
            <v>9663.529696581867</v>
          </cell>
          <cell r="X410">
            <v>9663.529696581867</v>
          </cell>
          <cell r="Y410">
            <v>9663.529696581867</v>
          </cell>
          <cell r="Z410">
            <v>9663.5607465818648</v>
          </cell>
          <cell r="AA410">
            <v>140514.17888709693</v>
          </cell>
          <cell r="AB410">
            <v>116795.89719960345</v>
          </cell>
          <cell r="AC410">
            <v>116602.49577585889</v>
          </cell>
        </row>
        <row r="411">
          <cell r="A411" t="str">
            <v>CML_INST_6</v>
          </cell>
          <cell r="M411">
            <v>3702</v>
          </cell>
          <cell r="N411">
            <v>3138.1614000000009</v>
          </cell>
          <cell r="O411">
            <v>261.51345000000003</v>
          </cell>
          <cell r="P411">
            <v>261.51345000000003</v>
          </cell>
          <cell r="Q411">
            <v>261.51345000000003</v>
          </cell>
          <cell r="R411">
            <v>261.51345000000003</v>
          </cell>
          <cell r="S411">
            <v>261.51345000000003</v>
          </cell>
          <cell r="T411">
            <v>261.51345000000003</v>
          </cell>
          <cell r="U411">
            <v>261.51345000000003</v>
          </cell>
          <cell r="V411">
            <v>261.51345000000003</v>
          </cell>
          <cell r="W411">
            <v>261.51345000000003</v>
          </cell>
          <cell r="X411">
            <v>261.51345000000003</v>
          </cell>
          <cell r="Y411">
            <v>261.51345000000003</v>
          </cell>
          <cell r="Z411">
            <v>261.51345000000003</v>
          </cell>
          <cell r="AA411">
            <v>3946.5171000000009</v>
          </cell>
          <cell r="AB411">
            <v>4064.9126130000009</v>
          </cell>
          <cell r="AC411">
            <v>4186.8599913899989</v>
          </cell>
        </row>
        <row r="412">
          <cell r="A412" t="str">
            <v>CML_INST_7</v>
          </cell>
          <cell r="M412">
            <v>162722</v>
          </cell>
          <cell r="N412">
            <v>147962</v>
          </cell>
          <cell r="O412">
            <v>6971.4955150000042</v>
          </cell>
          <cell r="P412">
            <v>6971.4955150000042</v>
          </cell>
          <cell r="Q412">
            <v>6972.4955150000042</v>
          </cell>
          <cell r="R412">
            <v>11212.495515000004</v>
          </cell>
          <cell r="S412">
            <v>11212.495515000004</v>
          </cell>
          <cell r="T412">
            <v>11212.495515000004</v>
          </cell>
          <cell r="U412">
            <v>11212.495515000004</v>
          </cell>
          <cell r="V412">
            <v>11212.495515000004</v>
          </cell>
          <cell r="W412">
            <v>11212.495515000004</v>
          </cell>
          <cell r="X412">
            <v>11212.495515000004</v>
          </cell>
          <cell r="Y412">
            <v>11212.495515000004</v>
          </cell>
          <cell r="Z412">
            <v>37346.549335000003</v>
          </cell>
          <cell r="AA412">
            <v>154577.25</v>
          </cell>
          <cell r="AB412">
            <v>175685.04</v>
          </cell>
          <cell r="AC412">
            <v>187741.42586999992</v>
          </cell>
        </row>
        <row r="413">
          <cell r="A413" t="str">
            <v>CML_LEID_1</v>
          </cell>
          <cell r="M413">
            <v>556.88200000000006</v>
          </cell>
          <cell r="N413">
            <v>593.66405609999981</v>
          </cell>
          <cell r="O413">
            <v>49.472004674999994</v>
          </cell>
          <cell r="P413">
            <v>49.472004674999994</v>
          </cell>
          <cell r="Q413">
            <v>49.472004674999994</v>
          </cell>
          <cell r="R413">
            <v>49.472004674999994</v>
          </cell>
          <cell r="S413">
            <v>49.472004674999994</v>
          </cell>
          <cell r="T413">
            <v>49.472004674999994</v>
          </cell>
          <cell r="U413">
            <v>49.472004674999994</v>
          </cell>
          <cell r="V413">
            <v>49.472004674999994</v>
          </cell>
          <cell r="W413">
            <v>49.472004674999994</v>
          </cell>
          <cell r="X413">
            <v>49.472004674999994</v>
          </cell>
          <cell r="Y413">
            <v>49.472004674999994</v>
          </cell>
          <cell r="Z413">
            <v>49.472004674999994</v>
          </cell>
          <cell r="AA413">
            <v>629.81819711648996</v>
          </cell>
          <cell r="AB413">
            <v>668.17412532088417</v>
          </cell>
          <cell r="AC413">
            <v>708.8659295529261</v>
          </cell>
        </row>
        <row r="414">
          <cell r="A414" t="str">
            <v>CML_LEID_2</v>
          </cell>
          <cell r="M414">
            <v>34999.9</v>
          </cell>
          <cell r="N414">
            <v>34607.091499999995</v>
          </cell>
          <cell r="O414">
            <v>2882.872041666667</v>
          </cell>
          <cell r="P414">
            <v>2882.8720416666665</v>
          </cell>
          <cell r="Q414">
            <v>2882.872041666667</v>
          </cell>
          <cell r="R414">
            <v>2884.9420416666667</v>
          </cell>
          <cell r="S414">
            <v>2882.8720416666665</v>
          </cell>
          <cell r="T414">
            <v>2884.528041666666</v>
          </cell>
          <cell r="U414">
            <v>2885.5630416666663</v>
          </cell>
          <cell r="V414">
            <v>2883.4930416666662</v>
          </cell>
          <cell r="W414">
            <v>2883.4930416666662</v>
          </cell>
          <cell r="X414">
            <v>2885.5630416666663</v>
          </cell>
          <cell r="Y414">
            <v>2884.528041666666</v>
          </cell>
          <cell r="Z414">
            <v>2883.4930416666666</v>
          </cell>
          <cell r="AA414">
            <v>33199.792368800001</v>
          </cell>
          <cell r="AB414">
            <v>34276.852517964013</v>
          </cell>
          <cell r="AC414">
            <v>34276.925388992939</v>
          </cell>
        </row>
        <row r="415">
          <cell r="A415" t="str">
            <v>CML_LEID_3</v>
          </cell>
          <cell r="M415">
            <v>11719.909800037742</v>
          </cell>
          <cell r="N415">
            <v>10000.17</v>
          </cell>
          <cell r="O415">
            <v>833.34749999999997</v>
          </cell>
          <cell r="P415">
            <v>833.34749999999997</v>
          </cell>
          <cell r="Q415">
            <v>833.34749999999997</v>
          </cell>
          <cell r="R415">
            <v>833.34749999999997</v>
          </cell>
          <cell r="S415">
            <v>833.34749999999997</v>
          </cell>
          <cell r="T415">
            <v>833.34749999999997</v>
          </cell>
          <cell r="U415">
            <v>833.34749999999997</v>
          </cell>
          <cell r="V415">
            <v>833.34749999999997</v>
          </cell>
          <cell r="W415">
            <v>833.34749999999997</v>
          </cell>
          <cell r="X415">
            <v>833.34749999999997</v>
          </cell>
          <cell r="Y415">
            <v>833.34749999999997</v>
          </cell>
          <cell r="Z415">
            <v>833.34749999999997</v>
          </cell>
          <cell r="AA415">
            <v>12587.356998561285</v>
          </cell>
          <cell r="AB415">
            <v>13353.927039773667</v>
          </cell>
          <cell r="AC415">
            <v>14167.181196495885</v>
          </cell>
        </row>
        <row r="416">
          <cell r="A416" t="str">
            <v>CML_LEID_4</v>
          </cell>
          <cell r="M416">
            <v>91865.482921700008</v>
          </cell>
          <cell r="N416">
            <v>175164.90739925401</v>
          </cell>
          <cell r="O416">
            <v>14595.005616604498</v>
          </cell>
          <cell r="P416">
            <v>14595.0056166045</v>
          </cell>
          <cell r="Q416">
            <v>14595.0056166045</v>
          </cell>
          <cell r="R416">
            <v>14595.0056166045</v>
          </cell>
          <cell r="S416">
            <v>14597.075616604499</v>
          </cell>
          <cell r="T416">
            <v>14597.075616604499</v>
          </cell>
          <cell r="U416">
            <v>14597.075616604499</v>
          </cell>
          <cell r="V416">
            <v>14598.110616604499</v>
          </cell>
          <cell r="W416">
            <v>14598.110616604499</v>
          </cell>
          <cell r="X416">
            <v>14599.145616604501</v>
          </cell>
          <cell r="Y416">
            <v>14599.145616604501</v>
          </cell>
          <cell r="Z416">
            <v>14599.145616604501</v>
          </cell>
          <cell r="AA416">
            <v>174266.06065311926</v>
          </cell>
          <cell r="AB416">
            <v>175205.65519473833</v>
          </cell>
          <cell r="AC416">
            <v>179304.2513342587</v>
          </cell>
        </row>
        <row r="417">
          <cell r="A417" t="str">
            <v>CML_LEID_5</v>
          </cell>
          <cell r="M417">
            <v>3161.7391214059394</v>
          </cell>
          <cell r="N417">
            <v>4181.0347134336653</v>
          </cell>
          <cell r="O417">
            <v>328.4306367965554</v>
          </cell>
          <cell r="P417">
            <v>328.61300379655535</v>
          </cell>
          <cell r="Q417">
            <v>339.90498317155544</v>
          </cell>
          <cell r="R417">
            <v>340.08735017155544</v>
          </cell>
          <cell r="S417">
            <v>340.08735017155544</v>
          </cell>
          <cell r="T417">
            <v>351.26535017155538</v>
          </cell>
          <cell r="U417">
            <v>351.26535017155538</v>
          </cell>
          <cell r="V417">
            <v>351.3337377965554</v>
          </cell>
          <cell r="W417">
            <v>362.51173779655545</v>
          </cell>
          <cell r="X417">
            <v>362.51173779655545</v>
          </cell>
          <cell r="Y417">
            <v>362.51173779655545</v>
          </cell>
          <cell r="Z417">
            <v>362.51173779655545</v>
          </cell>
          <cell r="AA417">
            <v>4409.5972142224264</v>
          </cell>
          <cell r="AB417">
            <v>4563.5905007836336</v>
          </cell>
          <cell r="AC417">
            <v>4736.5002959065869</v>
          </cell>
        </row>
        <row r="418">
          <cell r="A418" t="str">
            <v>CML_LEID_6</v>
          </cell>
          <cell r="M418">
            <v>458.99</v>
          </cell>
          <cell r="N418">
            <v>491.58359999999982</v>
          </cell>
          <cell r="O418">
            <v>40.965299999999999</v>
          </cell>
          <cell r="P418">
            <v>40.965299999999999</v>
          </cell>
          <cell r="Q418">
            <v>40.965299999999992</v>
          </cell>
          <cell r="R418">
            <v>40.965299999999992</v>
          </cell>
          <cell r="S418">
            <v>40.965299999999992</v>
          </cell>
          <cell r="T418">
            <v>40.965299999999992</v>
          </cell>
          <cell r="U418">
            <v>40.965299999999992</v>
          </cell>
          <cell r="V418">
            <v>40.965299999999992</v>
          </cell>
          <cell r="W418">
            <v>40.965299999999992</v>
          </cell>
          <cell r="X418">
            <v>40.965299999999992</v>
          </cell>
          <cell r="Y418">
            <v>40.965299999999992</v>
          </cell>
          <cell r="Z418">
            <v>40.965299999999992</v>
          </cell>
          <cell r="AA418">
            <v>489.30628949999999</v>
          </cell>
          <cell r="AB418">
            <v>503.98547818499998</v>
          </cell>
          <cell r="AC418">
            <v>519.10504253054978</v>
          </cell>
        </row>
        <row r="419">
          <cell r="A419" t="str">
            <v>CML_LEID_7</v>
          </cell>
          <cell r="M419">
            <v>13651.244000000004</v>
          </cell>
          <cell r="N419">
            <v>19112.986889999989</v>
          </cell>
          <cell r="O419">
            <v>1394.9936408675851</v>
          </cell>
          <cell r="P419">
            <v>1252.7454278913167</v>
          </cell>
          <cell r="Q419">
            <v>1320.1463418575315</v>
          </cell>
          <cell r="R419">
            <v>1297.4995168122609</v>
          </cell>
          <cell r="S419">
            <v>2005.3078458813504</v>
          </cell>
          <cell r="T419">
            <v>1279.7033066478782</v>
          </cell>
          <cell r="U419">
            <v>1316.3653517476034</v>
          </cell>
          <cell r="V419">
            <v>2058.1335890497517</v>
          </cell>
          <cell r="W419">
            <v>1296.0519592256157</v>
          </cell>
          <cell r="X419">
            <v>2482.8145592763281</v>
          </cell>
          <cell r="Y419">
            <v>1329.9262885218379</v>
          </cell>
          <cell r="Z419">
            <v>2079.299062220929</v>
          </cell>
          <cell r="AA419">
            <v>21723.917861700011</v>
          </cell>
          <cell r="AB419">
            <v>24411.062977289992</v>
          </cell>
          <cell r="AC419">
            <v>26953.736940174684</v>
          </cell>
        </row>
        <row r="420">
          <cell r="A420" t="str">
            <v>CML_LIZK_1</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row>
        <row r="421">
          <cell r="A421" t="str">
            <v>CML_LIZK_2</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row>
        <row r="422">
          <cell r="A422" t="str">
            <v>CML_LIZK_3</v>
          </cell>
          <cell r="M422">
            <v>100.30043190717697</v>
          </cell>
          <cell r="N422">
            <v>103.5</v>
          </cell>
          <cell r="O422">
            <v>8.625</v>
          </cell>
          <cell r="P422">
            <v>8.625</v>
          </cell>
          <cell r="Q422">
            <v>8.625</v>
          </cell>
          <cell r="R422">
            <v>8.625</v>
          </cell>
          <cell r="S422">
            <v>8.625</v>
          </cell>
          <cell r="T422">
            <v>8.625</v>
          </cell>
          <cell r="U422">
            <v>8.625</v>
          </cell>
          <cell r="V422">
            <v>8.625</v>
          </cell>
          <cell r="W422">
            <v>8.625</v>
          </cell>
          <cell r="X422">
            <v>8.625</v>
          </cell>
          <cell r="Y422">
            <v>8.625</v>
          </cell>
          <cell r="Z422">
            <v>8.625</v>
          </cell>
          <cell r="AA422">
            <v>109.80314999999999</v>
          </cell>
          <cell r="AB422">
            <v>116.391339</v>
          </cell>
          <cell r="AC422">
            <v>124.40696895000001</v>
          </cell>
        </row>
        <row r="423">
          <cell r="A423" t="str">
            <v>CML_LIZK_4</v>
          </cell>
          <cell r="M423">
            <v>13</v>
          </cell>
          <cell r="N423">
            <v>12.42</v>
          </cell>
          <cell r="O423">
            <v>1.0349999999999999</v>
          </cell>
          <cell r="P423">
            <v>1.0349999999999999</v>
          </cell>
          <cell r="Q423">
            <v>1.0349999999999999</v>
          </cell>
          <cell r="R423">
            <v>1.0349999999999999</v>
          </cell>
          <cell r="S423">
            <v>1.0349999999999999</v>
          </cell>
          <cell r="T423">
            <v>1.0349999999999999</v>
          </cell>
          <cell r="U423">
            <v>1.0349999999999999</v>
          </cell>
          <cell r="V423">
            <v>1.0349999999999999</v>
          </cell>
          <cell r="W423">
            <v>1.0349999999999999</v>
          </cell>
          <cell r="X423">
            <v>1.0349999999999999</v>
          </cell>
          <cell r="Y423">
            <v>1.0349999999999999</v>
          </cell>
          <cell r="Z423">
            <v>1.0349999999999999</v>
          </cell>
          <cell r="AA423">
            <v>12.7926</v>
          </cell>
          <cell r="AB423">
            <v>13.176378</v>
          </cell>
          <cell r="AC423">
            <v>13.57166934</v>
          </cell>
        </row>
        <row r="424">
          <cell r="A424" t="str">
            <v>CML_LIZK_5</v>
          </cell>
          <cell r="M424">
            <v>8542.9070615524688</v>
          </cell>
          <cell r="N424">
            <v>54000.360814514213</v>
          </cell>
          <cell r="O424">
            <v>4025.6550678761841</v>
          </cell>
          <cell r="P424">
            <v>4543.155067876186</v>
          </cell>
          <cell r="Q424">
            <v>4543.155067876186</v>
          </cell>
          <cell r="R424">
            <v>4543.155067876186</v>
          </cell>
          <cell r="S424">
            <v>4543.155067876186</v>
          </cell>
          <cell r="T424">
            <v>4543.155067876186</v>
          </cell>
          <cell r="U424">
            <v>4543.155067876186</v>
          </cell>
          <cell r="V424">
            <v>4543.155067876186</v>
          </cell>
          <cell r="W424">
            <v>4543.155067876186</v>
          </cell>
          <cell r="X424">
            <v>4543.155067876186</v>
          </cell>
          <cell r="Y424">
            <v>4543.155067876186</v>
          </cell>
          <cell r="Z424">
            <v>4543.155067876186</v>
          </cell>
          <cell r="AA424">
            <v>57821.436255496592</v>
          </cell>
          <cell r="AB424">
            <v>60972.560656714268</v>
          </cell>
          <cell r="AC424">
            <v>64737.129830154037</v>
          </cell>
        </row>
        <row r="425">
          <cell r="A425" t="str">
            <v>CML_LIZK_6</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row>
        <row r="426">
          <cell r="A426" t="str">
            <v>CML_LIZK_7</v>
          </cell>
          <cell r="M426">
            <v>26863.222275631491</v>
          </cell>
          <cell r="N426">
            <v>29080.501666700908</v>
          </cell>
          <cell r="O426">
            <v>2423.3655185667444</v>
          </cell>
          <cell r="P426">
            <v>2423.3655185667444</v>
          </cell>
          <cell r="Q426">
            <v>2423.3655185667444</v>
          </cell>
          <cell r="R426">
            <v>2423.3655185667444</v>
          </cell>
          <cell r="S426">
            <v>2423.3655185667444</v>
          </cell>
          <cell r="T426">
            <v>2423.3655185667444</v>
          </cell>
          <cell r="U426">
            <v>2423.3655185667444</v>
          </cell>
          <cell r="V426">
            <v>2423.3655185667444</v>
          </cell>
          <cell r="W426">
            <v>2423.3655185667444</v>
          </cell>
          <cell r="X426">
            <v>2423.3655185667444</v>
          </cell>
          <cell r="Y426">
            <v>2423.4801655167444</v>
          </cell>
          <cell r="Z426">
            <v>2423.3663155167424</v>
          </cell>
          <cell r="AA426">
            <v>30743.226405065456</v>
          </cell>
          <cell r="AB426">
            <v>32306.6513875493</v>
          </cell>
          <cell r="AC426">
            <v>33886.122322397787</v>
          </cell>
        </row>
        <row r="427">
          <cell r="A427" t="str">
            <v>CML_MIET_1</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row>
        <row r="428">
          <cell r="A428" t="str">
            <v>CML_MIET_2</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row>
        <row r="429">
          <cell r="A429" t="str">
            <v>CML_MIET_3</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row>
        <row r="430">
          <cell r="A430" t="str">
            <v>CML_MIET_4</v>
          </cell>
          <cell r="M430">
            <v>59232</v>
          </cell>
          <cell r="N430">
            <v>74373.03</v>
          </cell>
          <cell r="O430">
            <v>6223.4549999999999</v>
          </cell>
          <cell r="P430">
            <v>6223.4549999999999</v>
          </cell>
          <cell r="Q430">
            <v>6223.4549999999999</v>
          </cell>
          <cell r="R430">
            <v>5912.9549999999999</v>
          </cell>
          <cell r="S430">
            <v>6223.4549999999999</v>
          </cell>
          <cell r="T430">
            <v>6223.4549999999999</v>
          </cell>
          <cell r="U430">
            <v>6224.49</v>
          </cell>
          <cell r="V430">
            <v>6223.4549999999999</v>
          </cell>
          <cell r="W430">
            <v>6223.4549999999999</v>
          </cell>
          <cell r="X430">
            <v>6223.4549999999999</v>
          </cell>
          <cell r="Y430">
            <v>6223.4549999999999</v>
          </cell>
          <cell r="Z430">
            <v>6224.49</v>
          </cell>
          <cell r="AA430">
            <v>82989.86039999999</v>
          </cell>
          <cell r="AB430">
            <v>118971.713025</v>
          </cell>
          <cell r="AC430">
            <v>122540.86441575001</v>
          </cell>
        </row>
        <row r="431">
          <cell r="A431" t="str">
            <v>CML_MIET_5</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row>
        <row r="432">
          <cell r="A432" t="str">
            <v>CML_MIET_6</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row>
        <row r="433">
          <cell r="A433" t="str">
            <v>CML_MIET_7</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row>
        <row r="434">
          <cell r="A434" t="str">
            <v>CML_PGK_1</v>
          </cell>
          <cell r="M434">
            <v>26141.438999999998</v>
          </cell>
          <cell r="N434">
            <v>30690.567571874995</v>
          </cell>
          <cell r="O434">
            <v>2393.35685625</v>
          </cell>
          <cell r="P434">
            <v>2417.26828875</v>
          </cell>
          <cell r="Q434">
            <v>2441.1797212500001</v>
          </cell>
          <cell r="R434">
            <v>2499.4617787499997</v>
          </cell>
          <cell r="S434">
            <v>2561.5804518750006</v>
          </cell>
          <cell r="T434">
            <v>2578.5927037500005</v>
          </cell>
          <cell r="U434">
            <v>2591.7683400000001</v>
          </cell>
          <cell r="V434">
            <v>2591.7683400000001</v>
          </cell>
          <cell r="W434">
            <v>2596.981505625</v>
          </cell>
          <cell r="X434">
            <v>2644.5997856250005</v>
          </cell>
          <cell r="Y434">
            <v>2687.0049000000004</v>
          </cell>
          <cell r="Z434">
            <v>2687.0049000000004</v>
          </cell>
          <cell r="AA434">
            <v>33926.148433124996</v>
          </cell>
          <cell r="AB434">
            <v>36131.991439787998</v>
          </cell>
          <cell r="AC434">
            <v>37731.662742690969</v>
          </cell>
        </row>
        <row r="435">
          <cell r="A435" t="str">
            <v>CML_PGK_2</v>
          </cell>
          <cell r="M435">
            <v>53192.964000000007</v>
          </cell>
          <cell r="N435">
            <v>53269.400872500017</v>
          </cell>
          <cell r="O435">
            <v>4499.9619600000005</v>
          </cell>
          <cell r="P435">
            <v>4433.1835875000006</v>
          </cell>
          <cell r="Q435">
            <v>4433.1835875000006</v>
          </cell>
          <cell r="R435">
            <v>4433.1835875000006</v>
          </cell>
          <cell r="S435">
            <v>4433.1835875000006</v>
          </cell>
          <cell r="T435">
            <v>4433.1835875000006</v>
          </cell>
          <cell r="U435">
            <v>4433.1835874999997</v>
          </cell>
          <cell r="V435">
            <v>4433.1835874999997</v>
          </cell>
          <cell r="W435">
            <v>4433.1835874999997</v>
          </cell>
          <cell r="X435">
            <v>4433.1835874999997</v>
          </cell>
          <cell r="Y435">
            <v>4433.1835874999997</v>
          </cell>
          <cell r="Z435">
            <v>4437.6030375</v>
          </cell>
          <cell r="AA435">
            <v>54903.83342692499</v>
          </cell>
          <cell r="AB435">
            <v>56604.912834847506</v>
          </cell>
          <cell r="AC435">
            <v>58358.294652161843</v>
          </cell>
        </row>
        <row r="436">
          <cell r="A436" t="str">
            <v>CML_PGK_3</v>
          </cell>
          <cell r="M436">
            <v>8142.2649999999994</v>
          </cell>
          <cell r="N436">
            <v>9311.5532774999974</v>
          </cell>
          <cell r="O436">
            <v>746.86065749999989</v>
          </cell>
          <cell r="P436">
            <v>778.60842000000002</v>
          </cell>
          <cell r="Q436">
            <v>778.60842000000002</v>
          </cell>
          <cell r="R436">
            <v>778.60842000000002</v>
          </cell>
          <cell r="S436">
            <v>778.60842000000002</v>
          </cell>
          <cell r="T436">
            <v>778.60842000000002</v>
          </cell>
          <cell r="U436">
            <v>778.60842000000002</v>
          </cell>
          <cell r="V436">
            <v>778.60842000000002</v>
          </cell>
          <cell r="W436">
            <v>778.60842000000002</v>
          </cell>
          <cell r="X436">
            <v>778.60842000000002</v>
          </cell>
          <cell r="Y436">
            <v>778.60842000000002</v>
          </cell>
          <cell r="Z436">
            <v>778.60842000000002</v>
          </cell>
          <cell r="AA436">
            <v>9819.8012434499997</v>
          </cell>
          <cell r="AB436">
            <v>10518.569695588501</v>
          </cell>
          <cell r="AC436">
            <v>11250.426433736204</v>
          </cell>
        </row>
        <row r="437">
          <cell r="A437" t="str">
            <v>CML_PGK_4</v>
          </cell>
          <cell r="M437">
            <v>149642.29600000003</v>
          </cell>
          <cell r="N437">
            <v>122590.38783749996</v>
          </cell>
          <cell r="O437">
            <v>10317.254411249998</v>
          </cell>
          <cell r="P437">
            <v>10335.878373749998</v>
          </cell>
          <cell r="Q437">
            <v>10356.497255624998</v>
          </cell>
          <cell r="R437">
            <v>10377.116137499996</v>
          </cell>
          <cell r="S437">
            <v>10392.047521875</v>
          </cell>
          <cell r="T437">
            <v>10412.666403749998</v>
          </cell>
          <cell r="U437">
            <v>10433.285285624997</v>
          </cell>
          <cell r="V437">
            <v>10448.216669999996</v>
          </cell>
          <cell r="W437">
            <v>10463.148054374999</v>
          </cell>
          <cell r="X437">
            <v>10478.079438749997</v>
          </cell>
          <cell r="Y437">
            <v>9682.7985918749982</v>
          </cell>
          <cell r="Z437">
            <v>8893.3996931249949</v>
          </cell>
          <cell r="AA437">
            <v>106582.61348252499</v>
          </cell>
          <cell r="AB437">
            <v>102278.31158168102</v>
          </cell>
          <cell r="AC437">
            <v>101240.15652995867</v>
          </cell>
        </row>
        <row r="438">
          <cell r="A438" t="str">
            <v>CML_PGK_5</v>
          </cell>
          <cell r="M438">
            <v>597522.53</v>
          </cell>
          <cell r="N438">
            <v>382969.25480017491</v>
          </cell>
          <cell r="O438">
            <v>33096.545026649997</v>
          </cell>
          <cell r="P438">
            <v>32619.049587899994</v>
          </cell>
          <cell r="Q438">
            <v>32645.973967499995</v>
          </cell>
          <cell r="R438">
            <v>32702.611151250003</v>
          </cell>
          <cell r="S438">
            <v>32749.265759999998</v>
          </cell>
          <cell r="T438">
            <v>32744.592778124996</v>
          </cell>
          <cell r="U438">
            <v>32732.323586250019</v>
          </cell>
          <cell r="V438">
            <v>32743.608450000018</v>
          </cell>
          <cell r="W438">
            <v>32632.761330000023</v>
          </cell>
          <cell r="X438">
            <v>30874.757336249982</v>
          </cell>
          <cell r="Y438">
            <v>28907.935796249993</v>
          </cell>
          <cell r="Z438">
            <v>28519.830030000001</v>
          </cell>
          <cell r="AA438">
            <v>344201.85266197531</v>
          </cell>
          <cell r="AB438">
            <v>341572.59143357177</v>
          </cell>
          <cell r="AC438">
            <v>343366.0900074236</v>
          </cell>
        </row>
        <row r="439">
          <cell r="A439" t="str">
            <v>CML_PGK_6</v>
          </cell>
          <cell r="M439">
            <v>8077.1729999999989</v>
          </cell>
          <cell r="N439">
            <v>10070.160063749996</v>
          </cell>
          <cell r="O439">
            <v>786.20014499999979</v>
          </cell>
          <cell r="P439">
            <v>843.99635625000053</v>
          </cell>
          <cell r="Q439">
            <v>843.99635625000053</v>
          </cell>
          <cell r="R439">
            <v>843.99635625000053</v>
          </cell>
          <cell r="S439">
            <v>843.99635625000053</v>
          </cell>
          <cell r="T439">
            <v>843.99635625000053</v>
          </cell>
          <cell r="U439">
            <v>843.99635625000053</v>
          </cell>
          <cell r="V439">
            <v>843.99635625000053</v>
          </cell>
          <cell r="W439">
            <v>843.99635625000053</v>
          </cell>
          <cell r="X439">
            <v>843.99635625000053</v>
          </cell>
          <cell r="Y439">
            <v>843.99635625000053</v>
          </cell>
          <cell r="Z439">
            <v>843.99635625000053</v>
          </cell>
          <cell r="AA439">
            <v>10431.79496325</v>
          </cell>
          <cell r="AB439">
            <v>10744.748812147502</v>
          </cell>
          <cell r="AC439">
            <v>11067.091276511925</v>
          </cell>
        </row>
        <row r="440">
          <cell r="A440" t="str">
            <v>CML_PGK_7</v>
          </cell>
          <cell r="M440">
            <v>87168.129915000027</v>
          </cell>
          <cell r="N440">
            <v>97313.559192243716</v>
          </cell>
          <cell r="O440">
            <v>7879.7112504750039</v>
          </cell>
          <cell r="P440">
            <v>8046.1479781125081</v>
          </cell>
          <cell r="Q440">
            <v>8089.8288981750075</v>
          </cell>
          <cell r="R440">
            <v>8134.8544902375106</v>
          </cell>
          <cell r="S440">
            <v>8148.4423971750002</v>
          </cell>
          <cell r="T440">
            <v>8154.5238458624972</v>
          </cell>
          <cell r="U440">
            <v>8120.9813933624991</v>
          </cell>
          <cell r="V440">
            <v>8088.9820396125078</v>
          </cell>
          <cell r="W440">
            <v>8112.500532206258</v>
          </cell>
          <cell r="X440">
            <v>8160.4646716875077</v>
          </cell>
          <cell r="Y440">
            <v>8188.5608476687639</v>
          </cell>
          <cell r="Z440">
            <v>8188.5608476687539</v>
          </cell>
          <cell r="AA440">
            <v>100991.2889714492</v>
          </cell>
          <cell r="AB440">
            <v>104317.4330704047</v>
          </cell>
          <cell r="AC440">
            <v>108068.85169556001</v>
          </cell>
        </row>
        <row r="441">
          <cell r="A441" t="str">
            <v>CML_PNK_1</v>
          </cell>
          <cell r="M441">
            <v>25763.707500000004</v>
          </cell>
          <cell r="N441">
            <v>30390.810742499994</v>
          </cell>
          <cell r="O441">
            <v>2364.7550624999999</v>
          </cell>
          <cell r="P441">
            <v>2388.64381125</v>
          </cell>
          <cell r="Q441">
            <v>2412.5325599999996</v>
          </cell>
          <cell r="R441">
            <v>2472.5781281249997</v>
          </cell>
          <cell r="S441">
            <v>2536.3917862499998</v>
          </cell>
          <cell r="T441">
            <v>2554.0588481249993</v>
          </cell>
          <cell r="U441">
            <v>2567.9578199999996</v>
          </cell>
          <cell r="V441">
            <v>2567.9578199999996</v>
          </cell>
          <cell r="W441">
            <v>2573.7930206249998</v>
          </cell>
          <cell r="X441">
            <v>2622.2796656249998</v>
          </cell>
          <cell r="Y441">
            <v>2664.9311099999995</v>
          </cell>
          <cell r="Z441">
            <v>2664.9311099999995</v>
          </cell>
          <cell r="AA441">
            <v>33675.184272375001</v>
          </cell>
          <cell r="AB441">
            <v>35908.174738001246</v>
          </cell>
          <cell r="AC441">
            <v>37512.750019778097</v>
          </cell>
        </row>
        <row r="442">
          <cell r="A442" t="str">
            <v>CML_PNK_2</v>
          </cell>
          <cell r="M442">
            <v>44549.185999999987</v>
          </cell>
          <cell r="N442">
            <v>44919.435764324982</v>
          </cell>
          <cell r="O442">
            <v>3789.5526535499989</v>
          </cell>
          <cell r="P442">
            <v>3738.570796049999</v>
          </cell>
          <cell r="Q442">
            <v>3738.570796049999</v>
          </cell>
          <cell r="R442">
            <v>3738.570796049999</v>
          </cell>
          <cell r="S442">
            <v>3738.570796049999</v>
          </cell>
          <cell r="T442">
            <v>3738.570796049999</v>
          </cell>
          <cell r="U442">
            <v>3738.570796049999</v>
          </cell>
          <cell r="V442">
            <v>3738.570796049999</v>
          </cell>
          <cell r="W442">
            <v>3738.570796049999</v>
          </cell>
          <cell r="X442">
            <v>3738.570796049999</v>
          </cell>
          <cell r="Y442">
            <v>3738.570796049999</v>
          </cell>
          <cell r="Z442">
            <v>3744.1751502749999</v>
          </cell>
          <cell r="AA442">
            <v>46348.032743775017</v>
          </cell>
          <cell r="AB442">
            <v>47809.648676933997</v>
          </cell>
          <cell r="AC442">
            <v>49316.443649718523</v>
          </cell>
        </row>
        <row r="443">
          <cell r="A443" t="str">
            <v>CML_PNK_3</v>
          </cell>
          <cell r="M443">
            <v>7734.7669999999998</v>
          </cell>
          <cell r="N443">
            <v>8792.0276962499993</v>
          </cell>
          <cell r="O443">
            <v>708.30388874999994</v>
          </cell>
          <cell r="P443">
            <v>734.8839825</v>
          </cell>
          <cell r="Q443">
            <v>734.8839825</v>
          </cell>
          <cell r="R443">
            <v>734.8839825</v>
          </cell>
          <cell r="S443">
            <v>734.8839825</v>
          </cell>
          <cell r="T443">
            <v>734.8839825</v>
          </cell>
          <cell r="U443">
            <v>734.8839825</v>
          </cell>
          <cell r="V443">
            <v>734.8839825</v>
          </cell>
          <cell r="W443">
            <v>734.8839825</v>
          </cell>
          <cell r="X443">
            <v>734.8839825</v>
          </cell>
          <cell r="Y443">
            <v>734.8839825</v>
          </cell>
          <cell r="Z443">
            <v>734.8839825</v>
          </cell>
          <cell r="AA443">
            <v>9247.4310030750003</v>
          </cell>
          <cell r="AB443">
            <v>9863.2397906797505</v>
          </cell>
          <cell r="AC443">
            <v>10507.674417638018</v>
          </cell>
        </row>
        <row r="444">
          <cell r="A444" t="str">
            <v>CML_PNK_4</v>
          </cell>
          <cell r="M444">
            <v>117815.258</v>
          </cell>
          <cell r="N444">
            <v>97556.781427499955</v>
          </cell>
          <cell r="O444">
            <v>8189.8380018749995</v>
          </cell>
          <cell r="P444">
            <v>8203.7435287499993</v>
          </cell>
          <cell r="Q444">
            <v>8221.6824506249995</v>
          </cell>
          <cell r="R444">
            <v>8239.6213724999998</v>
          </cell>
          <cell r="S444">
            <v>8251.5307724999984</v>
          </cell>
          <cell r="T444">
            <v>8269.4696943749987</v>
          </cell>
          <cell r="U444">
            <v>8287.4086162499989</v>
          </cell>
          <cell r="V444">
            <v>8299.3180162499993</v>
          </cell>
          <cell r="W444">
            <v>8311.2274162499998</v>
          </cell>
          <cell r="X444">
            <v>8323.1368162500003</v>
          </cell>
          <cell r="Y444">
            <v>7758.8824162499996</v>
          </cell>
          <cell r="Z444">
            <v>7200.9223256250007</v>
          </cell>
          <cell r="AA444">
            <v>86215.450526999994</v>
          </cell>
          <cell r="AB444">
            <v>82537.87272586202</v>
          </cell>
          <cell r="AC444">
            <v>81602.317430050869</v>
          </cell>
        </row>
        <row r="445">
          <cell r="A445" t="str">
            <v>CML_PNK_5</v>
          </cell>
          <cell r="M445">
            <v>124686.04199999978</v>
          </cell>
          <cell r="N445">
            <v>303115.85606107494</v>
          </cell>
          <cell r="O445">
            <v>26121.13418835001</v>
          </cell>
          <cell r="P445">
            <v>25784.345533350028</v>
          </cell>
          <cell r="Q445">
            <v>25812.400267500023</v>
          </cell>
          <cell r="R445">
            <v>25863.030785625029</v>
          </cell>
          <cell r="S445">
            <v>25904.491721250022</v>
          </cell>
          <cell r="T445">
            <v>25905.264693750025</v>
          </cell>
          <cell r="U445">
            <v>25913.112667500023</v>
          </cell>
          <cell r="V445">
            <v>25937.513741250019</v>
          </cell>
          <cell r="W445">
            <v>25851.369483750022</v>
          </cell>
          <cell r="X445">
            <v>24471.829584375027</v>
          </cell>
          <cell r="Y445">
            <v>22927.963468125032</v>
          </cell>
          <cell r="Z445">
            <v>22623.399926250029</v>
          </cell>
          <cell r="AA445">
            <v>273601.93771462492</v>
          </cell>
          <cell r="AB445">
            <v>272259.78562048275</v>
          </cell>
          <cell r="AC445">
            <v>274005.34480884392</v>
          </cell>
        </row>
        <row r="446">
          <cell r="A446" t="str">
            <v>CML_PNK_6</v>
          </cell>
          <cell r="M446">
            <v>7090.3540000000003</v>
          </cell>
          <cell r="N446">
            <v>9030.7125825000003</v>
          </cell>
          <cell r="O446">
            <v>697.82899874999998</v>
          </cell>
          <cell r="P446">
            <v>757.5348712499997</v>
          </cell>
          <cell r="Q446">
            <v>757.5348712499997</v>
          </cell>
          <cell r="R446">
            <v>757.5348712499997</v>
          </cell>
          <cell r="S446">
            <v>757.5348712499997</v>
          </cell>
          <cell r="T446">
            <v>757.5348712499997</v>
          </cell>
          <cell r="U446">
            <v>757.5348712499997</v>
          </cell>
          <cell r="V446">
            <v>757.5348712499997</v>
          </cell>
          <cell r="W446">
            <v>757.5348712499997</v>
          </cell>
          <cell r="X446">
            <v>757.5348712499997</v>
          </cell>
          <cell r="Y446">
            <v>757.5348712499997</v>
          </cell>
          <cell r="Z446">
            <v>757.5348712499997</v>
          </cell>
          <cell r="AA446">
            <v>9363.1310086500034</v>
          </cell>
          <cell r="AB446">
            <v>9644.0249389095061</v>
          </cell>
          <cell r="AC446">
            <v>9933.345687076795</v>
          </cell>
        </row>
        <row r="447">
          <cell r="A447" t="str">
            <v>CML_PNK_7</v>
          </cell>
          <cell r="M447">
            <v>88646.405115407862</v>
          </cell>
          <cell r="N447">
            <v>97013.161843595706</v>
          </cell>
          <cell r="O447">
            <v>7902.0513599049873</v>
          </cell>
          <cell r="P447">
            <v>8029.5332145725715</v>
          </cell>
          <cell r="Q447">
            <v>8067.2761172565333</v>
          </cell>
          <cell r="R447">
            <v>8105.9747260029908</v>
          </cell>
          <cell r="S447">
            <v>8117.7667631869517</v>
          </cell>
          <cell r="T447">
            <v>8118.1026970932398</v>
          </cell>
          <cell r="U447">
            <v>8088.1412041413951</v>
          </cell>
          <cell r="V447">
            <v>8064.5842911877298</v>
          </cell>
          <cell r="W447">
            <v>8086.4395129064906</v>
          </cell>
          <cell r="X447">
            <v>8128.6217782311624</v>
          </cell>
          <cell r="Y447">
            <v>8152.3350895558269</v>
          </cell>
          <cell r="Z447">
            <v>8152.3350895558251</v>
          </cell>
          <cell r="AA447">
            <v>100876.57089496772</v>
          </cell>
          <cell r="AB447">
            <v>103929.65069226101</v>
          </cell>
          <cell r="AC447">
            <v>107573.3156349795</v>
          </cell>
        </row>
        <row r="448">
          <cell r="A448" t="str">
            <v>CML_REIK_1</v>
          </cell>
          <cell r="M448">
            <v>3470.1660000000002</v>
          </cell>
          <cell r="N448">
            <v>3699.1386242999997</v>
          </cell>
          <cell r="O448">
            <v>308.26155202500001</v>
          </cell>
          <cell r="P448">
            <v>308.26155202500001</v>
          </cell>
          <cell r="Q448">
            <v>308.26155202500001</v>
          </cell>
          <cell r="R448">
            <v>308.26155202500001</v>
          </cell>
          <cell r="S448">
            <v>308.26155202500001</v>
          </cell>
          <cell r="T448">
            <v>308.26155202500001</v>
          </cell>
          <cell r="U448">
            <v>308.26155202500001</v>
          </cell>
          <cell r="V448">
            <v>308.26155202500001</v>
          </cell>
          <cell r="W448">
            <v>308.26155202500001</v>
          </cell>
          <cell r="X448">
            <v>308.26155202500001</v>
          </cell>
          <cell r="Y448">
            <v>308.26155202500001</v>
          </cell>
          <cell r="Z448">
            <v>308.26155202500001</v>
          </cell>
          <cell r="AA448">
            <v>3924.4161665198717</v>
          </cell>
          <cell r="AB448">
            <v>4163.4131110609305</v>
          </cell>
          <cell r="AC448">
            <v>4416.9649695245416</v>
          </cell>
        </row>
        <row r="449">
          <cell r="A449" t="str">
            <v>CML_REIK_2</v>
          </cell>
          <cell r="M449">
            <v>3553.8</v>
          </cell>
          <cell r="N449">
            <v>3489.0038500000023</v>
          </cell>
          <cell r="O449">
            <v>290.75032083333332</v>
          </cell>
          <cell r="P449">
            <v>290.75032083333332</v>
          </cell>
          <cell r="Q449">
            <v>290.75032083333309</v>
          </cell>
          <cell r="R449">
            <v>290.75032083333321</v>
          </cell>
          <cell r="S449">
            <v>290.75032083333321</v>
          </cell>
          <cell r="T449">
            <v>290.75032083333309</v>
          </cell>
          <cell r="U449">
            <v>290.75032083333332</v>
          </cell>
          <cell r="V449">
            <v>290.75032083333332</v>
          </cell>
          <cell r="W449">
            <v>290.75032083333332</v>
          </cell>
          <cell r="X449">
            <v>290.75032083333332</v>
          </cell>
          <cell r="Y449">
            <v>290.75032083333332</v>
          </cell>
          <cell r="Z449">
            <v>290.75032083333332</v>
          </cell>
          <cell r="AA449">
            <v>3483.2117700000026</v>
          </cell>
          <cell r="AB449">
            <v>2974.0183177499994</v>
          </cell>
          <cell r="AC449">
            <v>2974.0051413719993</v>
          </cell>
        </row>
        <row r="450">
          <cell r="A450" t="str">
            <v>CML_REIK_3</v>
          </cell>
          <cell r="M450">
            <v>2012.754387140274</v>
          </cell>
          <cell r="N450">
            <v>2145.5549999999998</v>
          </cell>
          <cell r="O450">
            <v>178.79624999999999</v>
          </cell>
          <cell r="P450">
            <v>178.79624999999999</v>
          </cell>
          <cell r="Q450">
            <v>178.79624999999999</v>
          </cell>
          <cell r="R450">
            <v>178.79624999999999</v>
          </cell>
          <cell r="S450">
            <v>178.79624999999999</v>
          </cell>
          <cell r="T450">
            <v>178.79624999999999</v>
          </cell>
          <cell r="U450">
            <v>178.79624999999999</v>
          </cell>
          <cell r="V450">
            <v>178.79624999999999</v>
          </cell>
          <cell r="W450">
            <v>178.79624999999999</v>
          </cell>
          <cell r="X450">
            <v>178.79624999999999</v>
          </cell>
          <cell r="Y450">
            <v>178.79624999999999</v>
          </cell>
          <cell r="Z450">
            <v>178.79624999999999</v>
          </cell>
          <cell r="AA450">
            <v>2275.7315319470699</v>
          </cell>
          <cell r="AB450">
            <v>2414.3235822426464</v>
          </cell>
          <cell r="AC450">
            <v>2561.3558884012236</v>
          </cell>
        </row>
        <row r="451">
          <cell r="A451" t="str">
            <v>CML_REIK_4</v>
          </cell>
          <cell r="M451">
            <v>10000.258049611339</v>
          </cell>
          <cell r="N451">
            <v>7761.2137787178035</v>
          </cell>
          <cell r="O451">
            <v>649.28929125616378</v>
          </cell>
          <cell r="P451">
            <v>649.28929125616378</v>
          </cell>
          <cell r="Q451">
            <v>644.11429125616405</v>
          </cell>
          <cell r="R451">
            <v>649.28929125616378</v>
          </cell>
          <cell r="S451">
            <v>649.28929125616378</v>
          </cell>
          <cell r="T451">
            <v>644.11429125616382</v>
          </cell>
          <cell r="U451">
            <v>649.28929125616378</v>
          </cell>
          <cell r="V451">
            <v>649.28929125616378</v>
          </cell>
          <cell r="W451">
            <v>644.11429125616405</v>
          </cell>
          <cell r="X451">
            <v>649.28929125616378</v>
          </cell>
          <cell r="Y451">
            <v>645.14929125616391</v>
          </cell>
          <cell r="Z451">
            <v>638.69657490000009</v>
          </cell>
          <cell r="AA451">
            <v>7994.0501920793376</v>
          </cell>
          <cell r="AB451">
            <v>8233.8716978417178</v>
          </cell>
          <cell r="AC451">
            <v>8480.8878487769707</v>
          </cell>
        </row>
        <row r="452">
          <cell r="A452" t="str">
            <v>CML_REIK_5</v>
          </cell>
          <cell r="M452">
            <v>10299.391034635028</v>
          </cell>
          <cell r="N452">
            <v>15693.708232291809</v>
          </cell>
          <cell r="O452">
            <v>1287.6162465131292</v>
          </cell>
          <cell r="P452">
            <v>1288.9303987938108</v>
          </cell>
          <cell r="Q452">
            <v>1297.6528480202721</v>
          </cell>
          <cell r="R452">
            <v>1304.1575812738431</v>
          </cell>
          <cell r="S452">
            <v>1304.1575812738431</v>
          </cell>
          <cell r="T452">
            <v>1310.8850812738428</v>
          </cell>
          <cell r="U452">
            <v>1310.8850812738428</v>
          </cell>
          <cell r="V452">
            <v>1312.5022687738428</v>
          </cell>
          <cell r="W452">
            <v>1319.2302862738431</v>
          </cell>
          <cell r="X452">
            <v>1319.2302862738431</v>
          </cell>
          <cell r="Y452">
            <v>1319.2302862738431</v>
          </cell>
          <cell r="Z452">
            <v>1319.2302862738431</v>
          </cell>
          <cell r="AA452">
            <v>15599.920189674162</v>
          </cell>
          <cell r="AB452">
            <v>16535.742891420818</v>
          </cell>
          <cell r="AC452">
            <v>16833.781187628527</v>
          </cell>
        </row>
        <row r="453">
          <cell r="A453" t="str">
            <v>CML_REIK_6</v>
          </cell>
          <cell r="M453">
            <v>438.34666666666658</v>
          </cell>
          <cell r="N453">
            <v>2070.0403764999992</v>
          </cell>
          <cell r="O453">
            <v>172.50336470833318</v>
          </cell>
          <cell r="P453">
            <v>172.50336470833318</v>
          </cell>
          <cell r="Q453">
            <v>172.50336470833318</v>
          </cell>
          <cell r="R453">
            <v>172.50336470833318</v>
          </cell>
          <cell r="S453">
            <v>172.50336470833318</v>
          </cell>
          <cell r="T453">
            <v>172.50336470833318</v>
          </cell>
          <cell r="U453">
            <v>172.50336470833318</v>
          </cell>
          <cell r="V453">
            <v>172.50336470833318</v>
          </cell>
          <cell r="W453">
            <v>172.50336470833318</v>
          </cell>
          <cell r="X453">
            <v>172.50336470833318</v>
          </cell>
          <cell r="Y453">
            <v>172.50336470833318</v>
          </cell>
          <cell r="Z453">
            <v>172.50336470833318</v>
          </cell>
          <cell r="AA453">
            <v>467.29946400000011</v>
          </cell>
          <cell r="AB453">
            <v>481.31844791999998</v>
          </cell>
          <cell r="AC453">
            <v>495.75800135759994</v>
          </cell>
        </row>
        <row r="454">
          <cell r="A454" t="str">
            <v>CML_REIK_7</v>
          </cell>
          <cell r="M454">
            <v>16632.211199999991</v>
          </cell>
          <cell r="N454">
            <v>23764.753794816017</v>
          </cell>
          <cell r="O454">
            <v>1060.8058084206921</v>
          </cell>
          <cell r="P454">
            <v>1527.0776383910897</v>
          </cell>
          <cell r="Q454">
            <v>1897.4921135992388</v>
          </cell>
          <cell r="R454">
            <v>1671.8135633217541</v>
          </cell>
          <cell r="S454">
            <v>1493.3294970926543</v>
          </cell>
          <cell r="T454">
            <v>3622.9610692745223</v>
          </cell>
          <cell r="U454">
            <v>2292.5194495027617</v>
          </cell>
          <cell r="V454">
            <v>1551.6276387060698</v>
          </cell>
          <cell r="W454">
            <v>2282.4761824626053</v>
          </cell>
          <cell r="X454">
            <v>1952.5146199642136</v>
          </cell>
          <cell r="Y454">
            <v>2411.2860879065247</v>
          </cell>
          <cell r="Z454">
            <v>2000.8501261738788</v>
          </cell>
          <cell r="AA454">
            <v>26339.473187568005</v>
          </cell>
          <cell r="AB454">
            <v>28561.197416548344</v>
          </cell>
          <cell r="AC454">
            <v>30612.062474132275</v>
          </cell>
        </row>
        <row r="455">
          <cell r="A455" t="str">
            <v>CML_SONK_1</v>
          </cell>
          <cell r="M455">
            <v>16864.712000000007</v>
          </cell>
          <cell r="N455">
            <v>20954.151526050009</v>
          </cell>
          <cell r="O455">
            <v>1746.1792938374972</v>
          </cell>
          <cell r="P455">
            <v>1746.1792938374974</v>
          </cell>
          <cell r="Q455">
            <v>1746.1792938374983</v>
          </cell>
          <cell r="R455">
            <v>1746.1792938374979</v>
          </cell>
          <cell r="S455">
            <v>1746.1792938374983</v>
          </cell>
          <cell r="T455">
            <v>1746.1792938374983</v>
          </cell>
          <cell r="U455">
            <v>1746.1792938374983</v>
          </cell>
          <cell r="V455">
            <v>1746.1792938374974</v>
          </cell>
          <cell r="W455">
            <v>1746.1792938374974</v>
          </cell>
          <cell r="X455">
            <v>1746.1792938374974</v>
          </cell>
          <cell r="Y455">
            <v>1746.1792938374974</v>
          </cell>
          <cell r="Z455">
            <v>1746.1792938374974</v>
          </cell>
          <cell r="AA455">
            <v>19000.340765385838</v>
          </cell>
          <cell r="AB455">
            <v>20157.461517997828</v>
          </cell>
          <cell r="AC455">
            <v>21385.050924443876</v>
          </cell>
        </row>
        <row r="456">
          <cell r="A456" t="str">
            <v>CML_SONK_2</v>
          </cell>
          <cell r="M456">
            <v>41230.1</v>
          </cell>
          <cell r="N456">
            <v>34999.993499999946</v>
          </cell>
          <cell r="O456">
            <v>2916.6661249999975</v>
          </cell>
          <cell r="P456">
            <v>2916.6661249999975</v>
          </cell>
          <cell r="Q456">
            <v>2916.6661249999975</v>
          </cell>
          <cell r="R456">
            <v>2916.6661249999975</v>
          </cell>
          <cell r="S456">
            <v>2916.6661249999975</v>
          </cell>
          <cell r="T456">
            <v>2916.6661249999975</v>
          </cell>
          <cell r="U456">
            <v>2916.6661249999975</v>
          </cell>
          <cell r="V456">
            <v>2916.6661249999975</v>
          </cell>
          <cell r="W456">
            <v>2916.6661249999975</v>
          </cell>
          <cell r="X456">
            <v>2916.6661249999975</v>
          </cell>
          <cell r="Y456">
            <v>2916.6661249999975</v>
          </cell>
          <cell r="Z456">
            <v>2916.6661249999975</v>
          </cell>
          <cell r="AA456">
            <v>36499.713754999953</v>
          </cell>
          <cell r="AB456">
            <v>34300.071847049985</v>
          </cell>
          <cell r="AC456">
            <v>34299.8262164345</v>
          </cell>
        </row>
        <row r="457">
          <cell r="A457" t="str">
            <v>CML_SONK_3</v>
          </cell>
          <cell r="M457">
            <v>5000</v>
          </cell>
          <cell r="N457">
            <v>4000.2749999999992</v>
          </cell>
          <cell r="O457">
            <v>333.35624999999999</v>
          </cell>
          <cell r="P457">
            <v>333.35624999999999</v>
          </cell>
          <cell r="Q457">
            <v>333.35624999999999</v>
          </cell>
          <cell r="R457">
            <v>333.35624999999999</v>
          </cell>
          <cell r="S457">
            <v>333.35624999999999</v>
          </cell>
          <cell r="T457">
            <v>333.35624999999999</v>
          </cell>
          <cell r="U457">
            <v>333.35624999999999</v>
          </cell>
          <cell r="V457">
            <v>333.35624999999999</v>
          </cell>
          <cell r="W457">
            <v>333.35624999999999</v>
          </cell>
          <cell r="X457">
            <v>333.35624999999999</v>
          </cell>
          <cell r="Y457">
            <v>333.35624999999999</v>
          </cell>
          <cell r="Z457">
            <v>333.35624999999999</v>
          </cell>
          <cell r="AA457">
            <v>5490.157500000003</v>
          </cell>
          <cell r="AB457">
            <v>5654.8622250000008</v>
          </cell>
          <cell r="AC457">
            <v>5824.5080917499963</v>
          </cell>
        </row>
        <row r="458">
          <cell r="A458" t="str">
            <v>CML_SONK_4</v>
          </cell>
          <cell r="M458">
            <v>33388.938236000002</v>
          </cell>
          <cell r="N458">
            <v>33457.687027064996</v>
          </cell>
          <cell r="O458">
            <v>2683.6055855887485</v>
          </cell>
          <cell r="P458">
            <v>2683.6055855887503</v>
          </cell>
          <cell r="Q458">
            <v>2994.1055855887503</v>
          </cell>
          <cell r="R458">
            <v>2684.6405855887501</v>
          </cell>
          <cell r="S458">
            <v>2684.6405855887501</v>
          </cell>
          <cell r="T458">
            <v>2996.17558558875</v>
          </cell>
          <cell r="U458">
            <v>2685.67558558875</v>
          </cell>
          <cell r="V458">
            <v>2685.67558558875</v>
          </cell>
          <cell r="W458">
            <v>2996.17558558875</v>
          </cell>
          <cell r="X458">
            <v>2685.67558558875</v>
          </cell>
          <cell r="Y458">
            <v>2685.67558558875</v>
          </cell>
          <cell r="Z458">
            <v>2992.0355855887501</v>
          </cell>
          <cell r="AA458">
            <v>38532.492182688366</v>
          </cell>
          <cell r="AB458">
            <v>40227.359217478777</v>
          </cell>
          <cell r="AC458">
            <v>42077.348386389378</v>
          </cell>
        </row>
        <row r="459">
          <cell r="A459" t="str">
            <v>CML_SONK_5</v>
          </cell>
          <cell r="M459">
            <v>-54999.722620495304</v>
          </cell>
          <cell r="N459">
            <v>25000.318570053365</v>
          </cell>
          <cell r="O459">
            <v>2083.3598808377747</v>
          </cell>
          <cell r="P459">
            <v>2083.3598808377765</v>
          </cell>
          <cell r="Q459">
            <v>2083.3598808377783</v>
          </cell>
          <cell r="R459">
            <v>2083.3598808377756</v>
          </cell>
          <cell r="S459">
            <v>2083.3598808377756</v>
          </cell>
          <cell r="T459">
            <v>2083.3598808377756</v>
          </cell>
          <cell r="U459">
            <v>2083.3598808377756</v>
          </cell>
          <cell r="V459">
            <v>2083.3598808377765</v>
          </cell>
          <cell r="W459">
            <v>2083.3598808377765</v>
          </cell>
          <cell r="X459">
            <v>2083.3598808377765</v>
          </cell>
          <cell r="Y459">
            <v>2083.3598808377765</v>
          </cell>
          <cell r="Z459">
            <v>2083.3598808377765</v>
          </cell>
          <cell r="AA459">
            <v>25000.313466989108</v>
          </cell>
          <cell r="AB459">
            <v>24999.800308082311</v>
          </cell>
          <cell r="AC459">
            <v>24999.740514639139</v>
          </cell>
        </row>
        <row r="460">
          <cell r="A460" t="str">
            <v>CML_SONK_6</v>
          </cell>
          <cell r="M460">
            <v>265.52333333333326</v>
          </cell>
          <cell r="N460">
            <v>3104.9986947500001</v>
          </cell>
          <cell r="O460">
            <v>258.74989122916662</v>
          </cell>
          <cell r="P460">
            <v>258.74989122916656</v>
          </cell>
          <cell r="Q460">
            <v>258.74989122916662</v>
          </cell>
          <cell r="R460">
            <v>258.74989122916662</v>
          </cell>
          <cell r="S460">
            <v>258.74989122916662</v>
          </cell>
          <cell r="T460">
            <v>258.74989122916656</v>
          </cell>
          <cell r="U460">
            <v>258.74989122916662</v>
          </cell>
          <cell r="V460">
            <v>258.74989122916662</v>
          </cell>
          <cell r="W460">
            <v>258.74989122916662</v>
          </cell>
          <cell r="X460">
            <v>258.74989122916662</v>
          </cell>
          <cell r="Y460">
            <v>258.74989122916662</v>
          </cell>
          <cell r="Z460">
            <v>258.74989122916656</v>
          </cell>
          <cell r="AA460">
            <v>283.06114949999994</v>
          </cell>
          <cell r="AB460">
            <v>291.55298398500008</v>
          </cell>
          <cell r="AC460">
            <v>300.29957350454998</v>
          </cell>
        </row>
        <row r="461">
          <cell r="A461" t="str">
            <v>CML_SONK_7</v>
          </cell>
          <cell r="M461">
            <v>33967.724000000002</v>
          </cell>
          <cell r="N461">
            <v>31092.677189999984</v>
          </cell>
          <cell r="O461">
            <v>4674.1160485004366</v>
          </cell>
          <cell r="P461">
            <v>1287.3495951646644</v>
          </cell>
          <cell r="Q461">
            <v>2024.0528558266292</v>
          </cell>
          <cell r="R461">
            <v>2285.1831522617053</v>
          </cell>
          <cell r="S461">
            <v>1438.5540323208631</v>
          </cell>
          <cell r="T461">
            <v>1950.1800701395307</v>
          </cell>
          <cell r="U461">
            <v>3436.8408664745921</v>
          </cell>
          <cell r="V461">
            <v>1893.9023186400507</v>
          </cell>
          <cell r="W461">
            <v>6266.5988930584008</v>
          </cell>
          <cell r="X461">
            <v>1997.9375524437689</v>
          </cell>
          <cell r="Y461">
            <v>2198.5616088591896</v>
          </cell>
          <cell r="Z461">
            <v>1639.4001963101796</v>
          </cell>
          <cell r="AA461">
            <v>35709.086675699982</v>
          </cell>
          <cell r="AB461">
            <v>39531.477199221001</v>
          </cell>
          <cell r="AC461">
            <v>42840.794006374017</v>
          </cell>
        </row>
        <row r="462">
          <cell r="A462" t="str">
            <v>CML_SPER_1</v>
          </cell>
          <cell r="M462">
            <v>2983.1520000000005</v>
          </cell>
          <cell r="N462">
            <v>3180.1891896000002</v>
          </cell>
          <cell r="O462">
            <v>265.0157658</v>
          </cell>
          <cell r="P462">
            <v>265.0157658</v>
          </cell>
          <cell r="Q462">
            <v>265.0157658</v>
          </cell>
          <cell r="R462">
            <v>265.0157658</v>
          </cell>
          <cell r="S462">
            <v>265.0157658</v>
          </cell>
          <cell r="T462">
            <v>265.0157658</v>
          </cell>
          <cell r="U462">
            <v>265.0157658</v>
          </cell>
          <cell r="V462">
            <v>265.0157658</v>
          </cell>
          <cell r="W462">
            <v>265.0157658</v>
          </cell>
          <cell r="X462">
            <v>265.0157658</v>
          </cell>
          <cell r="Y462">
            <v>265.0157658</v>
          </cell>
          <cell r="Z462">
            <v>265.0157658</v>
          </cell>
          <cell r="AA462">
            <v>3373.8627112466397</v>
          </cell>
          <cell r="AB462">
            <v>3579.330950361561</v>
          </cell>
          <cell r="AC462">
            <v>3797.3122052385802</v>
          </cell>
        </row>
        <row r="463">
          <cell r="A463" t="str">
            <v>CML_SPER_2</v>
          </cell>
          <cell r="M463">
            <v>6320</v>
          </cell>
          <cell r="N463">
            <v>4974.030099999999</v>
          </cell>
          <cell r="O463">
            <v>403.98337873603276</v>
          </cell>
          <cell r="P463">
            <v>405.45974780232058</v>
          </cell>
          <cell r="Q463">
            <v>407.67430140175219</v>
          </cell>
          <cell r="R463">
            <v>409.88885500118391</v>
          </cell>
          <cell r="S463">
            <v>415.05614673319127</v>
          </cell>
          <cell r="T463">
            <v>418.00888486576679</v>
          </cell>
          <cell r="U463">
            <v>418.00888486576679</v>
          </cell>
          <cell r="V463">
            <v>420.22343846519863</v>
          </cell>
          <cell r="W463">
            <v>423.17617659777426</v>
          </cell>
          <cell r="X463">
            <v>423.17617659777426</v>
          </cell>
          <cell r="Y463">
            <v>422.43799206463046</v>
          </cell>
          <cell r="Z463">
            <v>406.93611686860834</v>
          </cell>
          <cell r="AA463">
            <v>6589.2550500000025</v>
          </cell>
          <cell r="AB463">
            <v>6239.0149830000018</v>
          </cell>
          <cell r="AC463">
            <v>6239.3487845760001</v>
          </cell>
        </row>
        <row r="464">
          <cell r="A464" t="str">
            <v>CML_SPER_3</v>
          </cell>
          <cell r="M464">
            <v>2283.2639203071594</v>
          </cell>
          <cell r="N464">
            <v>2314.2600000000002</v>
          </cell>
          <cell r="O464">
            <v>192.85499999999999</v>
          </cell>
          <cell r="P464">
            <v>192.85499999999999</v>
          </cell>
          <cell r="Q464">
            <v>192.85499999999999</v>
          </cell>
          <cell r="R464">
            <v>192.85499999999999</v>
          </cell>
          <cell r="S464">
            <v>192.85499999999999</v>
          </cell>
          <cell r="T464">
            <v>192.85499999999999</v>
          </cell>
          <cell r="U464">
            <v>192.85499999999999</v>
          </cell>
          <cell r="V464">
            <v>192.85499999999999</v>
          </cell>
          <cell r="W464">
            <v>192.85499999999999</v>
          </cell>
          <cell r="X464">
            <v>192.85499999999999</v>
          </cell>
          <cell r="Y464">
            <v>192.85499999999999</v>
          </cell>
          <cell r="Z464">
            <v>192.85499999999999</v>
          </cell>
          <cell r="AA464">
            <v>2455.5545146351351</v>
          </cell>
          <cell r="AB464">
            <v>2605.0977845764146</v>
          </cell>
          <cell r="AC464">
            <v>2763.7482396571181</v>
          </cell>
        </row>
        <row r="465">
          <cell r="A465" t="str">
            <v>CML_SPER_4</v>
          </cell>
          <cell r="M465">
            <v>21974.458160000002</v>
          </cell>
          <cell r="N465">
            <v>21785.393413287009</v>
          </cell>
          <cell r="O465">
            <v>1813.7244511072495</v>
          </cell>
          <cell r="P465">
            <v>1813.7244511072495</v>
          </cell>
          <cell r="Q465">
            <v>1813.7244511072495</v>
          </cell>
          <cell r="R465">
            <v>1813.7244511072495</v>
          </cell>
          <cell r="S465">
            <v>1814.7594511072502</v>
          </cell>
          <cell r="T465">
            <v>1815.7944511072506</v>
          </cell>
          <cell r="U465">
            <v>1815.7944511072506</v>
          </cell>
          <cell r="V465">
            <v>1816.8294511072504</v>
          </cell>
          <cell r="W465">
            <v>1816.8294511072504</v>
          </cell>
          <cell r="X465">
            <v>1816.8294511072504</v>
          </cell>
          <cell r="Y465">
            <v>1816.8294511072504</v>
          </cell>
          <cell r="Z465">
            <v>1816.8294511072504</v>
          </cell>
          <cell r="AA465">
            <v>32419.324022836616</v>
          </cell>
          <cell r="AB465">
            <v>32962.838012146749</v>
          </cell>
          <cell r="AC465">
            <v>33635.907544582667</v>
          </cell>
        </row>
        <row r="466">
          <cell r="A466" t="str">
            <v>CML_SPER_5</v>
          </cell>
          <cell r="M466">
            <v>20067.371864618013</v>
          </cell>
          <cell r="N466">
            <v>30079.851736831548</v>
          </cell>
          <cell r="O466">
            <v>2502.7991300523581</v>
          </cell>
          <cell r="P466">
            <v>2504.4229385212866</v>
          </cell>
          <cell r="Q466">
            <v>2505.3506781445012</v>
          </cell>
          <cell r="R466">
            <v>2506.8872466852144</v>
          </cell>
          <cell r="S466">
            <v>2506.8872466852144</v>
          </cell>
          <cell r="T466">
            <v>2506.8872466852144</v>
          </cell>
          <cell r="U466">
            <v>2506.8872466852135</v>
          </cell>
          <cell r="V466">
            <v>2507.9460006744994</v>
          </cell>
          <cell r="W466">
            <v>2507.9460006745003</v>
          </cell>
          <cell r="X466">
            <v>2507.9460006745003</v>
          </cell>
          <cell r="Y466">
            <v>2507.9460006745003</v>
          </cell>
          <cell r="Z466">
            <v>2507.9460006745003</v>
          </cell>
          <cell r="AA466">
            <v>46059.414138488537</v>
          </cell>
          <cell r="AB466">
            <v>41210.774559284495</v>
          </cell>
          <cell r="AC466">
            <v>44799.216111338501</v>
          </cell>
        </row>
        <row r="467">
          <cell r="A467" t="str">
            <v>CML_SPER_6</v>
          </cell>
          <cell r="M467">
            <v>612.14</v>
          </cell>
          <cell r="N467">
            <v>1691.2317104999988</v>
          </cell>
          <cell r="O467">
            <v>140.93597587500005</v>
          </cell>
          <cell r="P467">
            <v>140.93597587500005</v>
          </cell>
          <cell r="Q467">
            <v>140.93597587500005</v>
          </cell>
          <cell r="R467">
            <v>140.93597587500005</v>
          </cell>
          <cell r="S467">
            <v>140.93597587500005</v>
          </cell>
          <cell r="T467">
            <v>140.93597587500005</v>
          </cell>
          <cell r="U467">
            <v>140.93597587500005</v>
          </cell>
          <cell r="V467">
            <v>140.93597587500005</v>
          </cell>
          <cell r="W467">
            <v>140.93597587500005</v>
          </cell>
          <cell r="X467">
            <v>140.93597587500005</v>
          </cell>
          <cell r="Y467">
            <v>140.93597587500005</v>
          </cell>
          <cell r="Z467">
            <v>140.93597587500005</v>
          </cell>
          <cell r="AA467">
            <v>652.57184699999982</v>
          </cell>
          <cell r="AB467">
            <v>672.14900240999987</v>
          </cell>
          <cell r="AC467">
            <v>692.31347248230009</v>
          </cell>
        </row>
        <row r="468">
          <cell r="A468" t="str">
            <v>CML_SPER_7</v>
          </cell>
          <cell r="M468">
            <v>18749.18900000002</v>
          </cell>
          <cell r="N468">
            <v>24035.57315172</v>
          </cell>
          <cell r="O468">
            <v>1985.6368043099994</v>
          </cell>
          <cell r="P468">
            <v>1988.22430431</v>
          </cell>
          <cell r="Q468">
            <v>2005.5088043099997</v>
          </cell>
          <cell r="R468">
            <v>1997.7463043099999</v>
          </cell>
          <cell r="S468">
            <v>2000.3338043099996</v>
          </cell>
          <cell r="T468">
            <v>2015.8588043099992</v>
          </cell>
          <cell r="U468">
            <v>2003.4215543100001</v>
          </cell>
          <cell r="V468">
            <v>2003.4215543100001</v>
          </cell>
          <cell r="W468">
            <v>2034.4715543099994</v>
          </cell>
          <cell r="X468">
            <v>2000.3165543099997</v>
          </cell>
          <cell r="Y468">
            <v>2000.3165543099997</v>
          </cell>
          <cell r="Z468">
            <v>2000.3165543099997</v>
          </cell>
          <cell r="AA468">
            <v>24997.593240000006</v>
          </cell>
          <cell r="AB468">
            <v>26770.502084175001</v>
          </cell>
          <cell r="AC468">
            <v>28548.269407783468</v>
          </cell>
        </row>
        <row r="469">
          <cell r="A469" t="str">
            <v>CML_TKA_1</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row>
        <row r="470">
          <cell r="A470" t="str">
            <v>CML_TKA_2</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row>
        <row r="471">
          <cell r="A471" t="str">
            <v>CML_TKA_3</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row>
        <row r="472">
          <cell r="A472" t="str">
            <v>CML_TKA_4</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row>
        <row r="473">
          <cell r="A473" t="str">
            <v>CML_TKA_5</v>
          </cell>
          <cell r="M473">
            <v>513475.00535521546</v>
          </cell>
          <cell r="N473">
            <v>420869.45911854017</v>
          </cell>
          <cell r="O473">
            <v>31392.224344168346</v>
          </cell>
          <cell r="P473">
            <v>31196.598710952923</v>
          </cell>
          <cell r="Q473">
            <v>32239.15387660444</v>
          </cell>
          <cell r="R473">
            <v>32802.060543169799</v>
          </cell>
          <cell r="S473">
            <v>33736.984588108193</v>
          </cell>
          <cell r="T473">
            <v>35638.998782223171</v>
          </cell>
          <cell r="U473">
            <v>42023.554433582125</v>
          </cell>
          <cell r="V473">
            <v>45298.970129420435</v>
          </cell>
          <cell r="W473">
            <v>36220.893539620942</v>
          </cell>
          <cell r="X473">
            <v>33829.05185260647</v>
          </cell>
          <cell r="Y473">
            <v>33041.607455470403</v>
          </cell>
          <cell r="Z473">
            <v>33449.360862612804</v>
          </cell>
          <cell r="AA473">
            <v>420763.59943894902</v>
          </cell>
          <cell r="AB473">
            <v>442329.33800992992</v>
          </cell>
          <cell r="AC473">
            <v>456991.19998891174</v>
          </cell>
        </row>
        <row r="474">
          <cell r="A474" t="str">
            <v>CML_TKA_6</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row>
        <row r="475">
          <cell r="A475" t="str">
            <v>CML_TKA_7</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row>
        <row r="476">
          <cell r="A476" t="str">
            <v>CML_TKI_1</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row>
        <row r="477">
          <cell r="A477" t="str">
            <v>CML_TKI_2</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row>
        <row r="478">
          <cell r="A478" t="str">
            <v>CML_TKI_3</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row>
        <row r="479">
          <cell r="A479" t="str">
            <v>CML_TKI_4</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row>
        <row r="480">
          <cell r="A480" t="str">
            <v>CML_TKI_5</v>
          </cell>
          <cell r="M480">
            <v>498975.25700000004</v>
          </cell>
          <cell r="N480">
            <v>558644.28766931396</v>
          </cell>
          <cell r="O480">
            <v>35933.152570775514</v>
          </cell>
          <cell r="P480">
            <v>34951.09928223936</v>
          </cell>
          <cell r="Q480">
            <v>38533.547219802444</v>
          </cell>
          <cell r="R480">
            <v>39505.940084124166</v>
          </cell>
          <cell r="S480">
            <v>44682.477636770127</v>
          </cell>
          <cell r="T480">
            <v>47570.116959416104</v>
          </cell>
          <cell r="U480">
            <v>53381.083592062081</v>
          </cell>
          <cell r="V480">
            <v>56612.198614708053</v>
          </cell>
          <cell r="W480">
            <v>52766.020207354042</v>
          </cell>
          <cell r="X480">
            <v>50245.299147354039</v>
          </cell>
          <cell r="Y480">
            <v>50263.313727354027</v>
          </cell>
          <cell r="Z480">
            <v>54200.038627354035</v>
          </cell>
          <cell r="AA480">
            <v>573870.49017824838</v>
          </cell>
          <cell r="AB480">
            <v>591302.49817824841</v>
          </cell>
          <cell r="AC480">
            <v>614547.3071782483</v>
          </cell>
        </row>
        <row r="481">
          <cell r="A481" t="str">
            <v>CML_TKI_6</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row>
        <row r="482">
          <cell r="A482" t="str">
            <v>CML_TKI_7</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row>
        <row r="483">
          <cell r="A483" t="str">
            <v>CML_WPHR_1</v>
          </cell>
          <cell r="M483">
            <v>50214.978999999999</v>
          </cell>
          <cell r="N483">
            <v>46999.85613</v>
          </cell>
          <cell r="O483">
            <v>3916.6546774999997</v>
          </cell>
          <cell r="P483">
            <v>3916.6546774999997</v>
          </cell>
          <cell r="Q483">
            <v>3916.6546774999997</v>
          </cell>
          <cell r="R483">
            <v>3916.6546774999997</v>
          </cell>
          <cell r="S483">
            <v>3916.6546774999997</v>
          </cell>
          <cell r="T483">
            <v>3916.6546774999997</v>
          </cell>
          <cell r="U483">
            <v>3916.6546774999997</v>
          </cell>
          <cell r="V483">
            <v>3916.6546774999997</v>
          </cell>
          <cell r="W483">
            <v>3916.6546774999997</v>
          </cell>
          <cell r="X483">
            <v>3916.6546774999997</v>
          </cell>
          <cell r="Y483">
            <v>3916.6546774999997</v>
          </cell>
          <cell r="Z483">
            <v>3916.6546774999997</v>
          </cell>
          <cell r="AA483">
            <v>46999.85613</v>
          </cell>
          <cell r="AB483">
            <v>46999.85613</v>
          </cell>
          <cell r="AC483">
            <v>46999.85613</v>
          </cell>
        </row>
        <row r="484">
          <cell r="A484" t="str">
            <v>CML_WPHR_2</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row>
        <row r="485">
          <cell r="A485" t="str">
            <v>CML_WPHR_3</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row>
        <row r="486">
          <cell r="A486" t="str">
            <v>CML_WPHR_4</v>
          </cell>
          <cell r="M486">
            <v>524</v>
          </cell>
          <cell r="N486">
            <v>764</v>
          </cell>
          <cell r="O486">
            <v>62</v>
          </cell>
          <cell r="P486">
            <v>62</v>
          </cell>
          <cell r="Q486">
            <v>63</v>
          </cell>
          <cell r="R486">
            <v>64</v>
          </cell>
          <cell r="S486">
            <v>64</v>
          </cell>
          <cell r="T486">
            <v>64</v>
          </cell>
          <cell r="U486">
            <v>64</v>
          </cell>
          <cell r="V486">
            <v>64</v>
          </cell>
          <cell r="W486">
            <v>64</v>
          </cell>
          <cell r="X486">
            <v>64</v>
          </cell>
          <cell r="Y486">
            <v>64</v>
          </cell>
          <cell r="Z486">
            <v>65</v>
          </cell>
          <cell r="AA486">
            <v>715</v>
          </cell>
          <cell r="AB486">
            <v>705</v>
          </cell>
          <cell r="AC486">
            <v>696</v>
          </cell>
        </row>
        <row r="487">
          <cell r="A487" t="str">
            <v>CML_WPHR_5</v>
          </cell>
          <cell r="M487">
            <v>79645.643318857183</v>
          </cell>
          <cell r="N487">
            <v>84858.760850057181</v>
          </cell>
          <cell r="O487">
            <v>5944.8634041714286</v>
          </cell>
          <cell r="P487">
            <v>5944.8634041714286</v>
          </cell>
          <cell r="Q487">
            <v>5944.8634041714286</v>
          </cell>
          <cell r="R487">
            <v>12704.863404171427</v>
          </cell>
          <cell r="S487">
            <v>5944.8634041714286</v>
          </cell>
          <cell r="T487">
            <v>5944.8634041714286</v>
          </cell>
          <cell r="U487">
            <v>5944.8634041714286</v>
          </cell>
          <cell r="V487">
            <v>5944.8634041714286</v>
          </cell>
          <cell r="W487">
            <v>5944.8634041714286</v>
          </cell>
          <cell r="X487">
            <v>5944.8634041714286</v>
          </cell>
          <cell r="Y487">
            <v>5945.0634041714293</v>
          </cell>
          <cell r="Z487">
            <v>12705.063404171427</v>
          </cell>
          <cell r="AA487">
            <v>103208.76085005711</v>
          </cell>
          <cell r="AB487">
            <v>113493.76085005718</v>
          </cell>
          <cell r="AC487">
            <v>124807.26085005717</v>
          </cell>
        </row>
        <row r="488">
          <cell r="A488" t="str">
            <v>CML_WPHR_6</v>
          </cell>
          <cell r="M488">
            <v>15000.001111111113</v>
          </cell>
          <cell r="N488">
            <v>28000.080083333323</v>
          </cell>
          <cell r="O488">
            <v>2333.3400069444447</v>
          </cell>
          <cell r="P488">
            <v>2333.3400069444447</v>
          </cell>
          <cell r="Q488">
            <v>2333.3400069444447</v>
          </cell>
          <cell r="R488">
            <v>2333.3400069444447</v>
          </cell>
          <cell r="S488">
            <v>2333.3400069444447</v>
          </cell>
          <cell r="T488">
            <v>2333.3400069444447</v>
          </cell>
          <cell r="U488">
            <v>2333.3400069444447</v>
          </cell>
          <cell r="V488">
            <v>2333.3400069444447</v>
          </cell>
          <cell r="W488">
            <v>2333.3400069444447</v>
          </cell>
          <cell r="X488">
            <v>2333.3400069444447</v>
          </cell>
          <cell r="Y488">
            <v>2333.3400069444447</v>
          </cell>
          <cell r="Z488">
            <v>2333.3400069444447</v>
          </cell>
          <cell r="AA488">
            <v>22000</v>
          </cell>
          <cell r="AB488">
            <v>22000</v>
          </cell>
          <cell r="AC488">
            <v>22000</v>
          </cell>
        </row>
        <row r="489">
          <cell r="A489" t="str">
            <v>CML_WPHR_7</v>
          </cell>
          <cell r="M489">
            <v>108385</v>
          </cell>
          <cell r="N489">
            <v>118500</v>
          </cell>
          <cell r="O489">
            <v>7000</v>
          </cell>
          <cell r="P489">
            <v>7000</v>
          </cell>
          <cell r="Q489">
            <v>8500</v>
          </cell>
          <cell r="R489">
            <v>9000</v>
          </cell>
          <cell r="S489">
            <v>9000</v>
          </cell>
          <cell r="T489">
            <v>12000</v>
          </cell>
          <cell r="U489">
            <v>12000</v>
          </cell>
          <cell r="V489">
            <v>7000</v>
          </cell>
          <cell r="W489">
            <v>12000</v>
          </cell>
          <cell r="X489">
            <v>10000</v>
          </cell>
          <cell r="Y489">
            <v>10000</v>
          </cell>
          <cell r="Z489">
            <v>15000</v>
          </cell>
          <cell r="AA489">
            <v>122000</v>
          </cell>
          <cell r="AB489">
            <v>125000</v>
          </cell>
          <cell r="AC489">
            <v>128000</v>
          </cell>
        </row>
        <row r="490">
          <cell r="A490" t="str">
            <v>CML_ZINS_1</v>
          </cell>
          <cell r="M490">
            <v>23327.065488608205</v>
          </cell>
          <cell r="N490">
            <v>18693.193660251665</v>
          </cell>
          <cell r="O490">
            <v>1557.7661376809556</v>
          </cell>
          <cell r="P490">
            <v>1557.7661383950908</v>
          </cell>
          <cell r="Q490">
            <v>1557.7661387027083</v>
          </cell>
          <cell r="R490">
            <v>1557.7661384148905</v>
          </cell>
          <cell r="S490">
            <v>1557.7661391168831</v>
          </cell>
          <cell r="T490">
            <v>1557.7661377096892</v>
          </cell>
          <cell r="U490">
            <v>1557.7661382887491</v>
          </cell>
          <cell r="V490">
            <v>1557.7661388813485</v>
          </cell>
          <cell r="W490">
            <v>1557.7661383586071</v>
          </cell>
          <cell r="X490">
            <v>1557.7661380644522</v>
          </cell>
          <cell r="Y490">
            <v>1557.766137869522</v>
          </cell>
          <cell r="Z490">
            <v>1557.766138051009</v>
          </cell>
          <cell r="AA490">
            <v>14498.306938003872</v>
          </cell>
          <cell r="AB490">
            <v>10742.094230151715</v>
          </cell>
          <cell r="AC490">
            <v>7751.8053919755766</v>
          </cell>
        </row>
        <row r="491">
          <cell r="A491" t="str">
            <v>CML_ZINS_2</v>
          </cell>
          <cell r="M491">
            <v>814.06173717808019</v>
          </cell>
          <cell r="N491">
            <v>658.97080647362566</v>
          </cell>
          <cell r="O491">
            <v>54.914233893968117</v>
          </cell>
          <cell r="P491">
            <v>54.914233904920366</v>
          </cell>
          <cell r="Q491">
            <v>54.914233908809251</v>
          </cell>
          <cell r="R491">
            <v>54.914233913532833</v>
          </cell>
          <cell r="S491">
            <v>54.91423392128808</v>
          </cell>
          <cell r="T491">
            <v>54.914233933012284</v>
          </cell>
          <cell r="U491">
            <v>54.914233939964561</v>
          </cell>
          <cell r="V491">
            <v>54.914233880140387</v>
          </cell>
          <cell r="W491">
            <v>54.914233787454471</v>
          </cell>
          <cell r="X491">
            <v>54.914233795178284</v>
          </cell>
          <cell r="Y491">
            <v>54.914233806508157</v>
          </cell>
          <cell r="Z491">
            <v>54.914233820625782</v>
          </cell>
          <cell r="AA491">
            <v>508.93583327467195</v>
          </cell>
          <cell r="AB491">
            <v>362.13863770913736</v>
          </cell>
          <cell r="AC491">
            <v>220.54598272029065</v>
          </cell>
        </row>
        <row r="492">
          <cell r="A492" t="str">
            <v>CML_ZINS_3</v>
          </cell>
          <cell r="M492">
            <v>696.61949369887202</v>
          </cell>
          <cell r="N492">
            <v>529.76973466293907</v>
          </cell>
          <cell r="O492">
            <v>44.147477953679129</v>
          </cell>
          <cell r="P492">
            <v>44.147477967880377</v>
          </cell>
          <cell r="Q492">
            <v>44.147477891687686</v>
          </cell>
          <cell r="R492">
            <v>44.147477903495201</v>
          </cell>
          <cell r="S492">
            <v>44.147477916696346</v>
          </cell>
          <cell r="T492">
            <v>44.14747791930705</v>
          </cell>
          <cell r="U492">
            <v>44.147477922917545</v>
          </cell>
          <cell r="V492">
            <v>44.147477904315508</v>
          </cell>
          <cell r="W492">
            <v>44.147477902319764</v>
          </cell>
          <cell r="X492">
            <v>44.14747789693044</v>
          </cell>
          <cell r="Y492">
            <v>44.147477903934742</v>
          </cell>
          <cell r="Z492">
            <v>44.147477899938963</v>
          </cell>
          <cell r="AA492">
            <v>362.91997574680971</v>
          </cell>
          <cell r="AB492">
            <v>196.07021689607387</v>
          </cell>
          <cell r="AC492">
            <v>29.220457954162242</v>
          </cell>
        </row>
        <row r="493">
          <cell r="A493" t="str">
            <v>CML_ZINS_4</v>
          </cell>
          <cell r="M493">
            <v>234543.42454484652</v>
          </cell>
          <cell r="N493">
            <v>262284.57322113321</v>
          </cell>
          <cell r="O493">
            <v>21857.047757824119</v>
          </cell>
          <cell r="P493">
            <v>21857.047775307554</v>
          </cell>
          <cell r="Q493">
            <v>21857.047772421509</v>
          </cell>
          <cell r="R493">
            <v>21857.04776835976</v>
          </cell>
          <cell r="S493">
            <v>21857.047776736996</v>
          </cell>
          <cell r="T493">
            <v>21857.047763565843</v>
          </cell>
          <cell r="U493">
            <v>21857.047760934765</v>
          </cell>
          <cell r="V493">
            <v>21857.047759703742</v>
          </cell>
          <cell r="W493">
            <v>21857.047775912524</v>
          </cell>
          <cell r="X493">
            <v>21857.047763112816</v>
          </cell>
          <cell r="Y493">
            <v>21857.047761111029</v>
          </cell>
          <cell r="Z493">
            <v>21857.047778213455</v>
          </cell>
          <cell r="AA493">
            <v>265748.09257063107</v>
          </cell>
          <cell r="AB493">
            <v>265361.69309629058</v>
          </cell>
          <cell r="AC493">
            <v>260665.26580299329</v>
          </cell>
        </row>
        <row r="494">
          <cell r="A494" t="str">
            <v>CML_ZINS_5</v>
          </cell>
          <cell r="M494">
            <v>795531.37724577344</v>
          </cell>
          <cell r="N494">
            <v>763604.94049873459</v>
          </cell>
          <cell r="O494">
            <v>63633.745052744409</v>
          </cell>
          <cell r="P494">
            <v>63633.745052566395</v>
          </cell>
          <cell r="Q494">
            <v>63633.745037826637</v>
          </cell>
          <cell r="R494">
            <v>63633.745051311314</v>
          </cell>
          <cell r="S494">
            <v>63633.745025814176</v>
          </cell>
          <cell r="T494">
            <v>63633.74505088685</v>
          </cell>
          <cell r="U494">
            <v>63633.745044695395</v>
          </cell>
          <cell r="V494">
            <v>63633.745043926858</v>
          </cell>
          <cell r="W494">
            <v>63633.745043727737</v>
          </cell>
          <cell r="X494">
            <v>63633.74505772155</v>
          </cell>
          <cell r="Y494">
            <v>63633.745044763185</v>
          </cell>
          <cell r="Z494">
            <v>63633.745031628299</v>
          </cell>
          <cell r="AA494">
            <v>750771.40562986152</v>
          </cell>
          <cell r="AB494">
            <v>710422.10594848404</v>
          </cell>
          <cell r="AC494">
            <v>670883.90795496991</v>
          </cell>
        </row>
        <row r="495">
          <cell r="A495" t="str">
            <v>CML_ZINS_6</v>
          </cell>
          <cell r="M495">
            <v>6595.44687836496</v>
          </cell>
          <cell r="N495">
            <v>11739.508388825408</v>
          </cell>
          <cell r="O495">
            <v>978.29236571950833</v>
          </cell>
          <cell r="P495">
            <v>978.29236576721041</v>
          </cell>
          <cell r="Q495">
            <v>978.29236576108724</v>
          </cell>
          <cell r="R495">
            <v>978.29236568816759</v>
          </cell>
          <cell r="S495">
            <v>978.29236572550508</v>
          </cell>
          <cell r="T495">
            <v>978.29236575374716</v>
          </cell>
          <cell r="U495">
            <v>978.29236581034638</v>
          </cell>
          <cell r="V495">
            <v>978.2923656784219</v>
          </cell>
          <cell r="W495">
            <v>978.29236577394295</v>
          </cell>
          <cell r="X495">
            <v>978.29236569762588</v>
          </cell>
          <cell r="Y495">
            <v>978.29236574966944</v>
          </cell>
          <cell r="Z495">
            <v>978.29236568141778</v>
          </cell>
          <cell r="AA495">
            <v>21534.967822478124</v>
          </cell>
          <cell r="AB495">
            <v>29541.812951219195</v>
          </cell>
          <cell r="AC495">
            <v>36120.308123040224</v>
          </cell>
        </row>
        <row r="496">
          <cell r="A496" t="str">
            <v>CML_ZINS_7</v>
          </cell>
          <cell r="M496">
            <v>201868.79348169299</v>
          </cell>
          <cell r="N496">
            <v>221243.6434074312</v>
          </cell>
          <cell r="O496">
            <v>17256.540519510745</v>
          </cell>
          <cell r="P496">
            <v>18544.282078224394</v>
          </cell>
          <cell r="Q496">
            <v>18544.282072057431</v>
          </cell>
          <cell r="R496">
            <v>18544.282084599228</v>
          </cell>
          <cell r="S496">
            <v>18544.282089263608</v>
          </cell>
          <cell r="T496">
            <v>18544.282081326219</v>
          </cell>
          <cell r="U496">
            <v>18544.282074257357</v>
          </cell>
          <cell r="V496">
            <v>18544.282065558109</v>
          </cell>
          <cell r="W496">
            <v>18544.282091842644</v>
          </cell>
          <cell r="X496">
            <v>18544.282085712606</v>
          </cell>
          <cell r="Y496">
            <v>18544.282079641693</v>
          </cell>
          <cell r="Z496">
            <v>18544.282070683472</v>
          </cell>
          <cell r="AA496">
            <v>238347.49387677535</v>
          </cell>
          <cell r="AB496">
            <v>237039.08531695988</v>
          </cell>
          <cell r="AC496">
            <v>229370.57268981513</v>
          </cell>
        </row>
        <row r="497">
          <cell r="A497" t="str">
            <v>CML_EXLO_1</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row>
        <row r="498">
          <cell r="A498" t="str">
            <v>CML_EXLO_2</v>
          </cell>
          <cell r="M498">
            <v>2000</v>
          </cell>
          <cell r="N498">
            <v>2000</v>
          </cell>
          <cell r="O498">
            <v>166.66666666666663</v>
          </cell>
          <cell r="P498">
            <v>166.66666666666663</v>
          </cell>
          <cell r="Q498">
            <v>166.66666666666663</v>
          </cell>
          <cell r="R498">
            <v>166.66666666666663</v>
          </cell>
          <cell r="S498">
            <v>166.66666666666663</v>
          </cell>
          <cell r="T498">
            <v>166.66666666666663</v>
          </cell>
          <cell r="U498">
            <v>166.66666666666663</v>
          </cell>
          <cell r="V498">
            <v>166.66666666666663</v>
          </cell>
          <cell r="W498">
            <v>166.66666666666663</v>
          </cell>
          <cell r="X498">
            <v>166.66666666666663</v>
          </cell>
          <cell r="Y498">
            <v>166.66666666666663</v>
          </cell>
          <cell r="Z498">
            <v>166.66666666666663</v>
          </cell>
          <cell r="AA498">
            <v>2000</v>
          </cell>
          <cell r="AB498">
            <v>2000</v>
          </cell>
          <cell r="AC498">
            <v>2000</v>
          </cell>
        </row>
        <row r="499">
          <cell r="A499" t="str">
            <v>CML_EXLO_3</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row>
        <row r="500">
          <cell r="A500" t="str">
            <v>CML_EXLO_4</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row>
        <row r="501">
          <cell r="A501" t="str">
            <v>CML_EXLO_5</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row>
        <row r="502">
          <cell r="A502" t="str">
            <v>CML_EXLO_6</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row>
        <row r="503">
          <cell r="A503" t="str">
            <v>CML_EXLO_7</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row>
        <row r="504">
          <cell r="A504" t="str">
            <v>CML_EXRE_1</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row>
        <row r="505">
          <cell r="A505" t="str">
            <v>CML_EXRE_2</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row>
        <row r="506">
          <cell r="A506" t="str">
            <v>CML_EXRE_3</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row>
        <row r="507">
          <cell r="A507" t="str">
            <v>CML_EXRE_4</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row>
        <row r="508">
          <cell r="A508" t="str">
            <v>CML_EXRE_5</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row>
        <row r="509">
          <cell r="A509" t="str">
            <v>CML_EXRE_6</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row>
        <row r="510">
          <cell r="A510" t="str">
            <v>CML_EXRE_7</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row>
        <row r="511">
          <cell r="A511" t="str">
            <v>CML_OTAX_1</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row>
        <row r="512">
          <cell r="A512" t="str">
            <v>CML_OTAX_2</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row>
        <row r="513">
          <cell r="A513" t="str">
            <v>CML_OTAX_3</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row>
        <row r="514">
          <cell r="A514" t="str">
            <v>CML_OTAX_4</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row>
        <row r="515">
          <cell r="A515" t="str">
            <v>CML_OTAX_5</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row>
        <row r="516">
          <cell r="A516" t="str">
            <v>CML_OTAX_6</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row>
        <row r="517">
          <cell r="A517" t="str">
            <v>CML_OTAX_7</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row>
        <row r="518">
          <cell r="A518" t="str">
            <v>CML_PENS_1</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row>
        <row r="519">
          <cell r="A519" t="str">
            <v>CML_PENS_2</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row>
        <row r="520">
          <cell r="A520" t="str">
            <v>CML_PENS_3</v>
          </cell>
          <cell r="M520">
            <v>47000</v>
          </cell>
          <cell r="N520">
            <v>50000</v>
          </cell>
          <cell r="O520">
            <v>4166.666666666667</v>
          </cell>
          <cell r="P520">
            <v>4166.666666666667</v>
          </cell>
          <cell r="Q520">
            <v>4166.666666666667</v>
          </cell>
          <cell r="R520">
            <v>4166.666666666667</v>
          </cell>
          <cell r="S520">
            <v>4166.666666666667</v>
          </cell>
          <cell r="T520">
            <v>4166.666666666667</v>
          </cell>
          <cell r="U520">
            <v>4166.666666666667</v>
          </cell>
          <cell r="V520">
            <v>4166.666666666667</v>
          </cell>
          <cell r="W520">
            <v>4166.666666666667</v>
          </cell>
          <cell r="X520">
            <v>4166.666666666667</v>
          </cell>
          <cell r="Y520">
            <v>4166.666666666667</v>
          </cell>
          <cell r="Z520">
            <v>4166.666666666667</v>
          </cell>
          <cell r="AA520">
            <v>40000</v>
          </cell>
          <cell r="AB520">
            <v>40000</v>
          </cell>
          <cell r="AC520">
            <v>40000</v>
          </cell>
        </row>
        <row r="521">
          <cell r="A521" t="str">
            <v>CML_PENS_4</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row>
        <row r="522">
          <cell r="A522" t="str">
            <v>CML_PENS_5</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row>
        <row r="523">
          <cell r="A523" t="str">
            <v>CML_PENS_6</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row>
        <row r="524">
          <cell r="A524" t="str">
            <v>CML_PENS_7</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row>
        <row r="525">
          <cell r="A525" t="str">
            <v>CML_PORT_1</v>
          </cell>
          <cell r="M525">
            <v>1217.337</v>
          </cell>
          <cell r="N525">
            <v>1297.7421088499996</v>
          </cell>
          <cell r="O525">
            <v>108.1451757375</v>
          </cell>
          <cell r="P525">
            <v>108.1451757375</v>
          </cell>
          <cell r="Q525">
            <v>108.1451757375</v>
          </cell>
          <cell r="R525">
            <v>108.1451757375</v>
          </cell>
          <cell r="S525">
            <v>108.1451757375</v>
          </cell>
          <cell r="T525">
            <v>108.1451757375</v>
          </cell>
          <cell r="U525">
            <v>108.1451757375</v>
          </cell>
          <cell r="V525">
            <v>108.1451757375</v>
          </cell>
          <cell r="W525">
            <v>108.1451757375</v>
          </cell>
          <cell r="X525">
            <v>108.1451757375</v>
          </cell>
          <cell r="Y525">
            <v>108.1451757375</v>
          </cell>
          <cell r="Z525">
            <v>108.1451757375</v>
          </cell>
          <cell r="AA525">
            <v>1376.7746032789655</v>
          </cell>
          <cell r="AB525">
            <v>1460.6201766186541</v>
          </cell>
          <cell r="AC525">
            <v>1549.5719453747308</v>
          </cell>
        </row>
        <row r="526">
          <cell r="A526" t="str">
            <v>CML_PORT_2</v>
          </cell>
          <cell r="M526">
            <v>54000.1</v>
          </cell>
          <cell r="N526">
            <v>35999.970500000025</v>
          </cell>
          <cell r="O526">
            <v>2999.9371666666675</v>
          </cell>
          <cell r="P526">
            <v>2999.9371666666675</v>
          </cell>
          <cell r="Q526">
            <v>2999.9371666666675</v>
          </cell>
          <cell r="R526">
            <v>2999.9371666666675</v>
          </cell>
          <cell r="S526">
            <v>2999.9371666666675</v>
          </cell>
          <cell r="T526">
            <v>3000.0406666666677</v>
          </cell>
          <cell r="U526">
            <v>3000.0406666666672</v>
          </cell>
          <cell r="V526">
            <v>3000.0406666666677</v>
          </cell>
          <cell r="W526">
            <v>3000.0406666666677</v>
          </cell>
          <cell r="X526">
            <v>3000.0406666666677</v>
          </cell>
          <cell r="Y526">
            <v>3000.0406666666677</v>
          </cell>
          <cell r="Z526">
            <v>3000.0406666666677</v>
          </cell>
          <cell r="AA526">
            <v>36400.514985000038</v>
          </cell>
          <cell r="AB526">
            <v>35800.198774150012</v>
          </cell>
          <cell r="AC526">
            <v>35799.825323424557</v>
          </cell>
        </row>
        <row r="527">
          <cell r="A527" t="str">
            <v>CML_PORT_3</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row>
        <row r="528">
          <cell r="A528" t="str">
            <v>CML_PORT_4</v>
          </cell>
          <cell r="M528">
            <v>12076.429587890001</v>
          </cell>
          <cell r="N528">
            <v>12793.692464533082</v>
          </cell>
          <cell r="O528">
            <v>1066.0547887110897</v>
          </cell>
          <cell r="P528">
            <v>1065.0197887110899</v>
          </cell>
          <cell r="Q528">
            <v>1065.0197887110899</v>
          </cell>
          <cell r="R528">
            <v>1065.0197887110899</v>
          </cell>
          <cell r="S528">
            <v>1065.0197887110899</v>
          </cell>
          <cell r="T528">
            <v>1065.0197887110899</v>
          </cell>
          <cell r="U528">
            <v>1067.08978871109</v>
          </cell>
          <cell r="V528">
            <v>1067.08978871109</v>
          </cell>
          <cell r="W528">
            <v>1067.08978871109</v>
          </cell>
          <cell r="X528">
            <v>1067.08978871109</v>
          </cell>
          <cell r="Y528">
            <v>1067.08978871109</v>
          </cell>
          <cell r="Z528">
            <v>1067.08978871109</v>
          </cell>
          <cell r="AA528">
            <v>13423.572014963951</v>
          </cell>
          <cell r="AB528">
            <v>14062.27841716595</v>
          </cell>
          <cell r="AC528">
            <v>14752.833730332219</v>
          </cell>
        </row>
        <row r="529">
          <cell r="A529" t="str">
            <v>CML_PORT_5</v>
          </cell>
          <cell r="M529">
            <v>5000.2728859999988</v>
          </cell>
          <cell r="N529">
            <v>5174.8906902137924</v>
          </cell>
          <cell r="O529">
            <v>431.10041871052442</v>
          </cell>
          <cell r="P529">
            <v>431.16035349052447</v>
          </cell>
          <cell r="Q529">
            <v>431.19781272802436</v>
          </cell>
          <cell r="R529">
            <v>431.25774750802441</v>
          </cell>
          <cell r="S529">
            <v>431.25774750802441</v>
          </cell>
          <cell r="T529">
            <v>431.25774750802441</v>
          </cell>
          <cell r="U529">
            <v>431.25774750802441</v>
          </cell>
          <cell r="V529">
            <v>431.28022305052434</v>
          </cell>
          <cell r="W529">
            <v>431.28022305052434</v>
          </cell>
          <cell r="X529">
            <v>431.28022305052434</v>
          </cell>
          <cell r="Y529">
            <v>431.28022305052434</v>
          </cell>
          <cell r="Z529">
            <v>431.28022305052434</v>
          </cell>
          <cell r="AA529">
            <v>5330.2485433077054</v>
          </cell>
          <cell r="AB529">
            <v>5490.4284959732686</v>
          </cell>
          <cell r="AC529">
            <v>5655.2136978557364</v>
          </cell>
        </row>
        <row r="530">
          <cell r="A530" t="str">
            <v>CML_PORT_6</v>
          </cell>
          <cell r="M530">
            <v>240</v>
          </cell>
          <cell r="N530">
            <v>256.72140000000002</v>
          </cell>
          <cell r="O530">
            <v>21.393449999999998</v>
          </cell>
          <cell r="P530">
            <v>21.393449999999998</v>
          </cell>
          <cell r="Q530">
            <v>21.393449999999998</v>
          </cell>
          <cell r="R530">
            <v>21.393449999999998</v>
          </cell>
          <cell r="S530">
            <v>21.393449999999998</v>
          </cell>
          <cell r="T530">
            <v>21.393449999999998</v>
          </cell>
          <cell r="U530">
            <v>21.393449999999998</v>
          </cell>
          <cell r="V530">
            <v>21.393449999999998</v>
          </cell>
          <cell r="W530">
            <v>21.393449999999998</v>
          </cell>
          <cell r="X530">
            <v>21.393449999999998</v>
          </cell>
          <cell r="Y530">
            <v>21.393449999999998</v>
          </cell>
          <cell r="Z530">
            <v>21.393449999999998</v>
          </cell>
          <cell r="AA530">
            <v>255.85199999999998</v>
          </cell>
          <cell r="AB530">
            <v>263.52755999999999</v>
          </cell>
          <cell r="AC530">
            <v>271.43338679999999</v>
          </cell>
        </row>
        <row r="531">
          <cell r="A531" t="str">
            <v>CML_PORT_7</v>
          </cell>
          <cell r="M531">
            <v>13499.6</v>
          </cell>
          <cell r="N531">
            <v>16185.743808731995</v>
          </cell>
          <cell r="O531">
            <v>1167.6869840610009</v>
          </cell>
          <cell r="P531">
            <v>1167.6869840610009</v>
          </cell>
          <cell r="Q531">
            <v>1167.6869840610009</v>
          </cell>
          <cell r="R531">
            <v>1374.6869840610007</v>
          </cell>
          <cell r="S531">
            <v>1374.6869840610007</v>
          </cell>
          <cell r="T531">
            <v>1374.6869840610007</v>
          </cell>
          <cell r="U531">
            <v>1426.4369840610009</v>
          </cell>
          <cell r="V531">
            <v>1426.4369840610009</v>
          </cell>
          <cell r="W531">
            <v>1374.6869840610007</v>
          </cell>
          <cell r="X531">
            <v>1478.1869840610009</v>
          </cell>
          <cell r="Y531">
            <v>1426.4369840610009</v>
          </cell>
          <cell r="Z531">
            <v>1426.4369840610009</v>
          </cell>
          <cell r="AA531">
            <v>17117.266355999996</v>
          </cell>
          <cell r="AB531">
            <v>18205.619209370994</v>
          </cell>
          <cell r="AC531">
            <v>19338.877504504799</v>
          </cell>
        </row>
        <row r="532">
          <cell r="A532" t="str">
            <v>CML_SACO_1</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row>
        <row r="533">
          <cell r="A533" t="str">
            <v>CML_SACO_2</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row>
        <row r="534">
          <cell r="A534" t="str">
            <v>CML_SACO_3</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row>
        <row r="535">
          <cell r="A535" t="str">
            <v>CML_SACO_4</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row>
        <row r="536">
          <cell r="A536" t="str">
            <v>CML_SACO_5</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row>
        <row r="537">
          <cell r="A537" t="str">
            <v>CML_SACO_6</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row>
        <row r="538">
          <cell r="A538" t="str">
            <v>CML_SACO_7</v>
          </cell>
          <cell r="M538">
            <v>2250</v>
          </cell>
          <cell r="N538">
            <v>4500</v>
          </cell>
          <cell r="O538">
            <v>375</v>
          </cell>
          <cell r="P538">
            <v>300</v>
          </cell>
          <cell r="Q538">
            <v>300</v>
          </cell>
          <cell r="R538">
            <v>425</v>
          </cell>
          <cell r="S538">
            <v>425</v>
          </cell>
          <cell r="T538">
            <v>450</v>
          </cell>
          <cell r="U538">
            <v>300</v>
          </cell>
          <cell r="V538">
            <v>300</v>
          </cell>
          <cell r="W538">
            <v>375</v>
          </cell>
          <cell r="X538">
            <v>325</v>
          </cell>
          <cell r="Y538">
            <v>300</v>
          </cell>
          <cell r="Z538">
            <v>625</v>
          </cell>
          <cell r="AA538">
            <v>4950</v>
          </cell>
          <cell r="AB538">
            <v>5321.25</v>
          </cell>
          <cell r="AC538">
            <v>5587.3125</v>
          </cell>
        </row>
        <row r="539">
          <cell r="A539" t="str">
            <v>CML_SNE_1</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row>
        <row r="540">
          <cell r="A540" t="str">
            <v>CML_SNE_2</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row>
        <row r="541">
          <cell r="A541" t="str">
            <v>CML_SNE_3</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row>
        <row r="542">
          <cell r="A542" t="str">
            <v>CML_SNE_4</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row>
        <row r="543">
          <cell r="A543" t="str">
            <v>CML_SNE_5</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row>
        <row r="544">
          <cell r="A544" t="str">
            <v>CML_SNE_6</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row>
        <row r="545">
          <cell r="A545" t="str">
            <v>CML_SNE_7</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row>
        <row r="546">
          <cell r="A546" t="str">
            <v>CML_SNEL_1</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row>
        <row r="547">
          <cell r="A547" t="str">
            <v>CML_SNEL_2</v>
          </cell>
          <cell r="M547">
            <v>8000</v>
          </cell>
          <cell r="N547">
            <v>12000</v>
          </cell>
          <cell r="O547">
            <v>1000</v>
          </cell>
          <cell r="P547">
            <v>1000</v>
          </cell>
          <cell r="Q547">
            <v>1000</v>
          </cell>
          <cell r="R547">
            <v>1000</v>
          </cell>
          <cell r="S547">
            <v>1000</v>
          </cell>
          <cell r="T547">
            <v>1000</v>
          </cell>
          <cell r="U547">
            <v>1000</v>
          </cell>
          <cell r="V547">
            <v>1000</v>
          </cell>
          <cell r="W547">
            <v>1000</v>
          </cell>
          <cell r="X547">
            <v>1000</v>
          </cell>
          <cell r="Y547">
            <v>1000</v>
          </cell>
          <cell r="Z547">
            <v>1000</v>
          </cell>
          <cell r="AA547">
            <v>10000</v>
          </cell>
          <cell r="AB547">
            <v>10000</v>
          </cell>
          <cell r="AC547">
            <v>10000</v>
          </cell>
        </row>
        <row r="548">
          <cell r="A548" t="str">
            <v>CML_SNEL_3</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row>
        <row r="549">
          <cell r="A549" t="str">
            <v>CML_SNEL_4</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row>
        <row r="550">
          <cell r="A550" t="str">
            <v>CML_SNEL_5</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row>
        <row r="551">
          <cell r="A551" t="str">
            <v>CML_SNEL_6</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row>
        <row r="552">
          <cell r="A552" t="str">
            <v>CML_SNEL_7</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row>
        <row r="553">
          <cell r="A553" t="str">
            <v>CML_TACC_1</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row>
        <row r="554">
          <cell r="A554" t="str">
            <v>CML_TACC_2</v>
          </cell>
          <cell r="M554">
            <v>6529</v>
          </cell>
          <cell r="N554">
            <v>11255</v>
          </cell>
          <cell r="O554">
            <v>937.91666666666697</v>
          </cell>
          <cell r="P554">
            <v>937.91666666666663</v>
          </cell>
          <cell r="Q554">
            <v>937.91666666666663</v>
          </cell>
          <cell r="R554">
            <v>937.91666666666663</v>
          </cell>
          <cell r="S554">
            <v>937.91666666666663</v>
          </cell>
          <cell r="T554">
            <v>937.91666666666663</v>
          </cell>
          <cell r="U554">
            <v>937.91666666666663</v>
          </cell>
          <cell r="V554">
            <v>937.91666666666663</v>
          </cell>
          <cell r="W554">
            <v>937.91666666666663</v>
          </cell>
          <cell r="X554">
            <v>937.91666666666663</v>
          </cell>
          <cell r="Y554">
            <v>937.91666666666663</v>
          </cell>
          <cell r="Z554">
            <v>937.91666666666663</v>
          </cell>
          <cell r="AA554">
            <v>9729</v>
          </cell>
          <cell r="AB554">
            <v>9213.25</v>
          </cell>
          <cell r="AC554">
            <v>8471.1125000000029</v>
          </cell>
        </row>
        <row r="555">
          <cell r="A555" t="str">
            <v>CML_TACC_3</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row>
        <row r="556">
          <cell r="A556" t="str">
            <v>CML_TACC_4</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row>
        <row r="557">
          <cell r="A557" t="str">
            <v>CML_TACC_5</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row>
        <row r="558">
          <cell r="A558" t="str">
            <v>CML_TACC_6</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row>
        <row r="559">
          <cell r="A559" t="str">
            <v>CML_TACC_7</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row>
        <row r="560">
          <cell r="A560" t="str">
            <v>CML_BL0210_1_ALAN_AFA</v>
          </cell>
          <cell r="M560">
            <v>13951.349795473885</v>
          </cell>
          <cell r="N560">
            <v>13951.349795473892</v>
          </cell>
          <cell r="O560">
            <v>1162.6124829561572</v>
          </cell>
          <cell r="P560">
            <v>1162.6124829561572</v>
          </cell>
          <cell r="Q560">
            <v>1162.6124829561572</v>
          </cell>
          <cell r="R560">
            <v>1162.6124829561572</v>
          </cell>
          <cell r="S560">
            <v>1162.6124829561572</v>
          </cell>
          <cell r="T560">
            <v>1162.6124829561572</v>
          </cell>
          <cell r="U560">
            <v>1162.6124829561572</v>
          </cell>
          <cell r="V560">
            <v>1162.6124829561572</v>
          </cell>
          <cell r="W560">
            <v>1162.6124829561572</v>
          </cell>
          <cell r="X560">
            <v>1162.6124829561572</v>
          </cell>
          <cell r="Y560">
            <v>1162.6124829561572</v>
          </cell>
          <cell r="Z560">
            <v>1162.6124829561572</v>
          </cell>
          <cell r="AA560">
            <v>13951.349795473892</v>
          </cell>
          <cell r="AB560">
            <v>13951.34979547389</v>
          </cell>
          <cell r="AC560">
            <v>9464.9081265766636</v>
          </cell>
        </row>
        <row r="561">
          <cell r="A561" t="str">
            <v>CML_BL0310a_6_ALAN_AFA</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row>
        <row r="562">
          <cell r="A562" t="str">
            <v>CML_BL0310b_1_ALAN_AFA</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row>
        <row r="563">
          <cell r="A563" t="str">
            <v>CML_BL0310b_1_AUC_AFA</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row>
        <row r="564">
          <cell r="A564" t="str">
            <v>CML_BL0310b_1_INVE_AFA</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row>
        <row r="565">
          <cell r="A565" t="str">
            <v>CML_BL0310b_3_ALAN_AFA</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row>
        <row r="566">
          <cell r="A566" t="str">
            <v>CML_BL0310b_3_AUC_AFA</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row>
        <row r="567">
          <cell r="A567" t="str">
            <v>CML_BL0310b_3_INVE_AFA</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row>
        <row r="568">
          <cell r="A568" t="str">
            <v>CML_BL0310b_5_INVE_AFA</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row>
        <row r="569">
          <cell r="A569" t="str">
            <v>CML_BL0310c_1_ALAN_AFA</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row>
        <row r="570">
          <cell r="A570" t="str">
            <v>CML_BL0310c_1_INVE_AFA</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row>
        <row r="571">
          <cell r="A571" t="str">
            <v>CML_BL0320_1_ALAN_AFA</v>
          </cell>
          <cell r="M571">
            <v>22274.864997348082</v>
          </cell>
          <cell r="N571">
            <v>18474.284332121722</v>
          </cell>
          <cell r="O571">
            <v>1539.5236943428938</v>
          </cell>
          <cell r="P571">
            <v>1539.5236943428938</v>
          </cell>
          <cell r="Q571">
            <v>1539.5236943428938</v>
          </cell>
          <cell r="R571">
            <v>1539.5236943428938</v>
          </cell>
          <cell r="S571">
            <v>1539.5236943428938</v>
          </cell>
          <cell r="T571">
            <v>1539.5236943428938</v>
          </cell>
          <cell r="U571">
            <v>1539.5236943428938</v>
          </cell>
          <cell r="V571">
            <v>1539.5236943428938</v>
          </cell>
          <cell r="W571">
            <v>1539.5236943428938</v>
          </cell>
          <cell r="X571">
            <v>1539.5236943428938</v>
          </cell>
          <cell r="Y571">
            <v>1539.5236943428938</v>
          </cell>
          <cell r="Z571">
            <v>1539.5236943428938</v>
          </cell>
          <cell r="AA571">
            <v>14854.593700007879</v>
          </cell>
          <cell r="AB571">
            <v>8363.5298619196528</v>
          </cell>
          <cell r="AC571">
            <v>1469.8241753227503</v>
          </cell>
        </row>
        <row r="572">
          <cell r="A572" t="str">
            <v>CML_BL0320_1_INVE_AFA</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row>
        <row r="573">
          <cell r="A573" t="str">
            <v>CML_BL0320_2_INVE_AFA</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row>
        <row r="574">
          <cell r="A574" t="str">
            <v>CML_BL0320_3_ALAN_AFA</v>
          </cell>
          <cell r="M574">
            <v>23.944727341</v>
          </cell>
          <cell r="N574">
            <v>23.944727341</v>
          </cell>
          <cell r="O574">
            <v>1.995393945</v>
          </cell>
          <cell r="P574">
            <v>1.995393945</v>
          </cell>
          <cell r="Q574">
            <v>1.995393945</v>
          </cell>
          <cell r="R574">
            <v>1.995393945</v>
          </cell>
          <cell r="S574">
            <v>1.995393945</v>
          </cell>
          <cell r="T574">
            <v>1.995393945</v>
          </cell>
          <cell r="U574">
            <v>1.995393945</v>
          </cell>
          <cell r="V574">
            <v>1.995393945</v>
          </cell>
          <cell r="W574">
            <v>1.995393945</v>
          </cell>
          <cell r="X574">
            <v>1.995393945</v>
          </cell>
          <cell r="Y574">
            <v>1.995393945</v>
          </cell>
          <cell r="Z574">
            <v>1.995393945</v>
          </cell>
          <cell r="AA574">
            <v>23.944727341</v>
          </cell>
          <cell r="AB574">
            <v>23.944727341</v>
          </cell>
          <cell r="AC574">
            <v>16.732700645000001</v>
          </cell>
        </row>
        <row r="575">
          <cell r="A575" t="str">
            <v>CML_BL0320_3_AUC_AFA</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row>
        <row r="576">
          <cell r="A576" t="str">
            <v>CML_BL0320_3_INVE_AFA</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row>
        <row r="577">
          <cell r="A577" t="str">
            <v>CML_BL0320_4_ALAN_AFA</v>
          </cell>
          <cell r="M577">
            <v>7474.5801324607446</v>
          </cell>
          <cell r="N577">
            <v>8112.3591379172676</v>
          </cell>
          <cell r="O577">
            <v>654.76957779410577</v>
          </cell>
          <cell r="P577">
            <v>654.76957779410577</v>
          </cell>
          <cell r="Q577">
            <v>654.76957779410577</v>
          </cell>
          <cell r="R577">
            <v>665.39975293577243</v>
          </cell>
          <cell r="S577">
            <v>665.39975293577243</v>
          </cell>
          <cell r="T577">
            <v>665.39975293577243</v>
          </cell>
          <cell r="U577">
            <v>681.34501564827235</v>
          </cell>
          <cell r="V577">
            <v>681.34501564827235</v>
          </cell>
          <cell r="W577">
            <v>681.34501564827235</v>
          </cell>
          <cell r="X577">
            <v>702.60536593160566</v>
          </cell>
          <cell r="Y577">
            <v>702.60536593160566</v>
          </cell>
          <cell r="Z577">
            <v>702.60536593160566</v>
          </cell>
          <cell r="AA577">
            <v>8430.9178586890048</v>
          </cell>
          <cell r="AB577">
            <v>8430.9178586890048</v>
          </cell>
          <cell r="AC577">
            <v>7240.0167150890102</v>
          </cell>
        </row>
        <row r="578">
          <cell r="A578" t="str">
            <v>CML_BL0320_4_AUC_AFA</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row>
        <row r="579">
          <cell r="A579" t="str">
            <v>CML_BL0320_4_INVE_AFA</v>
          </cell>
          <cell r="M579">
            <v>4998.1400000000003</v>
          </cell>
          <cell r="N579">
            <v>5086.6816666666691</v>
          </cell>
          <cell r="O579">
            <v>416.51166666666671</v>
          </cell>
          <cell r="P579">
            <v>416.51166666666671</v>
          </cell>
          <cell r="Q579">
            <v>416.51166666666671</v>
          </cell>
          <cell r="R579">
            <v>416.51166666666671</v>
          </cell>
          <cell r="S579">
            <v>416.51166666666671</v>
          </cell>
          <cell r="T579">
            <v>416.51166666666666</v>
          </cell>
          <cell r="U579">
            <v>416.51166666666666</v>
          </cell>
          <cell r="V579">
            <v>416.51166666666666</v>
          </cell>
          <cell r="W579">
            <v>416.51166666666666</v>
          </cell>
          <cell r="X579">
            <v>416.51166666666666</v>
          </cell>
          <cell r="Y579">
            <v>416.51166666666666</v>
          </cell>
          <cell r="Z579">
            <v>505.05333333333306</v>
          </cell>
          <cell r="AA579">
            <v>16998.14</v>
          </cell>
          <cell r="AB579">
            <v>26703.74</v>
          </cell>
          <cell r="AC579">
            <v>40478.74</v>
          </cell>
        </row>
        <row r="580">
          <cell r="A580" t="str">
            <v>CML_BL0320_5_ALAN_AFA</v>
          </cell>
          <cell r="M580">
            <v>644863.88990195526</v>
          </cell>
          <cell r="N580">
            <v>716028.46713850647</v>
          </cell>
          <cell r="O580">
            <v>59459.757590536836</v>
          </cell>
          <cell r="P580">
            <v>59459.757590536836</v>
          </cell>
          <cell r="Q580">
            <v>59459.757590536836</v>
          </cell>
          <cell r="R580">
            <v>59564.398259374524</v>
          </cell>
          <cell r="S580">
            <v>59564.398259374524</v>
          </cell>
          <cell r="T580">
            <v>59564.398259374524</v>
          </cell>
          <cell r="U580">
            <v>59721.359262631042</v>
          </cell>
          <cell r="V580">
            <v>59721.359262631042</v>
          </cell>
          <cell r="W580">
            <v>59721.359262631042</v>
          </cell>
          <cell r="X580">
            <v>59930.640600306404</v>
          </cell>
          <cell r="Y580">
            <v>59930.640600306404</v>
          </cell>
          <cell r="Z580">
            <v>59930.640600306404</v>
          </cell>
          <cell r="AA580">
            <v>642953.80499264656</v>
          </cell>
          <cell r="AB580">
            <v>589797.82739392621</v>
          </cell>
          <cell r="AC580">
            <v>524629.4246582156</v>
          </cell>
        </row>
        <row r="581">
          <cell r="A581" t="str">
            <v>CML_BL0320_5_AUC_AFA</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row>
        <row r="582">
          <cell r="A582" t="str">
            <v>CML_BL0320_5_INVE_AFA</v>
          </cell>
          <cell r="M582">
            <v>36810.548714320874</v>
          </cell>
          <cell r="N582">
            <v>62928.99462607022</v>
          </cell>
          <cell r="O582">
            <v>3356.9409806473586</v>
          </cell>
          <cell r="P582">
            <v>3715.405732894907</v>
          </cell>
          <cell r="Q582">
            <v>4221.300014121085</v>
          </cell>
          <cell r="R582">
            <v>4571.1395293625401</v>
          </cell>
          <cell r="S582">
            <v>4828.8014873563943</v>
          </cell>
          <cell r="T582">
            <v>5194.4712820026871</v>
          </cell>
          <cell r="U582">
            <v>5472.226887102106</v>
          </cell>
          <cell r="V582">
            <v>5699.2539926163863</v>
          </cell>
          <cell r="W582">
            <v>5942.9670191833029</v>
          </cell>
          <cell r="X582">
            <v>6397.3389144387238</v>
          </cell>
          <cell r="Y582">
            <v>6574.2122488465839</v>
          </cell>
          <cell r="Z582">
            <v>6954.9365374981617</v>
          </cell>
          <cell r="AA582">
            <v>141452.35454384328</v>
          </cell>
          <cell r="AB582">
            <v>179666.64838064316</v>
          </cell>
          <cell r="AC582">
            <v>218722.16864264314</v>
          </cell>
        </row>
        <row r="583">
          <cell r="A583" t="str">
            <v>CML_BL0320_1_AUC_AFA</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row>
        <row r="584">
          <cell r="A584" t="str">
            <v>CML_BL0330a_1_ALAN_AFA</v>
          </cell>
          <cell r="M584">
            <v>4945.9172419805809</v>
          </cell>
          <cell r="N584">
            <v>4831.3719434937811</v>
          </cell>
          <cell r="O584">
            <v>402.61432862498134</v>
          </cell>
          <cell r="P584">
            <v>402.61432862498134</v>
          </cell>
          <cell r="Q584">
            <v>402.61432862498134</v>
          </cell>
          <cell r="R584">
            <v>402.61432862498134</v>
          </cell>
          <cell r="S584">
            <v>402.61432862498134</v>
          </cell>
          <cell r="T584">
            <v>402.61432862498134</v>
          </cell>
          <cell r="U584">
            <v>402.61432862498134</v>
          </cell>
          <cell r="V584">
            <v>402.61432862498134</v>
          </cell>
          <cell r="W584">
            <v>402.61432862498134</v>
          </cell>
          <cell r="X584">
            <v>402.61432862498134</v>
          </cell>
          <cell r="Y584">
            <v>402.61432862498134</v>
          </cell>
          <cell r="Z584">
            <v>402.61432862498134</v>
          </cell>
          <cell r="AA584">
            <v>4545.2744397478773</v>
          </cell>
          <cell r="AB584">
            <v>4228.2897683527535</v>
          </cell>
          <cell r="AC584">
            <v>3894.1081337043397</v>
          </cell>
        </row>
        <row r="585">
          <cell r="A585" t="str">
            <v>CML_BL0330a_1_AUC_AFA</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row>
        <row r="586">
          <cell r="A586" t="str">
            <v>CML_BL0330a_1_INVE_AFA</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row>
        <row r="587">
          <cell r="A587" t="str">
            <v>CML_BL0330a_2_INVE_AFA</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row>
        <row r="588">
          <cell r="A588" t="str">
            <v>CML_BL0330b_1_ALAN_AFA</v>
          </cell>
          <cell r="M588">
            <v>17.839759334492509</v>
          </cell>
          <cell r="N588">
            <v>30.875919185902504</v>
          </cell>
          <cell r="O588">
            <v>2.1384546037782091</v>
          </cell>
          <cell r="P588">
            <v>2.1384546037782091</v>
          </cell>
          <cell r="Q588">
            <v>2.1384546037782091</v>
          </cell>
          <cell r="R588">
            <v>2.3557239346350425</v>
          </cell>
          <cell r="S588">
            <v>2.3557239346350425</v>
          </cell>
          <cell r="T588">
            <v>2.3557239346350425</v>
          </cell>
          <cell r="U588">
            <v>2.6816279309202922</v>
          </cell>
          <cell r="V588">
            <v>2.6816279309202922</v>
          </cell>
          <cell r="W588">
            <v>2.6816279309202922</v>
          </cell>
          <cell r="X588">
            <v>3.1161665926339586</v>
          </cell>
          <cell r="Y588">
            <v>3.1161665926339586</v>
          </cell>
          <cell r="Z588">
            <v>3.1161665926339586</v>
          </cell>
          <cell r="AA588">
            <v>37.339453657062052</v>
          </cell>
          <cell r="AB588">
            <v>37.175817293425688</v>
          </cell>
          <cell r="AC588">
            <v>34.895817293425694</v>
          </cell>
        </row>
        <row r="589">
          <cell r="A589" t="str">
            <v>CML_BL0320_4_ALAN_AUAN</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row>
        <row r="590">
          <cell r="A590" t="str">
            <v>CML_BL0210_1_ALAN_RBW</v>
          </cell>
          <cell r="M590">
            <v>85763.658871192791</v>
          </cell>
          <cell r="N590">
            <v>71812.309075718906</v>
          </cell>
          <cell r="O590">
            <v>84601.046388236617</v>
          </cell>
          <cell r="P590">
            <v>83438.433905280486</v>
          </cell>
          <cell r="Q590">
            <v>82275.821422324283</v>
          </cell>
          <cell r="R590">
            <v>81113.208939368182</v>
          </cell>
          <cell r="S590">
            <v>79950.596456411964</v>
          </cell>
          <cell r="T590">
            <v>78787.983973455848</v>
          </cell>
          <cell r="U590">
            <v>77625.371490499689</v>
          </cell>
          <cell r="V590">
            <v>76462.759007543573</v>
          </cell>
          <cell r="W590">
            <v>75300.146524587326</v>
          </cell>
          <cell r="X590">
            <v>74137.53404163121</v>
          </cell>
          <cell r="Y590">
            <v>72974.921558675051</v>
          </cell>
          <cell r="Z590">
            <v>71812.309075718906</v>
          </cell>
          <cell r="AA590">
            <v>57860.959280245021</v>
          </cell>
          <cell r="AB590">
            <v>43909.609484771114</v>
          </cell>
          <cell r="AC590">
            <v>34444.701358194448</v>
          </cell>
        </row>
        <row r="591">
          <cell r="A591" t="str">
            <v>CML_BL0210_1_INVE_RBW</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row>
        <row r="592">
          <cell r="A592" t="str">
            <v>CML_BL0210_2_ALAN_RBW</v>
          </cell>
          <cell r="M592">
            <v>370.80913979040423</v>
          </cell>
          <cell r="N592">
            <v>263.62754958080848</v>
          </cell>
          <cell r="O592">
            <v>361.87734060627122</v>
          </cell>
          <cell r="P592">
            <v>352.94554142213826</v>
          </cell>
          <cell r="Q592">
            <v>344.01374223800531</v>
          </cell>
          <cell r="R592">
            <v>335.08194305387235</v>
          </cell>
          <cell r="S592">
            <v>326.15014386973934</v>
          </cell>
          <cell r="T592">
            <v>317.21834468560638</v>
          </cell>
          <cell r="U592">
            <v>308.28654550147337</v>
          </cell>
          <cell r="V592">
            <v>299.35474631734041</v>
          </cell>
          <cell r="W592">
            <v>290.4229471332074</v>
          </cell>
          <cell r="X592">
            <v>281.49114794907439</v>
          </cell>
          <cell r="Y592">
            <v>272.55934876494143</v>
          </cell>
          <cell r="Z592">
            <v>263.62754958080848</v>
          </cell>
          <cell r="AA592">
            <v>156.44595937121267</v>
          </cell>
          <cell r="AB592">
            <v>49.264369161616884</v>
          </cell>
          <cell r="AC592">
            <v>0</v>
          </cell>
        </row>
        <row r="593">
          <cell r="A593" t="str">
            <v>CML_BL0210_2_INVE_RBW</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row>
        <row r="594">
          <cell r="A594" t="str">
            <v>CML_BL0210_3_ALAN_RBW</v>
          </cell>
          <cell r="M594">
            <v>4531.6418465604593</v>
          </cell>
          <cell r="N594">
            <v>3090.9864964542526</v>
          </cell>
          <cell r="O594">
            <v>4411.5872340516107</v>
          </cell>
          <cell r="P594">
            <v>4291.5326215427558</v>
          </cell>
          <cell r="Q594">
            <v>4171.4780090339073</v>
          </cell>
          <cell r="R594">
            <v>4051.4233965250583</v>
          </cell>
          <cell r="S594">
            <v>3931.3687840162065</v>
          </cell>
          <cell r="T594">
            <v>3811.3141715073557</v>
          </cell>
          <cell r="U594">
            <v>3691.2595589985049</v>
          </cell>
          <cell r="V594">
            <v>3571.204946489654</v>
          </cell>
          <cell r="W594">
            <v>3451.1503339808028</v>
          </cell>
          <cell r="X594">
            <v>3331.0957214719533</v>
          </cell>
          <cell r="Y594">
            <v>3211.0411089631025</v>
          </cell>
          <cell r="Z594">
            <v>3090.9864964542521</v>
          </cell>
          <cell r="AA594">
            <v>1650.3311463480459</v>
          </cell>
          <cell r="AB594">
            <v>209.6757962418381</v>
          </cell>
          <cell r="AC594">
            <v>0.25691375000000011</v>
          </cell>
        </row>
        <row r="595">
          <cell r="A595" t="str">
            <v>CML_BL0210_3_INVE_RBW</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row>
        <row r="596">
          <cell r="A596" t="str">
            <v>CML_BL0210_4_ALAN_RBW</v>
          </cell>
          <cell r="M596">
            <v>4531.6418465604611</v>
          </cell>
          <cell r="N596">
            <v>3090.9864964542517</v>
          </cell>
          <cell r="O596">
            <v>4411.5872340516089</v>
          </cell>
          <cell r="P596">
            <v>4291.532621542754</v>
          </cell>
          <cell r="Q596">
            <v>4171.4780090339045</v>
          </cell>
          <cell r="R596">
            <v>4051.423396525061</v>
          </cell>
          <cell r="S596">
            <v>3931.3687840162083</v>
          </cell>
          <cell r="T596">
            <v>3811.3141715073584</v>
          </cell>
          <cell r="U596">
            <v>3691.259558998509</v>
          </cell>
          <cell r="V596">
            <v>3571.2049464896504</v>
          </cell>
          <cell r="W596">
            <v>3451.150333980806</v>
          </cell>
          <cell r="X596">
            <v>3331.0957214719538</v>
          </cell>
          <cell r="Y596">
            <v>3211.0411089631029</v>
          </cell>
          <cell r="Z596">
            <v>3090.9864964542517</v>
          </cell>
          <cell r="AA596">
            <v>1650.3311463480456</v>
          </cell>
          <cell r="AB596">
            <v>209.67579624183838</v>
          </cell>
          <cell r="AC596">
            <v>0.25691375000000011</v>
          </cell>
        </row>
        <row r="597">
          <cell r="A597" t="str">
            <v>CML_BL0210_4_INVE_RBW</v>
          </cell>
          <cell r="M597">
            <v>276565.28000000003</v>
          </cell>
          <cell r="N597">
            <v>322273.07666666672</v>
          </cell>
          <cell r="O597">
            <v>272609.39499999996</v>
          </cell>
          <cell r="P597">
            <v>266817.01</v>
          </cell>
          <cell r="Q597">
            <v>264195.875</v>
          </cell>
          <cell r="R597">
            <v>261961.52333333332</v>
          </cell>
          <cell r="S597">
            <v>256054.17166666666</v>
          </cell>
          <cell r="T597">
            <v>250146.82</v>
          </cell>
          <cell r="U597">
            <v>249657.1433333334</v>
          </cell>
          <cell r="V597">
            <v>243657.96666666662</v>
          </cell>
          <cell r="W597">
            <v>240830.04</v>
          </cell>
          <cell r="X597">
            <v>242000.68</v>
          </cell>
          <cell r="Y597">
            <v>235825.32</v>
          </cell>
          <cell r="Z597">
            <v>322273.07666666672</v>
          </cell>
          <cell r="AA597">
            <v>342524.55666666682</v>
          </cell>
          <cell r="AB597">
            <v>340944.63666666689</v>
          </cell>
          <cell r="AC597">
            <v>301826.9166666668</v>
          </cell>
        </row>
        <row r="598">
          <cell r="A598" t="str">
            <v>CML_BL0210_5_ALAN_RBW</v>
          </cell>
          <cell r="M598">
            <v>15266.807687551538</v>
          </cell>
          <cell r="N598">
            <v>17610.237910103071</v>
          </cell>
          <cell r="O598">
            <v>15550.304121347499</v>
          </cell>
          <cell r="P598">
            <v>15304.537063643464</v>
          </cell>
          <cell r="Q598">
            <v>15058.770005939423</v>
          </cell>
          <cell r="R598">
            <v>15871.529931235382</v>
          </cell>
          <cell r="S598">
            <v>15625.762873531341</v>
          </cell>
          <cell r="T598">
            <v>15379.995815827304</v>
          </cell>
          <cell r="U598">
            <v>16722.019232623268</v>
          </cell>
          <cell r="V598">
            <v>16476.252174919227</v>
          </cell>
          <cell r="W598">
            <v>16230.485117215192</v>
          </cell>
          <cell r="X598">
            <v>18101.772025511153</v>
          </cell>
          <cell r="Y598">
            <v>17856.004967807112</v>
          </cell>
          <cell r="Z598">
            <v>17610.237910103071</v>
          </cell>
          <cell r="AA598">
            <v>14661.033217654607</v>
          </cell>
          <cell r="AB598">
            <v>11711.828525206143</v>
          </cell>
          <cell r="AC598">
            <v>10613.439453750001</v>
          </cell>
        </row>
        <row r="599">
          <cell r="A599" t="str">
            <v>CML_BL0210_6_ALAN_RBW</v>
          </cell>
          <cell r="M599">
            <v>786.02246776760342</v>
          </cell>
          <cell r="N599">
            <v>579.6065805352066</v>
          </cell>
          <cell r="O599">
            <v>768.82114383156988</v>
          </cell>
          <cell r="P599">
            <v>751.61981989553726</v>
          </cell>
          <cell r="Q599">
            <v>734.41849595950407</v>
          </cell>
          <cell r="R599">
            <v>717.21717202347088</v>
          </cell>
          <cell r="S599">
            <v>700.01584808743792</v>
          </cell>
          <cell r="T599">
            <v>682.81452415140461</v>
          </cell>
          <cell r="U599">
            <v>665.61320021537165</v>
          </cell>
          <cell r="V599">
            <v>648.4118762793388</v>
          </cell>
          <cell r="W599">
            <v>631.21055234330572</v>
          </cell>
          <cell r="X599">
            <v>614.00922840727253</v>
          </cell>
          <cell r="Y599">
            <v>596.80790447123923</v>
          </cell>
          <cell r="Z599">
            <v>579.6065805352066</v>
          </cell>
          <cell r="AA599">
            <v>373.19069330280951</v>
          </cell>
          <cell r="AB599">
            <v>166.77480607041264</v>
          </cell>
          <cell r="AC599">
            <v>28.16962375</v>
          </cell>
        </row>
        <row r="600">
          <cell r="A600" t="str">
            <v>CML_BL0310a_1_ALAN_RBW</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row>
        <row r="601">
          <cell r="A601" t="str">
            <v>CML_BL0310a_6_ALAN_RBW</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row>
        <row r="602">
          <cell r="A602" t="str">
            <v>CML_BL0310b_1_ALAN_RBW</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row>
        <row r="603">
          <cell r="A603" t="str">
            <v>CML_BL0310b_1_AUC_RBW</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row>
        <row r="604">
          <cell r="A604" t="str">
            <v>CML_BL0310b_1_INVE_RBW</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row>
        <row r="605">
          <cell r="A605" t="str">
            <v>CML_BL0310b_3_ALAN_RBW</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row>
        <row r="606">
          <cell r="A606" t="str">
            <v>CML_BL0310b_3_AUC_RBW</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row>
        <row r="607">
          <cell r="A607" t="str">
            <v>CML_BL0310b_3_INVE_RBW</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row>
        <row r="608">
          <cell r="A608" t="str">
            <v>CML_BL0310b_5_INVE_RBW</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row>
        <row r="609">
          <cell r="A609" t="str">
            <v>CML_BL0310c_1_ALAN_RBW</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row>
        <row r="610">
          <cell r="A610" t="str">
            <v>CML_BL0310c_1_INVE_RBW</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row>
        <row r="611">
          <cell r="A611" t="str">
            <v>CML_BL0320_1_ALAN_RBW</v>
          </cell>
          <cell r="M611">
            <v>45530.478562617987</v>
          </cell>
          <cell r="N611">
            <v>27056.194230682271</v>
          </cell>
          <cell r="O611">
            <v>43990.954868319081</v>
          </cell>
          <cell r="P611">
            <v>42451.431174100202</v>
          </cell>
          <cell r="Q611">
            <v>40911.907479691312</v>
          </cell>
          <cell r="R611">
            <v>39372.383785372404</v>
          </cell>
          <cell r="S611">
            <v>37832.860091053532</v>
          </cell>
          <cell r="T611">
            <v>36293.336396654602</v>
          </cell>
          <cell r="U611">
            <v>34753.812702335723</v>
          </cell>
          <cell r="V611">
            <v>33214.289007926847</v>
          </cell>
          <cell r="W611">
            <v>31674.765313607932</v>
          </cell>
          <cell r="X611">
            <v>30135.241619299046</v>
          </cell>
          <cell r="Y611">
            <v>28595.71792499016</v>
          </cell>
          <cell r="Z611">
            <v>27056.194230682271</v>
          </cell>
          <cell r="AA611">
            <v>12201.600530579379</v>
          </cell>
          <cell r="AB611">
            <v>3838.0706687807474</v>
          </cell>
          <cell r="AC611">
            <v>2368.246493457998</v>
          </cell>
        </row>
        <row r="612">
          <cell r="A612" t="str">
            <v>CML_BL0320_1_INVE_RBW</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row>
        <row r="613">
          <cell r="A613" t="str">
            <v>CML_BL0320_2_INVE_RBW</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row>
        <row r="614">
          <cell r="A614" t="str">
            <v>CML_BL0320_3_ALAN_RBW</v>
          </cell>
          <cell r="M614">
            <v>88.56688265999999</v>
          </cell>
          <cell r="N614">
            <v>64.622155331000002</v>
          </cell>
          <cell r="O614">
            <v>86.571488715000001</v>
          </cell>
          <cell r="P614">
            <v>84.576094779999991</v>
          </cell>
          <cell r="Q614">
            <v>82.580700834999988</v>
          </cell>
          <cell r="R614">
            <v>80.585306880000005</v>
          </cell>
          <cell r="S614">
            <v>78.589912936000005</v>
          </cell>
          <cell r="T614">
            <v>76.594518991000001</v>
          </cell>
          <cell r="U614">
            <v>74.599125045999997</v>
          </cell>
          <cell r="V614">
            <v>72.603731101000008</v>
          </cell>
          <cell r="W614">
            <v>70.608337156000005</v>
          </cell>
          <cell r="X614">
            <v>68.612943211000001</v>
          </cell>
          <cell r="Y614">
            <v>66.617549275999991</v>
          </cell>
          <cell r="Z614">
            <v>64.622155331000002</v>
          </cell>
          <cell r="AA614">
            <v>40.677427991000002</v>
          </cell>
          <cell r="AB614">
            <v>16.732700645000001</v>
          </cell>
          <cell r="AC614">
            <v>2.8421699999999997E-17</v>
          </cell>
        </row>
        <row r="615">
          <cell r="A615" t="str">
            <v>CML_BL0320_3_AUC_RBW</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row>
        <row r="616">
          <cell r="A616" t="str">
            <v>CML_BL0320_3_INVE_RBW</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row>
        <row r="617">
          <cell r="A617" t="str">
            <v>CML_BL0320_4_ALAN_RBW</v>
          </cell>
          <cell r="M617">
            <v>52180.509663179277</v>
          </cell>
          <cell r="N617">
            <v>50370.020190601972</v>
          </cell>
          <cell r="O617">
            <v>52155.927052481165</v>
          </cell>
          <cell r="P617">
            <v>51501.157473183026</v>
          </cell>
          <cell r="Q617">
            <v>50846.38789548495</v>
          </cell>
          <cell r="R617">
            <v>51441.362076045159</v>
          </cell>
          <cell r="S617">
            <v>50775.96232270544</v>
          </cell>
          <cell r="T617">
            <v>50110.562568365633</v>
          </cell>
          <cell r="U617">
            <v>51319.77845421336</v>
          </cell>
          <cell r="V617">
            <v>50638.433438161068</v>
          </cell>
          <cell r="W617">
            <v>49957.088421508808</v>
          </cell>
          <cell r="X617">
            <v>51775.230922673196</v>
          </cell>
          <cell r="Y617">
            <v>51072.625555737606</v>
          </cell>
          <cell r="Z617">
            <v>50370.020190601972</v>
          </cell>
          <cell r="AA617">
            <v>41939.102332182978</v>
          </cell>
          <cell r="AB617">
            <v>33508.184473343979</v>
          </cell>
          <cell r="AC617">
            <v>26268.167758254967</v>
          </cell>
        </row>
        <row r="618">
          <cell r="A618" t="str">
            <v>CML_BL0320_4_AUC_RBW</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row>
        <row r="619">
          <cell r="A619" t="str">
            <v>CML_BL0320_4_INVE_RBW</v>
          </cell>
          <cell r="M619">
            <v>23142.560000000001</v>
          </cell>
          <cell r="N619">
            <v>26555.878333333345</v>
          </cell>
          <cell r="O619">
            <v>22726.048333333332</v>
          </cell>
          <cell r="P619">
            <v>22309.536666666667</v>
          </cell>
          <cell r="Q619">
            <v>21893.025000000001</v>
          </cell>
          <cell r="R619">
            <v>21476.513333333336</v>
          </cell>
          <cell r="S619">
            <v>21060.001666666671</v>
          </cell>
          <cell r="T619">
            <v>20643.490000000002</v>
          </cell>
          <cell r="U619">
            <v>20226.978333333336</v>
          </cell>
          <cell r="V619">
            <v>19810.466666666671</v>
          </cell>
          <cell r="W619">
            <v>19393.955000000013</v>
          </cell>
          <cell r="X619">
            <v>18977.443333333329</v>
          </cell>
          <cell r="Y619">
            <v>18560.931666666671</v>
          </cell>
          <cell r="Z619">
            <v>26555.878333333345</v>
          </cell>
          <cell r="AA619">
            <v>67057.738333333342</v>
          </cell>
          <cell r="AB619">
            <v>95256.998333333293</v>
          </cell>
          <cell r="AC619">
            <v>136778.25833333333</v>
          </cell>
        </row>
        <row r="620">
          <cell r="A620" t="str">
            <v>CML_BL0320_5_ALAN_RBW</v>
          </cell>
          <cell r="M620">
            <v>5730602.1454166966</v>
          </cell>
          <cell r="N620">
            <v>5105951.7633780921</v>
          </cell>
          <cell r="O620">
            <v>5680280.1963355271</v>
          </cell>
          <cell r="P620">
            <v>5620820.4387441548</v>
          </cell>
          <cell r="Q620">
            <v>5561360.6811549468</v>
          </cell>
          <cell r="R620">
            <v>5520071.8999149343</v>
          </cell>
          <cell r="S620">
            <v>5460507.5016570641</v>
          </cell>
          <cell r="T620">
            <v>5400943.103397049</v>
          </cell>
          <cell r="U620">
            <v>5368635.1696637422</v>
          </cell>
          <cell r="V620">
            <v>5308913.8104004748</v>
          </cell>
          <cell r="W620">
            <v>5249192.451137173</v>
          </cell>
          <cell r="X620">
            <v>5225813.04457819</v>
          </cell>
          <cell r="Y620">
            <v>5165882.40397905</v>
          </cell>
          <cell r="Z620">
            <v>5105951.7633780921</v>
          </cell>
          <cell r="AA620">
            <v>4462997.9583857069</v>
          </cell>
          <cell r="AB620">
            <v>3873200.1309912084</v>
          </cell>
          <cell r="AC620">
            <v>3348570.7063329844</v>
          </cell>
        </row>
        <row r="621">
          <cell r="A621" t="str">
            <v>CML_BL0320_5_AUC_RBW</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row>
        <row r="622">
          <cell r="A622" t="str">
            <v>CML_BL0320_5_INVE_RBW</v>
          </cell>
          <cell r="M622">
            <v>369491.70128567907</v>
          </cell>
          <cell r="N622">
            <v>836602.71806303097</v>
          </cell>
          <cell r="O622">
            <v>406589.34357520845</v>
          </cell>
          <cell r="P622">
            <v>450628.52777272236</v>
          </cell>
          <cell r="Q622">
            <v>511712.44011381327</v>
          </cell>
          <cell r="R622">
            <v>554910.15980307478</v>
          </cell>
          <cell r="S622">
            <v>585598.69188305177</v>
          </cell>
          <cell r="T622">
            <v>627514.07351404417</v>
          </cell>
          <cell r="U622">
            <v>663538.57496667968</v>
          </cell>
          <cell r="V622">
            <v>690249.68277016352</v>
          </cell>
          <cell r="W622">
            <v>718415.04596813349</v>
          </cell>
          <cell r="X622">
            <v>773423.96012925822</v>
          </cell>
          <cell r="Y622">
            <v>794171.9203016368</v>
          </cell>
          <cell r="Z622">
            <v>836602.71806303097</v>
          </cell>
          <cell r="AA622">
            <v>1374804.2354490983</v>
          </cell>
          <cell r="AB622">
            <v>1633790.287068455</v>
          </cell>
          <cell r="AC622">
            <v>1841862.618425813</v>
          </cell>
        </row>
        <row r="623">
          <cell r="A623" t="str">
            <v>CML_BL0320_1_AUC_RBW</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row>
        <row r="624">
          <cell r="A624" t="str">
            <v>CML_BL0330a_1_ALAN_RBW</v>
          </cell>
          <cell r="M624">
            <v>34176.939158009271</v>
          </cell>
          <cell r="N624">
            <v>29345.567214564649</v>
          </cell>
          <cell r="O624">
            <v>33774.324829340294</v>
          </cell>
          <cell r="P624">
            <v>33371.710500873349</v>
          </cell>
          <cell r="Q624">
            <v>32969.096172205376</v>
          </cell>
          <cell r="R624">
            <v>32566.4818435384</v>
          </cell>
          <cell r="S624">
            <v>32163.867514819442</v>
          </cell>
          <cell r="T624">
            <v>31761.253186182461</v>
          </cell>
          <cell r="U624">
            <v>31358.6388576545</v>
          </cell>
          <cell r="V624">
            <v>30956.024529006532</v>
          </cell>
          <cell r="W624">
            <v>30553.410200368569</v>
          </cell>
          <cell r="X624">
            <v>30150.795871740607</v>
          </cell>
          <cell r="Y624">
            <v>29748.181543093626</v>
          </cell>
          <cell r="Z624">
            <v>29345.567214564649</v>
          </cell>
          <cell r="AA624">
            <v>24800.292774796671</v>
          </cell>
          <cell r="AB624">
            <v>20572.003006366049</v>
          </cell>
          <cell r="AC624">
            <v>16677.894872627632</v>
          </cell>
        </row>
        <row r="625">
          <cell r="A625" t="str">
            <v>CML_BL0330a_1_AUC_RBW</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row>
        <row r="626">
          <cell r="A626" t="str">
            <v>CML_BL0330a_1_INVE_RBW</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row>
        <row r="627">
          <cell r="A627" t="str">
            <v>CML_BL0330a_2_INVE_RBW</v>
          </cell>
          <cell r="B627" t="str">
            <v>aus rev_divid</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row>
        <row r="628">
          <cell r="A628" t="str">
            <v>CML_BL0330b_1_ALAN_RBW</v>
          </cell>
          <cell r="M628">
            <v>495.10254066550738</v>
          </cell>
          <cell r="N628">
            <v>659.76892147960484</v>
          </cell>
          <cell r="O628">
            <v>512.51831606172914</v>
          </cell>
          <cell r="P628">
            <v>510.37986145795111</v>
          </cell>
          <cell r="Q628">
            <v>508.24140685417291</v>
          </cell>
          <cell r="R628">
            <v>544.99414291953769</v>
          </cell>
          <cell r="S628">
            <v>542.63841898490273</v>
          </cell>
          <cell r="T628">
            <v>540.28269505026765</v>
          </cell>
          <cell r="U628">
            <v>596.26375711934736</v>
          </cell>
          <cell r="V628">
            <v>593.58212918842707</v>
          </cell>
          <cell r="W628">
            <v>590.90050125750679</v>
          </cell>
          <cell r="X628">
            <v>666.00125466487293</v>
          </cell>
          <cell r="Y628">
            <v>662.88508807223877</v>
          </cell>
          <cell r="Z628">
            <v>659.76892147960484</v>
          </cell>
          <cell r="AA628">
            <v>622.42946782254296</v>
          </cell>
          <cell r="AB628">
            <v>585.25365052911707</v>
          </cell>
          <cell r="AC628">
            <v>550.3578332356916</v>
          </cell>
        </row>
        <row r="629">
          <cell r="A629" t="str">
            <v>CML_BL0340_1_ALAN_RBW</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row>
        <row r="630">
          <cell r="A630" t="str">
            <v>CML_BL0340_1_AUC_RBW</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row>
        <row r="631">
          <cell r="A631" t="str">
            <v>CML_BL0340_3_ALAN_RBW</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row>
        <row r="632">
          <cell r="A632" t="str">
            <v>CML_BL0340_3_AUC_RBW</v>
          </cell>
          <cell r="K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row>
        <row r="633">
          <cell r="A633" t="str">
            <v>CML_BL0340_4_ALAN_RBW</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row>
        <row r="634">
          <cell r="A634" t="str">
            <v>CML_BL0340_4_AUC_RBW</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row>
        <row r="635">
          <cell r="A635" t="str">
            <v>CML_BL0340_5_ALAN_RBW</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row>
        <row r="636">
          <cell r="A636" t="str">
            <v>CML_BL0340_5_AUC_RBW</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row>
        <row r="637">
          <cell r="A637" t="str">
            <v>CML_BL0340_1_AUC_RBW</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row>
        <row r="638">
          <cell r="A638" t="str">
            <v>CML_BL0460_3_INVE_RBW</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row>
        <row r="639">
          <cell r="A639" t="str">
            <v>CML_BL0210_1_INVE_AIB</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row>
        <row r="640">
          <cell r="A640" t="str">
            <v>CML_BL0210_2_INVE_AIB</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row>
        <row r="641">
          <cell r="A641" t="str">
            <v>CML_BL0210_3_INVE_AIB</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row>
        <row r="642">
          <cell r="A642" t="str">
            <v>CML_BL0210_4_INVE_AIB</v>
          </cell>
          <cell r="M642">
            <v>18365</v>
          </cell>
          <cell r="N642">
            <v>139843</v>
          </cell>
          <cell r="O642">
            <v>16528.5</v>
          </cell>
          <cell r="P642">
            <v>16528.5</v>
          </cell>
          <cell r="Q642">
            <v>19353.5</v>
          </cell>
          <cell r="R642">
            <v>15680.5</v>
          </cell>
          <cell r="S642">
            <v>15680.5</v>
          </cell>
          <cell r="T642">
            <v>149873.5</v>
          </cell>
          <cell r="U642">
            <v>144364</v>
          </cell>
          <cell r="V642">
            <v>144364</v>
          </cell>
          <cell r="W642">
            <v>147189</v>
          </cell>
          <cell r="X642">
            <v>139843</v>
          </cell>
          <cell r="Y642">
            <v>139843</v>
          </cell>
          <cell r="Z642">
            <v>139843</v>
          </cell>
          <cell r="AA642">
            <v>147527</v>
          </cell>
          <cell r="AB642">
            <v>137999</v>
          </cell>
          <cell r="AC642">
            <v>133760</v>
          </cell>
        </row>
        <row r="643">
          <cell r="A643" t="str">
            <v>CML_BL0310b_1_AUC_AIB</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row>
        <row r="644">
          <cell r="A644" t="str">
            <v>CML_BL0310b_1_INVE_AIB</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row>
        <row r="645">
          <cell r="A645" t="str">
            <v>CML_BL0310b_3_AUC_AIB</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row>
        <row r="646">
          <cell r="A646" t="str">
            <v>CML_BL0310b_3_INVE_AIB</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row>
        <row r="647">
          <cell r="A647" t="str">
            <v>CML_BL0310b_5_INVE_AIB</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row>
        <row r="648">
          <cell r="A648" t="str">
            <v>CML_BL0310c_1_INVE_AIB</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row>
        <row r="649">
          <cell r="A649" t="str">
            <v>CML_BL0320_1_INVE_AIB</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row>
        <row r="650">
          <cell r="A650" t="str">
            <v>CML_BL0320_2_INVE_AIB</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row>
        <row r="651">
          <cell r="A651" t="str">
            <v>CML_BL0320_3_AUC_AIB</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row>
        <row r="652">
          <cell r="A652" t="str">
            <v>CML_BL0320_3_INVE_AIB</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row>
        <row r="653">
          <cell r="A653" t="str">
            <v>CML_BL0320_4_AUC_AIB</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row>
        <row r="654">
          <cell r="A654" t="str">
            <v>CML_BL0320_4_INVE_AIB</v>
          </cell>
          <cell r="M654">
            <v>0</v>
          </cell>
          <cell r="N654">
            <v>57500</v>
          </cell>
          <cell r="O654">
            <v>0</v>
          </cell>
          <cell r="P654">
            <v>0</v>
          </cell>
          <cell r="Q654">
            <v>0</v>
          </cell>
          <cell r="R654">
            <v>0</v>
          </cell>
          <cell r="S654">
            <v>0</v>
          </cell>
          <cell r="T654">
            <v>32500</v>
          </cell>
          <cell r="U654">
            <v>32500</v>
          </cell>
          <cell r="V654">
            <v>32500</v>
          </cell>
          <cell r="W654">
            <v>32500</v>
          </cell>
          <cell r="X654">
            <v>32500</v>
          </cell>
          <cell r="Y654">
            <v>32500</v>
          </cell>
          <cell r="Z654">
            <v>57500</v>
          </cell>
          <cell r="AA654">
            <v>54903</v>
          </cell>
          <cell r="AB654">
            <v>82000</v>
          </cell>
          <cell r="AC654">
            <v>78261</v>
          </cell>
        </row>
        <row r="655">
          <cell r="A655" t="str">
            <v>CML_BL0320_5_AUC_AIB</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row>
        <row r="656">
          <cell r="A656" t="str">
            <v>CML_BL0320_5_INVE_AIB</v>
          </cell>
          <cell r="M656">
            <v>32902.25</v>
          </cell>
          <cell r="N656">
            <v>9782.5719299115372</v>
          </cell>
          <cell r="O656">
            <v>30028.691666666666</v>
          </cell>
          <cell r="P656">
            <v>30445.358333333315</v>
          </cell>
          <cell r="Q656">
            <v>30862.025000000001</v>
          </cell>
          <cell r="R656">
            <v>25054.138243243222</v>
          </cell>
          <cell r="S656">
            <v>25970.804909909893</v>
          </cell>
          <cell r="T656">
            <v>27921.763146127771</v>
          </cell>
          <cell r="U656">
            <v>18967.754812794446</v>
          </cell>
          <cell r="V656">
            <v>19669.453911893557</v>
          </cell>
          <cell r="W656">
            <v>20381.904362343965</v>
          </cell>
          <cell r="X656">
            <v>7736.9142722538718</v>
          </cell>
          <cell r="Y656">
            <v>8830.770128109707</v>
          </cell>
          <cell r="Z656">
            <v>9782.5719299115372</v>
          </cell>
          <cell r="AA656">
            <v>3999.9999999999272</v>
          </cell>
          <cell r="AB656">
            <v>-1.5279510989785194E-10</v>
          </cell>
          <cell r="AC656">
            <v>-1.0913936421275139E-10</v>
          </cell>
        </row>
        <row r="657">
          <cell r="A657" t="str">
            <v>CML_BL0320_1_AUC_AIB</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row>
        <row r="658">
          <cell r="A658" t="str">
            <v>CML_BL0330a_1_AUC_AIB</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row>
        <row r="659">
          <cell r="A659" t="str">
            <v>CML_BL0330a_1_INVE_AIB</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row>
        <row r="660">
          <cell r="A660" t="str">
            <v>CML_BL0330a_2_INVE_AIB</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row>
        <row r="661">
          <cell r="A661" t="str">
            <v>CML_BL0460_3_INVE_AIB</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row>
        <row r="662">
          <cell r="A662" t="str">
            <v>PERS_01</v>
          </cell>
          <cell r="J662">
            <v>0</v>
          </cell>
          <cell r="K662">
            <v>0</v>
          </cell>
          <cell r="L662">
            <v>1077.25</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row>
        <row r="663">
          <cell r="A663" t="str">
            <v>PERS_02</v>
          </cell>
          <cell r="H663" t="str">
            <v>ManOldData, ManInpFin</v>
          </cell>
          <cell r="J663">
            <v>0</v>
          </cell>
          <cell r="K663">
            <v>0</v>
          </cell>
          <cell r="L663">
            <v>2465.88</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row>
        <row r="664">
          <cell r="A664" t="str">
            <v>PERS_03</v>
          </cell>
          <cell r="H664" t="str">
            <v>ManOldData, ManInpFin</v>
          </cell>
          <cell r="J664">
            <v>0</v>
          </cell>
          <cell r="K664">
            <v>0</v>
          </cell>
          <cell r="L664">
            <v>4550.3999999999996</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row>
        <row r="665">
          <cell r="A665" t="str">
            <v>PERS_04</v>
          </cell>
          <cell r="H665" t="str">
            <v>ManInpFin</v>
          </cell>
          <cell r="J665">
            <v>0</v>
          </cell>
          <cell r="K665">
            <v>0</v>
          </cell>
          <cell r="L665">
            <v>1114.8</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row>
        <row r="666">
          <cell r="A666" t="str">
            <v>PERS_05</v>
          </cell>
          <cell r="J666">
            <v>0</v>
          </cell>
          <cell r="K666">
            <v>0</v>
          </cell>
          <cell r="L666">
            <v>391.01100000000014</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row>
        <row r="667">
          <cell r="A667" t="str">
            <v>PERS_06</v>
          </cell>
          <cell r="J667">
            <v>0</v>
          </cell>
          <cell r="K667">
            <v>0</v>
          </cell>
          <cell r="L667">
            <v>734.2</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row>
        <row r="668">
          <cell r="A668" t="str">
            <v>PERS_98</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row>
        <row r="669">
          <cell r="A669" t="str">
            <v>taxrate</v>
          </cell>
          <cell r="M669">
            <v>0.21</v>
          </cell>
          <cell r="N669">
            <v>0.21</v>
          </cell>
          <cell r="O669">
            <v>0.21</v>
          </cell>
          <cell r="P669">
            <v>0.21</v>
          </cell>
          <cell r="Q669">
            <v>0.21</v>
          </cell>
          <cell r="R669">
            <v>0.21</v>
          </cell>
          <cell r="S669">
            <v>0.21</v>
          </cell>
          <cell r="T669">
            <v>0.21</v>
          </cell>
          <cell r="U669">
            <v>0.21</v>
          </cell>
          <cell r="V669">
            <v>0.21</v>
          </cell>
          <cell r="W669">
            <v>0.21</v>
          </cell>
          <cell r="X669">
            <v>0.21</v>
          </cell>
          <cell r="Y669">
            <v>0.21</v>
          </cell>
          <cell r="Z669">
            <v>0.21</v>
          </cell>
          <cell r="AA669">
            <v>0.21</v>
          </cell>
          <cell r="AB669">
            <v>0.21</v>
          </cell>
          <cell r="AC669">
            <v>0.21</v>
          </cell>
        </row>
        <row r="670">
          <cell r="A670" t="str">
            <v>Dividend_payment_planned</v>
          </cell>
          <cell r="M670">
            <v>0</v>
          </cell>
          <cell r="N670">
            <v>491331</v>
          </cell>
          <cell r="O670">
            <v>0</v>
          </cell>
          <cell r="P670">
            <v>0</v>
          </cell>
          <cell r="Q670">
            <v>0</v>
          </cell>
          <cell r="R670">
            <v>0</v>
          </cell>
          <cell r="S670">
            <v>0</v>
          </cell>
          <cell r="T670">
            <v>0</v>
          </cell>
          <cell r="U670">
            <v>0</v>
          </cell>
          <cell r="V670">
            <v>491331</v>
          </cell>
          <cell r="W670">
            <v>0</v>
          </cell>
          <cell r="X670">
            <v>0</v>
          </cell>
          <cell r="Y670">
            <v>0</v>
          </cell>
          <cell r="Z670">
            <v>0</v>
          </cell>
          <cell r="AA670">
            <v>573219</v>
          </cell>
          <cell r="AB670">
            <v>573219</v>
          </cell>
          <cell r="AC670">
            <v>573219</v>
          </cell>
        </row>
        <row r="671">
          <cell r="A671" t="str">
            <v>HPT_Mostar</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row>
        <row r="672">
          <cell r="A672" t="str">
            <v>KDS</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row>
        <row r="673">
          <cell r="A673" t="str">
            <v>ERONET</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row>
        <row r="674">
          <cell r="A674" t="str">
            <v>acquisition cost</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row>
        <row r="675">
          <cell r="A675" t="str">
            <v>add_divid_paym_aaprais_not tax deductable</v>
          </cell>
          <cell r="M675">
            <v>0</v>
          </cell>
          <cell r="N675">
            <v>0</v>
          </cell>
          <cell r="O675">
            <v>0</v>
          </cell>
          <cell r="P675">
            <v>0</v>
          </cell>
          <cell r="Q675">
            <v>0</v>
          </cell>
          <cell r="R675">
            <v>0</v>
          </cell>
          <cell r="S675">
            <v>0</v>
          </cell>
          <cell r="T675">
            <v>0</v>
          </cell>
          <cell r="U675">
            <v>0</v>
          </cell>
          <cell r="V675">
            <v>0</v>
          </cell>
          <cell r="W675">
            <v>0</v>
          </cell>
          <cell r="X675">
            <v>0</v>
          </cell>
          <cell r="Y675">
            <v>0</v>
          </cell>
          <cell r="Z675">
            <v>324665</v>
          </cell>
          <cell r="AA675">
            <v>0</v>
          </cell>
          <cell r="AB675">
            <v>0</v>
          </cell>
          <cell r="AC675">
            <v>0</v>
          </cell>
        </row>
        <row r="676">
          <cell r="A676" t="str">
            <v>taxrate_assapraisl</v>
          </cell>
          <cell r="M676">
            <v>0.2</v>
          </cell>
          <cell r="N676">
            <v>0.2</v>
          </cell>
          <cell r="O676">
            <v>0.2</v>
          </cell>
          <cell r="P676">
            <v>0.2</v>
          </cell>
          <cell r="Q676">
            <v>0.2</v>
          </cell>
          <cell r="R676">
            <v>0.2</v>
          </cell>
          <cell r="S676">
            <v>0.2</v>
          </cell>
          <cell r="T676">
            <v>0.2</v>
          </cell>
          <cell r="U676">
            <v>0.2</v>
          </cell>
          <cell r="V676">
            <v>0.2</v>
          </cell>
          <cell r="W676">
            <v>0.2</v>
          </cell>
          <cell r="X676">
            <v>0.2</v>
          </cell>
          <cell r="Y676">
            <v>0.2</v>
          </cell>
          <cell r="Z676">
            <v>0.2</v>
          </cell>
          <cell r="AA676">
            <v>0.2</v>
          </cell>
          <cell r="AB676">
            <v>0.2</v>
          </cell>
          <cell r="AC676">
            <v>0.2</v>
          </cell>
        </row>
        <row r="677">
          <cell r="A677" t="str">
            <v>CML_BL0210_1_INVE_INV</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row>
        <row r="678">
          <cell r="A678" t="str">
            <v>CML_BL0210_2_INVE_INV</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row>
        <row r="679">
          <cell r="A679" t="str">
            <v>CML_BL0210_3_INVE_INV</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row>
        <row r="680">
          <cell r="A680" t="str">
            <v>CML_BL0210_4_INVE_INV</v>
          </cell>
          <cell r="M680">
            <v>364071.6</v>
          </cell>
          <cell r="N680">
            <v>240486</v>
          </cell>
          <cell r="O680">
            <v>0</v>
          </cell>
          <cell r="P680">
            <v>0</v>
          </cell>
          <cell r="Q680">
            <v>6050</v>
          </cell>
          <cell r="R680">
            <v>0</v>
          </cell>
          <cell r="S680">
            <v>0</v>
          </cell>
          <cell r="T680">
            <v>134193</v>
          </cell>
          <cell r="U680">
            <v>0</v>
          </cell>
          <cell r="V680">
            <v>0</v>
          </cell>
          <cell r="W680">
            <v>6050</v>
          </cell>
          <cell r="X680">
            <v>0</v>
          </cell>
          <cell r="Y680">
            <v>0</v>
          </cell>
          <cell r="Z680">
            <v>94193</v>
          </cell>
          <cell r="AA680">
            <v>149177</v>
          </cell>
          <cell r="AB680">
            <v>140049</v>
          </cell>
          <cell r="AC680">
            <v>135810</v>
          </cell>
        </row>
        <row r="681">
          <cell r="A681" t="str">
            <v>CML_BL0210_5_INVE_INV</v>
          </cell>
          <cell r="M681">
            <v>18000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row>
        <row r="682">
          <cell r="A682" t="str">
            <v>CML_BL0310b_1_INVE_INV</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row>
        <row r="683">
          <cell r="A683" t="str">
            <v>CML_BL0310b_3_INVE_INV</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row>
        <row r="684">
          <cell r="A684" t="str">
            <v>CML_BL0310b_5_INVE_INV</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row>
        <row r="685">
          <cell r="A685" t="str">
            <v>CML_BL0310c_1_INVE_INV</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row>
        <row r="686">
          <cell r="A686" t="str">
            <v>CML_BL0320_1_INVE_INV</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row>
        <row r="687">
          <cell r="A687" t="str">
            <v>CML_BL0320_2_INVE_INV</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row>
        <row r="688">
          <cell r="A688" t="str">
            <v>CML_BL0320_3_INVE_INV</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row>
        <row r="689">
          <cell r="A689" t="str">
            <v>CML_BL0320_4_INVE_INV</v>
          </cell>
          <cell r="M689">
            <v>28140.7</v>
          </cell>
          <cell r="N689">
            <v>66000</v>
          </cell>
          <cell r="O689">
            <v>0</v>
          </cell>
          <cell r="P689">
            <v>0</v>
          </cell>
          <cell r="Q689">
            <v>0</v>
          </cell>
          <cell r="R689">
            <v>0</v>
          </cell>
          <cell r="S689">
            <v>0</v>
          </cell>
          <cell r="T689">
            <v>32500</v>
          </cell>
          <cell r="U689">
            <v>0</v>
          </cell>
          <cell r="V689">
            <v>0</v>
          </cell>
          <cell r="W689">
            <v>0</v>
          </cell>
          <cell r="X689">
            <v>0</v>
          </cell>
          <cell r="Y689">
            <v>0</v>
          </cell>
          <cell r="Z689">
            <v>33500</v>
          </cell>
          <cell r="AA689">
            <v>54903</v>
          </cell>
          <cell r="AB689">
            <v>82000</v>
          </cell>
          <cell r="AC689">
            <v>78261</v>
          </cell>
        </row>
        <row r="690">
          <cell r="A690" t="str">
            <v>CML_BL0320_5_INVE_INV</v>
          </cell>
          <cell r="M690">
            <v>397000</v>
          </cell>
          <cell r="N690">
            <v>478000.33333333314</v>
          </cell>
          <cell r="O690">
            <v>35171.024936843409</v>
          </cell>
          <cell r="P690">
            <v>45761.256597075037</v>
          </cell>
          <cell r="Q690">
            <v>63311.879021879009</v>
          </cell>
          <cell r="R690">
            <v>39550.972461867241</v>
          </cell>
          <cell r="S690">
            <v>34024.000234000261</v>
          </cell>
          <cell r="T690">
            <v>46650.811149212925</v>
          </cell>
          <cell r="U690">
            <v>30132.720006404215</v>
          </cell>
          <cell r="V690">
            <v>30702.060895199465</v>
          </cell>
          <cell r="W690">
            <v>32410.780667603456</v>
          </cell>
          <cell r="X690">
            <v>46351.262985473528</v>
          </cell>
          <cell r="Y690">
            <v>26006.028277080899</v>
          </cell>
          <cell r="Z690">
            <v>47927.536100694015</v>
          </cell>
          <cell r="AA690">
            <v>647751.30000000005</v>
          </cell>
          <cell r="AB690">
            <v>411132.7</v>
          </cell>
          <cell r="AC690">
            <v>411274.5</v>
          </cell>
        </row>
        <row r="691">
          <cell r="A691" t="str">
            <v>CML_BL0330a_1_INVE_INV</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row>
        <row r="692">
          <cell r="A692" t="str">
            <v>CML_BL0330a_2_INVE_INV</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row>
        <row r="693">
          <cell r="A693" t="str">
            <v>CML_BL0330a_5_INVE_INV</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row>
        <row r="694">
          <cell r="A694" t="str">
            <v>CML_BL0460_3_INVE_INV</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row>
        <row r="695">
          <cell r="A695" t="str">
            <v>PGK_KUERZ</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row>
        <row r="696">
          <cell r="A696" t="str">
            <v>PNK_KUERZ</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row>
        <row r="697">
          <cell r="A697" t="str">
            <v>CML_BL0210_5_INVE_AIB</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row>
        <row r="698">
          <cell r="A698" t="str">
            <v>CML_BL0210_5_INVE_RBW</v>
          </cell>
          <cell r="M698">
            <v>14400</v>
          </cell>
          <cell r="N698">
            <v>10800</v>
          </cell>
          <cell r="O698">
            <v>14100</v>
          </cell>
          <cell r="P698">
            <v>13800</v>
          </cell>
          <cell r="Q698">
            <v>13500</v>
          </cell>
          <cell r="R698">
            <v>13200</v>
          </cell>
          <cell r="S698">
            <v>12900</v>
          </cell>
          <cell r="T698">
            <v>12600</v>
          </cell>
          <cell r="U698">
            <v>12300</v>
          </cell>
          <cell r="V698">
            <v>12000</v>
          </cell>
          <cell r="W698">
            <v>11700</v>
          </cell>
          <cell r="X698">
            <v>11400</v>
          </cell>
          <cell r="Y698">
            <v>11100</v>
          </cell>
          <cell r="Z698">
            <v>10800</v>
          </cell>
          <cell r="AA698">
            <v>7200</v>
          </cell>
          <cell r="AB698">
            <v>3600</v>
          </cell>
          <cell r="AC698">
            <v>0</v>
          </cell>
        </row>
        <row r="699">
          <cell r="A699" t="str">
            <v>CML_BL0330a_5_INVE_AFA</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row>
        <row r="700">
          <cell r="A700" t="str">
            <v>CML_BL0330a_5_INVE_AIB</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row>
        <row r="701">
          <cell r="A701" t="str">
            <v>CML_BL0330a_5_INVE_RBW</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row>
        <row r="702">
          <cell r="A702" t="str">
            <v>Warehouse_spare_inp</v>
          </cell>
          <cell r="M702">
            <v>449361</v>
          </cell>
          <cell r="N702">
            <v>419661</v>
          </cell>
          <cell r="O702">
            <v>446886</v>
          </cell>
          <cell r="P702">
            <v>444411</v>
          </cell>
          <cell r="Q702">
            <v>441936</v>
          </cell>
          <cell r="R702">
            <v>439461</v>
          </cell>
          <cell r="S702">
            <v>436986</v>
          </cell>
          <cell r="T702">
            <v>434511</v>
          </cell>
          <cell r="U702">
            <v>432036</v>
          </cell>
          <cell r="V702">
            <v>429561</v>
          </cell>
          <cell r="W702">
            <v>427086</v>
          </cell>
          <cell r="X702">
            <v>424611</v>
          </cell>
          <cell r="Y702">
            <v>422136</v>
          </cell>
          <cell r="Z702">
            <v>419661</v>
          </cell>
          <cell r="AA702">
            <v>392841</v>
          </cell>
          <cell r="AB702">
            <v>368761</v>
          </cell>
          <cell r="AC702">
            <v>352765</v>
          </cell>
        </row>
        <row r="703">
          <cell r="A703" t="str">
            <v>IPO_BERA</v>
          </cell>
          <cell r="L703">
            <v>-22607</v>
          </cell>
          <cell r="M703">
            <v>-18</v>
          </cell>
          <cell r="N703">
            <v>-15000</v>
          </cell>
          <cell r="O703">
            <v>-1250</v>
          </cell>
          <cell r="P703">
            <v>-1250</v>
          </cell>
          <cell r="Q703">
            <v>-1250</v>
          </cell>
          <cell r="R703">
            <v>-1250</v>
          </cell>
          <cell r="S703">
            <v>-1250</v>
          </cell>
          <cell r="T703">
            <v>-1250</v>
          </cell>
          <cell r="U703">
            <v>-1250</v>
          </cell>
          <cell r="V703">
            <v>-1250</v>
          </cell>
          <cell r="W703">
            <v>-1250</v>
          </cell>
          <cell r="X703">
            <v>-1250</v>
          </cell>
          <cell r="Y703">
            <v>-1250</v>
          </cell>
          <cell r="Z703">
            <v>-1250</v>
          </cell>
          <cell r="AA703">
            <v>-1385</v>
          </cell>
          <cell r="AB703">
            <v>-1385</v>
          </cell>
          <cell r="AC703">
            <v>-1385</v>
          </cell>
        </row>
        <row r="704">
          <cell r="A704" t="str">
            <v>IPO_SONK</v>
          </cell>
          <cell r="L704">
            <v>-5140.8220000000001</v>
          </cell>
          <cell r="M704">
            <v>-79</v>
          </cell>
          <cell r="N704">
            <v>-6502.9050000000007</v>
          </cell>
          <cell r="O704">
            <v>-541.90875000000005</v>
          </cell>
          <cell r="P704">
            <v>-541.90875000000005</v>
          </cell>
          <cell r="Q704">
            <v>-541.90875000000005</v>
          </cell>
          <cell r="R704">
            <v>-541.90875000000005</v>
          </cell>
          <cell r="S704">
            <v>-541.90875000000005</v>
          </cell>
          <cell r="T704">
            <v>-541.90875000000005</v>
          </cell>
          <cell r="U704">
            <v>-541.90875000000005</v>
          </cell>
          <cell r="V704">
            <v>-541.90875000000005</v>
          </cell>
          <cell r="W704">
            <v>-541.90875000000005</v>
          </cell>
          <cell r="X704">
            <v>-541.90875000000005</v>
          </cell>
          <cell r="Y704">
            <v>-541.90875000000005</v>
          </cell>
          <cell r="Z704">
            <v>-541.90875000000005</v>
          </cell>
          <cell r="AA704">
            <v>-772.8862499999999</v>
          </cell>
          <cell r="AB704">
            <v>-576.46653750000007</v>
          </cell>
          <cell r="AC704">
            <v>-593.76053362499999</v>
          </cell>
        </row>
        <row r="705">
          <cell r="A705" t="str">
            <v>Cap_reserve</v>
          </cell>
          <cell r="J705">
            <v>796116</v>
          </cell>
          <cell r="K705">
            <v>0</v>
          </cell>
          <cell r="L705">
            <v>796116</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row>
        <row r="706">
          <cell r="A706" t="str">
            <v>Leg_Res_99_00</v>
          </cell>
          <cell r="J706">
            <v>81841</v>
          </cell>
          <cell r="K706">
            <v>81841</v>
          </cell>
          <cell r="L706">
            <v>81841</v>
          </cell>
          <cell r="M706">
            <v>81841</v>
          </cell>
          <cell r="N706">
            <v>81841</v>
          </cell>
          <cell r="O706">
            <v>81841</v>
          </cell>
          <cell r="P706">
            <v>81841</v>
          </cell>
          <cell r="Q706">
            <v>81841</v>
          </cell>
          <cell r="R706">
            <v>81841</v>
          </cell>
          <cell r="S706">
            <v>81841</v>
          </cell>
          <cell r="T706">
            <v>81841</v>
          </cell>
          <cell r="U706">
            <v>81841</v>
          </cell>
          <cell r="V706">
            <v>81841</v>
          </cell>
          <cell r="W706">
            <v>81841</v>
          </cell>
          <cell r="X706">
            <v>81841</v>
          </cell>
          <cell r="Y706">
            <v>81841</v>
          </cell>
          <cell r="Z706">
            <v>81841</v>
          </cell>
          <cell r="AA706">
            <v>81841</v>
          </cell>
          <cell r="AB706">
            <v>81841</v>
          </cell>
          <cell r="AC706">
            <v>81841</v>
          </cell>
        </row>
        <row r="707">
          <cell r="A707" t="str">
            <v>AA_revalu_reserve</v>
          </cell>
          <cell r="J707">
            <v>0</v>
          </cell>
          <cell r="K707">
            <v>0</v>
          </cell>
          <cell r="L707">
            <v>643185.38475323899</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row>
        <row r="708">
          <cell r="A708" t="str">
            <v>CML_BL0210_2_ALAN_AFA</v>
          </cell>
          <cell r="E708" t="str">
            <v>additional Revenue Fixed Network</v>
          </cell>
          <cell r="J708">
            <v>0</v>
          </cell>
          <cell r="K708">
            <v>0</v>
          </cell>
          <cell r="L708">
            <v>0</v>
          </cell>
          <cell r="M708">
            <v>107.18159020959578</v>
          </cell>
          <cell r="N708">
            <v>107.1815902095958</v>
          </cell>
          <cell r="O708">
            <v>8.9317991841329825</v>
          </cell>
          <cell r="P708">
            <v>8.9317991841329825</v>
          </cell>
          <cell r="Q708">
            <v>8.9317991841329825</v>
          </cell>
          <cell r="R708">
            <v>8.9317991841329825</v>
          </cell>
          <cell r="S708">
            <v>8.9317991841329825</v>
          </cell>
          <cell r="T708">
            <v>8.9317991841329825</v>
          </cell>
          <cell r="U708">
            <v>8.9317991841329825</v>
          </cell>
          <cell r="V708">
            <v>8.9317991841329825</v>
          </cell>
          <cell r="W708">
            <v>8.9317991841329825</v>
          </cell>
          <cell r="X708">
            <v>8.9317991841329825</v>
          </cell>
          <cell r="Y708">
            <v>8.9317991841329825</v>
          </cell>
          <cell r="Z708">
            <v>8.9317991841329825</v>
          </cell>
          <cell r="AA708">
            <v>107.1815902095958</v>
          </cell>
          <cell r="AB708">
            <v>107.1815902095958</v>
          </cell>
          <cell r="AC708">
            <v>49.264369161616884</v>
          </cell>
        </row>
        <row r="709">
          <cell r="A709" t="str">
            <v>CML_BL0210_3_ALAN_ACTI</v>
          </cell>
          <cell r="E709" t="str">
            <v>additional Revenue Mobile</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row>
        <row r="710">
          <cell r="A710" t="str">
            <v>CML_BL0210_3_ALAN_AFA</v>
          </cell>
          <cell r="E710" t="str">
            <v>additional Revenue Real Estate (T-Value)</v>
          </cell>
          <cell r="J710">
            <v>0</v>
          </cell>
          <cell r="K710">
            <v>0</v>
          </cell>
          <cell r="L710">
            <v>0</v>
          </cell>
          <cell r="M710">
            <v>1440.6553501062074</v>
          </cell>
          <cell r="N710">
            <v>1440.6553501062076</v>
          </cell>
          <cell r="O710">
            <v>120.05461250885058</v>
          </cell>
          <cell r="P710">
            <v>120.05461250885058</v>
          </cell>
          <cell r="Q710">
            <v>120.05461250885058</v>
          </cell>
          <cell r="R710">
            <v>120.05461250885058</v>
          </cell>
          <cell r="S710">
            <v>120.05461250885058</v>
          </cell>
          <cell r="T710">
            <v>120.05461250885058</v>
          </cell>
          <cell r="U710">
            <v>120.05461250885058</v>
          </cell>
          <cell r="V710">
            <v>120.05461250885058</v>
          </cell>
          <cell r="W710">
            <v>120.05461250885058</v>
          </cell>
          <cell r="X710">
            <v>120.05461250885058</v>
          </cell>
          <cell r="Y710">
            <v>120.05461250885058</v>
          </cell>
          <cell r="Z710">
            <v>120.05461250885058</v>
          </cell>
          <cell r="AA710">
            <v>1440.6553501062076</v>
          </cell>
          <cell r="AB710">
            <v>1440.6553501062074</v>
          </cell>
          <cell r="AC710">
            <v>209.41888249183802</v>
          </cell>
        </row>
        <row r="711">
          <cell r="A711" t="str">
            <v>CML_BL0210_3_ALAN_AIB</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row>
        <row r="712">
          <cell r="A712" t="str">
            <v>CML_BL0210_4_ALAN_ACTI</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row>
        <row r="713">
          <cell r="A713" t="str">
            <v>CML_BL0210_4_ALAN_AFA</v>
          </cell>
          <cell r="M713">
            <v>1440.6553501062083</v>
          </cell>
          <cell r="N713">
            <v>1440.6553501062083</v>
          </cell>
          <cell r="O713">
            <v>120.05461250885062</v>
          </cell>
          <cell r="P713">
            <v>120.05461250885062</v>
          </cell>
          <cell r="Q713">
            <v>120.05461250885062</v>
          </cell>
          <cell r="R713">
            <v>120.05461250885062</v>
          </cell>
          <cell r="S713">
            <v>120.05461250885062</v>
          </cell>
          <cell r="T713">
            <v>120.05461250885062</v>
          </cell>
          <cell r="U713">
            <v>120.05461250885062</v>
          </cell>
          <cell r="V713">
            <v>120.05461250885062</v>
          </cell>
          <cell r="W713">
            <v>120.05461250885062</v>
          </cell>
          <cell r="X713">
            <v>120.05461250885062</v>
          </cell>
          <cell r="Y713">
            <v>120.05461250885062</v>
          </cell>
          <cell r="Z713">
            <v>120.05461250885062</v>
          </cell>
          <cell r="AA713">
            <v>1440.6553501062083</v>
          </cell>
          <cell r="AB713">
            <v>1440.6553501062083</v>
          </cell>
          <cell r="AC713">
            <v>209.41888249183827</v>
          </cell>
        </row>
        <row r="714">
          <cell r="A714" t="str">
            <v>CML_BL0210_4_ALAN_AIB</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row>
        <row r="715">
          <cell r="A715" t="str">
            <v>CML_BL0210_5_ALAN_AFA</v>
          </cell>
          <cell r="M715">
            <v>2949.2046924484653</v>
          </cell>
          <cell r="N715">
            <v>2949.2046924484653</v>
          </cell>
          <cell r="O715">
            <v>245.76705770403882</v>
          </cell>
          <cell r="P715">
            <v>245.76705770403882</v>
          </cell>
          <cell r="Q715">
            <v>245.76705770403882</v>
          </cell>
          <cell r="R715">
            <v>245.76705770403882</v>
          </cell>
          <cell r="S715">
            <v>245.76705770403882</v>
          </cell>
          <cell r="T715">
            <v>245.76705770403882</v>
          </cell>
          <cell r="U715">
            <v>245.76705770403882</v>
          </cell>
          <cell r="V715">
            <v>245.76705770403882</v>
          </cell>
          <cell r="W715">
            <v>245.76705770403882</v>
          </cell>
          <cell r="X715">
            <v>245.76705770403882</v>
          </cell>
          <cell r="Y715">
            <v>245.76705770403882</v>
          </cell>
          <cell r="Z715">
            <v>245.76705770403882</v>
          </cell>
          <cell r="AA715">
            <v>2949.2046924484653</v>
          </cell>
          <cell r="AB715">
            <v>2949.2046924484648</v>
          </cell>
          <cell r="AC715">
            <v>1098.3890714561389</v>
          </cell>
        </row>
        <row r="716">
          <cell r="A716" t="str">
            <v>CML_BL0210_6_ALAN_AFA</v>
          </cell>
          <cell r="M716">
            <v>206.41588723239687</v>
          </cell>
          <cell r="N716">
            <v>206.41588723239687</v>
          </cell>
          <cell r="O716">
            <v>17.20132393603307</v>
          </cell>
          <cell r="P716">
            <v>17.20132393603307</v>
          </cell>
          <cell r="Q716">
            <v>17.20132393603307</v>
          </cell>
          <cell r="R716">
            <v>17.20132393603307</v>
          </cell>
          <cell r="S716">
            <v>17.20132393603307</v>
          </cell>
          <cell r="T716">
            <v>17.20132393603307</v>
          </cell>
          <cell r="U716">
            <v>17.20132393603307</v>
          </cell>
          <cell r="V716">
            <v>17.20132393603307</v>
          </cell>
          <cell r="W716">
            <v>17.20132393603307</v>
          </cell>
          <cell r="X716">
            <v>17.20132393603307</v>
          </cell>
          <cell r="Y716">
            <v>17.20132393603307</v>
          </cell>
          <cell r="Z716">
            <v>17.20132393603307</v>
          </cell>
          <cell r="AA716">
            <v>206.41588723239687</v>
          </cell>
          <cell r="AB716">
            <v>206.4158872323969</v>
          </cell>
          <cell r="AC716">
            <v>138.60518232041264</v>
          </cell>
        </row>
        <row r="717">
          <cell r="A717" t="str">
            <v>CML_BL0310a_1_ALAN_ACTI</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row>
        <row r="718">
          <cell r="A718" t="str">
            <v>CML_BL0310b_1_ALAN_ACTI</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row>
        <row r="719">
          <cell r="A719" t="str">
            <v>CML_BL0310b_3_ALAN_ACTI</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row>
        <row r="720">
          <cell r="A720" t="str">
            <v>CML_BL0320_1_ALAN_ACTI</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row>
        <row r="721">
          <cell r="A721" t="str">
            <v>CML_BL0320_2_ALAN_AFA</v>
          </cell>
          <cell r="M721">
            <v>886.92645341230605</v>
          </cell>
          <cell r="N721">
            <v>843.93809813160419</v>
          </cell>
          <cell r="O721">
            <v>70.32817484380034</v>
          </cell>
          <cell r="P721">
            <v>70.32817484380034</v>
          </cell>
          <cell r="Q721">
            <v>70.32817484380034</v>
          </cell>
          <cell r="R721">
            <v>70.32817484380034</v>
          </cell>
          <cell r="S721">
            <v>70.32817484380034</v>
          </cell>
          <cell r="T721">
            <v>70.32817484380034</v>
          </cell>
          <cell r="U721">
            <v>70.32817484380034</v>
          </cell>
          <cell r="V721">
            <v>70.32817484380034</v>
          </cell>
          <cell r="W721">
            <v>70.32817484380034</v>
          </cell>
          <cell r="X721">
            <v>70.32817484380034</v>
          </cell>
          <cell r="Y721">
            <v>70.32817484380034</v>
          </cell>
          <cell r="Z721">
            <v>70.32817484380034</v>
          </cell>
          <cell r="AA721">
            <v>818.65037139752394</v>
          </cell>
          <cell r="AB721">
            <v>777.85077764488165</v>
          </cell>
          <cell r="AC721">
            <v>430.34513865656356</v>
          </cell>
        </row>
        <row r="722">
          <cell r="A722" t="str">
            <v>CML_BL0320_2_ALAN_RBW</v>
          </cell>
          <cell r="M722">
            <v>2872.9917670376944</v>
          </cell>
          <cell r="N722">
            <v>2029.05366826609</v>
          </cell>
          <cell r="O722">
            <v>2802.6635921108937</v>
          </cell>
          <cell r="P722">
            <v>2732.3354171840933</v>
          </cell>
          <cell r="Q722">
            <v>2662.0072423472934</v>
          </cell>
          <cell r="R722">
            <v>2591.6790674104923</v>
          </cell>
          <cell r="S722">
            <v>2521.350892483692</v>
          </cell>
          <cell r="T722">
            <v>2451.0227176468916</v>
          </cell>
          <cell r="U722">
            <v>2380.6945427200912</v>
          </cell>
          <cell r="V722">
            <v>2310.3663678932908</v>
          </cell>
          <cell r="W722">
            <v>2240.0381929664909</v>
          </cell>
          <cell r="X722">
            <v>2169.7100180196903</v>
          </cell>
          <cell r="Y722">
            <v>2099.3818431928898</v>
          </cell>
          <cell r="Z722">
            <v>2029.05366826609</v>
          </cell>
          <cell r="AA722">
            <v>1210.403297218566</v>
          </cell>
          <cell r="AB722">
            <v>432.55251953568438</v>
          </cell>
          <cell r="AC722">
            <v>2.2073808791208847</v>
          </cell>
        </row>
        <row r="723">
          <cell r="A723" t="str">
            <v>CML_BL0320_3_ALAN_ACTI</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row>
        <row r="724">
          <cell r="A724" t="str">
            <v>CML_BL0320_4_ALAN_ACTI</v>
          </cell>
          <cell r="M724">
            <v>6301.869665000002</v>
          </cell>
          <cell r="N724">
            <v>6301.8696650000002</v>
          </cell>
          <cell r="O724">
            <v>630.18696650000004</v>
          </cell>
          <cell r="P724">
            <v>0</v>
          </cell>
          <cell r="Q724">
            <v>0</v>
          </cell>
          <cell r="R724">
            <v>1260.3739330000001</v>
          </cell>
          <cell r="S724">
            <v>0</v>
          </cell>
          <cell r="T724">
            <v>0</v>
          </cell>
          <cell r="U724">
            <v>1890.5608994999998</v>
          </cell>
          <cell r="V724">
            <v>0</v>
          </cell>
          <cell r="W724">
            <v>0</v>
          </cell>
          <cell r="X724">
            <v>2520.7478659999997</v>
          </cell>
          <cell r="Y724">
            <v>0</v>
          </cell>
          <cell r="Z724">
            <v>0</v>
          </cell>
          <cell r="AA724">
            <v>0</v>
          </cell>
          <cell r="AB724">
            <v>0</v>
          </cell>
          <cell r="AC724">
            <v>0</v>
          </cell>
        </row>
        <row r="725">
          <cell r="A725" t="str">
            <v>CML_BL0320_5_ALAN_ACTI</v>
          </cell>
          <cell r="M725">
            <v>91378.085100000011</v>
          </cell>
          <cell r="N725">
            <v>91378.085100000011</v>
          </cell>
          <cell r="O725">
            <v>9137.8085099999971</v>
          </cell>
          <cell r="P725">
            <v>0</v>
          </cell>
          <cell r="Q725">
            <v>0</v>
          </cell>
          <cell r="R725">
            <v>18275.617019999994</v>
          </cell>
          <cell r="S725">
            <v>0</v>
          </cell>
          <cell r="T725">
            <v>0</v>
          </cell>
          <cell r="U725">
            <v>27413.425529999979</v>
          </cell>
          <cell r="V725">
            <v>0</v>
          </cell>
          <cell r="W725">
            <v>0</v>
          </cell>
          <cell r="X725">
            <v>36551.234039999988</v>
          </cell>
          <cell r="Y725">
            <v>0</v>
          </cell>
          <cell r="Z725">
            <v>0</v>
          </cell>
          <cell r="AA725">
            <v>0</v>
          </cell>
          <cell r="AB725">
            <v>0</v>
          </cell>
          <cell r="AC725">
            <v>0</v>
          </cell>
        </row>
        <row r="726">
          <cell r="A726" t="str">
            <v>CML_BL0320_6_ALAN_AFA</v>
          </cell>
          <cell r="M726">
            <v>3444.0756850970779</v>
          </cell>
          <cell r="N726">
            <v>3400.0146312363877</v>
          </cell>
          <cell r="O726">
            <v>283.3345525997824</v>
          </cell>
          <cell r="P726">
            <v>283.3345525997824</v>
          </cell>
          <cell r="Q726">
            <v>283.3345525997824</v>
          </cell>
          <cell r="R726">
            <v>283.3345525997824</v>
          </cell>
          <cell r="S726">
            <v>283.3345525997824</v>
          </cell>
          <cell r="T726">
            <v>283.3345525997824</v>
          </cell>
          <cell r="U726">
            <v>283.3345525997824</v>
          </cell>
          <cell r="V726">
            <v>283.3345525997824</v>
          </cell>
          <cell r="W726">
            <v>283.3345525997824</v>
          </cell>
          <cell r="X726">
            <v>283.3345525997824</v>
          </cell>
          <cell r="Y726">
            <v>283.3345525997824</v>
          </cell>
          <cell r="Z726">
            <v>283.3345525997824</v>
          </cell>
          <cell r="AA726">
            <v>3367.5793689628954</v>
          </cell>
          <cell r="AB726">
            <v>3249.9127578814964</v>
          </cell>
          <cell r="AC726">
            <v>1300.7418185979177</v>
          </cell>
        </row>
        <row r="727">
          <cell r="A727" t="str">
            <v>CML_BL0320_6_ALAN_RBW</v>
          </cell>
          <cell r="M727">
            <v>11390.420764938921</v>
          </cell>
          <cell r="N727">
            <v>7990.4061336395262</v>
          </cell>
          <cell r="O727">
            <v>11107.086212306143</v>
          </cell>
          <cell r="P727">
            <v>10823.751659434361</v>
          </cell>
          <cell r="Q727">
            <v>10540.417107040576</v>
          </cell>
          <cell r="R727">
            <v>10257.082554447801</v>
          </cell>
          <cell r="S727">
            <v>9973.7480017630096</v>
          </cell>
          <cell r="T727">
            <v>9690.4134492462272</v>
          </cell>
          <cell r="U727">
            <v>9407.0788965654483</v>
          </cell>
          <cell r="V727">
            <v>9123.7443441226624</v>
          </cell>
          <cell r="W727">
            <v>8840.4097913368769</v>
          </cell>
          <cell r="X727">
            <v>8557.0752390340967</v>
          </cell>
          <cell r="Y727">
            <v>8273.7406862303105</v>
          </cell>
          <cell r="Z727">
            <v>7990.4061336395262</v>
          </cell>
          <cell r="AA727">
            <v>4622.8267647746325</v>
          </cell>
          <cell r="AB727">
            <v>1372.9140067771361</v>
          </cell>
          <cell r="AC727">
            <v>72.172188179218054</v>
          </cell>
        </row>
        <row r="728">
          <cell r="A728" t="str">
            <v>CML_BL0330a_1_ALAN_ACTI</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row>
        <row r="729">
          <cell r="A729" t="str">
            <v>CML_BL0330a_2_ALAN_AFA</v>
          </cell>
          <cell r="M729">
            <v>384.35419708487581</v>
          </cell>
          <cell r="N729">
            <v>382.40070920161412</v>
          </cell>
          <cell r="O729">
            <v>31.866725764801178</v>
          </cell>
          <cell r="P729">
            <v>31.866725764801178</v>
          </cell>
          <cell r="Q729">
            <v>31.866725764801178</v>
          </cell>
          <cell r="R729">
            <v>31.866725764801178</v>
          </cell>
          <cell r="S729">
            <v>31.866725764801178</v>
          </cell>
          <cell r="T729">
            <v>31.866725764801178</v>
          </cell>
          <cell r="U729">
            <v>31.866725764801178</v>
          </cell>
          <cell r="V729">
            <v>31.866725764801178</v>
          </cell>
          <cell r="W729">
            <v>31.866725764801178</v>
          </cell>
          <cell r="X729">
            <v>31.866725764801178</v>
          </cell>
          <cell r="Y729">
            <v>31.866725764801178</v>
          </cell>
          <cell r="Z729">
            <v>31.866725764801178</v>
          </cell>
          <cell r="AA729">
            <v>378.90818896892443</v>
          </cell>
          <cell r="AB729">
            <v>373.44519956578773</v>
          </cell>
          <cell r="AC729">
            <v>315.31098149938913</v>
          </cell>
        </row>
        <row r="730">
          <cell r="A730" t="str">
            <v>CML_BL0330a_2_ALAN_RBW</v>
          </cell>
          <cell r="M730">
            <v>2609.5911829631241</v>
          </cell>
          <cell r="N730">
            <v>2227.1904736995111</v>
          </cell>
          <cell r="O730">
            <v>2577.7244570823223</v>
          </cell>
          <cell r="P730">
            <v>2545.8577313905212</v>
          </cell>
          <cell r="Q730">
            <v>2513.99100561972</v>
          </cell>
          <cell r="R730">
            <v>2482.1242798289195</v>
          </cell>
          <cell r="S730">
            <v>2450.2575541571182</v>
          </cell>
          <cell r="T730">
            <v>2418.3908282663174</v>
          </cell>
          <cell r="U730">
            <v>2386.5241024955171</v>
          </cell>
          <cell r="V730">
            <v>2354.6573768137155</v>
          </cell>
          <cell r="W730">
            <v>2322.7906510329149</v>
          </cell>
          <cell r="X730">
            <v>2290.9239252521133</v>
          </cell>
          <cell r="Y730">
            <v>2259.0571994703118</v>
          </cell>
          <cell r="Z730">
            <v>2227.1904736995111</v>
          </cell>
          <cell r="AA730">
            <v>1848.2822847685861</v>
          </cell>
          <cell r="AB730">
            <v>1474.8370851587986</v>
          </cell>
          <cell r="AC730">
            <v>1159.5261036564088</v>
          </cell>
        </row>
        <row r="731">
          <cell r="A731" t="str">
            <v>CML_BL0330a_3_ALAN_AFA</v>
          </cell>
          <cell r="M731">
            <v>18.508890721000004</v>
          </cell>
          <cell r="N731">
            <v>18.508890721000004</v>
          </cell>
          <cell r="O731">
            <v>1.5424075589999999</v>
          </cell>
          <cell r="P731">
            <v>1.5424075589999999</v>
          </cell>
          <cell r="Q731">
            <v>1.5424075589999999</v>
          </cell>
          <cell r="R731">
            <v>1.5424075589999999</v>
          </cell>
          <cell r="S731">
            <v>1.5424075589999999</v>
          </cell>
          <cell r="T731">
            <v>1.5424075589999999</v>
          </cell>
          <cell r="U731">
            <v>1.5424075589999999</v>
          </cell>
          <cell r="V731">
            <v>1.5424075589999999</v>
          </cell>
          <cell r="W731">
            <v>1.5424075589999999</v>
          </cell>
          <cell r="X731">
            <v>1.5424075589999999</v>
          </cell>
          <cell r="Y731">
            <v>1.5424075589999999</v>
          </cell>
          <cell r="Z731">
            <v>1.5424075589999999</v>
          </cell>
          <cell r="AA731">
            <v>18.508890721000004</v>
          </cell>
          <cell r="AB731">
            <v>18.508890721000004</v>
          </cell>
          <cell r="AC731">
            <v>15.481228061000001</v>
          </cell>
        </row>
        <row r="732">
          <cell r="A732" t="str">
            <v>CML_BL0330a_3_ALAN_RBW</v>
          </cell>
          <cell r="M732">
            <v>88.855579281000004</v>
          </cell>
          <cell r="N732">
            <v>70.346688551</v>
          </cell>
          <cell r="O732">
            <v>87.313171712999988</v>
          </cell>
          <cell r="P732">
            <v>85.770764154999995</v>
          </cell>
          <cell r="Q732">
            <v>84.228356587999997</v>
          </cell>
          <cell r="R732">
            <v>82.685949031000007</v>
          </cell>
          <cell r="S732">
            <v>81.143541482999993</v>
          </cell>
          <cell r="T732">
            <v>79.601133916000009</v>
          </cell>
          <cell r="U732">
            <v>78.058726358999991</v>
          </cell>
          <cell r="V732">
            <v>76.516318791000003</v>
          </cell>
          <cell r="W732">
            <v>74.973911232999995</v>
          </cell>
          <cell r="X732">
            <v>73.431503666000012</v>
          </cell>
          <cell r="Y732">
            <v>71.889096119000001</v>
          </cell>
          <cell r="Z732">
            <v>70.346688551</v>
          </cell>
          <cell r="AA732">
            <v>51.837797821000002</v>
          </cell>
          <cell r="AB732">
            <v>33.328907102999999</v>
          </cell>
          <cell r="AC732">
            <v>17.847679042999999</v>
          </cell>
        </row>
        <row r="733">
          <cell r="A733" t="str">
            <v>CML_BL0330a_4_ALAN_AFA</v>
          </cell>
          <cell r="M733">
            <v>26621.922586271772</v>
          </cell>
          <cell r="N733">
            <v>23814.684269250385</v>
          </cell>
          <cell r="O733">
            <v>1982.8402051250316</v>
          </cell>
          <cell r="P733">
            <v>1982.8402051250316</v>
          </cell>
          <cell r="Q733">
            <v>1982.8402051250316</v>
          </cell>
          <cell r="R733">
            <v>1983.6986137856582</v>
          </cell>
          <cell r="S733">
            <v>1983.6986137856582</v>
          </cell>
          <cell r="T733">
            <v>1983.6986137856582</v>
          </cell>
          <cell r="U733">
            <v>1984.986226776598</v>
          </cell>
          <cell r="V733">
            <v>1984.986226776598</v>
          </cell>
          <cell r="W733">
            <v>1984.986226776598</v>
          </cell>
          <cell r="X733">
            <v>1986.7030440978506</v>
          </cell>
          <cell r="Y733">
            <v>1986.7030440978506</v>
          </cell>
          <cell r="Z733">
            <v>1986.7030440978506</v>
          </cell>
          <cell r="AA733">
            <v>21682.176145580477</v>
          </cell>
          <cell r="AB733">
            <v>18029.241873212151</v>
          </cell>
          <cell r="AC733">
            <v>12727.939643463898</v>
          </cell>
        </row>
        <row r="734">
          <cell r="A734" t="str">
            <v>CML_BL0330a_4_ALAN_RBW</v>
          </cell>
          <cell r="M734">
            <v>127516.24002375813</v>
          </cell>
          <cell r="N734">
            <v>104091.88414445295</v>
          </cell>
          <cell r="O734">
            <v>125572.43265737826</v>
          </cell>
          <cell r="P734">
            <v>123589.59245259312</v>
          </cell>
          <cell r="Q734">
            <v>121606.75224726326</v>
          </cell>
          <cell r="R734">
            <v>119701.11931176751</v>
          </cell>
          <cell r="S734">
            <v>117717.42069776682</v>
          </cell>
          <cell r="T734">
            <v>115733.72208428111</v>
          </cell>
          <cell r="U734">
            <v>113865.83437428961</v>
          </cell>
          <cell r="V734">
            <v>111880.84814734792</v>
          </cell>
          <cell r="W734">
            <v>109895.86192082142</v>
          </cell>
          <cell r="X734">
            <v>108065.29023256357</v>
          </cell>
          <cell r="Y734">
            <v>106078.58718880077</v>
          </cell>
          <cell r="Z734">
            <v>104091.88414445295</v>
          </cell>
          <cell r="AA734">
            <v>82409.707998847414</v>
          </cell>
          <cell r="AB734">
            <v>64380.466125630301</v>
          </cell>
          <cell r="AC734">
            <v>51652.526482131223</v>
          </cell>
        </row>
        <row r="735">
          <cell r="A735" t="str">
            <v>CML_BL0330a_5_ALAN_AFA</v>
          </cell>
          <cell r="M735">
            <v>3113.5391915896871</v>
          </cell>
          <cell r="N735">
            <v>3005.3052262738629</v>
          </cell>
          <cell r="O735">
            <v>250.4421021844889</v>
          </cell>
          <cell r="P735">
            <v>250.4421021844889</v>
          </cell>
          <cell r="Q735">
            <v>250.4421021844889</v>
          </cell>
          <cell r="R735">
            <v>250.4421021844889</v>
          </cell>
          <cell r="S735">
            <v>250.4421021844889</v>
          </cell>
          <cell r="T735">
            <v>250.4421021844889</v>
          </cell>
          <cell r="U735">
            <v>250.4421021844889</v>
          </cell>
          <cell r="V735">
            <v>250.4421021844889</v>
          </cell>
          <cell r="W735">
            <v>250.4421021844889</v>
          </cell>
          <cell r="X735">
            <v>250.4421021844889</v>
          </cell>
          <cell r="Y735">
            <v>250.4421021844889</v>
          </cell>
          <cell r="Z735">
            <v>250.4421021844889</v>
          </cell>
          <cell r="AA735">
            <v>2844.8592423969149</v>
          </cell>
          <cell r="AB735">
            <v>2639.9808696346154</v>
          </cell>
          <cell r="AC735">
            <v>2323.294012070764</v>
          </cell>
        </row>
        <row r="736">
          <cell r="A736" t="str">
            <v>CML_BL0330a_5_ALAN_RBW</v>
          </cell>
          <cell r="M736">
            <v>18666.184683388339</v>
          </cell>
          <cell r="N736">
            <v>15660.879457310437</v>
          </cell>
          <cell r="O736">
            <v>18415.74258126584</v>
          </cell>
          <cell r="P736">
            <v>18165.30047914734</v>
          </cell>
          <cell r="Q736">
            <v>17914.858377028864</v>
          </cell>
          <cell r="R736">
            <v>17664.416274710366</v>
          </cell>
          <cell r="S736">
            <v>17413.97417260988</v>
          </cell>
          <cell r="T736">
            <v>17163.532070489378</v>
          </cell>
          <cell r="U736">
            <v>16913.089968188891</v>
          </cell>
          <cell r="V736">
            <v>16662.647865890387</v>
          </cell>
          <cell r="W736">
            <v>16412.20576396992</v>
          </cell>
          <cell r="X736">
            <v>16161.763661529414</v>
          </cell>
          <cell r="Y736">
            <v>15911.321559530928</v>
          </cell>
          <cell r="Z736">
            <v>15660.879457310437</v>
          </cell>
          <cell r="AA736">
            <v>12816.020214913549</v>
          </cell>
          <cell r="AB736">
            <v>10176.039345462905</v>
          </cell>
          <cell r="AC736">
            <v>7852.7453333981548</v>
          </cell>
        </row>
        <row r="737">
          <cell r="A737" t="str">
            <v>CML_BL0330b_1_ALAN_ACTI</v>
          </cell>
          <cell r="M737">
            <v>195.54230000000001</v>
          </cell>
          <cell r="N737">
            <v>195.54229999999995</v>
          </cell>
          <cell r="O737">
            <v>19.554229999999997</v>
          </cell>
          <cell r="P737">
            <v>0</v>
          </cell>
          <cell r="Q737">
            <v>0</v>
          </cell>
          <cell r="R737">
            <v>39.108459999999994</v>
          </cell>
          <cell r="S737">
            <v>0</v>
          </cell>
          <cell r="T737">
            <v>0</v>
          </cell>
          <cell r="U737">
            <v>58.662689999999984</v>
          </cell>
          <cell r="V737">
            <v>0</v>
          </cell>
          <cell r="W737">
            <v>0</v>
          </cell>
          <cell r="X737">
            <v>78.216919999999973</v>
          </cell>
          <cell r="Y737">
            <v>0</v>
          </cell>
          <cell r="Z737">
            <v>0</v>
          </cell>
          <cell r="AA737">
            <v>0</v>
          </cell>
          <cell r="AB737">
            <v>0</v>
          </cell>
          <cell r="AC737">
            <v>0</v>
          </cell>
        </row>
        <row r="738">
          <cell r="A738" t="str">
            <v>CML_BL0330b_3_ALAN_AFA</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row>
        <row r="739">
          <cell r="A739" t="str">
            <v>CML_BL0330b_3_ALAN_RBW</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row>
        <row r="740">
          <cell r="A740" t="str">
            <v>CML_BL0330b_4_ALAN_AFA</v>
          </cell>
          <cell r="M740">
            <v>711.28779611360869</v>
          </cell>
          <cell r="N740">
            <v>698.28533096464002</v>
          </cell>
          <cell r="O740">
            <v>58.190444247053328</v>
          </cell>
          <cell r="P740">
            <v>58.190444247053328</v>
          </cell>
          <cell r="Q740">
            <v>58.190444247053328</v>
          </cell>
          <cell r="R740">
            <v>58.190444247053328</v>
          </cell>
          <cell r="S740">
            <v>58.190444247053328</v>
          </cell>
          <cell r="T740">
            <v>58.190444247053328</v>
          </cell>
          <cell r="U740">
            <v>58.190444247053328</v>
          </cell>
          <cell r="V740">
            <v>58.190444247053328</v>
          </cell>
          <cell r="W740">
            <v>58.190444247053328</v>
          </cell>
          <cell r="X740">
            <v>58.190444247053328</v>
          </cell>
          <cell r="Y740">
            <v>58.190444247053328</v>
          </cell>
          <cell r="Z740">
            <v>58.190444247053328</v>
          </cell>
          <cell r="AA740">
            <v>683.31820953720967</v>
          </cell>
          <cell r="AB740">
            <v>668.14039395300983</v>
          </cell>
          <cell r="AC740">
            <v>621.0080064044156</v>
          </cell>
        </row>
        <row r="741">
          <cell r="A741" t="str">
            <v>CML_BL0330b_4_ALAN_RBW</v>
          </cell>
          <cell r="M741">
            <v>6125.2206338863934</v>
          </cell>
          <cell r="N741">
            <v>5426.9353029217527</v>
          </cell>
          <cell r="O741">
            <v>6067.0301896393376</v>
          </cell>
          <cell r="P741">
            <v>6008.8397453922844</v>
          </cell>
          <cell r="Q741">
            <v>5950.649301145233</v>
          </cell>
          <cell r="R741">
            <v>5892.4588568981817</v>
          </cell>
          <cell r="S741">
            <v>5834.2684126511285</v>
          </cell>
          <cell r="T741">
            <v>5776.0779684040708</v>
          </cell>
          <cell r="U741">
            <v>5717.8875241570186</v>
          </cell>
          <cell r="V741">
            <v>5659.6970799099654</v>
          </cell>
          <cell r="W741">
            <v>5601.5066356629131</v>
          </cell>
          <cell r="X741">
            <v>5543.3161914158582</v>
          </cell>
          <cell r="Y741">
            <v>5485.1257471688059</v>
          </cell>
          <cell r="Z741">
            <v>5426.9353029217527</v>
          </cell>
          <cell r="AA741">
            <v>4743.617093384546</v>
          </cell>
          <cell r="AB741">
            <v>4075.4766994315332</v>
          </cell>
          <cell r="AC741">
            <v>3454.4686930271178</v>
          </cell>
        </row>
        <row r="742">
          <cell r="A742" t="str">
            <v>CML_BL0330b_5_ALAN_AFA</v>
          </cell>
          <cell r="M742">
            <v>153.42441744809625</v>
          </cell>
          <cell r="N742">
            <v>134.36727459095337</v>
          </cell>
          <cell r="O742">
            <v>11.197272882579448</v>
          </cell>
          <cell r="P742">
            <v>11.197272882579448</v>
          </cell>
          <cell r="Q742">
            <v>11.197272882579448</v>
          </cell>
          <cell r="R742">
            <v>11.197272882579448</v>
          </cell>
          <cell r="S742">
            <v>11.197272882579448</v>
          </cell>
          <cell r="T742">
            <v>11.197272882579448</v>
          </cell>
          <cell r="U742">
            <v>11.197272882579448</v>
          </cell>
          <cell r="V742">
            <v>11.197272882579448</v>
          </cell>
          <cell r="W742">
            <v>11.197272882579448</v>
          </cell>
          <cell r="X742">
            <v>11.197272882579448</v>
          </cell>
          <cell r="Y742">
            <v>11.197272882579448</v>
          </cell>
          <cell r="Z742">
            <v>11.197272882579448</v>
          </cell>
          <cell r="AA742">
            <v>71.815846019524798</v>
          </cell>
          <cell r="AB742">
            <v>66.385679352858119</v>
          </cell>
          <cell r="AC742">
            <v>61.52021624453787</v>
          </cell>
        </row>
        <row r="743">
          <cell r="A743" t="str">
            <v>CML_BL0330b_5_ALAN_RBW</v>
          </cell>
          <cell r="M743">
            <v>1475.5025625519038</v>
          </cell>
          <cell r="N743">
            <v>1341.1352879609512</v>
          </cell>
          <cell r="O743">
            <v>1464.3052896693246</v>
          </cell>
          <cell r="P743">
            <v>1453.1080167867453</v>
          </cell>
          <cell r="Q743">
            <v>1441.9107439041657</v>
          </cell>
          <cell r="R743">
            <v>1430.7134710215867</v>
          </cell>
          <cell r="S743">
            <v>1419.516198139007</v>
          </cell>
          <cell r="T743">
            <v>1408.3189252564277</v>
          </cell>
          <cell r="U743">
            <v>1397.1216523738476</v>
          </cell>
          <cell r="V743">
            <v>1385.9243794912684</v>
          </cell>
          <cell r="W743">
            <v>1374.7271066086892</v>
          </cell>
          <cell r="X743">
            <v>1363.5298337261097</v>
          </cell>
          <cell r="Y743">
            <v>1352.3325608435302</v>
          </cell>
          <cell r="Z743">
            <v>1341.1352879609512</v>
          </cell>
          <cell r="AA743">
            <v>1269.3194419414251</v>
          </cell>
          <cell r="AB743">
            <v>1202.9337625885676</v>
          </cell>
          <cell r="AC743">
            <v>1141.41354634403</v>
          </cell>
        </row>
        <row r="744">
          <cell r="A744" t="str">
            <v>CML_BL0330b_6_ALAN_AFA</v>
          </cell>
          <cell r="M744">
            <v>0.17237473684210453</v>
          </cell>
          <cell r="N744">
            <v>0.17237473684210453</v>
          </cell>
          <cell r="O744">
            <v>1.4364561403508714E-2</v>
          </cell>
          <cell r="P744">
            <v>1.4364561403508714E-2</v>
          </cell>
          <cell r="Q744">
            <v>1.4364561403508714E-2</v>
          </cell>
          <cell r="R744">
            <v>1.4364561403508714E-2</v>
          </cell>
          <cell r="S744">
            <v>1.4364561403508714E-2</v>
          </cell>
          <cell r="T744">
            <v>1.4364561403508714E-2</v>
          </cell>
          <cell r="U744">
            <v>1.4364561403508714E-2</v>
          </cell>
          <cell r="V744">
            <v>1.4364561403508714E-2</v>
          </cell>
          <cell r="W744">
            <v>1.4364561403508714E-2</v>
          </cell>
          <cell r="X744">
            <v>1.4364561403508714E-2</v>
          </cell>
          <cell r="Y744">
            <v>1.4364561403508714E-2</v>
          </cell>
          <cell r="Z744">
            <v>1.4364561403508714E-2</v>
          </cell>
          <cell r="AA744">
            <v>0.17237473684210453</v>
          </cell>
          <cell r="AB744">
            <v>0.17237473684210453</v>
          </cell>
          <cell r="AC744">
            <v>0.17237473684210453</v>
          </cell>
        </row>
        <row r="745">
          <cell r="A745" t="str">
            <v>CML_BL0330b_6_ALAN_RBW</v>
          </cell>
          <cell r="M745">
            <v>1.4651852631578954</v>
          </cell>
          <cell r="N745">
            <v>1.2928105263157912</v>
          </cell>
          <cell r="O745">
            <v>1.4508207017543868</v>
          </cell>
          <cell r="P745">
            <v>1.4364561403508782</v>
          </cell>
          <cell r="Q745">
            <v>1.4220915789473696</v>
          </cell>
          <cell r="R745">
            <v>1.4077270175438605</v>
          </cell>
          <cell r="S745">
            <v>1.3933624561403521</v>
          </cell>
          <cell r="T745">
            <v>1.3789978947368431</v>
          </cell>
          <cell r="U745">
            <v>1.3646333333333345</v>
          </cell>
          <cell r="V745">
            <v>1.3502687719298256</v>
          </cell>
          <cell r="W745">
            <v>1.3359042105263172</v>
          </cell>
          <cell r="X745">
            <v>1.3215396491228084</v>
          </cell>
          <cell r="Y745">
            <v>1.3071750877192998</v>
          </cell>
          <cell r="Z745">
            <v>1.2928105263157912</v>
          </cell>
          <cell r="AA745">
            <v>1.1204357894736863</v>
          </cell>
          <cell r="AB745">
            <v>0.94806105263158169</v>
          </cell>
          <cell r="AC745">
            <v>0.77568631578947711</v>
          </cell>
        </row>
        <row r="746">
          <cell r="A746" t="str">
            <v>CML_BL0340_1_ALAN_AIB</v>
          </cell>
          <cell r="M746">
            <v>195.54229999999995</v>
          </cell>
          <cell r="N746">
            <v>0</v>
          </cell>
          <cell r="O746">
            <v>175.98806999999999</v>
          </cell>
          <cell r="P746">
            <v>175.98806999999999</v>
          </cell>
          <cell r="Q746">
            <v>175.98806999999999</v>
          </cell>
          <cell r="R746">
            <v>136.87960999999996</v>
          </cell>
          <cell r="S746">
            <v>136.87960999999996</v>
          </cell>
          <cell r="T746">
            <v>136.87960999999996</v>
          </cell>
          <cell r="U746">
            <v>78.216919999999959</v>
          </cell>
          <cell r="V746">
            <v>78.216919999999959</v>
          </cell>
          <cell r="W746">
            <v>78.216919999999959</v>
          </cell>
          <cell r="X746">
            <v>0</v>
          </cell>
          <cell r="Y746">
            <v>0</v>
          </cell>
          <cell r="Z746">
            <v>0</v>
          </cell>
          <cell r="AA746">
            <v>0</v>
          </cell>
          <cell r="AB746">
            <v>0</v>
          </cell>
          <cell r="AC746">
            <v>0</v>
          </cell>
        </row>
        <row r="747">
          <cell r="A747" t="str">
            <v>CML_BL0340_3_ALAN_AIB</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row>
        <row r="748">
          <cell r="A748" t="str">
            <v>CML_BL0340_4_ALAN_AIB</v>
          </cell>
          <cell r="M748">
            <v>70730.814454999971</v>
          </cell>
          <cell r="N748">
            <v>-8.5029761009991489E-12</v>
          </cell>
          <cell r="O748">
            <v>63657.733009499985</v>
          </cell>
          <cell r="P748">
            <v>63657.733009499985</v>
          </cell>
          <cell r="Q748">
            <v>63657.733009499985</v>
          </cell>
          <cell r="R748">
            <v>49511.570118499963</v>
          </cell>
          <cell r="S748">
            <v>49511.570118499963</v>
          </cell>
          <cell r="T748">
            <v>49511.570118499963</v>
          </cell>
          <cell r="U748">
            <v>28292.325781999974</v>
          </cell>
          <cell r="V748">
            <v>28292.325781999974</v>
          </cell>
          <cell r="W748">
            <v>28292.325781999974</v>
          </cell>
          <cell r="X748">
            <v>-8.5029761009991489E-12</v>
          </cell>
          <cell r="Y748">
            <v>-8.5029761009991489E-12</v>
          </cell>
          <cell r="Z748">
            <v>-8.5029761009991489E-12</v>
          </cell>
          <cell r="AA748">
            <v>-8.5029761009991489E-12</v>
          </cell>
          <cell r="AB748">
            <v>-8.5029761009991489E-12</v>
          </cell>
          <cell r="AC748">
            <v>-8.5029761009991489E-12</v>
          </cell>
        </row>
        <row r="749">
          <cell r="A749" t="str">
            <v>CML_BL0340_5_ALAN_AIB</v>
          </cell>
          <cell r="M749">
            <v>91394.615850000147</v>
          </cell>
          <cell r="N749">
            <v>2.1253754312056117E-10</v>
          </cell>
          <cell r="O749">
            <v>82255.154265000179</v>
          </cell>
          <cell r="P749">
            <v>82255.154265000179</v>
          </cell>
          <cell r="Q749">
            <v>82255.154265000179</v>
          </cell>
          <cell r="R749">
            <v>63976.231095000185</v>
          </cell>
          <cell r="S749">
            <v>63976.231095000185</v>
          </cell>
          <cell r="T749">
            <v>63976.231095000185</v>
          </cell>
          <cell r="U749">
            <v>36557.846340000156</v>
          </cell>
          <cell r="V749">
            <v>36557.846340000156</v>
          </cell>
          <cell r="W749">
            <v>36557.846340000156</v>
          </cell>
          <cell r="X749">
            <v>2.1253754312056117E-10</v>
          </cell>
          <cell r="Y749">
            <v>2.1253754312056117E-10</v>
          </cell>
          <cell r="Z749">
            <v>2.1253754312056117E-10</v>
          </cell>
          <cell r="AA749">
            <v>2.1253754312056117E-10</v>
          </cell>
          <cell r="AB749">
            <v>2.1253754312056117E-10</v>
          </cell>
          <cell r="AC749">
            <v>2.1253754312056117E-10</v>
          </cell>
        </row>
        <row r="750">
          <cell r="A750" t="str">
            <v>Rev_Corr_FN</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row>
        <row r="751">
          <cell r="A751" t="str">
            <v>Rev_Corr_MOB</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row>
        <row r="752">
          <cell r="A752" t="str">
            <v>T_VALUE</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row>
        <row r="753">
          <cell r="A753" t="str">
            <v>Inc_inv_ext_ZABA</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row>
        <row r="754">
          <cell r="A754" t="str">
            <v>taxrate_ZABA</v>
          </cell>
          <cell r="M754">
            <v>0.2</v>
          </cell>
          <cell r="N754">
            <v>0.2</v>
          </cell>
          <cell r="O754">
            <v>0.2</v>
          </cell>
          <cell r="P754">
            <v>0.2</v>
          </cell>
          <cell r="Q754">
            <v>0.2</v>
          </cell>
          <cell r="R754">
            <v>0.2</v>
          </cell>
          <cell r="S754">
            <v>0.2</v>
          </cell>
          <cell r="T754">
            <v>0.2</v>
          </cell>
          <cell r="U754">
            <v>0.2</v>
          </cell>
          <cell r="V754">
            <v>0.2</v>
          </cell>
          <cell r="W754">
            <v>0.2</v>
          </cell>
          <cell r="X754">
            <v>0.2</v>
          </cell>
          <cell r="Y754">
            <v>0.2</v>
          </cell>
          <cell r="Z754">
            <v>0.2</v>
          </cell>
          <cell r="AA754">
            <v>0.2</v>
          </cell>
          <cell r="AB754">
            <v>0.2</v>
          </cell>
          <cell r="AC754">
            <v>0.2</v>
          </cell>
        </row>
        <row r="755">
          <cell r="A755" t="str">
            <v>Inc_inv_ext_other</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row>
        <row r="756">
          <cell r="A756" t="str">
            <v>Oth_int_receivsimilar_inc_inp</v>
          </cell>
          <cell r="M756">
            <v>120000</v>
          </cell>
          <cell r="N756">
            <v>75000</v>
          </cell>
          <cell r="O756">
            <v>6000</v>
          </cell>
          <cell r="P756">
            <v>6500</v>
          </cell>
          <cell r="Q756">
            <v>6500</v>
          </cell>
          <cell r="R756">
            <v>6000</v>
          </cell>
          <cell r="S756">
            <v>6000</v>
          </cell>
          <cell r="T756">
            <v>6000</v>
          </cell>
          <cell r="U756">
            <v>6000</v>
          </cell>
          <cell r="V756">
            <v>6000</v>
          </cell>
          <cell r="W756">
            <v>6000</v>
          </cell>
          <cell r="X756">
            <v>6500</v>
          </cell>
          <cell r="Y756">
            <v>6500</v>
          </cell>
          <cell r="Z756">
            <v>7000</v>
          </cell>
          <cell r="AA756">
            <v>70000</v>
          </cell>
          <cell r="AB756">
            <v>65000</v>
          </cell>
          <cell r="AC756">
            <v>60000</v>
          </cell>
        </row>
        <row r="757">
          <cell r="A757" t="str">
            <v>Oth_int_receivsimilar_inc_Siemens</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row>
        <row r="758">
          <cell r="A758" t="str">
            <v>CML_BL0330a_6_ALAN_AFA</v>
          </cell>
          <cell r="M758">
            <v>279.64485042162426</v>
          </cell>
          <cell r="N758">
            <v>279.34658500985955</v>
          </cell>
          <cell r="O758">
            <v>23.27888208457162</v>
          </cell>
          <cell r="P758">
            <v>23.27888208457162</v>
          </cell>
          <cell r="Q758">
            <v>23.27888208457162</v>
          </cell>
          <cell r="R758">
            <v>23.27888208457162</v>
          </cell>
          <cell r="S758">
            <v>23.27888208457162</v>
          </cell>
          <cell r="T758">
            <v>23.27888208457162</v>
          </cell>
          <cell r="U758">
            <v>23.27888208457162</v>
          </cell>
          <cell r="V758">
            <v>23.27888208457162</v>
          </cell>
          <cell r="W758">
            <v>23.27888208457162</v>
          </cell>
          <cell r="X758">
            <v>23.27888208457162</v>
          </cell>
          <cell r="Y758">
            <v>23.27888208457162</v>
          </cell>
          <cell r="Z758">
            <v>23.27888208457162</v>
          </cell>
          <cell r="AA758">
            <v>278.3756685323317</v>
          </cell>
          <cell r="AB758">
            <v>273.76634196644784</v>
          </cell>
          <cell r="AC758">
            <v>234.19574248021007</v>
          </cell>
        </row>
        <row r="759">
          <cell r="A759" t="str">
            <v>CML_BL0330a_6_ALAN_RBW</v>
          </cell>
          <cell r="M759">
            <v>2014.4772595743777</v>
          </cell>
          <cell r="N759">
            <v>1735.1306745675129</v>
          </cell>
          <cell r="O759">
            <v>1991.1983775028061</v>
          </cell>
          <cell r="P759">
            <v>1967.9194954152322</v>
          </cell>
          <cell r="Q759">
            <v>1944.640613316662</v>
          </cell>
          <cell r="R759">
            <v>1921.3617312370902</v>
          </cell>
          <cell r="S759">
            <v>1898.0828491455186</v>
          </cell>
          <cell r="T759">
            <v>1874.8039670799469</v>
          </cell>
          <cell r="U759">
            <v>1851.5250849973745</v>
          </cell>
          <cell r="V759">
            <v>1828.2462029028013</v>
          </cell>
          <cell r="W759">
            <v>1804.9673208152312</v>
          </cell>
          <cell r="X759">
            <v>1781.6884387336577</v>
          </cell>
          <cell r="Y759">
            <v>1758.4095566560875</v>
          </cell>
          <cell r="Z759">
            <v>1735.1306745675129</v>
          </cell>
          <cell r="AA759">
            <v>1456.7550060281853</v>
          </cell>
          <cell r="AB759">
            <v>1182.9886640677371</v>
          </cell>
          <cell r="AC759">
            <v>948.79292158552721</v>
          </cell>
        </row>
        <row r="760">
          <cell r="A760" t="str">
            <v>tax_neting_apraisl</v>
          </cell>
          <cell r="M760">
            <v>0</v>
          </cell>
          <cell r="N760">
            <v>0</v>
          </cell>
          <cell r="O760">
            <v>0</v>
          </cell>
          <cell r="P760">
            <v>0</v>
          </cell>
          <cell r="Q760">
            <v>0</v>
          </cell>
          <cell r="R760">
            <v>0</v>
          </cell>
          <cell r="S760">
            <v>0</v>
          </cell>
          <cell r="T760">
            <v>0</v>
          </cell>
          <cell r="U760">
            <v>0</v>
          </cell>
          <cell r="V760">
            <v>0</v>
          </cell>
          <cell r="W760">
            <v>0</v>
          </cell>
          <cell r="X760">
            <v>0</v>
          </cell>
          <cell r="Y760">
            <v>0</v>
          </cell>
          <cell r="Z760">
            <v>-64933</v>
          </cell>
          <cell r="AA760">
            <v>0</v>
          </cell>
          <cell r="AB760">
            <v>0</v>
          </cell>
          <cell r="AC760">
            <v>0</v>
          </cell>
        </row>
        <row r="761">
          <cell r="A761" t="str">
            <v>CML_BL0210_1_INVE_AFA</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row>
        <row r="762">
          <cell r="A762" t="str">
            <v>CML_BL0210_2_INVE_AFA</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row>
        <row r="763">
          <cell r="A763" t="str">
            <v>CML_BL0210_3_INVE_AFA</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row>
        <row r="764">
          <cell r="A764" t="str">
            <v>CML_BL0210_4_INVE_AFA</v>
          </cell>
          <cell r="M764">
            <v>69141.320000000007</v>
          </cell>
          <cell r="N764">
            <v>73300.20333333328</v>
          </cell>
          <cell r="O764">
            <v>5792.3850000000011</v>
          </cell>
          <cell r="P764">
            <v>5792.3850000000011</v>
          </cell>
          <cell r="Q764">
            <v>5846.1350000000011</v>
          </cell>
          <cell r="R764">
            <v>5907.3516666666665</v>
          </cell>
          <cell r="S764">
            <v>5907.3516666666665</v>
          </cell>
          <cell r="T764">
            <v>5907.3516666666656</v>
          </cell>
          <cell r="U764">
            <v>5999.1766666666663</v>
          </cell>
          <cell r="V764">
            <v>5999.1766666666663</v>
          </cell>
          <cell r="W764">
            <v>6052.9266666666654</v>
          </cell>
          <cell r="X764">
            <v>6175.36</v>
          </cell>
          <cell r="Y764">
            <v>6175.36</v>
          </cell>
          <cell r="Z764">
            <v>7745.2433333333029</v>
          </cell>
          <cell r="AA764">
            <v>121241.52</v>
          </cell>
          <cell r="AB764">
            <v>151156.92000000001</v>
          </cell>
          <cell r="AC764">
            <v>179166.72</v>
          </cell>
        </row>
        <row r="765">
          <cell r="A765" t="str">
            <v>CML_BL0210_5_INVE_AFA</v>
          </cell>
          <cell r="M765">
            <v>3600</v>
          </cell>
          <cell r="N765">
            <v>3600</v>
          </cell>
          <cell r="O765">
            <v>300</v>
          </cell>
          <cell r="P765">
            <v>300</v>
          </cell>
          <cell r="Q765">
            <v>300</v>
          </cell>
          <cell r="R765">
            <v>300</v>
          </cell>
          <cell r="S765">
            <v>300</v>
          </cell>
          <cell r="T765">
            <v>300</v>
          </cell>
          <cell r="U765">
            <v>300</v>
          </cell>
          <cell r="V765">
            <v>300</v>
          </cell>
          <cell r="W765">
            <v>300</v>
          </cell>
          <cell r="X765">
            <v>300</v>
          </cell>
          <cell r="Y765">
            <v>300</v>
          </cell>
          <cell r="Z765">
            <v>300</v>
          </cell>
          <cell r="AA765">
            <v>3600</v>
          </cell>
          <cell r="AB765">
            <v>3600</v>
          </cell>
          <cell r="AC765">
            <v>3600</v>
          </cell>
        </row>
        <row r="766">
          <cell r="A766" t="str">
            <v>Siemens_Adv_Pay</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row>
        <row r="767">
          <cell r="A767" t="str">
            <v>CML_BL0210_5_ALAN_AIB</v>
          </cell>
          <cell r="M767">
            <v>5292.6349150000005</v>
          </cell>
          <cell r="N767">
            <v>0</v>
          </cell>
          <cell r="O767">
            <v>4763.3714234999989</v>
          </cell>
          <cell r="P767">
            <v>4763.3714234999989</v>
          </cell>
          <cell r="Q767">
            <v>4763.3714234999989</v>
          </cell>
          <cell r="R767">
            <v>3704.8444404999991</v>
          </cell>
          <cell r="S767">
            <v>3704.8444404999991</v>
          </cell>
          <cell r="T767">
            <v>3704.8444404999991</v>
          </cell>
          <cell r="U767">
            <v>2117.0539660000004</v>
          </cell>
          <cell r="V767">
            <v>2117.0539660000004</v>
          </cell>
          <cell r="W767">
            <v>2117.0539660000004</v>
          </cell>
          <cell r="X767">
            <v>0</v>
          </cell>
          <cell r="Y767">
            <v>0</v>
          </cell>
          <cell r="Z767">
            <v>0</v>
          </cell>
          <cell r="AA767">
            <v>0</v>
          </cell>
          <cell r="AB767">
            <v>0</v>
          </cell>
          <cell r="AC767">
            <v>0</v>
          </cell>
        </row>
        <row r="768">
          <cell r="A768" t="str">
            <v>CML_BL0210_7_ALAN_AFA</v>
          </cell>
          <cell r="M768">
            <v>740.05143269219889</v>
          </cell>
          <cell r="N768">
            <v>740.05143269219889</v>
          </cell>
          <cell r="O768">
            <v>61.670952724349888</v>
          </cell>
          <cell r="P768">
            <v>61.670952724349888</v>
          </cell>
          <cell r="Q768">
            <v>61.670952724349888</v>
          </cell>
          <cell r="R768">
            <v>61.670952724349888</v>
          </cell>
          <cell r="S768">
            <v>61.670952724349888</v>
          </cell>
          <cell r="T768">
            <v>61.670952724349888</v>
          </cell>
          <cell r="U768">
            <v>61.670952724349888</v>
          </cell>
          <cell r="V768">
            <v>61.670952724349888</v>
          </cell>
          <cell r="W768">
            <v>61.670952724349888</v>
          </cell>
          <cell r="X768">
            <v>61.670952724349888</v>
          </cell>
          <cell r="Y768">
            <v>61.670952724349888</v>
          </cell>
          <cell r="Z768">
            <v>61.670952724349888</v>
          </cell>
          <cell r="AA768">
            <v>740.05143269219889</v>
          </cell>
          <cell r="AB768">
            <v>740.05143269219889</v>
          </cell>
          <cell r="AC768">
            <v>188.27624923120555</v>
          </cell>
        </row>
        <row r="769">
          <cell r="A769" t="str">
            <v>CML_BL0210_7_ALAN_AIB</v>
          </cell>
          <cell r="M769">
            <v>12.12353499999999</v>
          </cell>
          <cell r="N769">
            <v>-1.0574874309554616E-14</v>
          </cell>
          <cell r="O769">
            <v>10.911181499999994</v>
          </cell>
          <cell r="P769">
            <v>10.911181499999994</v>
          </cell>
          <cell r="Q769">
            <v>10.911181499999994</v>
          </cell>
          <cell r="R769">
            <v>8.486474499999991</v>
          </cell>
          <cell r="S769">
            <v>8.486474499999991</v>
          </cell>
          <cell r="T769">
            <v>8.486474499999991</v>
          </cell>
          <cell r="U769">
            <v>4.8494139999999897</v>
          </cell>
          <cell r="V769">
            <v>4.8494139999999888</v>
          </cell>
          <cell r="W769">
            <v>4.8494139999999897</v>
          </cell>
          <cell r="X769">
            <v>-1.0574874309554616E-14</v>
          </cell>
          <cell r="Y769">
            <v>-1.0574874309554616E-14</v>
          </cell>
          <cell r="Z769">
            <v>-1.0574874309554616E-14</v>
          </cell>
          <cell r="AA769">
            <v>-1.0574874309554616E-14</v>
          </cell>
          <cell r="AB769">
            <v>-1.0574874309554616E-14</v>
          </cell>
          <cell r="AC769">
            <v>-1.0574874309554616E-14</v>
          </cell>
        </row>
        <row r="770">
          <cell r="A770" t="str">
            <v>CML_BL0210_7_ALAN_RBW</v>
          </cell>
          <cell r="M770">
            <v>2433.017512307802</v>
          </cell>
          <cell r="N770">
            <v>1705.0896146156031</v>
          </cell>
          <cell r="O770">
            <v>2372.5589130834519</v>
          </cell>
          <cell r="P770">
            <v>2310.8879603591022</v>
          </cell>
          <cell r="Q770">
            <v>2249.217007634752</v>
          </cell>
          <cell r="R770">
            <v>2189.9707619104015</v>
          </cell>
          <cell r="S770">
            <v>2128.2998091860522</v>
          </cell>
          <cell r="T770">
            <v>2066.6288564617016</v>
          </cell>
          <cell r="U770">
            <v>2008.5949642373523</v>
          </cell>
          <cell r="V770">
            <v>1946.9240115130033</v>
          </cell>
          <cell r="W770">
            <v>1885.2530587886533</v>
          </cell>
          <cell r="X770">
            <v>1828.4315200643023</v>
          </cell>
          <cell r="Y770">
            <v>1766.7605673399539</v>
          </cell>
          <cell r="Z770">
            <v>1705.0896146156031</v>
          </cell>
          <cell r="AA770">
            <v>965.03818192340407</v>
          </cell>
          <cell r="AB770">
            <v>224.98674923120555</v>
          </cell>
          <cell r="AC770">
            <v>36.710500000000003</v>
          </cell>
        </row>
        <row r="771">
          <cell r="A771" t="str">
            <v>CML_BL0210_7_INVE_AFA</v>
          </cell>
          <cell r="M771">
            <v>8940</v>
          </cell>
          <cell r="N771">
            <v>14474.412698412703</v>
          </cell>
          <cell r="O771">
            <v>768.83333333333326</v>
          </cell>
          <cell r="P771">
            <v>771.05555555555577</v>
          </cell>
          <cell r="Q771">
            <v>851.6904761904766</v>
          </cell>
          <cell r="R771">
            <v>1073.7367724867725</v>
          </cell>
          <cell r="S771">
            <v>1081.0631613756618</v>
          </cell>
          <cell r="T771">
            <v>1110.0076058201066</v>
          </cell>
          <cell r="U771">
            <v>1289.5631613756609</v>
          </cell>
          <cell r="V771">
            <v>1322.5261243386246</v>
          </cell>
          <cell r="W771">
            <v>1357.213624338624</v>
          </cell>
          <cell r="X771">
            <v>1445.5469576719568</v>
          </cell>
          <cell r="Y771">
            <v>1655.3287037037037</v>
          </cell>
          <cell r="Z771">
            <v>1747.847222222224</v>
          </cell>
          <cell r="AA771">
            <v>36406.666666666642</v>
          </cell>
          <cell r="AB771">
            <v>45346.666666666686</v>
          </cell>
          <cell r="AC771">
            <v>53386.666666666686</v>
          </cell>
        </row>
        <row r="772">
          <cell r="A772" t="str">
            <v>CML_BL0210_7_INVE_AIB</v>
          </cell>
          <cell r="M772">
            <v>6300</v>
          </cell>
          <cell r="N772">
            <v>26962.5</v>
          </cell>
          <cell r="O772">
            <v>5836.6666666666688</v>
          </cell>
          <cell r="P772">
            <v>5836.6666666666679</v>
          </cell>
          <cell r="Q772">
            <v>6979.5238095238137</v>
          </cell>
          <cell r="R772">
            <v>14262.30158730159</v>
          </cell>
          <cell r="S772">
            <v>14381.051587301579</v>
          </cell>
          <cell r="T772">
            <v>15011.051587301605</v>
          </cell>
          <cell r="U772">
            <v>21471.051587301587</v>
          </cell>
          <cell r="V772">
            <v>22148.829365079357</v>
          </cell>
          <cell r="W772">
            <v>23742.579365079349</v>
          </cell>
          <cell r="X772">
            <v>22042.57936507936</v>
          </cell>
          <cell r="Y772">
            <v>25124.722222222219</v>
          </cell>
          <cell r="Z772">
            <v>26962.5</v>
          </cell>
          <cell r="AA772">
            <v>4800</v>
          </cell>
          <cell r="AB772">
            <v>2600</v>
          </cell>
          <cell r="AC772">
            <v>2400</v>
          </cell>
        </row>
        <row r="773">
          <cell r="A773" t="str">
            <v>CML_BL0210_7_INVE_RBW</v>
          </cell>
          <cell r="M773">
            <v>35760</v>
          </cell>
          <cell r="N773">
            <v>81456.420634920563</v>
          </cell>
          <cell r="O773">
            <v>36421.16666666665</v>
          </cell>
          <cell r="P773">
            <v>35783.444444444438</v>
          </cell>
          <cell r="Q773">
            <v>39769.849206349216</v>
          </cell>
          <cell r="R773">
            <v>52018.890211640188</v>
          </cell>
          <cell r="S773">
            <v>51377.41038359786</v>
          </cell>
          <cell r="T773">
            <v>52004.069444444402</v>
          </cell>
          <cell r="U773">
            <v>61487.83961640214</v>
          </cell>
          <cell r="V773">
            <v>62143.091269841309</v>
          </cell>
          <cell r="W773">
            <v>62867.127645502558</v>
          </cell>
          <cell r="X773">
            <v>66721.580687830719</v>
          </cell>
          <cell r="Y773">
            <v>77653.156746031731</v>
          </cell>
          <cell r="Z773">
            <v>81456.420634920563</v>
          </cell>
          <cell r="AA773">
            <v>122212.25396825388</v>
          </cell>
          <cell r="AB773">
            <v>121565.58730158723</v>
          </cell>
          <cell r="AC773">
            <v>108378.92063492062</v>
          </cell>
        </row>
        <row r="774">
          <cell r="A774" t="str">
            <v>CML_BL0310a_4_ALAN_RBW</v>
          </cell>
          <cell r="M774">
            <v>169591.02551000001</v>
          </cell>
          <cell r="N774">
            <v>169803.42948000002</v>
          </cell>
          <cell r="O774">
            <v>169612.26590699999</v>
          </cell>
          <cell r="P774">
            <v>169612.26590699999</v>
          </cell>
          <cell r="Q774">
            <v>169612.26590699999</v>
          </cell>
          <cell r="R774">
            <v>169654.746701</v>
          </cell>
          <cell r="S774">
            <v>169654.746701</v>
          </cell>
          <cell r="T774">
            <v>169654.746701</v>
          </cell>
          <cell r="U774">
            <v>169718.46789200002</v>
          </cell>
          <cell r="V774">
            <v>169718.46789200002</v>
          </cell>
          <cell r="W774">
            <v>169718.46789200002</v>
          </cell>
          <cell r="X774">
            <v>169803.42948000002</v>
          </cell>
          <cell r="Y774">
            <v>169803.42948000002</v>
          </cell>
          <cell r="Z774">
            <v>169803.42948000002</v>
          </cell>
          <cell r="AA774">
            <v>169803.42948000002</v>
          </cell>
          <cell r="AB774">
            <v>169803.42948000002</v>
          </cell>
          <cell r="AC774">
            <v>169803.42948000002</v>
          </cell>
        </row>
        <row r="775">
          <cell r="A775" t="str">
            <v>CML_BL0310b_4_ALAN_AFA</v>
          </cell>
          <cell r="M775">
            <v>65561.140669806322</v>
          </cell>
          <cell r="N775">
            <v>67246.276033799193</v>
          </cell>
          <cell r="O775">
            <v>5532.9383932601731</v>
          </cell>
          <cell r="P775">
            <v>5532.9383932601731</v>
          </cell>
          <cell r="Q775">
            <v>5532.9383932601731</v>
          </cell>
          <cell r="R775">
            <v>5568.3973647067205</v>
          </cell>
          <cell r="S775">
            <v>5568.3973647067205</v>
          </cell>
          <cell r="T775">
            <v>5568.3973647067205</v>
          </cell>
          <cell r="U775">
            <v>5621.5858218765416</v>
          </cell>
          <cell r="V775">
            <v>5621.5858218765416</v>
          </cell>
          <cell r="W775">
            <v>5621.5858218765416</v>
          </cell>
          <cell r="X775">
            <v>5692.5037647696408</v>
          </cell>
          <cell r="Y775">
            <v>5692.5037647696408</v>
          </cell>
          <cell r="Z775">
            <v>5692.5037647696408</v>
          </cell>
          <cell r="AA775">
            <v>67350.376241395672</v>
          </cell>
          <cell r="AB775">
            <v>66871.784642415572</v>
          </cell>
          <cell r="AC775">
            <v>66825.068806675088</v>
          </cell>
        </row>
        <row r="776">
          <cell r="A776" t="str">
            <v>CML_BL0310b_4_ALAN_RBW</v>
          </cell>
          <cell r="M776">
            <v>985846.66713119333</v>
          </cell>
          <cell r="N776">
            <v>952062.26952289382</v>
          </cell>
          <cell r="O776">
            <v>986696.34998020332</v>
          </cell>
          <cell r="P776">
            <v>981163.41158721421</v>
          </cell>
          <cell r="Q776">
            <v>975630.47319422278</v>
          </cell>
          <cell r="R776">
            <v>982827.31831578654</v>
          </cell>
          <cell r="S776">
            <v>977258.92095035024</v>
          </cell>
          <cell r="T776">
            <v>971690.52358591277</v>
          </cell>
          <cell r="U776">
            <v>985216.80149330688</v>
          </cell>
          <cell r="V776">
            <v>979595.21567170089</v>
          </cell>
          <cell r="W776">
            <v>973973.62984909315</v>
          </cell>
          <cell r="X776">
            <v>993811.61105659429</v>
          </cell>
          <cell r="Y776">
            <v>988119.1072920938</v>
          </cell>
          <cell r="Z776">
            <v>952062.26952289382</v>
          </cell>
          <cell r="AA776">
            <v>876710.35628439905</v>
          </cell>
          <cell r="AB776">
            <v>809838.57164518267</v>
          </cell>
          <cell r="AC776">
            <v>743013.50283350865</v>
          </cell>
        </row>
        <row r="777">
          <cell r="A777" t="str">
            <v>CML_BL0310b_4_INVE_AFA</v>
          </cell>
          <cell r="M777">
            <v>2797.2972027000005</v>
          </cell>
          <cell r="N777">
            <v>5039.2671829500023</v>
          </cell>
          <cell r="O777">
            <v>295.58998218750003</v>
          </cell>
          <cell r="P777">
            <v>295.58998218750003</v>
          </cell>
          <cell r="Q777">
            <v>364.33991343750012</v>
          </cell>
          <cell r="R777">
            <v>372.63712736250005</v>
          </cell>
          <cell r="S777">
            <v>372.63712736250005</v>
          </cell>
          <cell r="T777">
            <v>419.85930236250005</v>
          </cell>
          <cell r="U777">
            <v>432.30512325000007</v>
          </cell>
          <cell r="V777">
            <v>432.30512325000012</v>
          </cell>
          <cell r="W777">
            <v>501.05505449999998</v>
          </cell>
          <cell r="X777">
            <v>517.64948235000008</v>
          </cell>
          <cell r="Y777">
            <v>517.64948235000008</v>
          </cell>
          <cell r="Z777">
            <v>517.64948235000156</v>
          </cell>
          <cell r="AA777">
            <v>7393.4592732000001</v>
          </cell>
          <cell r="AB777">
            <v>7996.7920032000011</v>
          </cell>
          <cell r="AC777">
            <v>8593.4580732000013</v>
          </cell>
        </row>
        <row r="778">
          <cell r="A778" t="str">
            <v>CML_BL0310b_4_INVE_AIB</v>
          </cell>
          <cell r="M778">
            <v>14935</v>
          </cell>
          <cell r="N778">
            <v>9000</v>
          </cell>
          <cell r="O778">
            <v>13441.5</v>
          </cell>
          <cell r="P778">
            <v>13441.5</v>
          </cell>
          <cell r="Q778">
            <v>17941.5</v>
          </cell>
          <cell r="R778">
            <v>14954.5</v>
          </cell>
          <cell r="S778">
            <v>14954.5</v>
          </cell>
          <cell r="T778">
            <v>14954.5</v>
          </cell>
          <cell r="U778">
            <v>10474</v>
          </cell>
          <cell r="V778">
            <v>10474</v>
          </cell>
          <cell r="W778">
            <v>14974</v>
          </cell>
          <cell r="X778">
            <v>9000</v>
          </cell>
          <cell r="Y778">
            <v>9000</v>
          </cell>
          <cell r="Z778">
            <v>9000</v>
          </cell>
          <cell r="AA778">
            <v>4700</v>
          </cell>
          <cell r="AB778">
            <v>6000</v>
          </cell>
          <cell r="AC778">
            <v>6000</v>
          </cell>
        </row>
        <row r="779">
          <cell r="A779" t="str">
            <v>CML_BL0310b_4_INVE_RBW</v>
          </cell>
          <cell r="M779">
            <v>81121.702797299935</v>
          </cell>
          <cell r="N779">
            <v>178517.43561434999</v>
          </cell>
          <cell r="O779">
            <v>103319.61281511249</v>
          </cell>
          <cell r="P779">
            <v>103024.02283292497</v>
          </cell>
          <cell r="Q779">
            <v>127409.6829194875</v>
          </cell>
          <cell r="R779">
            <v>130024.04579212499</v>
          </cell>
          <cell r="S779">
            <v>129651.40866476251</v>
          </cell>
          <cell r="T779">
            <v>146231.54936240005</v>
          </cell>
          <cell r="U779">
            <v>150279.74423914996</v>
          </cell>
          <cell r="V779">
            <v>149847.43911589999</v>
          </cell>
          <cell r="W779">
            <v>174096.38406140002</v>
          </cell>
          <cell r="X779">
            <v>179552.73457904995</v>
          </cell>
          <cell r="Y779">
            <v>179035.08509669997</v>
          </cell>
          <cell r="Z779">
            <v>178517.43561434999</v>
          </cell>
          <cell r="AA779">
            <v>206573.97634115006</v>
          </cell>
          <cell r="AB779">
            <v>216677.18433794993</v>
          </cell>
          <cell r="AC779">
            <v>225983.72626474992</v>
          </cell>
        </row>
        <row r="780">
          <cell r="A780" t="str">
            <v>CML_BL0310b_5_ALAN_AFA</v>
          </cell>
          <cell r="M780">
            <v>0.27551222448750001</v>
          </cell>
          <cell r="N780">
            <v>0.82653667346250004</v>
          </cell>
          <cell r="O780">
            <v>5.0510574489375001E-2</v>
          </cell>
          <cell r="P780">
            <v>5.0510574489375001E-2</v>
          </cell>
          <cell r="Q780">
            <v>5.0510574489375001E-2</v>
          </cell>
          <cell r="R780">
            <v>5.9694315305625009E-2</v>
          </cell>
          <cell r="S780">
            <v>5.9694315305625009E-2</v>
          </cell>
          <cell r="T780">
            <v>5.9694315305625009E-2</v>
          </cell>
          <cell r="U780">
            <v>7.3469926530000007E-2</v>
          </cell>
          <cell r="V780">
            <v>7.3469926530000007E-2</v>
          </cell>
          <cell r="W780">
            <v>7.3469926530000007E-2</v>
          </cell>
          <cell r="X780">
            <v>9.1837408162500009E-2</v>
          </cell>
          <cell r="Y780">
            <v>9.1837408162500009E-2</v>
          </cell>
          <cell r="Z780">
            <v>9.1837408162500009E-2</v>
          </cell>
          <cell r="AA780">
            <v>1.1020488979500001</v>
          </cell>
          <cell r="AB780">
            <v>1.1020488979500001</v>
          </cell>
          <cell r="AC780">
            <v>1.1020488979500001</v>
          </cell>
        </row>
        <row r="781">
          <cell r="A781" t="str">
            <v>CML_BL0310b_5_ALAN_RBW</v>
          </cell>
          <cell r="M781">
            <v>16.255237775512501</v>
          </cell>
          <cell r="N781">
            <v>31.959451102050004</v>
          </cell>
          <cell r="O781">
            <v>17.857802201023127</v>
          </cell>
          <cell r="P781">
            <v>17.807291626533754</v>
          </cell>
          <cell r="Q781">
            <v>17.756781052044378</v>
          </cell>
          <cell r="R781">
            <v>21.003236736738749</v>
          </cell>
          <cell r="S781">
            <v>20.943542421433129</v>
          </cell>
          <cell r="T781">
            <v>20.883848106127502</v>
          </cell>
          <cell r="U781">
            <v>25.769603179597503</v>
          </cell>
          <cell r="V781">
            <v>25.696133253067501</v>
          </cell>
          <cell r="W781">
            <v>25.622663326537502</v>
          </cell>
          <cell r="X781">
            <v>32.143125918374999</v>
          </cell>
          <cell r="Y781">
            <v>32.051288510212501</v>
          </cell>
          <cell r="Z781">
            <v>31.959451102050004</v>
          </cell>
          <cell r="AA781">
            <v>30.857402204100001</v>
          </cell>
          <cell r="AB781">
            <v>29.755353306150003</v>
          </cell>
          <cell r="AC781">
            <v>28.653304408200004</v>
          </cell>
        </row>
        <row r="782">
          <cell r="A782" t="str">
            <v>CML_BL0310c_4_ALAN_AFA</v>
          </cell>
          <cell r="M782">
            <v>628.39501656377161</v>
          </cell>
          <cell r="N782">
            <v>628.39501656377161</v>
          </cell>
          <cell r="O782">
            <v>52.36625138031431</v>
          </cell>
          <cell r="P782">
            <v>52.36625138031431</v>
          </cell>
          <cell r="Q782">
            <v>52.36625138031431</v>
          </cell>
          <cell r="R782">
            <v>52.36625138031431</v>
          </cell>
          <cell r="S782">
            <v>52.36625138031431</v>
          </cell>
          <cell r="T782">
            <v>52.36625138031431</v>
          </cell>
          <cell r="U782">
            <v>52.36625138031431</v>
          </cell>
          <cell r="V782">
            <v>52.36625138031431</v>
          </cell>
          <cell r="W782">
            <v>52.36625138031431</v>
          </cell>
          <cell r="X782">
            <v>52.36625138031431</v>
          </cell>
          <cell r="Y782">
            <v>52.36625138031431</v>
          </cell>
          <cell r="Z782">
            <v>52.36625138031431</v>
          </cell>
          <cell r="AA782">
            <v>628.39501656377149</v>
          </cell>
          <cell r="AB782">
            <v>628.39501656377149</v>
          </cell>
          <cell r="AC782">
            <v>628.39501656377161</v>
          </cell>
        </row>
        <row r="783">
          <cell r="A783" t="str">
            <v>CML_BL0310c_4_ALAN_RBW</v>
          </cell>
          <cell r="M783">
            <v>12984.550203436229</v>
          </cell>
          <cell r="N783">
            <v>12356.15518687246</v>
          </cell>
          <cell r="O783">
            <v>12932.183952055915</v>
          </cell>
          <cell r="P783">
            <v>12879.8177006756</v>
          </cell>
          <cell r="Q783">
            <v>12827.451449295284</v>
          </cell>
          <cell r="R783">
            <v>12775.085197914968</v>
          </cell>
          <cell r="S783">
            <v>12722.71894653466</v>
          </cell>
          <cell r="T783">
            <v>12670.352695154341</v>
          </cell>
          <cell r="U783">
            <v>12617.986443774029</v>
          </cell>
          <cell r="V783">
            <v>12565.620192393715</v>
          </cell>
          <cell r="W783">
            <v>12513.253941013401</v>
          </cell>
          <cell r="X783">
            <v>12460.887689633089</v>
          </cell>
          <cell r="Y783">
            <v>12408.521438252772</v>
          </cell>
          <cell r="Z783">
            <v>12356.15518687246</v>
          </cell>
          <cell r="AA783">
            <v>11727.760170308682</v>
          </cell>
          <cell r="AB783">
            <v>11099.365153744913</v>
          </cell>
          <cell r="AC783">
            <v>10470.970137181142</v>
          </cell>
        </row>
        <row r="784">
          <cell r="A784" t="str">
            <v>CML_BL0310c_4_INVE_AFA</v>
          </cell>
          <cell r="M784">
            <v>147.06651960000002</v>
          </cell>
          <cell r="N784">
            <v>147.06651960000002</v>
          </cell>
          <cell r="O784">
            <v>12.255543300000001</v>
          </cell>
          <cell r="P784">
            <v>12.255543300000001</v>
          </cell>
          <cell r="Q784">
            <v>12.255543300000001</v>
          </cell>
          <cell r="R784">
            <v>12.255543300000001</v>
          </cell>
          <cell r="S784">
            <v>12.255543300000001</v>
          </cell>
          <cell r="T784">
            <v>12.255543300000001</v>
          </cell>
          <cell r="U784">
            <v>12.255543300000001</v>
          </cell>
          <cell r="V784">
            <v>12.255543300000001</v>
          </cell>
          <cell r="W784">
            <v>12.255543300000001</v>
          </cell>
          <cell r="X784">
            <v>12.255543300000001</v>
          </cell>
          <cell r="Y784">
            <v>12.255543300000001</v>
          </cell>
          <cell r="Z784">
            <v>12.255543299999999</v>
          </cell>
          <cell r="AA784">
            <v>147.06651960000002</v>
          </cell>
          <cell r="AB784">
            <v>147.06651960000002</v>
          </cell>
          <cell r="AC784">
            <v>147.06651960000002</v>
          </cell>
        </row>
        <row r="785">
          <cell r="A785" t="str">
            <v>CML_BL0310c_4_INVE_AIB</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row>
        <row r="786">
          <cell r="A786" t="str">
            <v>CML_BL0310c_4_INVE_RBW</v>
          </cell>
          <cell r="M786">
            <v>4264.9334804</v>
          </cell>
          <cell r="N786">
            <v>4117.8669608</v>
          </cell>
          <cell r="O786">
            <v>4252.6779371000002</v>
          </cell>
          <cell r="P786">
            <v>4240.4223937999996</v>
          </cell>
          <cell r="Q786">
            <v>4228.1668504999998</v>
          </cell>
          <cell r="R786">
            <v>4215.9113072</v>
          </cell>
          <cell r="S786">
            <v>4203.6557639000002</v>
          </cell>
          <cell r="T786">
            <v>4191.4002205999996</v>
          </cell>
          <cell r="U786">
            <v>4179.1446772999998</v>
          </cell>
          <cell r="V786">
            <v>4166.889134</v>
          </cell>
          <cell r="W786">
            <v>4154.6335907000002</v>
          </cell>
          <cell r="X786">
            <v>4142.3780473999996</v>
          </cell>
          <cell r="Y786">
            <v>4130.1225040999998</v>
          </cell>
          <cell r="Z786">
            <v>4117.8669608</v>
          </cell>
          <cell r="AA786">
            <v>3970.8004412</v>
          </cell>
          <cell r="AB786">
            <v>3823.7339216</v>
          </cell>
          <cell r="AC786">
            <v>3676.667402</v>
          </cell>
        </row>
        <row r="787">
          <cell r="A787" t="str">
            <v>CML_BL0320_6_INVE_AFA</v>
          </cell>
          <cell r="M787">
            <v>8100.7</v>
          </cell>
          <cell r="N787">
            <v>14239.3</v>
          </cell>
          <cell r="O787">
            <v>753.75833333333333</v>
          </cell>
          <cell r="P787">
            <v>832.45833333333371</v>
          </cell>
          <cell r="Q787">
            <v>911.15833333333285</v>
          </cell>
          <cell r="R787">
            <v>989.85833333333414</v>
          </cell>
          <cell r="S787">
            <v>1068.5583333333332</v>
          </cell>
          <cell r="T787">
            <v>1147.2583333333323</v>
          </cell>
          <cell r="U787">
            <v>1225.9583333333333</v>
          </cell>
          <cell r="V787">
            <v>1304.6583333333331</v>
          </cell>
          <cell r="W787">
            <v>1383.3583333333338</v>
          </cell>
          <cell r="X787">
            <v>1462.0583333333325</v>
          </cell>
          <cell r="Y787">
            <v>1540.758333333333</v>
          </cell>
          <cell r="Z787">
            <v>1619.4583333333387</v>
          </cell>
          <cell r="AA787">
            <v>40691.1</v>
          </cell>
          <cell r="AB787">
            <v>63834.22</v>
          </cell>
          <cell r="AC787">
            <v>89042.22</v>
          </cell>
        </row>
        <row r="788">
          <cell r="A788" t="str">
            <v>CML_BL0320_6_INVE_AIB</v>
          </cell>
          <cell r="M788">
            <v>-3.5527136788005009E-13</v>
          </cell>
          <cell r="N788">
            <v>1092</v>
          </cell>
          <cell r="O788">
            <v>91.000000000000227</v>
          </cell>
          <cell r="P788">
            <v>182.00000000000091</v>
          </cell>
          <cell r="Q788">
            <v>273.00000000000148</v>
          </cell>
          <cell r="R788">
            <v>364.00000000000159</v>
          </cell>
          <cell r="S788">
            <v>455.00000000000182</v>
          </cell>
          <cell r="T788">
            <v>546.00000000000136</v>
          </cell>
          <cell r="U788">
            <v>637</v>
          </cell>
          <cell r="V788">
            <v>728</v>
          </cell>
          <cell r="W788">
            <v>819</v>
          </cell>
          <cell r="X788">
            <v>910</v>
          </cell>
          <cell r="Y788">
            <v>1001</v>
          </cell>
          <cell r="Z788">
            <v>1092</v>
          </cell>
          <cell r="AA788">
            <v>-1.8189894035458565E-12</v>
          </cell>
          <cell r="AB788">
            <v>-3.1832314562052488E-12</v>
          </cell>
          <cell r="AC788">
            <v>4.5474735088646412E-12</v>
          </cell>
        </row>
        <row r="789">
          <cell r="A789" t="str">
            <v>CML_BL0320_6_INVE_RBW</v>
          </cell>
          <cell r="M789">
            <v>32402.799999999999</v>
          </cell>
          <cell r="N789">
            <v>74827.5</v>
          </cell>
          <cell r="O789">
            <v>36371.041666666686</v>
          </cell>
          <cell r="P789">
            <v>40260.58333333335</v>
          </cell>
          <cell r="Q789">
            <v>44071.425000000039</v>
          </cell>
          <cell r="R789">
            <v>47803.566666666651</v>
          </cell>
          <cell r="S789">
            <v>51457.008333333346</v>
          </cell>
          <cell r="T789">
            <v>55031.75</v>
          </cell>
          <cell r="U789">
            <v>58527.791666666693</v>
          </cell>
          <cell r="V789">
            <v>61945.133333333375</v>
          </cell>
          <cell r="W789">
            <v>65283.775000000089</v>
          </cell>
          <cell r="X789">
            <v>68543.716666666704</v>
          </cell>
          <cell r="Y789">
            <v>71724.958333333241</v>
          </cell>
          <cell r="Z789">
            <v>74827.5</v>
          </cell>
          <cell r="AA789">
            <v>140424.4</v>
          </cell>
          <cell r="AB789">
            <v>192305.78</v>
          </cell>
          <cell r="AC789">
            <v>229303.56</v>
          </cell>
        </row>
        <row r="790">
          <cell r="A790" t="str">
            <v>CML_BL0320_7_ALAN_AFA</v>
          </cell>
          <cell r="M790">
            <v>227958.16865856288</v>
          </cell>
          <cell r="N790">
            <v>199986.78618326125</v>
          </cell>
          <cell r="O790">
            <v>16460.939938269759</v>
          </cell>
          <cell r="P790">
            <v>16460.939938269759</v>
          </cell>
          <cell r="Q790">
            <v>16460.939938269759</v>
          </cell>
          <cell r="R790">
            <v>16563.252726782259</v>
          </cell>
          <cell r="S790">
            <v>16563.252726782259</v>
          </cell>
          <cell r="T790">
            <v>16563.252726782259</v>
          </cell>
          <cell r="U790">
            <v>16716.72190955103</v>
          </cell>
          <cell r="V790">
            <v>16716.72190955103</v>
          </cell>
          <cell r="W790">
            <v>16716.72190955103</v>
          </cell>
          <cell r="X790">
            <v>16921.347486576018</v>
          </cell>
          <cell r="Y790">
            <v>16921.347486576018</v>
          </cell>
          <cell r="Z790">
            <v>16921.347486576018</v>
          </cell>
          <cell r="AA790">
            <v>200590.68342110285</v>
          </cell>
          <cell r="AB790">
            <v>193980.17202458522</v>
          </cell>
          <cell r="AC790">
            <v>170376.27772011829</v>
          </cell>
        </row>
        <row r="791">
          <cell r="A791" t="str">
            <v>CML_BL0320_7_ALAN_RBW</v>
          </cell>
          <cell r="M791">
            <v>965259.4594044846</v>
          </cell>
          <cell r="N791">
            <v>782661.76011517062</v>
          </cell>
          <cell r="O791">
            <v>951070.40330998739</v>
          </cell>
          <cell r="P791">
            <v>931944.58759831451</v>
          </cell>
          <cell r="Q791">
            <v>912818.77188637154</v>
          </cell>
          <cell r="R791">
            <v>903464.16262131371</v>
          </cell>
          <cell r="S791">
            <v>884236.03412174922</v>
          </cell>
          <cell r="T791">
            <v>865007.90562127158</v>
          </cell>
          <cell r="U791">
            <v>860436.58679096668</v>
          </cell>
          <cell r="V791">
            <v>841054.98910750158</v>
          </cell>
          <cell r="W791">
            <v>821673.39142566908</v>
          </cell>
          <cell r="X791">
            <v>821834.20663530333</v>
          </cell>
          <cell r="Y791">
            <v>802247.98337521672</v>
          </cell>
          <cell r="Z791">
            <v>782661.76011517062</v>
          </cell>
          <cell r="AA791">
            <v>553125.24304507067</v>
          </cell>
          <cell r="AB791">
            <v>337304.41477778525</v>
          </cell>
          <cell r="AC791">
            <v>147440.02224895376</v>
          </cell>
        </row>
        <row r="792">
          <cell r="A792" t="str">
            <v>CML_BL0320_7_INVE_AFA</v>
          </cell>
          <cell r="M792">
            <v>31502.25</v>
          </cell>
          <cell r="N792">
            <v>53647.810713501982</v>
          </cell>
          <cell r="O792">
            <v>2811.2136409389341</v>
          </cell>
          <cell r="P792">
            <v>2898.5460123610096</v>
          </cell>
          <cell r="Q792">
            <v>3021.4727175926469</v>
          </cell>
          <cell r="R792">
            <v>3604.3155037339106</v>
          </cell>
          <cell r="S792">
            <v>3868.5026559039502</v>
          </cell>
          <cell r="T792">
            <v>4386.1012398417424</v>
          </cell>
          <cell r="U792">
            <v>4776.8215407733487</v>
          </cell>
          <cell r="V792">
            <v>4835.2873625382917</v>
          </cell>
          <cell r="W792">
            <v>4934.7707432783263</v>
          </cell>
          <cell r="X792">
            <v>5868.5151703324973</v>
          </cell>
          <cell r="Y792">
            <v>5965.7246264623363</v>
          </cell>
          <cell r="Z792">
            <v>6676.539499744953</v>
          </cell>
          <cell r="AA792">
            <v>125779.19226233335</v>
          </cell>
          <cell r="AB792">
            <v>169995.42797733337</v>
          </cell>
          <cell r="AC792">
            <v>210715.1011923333</v>
          </cell>
        </row>
        <row r="793">
          <cell r="A793" t="str">
            <v>CML_BL0320_7_INVE_AIB</v>
          </cell>
          <cell r="M793">
            <v>95550</v>
          </cell>
          <cell r="N793">
            <v>66561.97469114975</v>
          </cell>
          <cell r="O793">
            <v>88069.87448149125</v>
          </cell>
          <cell r="P793">
            <v>90164.347089364441</v>
          </cell>
          <cell r="Q793">
            <v>92419.778221387445</v>
          </cell>
          <cell r="R793">
            <v>79940.039197712991</v>
          </cell>
          <cell r="S793">
            <v>82985.888385904589</v>
          </cell>
          <cell r="T793">
            <v>92978.541692635568</v>
          </cell>
          <cell r="U793">
            <v>64911.626399547051</v>
          </cell>
          <cell r="V793">
            <v>65503.761106458565</v>
          </cell>
          <cell r="W793">
            <v>69935.196551788817</v>
          </cell>
          <cell r="X793">
            <v>44478.111420095389</v>
          </cell>
          <cell r="Y793">
            <v>46665.951746332823</v>
          </cell>
          <cell r="Z793">
            <v>66561.97469114975</v>
          </cell>
          <cell r="AA793">
            <v>96694.8</v>
          </cell>
          <cell r="AB793">
            <v>79807.199999999997</v>
          </cell>
          <cell r="AC793">
            <v>76685.099999999773</v>
          </cell>
        </row>
        <row r="794">
          <cell r="A794" t="str">
            <v>CML_BL0320_7_INVE_RBW</v>
          </cell>
          <cell r="M794">
            <v>222947.75</v>
          </cell>
          <cell r="N794">
            <v>567455.13126201543</v>
          </cell>
          <cell r="O794">
            <v>238480.31588919874</v>
          </cell>
          <cell r="P794">
            <v>244390.14753335735</v>
          </cell>
          <cell r="Q794">
            <v>253848.79051800148</v>
          </cell>
          <cell r="R794">
            <v>307605.19248382864</v>
          </cell>
          <cell r="S794">
            <v>330372.06643624796</v>
          </cell>
          <cell r="T794">
            <v>377398.90925443493</v>
          </cell>
          <cell r="U794">
            <v>411162.57660309604</v>
          </cell>
          <cell r="V794">
            <v>412364.47812999226</v>
          </cell>
          <cell r="W794">
            <v>417404.58193775674</v>
          </cell>
          <cell r="X794">
            <v>501881.60176462476</v>
          </cell>
          <cell r="Y794">
            <v>505587.56092662673</v>
          </cell>
          <cell r="Z794">
            <v>567455.13126201543</v>
          </cell>
          <cell r="AA794">
            <v>809765.11369083216</v>
          </cell>
          <cell r="AB794">
            <v>995345.28571349825</v>
          </cell>
          <cell r="AC794">
            <v>1111833.2845211655</v>
          </cell>
        </row>
        <row r="795">
          <cell r="A795" t="str">
            <v>CML_BL0330a_4_INVE_AFA</v>
          </cell>
          <cell r="M795">
            <v>3050.7171813999998</v>
          </cell>
          <cell r="N795">
            <v>4428.9533808999995</v>
          </cell>
          <cell r="O795">
            <v>260.37920949166664</v>
          </cell>
          <cell r="P795">
            <v>260.37920949166664</v>
          </cell>
          <cell r="Q795">
            <v>332.45560499166663</v>
          </cell>
          <cell r="R795">
            <v>344.7611604083333</v>
          </cell>
          <cell r="S795">
            <v>344.7611604083333</v>
          </cell>
          <cell r="T795">
            <v>344.7611604083333</v>
          </cell>
          <cell r="U795">
            <v>363.21949353333326</v>
          </cell>
          <cell r="V795">
            <v>363.21949353333326</v>
          </cell>
          <cell r="W795">
            <v>435.29588903333337</v>
          </cell>
          <cell r="X795">
            <v>459.90699986666664</v>
          </cell>
          <cell r="Y795">
            <v>459.90699986666664</v>
          </cell>
          <cell r="Z795">
            <v>459.90699986666743</v>
          </cell>
          <cell r="AA795">
            <v>6094.1003838000006</v>
          </cell>
          <cell r="AB795">
            <v>6851.3667925999998</v>
          </cell>
          <cell r="AC795">
            <v>7475.2998014000004</v>
          </cell>
        </row>
        <row r="796">
          <cell r="A796" t="str">
            <v>CML_BL0330a_4_INVE_AIB</v>
          </cell>
          <cell r="M796">
            <v>14850</v>
          </cell>
          <cell r="N796">
            <v>0</v>
          </cell>
          <cell r="O796">
            <v>13365</v>
          </cell>
          <cell r="P796">
            <v>13365</v>
          </cell>
          <cell r="Q796">
            <v>13365</v>
          </cell>
          <cell r="R796">
            <v>10395</v>
          </cell>
          <cell r="S796">
            <v>10395</v>
          </cell>
          <cell r="T796">
            <v>10395</v>
          </cell>
          <cell r="U796">
            <v>5940</v>
          </cell>
          <cell r="V796">
            <v>5940</v>
          </cell>
          <cell r="W796">
            <v>5940</v>
          </cell>
          <cell r="X796">
            <v>0</v>
          </cell>
          <cell r="Y796">
            <v>0</v>
          </cell>
          <cell r="Z796">
            <v>0</v>
          </cell>
          <cell r="AA796">
            <v>2000</v>
          </cell>
          <cell r="AB796">
            <v>0</v>
          </cell>
          <cell r="AC796">
            <v>0</v>
          </cell>
        </row>
        <row r="797">
          <cell r="A797" t="str">
            <v>CML_BL0330a_4_INVE_RBW</v>
          </cell>
          <cell r="M797">
            <v>37621.282818599997</v>
          </cell>
          <cell r="N797">
            <v>76102.329437700013</v>
          </cell>
          <cell r="O797">
            <v>38845.903609108333</v>
          </cell>
          <cell r="P797">
            <v>38585.524399616668</v>
          </cell>
          <cell r="Q797">
            <v>52283.068794625004</v>
          </cell>
          <cell r="R797">
            <v>54908.307634216661</v>
          </cell>
          <cell r="S797">
            <v>54563.546473808332</v>
          </cell>
          <cell r="T797">
            <v>54218.785313400011</v>
          </cell>
          <cell r="U797">
            <v>58310.565819866664</v>
          </cell>
          <cell r="V797">
            <v>57947.346326333347</v>
          </cell>
          <cell r="W797">
            <v>71542.050437300015</v>
          </cell>
          <cell r="X797">
            <v>77022.143437433348</v>
          </cell>
          <cell r="Y797">
            <v>76562.236437566666</v>
          </cell>
          <cell r="Z797">
            <v>76102.329437700013</v>
          </cell>
          <cell r="AA797">
            <v>83872.229053899995</v>
          </cell>
          <cell r="AB797">
            <v>94228.862261300019</v>
          </cell>
          <cell r="AC797">
            <v>101961.56245990001</v>
          </cell>
        </row>
        <row r="798">
          <cell r="A798" t="str">
            <v>CML_BL0330a_7_ALAN_AFA</v>
          </cell>
          <cell r="M798">
            <v>361.39736446881221</v>
          </cell>
          <cell r="N798">
            <v>359.6115820354695</v>
          </cell>
          <cell r="O798">
            <v>29.967631836039086</v>
          </cell>
          <cell r="P798">
            <v>29.967631836039086</v>
          </cell>
          <cell r="Q798">
            <v>29.967631836039086</v>
          </cell>
          <cell r="R798">
            <v>29.967631836039086</v>
          </cell>
          <cell r="S798">
            <v>29.967631836039086</v>
          </cell>
          <cell r="T798">
            <v>29.967631836039086</v>
          </cell>
          <cell r="U798">
            <v>29.967631836039086</v>
          </cell>
          <cell r="V798">
            <v>29.967631836039086</v>
          </cell>
          <cell r="W798">
            <v>29.967631836039086</v>
          </cell>
          <cell r="X798">
            <v>29.967631836039086</v>
          </cell>
          <cell r="Y798">
            <v>29.967631836039086</v>
          </cell>
          <cell r="Z798">
            <v>29.967631836039086</v>
          </cell>
          <cell r="AA798">
            <v>355.27872947008603</v>
          </cell>
          <cell r="AB798">
            <v>341.99041324072897</v>
          </cell>
          <cell r="AC798">
            <v>330.41848075649375</v>
          </cell>
        </row>
        <row r="799">
          <cell r="A799" t="str">
            <v>CML_BL0330a_7_ALAN_RBW</v>
          </cell>
          <cell r="M799">
            <v>2974.7963605031787</v>
          </cell>
          <cell r="N799">
            <v>2615.1847785387208</v>
          </cell>
          <cell r="O799">
            <v>2944.8287286151403</v>
          </cell>
          <cell r="P799">
            <v>2914.8610969261035</v>
          </cell>
          <cell r="Q799">
            <v>2884.8934650400647</v>
          </cell>
          <cell r="R799">
            <v>2854.9258332440263</v>
          </cell>
          <cell r="S799">
            <v>2824.9582013629874</v>
          </cell>
          <cell r="T799">
            <v>2794.9905694749491</v>
          </cell>
          <cell r="U799">
            <v>2765.0229376869106</v>
          </cell>
          <cell r="V799">
            <v>2735.0553057988736</v>
          </cell>
          <cell r="W799">
            <v>2705.0876740038348</v>
          </cell>
          <cell r="X799">
            <v>2675.1200421147973</v>
          </cell>
          <cell r="Y799">
            <v>2645.1524103047591</v>
          </cell>
          <cell r="Z799">
            <v>2615.1847785387208</v>
          </cell>
          <cell r="AA799">
            <v>2259.9060490326369</v>
          </cell>
          <cell r="AB799">
            <v>1917.9156357429101</v>
          </cell>
          <cell r="AC799">
            <v>1587.4971550574155</v>
          </cell>
        </row>
        <row r="800">
          <cell r="A800" t="str">
            <v>CML_BL0330b_2_ALAN_AFA</v>
          </cell>
          <cell r="M800">
            <v>0.12380952380952388</v>
          </cell>
          <cell r="N800">
            <v>0.12380952380952388</v>
          </cell>
          <cell r="O800">
            <v>1.0317460317460324E-2</v>
          </cell>
          <cell r="P800">
            <v>1.0317460317460324E-2</v>
          </cell>
          <cell r="Q800">
            <v>1.0317460317460324E-2</v>
          </cell>
          <cell r="R800">
            <v>1.0317460317460324E-2</v>
          </cell>
          <cell r="S800">
            <v>1.0317460317460324E-2</v>
          </cell>
          <cell r="T800">
            <v>1.0317460317460324E-2</v>
          </cell>
          <cell r="U800">
            <v>1.0317460317460324E-2</v>
          </cell>
          <cell r="V800">
            <v>1.0317460317460324E-2</v>
          </cell>
          <cell r="W800">
            <v>1.0317460317460324E-2</v>
          </cell>
          <cell r="X800">
            <v>1.0317460317460324E-2</v>
          </cell>
          <cell r="Y800">
            <v>1.0317460317460324E-2</v>
          </cell>
          <cell r="Z800">
            <v>1.0317460317460324E-2</v>
          </cell>
          <cell r="AA800">
            <v>0.12380952380952388</v>
          </cell>
          <cell r="AB800">
            <v>0.12380952380952388</v>
          </cell>
          <cell r="AC800">
            <v>0.12380952380952388</v>
          </cell>
        </row>
        <row r="801">
          <cell r="A801" t="str">
            <v>CML_BL0330b_2_ALAN_RBW</v>
          </cell>
          <cell r="M801">
            <v>4.1261904761904766</v>
          </cell>
          <cell r="N801">
            <v>4.0023809523809524</v>
          </cell>
          <cell r="O801">
            <v>4.1158730158730163</v>
          </cell>
          <cell r="P801">
            <v>4.1055555555555561</v>
          </cell>
          <cell r="Q801">
            <v>4.0952380952380958</v>
          </cell>
          <cell r="R801">
            <v>4.0849206349206355</v>
          </cell>
          <cell r="S801">
            <v>4.0746031746031752</v>
          </cell>
          <cell r="T801">
            <v>4.0642857142857149</v>
          </cell>
          <cell r="U801">
            <v>4.0539682539682538</v>
          </cell>
          <cell r="V801">
            <v>4.0436507936507935</v>
          </cell>
          <cell r="W801">
            <v>4.0333333333333332</v>
          </cell>
          <cell r="X801">
            <v>4.0230158730158729</v>
          </cell>
          <cell r="Y801">
            <v>4.0126984126984127</v>
          </cell>
          <cell r="Z801">
            <v>4.0023809523809524</v>
          </cell>
          <cell r="AA801">
            <v>3.878571428571429</v>
          </cell>
          <cell r="AB801">
            <v>3.7547619047619047</v>
          </cell>
          <cell r="AC801">
            <v>3.6309523809523814</v>
          </cell>
        </row>
        <row r="802">
          <cell r="A802" t="str">
            <v>CML_BL0330b_7_ALAN_AFA</v>
          </cell>
          <cell r="M802">
            <v>0.59195937662555587</v>
          </cell>
          <cell r="N802">
            <v>0.59195937662555587</v>
          </cell>
          <cell r="O802">
            <v>4.9329948052129653E-2</v>
          </cell>
          <cell r="P802">
            <v>4.9329948052129653E-2</v>
          </cell>
          <cell r="Q802">
            <v>4.9329948052129653E-2</v>
          </cell>
          <cell r="R802">
            <v>4.9329948052129653E-2</v>
          </cell>
          <cell r="S802">
            <v>4.9329948052129653E-2</v>
          </cell>
          <cell r="T802">
            <v>4.9329948052129653E-2</v>
          </cell>
          <cell r="U802">
            <v>4.9329948052129653E-2</v>
          </cell>
          <cell r="V802">
            <v>4.9329948052129653E-2</v>
          </cell>
          <cell r="W802">
            <v>4.9329948052129653E-2</v>
          </cell>
          <cell r="X802">
            <v>4.9329948052129653E-2</v>
          </cell>
          <cell r="Y802">
            <v>4.9329948052129653E-2</v>
          </cell>
          <cell r="Z802">
            <v>4.9329948052129653E-2</v>
          </cell>
          <cell r="AA802">
            <v>0.59195937662555587</v>
          </cell>
          <cell r="AB802">
            <v>0.59195937662555587</v>
          </cell>
          <cell r="AC802">
            <v>0.59195937662555587</v>
          </cell>
        </row>
        <row r="803">
          <cell r="A803" t="str">
            <v>CML_BL0330b_7_ALAN_RBW</v>
          </cell>
          <cell r="M803">
            <v>4.9207306233744443</v>
          </cell>
          <cell r="N803">
            <v>4.3287712467488886</v>
          </cell>
          <cell r="O803">
            <v>4.8714006753223149</v>
          </cell>
          <cell r="P803">
            <v>4.8220707272701837</v>
          </cell>
          <cell r="Q803">
            <v>4.7727407792180552</v>
          </cell>
          <cell r="R803">
            <v>4.7234108311659266</v>
          </cell>
          <cell r="S803">
            <v>4.6740808831137954</v>
          </cell>
          <cell r="T803">
            <v>4.624750935061666</v>
          </cell>
          <cell r="U803">
            <v>4.5754209870095366</v>
          </cell>
          <cell r="V803">
            <v>4.5260910389574081</v>
          </cell>
          <cell r="W803">
            <v>4.4767610909052786</v>
          </cell>
          <cell r="X803">
            <v>4.4274311428531483</v>
          </cell>
          <cell r="Y803">
            <v>4.378101194801018</v>
          </cell>
          <cell r="Z803">
            <v>4.3287712467488886</v>
          </cell>
          <cell r="AA803">
            <v>3.7368118701233328</v>
          </cell>
          <cell r="AB803">
            <v>3.1448524934977771</v>
          </cell>
          <cell r="AC803">
            <v>2.5528931168722209</v>
          </cell>
        </row>
        <row r="804">
          <cell r="A804" t="str">
            <v>CML_BL0340_5_INVE_AIB</v>
          </cell>
          <cell r="M804">
            <v>195.52000000000407</v>
          </cell>
          <cell r="N804">
            <v>-7.2759576141834259E-12</v>
          </cell>
          <cell r="O804">
            <v>175.96800000000076</v>
          </cell>
          <cell r="P804">
            <v>175.96799999999735</v>
          </cell>
          <cell r="Q804">
            <v>175.96800000000485</v>
          </cell>
          <cell r="R804">
            <v>136.86399999999367</v>
          </cell>
          <cell r="S804">
            <v>136.86399999999276</v>
          </cell>
          <cell r="T804">
            <v>136.86399999999958</v>
          </cell>
          <cell r="U804">
            <v>78.20799999999781</v>
          </cell>
          <cell r="V804">
            <v>78.207999999999629</v>
          </cell>
          <cell r="W804">
            <v>78.208000000008724</v>
          </cell>
          <cell r="X804">
            <v>-1.0004441719502211E-11</v>
          </cell>
          <cell r="Y804">
            <v>-7.2759576141834259E-12</v>
          </cell>
          <cell r="Z804">
            <v>-7.2759576141834259E-12</v>
          </cell>
          <cell r="AA804">
            <v>7.2759576141834259E-12</v>
          </cell>
          <cell r="AB804">
            <v>7.2759576141834259E-12</v>
          </cell>
          <cell r="AC804">
            <v>7.2759576141834259E-12</v>
          </cell>
        </row>
        <row r="805">
          <cell r="A805" t="str">
            <v>CML_BL0340_5_INVE_RBW</v>
          </cell>
          <cell r="M805">
            <v>195.52000000000407</v>
          </cell>
          <cell r="N805">
            <v>1171.0400000000245</v>
          </cell>
          <cell r="O805">
            <v>280.07200000000387</v>
          </cell>
          <cell r="P805">
            <v>345.07200000000762</v>
          </cell>
          <cell r="Q805">
            <v>410.07200000000375</v>
          </cell>
          <cell r="R805">
            <v>514.17600000000721</v>
          </cell>
          <cell r="S805">
            <v>579.17600000001494</v>
          </cell>
          <cell r="T805">
            <v>644.17599999999311</v>
          </cell>
          <cell r="U805">
            <v>767.83200000000397</v>
          </cell>
          <cell r="V805">
            <v>832.83199999996759</v>
          </cell>
          <cell r="W805">
            <v>897.83199999998942</v>
          </cell>
          <cell r="X805">
            <v>1041.0399999999809</v>
          </cell>
          <cell r="Y805">
            <v>1106.0399999999881</v>
          </cell>
          <cell r="Z805">
            <v>1171.0400000000245</v>
          </cell>
          <cell r="AA805">
            <v>1871.0399999999645</v>
          </cell>
          <cell r="AB805">
            <v>2431.0399999999645</v>
          </cell>
          <cell r="AC805">
            <v>2907.039999999979</v>
          </cell>
        </row>
        <row r="806">
          <cell r="A806" t="str">
            <v>CML_BL0340_7_ALAN_AIB</v>
          </cell>
          <cell r="M806">
            <v>49367.596175000057</v>
          </cell>
          <cell r="N806">
            <v>5.9268145946589357E-11</v>
          </cell>
          <cell r="O806">
            <v>44430.836557500028</v>
          </cell>
          <cell r="P806">
            <v>44430.836557500028</v>
          </cell>
          <cell r="Q806">
            <v>44430.836557500028</v>
          </cell>
          <cell r="R806">
            <v>34557.317322500057</v>
          </cell>
          <cell r="S806">
            <v>34557.317322500057</v>
          </cell>
          <cell r="T806">
            <v>34557.317322500057</v>
          </cell>
          <cell r="U806">
            <v>19747.038470000061</v>
          </cell>
          <cell r="V806">
            <v>19747.038470000061</v>
          </cell>
          <cell r="W806">
            <v>19747.038470000061</v>
          </cell>
          <cell r="X806">
            <v>6.6544103560772783E-11</v>
          </cell>
          <cell r="Y806">
            <v>5.9268145946589357E-11</v>
          </cell>
          <cell r="Z806">
            <v>5.9268145946589357E-11</v>
          </cell>
          <cell r="AA806">
            <v>5.9268145946589357E-11</v>
          </cell>
          <cell r="AB806">
            <v>5.9268145946589357E-11</v>
          </cell>
          <cell r="AC806">
            <v>5.9268145946589357E-11</v>
          </cell>
        </row>
        <row r="807">
          <cell r="A807" t="str">
            <v>CML_BL0340_7_INVE_AIB</v>
          </cell>
          <cell r="M807">
            <v>0</v>
          </cell>
          <cell r="N807">
            <v>-3.4106051316484809E-13</v>
          </cell>
          <cell r="O807">
            <v>2.2737367544323206E-13</v>
          </cell>
          <cell r="P807">
            <v>2.2737367544323206E-13</v>
          </cell>
          <cell r="Q807">
            <v>-1.1368683772161603E-13</v>
          </cell>
          <cell r="R807">
            <v>0</v>
          </cell>
          <cell r="S807">
            <v>-4.5474735088646412E-13</v>
          </cell>
          <cell r="T807">
            <v>-3.4106051316484809E-13</v>
          </cell>
          <cell r="U807">
            <v>3.4106051316484809E-13</v>
          </cell>
          <cell r="V807">
            <v>0</v>
          </cell>
          <cell r="W807">
            <v>2.2737367544323206E-13</v>
          </cell>
          <cell r="X807">
            <v>-3.4106051316484809E-13</v>
          </cell>
          <cell r="Y807">
            <v>-3.4106051316484809E-13</v>
          </cell>
          <cell r="Z807">
            <v>-3.4106051316484809E-13</v>
          </cell>
          <cell r="AA807">
            <v>-5.6843418860808015E-13</v>
          </cell>
          <cell r="AB807">
            <v>-3.4106051316484809E-13</v>
          </cell>
          <cell r="AC807">
            <v>-2.2737367544323206E-13</v>
          </cell>
        </row>
        <row r="808">
          <cell r="A808" t="str">
            <v>CML_BL0340_7_INVE_RBW</v>
          </cell>
          <cell r="M808">
            <v>0</v>
          </cell>
          <cell r="N808">
            <v>3.4106051316484809E-13</v>
          </cell>
          <cell r="O808">
            <v>3.4106051316484809E-13</v>
          </cell>
          <cell r="P808">
            <v>-1.1368683772161603E-12</v>
          </cell>
          <cell r="Q808">
            <v>-5.6843418860808015E-13</v>
          </cell>
          <cell r="R808">
            <v>-3.4106051316484809E-13</v>
          </cell>
          <cell r="S808">
            <v>1.7053025658242404E-12</v>
          </cell>
          <cell r="T808">
            <v>1.1368683772161603E-13</v>
          </cell>
          <cell r="U808">
            <v>-2.2737367544323206E-12</v>
          </cell>
          <cell r="V808">
            <v>-2.2737367544323206E-12</v>
          </cell>
          <cell r="W808">
            <v>-2.0463630789890885E-12</v>
          </cell>
          <cell r="X808">
            <v>3.4106051316484809E-13</v>
          </cell>
          <cell r="Y808">
            <v>-2.9558577807620168E-12</v>
          </cell>
          <cell r="Z808">
            <v>3.4106051316484809E-13</v>
          </cell>
          <cell r="AA808">
            <v>3.979039320256561E-12</v>
          </cell>
          <cell r="AB808">
            <v>5.6843418860808015E-13</v>
          </cell>
          <cell r="AC808">
            <v>0</v>
          </cell>
        </row>
        <row r="809">
          <cell r="A809" t="str">
            <v>CML_BL0460_5_INVE_AIB</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row>
        <row r="810">
          <cell r="A810" t="str">
            <v>CML_BL0460_5_INVE_RBW</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row>
        <row r="811">
          <cell r="A811" t="str">
            <v>CML_BL0320_7_DINV_AUAN</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row>
        <row r="812">
          <cell r="A812" t="str">
            <v>CML_BL0210_5_ALAN_ACTI</v>
          </cell>
          <cell r="M812">
            <v>5292.6349150000005</v>
          </cell>
          <cell r="N812">
            <v>5292.6349150000005</v>
          </cell>
          <cell r="O812">
            <v>529.2634915000001</v>
          </cell>
          <cell r="P812">
            <v>0</v>
          </cell>
          <cell r="Q812">
            <v>0</v>
          </cell>
          <cell r="R812">
            <v>1058.5269830000002</v>
          </cell>
          <cell r="S812">
            <v>0</v>
          </cell>
          <cell r="T812">
            <v>0</v>
          </cell>
          <cell r="U812">
            <v>1587.7904745000001</v>
          </cell>
          <cell r="V812">
            <v>0</v>
          </cell>
          <cell r="W812">
            <v>0</v>
          </cell>
          <cell r="X812">
            <v>2117.0539659999999</v>
          </cell>
          <cell r="Y812">
            <v>0</v>
          </cell>
          <cell r="Z812">
            <v>0</v>
          </cell>
          <cell r="AA812">
            <v>0</v>
          </cell>
          <cell r="AB812">
            <v>0</v>
          </cell>
          <cell r="AC812">
            <v>0</v>
          </cell>
        </row>
        <row r="813">
          <cell r="A813" t="str">
            <v>CML_BL0210_7_ALAN_ACTI</v>
          </cell>
          <cell r="M813">
            <v>12.123534999999997</v>
          </cell>
          <cell r="N813">
            <v>12.123534999999997</v>
          </cell>
          <cell r="O813">
            <v>1.2123535000000001</v>
          </cell>
          <cell r="P813">
            <v>0</v>
          </cell>
          <cell r="Q813">
            <v>0</v>
          </cell>
          <cell r="R813">
            <v>2.4247070000000002</v>
          </cell>
          <cell r="S813">
            <v>0</v>
          </cell>
          <cell r="T813">
            <v>0</v>
          </cell>
          <cell r="U813">
            <v>3.6370605</v>
          </cell>
          <cell r="V813">
            <v>0</v>
          </cell>
          <cell r="W813">
            <v>0</v>
          </cell>
          <cell r="X813">
            <v>4.8494140000000003</v>
          </cell>
          <cell r="Y813">
            <v>0</v>
          </cell>
          <cell r="Z813">
            <v>0</v>
          </cell>
          <cell r="AA813">
            <v>0</v>
          </cell>
          <cell r="AB813">
            <v>0</v>
          </cell>
          <cell r="AC813">
            <v>0</v>
          </cell>
        </row>
        <row r="814">
          <cell r="A814" t="str">
            <v>CML_BL0210_7_INVE_ACTI</v>
          </cell>
          <cell r="M814">
            <v>44700</v>
          </cell>
          <cell r="N814">
            <v>60170.833333333314</v>
          </cell>
          <cell r="O814">
            <v>1430</v>
          </cell>
          <cell r="P814">
            <v>133.33333333333326</v>
          </cell>
          <cell r="Q814">
            <v>4838.0952380952376</v>
          </cell>
          <cell r="R814">
            <v>13322.777777777774</v>
          </cell>
          <cell r="S814">
            <v>439.58333333333331</v>
          </cell>
          <cell r="T814">
            <v>1736.6666666666681</v>
          </cell>
          <cell r="U814">
            <v>10773.333333333332</v>
          </cell>
          <cell r="V814">
            <v>1977.7777777777801</v>
          </cell>
          <cell r="W814">
            <v>2081.25</v>
          </cell>
          <cell r="X814">
            <v>5300</v>
          </cell>
          <cell r="Y814">
            <v>12586.904761904761</v>
          </cell>
          <cell r="Z814">
            <v>5551.1111111111104</v>
          </cell>
          <cell r="AA814">
            <v>77162.5</v>
          </cell>
          <cell r="AB814">
            <v>44700</v>
          </cell>
          <cell r="AC814">
            <v>40200</v>
          </cell>
        </row>
        <row r="815">
          <cell r="A815" t="str">
            <v>CML_BL0210_7_INVE_INV</v>
          </cell>
          <cell r="M815">
            <v>51000</v>
          </cell>
          <cell r="N815">
            <v>80833.333333333328</v>
          </cell>
          <cell r="O815">
            <v>966.6666666666672</v>
          </cell>
          <cell r="P815">
            <v>133.33333333333326</v>
          </cell>
          <cell r="Q815">
            <v>5980.9523809523798</v>
          </cell>
          <cell r="R815">
            <v>20605.555555555562</v>
          </cell>
          <cell r="S815">
            <v>558.33333333333326</v>
          </cell>
          <cell r="T815">
            <v>2366.6666666666642</v>
          </cell>
          <cell r="U815">
            <v>17233.333333333336</v>
          </cell>
          <cell r="V815">
            <v>2655.5555555555557</v>
          </cell>
          <cell r="W815">
            <v>3675</v>
          </cell>
          <cell r="X815">
            <v>3600</v>
          </cell>
          <cell r="Y815">
            <v>15669.047619047618</v>
          </cell>
          <cell r="Z815">
            <v>7388.8888888888923</v>
          </cell>
          <cell r="AA815">
            <v>55000</v>
          </cell>
          <cell r="AB815">
            <v>42500</v>
          </cell>
          <cell r="AC815">
            <v>40000</v>
          </cell>
        </row>
        <row r="816">
          <cell r="A816" t="str">
            <v>CML_BL0310a_4_ALAN_ACTI</v>
          </cell>
          <cell r="M816">
            <v>212.40397000000002</v>
          </cell>
          <cell r="N816">
            <v>212.40397000000002</v>
          </cell>
          <cell r="O816">
            <v>21.240397000000002</v>
          </cell>
          <cell r="P816">
            <v>0</v>
          </cell>
          <cell r="Q816">
            <v>0</v>
          </cell>
          <cell r="R816">
            <v>42.480794000000003</v>
          </cell>
          <cell r="S816">
            <v>0</v>
          </cell>
          <cell r="T816">
            <v>0</v>
          </cell>
          <cell r="U816">
            <v>63.721191000000005</v>
          </cell>
          <cell r="V816">
            <v>0</v>
          </cell>
          <cell r="W816">
            <v>0</v>
          </cell>
          <cell r="X816">
            <v>84.961588000000006</v>
          </cell>
          <cell r="Y816">
            <v>0</v>
          </cell>
          <cell r="Z816">
            <v>0</v>
          </cell>
          <cell r="AA816">
            <v>0</v>
          </cell>
          <cell r="AB816">
            <v>0</v>
          </cell>
          <cell r="AC816">
            <v>0</v>
          </cell>
        </row>
        <row r="817">
          <cell r="A817" t="str">
            <v>CML_BL0310b_4_ALAN_ACTI</v>
          </cell>
          <cell r="M817">
            <v>63826.212429999985</v>
          </cell>
          <cell r="N817">
            <v>44351.925439999985</v>
          </cell>
          <cell r="O817">
            <v>6382.6212429999996</v>
          </cell>
          <cell r="P817">
            <v>0</v>
          </cell>
          <cell r="Q817">
            <v>0</v>
          </cell>
          <cell r="R817">
            <v>12765.242485999999</v>
          </cell>
          <cell r="S817">
            <v>0</v>
          </cell>
          <cell r="T817">
            <v>0</v>
          </cell>
          <cell r="U817">
            <v>19147.863728999993</v>
          </cell>
          <cell r="V817">
            <v>0</v>
          </cell>
          <cell r="W817">
            <v>0</v>
          </cell>
          <cell r="X817">
            <v>25530.484971999991</v>
          </cell>
          <cell r="Y817">
            <v>0</v>
          </cell>
          <cell r="Z817">
            <v>0</v>
          </cell>
          <cell r="AA817">
            <v>0</v>
          </cell>
          <cell r="AB817">
            <v>0</v>
          </cell>
          <cell r="AC817">
            <v>0</v>
          </cell>
        </row>
        <row r="818">
          <cell r="A818" t="str">
            <v>CML_BL0310b_4_INVE_ACTI</v>
          </cell>
          <cell r="M818">
            <v>83919</v>
          </cell>
          <cell r="N818">
            <v>102435</v>
          </cell>
          <cell r="O818">
            <v>22493.5</v>
          </cell>
          <cell r="P818">
            <v>0</v>
          </cell>
          <cell r="Q818">
            <v>24750</v>
          </cell>
          <cell r="R818">
            <v>2987</v>
          </cell>
          <cell r="S818">
            <v>0</v>
          </cell>
          <cell r="T818">
            <v>17000</v>
          </cell>
          <cell r="U818">
            <v>4480.5</v>
          </cell>
          <cell r="V818">
            <v>0</v>
          </cell>
          <cell r="W818">
            <v>24750</v>
          </cell>
          <cell r="X818">
            <v>5974</v>
          </cell>
          <cell r="Y818">
            <v>0</v>
          </cell>
          <cell r="Z818">
            <v>0</v>
          </cell>
          <cell r="AA818">
            <v>35450</v>
          </cell>
          <cell r="AB818">
            <v>18100</v>
          </cell>
          <cell r="AC818">
            <v>17900</v>
          </cell>
        </row>
        <row r="819">
          <cell r="A819" t="str">
            <v>CML_BL0310b_4_INVE_INV</v>
          </cell>
          <cell r="M819">
            <v>98854</v>
          </cell>
          <cell r="N819">
            <v>96500</v>
          </cell>
          <cell r="O819">
            <v>21000</v>
          </cell>
          <cell r="P819">
            <v>0</v>
          </cell>
          <cell r="Q819">
            <v>29250</v>
          </cell>
          <cell r="R819">
            <v>0</v>
          </cell>
          <cell r="S819">
            <v>0</v>
          </cell>
          <cell r="T819">
            <v>17000</v>
          </cell>
          <cell r="U819">
            <v>0</v>
          </cell>
          <cell r="V819">
            <v>0</v>
          </cell>
          <cell r="W819">
            <v>29250</v>
          </cell>
          <cell r="X819">
            <v>0</v>
          </cell>
          <cell r="Y819">
            <v>0</v>
          </cell>
          <cell r="Z819">
            <v>0</v>
          </cell>
          <cell r="AA819">
            <v>31150</v>
          </cell>
          <cell r="AB819">
            <v>19400</v>
          </cell>
          <cell r="AC819">
            <v>17900</v>
          </cell>
        </row>
        <row r="820">
          <cell r="A820" t="str">
            <v>CML_BL0310b_5_ALAN_ACTI</v>
          </cell>
          <cell r="M820">
            <v>16.530750000000001</v>
          </cell>
          <cell r="N820">
            <v>16.530749999999998</v>
          </cell>
          <cell r="O820">
            <v>1.6530750000000001</v>
          </cell>
          <cell r="P820">
            <v>0</v>
          </cell>
          <cell r="Q820">
            <v>0</v>
          </cell>
          <cell r="R820">
            <v>3.3061500000000001</v>
          </cell>
          <cell r="S820">
            <v>0</v>
          </cell>
          <cell r="T820">
            <v>0</v>
          </cell>
          <cell r="U820">
            <v>4.959225</v>
          </cell>
          <cell r="V820">
            <v>0</v>
          </cell>
          <cell r="W820">
            <v>0</v>
          </cell>
          <cell r="X820">
            <v>6.6122999999999994</v>
          </cell>
          <cell r="Y820">
            <v>0</v>
          </cell>
          <cell r="Z820">
            <v>0</v>
          </cell>
          <cell r="AA820">
            <v>0</v>
          </cell>
          <cell r="AB820">
            <v>0</v>
          </cell>
          <cell r="AC820">
            <v>0</v>
          </cell>
        </row>
        <row r="821">
          <cell r="A821" t="str">
            <v>CML_BL0310c_4_INVE_ACTI</v>
          </cell>
          <cell r="M821">
            <v>4412</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row>
        <row r="822">
          <cell r="A822" t="str">
            <v>CML_BL0310c_4_INVE_INV</v>
          </cell>
          <cell r="M822">
            <v>4412</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row>
        <row r="823">
          <cell r="A823" t="str">
            <v>CML_BL0320_4_INVE_ACTI</v>
          </cell>
          <cell r="M823">
            <v>28140.7</v>
          </cell>
          <cell r="N823">
            <v>8500</v>
          </cell>
          <cell r="O823">
            <v>0</v>
          </cell>
          <cell r="P823">
            <v>0</v>
          </cell>
          <cell r="Q823">
            <v>0</v>
          </cell>
          <cell r="R823">
            <v>0</v>
          </cell>
          <cell r="S823">
            <v>0</v>
          </cell>
          <cell r="T823">
            <v>0</v>
          </cell>
          <cell r="U823">
            <v>0</v>
          </cell>
          <cell r="V823">
            <v>0</v>
          </cell>
          <cell r="W823">
            <v>0</v>
          </cell>
          <cell r="X823">
            <v>0</v>
          </cell>
          <cell r="Y823">
            <v>0</v>
          </cell>
          <cell r="Z823">
            <v>8500</v>
          </cell>
          <cell r="AA823">
            <v>57500</v>
          </cell>
          <cell r="AB823">
            <v>54903</v>
          </cell>
          <cell r="AC823">
            <v>82000</v>
          </cell>
        </row>
        <row r="824">
          <cell r="A824" t="str">
            <v>CML_BL0320_6_INVE_ACTI</v>
          </cell>
          <cell r="M824">
            <v>40503.5</v>
          </cell>
          <cell r="N824">
            <v>56664.000000000058</v>
          </cell>
          <cell r="O824">
            <v>4722</v>
          </cell>
          <cell r="P824">
            <v>4722</v>
          </cell>
          <cell r="Q824">
            <v>4722</v>
          </cell>
          <cell r="R824">
            <v>4722</v>
          </cell>
          <cell r="S824">
            <v>4722</v>
          </cell>
          <cell r="T824">
            <v>4722</v>
          </cell>
          <cell r="U824">
            <v>4722</v>
          </cell>
          <cell r="V824">
            <v>4722</v>
          </cell>
          <cell r="W824">
            <v>4722</v>
          </cell>
          <cell r="X824">
            <v>4722</v>
          </cell>
          <cell r="Y824">
            <v>4722</v>
          </cell>
          <cell r="Z824">
            <v>4722</v>
          </cell>
          <cell r="AA824">
            <v>106288</v>
          </cell>
          <cell r="AB824">
            <v>115715.6</v>
          </cell>
          <cell r="AC824">
            <v>126040</v>
          </cell>
        </row>
        <row r="825">
          <cell r="A825" t="str">
            <v>CML_BL0320_6_INVE_INV</v>
          </cell>
          <cell r="M825">
            <v>40503.5</v>
          </cell>
          <cell r="N825">
            <v>57756</v>
          </cell>
          <cell r="O825">
            <v>4813</v>
          </cell>
          <cell r="P825">
            <v>4813</v>
          </cell>
          <cell r="Q825">
            <v>4813</v>
          </cell>
          <cell r="R825">
            <v>4813</v>
          </cell>
          <cell r="S825">
            <v>4813</v>
          </cell>
          <cell r="T825">
            <v>4813</v>
          </cell>
          <cell r="U825">
            <v>4813</v>
          </cell>
          <cell r="V825">
            <v>4813</v>
          </cell>
          <cell r="W825">
            <v>4813</v>
          </cell>
          <cell r="X825">
            <v>4813</v>
          </cell>
          <cell r="Y825">
            <v>4813</v>
          </cell>
          <cell r="Z825">
            <v>4813</v>
          </cell>
          <cell r="AA825">
            <v>105196</v>
          </cell>
          <cell r="AB825">
            <v>115715.6</v>
          </cell>
          <cell r="AC825">
            <v>126040</v>
          </cell>
        </row>
        <row r="826">
          <cell r="A826" t="str">
            <v>CML_BL0320_7_ALAN_ACTI</v>
          </cell>
          <cell r="M826">
            <v>49367.596175000013</v>
          </cell>
          <cell r="N826">
            <v>49367.596175000013</v>
          </cell>
          <cell r="O826">
            <v>4936.7596174999999</v>
          </cell>
          <cell r="P826">
            <v>0</v>
          </cell>
          <cell r="Q826">
            <v>0</v>
          </cell>
          <cell r="R826">
            <v>9873.5192349999998</v>
          </cell>
          <cell r="S826">
            <v>0</v>
          </cell>
          <cell r="T826">
            <v>0</v>
          </cell>
          <cell r="U826">
            <v>14810.278852499996</v>
          </cell>
          <cell r="V826">
            <v>0</v>
          </cell>
          <cell r="W826">
            <v>0</v>
          </cell>
          <cell r="X826">
            <v>19747.038469999996</v>
          </cell>
          <cell r="Y826">
            <v>0</v>
          </cell>
          <cell r="Z826">
            <v>0</v>
          </cell>
          <cell r="AA826">
            <v>0</v>
          </cell>
          <cell r="AB826">
            <v>0</v>
          </cell>
          <cell r="AC826">
            <v>0</v>
          </cell>
        </row>
        <row r="827">
          <cell r="A827" t="str">
            <v>CML_BL0320_7_INVE_ACTI</v>
          </cell>
          <cell r="M827">
            <v>254450</v>
          </cell>
          <cell r="N827">
            <v>398155.19197551662</v>
          </cell>
          <cell r="O827">
            <v>18343.779530137621</v>
          </cell>
          <cell r="P827">
            <v>8808.3776565195549</v>
          </cell>
          <cell r="Q827">
            <v>12480.115702236892</v>
          </cell>
          <cell r="R827">
            <v>57360.717469561016</v>
          </cell>
          <cell r="S827">
            <v>26635.376608323735</v>
          </cell>
          <cell r="T827">
            <v>51412.944058028203</v>
          </cell>
          <cell r="U827">
            <v>38540.488889434397</v>
          </cell>
          <cell r="V827">
            <v>6037.1888894343992</v>
          </cell>
          <cell r="W827">
            <v>9974.8745510430654</v>
          </cell>
          <cell r="X827">
            <v>90345.53499720055</v>
          </cell>
          <cell r="Y827">
            <v>9671.683788464743</v>
          </cell>
          <cell r="Z827">
            <v>68544.109835132811</v>
          </cell>
          <cell r="AA827">
            <v>368089.17469114956</v>
          </cell>
          <cell r="AB827">
            <v>355575.6</v>
          </cell>
          <cell r="AC827">
            <v>327203.09999999998</v>
          </cell>
        </row>
        <row r="828">
          <cell r="A828" t="str">
            <v>CML_BL0320_7_INVE_INV</v>
          </cell>
          <cell r="M828">
            <v>350000</v>
          </cell>
          <cell r="N828">
            <v>369167.16666666663</v>
          </cell>
          <cell r="O828">
            <v>10863.6540116289</v>
          </cell>
          <cell r="P828">
            <v>10902.850264392771</v>
          </cell>
          <cell r="Q828">
            <v>14735.546834259798</v>
          </cell>
          <cell r="R828">
            <v>44880.978445886736</v>
          </cell>
          <cell r="S828">
            <v>29681.225796515377</v>
          </cell>
          <cell r="T828">
            <v>61405.597364759167</v>
          </cell>
          <cell r="U828">
            <v>10473.573596345883</v>
          </cell>
          <cell r="V828">
            <v>6629.3235963458901</v>
          </cell>
          <cell r="W828">
            <v>14406.309996373273</v>
          </cell>
          <cell r="X828">
            <v>64888.449865507071</v>
          </cell>
          <cell r="Y828">
            <v>11859.524114702233</v>
          </cell>
          <cell r="Z828">
            <v>88440.132779949534</v>
          </cell>
          <cell r="AA828">
            <v>398222</v>
          </cell>
          <cell r="AB828">
            <v>338688</v>
          </cell>
          <cell r="AC828">
            <v>324081</v>
          </cell>
        </row>
        <row r="829">
          <cell r="A829" t="str">
            <v>CML_BL0330a_4_INVE_ACTI</v>
          </cell>
          <cell r="M829">
            <v>40672</v>
          </cell>
          <cell r="N829">
            <v>42910</v>
          </cell>
          <cell r="O829">
            <v>1485</v>
          </cell>
          <cell r="P829">
            <v>0</v>
          </cell>
          <cell r="Q829">
            <v>14030</v>
          </cell>
          <cell r="R829">
            <v>2970</v>
          </cell>
          <cell r="S829">
            <v>0</v>
          </cell>
          <cell r="T829">
            <v>0</v>
          </cell>
          <cell r="U829">
            <v>4455</v>
          </cell>
          <cell r="V829">
            <v>0</v>
          </cell>
          <cell r="W829">
            <v>14030</v>
          </cell>
          <cell r="X829">
            <v>5940</v>
          </cell>
          <cell r="Y829">
            <v>0</v>
          </cell>
          <cell r="Z829">
            <v>0</v>
          </cell>
          <cell r="AA829">
            <v>13864</v>
          </cell>
          <cell r="AB829">
            <v>17208</v>
          </cell>
          <cell r="AC829">
            <v>15208</v>
          </cell>
        </row>
        <row r="830">
          <cell r="A830" t="str">
            <v>CML_BL0330a_4_INVE_INV</v>
          </cell>
          <cell r="M830">
            <v>55522</v>
          </cell>
          <cell r="N830">
            <v>28060</v>
          </cell>
          <cell r="O830">
            <v>0</v>
          </cell>
          <cell r="P830">
            <v>0</v>
          </cell>
          <cell r="Q830">
            <v>14030</v>
          </cell>
          <cell r="R830">
            <v>0</v>
          </cell>
          <cell r="S830">
            <v>0</v>
          </cell>
          <cell r="T830">
            <v>0</v>
          </cell>
          <cell r="U830">
            <v>0</v>
          </cell>
          <cell r="V830">
            <v>0</v>
          </cell>
          <cell r="W830">
            <v>14030</v>
          </cell>
          <cell r="X830">
            <v>0</v>
          </cell>
          <cell r="Y830">
            <v>0</v>
          </cell>
          <cell r="Z830">
            <v>0</v>
          </cell>
          <cell r="AA830">
            <v>15864</v>
          </cell>
          <cell r="AB830">
            <v>15208</v>
          </cell>
          <cell r="AC830">
            <v>15208</v>
          </cell>
        </row>
        <row r="831">
          <cell r="A831" t="str">
            <v>CML_BL0340_5_INVE_ACTI</v>
          </cell>
          <cell r="M831">
            <v>195.52000000000407</v>
          </cell>
          <cell r="N831">
            <v>975.52000000002408</v>
          </cell>
          <cell r="O831">
            <v>84.551999999998429</v>
          </cell>
          <cell r="P831">
            <v>64.999999999998749</v>
          </cell>
          <cell r="Q831">
            <v>64.999999999999659</v>
          </cell>
          <cell r="R831">
            <v>104.10399999999993</v>
          </cell>
          <cell r="S831">
            <v>64.999999999999659</v>
          </cell>
          <cell r="T831">
            <v>65.000000000001478</v>
          </cell>
          <cell r="U831">
            <v>123.65599999999961</v>
          </cell>
          <cell r="V831">
            <v>65.000000000001023</v>
          </cell>
          <cell r="W831">
            <v>64.999999999999659</v>
          </cell>
          <cell r="X831">
            <v>143.20800000000111</v>
          </cell>
          <cell r="Y831">
            <v>64.999999999999659</v>
          </cell>
          <cell r="Z831">
            <v>64.999999999998749</v>
          </cell>
          <cell r="AA831">
            <v>700</v>
          </cell>
          <cell r="AB831">
            <v>560</v>
          </cell>
          <cell r="AC831">
            <v>476</v>
          </cell>
        </row>
        <row r="832">
          <cell r="A832" t="str">
            <v>CML_BL0340_5_INVE_INV</v>
          </cell>
          <cell r="M832">
            <v>0</v>
          </cell>
          <cell r="N832">
            <v>5.4569682106375694E-12</v>
          </cell>
          <cell r="O832">
            <v>-1.2505552149377763E-12</v>
          </cell>
          <cell r="P832">
            <v>-1.2505552149377763E-12</v>
          </cell>
          <cell r="Q832">
            <v>-3.4106051316484809E-13</v>
          </cell>
          <cell r="R832">
            <v>1.1368683772161603E-13</v>
          </cell>
          <cell r="S832">
            <v>-3.4106051316484809E-13</v>
          </cell>
          <cell r="T832">
            <v>1.4779288903810084E-12</v>
          </cell>
          <cell r="U832">
            <v>-3.4106051316484809E-13</v>
          </cell>
          <cell r="V832">
            <v>1.0231815394945443E-12</v>
          </cell>
          <cell r="W832">
            <v>-3.4106051316484809E-13</v>
          </cell>
          <cell r="X832">
            <v>-7.9580786405131221E-13</v>
          </cell>
          <cell r="Y832">
            <v>-3.4106051316484809E-13</v>
          </cell>
          <cell r="Z832">
            <v>-1.2505552149377763E-12</v>
          </cell>
          <cell r="AA832">
            <v>0</v>
          </cell>
          <cell r="AB832">
            <v>0</v>
          </cell>
          <cell r="AC832">
            <v>0</v>
          </cell>
        </row>
        <row r="833">
          <cell r="A833" t="str">
            <v>CML_BL0340_7_INVE_ACTI</v>
          </cell>
          <cell r="M833">
            <v>0</v>
          </cell>
          <cell r="N833">
            <v>-1.9895196601282805E-12</v>
          </cell>
          <cell r="O833">
            <v>-1.2434497875801753E-14</v>
          </cell>
          <cell r="P833">
            <v>7.9936057773011271E-15</v>
          </cell>
          <cell r="Q833">
            <v>1.7763568394002505E-14</v>
          </cell>
          <cell r="R833">
            <v>-2.1316282072803006E-14</v>
          </cell>
          <cell r="S833">
            <v>-1.1368683772161603E-13</v>
          </cell>
          <cell r="T833">
            <v>2.2737367544323206E-13</v>
          </cell>
          <cell r="U833">
            <v>-1.7053025658242404E-13</v>
          </cell>
          <cell r="V833">
            <v>-1.1368683772161603E-13</v>
          </cell>
          <cell r="W833">
            <v>-1.1368683772161603E-13</v>
          </cell>
          <cell r="X833">
            <v>-1.1723955140041653E-13</v>
          </cell>
          <cell r="Y833">
            <v>-9.0594198809412774E-14</v>
          </cell>
          <cell r="Z833">
            <v>-3.6504133049675147E-13</v>
          </cell>
          <cell r="AA833">
            <v>1.7053025658242404E-12</v>
          </cell>
          <cell r="AB833">
            <v>0</v>
          </cell>
          <cell r="AC833">
            <v>0</v>
          </cell>
        </row>
        <row r="834">
          <cell r="A834" t="str">
            <v>CML_BL0340_7_INVE_INV</v>
          </cell>
          <cell r="M834">
            <v>0</v>
          </cell>
          <cell r="N834">
            <v>2.8421709430404007E-14</v>
          </cell>
          <cell r="O834">
            <v>6.2172489379008766E-15</v>
          </cell>
          <cell r="P834">
            <v>6.2172489379008766E-15</v>
          </cell>
          <cell r="Q834">
            <v>1.0658141036401503E-14</v>
          </cell>
          <cell r="R834">
            <v>-1.4210854715202004E-14</v>
          </cell>
          <cell r="S834">
            <v>0</v>
          </cell>
          <cell r="T834">
            <v>2.2737367544323206E-13</v>
          </cell>
          <cell r="U834">
            <v>0</v>
          </cell>
          <cell r="V834">
            <v>-1.1368683772161603E-13</v>
          </cell>
          <cell r="W834">
            <v>-1.1368683772161603E-13</v>
          </cell>
          <cell r="X834">
            <v>-9.0594198809412774E-14</v>
          </cell>
          <cell r="Y834">
            <v>-9.0594198809412774E-14</v>
          </cell>
          <cell r="Z834">
            <v>-3.6504133049675147E-13</v>
          </cell>
          <cell r="AA834">
            <v>0</v>
          </cell>
          <cell r="AB834">
            <v>0</v>
          </cell>
          <cell r="AC834">
            <v>0</v>
          </cell>
        </row>
        <row r="835">
          <cell r="A835" t="str">
            <v>CML_BL0460_5_INVE_ACTI</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row>
        <row r="836">
          <cell r="A836" t="str">
            <v>CML_BL0460_5_INVE_INV</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row>
        <row r="837">
          <cell r="A837" t="str">
            <v>CML_0_HT</v>
          </cell>
          <cell r="E837" t="str">
            <v>Net revenue of the group</v>
          </cell>
          <cell r="M837">
            <v>8.9352170107304119E-10</v>
          </cell>
          <cell r="N837">
            <v>3.3422679734940175E-7</v>
          </cell>
          <cell r="O837">
            <v>7.4453998522017173E-11</v>
          </cell>
          <cell r="P837">
            <v>7.4453998522017173E-11</v>
          </cell>
          <cell r="Q837">
            <v>3.4077771715601557E-9</v>
          </cell>
          <cell r="R837">
            <v>-3.3258885423492757E-8</v>
          </cell>
          <cell r="S837">
            <v>-3.3258885423492757E-8</v>
          </cell>
          <cell r="T837">
            <v>-3.3258885423492757E-8</v>
          </cell>
          <cell r="U837">
            <v>-3.3258885423492757E-8</v>
          </cell>
          <cell r="V837">
            <v>-3.3258885423492757E-8</v>
          </cell>
          <cell r="W837">
            <v>-3.3258885423492757E-8</v>
          </cell>
          <cell r="X837">
            <v>-3.3258885423492757E-8</v>
          </cell>
          <cell r="Y837">
            <v>-3.3258885423492757E-8</v>
          </cell>
          <cell r="Z837">
            <v>-3.3258970688621048E-8</v>
          </cell>
          <cell r="AA837">
            <v>8.9357854449190199E-10</v>
          </cell>
          <cell r="AB837">
            <v>8.9403329184278846E-10</v>
          </cell>
          <cell r="AC837">
            <v>7.3487171903252602E-10</v>
          </cell>
        </row>
        <row r="838">
          <cell r="A838" t="str">
            <v>CML_101_BUSI</v>
          </cell>
          <cell r="E838" t="str">
            <v xml:space="preserve">Revenue fixed network </v>
          </cell>
          <cell r="M838">
            <v>1276460.20108</v>
          </cell>
          <cell r="N838">
            <v>1352379.0570099999</v>
          </cell>
          <cell r="O838">
            <v>107149.28155000006</v>
          </cell>
          <cell r="P838">
            <v>108074.98827000003</v>
          </cell>
          <cell r="Q838">
            <v>109136.42455</v>
          </cell>
          <cell r="R838">
            <v>109913.33095000002</v>
          </cell>
          <cell r="S838">
            <v>110885.36307000004</v>
          </cell>
          <cell r="T838">
            <v>111747.96709000002</v>
          </cell>
          <cell r="U838">
            <v>113001.04664</v>
          </cell>
          <cell r="V838">
            <v>114505.82839000005</v>
          </cell>
          <cell r="W838">
            <v>115395.65396000003</v>
          </cell>
          <cell r="X838">
            <v>116447.80611999996</v>
          </cell>
          <cell r="Y838">
            <v>117466.59513999993</v>
          </cell>
          <cell r="Z838">
            <v>118654.77127999999</v>
          </cell>
          <cell r="AA838">
            <v>1461327.7437309998</v>
          </cell>
          <cell r="AB838">
            <v>1491398.7835113404</v>
          </cell>
          <cell r="AC838">
            <v>1598762.0462261101</v>
          </cell>
        </row>
        <row r="839">
          <cell r="A839" t="str">
            <v>CML_101_KEYACC</v>
          </cell>
          <cell r="E839" t="str">
            <v xml:space="preserve">Revenue fixed network </v>
          </cell>
          <cell r="M839">
            <v>523232.70263999997</v>
          </cell>
          <cell r="N839">
            <v>519828.03151000018</v>
          </cell>
          <cell r="O839">
            <v>41098.420300000005</v>
          </cell>
          <cell r="P839">
            <v>41457.765020000021</v>
          </cell>
          <cell r="Q839">
            <v>41899.841160000004</v>
          </cell>
          <cell r="R839">
            <v>42070.214789999991</v>
          </cell>
          <cell r="S839">
            <v>42214.570039999991</v>
          </cell>
          <cell r="T839">
            <v>42563.163000000022</v>
          </cell>
          <cell r="U839">
            <v>43528.864319999993</v>
          </cell>
          <cell r="V839">
            <v>44123.343620000043</v>
          </cell>
          <cell r="W839">
            <v>44590.055699999997</v>
          </cell>
          <cell r="X839">
            <v>44878.475960000011</v>
          </cell>
          <cell r="Y839">
            <v>45488.147450000026</v>
          </cell>
          <cell r="Z839">
            <v>45915.170150000013</v>
          </cell>
          <cell r="AA839">
            <v>587688.48686499964</v>
          </cell>
          <cell r="AB839">
            <v>598906.91925030982</v>
          </cell>
          <cell r="AC839">
            <v>664709.45009306981</v>
          </cell>
        </row>
        <row r="840">
          <cell r="A840" t="str">
            <v>CML_101_OTHCU</v>
          </cell>
          <cell r="E840" t="str">
            <v xml:space="preserve">Revenue fixed network </v>
          </cell>
          <cell r="M840">
            <v>27840</v>
          </cell>
          <cell r="N840">
            <v>27930.48</v>
          </cell>
          <cell r="O840">
            <v>2321.16</v>
          </cell>
          <cell r="P840">
            <v>2322.3200000000002</v>
          </cell>
          <cell r="Q840">
            <v>2323.48</v>
          </cell>
          <cell r="R840">
            <v>2324.64</v>
          </cell>
          <cell r="S840">
            <v>2325.8000000000002</v>
          </cell>
          <cell r="T840">
            <v>2326.96</v>
          </cell>
          <cell r="U840">
            <v>2328.12</v>
          </cell>
          <cell r="V840">
            <v>2329.2800000000002</v>
          </cell>
          <cell r="W840">
            <v>2330.44</v>
          </cell>
          <cell r="X840">
            <v>2331.6</v>
          </cell>
          <cell r="Y840">
            <v>2332.7600000000002</v>
          </cell>
          <cell r="Z840">
            <v>2333.92</v>
          </cell>
          <cell r="AA840">
            <v>28287.110400000001</v>
          </cell>
          <cell r="AB840">
            <v>28569.981600000003</v>
          </cell>
          <cell r="AC840">
            <v>28855.6816</v>
          </cell>
        </row>
        <row r="841">
          <cell r="A841" t="str">
            <v>CML_101_RESID</v>
          </cell>
          <cell r="E841" t="str">
            <v xml:space="preserve">Revenue fixed network </v>
          </cell>
          <cell r="M841">
            <v>2806416.6</v>
          </cell>
          <cell r="N841">
            <v>2640148.8160800003</v>
          </cell>
          <cell r="O841">
            <v>223652.26486000005</v>
          </cell>
          <cell r="P841">
            <v>222984.71691999998</v>
          </cell>
          <cell r="Q841">
            <v>222320.87508000003</v>
          </cell>
          <cell r="R841">
            <v>221656.42803999997</v>
          </cell>
          <cell r="S841">
            <v>220994.12220000007</v>
          </cell>
          <cell r="T841">
            <v>220332.65515999994</v>
          </cell>
          <cell r="U841">
            <v>219674.17922000008</v>
          </cell>
          <cell r="V841">
            <v>219016.30007999999</v>
          </cell>
          <cell r="W841">
            <v>218360.19573999994</v>
          </cell>
          <cell r="X841">
            <v>217705.23939999999</v>
          </cell>
          <cell r="Y841">
            <v>217052.23405999999</v>
          </cell>
          <cell r="Z841">
            <v>216399.60531999992</v>
          </cell>
          <cell r="AA841">
            <v>2557920.9949899982</v>
          </cell>
          <cell r="AB841">
            <v>2474495.9432721986</v>
          </cell>
          <cell r="AC841">
            <v>2382578.6914395988</v>
          </cell>
        </row>
        <row r="842">
          <cell r="A842" t="str">
            <v>CML_101_SPECNW</v>
          </cell>
          <cell r="E842" t="str">
            <v xml:space="preserve">Revenue fixed network </v>
          </cell>
          <cell r="M842">
            <v>0</v>
          </cell>
          <cell r="N842">
            <v>20149.55</v>
          </cell>
          <cell r="O842">
            <v>0</v>
          </cell>
          <cell r="P842">
            <v>0</v>
          </cell>
          <cell r="Q842">
            <v>0</v>
          </cell>
          <cell r="R842">
            <v>309.14999999999998</v>
          </cell>
          <cell r="S842">
            <v>765.65</v>
          </cell>
          <cell r="T842">
            <v>1248.1500000000001</v>
          </cell>
          <cell r="U842">
            <v>1906.9</v>
          </cell>
          <cell r="V842">
            <v>2013.8</v>
          </cell>
          <cell r="W842">
            <v>2496.3000000000002</v>
          </cell>
          <cell r="X842">
            <v>3383.3</v>
          </cell>
          <cell r="Y842">
            <v>3865.8</v>
          </cell>
          <cell r="Z842">
            <v>4160.5</v>
          </cell>
          <cell r="AA842">
            <v>36209.97</v>
          </cell>
          <cell r="AB842">
            <v>87495.254000000001</v>
          </cell>
          <cell r="AC842">
            <v>111808.564</v>
          </cell>
        </row>
        <row r="843">
          <cell r="A843" t="str">
            <v>CML_102_BUSI</v>
          </cell>
          <cell r="E843" t="str">
            <v xml:space="preserve">Revenue reduction fixed network </v>
          </cell>
          <cell r="M843">
            <v>-3.637978807091713E-12</v>
          </cell>
          <cell r="N843">
            <v>-1.7280399333685637E-11</v>
          </cell>
          <cell r="O843">
            <v>-7.3896444519050419E-13</v>
          </cell>
          <cell r="P843">
            <v>9.0949470177292824E-13</v>
          </cell>
          <cell r="Q843">
            <v>-3.865352482534945E-12</v>
          </cell>
          <cell r="R843">
            <v>-4.5474735088646412E-12</v>
          </cell>
          <cell r="S843">
            <v>-3.865352482534945E-12</v>
          </cell>
          <cell r="T843">
            <v>3.0127011996228248E-12</v>
          </cell>
          <cell r="U843">
            <v>-2.8990143619012088E-12</v>
          </cell>
          <cell r="V843">
            <v>-2.7853275241795927E-12</v>
          </cell>
          <cell r="W843">
            <v>4.2632564145606011E-12</v>
          </cell>
          <cell r="X843">
            <v>-4.7748471843078732E-12</v>
          </cell>
          <cell r="Y843">
            <v>4.8885340220294893E-12</v>
          </cell>
          <cell r="Z843">
            <v>-1.9326762412674725E-12</v>
          </cell>
          <cell r="AA843">
            <v>6.9121597334742546E-11</v>
          </cell>
          <cell r="AB843">
            <v>-7.0940586738288403E-11</v>
          </cell>
          <cell r="AC843">
            <v>1.4733814168721437E-10</v>
          </cell>
        </row>
        <row r="844">
          <cell r="A844" t="str">
            <v>CML_102_KEYACC</v>
          </cell>
          <cell r="E844" t="str">
            <v xml:space="preserve">Revenue reduction fixed network </v>
          </cell>
          <cell r="M844">
            <v>0</v>
          </cell>
          <cell r="N844">
            <v>7.503331289626658E-12</v>
          </cell>
          <cell r="O844">
            <v>2.8421709430404007E-14</v>
          </cell>
          <cell r="P844">
            <v>-1.4210854715202004E-13</v>
          </cell>
          <cell r="Q844">
            <v>3.979039320256561E-13</v>
          </cell>
          <cell r="R844">
            <v>1.4210854715202004E-13</v>
          </cell>
          <cell r="S844">
            <v>-1.9895196601282805E-13</v>
          </cell>
          <cell r="T844">
            <v>2.5579538487363607E-13</v>
          </cell>
          <cell r="U844">
            <v>2.5579538487363607E-13</v>
          </cell>
          <cell r="V844">
            <v>-5.9685589803848416E-13</v>
          </cell>
          <cell r="W844">
            <v>1.3926637620897964E-12</v>
          </cell>
          <cell r="X844">
            <v>-9.9475983006414026E-13</v>
          </cell>
          <cell r="Y844">
            <v>-3.4106051316484809E-13</v>
          </cell>
          <cell r="Z844">
            <v>-9.0949470177292824E-13</v>
          </cell>
          <cell r="AA844">
            <v>2.1373125491663814E-11</v>
          </cell>
          <cell r="AB844">
            <v>-7.73070496506989E-12</v>
          </cell>
          <cell r="AC844">
            <v>-1.3642420526593924E-11</v>
          </cell>
        </row>
        <row r="845">
          <cell r="A845" t="str">
            <v>CML_102_RESID</v>
          </cell>
          <cell r="E845" t="str">
            <v xml:space="preserve">Revenue reduction fixed network </v>
          </cell>
          <cell r="M845">
            <v>168000</v>
          </cell>
          <cell r="N845">
            <v>150000</v>
          </cell>
          <cell r="O845">
            <v>12500</v>
          </cell>
          <cell r="P845">
            <v>12500</v>
          </cell>
          <cell r="Q845">
            <v>12500</v>
          </cell>
          <cell r="R845">
            <v>12500</v>
          </cell>
          <cell r="S845">
            <v>12500</v>
          </cell>
          <cell r="T845">
            <v>12500</v>
          </cell>
          <cell r="U845">
            <v>12500</v>
          </cell>
          <cell r="V845">
            <v>12500</v>
          </cell>
          <cell r="W845">
            <v>12500</v>
          </cell>
          <cell r="X845">
            <v>12500</v>
          </cell>
          <cell r="Y845">
            <v>12500</v>
          </cell>
          <cell r="Z845">
            <v>12500</v>
          </cell>
          <cell r="AA845">
            <v>150000</v>
          </cell>
          <cell r="AB845">
            <v>150000</v>
          </cell>
          <cell r="AC845">
            <v>150000</v>
          </cell>
        </row>
        <row r="846">
          <cell r="A846" t="str">
            <v>CML_201_OTHCU</v>
          </cell>
          <cell r="E846" t="str">
            <v>Revenue mobile communications</v>
          </cell>
          <cell r="M846">
            <v>2094500.210768467</v>
          </cell>
          <cell r="N846">
            <v>2333892.2978470558</v>
          </cell>
          <cell r="O846">
            <v>197442.36366474914</v>
          </cell>
          <cell r="P846">
            <v>184404.13856226861</v>
          </cell>
          <cell r="Q846">
            <v>181528.0153143894</v>
          </cell>
          <cell r="R846">
            <v>186864.92040057224</v>
          </cell>
          <cell r="S846">
            <v>183828.25067900331</v>
          </cell>
          <cell r="T846">
            <v>195308.93652277516</v>
          </cell>
          <cell r="U846">
            <v>217941.41998568832</v>
          </cell>
          <cell r="V846">
            <v>227300.51161191316</v>
          </cell>
          <cell r="W846">
            <v>198732.23101921717</v>
          </cell>
          <cell r="X846">
            <v>186621.80180670993</v>
          </cell>
          <cell r="Y846">
            <v>183498.75635389765</v>
          </cell>
          <cell r="Z846">
            <v>190420.95192587064</v>
          </cell>
          <cell r="AA846">
            <v>2444887.4237859049</v>
          </cell>
          <cell r="AB846">
            <v>2633024.6934982482</v>
          </cell>
          <cell r="AC846">
            <v>2810596.4551658211</v>
          </cell>
        </row>
        <row r="847">
          <cell r="A847" t="str">
            <v>CML_202_OTHCU</v>
          </cell>
          <cell r="E847" t="str">
            <v>Revenue reduction mobile communications</v>
          </cell>
          <cell r="M847">
            <v>39948.555023301902</v>
          </cell>
          <cell r="N847">
            <v>52457.440030143152</v>
          </cell>
          <cell r="O847">
            <v>4088.5721953042007</v>
          </cell>
          <cell r="P847">
            <v>4192.4784815674921</v>
          </cell>
          <cell r="Q847">
            <v>4254.3994577524572</v>
          </cell>
          <cell r="R847">
            <v>4303.5566714137258</v>
          </cell>
          <cell r="S847">
            <v>4344.6880154949176</v>
          </cell>
          <cell r="T847">
            <v>4382.611909084645</v>
          </cell>
          <cell r="U847">
            <v>4323.3865290017693</v>
          </cell>
          <cell r="V847">
            <v>4351.793385756413</v>
          </cell>
          <cell r="W847">
            <v>4772.7168120526931</v>
          </cell>
          <cell r="X847">
            <v>4394.8124214211284</v>
          </cell>
          <cell r="Y847">
            <v>4512.626555849557</v>
          </cell>
          <cell r="Z847">
            <v>4535.7975954441554</v>
          </cell>
          <cell r="AA847">
            <v>56614.945626734087</v>
          </cell>
          <cell r="AB847">
            <v>60096.867231819866</v>
          </cell>
          <cell r="AC847">
            <v>64252.175868221748</v>
          </cell>
        </row>
        <row r="848">
          <cell r="A848" t="str">
            <v>CML_301_MATAV</v>
          </cell>
          <cell r="E848" t="str">
            <v>Revenue carrier services</v>
          </cell>
          <cell r="M848">
            <v>8372.7000000000007</v>
          </cell>
          <cell r="N848">
            <v>7002.0654799999993</v>
          </cell>
          <cell r="O848">
            <v>528.66510000000005</v>
          </cell>
          <cell r="P848">
            <v>513.99477999999999</v>
          </cell>
          <cell r="Q848">
            <v>529.11774000000003</v>
          </cell>
          <cell r="R848">
            <v>539.51190000000008</v>
          </cell>
          <cell r="S848">
            <v>555.40858000000003</v>
          </cell>
          <cell r="T848">
            <v>589.31150000000002</v>
          </cell>
          <cell r="U848">
            <v>708.71645999999998</v>
          </cell>
          <cell r="V848">
            <v>758.14438000000007</v>
          </cell>
          <cell r="W848">
            <v>598.04874000000007</v>
          </cell>
          <cell r="X848">
            <v>568.70074000000011</v>
          </cell>
          <cell r="Y848">
            <v>550.2906200000001</v>
          </cell>
          <cell r="Z848">
            <v>562.15494000000001</v>
          </cell>
          <cell r="AA848">
            <v>6768.2537799999991</v>
          </cell>
          <cell r="AB848">
            <v>6582.8898399999998</v>
          </cell>
          <cell r="AC848">
            <v>6643.6193199999998</v>
          </cell>
        </row>
        <row r="849">
          <cell r="A849" t="str">
            <v>CML_301_OTHCU</v>
          </cell>
          <cell r="E849" t="str">
            <v>Revenue carrier services</v>
          </cell>
          <cell r="M849">
            <v>652089.27966</v>
          </cell>
          <cell r="N849">
            <v>716460.60262000002</v>
          </cell>
          <cell r="O849">
            <v>50478.473510000011</v>
          </cell>
          <cell r="P849">
            <v>49731.084210000008</v>
          </cell>
          <cell r="Q849">
            <v>52245.353930000005</v>
          </cell>
          <cell r="R849">
            <v>53545.510119999999</v>
          </cell>
          <cell r="S849">
            <v>56590.923199999997</v>
          </cell>
          <cell r="T849">
            <v>59545.648379999984</v>
          </cell>
          <cell r="U849">
            <v>68311.037239999991</v>
          </cell>
          <cell r="V849">
            <v>72787.652770000015</v>
          </cell>
          <cell r="W849">
            <v>63541.824799999995</v>
          </cell>
          <cell r="X849">
            <v>63430.817779999998</v>
          </cell>
          <cell r="Y849">
            <v>62487.208910000001</v>
          </cell>
          <cell r="Z849">
            <v>63765.067770000009</v>
          </cell>
          <cell r="AA849">
            <v>831158.98182999983</v>
          </cell>
          <cell r="AB849">
            <v>956104.46733999997</v>
          </cell>
          <cell r="AC849">
            <v>1052744.0472900001</v>
          </cell>
        </row>
        <row r="850">
          <cell r="A850" t="str">
            <v>CML_301_SLOVAK</v>
          </cell>
          <cell r="E850" t="str">
            <v>Revenue carrier services</v>
          </cell>
          <cell r="M850">
            <v>1565.19</v>
          </cell>
          <cell r="N850">
            <v>1196.73784</v>
          </cell>
          <cell r="O850">
            <v>86.801079999999999</v>
          </cell>
          <cell r="P850">
            <v>83.343720000000005</v>
          </cell>
          <cell r="Q850">
            <v>86.907800000000009</v>
          </cell>
          <cell r="R850">
            <v>89.358680000000007</v>
          </cell>
          <cell r="S850">
            <v>93.104919999999993</v>
          </cell>
          <cell r="T850">
            <v>101.09696000000001</v>
          </cell>
          <cell r="U850">
            <v>129.24252000000001</v>
          </cell>
          <cell r="V850">
            <v>140.89339999999999</v>
          </cell>
          <cell r="W850">
            <v>103.15591999999999</v>
          </cell>
          <cell r="X850">
            <v>96.238439999999997</v>
          </cell>
          <cell r="Y850">
            <v>91.898800000000008</v>
          </cell>
          <cell r="Z850">
            <v>94.695599999999999</v>
          </cell>
          <cell r="AA850">
            <v>1096.24872</v>
          </cell>
          <cell r="AB850">
            <v>1052.55645</v>
          </cell>
          <cell r="AC850">
            <v>1066.8705600000001</v>
          </cell>
        </row>
        <row r="851">
          <cell r="A851" t="str">
            <v>CML_301_TCOM</v>
          </cell>
          <cell r="E851" t="str">
            <v>Revenue carrier services</v>
          </cell>
          <cell r="M851">
            <v>177532.19</v>
          </cell>
          <cell r="N851">
            <v>116138.51063999999</v>
          </cell>
          <cell r="O851">
            <v>8627.2375600000014</v>
          </cell>
          <cell r="P851">
            <v>8346.0920000000006</v>
          </cell>
          <cell r="Q851">
            <v>8635.9030399999992</v>
          </cell>
          <cell r="R851">
            <v>8835.1106400000008</v>
          </cell>
          <cell r="S851">
            <v>9139.745640000001</v>
          </cell>
          <cell r="T851">
            <v>9789.4790799999992</v>
          </cell>
          <cell r="U851">
            <v>12077.78772</v>
          </cell>
          <cell r="V851">
            <v>13025.04456</v>
          </cell>
          <cell r="W851">
            <v>9956.9246000000003</v>
          </cell>
          <cell r="X851">
            <v>9394.47984</v>
          </cell>
          <cell r="Y851">
            <v>9041.6681200000003</v>
          </cell>
          <cell r="Z851">
            <v>9269.0378400000009</v>
          </cell>
          <cell r="AA851">
            <v>107968.37495999999</v>
          </cell>
          <cell r="AB851">
            <v>104416.01445</v>
          </cell>
          <cell r="AC851">
            <v>105579.83867999999</v>
          </cell>
        </row>
        <row r="852">
          <cell r="A852" t="str">
            <v>CML_401_BUSI</v>
          </cell>
          <cell r="E852" t="str">
            <v>Revenue online</v>
          </cell>
          <cell r="M852">
            <v>53846.7397624</v>
          </cell>
          <cell r="N852">
            <v>63416.832975229103</v>
          </cell>
          <cell r="O852">
            <v>4687.6103776000027</v>
          </cell>
          <cell r="P852">
            <v>4878.24892</v>
          </cell>
          <cell r="Q852">
            <v>5017.0270208000002</v>
          </cell>
          <cell r="R852">
            <v>5251.1152880000009</v>
          </cell>
          <cell r="S852">
            <v>5349.1527667999999</v>
          </cell>
          <cell r="T852">
            <v>5179.1920363200006</v>
          </cell>
          <cell r="U852">
            <v>5166.8690528000006</v>
          </cell>
          <cell r="V852">
            <v>5153.43894</v>
          </cell>
          <cell r="W852">
            <v>5389.6806967272742</v>
          </cell>
          <cell r="X852">
            <v>5624.8430487272735</v>
          </cell>
          <cell r="Y852">
            <v>5738.7280154545451</v>
          </cell>
          <cell r="Z852">
            <v>5980.9268119999988</v>
          </cell>
          <cell r="AA852">
            <v>78615.273150000008</v>
          </cell>
          <cell r="AB852">
            <v>116051.28818055557</v>
          </cell>
          <cell r="AC852">
            <v>151419.10600000003</v>
          </cell>
        </row>
        <row r="853">
          <cell r="A853" t="str">
            <v>CML_401_KEYACC</v>
          </cell>
          <cell r="E853" t="str">
            <v>Revenue online</v>
          </cell>
          <cell r="M853">
            <v>11054.3995</v>
          </cell>
          <cell r="N853">
            <v>12171.185100000001</v>
          </cell>
          <cell r="O853">
            <v>938.85272000000009</v>
          </cell>
          <cell r="P853">
            <v>952.44759999999997</v>
          </cell>
          <cell r="Q853">
            <v>967.08378000000016</v>
          </cell>
          <cell r="R853">
            <v>986.09115999999995</v>
          </cell>
          <cell r="S853">
            <v>1001.7686999999999</v>
          </cell>
          <cell r="T853">
            <v>1022.1903199999999</v>
          </cell>
          <cell r="U853">
            <v>1017.4503199999999</v>
          </cell>
          <cell r="V853">
            <v>1017.4503199999999</v>
          </cell>
          <cell r="W853">
            <v>1043.2166999999999</v>
          </cell>
          <cell r="X853">
            <v>1058.4516800000001</v>
          </cell>
          <cell r="Y853">
            <v>1074.97236</v>
          </cell>
          <cell r="Z853">
            <v>1091.2094399999996</v>
          </cell>
          <cell r="AA853">
            <v>12869.39</v>
          </cell>
          <cell r="AB853">
            <v>14354</v>
          </cell>
          <cell r="AC853">
            <v>15468</v>
          </cell>
        </row>
        <row r="854">
          <cell r="A854" t="str">
            <v>CML_401_RESID</v>
          </cell>
          <cell r="E854" t="str">
            <v>Revenue online</v>
          </cell>
          <cell r="M854">
            <v>152504.19425260002</v>
          </cell>
          <cell r="N854">
            <v>148151.29587159271</v>
          </cell>
          <cell r="O854">
            <v>11371.385037600001</v>
          </cell>
          <cell r="P854">
            <v>12037.438920000001</v>
          </cell>
          <cell r="Q854">
            <v>12502.351060800002</v>
          </cell>
          <cell r="R854">
            <v>12948.473648000001</v>
          </cell>
          <cell r="S854">
            <v>13243.319286799997</v>
          </cell>
          <cell r="T854">
            <v>12147.961756320003</v>
          </cell>
          <cell r="U854">
            <v>11483.014752799998</v>
          </cell>
          <cell r="V854">
            <v>11170.87456</v>
          </cell>
          <cell r="W854">
            <v>12043.550905818183</v>
          </cell>
          <cell r="X854">
            <v>12561.552597818181</v>
          </cell>
          <cell r="Y854">
            <v>12836.849613636365</v>
          </cell>
          <cell r="Z854">
            <v>13804.523731999998</v>
          </cell>
          <cell r="AA854">
            <v>176893.36515000003</v>
          </cell>
          <cell r="AB854">
            <v>190806.31218055554</v>
          </cell>
          <cell r="AC854">
            <v>188502.63400000002</v>
          </cell>
        </row>
        <row r="855">
          <cell r="A855" t="str">
            <v>CML_800_OTHCU</v>
          </cell>
          <cell r="E855" t="str">
            <v xml:space="preserve">Miscellaneous net revenue </v>
          </cell>
          <cell r="M855">
            <v>10402.594140000001</v>
          </cell>
          <cell r="N855">
            <v>10524.279165260446</v>
          </cell>
          <cell r="O855">
            <v>877.02326377170402</v>
          </cell>
          <cell r="P855">
            <v>877.02326377170402</v>
          </cell>
          <cell r="Q855">
            <v>877.02326377170402</v>
          </cell>
          <cell r="R855">
            <v>877.02326377170402</v>
          </cell>
          <cell r="S855">
            <v>877.02326377170402</v>
          </cell>
          <cell r="T855">
            <v>877.02326377170402</v>
          </cell>
          <cell r="U855">
            <v>877.02326377170402</v>
          </cell>
          <cell r="V855">
            <v>877.02326377170402</v>
          </cell>
          <cell r="W855">
            <v>877.02326377170402</v>
          </cell>
          <cell r="X855">
            <v>877.02326377170402</v>
          </cell>
          <cell r="Y855">
            <v>877.02326377170402</v>
          </cell>
          <cell r="Z855">
            <v>877.02326377170402</v>
          </cell>
          <cell r="AA855">
            <v>12544.311455855435</v>
          </cell>
          <cell r="AB855">
            <v>17205.868961008397</v>
          </cell>
          <cell r="AC855">
            <v>25004.04779560458</v>
          </cell>
        </row>
        <row r="856">
          <cell r="A856" t="str">
            <v>CML_900_HT</v>
          </cell>
          <cell r="E856" t="str">
            <v>Net income from internal sale of goods / services</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row>
        <row r="857">
          <cell r="A857" t="str">
            <v>CML_1110_HT</v>
          </cell>
          <cell r="E857" t="str">
            <v>Standard cost of sales</v>
          </cell>
          <cell r="M857">
            <v>2125408.6825576136</v>
          </cell>
          <cell r="N857">
            <v>2008187.1588441404</v>
          </cell>
          <cell r="O857">
            <v>165442.25331500082</v>
          </cell>
          <cell r="P857">
            <v>164945.37147928053</v>
          </cell>
          <cell r="Q857">
            <v>165577.3780202003</v>
          </cell>
          <cell r="R857">
            <v>167995.73309012139</v>
          </cell>
          <cell r="S857">
            <v>168540.21971620116</v>
          </cell>
          <cell r="T857">
            <v>168878.56809449469</v>
          </cell>
          <cell r="U857">
            <v>168929.09980800727</v>
          </cell>
          <cell r="V857">
            <v>169539.88984792764</v>
          </cell>
          <cell r="W857">
            <v>169371.03570410752</v>
          </cell>
          <cell r="X857">
            <v>163487.47876388329</v>
          </cell>
          <cell r="Y857">
            <v>163049.86719345831</v>
          </cell>
          <cell r="Z857">
            <v>172430.26381442024</v>
          </cell>
          <cell r="AA857">
            <v>2026537.8984535772</v>
          </cell>
          <cell r="AB857">
            <v>2036603.2400716594</v>
          </cell>
          <cell r="AC857">
            <v>2040547.8520869652</v>
          </cell>
        </row>
        <row r="858">
          <cell r="A858" t="str">
            <v>CML_1210_HT</v>
          </cell>
          <cell r="E858" t="str">
            <v>Standard cost of sales</v>
          </cell>
          <cell r="M858">
            <v>945451.35190298792</v>
          </cell>
          <cell r="N858">
            <v>943183.53620571003</v>
          </cell>
          <cell r="O858">
            <v>94194.05312249453</v>
          </cell>
          <cell r="P858">
            <v>79476.445056405777</v>
          </cell>
          <cell r="Q858">
            <v>73182.356226084157</v>
          </cell>
          <cell r="R858">
            <v>77673.762846343277</v>
          </cell>
          <cell r="S858">
            <v>73728.78510639671</v>
          </cell>
          <cell r="T858">
            <v>77628.986191261065</v>
          </cell>
          <cell r="U858">
            <v>76140.291069288956</v>
          </cell>
          <cell r="V858">
            <v>72576.863965258162</v>
          </cell>
          <cell r="W858">
            <v>73713.079478849017</v>
          </cell>
          <cell r="X858">
            <v>75201.108147519451</v>
          </cell>
          <cell r="Y858">
            <v>74607.752984011851</v>
          </cell>
          <cell r="Z858">
            <v>95060.052012494751</v>
          </cell>
          <cell r="AA858">
            <v>1032673.9582627831</v>
          </cell>
          <cell r="AB858">
            <v>1138650.8859557712</v>
          </cell>
          <cell r="AC858">
            <v>1195641.7706712177</v>
          </cell>
        </row>
        <row r="859">
          <cell r="A859" t="str">
            <v>CML_1310_HT</v>
          </cell>
          <cell r="E859" t="str">
            <v>Standard cost of sales</v>
          </cell>
          <cell r="M859">
            <v>875965.8645307495</v>
          </cell>
          <cell r="N859">
            <v>867250.01327154064</v>
          </cell>
          <cell r="O859">
            <v>59183.401749941244</v>
          </cell>
          <cell r="P859">
            <v>57911.220408276691</v>
          </cell>
          <cell r="Q859">
            <v>62250.490566842738</v>
          </cell>
          <cell r="R859">
            <v>63633.42235881614</v>
          </cell>
          <cell r="S859">
            <v>69486.577415181702</v>
          </cell>
          <cell r="T859">
            <v>73745.054331355757</v>
          </cell>
          <cell r="U859">
            <v>84036.060306299056</v>
          </cell>
          <cell r="V859">
            <v>89624.755381956857</v>
          </cell>
          <cell r="W859">
            <v>79255.385714501026</v>
          </cell>
          <cell r="X859">
            <v>74993.862400155704</v>
          </cell>
          <cell r="Y859">
            <v>74448.369225062444</v>
          </cell>
          <cell r="Z859">
            <v>78681.413413151429</v>
          </cell>
          <cell r="AA859">
            <v>879354.54129637161</v>
          </cell>
          <cell r="AB859">
            <v>911177.93330395233</v>
          </cell>
          <cell r="AC859">
            <v>944572.15958099556</v>
          </cell>
        </row>
        <row r="860">
          <cell r="A860" t="str">
            <v>CML_1310_MATAV</v>
          </cell>
          <cell r="E860" t="str">
            <v>Standard cost of sales</v>
          </cell>
          <cell r="M860">
            <v>13951.053085182619</v>
          </cell>
          <cell r="N860">
            <v>13606.889696933966</v>
          </cell>
          <cell r="O860">
            <v>847.66695757453363</v>
          </cell>
          <cell r="P860">
            <v>1081.59526236229</v>
          </cell>
          <cell r="Q860">
            <v>1106.7162412161638</v>
          </cell>
          <cell r="R860">
            <v>1123.008841591356</v>
          </cell>
          <cell r="S860">
            <v>1142.577590715945</v>
          </cell>
          <cell r="T860">
            <v>1174.2627886971432</v>
          </cell>
          <cell r="U860">
            <v>1261.6049879268301</v>
          </cell>
          <cell r="V860">
            <v>1311.7266593572247</v>
          </cell>
          <cell r="W860">
            <v>1188.5878362395065</v>
          </cell>
          <cell r="X860">
            <v>1124.5261153748356</v>
          </cell>
          <cell r="Y860">
            <v>1117.1666579956561</v>
          </cell>
          <cell r="Z860">
            <v>1127.4497578824828</v>
          </cell>
          <cell r="AA860">
            <v>13979.149333212736</v>
          </cell>
          <cell r="AB860">
            <v>14770.268490055476</v>
          </cell>
          <cell r="AC860">
            <v>15486.718856208707</v>
          </cell>
        </row>
        <row r="861">
          <cell r="A861" t="str">
            <v>CML_1310_SLOVAK</v>
          </cell>
          <cell r="E861" t="str">
            <v>Standard cost of sales</v>
          </cell>
          <cell r="M861">
            <v>1537.8547296685349</v>
          </cell>
          <cell r="N861">
            <v>1183.2829757608199</v>
          </cell>
          <cell r="O861">
            <v>88.142215919279863</v>
          </cell>
          <cell r="P861">
            <v>86.691309086339459</v>
          </cell>
          <cell r="Q861">
            <v>90.088326541577686</v>
          </cell>
          <cell r="R861">
            <v>91.911174635645736</v>
          </cell>
          <cell r="S861">
            <v>94.970633307258225</v>
          </cell>
          <cell r="T861">
            <v>101.22577468669128</v>
          </cell>
          <cell r="U861">
            <v>120.56623988479178</v>
          </cell>
          <cell r="V861">
            <v>131.35722833862067</v>
          </cell>
          <cell r="W861">
            <v>101.38279693426205</v>
          </cell>
          <cell r="X861">
            <v>93.615940819323782</v>
          </cell>
          <cell r="Y861">
            <v>91.002018730660637</v>
          </cell>
          <cell r="Z861">
            <v>92.329316876368722</v>
          </cell>
          <cell r="AA861">
            <v>1133.5160306757821</v>
          </cell>
          <cell r="AB861">
            <v>1179.3215150705798</v>
          </cell>
          <cell r="AC861">
            <v>1213.5863057810916</v>
          </cell>
        </row>
        <row r="862">
          <cell r="A862" t="str">
            <v>CML_1310_TCOM</v>
          </cell>
          <cell r="E862" t="str">
            <v>Standard cost of sales</v>
          </cell>
          <cell r="M862">
            <v>97778.054000000004</v>
          </cell>
          <cell r="N862">
            <v>64740.803999999996</v>
          </cell>
          <cell r="O862">
            <v>4683.1909999999998</v>
          </cell>
          <cell r="P862">
            <v>4511.6009999999997</v>
          </cell>
          <cell r="Q862">
            <v>4746.8909999999996</v>
          </cell>
          <cell r="R862">
            <v>4863.6210000000001</v>
          </cell>
          <cell r="S862">
            <v>5085.8040000000001</v>
          </cell>
          <cell r="T862">
            <v>5568.5060000000003</v>
          </cell>
          <cell r="U862">
            <v>7096.75</v>
          </cell>
          <cell r="V862">
            <v>7944.7879999999996</v>
          </cell>
          <cell r="W862">
            <v>5534.7790000000005</v>
          </cell>
          <cell r="X862">
            <v>5019.2569999999996</v>
          </cell>
          <cell r="Y862">
            <v>4797.66</v>
          </cell>
          <cell r="Z862">
            <v>4887.9560000000001</v>
          </cell>
          <cell r="AA862">
            <v>59542.745999999999</v>
          </cell>
          <cell r="AB862">
            <v>61182.188999999998</v>
          </cell>
          <cell r="AC862">
            <v>61986.053999999996</v>
          </cell>
        </row>
        <row r="863">
          <cell r="A863" t="str">
            <v>CML_1310_TONL</v>
          </cell>
          <cell r="E863" t="str">
            <v>Standard cost of sales</v>
          </cell>
          <cell r="M863">
            <v>8013.42</v>
          </cell>
          <cell r="N863">
            <v>14695.98</v>
          </cell>
          <cell r="O863">
            <v>1095.29</v>
          </cell>
          <cell r="P863">
            <v>1095.29</v>
          </cell>
          <cell r="Q863">
            <v>1095.29</v>
          </cell>
          <cell r="R863">
            <v>1095.29</v>
          </cell>
          <cell r="S863">
            <v>1095.29</v>
          </cell>
          <cell r="T863">
            <v>1095.29</v>
          </cell>
          <cell r="U863">
            <v>1354.04</v>
          </cell>
          <cell r="V863">
            <v>1354.04</v>
          </cell>
          <cell r="W863">
            <v>1354.04</v>
          </cell>
          <cell r="X863">
            <v>1354.04</v>
          </cell>
          <cell r="Y863">
            <v>1354.04</v>
          </cell>
          <cell r="Z863">
            <v>1354.04</v>
          </cell>
          <cell r="AA863">
            <v>21850.92</v>
          </cell>
          <cell r="AB863">
            <v>25327.17</v>
          </cell>
          <cell r="AC863">
            <v>27115.919999999998</v>
          </cell>
        </row>
        <row r="864">
          <cell r="A864" t="str">
            <v>CML_1410_HT</v>
          </cell>
          <cell r="E864" t="str">
            <v>Standard cost of sales</v>
          </cell>
          <cell r="M864">
            <v>37275.42110925875</v>
          </cell>
          <cell r="N864">
            <v>56688.508423061074</v>
          </cell>
          <cell r="O864">
            <v>4248.7847102663727</v>
          </cell>
          <cell r="P864">
            <v>4374.9631310752266</v>
          </cell>
          <cell r="Q864">
            <v>4455.7592027369174</v>
          </cell>
          <cell r="R864">
            <v>4532.7849609344212</v>
          </cell>
          <cell r="S864">
            <v>4615.2610451120308</v>
          </cell>
          <cell r="T864">
            <v>4693.8772720216057</v>
          </cell>
          <cell r="U864">
            <v>4769.1237075068302</v>
          </cell>
          <cell r="V864">
            <v>4853.0014137997887</v>
          </cell>
          <cell r="W864">
            <v>4929.4497577154507</v>
          </cell>
          <cell r="X864">
            <v>4988.8160496233322</v>
          </cell>
          <cell r="Y864">
            <v>5086.0787833201794</v>
          </cell>
          <cell r="Z864">
            <v>5140.6083889025958</v>
          </cell>
          <cell r="AA864">
            <v>75349.014713533878</v>
          </cell>
          <cell r="AB864">
            <v>100690.89543570155</v>
          </cell>
          <cell r="AC864">
            <v>125331.96160512569</v>
          </cell>
        </row>
        <row r="865">
          <cell r="A865" t="str">
            <v>CML_2100_HT</v>
          </cell>
          <cell r="E865" t="str">
            <v>Direct selling(wrong)</v>
          </cell>
          <cell r="M865">
            <v>-1.7621459846850485E-12</v>
          </cell>
          <cell r="N865">
            <v>-6.7075234255753458E-12</v>
          </cell>
          <cell r="O865">
            <v>-1.4210854715202004E-13</v>
          </cell>
          <cell r="P865">
            <v>1.7053025658242404E-13</v>
          </cell>
          <cell r="Q865">
            <v>6.0040861171728466E-13</v>
          </cell>
          <cell r="R865">
            <v>3.4106051316484809E-13</v>
          </cell>
          <cell r="S865">
            <v>3.2684965844964609E-13</v>
          </cell>
          <cell r="T865">
            <v>2.5579538487363607E-13</v>
          </cell>
          <cell r="U865">
            <v>-1.4921397450962104E-13</v>
          </cell>
          <cell r="V865">
            <v>-1.4921397450962104E-13</v>
          </cell>
          <cell r="W865">
            <v>9.2370555648813024E-13</v>
          </cell>
          <cell r="X865">
            <v>1.5631940186722204E-13</v>
          </cell>
          <cell r="Y865">
            <v>3.694822225952521E-13</v>
          </cell>
          <cell r="Z865">
            <v>7.815970093361102E-14</v>
          </cell>
          <cell r="AA865">
            <v>-2.5977442419389263E-11</v>
          </cell>
          <cell r="AB865">
            <v>4.6611603465862572E-12</v>
          </cell>
          <cell r="AC865">
            <v>1.6939338820520788E-11</v>
          </cell>
        </row>
        <row r="866">
          <cell r="A866" t="str">
            <v>CML_2110_HT</v>
          </cell>
          <cell r="E866" t="str">
            <v>Direct selling</v>
          </cell>
          <cell r="M866">
            <v>228163.02785061862</v>
          </cell>
          <cell r="N866">
            <v>226366.06185042814</v>
          </cell>
          <cell r="O866">
            <v>19269.399024436727</v>
          </cell>
          <cell r="P866">
            <v>18474.661007611699</v>
          </cell>
          <cell r="Q866">
            <v>18218.547897400073</v>
          </cell>
          <cell r="R866">
            <v>18360.082917917131</v>
          </cell>
          <cell r="S866">
            <v>18379.887739886271</v>
          </cell>
          <cell r="T866">
            <v>20370.673380764067</v>
          </cell>
          <cell r="U866">
            <v>18535.86892800665</v>
          </cell>
          <cell r="V866">
            <v>18602.002922825308</v>
          </cell>
          <cell r="W866">
            <v>19651.327239074668</v>
          </cell>
          <cell r="X866">
            <v>18435.302897756366</v>
          </cell>
          <cell r="Y866">
            <v>18793.242298869842</v>
          </cell>
          <cell r="Z866">
            <v>19275.065616953299</v>
          </cell>
          <cell r="AA866">
            <v>239385.8487855221</v>
          </cell>
          <cell r="AB866">
            <v>261802.14451421215</v>
          </cell>
          <cell r="AC866">
            <v>280668.9765574559</v>
          </cell>
        </row>
        <row r="867">
          <cell r="A867" t="str">
            <v>CML_2130_HT</v>
          </cell>
          <cell r="E867" t="str">
            <v>Indirect selling</v>
          </cell>
          <cell r="M867">
            <v>1001.9254827722657</v>
          </cell>
          <cell r="N867">
            <v>1037.8288661777922</v>
          </cell>
          <cell r="O867">
            <v>86.886724520708697</v>
          </cell>
          <cell r="P867">
            <v>86.923846154610089</v>
          </cell>
          <cell r="Q867">
            <v>86.967856391849296</v>
          </cell>
          <cell r="R867">
            <v>86.970930958497576</v>
          </cell>
          <cell r="S867">
            <v>87.042713885909052</v>
          </cell>
          <cell r="T867">
            <v>87.053481154258236</v>
          </cell>
          <cell r="U867">
            <v>87.036760161415259</v>
          </cell>
          <cell r="V867">
            <v>87.110967048515334</v>
          </cell>
          <cell r="W867">
            <v>87.103330297966522</v>
          </cell>
          <cell r="X867">
            <v>81.944831608251462</v>
          </cell>
          <cell r="Y867">
            <v>86.542167573762697</v>
          </cell>
          <cell r="Z867">
            <v>86.245265703170247</v>
          </cell>
          <cell r="AA867">
            <v>1101.5598033702022</v>
          </cell>
          <cell r="AB867">
            <v>1176.3240109166015</v>
          </cell>
          <cell r="AC867">
            <v>1227.7431948033527</v>
          </cell>
        </row>
        <row r="868">
          <cell r="A868" t="str">
            <v>CML_2140_HT</v>
          </cell>
          <cell r="E868" t="str">
            <v>Call center/customer care</v>
          </cell>
          <cell r="M868">
            <v>215005.31010383091</v>
          </cell>
          <cell r="N868">
            <v>246922.958747139</v>
          </cell>
          <cell r="O868">
            <v>20637.031023105563</v>
          </cell>
          <cell r="P868">
            <v>20609.91641818951</v>
          </cell>
          <cell r="Q868">
            <v>20617.70238905897</v>
          </cell>
          <cell r="R868">
            <v>20621.845604937895</v>
          </cell>
          <cell r="S868">
            <v>20642.92758482026</v>
          </cell>
          <cell r="T868">
            <v>20647.312824965091</v>
          </cell>
          <cell r="U868">
            <v>20600.055844260613</v>
          </cell>
          <cell r="V868">
            <v>20581.557982804072</v>
          </cell>
          <cell r="W868">
            <v>20572.525662415632</v>
          </cell>
          <cell r="X868">
            <v>20509.136101833217</v>
          </cell>
          <cell r="Y868">
            <v>20470.875973357612</v>
          </cell>
          <cell r="Z868">
            <v>20412.071339084934</v>
          </cell>
          <cell r="AA868">
            <v>254305.05085625322</v>
          </cell>
          <cell r="AB868">
            <v>242072.39251714188</v>
          </cell>
          <cell r="AC868">
            <v>237697.39866290052</v>
          </cell>
        </row>
        <row r="869">
          <cell r="A869" t="str">
            <v>CML_2150_HT</v>
          </cell>
          <cell r="E869" t="str">
            <v>Other costs operative selling</v>
          </cell>
          <cell r="M869">
            <v>176466.04654376456</v>
          </cell>
          <cell r="N869">
            <v>219077.55882367134</v>
          </cell>
          <cell r="O869">
            <v>17020.101204125978</v>
          </cell>
          <cell r="P869">
            <v>18237.716228522531</v>
          </cell>
          <cell r="Q869">
            <v>18307.241709521804</v>
          </cell>
          <cell r="R869">
            <v>18355.150351303844</v>
          </cell>
          <cell r="S869">
            <v>18400.812661121683</v>
          </cell>
          <cell r="T869">
            <v>18426.68057880372</v>
          </cell>
          <cell r="U869">
            <v>18453.333922080321</v>
          </cell>
          <cell r="V869">
            <v>18484.134710210023</v>
          </cell>
          <cell r="W869">
            <v>18503.821991695022</v>
          </cell>
          <cell r="X869">
            <v>18156.111731854693</v>
          </cell>
          <cell r="Y869">
            <v>18341.565958690499</v>
          </cell>
          <cell r="Z869">
            <v>18390.887779199493</v>
          </cell>
          <cell r="AA869">
            <v>228302.55400815481</v>
          </cell>
          <cell r="AB869">
            <v>239622.98530628762</v>
          </cell>
          <cell r="AC869">
            <v>252425.11600462595</v>
          </cell>
        </row>
        <row r="870">
          <cell r="A870" t="str">
            <v>CML_2200_HT</v>
          </cell>
          <cell r="E870" t="str">
            <v>Marketing</v>
          </cell>
          <cell r="M870">
            <v>202438.21891939451</v>
          </cell>
          <cell r="N870">
            <v>228771.71585334576</v>
          </cell>
          <cell r="O870">
            <v>14873.796620061763</v>
          </cell>
          <cell r="P870">
            <v>14895.960208596827</v>
          </cell>
          <cell r="Q870">
            <v>16450.129309720425</v>
          </cell>
          <cell r="R870">
            <v>23768.064616855343</v>
          </cell>
          <cell r="S870">
            <v>17069.280482028233</v>
          </cell>
          <cell r="T870">
            <v>20126.355435879515</v>
          </cell>
          <cell r="U870">
            <v>20134.305545593008</v>
          </cell>
          <cell r="V870">
            <v>15136.501861262441</v>
          </cell>
          <cell r="W870">
            <v>20143.814631346351</v>
          </cell>
          <cell r="X870">
            <v>18123.527002141473</v>
          </cell>
          <cell r="Y870">
            <v>18144.749406834489</v>
          </cell>
          <cell r="Z870">
            <v>29905.230739424511</v>
          </cell>
          <cell r="AA870">
            <v>254227.65741582465</v>
          </cell>
          <cell r="AB870">
            <v>270849.09848277539</v>
          </cell>
          <cell r="AC870">
            <v>288056.532641228</v>
          </cell>
        </row>
        <row r="871">
          <cell r="A871" t="str">
            <v>CML_2400_HT</v>
          </cell>
          <cell r="E871" t="str">
            <v>Billing services, accounts receivable department</v>
          </cell>
          <cell r="M871">
            <v>222390.0356247678</v>
          </cell>
          <cell r="N871">
            <v>185173.58239871988</v>
          </cell>
          <cell r="O871">
            <v>15201.235904876816</v>
          </cell>
          <cell r="P871">
            <v>14197.276877512062</v>
          </cell>
          <cell r="Q871">
            <v>15719.338229474279</v>
          </cell>
          <cell r="R871">
            <v>15349.522816538596</v>
          </cell>
          <cell r="S871">
            <v>14965.738526390503</v>
          </cell>
          <cell r="T871">
            <v>15628.126154372732</v>
          </cell>
          <cell r="U871">
            <v>16916.394893668348</v>
          </cell>
          <cell r="V871">
            <v>15335.400260487657</v>
          </cell>
          <cell r="W871">
            <v>18570.700715209383</v>
          </cell>
          <cell r="X871">
            <v>14741.698778576418</v>
          </cell>
          <cell r="Y871">
            <v>14175.263261083815</v>
          </cell>
          <cell r="Z871">
            <v>14372.885980556737</v>
          </cell>
          <cell r="AA871">
            <v>195819.187092985</v>
          </cell>
          <cell r="AB871">
            <v>206244.71483013424</v>
          </cell>
          <cell r="AC871">
            <v>216563.54124569826</v>
          </cell>
        </row>
        <row r="872">
          <cell r="A872" t="str">
            <v>CML_2500_HT</v>
          </cell>
          <cell r="E872" t="str">
            <v>Other selling costs</v>
          </cell>
          <cell r="M872">
            <v>5446.2411019290112</v>
          </cell>
          <cell r="N872">
            <v>10202.20594051176</v>
          </cell>
          <cell r="O872">
            <v>812.74119198337007</v>
          </cell>
          <cell r="P872">
            <v>813.04409232993987</v>
          </cell>
          <cell r="Q872">
            <v>844.48154744430235</v>
          </cell>
          <cell r="R872">
            <v>871.58023952670112</v>
          </cell>
          <cell r="S872">
            <v>871.98117899580325</v>
          </cell>
          <cell r="T872">
            <v>872.142532138447</v>
          </cell>
          <cell r="U872">
            <v>862.31830181726491</v>
          </cell>
          <cell r="V872">
            <v>849.16572830452446</v>
          </cell>
          <cell r="W872">
            <v>849.42967253621157</v>
          </cell>
          <cell r="X872">
            <v>847.06070685078009</v>
          </cell>
          <cell r="Y872">
            <v>849.91874288473332</v>
          </cell>
          <cell r="Z872">
            <v>858.34200569293262</v>
          </cell>
          <cell r="AA872">
            <v>10612.315403912075</v>
          </cell>
          <cell r="AB872">
            <v>9907.1646900676387</v>
          </cell>
          <cell r="AC872">
            <v>8973.6627900678977</v>
          </cell>
        </row>
        <row r="873">
          <cell r="A873" t="str">
            <v>CML_3100_HT</v>
          </cell>
          <cell r="E873" t="str">
            <v>Finance and controlling</v>
          </cell>
          <cell r="M873">
            <v>243818.32966107174</v>
          </cell>
          <cell r="N873">
            <v>263443.74381509481</v>
          </cell>
          <cell r="O873">
            <v>20339.128315703998</v>
          </cell>
          <cell r="P873">
            <v>23151.954649058203</v>
          </cell>
          <cell r="Q873">
            <v>20650.388671824527</v>
          </cell>
          <cell r="R873">
            <v>20907.242293340212</v>
          </cell>
          <cell r="S873">
            <v>21172.879156819461</v>
          </cell>
          <cell r="T873">
            <v>23823.904372852561</v>
          </cell>
          <cell r="U873">
            <v>21198.068171225663</v>
          </cell>
          <cell r="V873">
            <v>21301.216890448995</v>
          </cell>
          <cell r="W873">
            <v>24030.189438167603</v>
          </cell>
          <cell r="X873">
            <v>21262.992922012203</v>
          </cell>
          <cell r="Y873">
            <v>21488.84397827353</v>
          </cell>
          <cell r="Z873">
            <v>24116.934995435633</v>
          </cell>
          <cell r="AA873">
            <v>290889.33144096594</v>
          </cell>
          <cell r="AB873">
            <v>309641.13085750554</v>
          </cell>
          <cell r="AC873">
            <v>324929.7215047591</v>
          </cell>
        </row>
        <row r="874">
          <cell r="A874" t="str">
            <v>CML_3200_HT</v>
          </cell>
          <cell r="E874" t="str">
            <v>Human resources</v>
          </cell>
          <cell r="M874">
            <v>318.176000003441</v>
          </cell>
          <cell r="N874">
            <v>658.62432000342233</v>
          </cell>
          <cell r="O874">
            <v>54.885359998118474</v>
          </cell>
          <cell r="P874">
            <v>54.885359998120293</v>
          </cell>
          <cell r="Q874">
            <v>54.885359998120293</v>
          </cell>
          <cell r="R874">
            <v>54.885359998120293</v>
          </cell>
          <cell r="S874">
            <v>54.885359998120293</v>
          </cell>
          <cell r="T874">
            <v>54.885359998120293</v>
          </cell>
          <cell r="U874">
            <v>54.885359998120293</v>
          </cell>
          <cell r="V874">
            <v>54.885359998120293</v>
          </cell>
          <cell r="W874">
            <v>54.885359998120293</v>
          </cell>
          <cell r="X874">
            <v>54.885359998120293</v>
          </cell>
          <cell r="Y874">
            <v>54.885359998120293</v>
          </cell>
          <cell r="Z874">
            <v>54.885359998120293</v>
          </cell>
          <cell r="AA874">
            <v>678.38304960344976</v>
          </cell>
          <cell r="AB874">
            <v>698.73454109144222</v>
          </cell>
          <cell r="AC874">
            <v>719.69657732230553</v>
          </cell>
        </row>
        <row r="875">
          <cell r="A875" t="str">
            <v>CML_3300_HT</v>
          </cell>
          <cell r="E875" t="str">
            <v>Strategy, organization, law</v>
          </cell>
          <cell r="M875">
            <v>73236.09768687062</v>
          </cell>
          <cell r="N875">
            <v>74996.507250360999</v>
          </cell>
          <cell r="O875">
            <v>6068.279120480237</v>
          </cell>
          <cell r="P875">
            <v>6069.7433676945693</v>
          </cell>
          <cell r="Q875">
            <v>6073.3123282273809</v>
          </cell>
          <cell r="R875">
            <v>6160.3802173337017</v>
          </cell>
          <cell r="S875">
            <v>6256.7048594801818</v>
          </cell>
          <cell r="T875">
            <v>6283.6437874381863</v>
          </cell>
          <cell r="U875">
            <v>6304.8675532352199</v>
          </cell>
          <cell r="V875">
            <v>6313.6647218060007</v>
          </cell>
          <cell r="W875">
            <v>6309.8511265688203</v>
          </cell>
          <cell r="X875">
            <v>6333.0027511486796</v>
          </cell>
          <cell r="Y875">
            <v>6432.2857909689701</v>
          </cell>
          <cell r="Z875">
            <v>6390.7716259557556</v>
          </cell>
          <cell r="AA875">
            <v>89751.193842190318</v>
          </cell>
          <cell r="AB875">
            <v>92164.210091907546</v>
          </cell>
          <cell r="AC875">
            <v>96315.660335001259</v>
          </cell>
        </row>
        <row r="876">
          <cell r="A876" t="str">
            <v>CML_3400_HT</v>
          </cell>
          <cell r="E876" t="str">
            <v>Management and communication</v>
          </cell>
          <cell r="M876">
            <v>245665.35236821603</v>
          </cell>
          <cell r="N876">
            <v>268371.1083824698</v>
          </cell>
          <cell r="O876">
            <v>21012.510461669455</v>
          </cell>
          <cell r="P876">
            <v>21721.202057788079</v>
          </cell>
          <cell r="Q876">
            <v>25688.963590764815</v>
          </cell>
          <cell r="R876">
            <v>21813.212492746807</v>
          </cell>
          <cell r="S876">
            <v>21907.067652733567</v>
          </cell>
          <cell r="T876">
            <v>21806.230338284895</v>
          </cell>
          <cell r="U876">
            <v>22120.83856365037</v>
          </cell>
          <cell r="V876">
            <v>22548.251723949499</v>
          </cell>
          <cell r="W876">
            <v>22382.730854540645</v>
          </cell>
          <cell r="X876">
            <v>23031.084882421601</v>
          </cell>
          <cell r="Y876">
            <v>22399.911632503907</v>
          </cell>
          <cell r="Z876">
            <v>21939.104156336802</v>
          </cell>
          <cell r="AA876">
            <v>268108.52492859907</v>
          </cell>
          <cell r="AB876">
            <v>275174.98894202127</v>
          </cell>
          <cell r="AC876">
            <v>274495.96830742713</v>
          </cell>
        </row>
        <row r="877">
          <cell r="A877" t="str">
            <v>CML_3500_HT</v>
          </cell>
          <cell r="E877" t="str">
            <v>Other general administrative costs</v>
          </cell>
          <cell r="M877">
            <v>44983.547787942567</v>
          </cell>
          <cell r="N877">
            <v>72421.998464053089</v>
          </cell>
          <cell r="O877">
            <v>2215.7815770619109</v>
          </cell>
          <cell r="P877">
            <v>2215.8867060136658</v>
          </cell>
          <cell r="Q877">
            <v>2538.2159037203082</v>
          </cell>
          <cell r="R877">
            <v>2309.3922903958755</v>
          </cell>
          <cell r="S877">
            <v>2239.5849820006988</v>
          </cell>
          <cell r="T877">
            <v>2614.413592580951</v>
          </cell>
          <cell r="U877">
            <v>2968.6171375021772</v>
          </cell>
          <cell r="V877">
            <v>2367.8500083155513</v>
          </cell>
          <cell r="W877">
            <v>3225.1800892841006</v>
          </cell>
          <cell r="X877">
            <v>8014.9627417501033</v>
          </cell>
          <cell r="Y877">
            <v>3062.2689134079678</v>
          </cell>
          <cell r="Z877">
            <v>38649.844521663348</v>
          </cell>
          <cell r="AA877">
            <v>71032.446760992461</v>
          </cell>
          <cell r="AB877">
            <v>35618.363599702781</v>
          </cell>
          <cell r="AC877">
            <v>27400.717826734493</v>
          </cell>
        </row>
        <row r="878">
          <cell r="A878" t="str">
            <v>CML_3500_TCOM</v>
          </cell>
          <cell r="E878" t="str">
            <v>Other general administrative costs</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row>
        <row r="879">
          <cell r="A879" t="str">
            <v>CML_4160_OTHCU</v>
          </cell>
          <cell r="E879" t="str">
            <v>Miscellaneous other operating income</v>
          </cell>
          <cell r="M879">
            <v>59425.14731</v>
          </cell>
          <cell r="N879">
            <v>82636.004159999997</v>
          </cell>
          <cell r="O879">
            <v>137.6009</v>
          </cell>
          <cell r="P879">
            <v>137.6009</v>
          </cell>
          <cell r="Q879">
            <v>137.6009</v>
          </cell>
          <cell r="R879">
            <v>207.6009</v>
          </cell>
          <cell r="S879">
            <v>137.6009</v>
          </cell>
          <cell r="T879">
            <v>190.20089999999999</v>
          </cell>
          <cell r="U879">
            <v>843.30089999999996</v>
          </cell>
          <cell r="V879">
            <v>242.30089999999998</v>
          </cell>
          <cell r="W879">
            <v>789.20090000000005</v>
          </cell>
          <cell r="X879">
            <v>5897.1902600000003</v>
          </cell>
          <cell r="Y879">
            <v>937.60090000000002</v>
          </cell>
          <cell r="Z879">
            <v>72978.204899999997</v>
          </cell>
          <cell r="AA879">
            <v>76727.097429999994</v>
          </cell>
          <cell r="AB879">
            <v>42363.993750000001</v>
          </cell>
          <cell r="AC879">
            <v>43260.487430000001</v>
          </cell>
        </row>
        <row r="880">
          <cell r="A880" t="str">
            <v>CML_5400_HT</v>
          </cell>
          <cell r="E880" t="str">
            <v>Losses from foreign-currency conversion</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row>
        <row r="881">
          <cell r="A881" t="str">
            <v>CML_5410_HT</v>
          </cell>
        </row>
        <row r="882">
          <cell r="A882" t="str">
            <v>CML_5600_HT</v>
          </cell>
          <cell r="E882" t="str">
            <v>Misc.oth.operating exp.(w/o.inventories/AR/secur.)</v>
          </cell>
          <cell r="M882">
            <v>6369.1</v>
          </cell>
          <cell r="N882">
            <v>6052.2942915827052</v>
          </cell>
          <cell r="O882">
            <v>504.35785763189216</v>
          </cell>
          <cell r="P882">
            <v>504.35785763189216</v>
          </cell>
          <cell r="Q882">
            <v>504.35785763189216</v>
          </cell>
          <cell r="R882">
            <v>504.35785763189216</v>
          </cell>
          <cell r="S882">
            <v>504.35785763189216</v>
          </cell>
          <cell r="T882">
            <v>504.35785763189216</v>
          </cell>
          <cell r="U882">
            <v>504.35785763189216</v>
          </cell>
          <cell r="V882">
            <v>504.35785763189216</v>
          </cell>
          <cell r="W882">
            <v>504.35785763189216</v>
          </cell>
          <cell r="X882">
            <v>504.35785763189216</v>
          </cell>
          <cell r="Y882">
            <v>504.35785763189216</v>
          </cell>
          <cell r="Z882">
            <v>504.35785763189216</v>
          </cell>
          <cell r="AA882">
            <v>6789.779055</v>
          </cell>
          <cell r="AB882">
            <v>6993.4724266499998</v>
          </cell>
          <cell r="AC882">
            <v>7203.2765994495003</v>
          </cell>
        </row>
        <row r="883">
          <cell r="A883" t="str">
            <v>CML_7200_HT</v>
          </cell>
          <cell r="E883" t="str">
            <v>Extraordinary expenses</v>
          </cell>
          <cell r="M883">
            <v>18</v>
          </cell>
          <cell r="N883">
            <v>20143.95</v>
          </cell>
          <cell r="O883">
            <v>1678.6625000000001</v>
          </cell>
          <cell r="P883">
            <v>1678.6625000000001</v>
          </cell>
          <cell r="Q883">
            <v>1678.6625000000001</v>
          </cell>
          <cell r="R883">
            <v>1678.6625000000001</v>
          </cell>
          <cell r="S883">
            <v>1678.6625000000001</v>
          </cell>
          <cell r="T883">
            <v>1678.6625000000001</v>
          </cell>
          <cell r="U883">
            <v>1678.6625000000001</v>
          </cell>
          <cell r="V883">
            <v>1678.6625000000001</v>
          </cell>
          <cell r="W883">
            <v>1678.6625000000001</v>
          </cell>
          <cell r="X883">
            <v>1678.6625000000001</v>
          </cell>
          <cell r="Y883">
            <v>1678.6625000000001</v>
          </cell>
          <cell r="Z883">
            <v>1678.6625000000001</v>
          </cell>
          <cell r="AA883">
            <v>1385</v>
          </cell>
          <cell r="AB883">
            <v>1385</v>
          </cell>
          <cell r="AC883">
            <v>1385</v>
          </cell>
        </row>
        <row r="884">
          <cell r="A884" t="str">
            <v>CML_LEAS_2</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row>
        <row r="885">
          <cell r="A885" t="str">
            <v>CML_LEAS_5</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row>
        <row r="886">
          <cell r="A886" t="str">
            <v>Adv_Paym_ASI</v>
          </cell>
          <cell r="C886" t="str">
            <v>BL0540</v>
          </cell>
          <cell r="E886" t="str">
            <v>Advances to suppliers for inventories</v>
          </cell>
          <cell r="F886">
            <v>0</v>
          </cell>
          <cell r="G886">
            <v>0</v>
          </cell>
          <cell r="H886">
            <v>0</v>
          </cell>
          <cell r="I886">
            <v>0</v>
          </cell>
          <cell r="J886">
            <v>1973</v>
          </cell>
          <cell r="K886">
            <v>5260</v>
          </cell>
          <cell r="L886">
            <v>5000</v>
          </cell>
          <cell r="M886">
            <v>6000</v>
          </cell>
          <cell r="N886">
            <v>5255</v>
          </cell>
          <cell r="O886">
            <v>5255</v>
          </cell>
          <cell r="P886">
            <v>5255</v>
          </cell>
          <cell r="Q886">
            <v>5255</v>
          </cell>
          <cell r="R886">
            <v>5255</v>
          </cell>
          <cell r="S886">
            <v>5255</v>
          </cell>
          <cell r="T886">
            <v>5255</v>
          </cell>
          <cell r="U886">
            <v>5255</v>
          </cell>
          <cell r="V886">
            <v>5255</v>
          </cell>
          <cell r="W886">
            <v>5255</v>
          </cell>
          <cell r="X886">
            <v>5255</v>
          </cell>
          <cell r="Y886">
            <v>5255</v>
          </cell>
          <cell r="Z886">
            <v>5255</v>
          </cell>
          <cell r="AA886">
            <v>4618</v>
          </cell>
          <cell r="AB886">
            <v>4071</v>
          </cell>
          <cell r="AC886">
            <v>3598</v>
          </cell>
        </row>
        <row r="887">
          <cell r="A887" t="str">
            <v>Check_pet_book_cash_inp_CPC</v>
          </cell>
          <cell r="C887" t="str">
            <v>BL0810</v>
          </cell>
          <cell r="E887" t="str">
            <v>Checks, petty cash, cash in banks</v>
          </cell>
          <cell r="M887">
            <v>350000</v>
          </cell>
          <cell r="N887">
            <v>350000</v>
          </cell>
          <cell r="O887">
            <v>350000</v>
          </cell>
          <cell r="P887">
            <v>350000</v>
          </cell>
          <cell r="Q887">
            <v>350000</v>
          </cell>
          <cell r="R887">
            <v>350000</v>
          </cell>
          <cell r="S887">
            <v>350000</v>
          </cell>
          <cell r="T887">
            <v>350000</v>
          </cell>
          <cell r="U887">
            <v>350000</v>
          </cell>
          <cell r="V887">
            <v>350000</v>
          </cell>
          <cell r="W887">
            <v>350000</v>
          </cell>
          <cell r="X887">
            <v>350000</v>
          </cell>
          <cell r="Y887">
            <v>350000</v>
          </cell>
          <cell r="Z887">
            <v>350000</v>
          </cell>
          <cell r="AA887">
            <v>350000</v>
          </cell>
          <cell r="AB887">
            <v>350000</v>
          </cell>
          <cell r="AC887">
            <v>350000</v>
          </cell>
        </row>
        <row r="888">
          <cell r="A888" t="str">
            <v>Inv_aff_comp_ms_IAC</v>
          </cell>
          <cell r="E888" t="str">
            <v>Investments in affiliated companies current</v>
          </cell>
          <cell r="F888">
            <v>0</v>
          </cell>
          <cell r="G888">
            <v>0</v>
          </cell>
          <cell r="H888">
            <v>0</v>
          </cell>
          <cell r="I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row>
        <row r="889">
          <cell r="A889" t="str">
            <v>Integible_ASS_IADV</v>
          </cell>
          <cell r="E889" t="str">
            <v>Intangible Assets Advanced payments</v>
          </cell>
          <cell r="F889">
            <v>0</v>
          </cell>
          <cell r="G889">
            <v>0</v>
          </cell>
          <cell r="H889">
            <v>0</v>
          </cell>
          <cell r="I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row>
        <row r="890">
          <cell r="A890" t="str">
            <v>Goodwill_IAGO</v>
          </cell>
          <cell r="E890" t="str">
            <v>Int. Assets Goodwill</v>
          </cell>
          <cell r="F890">
            <v>0</v>
          </cell>
          <cell r="G890">
            <v>0</v>
          </cell>
          <cell r="H890">
            <v>0</v>
          </cell>
          <cell r="I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row>
        <row r="891">
          <cell r="A891" t="str">
            <v>Inv_aff_comp_IANC</v>
          </cell>
          <cell r="E891" t="str">
            <v>Investments in affiliated companies noncurrent</v>
          </cell>
          <cell r="F891">
            <v>0</v>
          </cell>
          <cell r="G891">
            <v>0</v>
          </cell>
          <cell r="H891">
            <v>0</v>
          </cell>
          <cell r="I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row>
        <row r="892">
          <cell r="A892" t="str">
            <v>Lg_loa_aff_comp_LTL</v>
          </cell>
          <cell r="E892" t="str">
            <v>Long-term loans to affiliated comp.</v>
          </cell>
          <cell r="F892">
            <v>0</v>
          </cell>
          <cell r="G892">
            <v>0</v>
          </cell>
          <cell r="H892">
            <v>0</v>
          </cell>
          <cell r="I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row>
        <row r="893">
          <cell r="A893" t="str">
            <v>Lg_loa_as_rel_Comp_LTLC</v>
          </cell>
          <cell r="E893" t="str">
            <v>Long-term loans to ass. And rel. comp.</v>
          </cell>
          <cell r="F893">
            <v>0</v>
          </cell>
          <cell r="G893">
            <v>0</v>
          </cell>
          <cell r="H893">
            <v>0</v>
          </cell>
          <cell r="I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row>
        <row r="894">
          <cell r="A894" t="str">
            <v>Miscell_oth_ASS_MOA</v>
          </cell>
          <cell r="E894" t="str">
            <v>Miscellaneous other assets</v>
          </cell>
          <cell r="M894">
            <v>202461</v>
          </cell>
          <cell r="N894">
            <v>193165.6</v>
          </cell>
          <cell r="O894">
            <v>193165.6</v>
          </cell>
          <cell r="P894">
            <v>193165.6</v>
          </cell>
          <cell r="Q894">
            <v>193165.6</v>
          </cell>
          <cell r="R894">
            <v>193165.6</v>
          </cell>
          <cell r="S894">
            <v>193165.6</v>
          </cell>
          <cell r="T894">
            <v>193165.6</v>
          </cell>
          <cell r="U894">
            <v>193165.6</v>
          </cell>
          <cell r="V894">
            <v>193165.6</v>
          </cell>
          <cell r="W894">
            <v>193165.6</v>
          </cell>
          <cell r="X894">
            <v>193165.6</v>
          </cell>
          <cell r="Y894">
            <v>193165.6</v>
          </cell>
          <cell r="Z894">
            <v>193165.6</v>
          </cell>
          <cell r="AA894">
            <v>193808.67</v>
          </cell>
          <cell r="AB894">
            <v>174050.98800000001</v>
          </cell>
          <cell r="AC894">
            <v>164733.17869999999</v>
          </cell>
        </row>
        <row r="895">
          <cell r="A895" t="str">
            <v>Marketab_Sec_MS</v>
          </cell>
          <cell r="E895" t="str">
            <v>Marketable securities</v>
          </cell>
          <cell r="F895">
            <v>0</v>
          </cell>
          <cell r="G895">
            <v>0</v>
          </cell>
          <cell r="H895">
            <v>0</v>
          </cell>
          <cell r="I895">
            <v>0</v>
          </cell>
          <cell r="M895">
            <v>700000</v>
          </cell>
          <cell r="N895">
            <v>735000</v>
          </cell>
          <cell r="O895">
            <v>700000</v>
          </cell>
          <cell r="P895">
            <v>700000</v>
          </cell>
          <cell r="Q895">
            <v>700000</v>
          </cell>
          <cell r="R895">
            <v>600000</v>
          </cell>
          <cell r="S895">
            <v>600000</v>
          </cell>
          <cell r="T895">
            <v>650000</v>
          </cell>
          <cell r="U895">
            <v>700000</v>
          </cell>
          <cell r="V895">
            <v>800000</v>
          </cell>
          <cell r="W895">
            <v>850000</v>
          </cell>
          <cell r="X895">
            <v>800000</v>
          </cell>
          <cell r="Y895">
            <v>700000</v>
          </cell>
          <cell r="Z895">
            <v>735000</v>
          </cell>
          <cell r="AA895">
            <v>900000</v>
          </cell>
          <cell r="AB895">
            <v>1000000</v>
          </cell>
          <cell r="AC895">
            <v>1000000</v>
          </cell>
        </row>
        <row r="896">
          <cell r="A896" t="str">
            <v>Oth_Inv_noncurr_secur_OINC</v>
          </cell>
          <cell r="E896" t="str">
            <v>Other Investments in noncurrent securyties</v>
          </cell>
          <cell r="M896">
            <v>550000</v>
          </cell>
          <cell r="N896">
            <v>515000</v>
          </cell>
          <cell r="O896">
            <v>550000</v>
          </cell>
          <cell r="P896">
            <v>550000</v>
          </cell>
          <cell r="Q896">
            <v>550000</v>
          </cell>
          <cell r="R896">
            <v>550000</v>
          </cell>
          <cell r="S896">
            <v>550000</v>
          </cell>
          <cell r="T896">
            <v>550000</v>
          </cell>
          <cell r="U896">
            <v>600000</v>
          </cell>
          <cell r="V896">
            <v>550000</v>
          </cell>
          <cell r="W896">
            <v>550000</v>
          </cell>
          <cell r="X896">
            <v>550000</v>
          </cell>
          <cell r="Y896">
            <v>550000</v>
          </cell>
          <cell r="Z896">
            <v>515000</v>
          </cell>
          <cell r="AA896">
            <v>400000</v>
          </cell>
          <cell r="AB896">
            <v>300000</v>
          </cell>
          <cell r="AC896">
            <v>300000</v>
          </cell>
        </row>
        <row r="897">
          <cell r="A897" t="str">
            <v>Oth_Inv_OINV</v>
          </cell>
          <cell r="E897" t="str">
            <v>Other Investments</v>
          </cell>
          <cell r="M897">
            <v>43823</v>
          </cell>
          <cell r="N897">
            <v>43823</v>
          </cell>
          <cell r="O897">
            <v>43823</v>
          </cell>
          <cell r="P897">
            <v>43823</v>
          </cell>
          <cell r="Q897">
            <v>43823</v>
          </cell>
          <cell r="R897">
            <v>43823</v>
          </cell>
          <cell r="S897">
            <v>43823</v>
          </cell>
          <cell r="T897">
            <v>43823</v>
          </cell>
          <cell r="U897">
            <v>43823</v>
          </cell>
          <cell r="V897">
            <v>43823</v>
          </cell>
          <cell r="W897">
            <v>43823</v>
          </cell>
          <cell r="X897">
            <v>43823</v>
          </cell>
          <cell r="Y897">
            <v>43823</v>
          </cell>
          <cell r="Z897">
            <v>43823</v>
          </cell>
          <cell r="AA897">
            <v>43823</v>
          </cell>
          <cell r="AB897">
            <v>43823</v>
          </cell>
          <cell r="AC897">
            <v>43823</v>
          </cell>
        </row>
        <row r="898">
          <cell r="A898" t="str">
            <v>Inv_ass_comp_IASS</v>
          </cell>
          <cell r="E898" t="str">
            <v>Investments in associated companies</v>
          </cell>
          <cell r="M898">
            <v>3273</v>
          </cell>
          <cell r="N898">
            <v>3273</v>
          </cell>
          <cell r="O898">
            <v>3273</v>
          </cell>
          <cell r="P898">
            <v>3273</v>
          </cell>
          <cell r="Q898">
            <v>3273</v>
          </cell>
          <cell r="R898">
            <v>3273</v>
          </cell>
          <cell r="S898">
            <v>3273</v>
          </cell>
          <cell r="T898">
            <v>3273</v>
          </cell>
          <cell r="U898">
            <v>3273</v>
          </cell>
          <cell r="V898">
            <v>3273</v>
          </cell>
          <cell r="W898">
            <v>3273</v>
          </cell>
          <cell r="X898">
            <v>3273</v>
          </cell>
          <cell r="Y898">
            <v>3273</v>
          </cell>
          <cell r="Z898">
            <v>3273</v>
          </cell>
          <cell r="AA898">
            <v>3273</v>
          </cell>
          <cell r="AB898">
            <v>3273</v>
          </cell>
          <cell r="AC898">
            <v>3273</v>
          </cell>
        </row>
        <row r="899">
          <cell r="A899" t="str">
            <v>Oth_lg_loa_OLTL</v>
          </cell>
          <cell r="E899" t="str">
            <v>Other long term loans</v>
          </cell>
          <cell r="M899">
            <v>35000</v>
          </cell>
          <cell r="N899">
            <v>34208</v>
          </cell>
          <cell r="O899">
            <v>34934</v>
          </cell>
          <cell r="P899">
            <v>34868</v>
          </cell>
          <cell r="Q899">
            <v>34802</v>
          </cell>
          <cell r="R899">
            <v>34736</v>
          </cell>
          <cell r="S899">
            <v>34670</v>
          </cell>
          <cell r="T899">
            <v>34604</v>
          </cell>
          <cell r="U899">
            <v>34538</v>
          </cell>
          <cell r="V899">
            <v>34472</v>
          </cell>
          <cell r="W899">
            <v>34406</v>
          </cell>
          <cell r="X899">
            <v>34340</v>
          </cell>
          <cell r="Y899">
            <v>34274</v>
          </cell>
          <cell r="Z899">
            <v>34208</v>
          </cell>
          <cell r="AA899">
            <v>33408</v>
          </cell>
          <cell r="AB899">
            <v>32608</v>
          </cell>
          <cell r="AC899">
            <v>31808</v>
          </cell>
        </row>
        <row r="900">
          <cell r="A900" t="str">
            <v>Prep_exp_def_charg_tax_PREX</v>
          </cell>
          <cell r="E900" t="str">
            <v>Prepaid exp., deferred charges/tax</v>
          </cell>
          <cell r="M900">
            <v>76614.539999999994</v>
          </cell>
          <cell r="N900">
            <v>52778.26</v>
          </cell>
          <cell r="O900">
            <v>52778.26</v>
          </cell>
          <cell r="P900">
            <v>52778.26</v>
          </cell>
          <cell r="Q900">
            <v>52778.26</v>
          </cell>
          <cell r="R900">
            <v>52778.26</v>
          </cell>
          <cell r="S900">
            <v>52778.26</v>
          </cell>
          <cell r="T900">
            <v>52778.26</v>
          </cell>
          <cell r="U900">
            <v>52778.26</v>
          </cell>
          <cell r="V900">
            <v>52778.26</v>
          </cell>
          <cell r="W900">
            <v>52778.26</v>
          </cell>
          <cell r="X900">
            <v>52778.26</v>
          </cell>
          <cell r="Y900">
            <v>52778.26</v>
          </cell>
          <cell r="Z900">
            <v>52778.26</v>
          </cell>
          <cell r="AA900">
            <v>28948.835600000002</v>
          </cell>
          <cell r="AB900">
            <v>21436.449228000001</v>
          </cell>
          <cell r="AC900">
            <v>21398.381675640001</v>
          </cell>
        </row>
        <row r="901">
          <cell r="A901" t="str">
            <v>Receiv_f_Comp._partInt.20-50%_RASS</v>
          </cell>
          <cell r="E901" t="str">
            <v>Receiv.from companies with part.interests 20-50%</v>
          </cell>
          <cell r="M901">
            <v>43199.520000000004</v>
          </cell>
          <cell r="N901">
            <v>38039.339999999997</v>
          </cell>
          <cell r="O901">
            <v>38039.339999999997</v>
          </cell>
          <cell r="P901">
            <v>38039.339999999997</v>
          </cell>
          <cell r="Q901">
            <v>38039.339999999997</v>
          </cell>
          <cell r="R901">
            <v>38039.339999999997</v>
          </cell>
          <cell r="S901">
            <v>38039.339999999997</v>
          </cell>
          <cell r="T901">
            <v>38039.339999999997</v>
          </cell>
          <cell r="U901">
            <v>38039.339999999997</v>
          </cell>
          <cell r="V901">
            <v>38039.339999999997</v>
          </cell>
          <cell r="W901">
            <v>38039.339999999997</v>
          </cell>
          <cell r="X901">
            <v>38039.339999999997</v>
          </cell>
          <cell r="Y901">
            <v>38039.339999999997</v>
          </cell>
          <cell r="Z901">
            <v>38039.339999999997</v>
          </cell>
          <cell r="AA901">
            <v>33137.22</v>
          </cell>
          <cell r="AB901">
            <v>28480.92</v>
          </cell>
          <cell r="AC901">
            <v>24057.179999999993</v>
          </cell>
        </row>
        <row r="902">
          <cell r="A902" t="str">
            <v>Receiv_aff_comp_RAFF</v>
          </cell>
          <cell r="E902" t="str">
            <v>Receivable from affiliated companies</v>
          </cell>
          <cell r="M902">
            <v>55200</v>
          </cell>
          <cell r="N902">
            <v>36802.259999999995</v>
          </cell>
          <cell r="O902">
            <v>36802.259999999995</v>
          </cell>
          <cell r="P902">
            <v>36802.259999999995</v>
          </cell>
          <cell r="Q902">
            <v>36802.259999999995</v>
          </cell>
          <cell r="R902">
            <v>36802.259999999995</v>
          </cell>
          <cell r="S902">
            <v>36802.259999999995</v>
          </cell>
          <cell r="T902">
            <v>36802.259999999995</v>
          </cell>
          <cell r="U902">
            <v>36802.259999999995</v>
          </cell>
          <cell r="V902">
            <v>36802.259999999995</v>
          </cell>
          <cell r="W902">
            <v>36802.259999999995</v>
          </cell>
          <cell r="X902">
            <v>36802.259999999995</v>
          </cell>
          <cell r="Y902">
            <v>36802.259999999995</v>
          </cell>
          <cell r="Z902">
            <v>36802.259999999995</v>
          </cell>
          <cell r="AA902">
            <v>32112.146999999997</v>
          </cell>
          <cell r="AB902">
            <v>27656.539650000006</v>
          </cell>
          <cell r="AC902">
            <v>23423.712667500004</v>
          </cell>
        </row>
        <row r="903">
          <cell r="A903" t="str">
            <v>Startup_Expens_SBE</v>
          </cell>
          <cell r="E903" t="str">
            <v>startup and business expansion expenses</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row>
        <row r="904">
          <cell r="A904" t="str">
            <v>Treas_share_TS</v>
          </cell>
          <cell r="E904" t="str">
            <v>Treasury shares</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row>
        <row r="905">
          <cell r="A905" t="str">
            <v>work_prg_ext_WIPC</v>
          </cell>
          <cell r="E905" t="str">
            <v>Work in process current</v>
          </cell>
          <cell r="M905">
            <v>350</v>
          </cell>
          <cell r="N905">
            <v>350</v>
          </cell>
          <cell r="O905">
            <v>350</v>
          </cell>
          <cell r="P905">
            <v>350</v>
          </cell>
          <cell r="Q905">
            <v>350</v>
          </cell>
          <cell r="R905">
            <v>350</v>
          </cell>
          <cell r="S905">
            <v>350</v>
          </cell>
          <cell r="T905">
            <v>350</v>
          </cell>
          <cell r="U905">
            <v>350</v>
          </cell>
          <cell r="V905">
            <v>350</v>
          </cell>
          <cell r="W905">
            <v>350</v>
          </cell>
          <cell r="X905">
            <v>350</v>
          </cell>
          <cell r="Y905">
            <v>350</v>
          </cell>
          <cell r="Z905">
            <v>350</v>
          </cell>
          <cell r="AA905">
            <v>0</v>
          </cell>
          <cell r="AB905">
            <v>0</v>
          </cell>
          <cell r="AC905">
            <v>0</v>
          </cell>
        </row>
        <row r="906">
          <cell r="A906" t="str">
            <v>Adv_receiv_ADVR</v>
          </cell>
          <cell r="E906" t="str">
            <v>Advances received</v>
          </cell>
          <cell r="M906">
            <v>1296</v>
          </cell>
          <cell r="N906">
            <v>1134</v>
          </cell>
          <cell r="O906">
            <v>1134</v>
          </cell>
          <cell r="P906">
            <v>1134</v>
          </cell>
          <cell r="Q906">
            <v>1134</v>
          </cell>
          <cell r="R906">
            <v>1134</v>
          </cell>
          <cell r="S906">
            <v>1134</v>
          </cell>
          <cell r="T906">
            <v>1134</v>
          </cell>
          <cell r="U906">
            <v>1134</v>
          </cell>
          <cell r="V906">
            <v>1134</v>
          </cell>
          <cell r="W906">
            <v>1134</v>
          </cell>
          <cell r="X906">
            <v>1134</v>
          </cell>
          <cell r="Y906">
            <v>1134</v>
          </cell>
          <cell r="Z906">
            <v>1134</v>
          </cell>
          <cell r="AA906">
            <v>1025</v>
          </cell>
          <cell r="AB906">
            <v>926</v>
          </cell>
          <cell r="AC906">
            <v>836</v>
          </cell>
        </row>
        <row r="907">
          <cell r="A907" t="str">
            <v>Add_paidin_cap_APC</v>
          </cell>
          <cell r="E907" t="str">
            <v xml:space="preserve">Additional paid-In capital </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row>
        <row r="908">
          <cell r="A908" t="str">
            <v>Bonds_debts_BOND</v>
          </cell>
          <cell r="E908" t="str">
            <v>Bonds/debentures</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row>
        <row r="909">
          <cell r="A909" t="str">
            <v>Cap_Stock_CS</v>
          </cell>
          <cell r="E909" t="str">
            <v>Capital stock</v>
          </cell>
          <cell r="M909">
            <v>7392738</v>
          </cell>
          <cell r="N909">
            <v>7392738</v>
          </cell>
          <cell r="O909">
            <v>7392738</v>
          </cell>
          <cell r="P909">
            <v>7392738</v>
          </cell>
          <cell r="Q909">
            <v>7392738</v>
          </cell>
          <cell r="R909">
            <v>7392738</v>
          </cell>
          <cell r="S909">
            <v>7392738</v>
          </cell>
          <cell r="T909">
            <v>7392738</v>
          </cell>
          <cell r="U909">
            <v>7392738</v>
          </cell>
          <cell r="V909">
            <v>7392738</v>
          </cell>
          <cell r="W909">
            <v>7392738</v>
          </cell>
          <cell r="X909">
            <v>7392738</v>
          </cell>
          <cell r="Y909">
            <v>7392738</v>
          </cell>
          <cell r="Z909">
            <v>7392738</v>
          </cell>
          <cell r="AA909">
            <v>7392738</v>
          </cell>
          <cell r="AB909">
            <v>7392738</v>
          </cell>
          <cell r="AC909">
            <v>7392738</v>
          </cell>
        </row>
        <row r="910">
          <cell r="A910" t="str">
            <v>Def_inc_DEFI</v>
          </cell>
          <cell r="E910" t="str">
            <v>Deferred income</v>
          </cell>
          <cell r="M910">
            <v>158492</v>
          </cell>
          <cell r="N910">
            <v>166415</v>
          </cell>
          <cell r="O910">
            <v>166415</v>
          </cell>
          <cell r="P910">
            <v>166415</v>
          </cell>
          <cell r="Q910">
            <v>166415</v>
          </cell>
          <cell r="R910">
            <v>166415</v>
          </cell>
          <cell r="S910">
            <v>166415</v>
          </cell>
          <cell r="T910">
            <v>166415</v>
          </cell>
          <cell r="U910">
            <v>166415</v>
          </cell>
          <cell r="V910">
            <v>166415</v>
          </cell>
          <cell r="W910">
            <v>166415</v>
          </cell>
          <cell r="X910">
            <v>166415</v>
          </cell>
          <cell r="Y910">
            <v>166415</v>
          </cell>
          <cell r="Z910">
            <v>166415</v>
          </cell>
          <cell r="AA910">
            <v>174734</v>
          </cell>
          <cell r="AB910">
            <v>183469</v>
          </cell>
          <cell r="AC910">
            <v>192641</v>
          </cell>
        </row>
        <row r="911">
          <cell r="A911" t="str">
            <v>Liab_ass_rel_Comp_LASS</v>
          </cell>
          <cell r="E911" t="str">
            <v>Liabilities to ass. &amp; rel. companies</v>
          </cell>
          <cell r="M911">
            <v>5000</v>
          </cell>
          <cell r="N911">
            <v>5000</v>
          </cell>
          <cell r="O911">
            <v>5000</v>
          </cell>
          <cell r="P911">
            <v>5000</v>
          </cell>
          <cell r="Q911">
            <v>5000</v>
          </cell>
          <cell r="R911">
            <v>5000</v>
          </cell>
          <cell r="S911">
            <v>5000</v>
          </cell>
          <cell r="T911">
            <v>5000</v>
          </cell>
          <cell r="U911">
            <v>5000</v>
          </cell>
          <cell r="V911">
            <v>5000</v>
          </cell>
          <cell r="W911">
            <v>5000</v>
          </cell>
          <cell r="X911">
            <v>5000</v>
          </cell>
          <cell r="Y911">
            <v>5000</v>
          </cell>
          <cell r="Z911">
            <v>5000</v>
          </cell>
          <cell r="AA911">
            <v>5000</v>
          </cell>
          <cell r="AB911">
            <v>5000</v>
          </cell>
          <cell r="AC911">
            <v>5000</v>
          </cell>
        </row>
        <row r="912">
          <cell r="A912" t="str">
            <v>Liab_bank_LIAB</v>
          </cell>
          <cell r="E912" t="str">
            <v>Liabilities to banks</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row>
        <row r="913">
          <cell r="A913" t="str">
            <v>Min_int_MINT</v>
          </cell>
          <cell r="E913" t="str">
            <v>Minority Interest</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row>
        <row r="914">
          <cell r="A914" t="str">
            <v>oth_acc_ext_OACC</v>
          </cell>
          <cell r="E914" t="str">
            <v>Other accruals</v>
          </cell>
          <cell r="M914">
            <v>769043</v>
          </cell>
          <cell r="N914">
            <v>704353.9</v>
          </cell>
          <cell r="O914">
            <v>766349.9</v>
          </cell>
          <cell r="P914">
            <v>760713.9</v>
          </cell>
          <cell r="Q914">
            <v>755077.9</v>
          </cell>
          <cell r="R914">
            <v>749441.9</v>
          </cell>
          <cell r="S914">
            <v>743805.9</v>
          </cell>
          <cell r="T914">
            <v>738169.9</v>
          </cell>
          <cell r="U914">
            <v>732533.9</v>
          </cell>
          <cell r="V914">
            <v>726897.9</v>
          </cell>
          <cell r="W914">
            <v>721261.9</v>
          </cell>
          <cell r="X914">
            <v>715625.9</v>
          </cell>
          <cell r="Y914">
            <v>709989.9</v>
          </cell>
          <cell r="Z914">
            <v>704353.9</v>
          </cell>
          <cell r="AA914">
            <v>639814.09</v>
          </cell>
          <cell r="AB914">
            <v>575431.24900000007</v>
          </cell>
          <cell r="AC914">
            <v>511213.46140000003</v>
          </cell>
        </row>
        <row r="915">
          <cell r="A915" t="str">
            <v>oth_liab_ext_OLIA</v>
          </cell>
          <cell r="E915" t="str">
            <v>Other liabilities</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row>
        <row r="916">
          <cell r="A916" t="str">
            <v>Pay_aff_Comp_PAAP</v>
          </cell>
          <cell r="E916" t="str">
            <v>Payables to affili. Compan. from trade acc payable</v>
          </cell>
          <cell r="M916">
            <v>3000</v>
          </cell>
          <cell r="N916">
            <v>3000</v>
          </cell>
          <cell r="O916">
            <v>3000</v>
          </cell>
          <cell r="P916">
            <v>3000</v>
          </cell>
          <cell r="Q916">
            <v>3000</v>
          </cell>
          <cell r="R916">
            <v>3000</v>
          </cell>
          <cell r="S916">
            <v>3000</v>
          </cell>
          <cell r="T916">
            <v>3000</v>
          </cell>
          <cell r="U916">
            <v>3000</v>
          </cell>
          <cell r="V916">
            <v>3000</v>
          </cell>
          <cell r="W916">
            <v>3000</v>
          </cell>
          <cell r="X916">
            <v>3000</v>
          </cell>
          <cell r="Y916">
            <v>3000</v>
          </cell>
          <cell r="Z916">
            <v>3000</v>
          </cell>
          <cell r="AA916">
            <v>3000</v>
          </cell>
          <cell r="AB916">
            <v>3000</v>
          </cell>
          <cell r="AC916">
            <v>3000</v>
          </cell>
        </row>
        <row r="917">
          <cell r="A917" t="str">
            <v>Pay_aff_Comp_PAFF</v>
          </cell>
          <cell r="E917" t="str">
            <v>Payables to affili. Compan. from shareholder loan</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row>
        <row r="918">
          <cell r="A918" t="str">
            <v>Pens_sim_oblig_ext_PENO</v>
          </cell>
          <cell r="E918" t="str">
            <v>Pensions and similar obligations</v>
          </cell>
          <cell r="M918">
            <v>80269</v>
          </cell>
          <cell r="N918">
            <v>80269</v>
          </cell>
          <cell r="O918">
            <v>80269</v>
          </cell>
          <cell r="P918">
            <v>80269</v>
          </cell>
          <cell r="Q918">
            <v>80269</v>
          </cell>
          <cell r="R918">
            <v>80269</v>
          </cell>
          <cell r="S918">
            <v>80269</v>
          </cell>
          <cell r="T918">
            <v>80269</v>
          </cell>
          <cell r="U918">
            <v>80269</v>
          </cell>
          <cell r="V918">
            <v>80269</v>
          </cell>
          <cell r="W918">
            <v>80269</v>
          </cell>
          <cell r="X918">
            <v>80269</v>
          </cell>
          <cell r="Y918">
            <v>80269</v>
          </cell>
          <cell r="Z918">
            <v>80269</v>
          </cell>
          <cell r="AA918">
            <v>80269</v>
          </cell>
          <cell r="AB918">
            <v>80269</v>
          </cell>
          <cell r="AC918">
            <v>80269</v>
          </cell>
        </row>
        <row r="919">
          <cell r="A919" t="str">
            <v>Ret_earn_RE</v>
          </cell>
          <cell r="E919" t="str">
            <v>Retained earnings</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row>
        <row r="920">
          <cell r="A920" t="str">
            <v>Special_res_SPRE</v>
          </cell>
          <cell r="E920" t="str">
            <v>Special reserves</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0</v>
          </cell>
        </row>
        <row r="921">
          <cell r="A921" t="str">
            <v>Trad_acc_payable_TAP</v>
          </cell>
          <cell r="E921" t="str">
            <v>Trade accounts payable</v>
          </cell>
          <cell r="M921">
            <v>777000</v>
          </cell>
          <cell r="N921">
            <v>647000</v>
          </cell>
          <cell r="O921">
            <v>777000</v>
          </cell>
          <cell r="P921">
            <v>767000</v>
          </cell>
          <cell r="Q921">
            <v>757000</v>
          </cell>
          <cell r="R921">
            <v>747000</v>
          </cell>
          <cell r="S921">
            <v>737000</v>
          </cell>
          <cell r="T921">
            <v>727000</v>
          </cell>
          <cell r="U921">
            <v>717000</v>
          </cell>
          <cell r="V921">
            <v>697000</v>
          </cell>
          <cell r="W921">
            <v>677000</v>
          </cell>
          <cell r="X921">
            <v>657000</v>
          </cell>
          <cell r="Y921">
            <v>657000</v>
          </cell>
          <cell r="Z921">
            <v>647000</v>
          </cell>
          <cell r="AA921">
            <v>647000</v>
          </cell>
          <cell r="AB921">
            <v>657000</v>
          </cell>
          <cell r="AC921">
            <v>667000</v>
          </cell>
        </row>
        <row r="922">
          <cell r="A922" t="str">
            <v>Tax_acc_TAXA</v>
          </cell>
          <cell r="E922" t="str">
            <v>Tax accruals</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row>
        <row r="923">
          <cell r="A923" t="str">
            <v>CURR_I_TAX</v>
          </cell>
          <cell r="E923" t="str">
            <v>Current income taxes (without deferred taxes)</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row>
        <row r="924">
          <cell r="A924" t="str">
            <v>DEF_TAX</v>
          </cell>
          <cell r="E924" t="str">
            <v>Deferred taxes on results from ordinary business act.</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row>
        <row r="925">
          <cell r="A925" t="str">
            <v>EXP_EXTRAO</v>
          </cell>
          <cell r="E925" t="str">
            <v>Extraordinary expenses</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v>0</v>
          </cell>
        </row>
        <row r="926">
          <cell r="A926" t="str">
            <v>EXP_INT_OT</v>
          </cell>
          <cell r="E926" t="str">
            <v>Interest and similar expenses</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v>0</v>
          </cell>
        </row>
        <row r="927">
          <cell r="A927" t="str">
            <v>FI_WR_DOWN</v>
          </cell>
          <cell r="E927" t="str">
            <v>Other financial income</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row>
        <row r="928">
          <cell r="A928" t="str">
            <v>INC_CONS</v>
          </cell>
          <cell r="E928" t="str">
            <v>Income from the reversal of passive differential a</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v>0</v>
          </cell>
        </row>
        <row r="929">
          <cell r="A929" t="str">
            <v>INC_CURR</v>
          </cell>
          <cell r="E929" t="str">
            <v>Income from foreign currency transaction/translation</v>
          </cell>
          <cell r="M929">
            <v>7267</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row>
        <row r="930">
          <cell r="A930" t="str">
            <v>INC_DIS_CA</v>
          </cell>
          <cell r="E930" t="str">
            <v>Income from disposal of current assets</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row>
        <row r="931">
          <cell r="A931" t="str">
            <v>INC_DIS_NC</v>
          </cell>
          <cell r="E931" t="str">
            <v>Income from disposal of noncurrent assets</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row>
        <row r="932">
          <cell r="A932" t="str">
            <v>INC_EQU</v>
          </cell>
          <cell r="E932" t="str">
            <v>Results from companies accounted for under the equity</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row>
        <row r="933">
          <cell r="A933" t="str">
            <v>INC_EXTRAO</v>
          </cell>
          <cell r="E933" t="str">
            <v>Extraordinary income</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row>
        <row r="934">
          <cell r="A934" t="str">
            <v>INC_INSUR</v>
          </cell>
          <cell r="E934" t="str">
            <v>Income from insurance compensation</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row>
        <row r="935">
          <cell r="A935" t="str">
            <v>INC_INT</v>
          </cell>
          <cell r="E935" t="str">
            <v>Income from internal sale of goods and services</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row>
        <row r="936">
          <cell r="A936" t="str">
            <v>INC_INT_OT</v>
          </cell>
          <cell r="E936" t="str">
            <v>Other interest and similar income</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row>
        <row r="937">
          <cell r="A937" t="str">
            <v>INC_INV_GR</v>
          </cell>
          <cell r="E937" t="str">
            <v>Income from investment grants</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row>
        <row r="938">
          <cell r="A938" t="str">
            <v>INC_LOSSTR</v>
          </cell>
          <cell r="E938" t="str">
            <v>Income from loss transfer</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row>
        <row r="939">
          <cell r="A939" t="str">
            <v>INC_LT_REC</v>
          </cell>
          <cell r="E939" t="str">
            <v>Income from debt securities and long-term loan rec</v>
          </cell>
          <cell r="M939">
            <v>8000</v>
          </cell>
          <cell r="N939">
            <v>12000</v>
          </cell>
          <cell r="O939">
            <v>1000</v>
          </cell>
          <cell r="P939">
            <v>1000</v>
          </cell>
          <cell r="Q939">
            <v>1000</v>
          </cell>
          <cell r="R939">
            <v>1000</v>
          </cell>
          <cell r="S939">
            <v>1000</v>
          </cell>
          <cell r="T939">
            <v>1000</v>
          </cell>
          <cell r="U939">
            <v>1000</v>
          </cell>
          <cell r="V939">
            <v>1000</v>
          </cell>
          <cell r="W939">
            <v>1000</v>
          </cell>
          <cell r="X939">
            <v>1000</v>
          </cell>
          <cell r="Y939">
            <v>1000</v>
          </cell>
          <cell r="Z939">
            <v>1000</v>
          </cell>
          <cell r="AA939">
            <v>10000</v>
          </cell>
          <cell r="AB939">
            <v>10000</v>
          </cell>
          <cell r="AC939">
            <v>10000</v>
          </cell>
        </row>
        <row r="940">
          <cell r="A940" t="str">
            <v>INC_OTH</v>
          </cell>
          <cell r="E940" t="str">
            <v>Miscellaneous other operating income</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row>
        <row r="941">
          <cell r="A941" t="str">
            <v>INC_RE_ACC</v>
          </cell>
          <cell r="E941" t="str">
            <v>Income from reversal of accruals</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row>
        <row r="942">
          <cell r="A942" t="str">
            <v>INC_RENTAL</v>
          </cell>
          <cell r="E942" t="str">
            <v>Income from rental and lease agreements</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v>0</v>
          </cell>
        </row>
        <row r="943">
          <cell r="A943" t="str">
            <v>INC_SP_RES</v>
          </cell>
          <cell r="E943" t="str">
            <v>Income from reversal of special reserves</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row>
        <row r="944">
          <cell r="A944" t="str">
            <v>INC_SU</v>
          </cell>
          <cell r="E944" t="str">
            <v xml:space="preserve">Income from subsidies </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row>
        <row r="945">
          <cell r="A945" t="str">
            <v>INC_SUBSID</v>
          </cell>
          <cell r="E945" t="str">
            <v xml:space="preserve">Other income (loss) from subsidiaries, associated </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v>0</v>
          </cell>
        </row>
        <row r="946">
          <cell r="A946" t="str">
            <v>INC_V_ADJ</v>
          </cell>
          <cell r="E946" t="str">
            <v>Income from valuation adjustments</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row>
        <row r="947">
          <cell r="A947" t="str">
            <v>INC_WU_CA</v>
          </cell>
          <cell r="E947" t="str">
            <v>Income from write-ups to current assets</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v>0</v>
          </cell>
        </row>
        <row r="948">
          <cell r="A948" t="str">
            <v>INC_WU_NC</v>
          </cell>
          <cell r="E948" t="str">
            <v>Income from write-ups to noncurrent assets</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v>0</v>
          </cell>
        </row>
        <row r="949">
          <cell r="A949" t="str">
            <v>INTERES_RC</v>
          </cell>
          <cell r="E949" t="str">
            <v>Interest on receivables</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v>0</v>
          </cell>
        </row>
        <row r="950">
          <cell r="A950" t="str">
            <v>INTERES_ST</v>
          </cell>
          <cell r="E950" t="str">
            <v>Interest on stocks</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row>
        <row r="951">
          <cell r="A951" t="str">
            <v>LO_DISP_NC</v>
          </cell>
          <cell r="E951" t="str">
            <v xml:space="preserve">Losses from disposal of noncurrent assets </v>
          </cell>
          <cell r="M951">
            <v>40384</v>
          </cell>
          <cell r="N951">
            <v>40261.220411352493</v>
          </cell>
          <cell r="O951">
            <v>3355.1017009460411</v>
          </cell>
          <cell r="P951">
            <v>3355.1017009460411</v>
          </cell>
          <cell r="Q951">
            <v>3355.1017009460411</v>
          </cell>
          <cell r="R951">
            <v>3355.1017009460411</v>
          </cell>
          <cell r="S951">
            <v>3355.1017009460411</v>
          </cell>
          <cell r="T951">
            <v>3355.1017009460411</v>
          </cell>
          <cell r="U951">
            <v>3355.1017009460411</v>
          </cell>
          <cell r="V951">
            <v>3355.1017009460411</v>
          </cell>
          <cell r="W951">
            <v>3355.1017009460411</v>
          </cell>
          <cell r="X951">
            <v>3355.1017009460411</v>
          </cell>
          <cell r="Y951">
            <v>3355.1017009460411</v>
          </cell>
          <cell r="Z951">
            <v>3355.1017009460411</v>
          </cell>
          <cell r="AA951">
            <v>21374.098036334861</v>
          </cell>
          <cell r="AB951">
            <v>11458.981635372867</v>
          </cell>
          <cell r="AC951">
            <v>11665.730755082281</v>
          </cell>
        </row>
        <row r="952">
          <cell r="A952" t="str">
            <v>LOSS_CURR</v>
          </cell>
          <cell r="E952" t="str">
            <v>Losses from foreign-currency transactions/translat</v>
          </cell>
          <cell r="M952">
            <v>12000</v>
          </cell>
          <cell r="N952">
            <v>0</v>
          </cell>
          <cell r="O952">
            <v>500</v>
          </cell>
          <cell r="P952">
            <v>500</v>
          </cell>
          <cell r="Q952">
            <v>2000</v>
          </cell>
          <cell r="R952">
            <v>2000</v>
          </cell>
          <cell r="S952">
            <v>2000</v>
          </cell>
          <cell r="T952">
            <v>1000</v>
          </cell>
          <cell r="U952">
            <v>500</v>
          </cell>
          <cell r="V952">
            <v>500</v>
          </cell>
          <cell r="W952">
            <v>800</v>
          </cell>
          <cell r="X952">
            <v>800</v>
          </cell>
          <cell r="Y952">
            <v>1000</v>
          </cell>
          <cell r="Z952">
            <v>400</v>
          </cell>
          <cell r="AA952">
            <v>5000</v>
          </cell>
          <cell r="AB952">
            <v>2000</v>
          </cell>
          <cell r="AC952">
            <v>0</v>
          </cell>
        </row>
        <row r="953">
          <cell r="A953" t="str">
            <v>LOSS_OTH</v>
          </cell>
          <cell r="E953" t="str">
            <v>Miscellaneous other operating expenses</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row>
        <row r="954">
          <cell r="A954" t="str">
            <v>PROF_TRANS</v>
          </cell>
          <cell r="E954" t="str">
            <v>Profit transfer expenses from profit pooling, prof</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row>
        <row r="955">
          <cell r="A955" t="str">
            <v>TRANS_RES</v>
          </cell>
          <cell r="E955" t="str">
            <v>Transfer to special reserves</v>
          </cell>
          <cell r="M955">
            <v>196652.27609000029</v>
          </cell>
          <cell r="N955">
            <v>181030.02881645411</v>
          </cell>
          <cell r="O955">
            <v>15085.835734704509</v>
          </cell>
          <cell r="P955">
            <v>15085.835734704509</v>
          </cell>
          <cell r="Q955">
            <v>15085.835734704509</v>
          </cell>
          <cell r="R955">
            <v>15085.835734704509</v>
          </cell>
          <cell r="S955">
            <v>15085.835734704509</v>
          </cell>
          <cell r="T955">
            <v>15085.835734704509</v>
          </cell>
          <cell r="U955">
            <v>15085.835734704509</v>
          </cell>
          <cell r="V955">
            <v>15085.835734704509</v>
          </cell>
          <cell r="W955">
            <v>15085.835734704509</v>
          </cell>
          <cell r="X955">
            <v>15085.835734704509</v>
          </cell>
          <cell r="Y955">
            <v>15085.835734704509</v>
          </cell>
          <cell r="Z955">
            <v>15085.835734704509</v>
          </cell>
          <cell r="AA955">
            <v>143594.51392145315</v>
          </cell>
          <cell r="AB955">
            <v>114000.50426541502</v>
          </cell>
          <cell r="AC955">
            <v>181043.94150000019</v>
          </cell>
        </row>
        <row r="956">
          <cell r="A956" t="str">
            <v>IPO_LEID</v>
          </cell>
          <cell r="M956">
            <v>-267</v>
          </cell>
          <cell r="N956">
            <v>-607.54499999999996</v>
          </cell>
          <cell r="O956">
            <v>-50.628749999999997</v>
          </cell>
          <cell r="P956">
            <v>-50.628749999999997</v>
          </cell>
          <cell r="Q956">
            <v>-50.628749999999997</v>
          </cell>
          <cell r="R956">
            <v>-50.628749999999997</v>
          </cell>
          <cell r="S956">
            <v>-50.628749999999997</v>
          </cell>
          <cell r="T956">
            <v>-50.628749999999997</v>
          </cell>
          <cell r="U956">
            <v>-50.628749999999997</v>
          </cell>
          <cell r="V956">
            <v>-50.628749999999997</v>
          </cell>
          <cell r="W956">
            <v>-50.628749999999997</v>
          </cell>
          <cell r="X956">
            <v>-50.628749999999997</v>
          </cell>
          <cell r="Y956">
            <v>-50.628749999999997</v>
          </cell>
          <cell r="Z956">
            <v>-50.628749999999997</v>
          </cell>
          <cell r="AA956">
            <v>-783.54674999999997</v>
          </cell>
          <cell r="AB956">
            <v>-832.30787700000008</v>
          </cell>
          <cell r="AC956">
            <v>-857.27711331</v>
          </cell>
        </row>
        <row r="957">
          <cell r="A957" t="str">
            <v>IPO_REIK</v>
          </cell>
          <cell r="M957">
            <v>-45</v>
          </cell>
          <cell r="N957">
            <v>-1288.575</v>
          </cell>
          <cell r="O957">
            <v>-107.38124999999999</v>
          </cell>
          <cell r="P957">
            <v>-107.38124999999999</v>
          </cell>
          <cell r="Q957">
            <v>-107.38124999999999</v>
          </cell>
          <cell r="R957">
            <v>-107.38124999999999</v>
          </cell>
          <cell r="S957">
            <v>-107.38124999999999</v>
          </cell>
          <cell r="T957">
            <v>-107.38124999999999</v>
          </cell>
          <cell r="U957">
            <v>-107.38124999999999</v>
          </cell>
          <cell r="V957">
            <v>-107.38124999999999</v>
          </cell>
          <cell r="W957">
            <v>-107.38124999999999</v>
          </cell>
          <cell r="X957">
            <v>-107.38124999999999</v>
          </cell>
          <cell r="Y957">
            <v>-107.38124999999999</v>
          </cell>
          <cell r="Z957">
            <v>-107.38124999999999</v>
          </cell>
          <cell r="AA957">
            <v>-792.07515000000001</v>
          </cell>
          <cell r="AB957">
            <v>-598.4271675</v>
          </cell>
          <cell r="AC957">
            <v>-616.37998252500006</v>
          </cell>
        </row>
        <row r="958">
          <cell r="A958" t="str">
            <v>CML_AUAN_7</v>
          </cell>
          <cell r="M958">
            <v>8277.1522546199994</v>
          </cell>
          <cell r="N958">
            <v>0</v>
          </cell>
          <cell r="O958">
            <v>0</v>
          </cell>
          <cell r="P958">
            <v>4.3820182327181101E-7</v>
          </cell>
          <cell r="Q958">
            <v>0</v>
          </cell>
          <cell r="R958">
            <v>0</v>
          </cell>
          <cell r="S958">
            <v>0</v>
          </cell>
          <cell r="T958">
            <v>0</v>
          </cell>
          <cell r="U958">
            <v>0</v>
          </cell>
          <cell r="V958">
            <v>0</v>
          </cell>
          <cell r="W958">
            <v>0</v>
          </cell>
          <cell r="X958">
            <v>0</v>
          </cell>
          <cell r="Y958">
            <v>0</v>
          </cell>
          <cell r="Z958">
            <v>0</v>
          </cell>
          <cell r="AA958">
            <v>0</v>
          </cell>
          <cell r="AB958">
            <v>0</v>
          </cell>
          <cell r="AC958">
            <v>0</v>
          </cell>
        </row>
        <row r="959">
          <cell r="A959" t="str">
            <v>CML_BL0310b_4_ALAN_AUAN</v>
          </cell>
          <cell r="M959">
            <v>1885.4894489999999</v>
          </cell>
          <cell r="N959">
            <v>30364.334000000003</v>
          </cell>
          <cell r="O959">
            <v>0</v>
          </cell>
          <cell r="P959">
            <v>0</v>
          </cell>
          <cell r="Q959">
            <v>0</v>
          </cell>
          <cell r="R959">
            <v>0</v>
          </cell>
          <cell r="S959">
            <v>0</v>
          </cell>
          <cell r="T959">
            <v>0</v>
          </cell>
          <cell r="U959">
            <v>0</v>
          </cell>
          <cell r="V959">
            <v>0</v>
          </cell>
          <cell r="W959">
            <v>0</v>
          </cell>
          <cell r="X959">
            <v>0</v>
          </cell>
          <cell r="Y959">
            <v>0</v>
          </cell>
          <cell r="Z959">
            <v>30364.334000000003</v>
          </cell>
          <cell r="AA959">
            <v>8001.5370000000075</v>
          </cell>
          <cell r="AB959">
            <v>0</v>
          </cell>
          <cell r="AC959">
            <v>0</v>
          </cell>
        </row>
        <row r="960">
          <cell r="A960" t="str">
            <v>CML_BL0320_7_ALAN_AUAN</v>
          </cell>
          <cell r="M960">
            <v>8277.1522546200067</v>
          </cell>
          <cell r="N960">
            <v>3.1405988920596428E-12</v>
          </cell>
          <cell r="O960">
            <v>0</v>
          </cell>
          <cell r="P960">
            <v>4.3820496387070307E-7</v>
          </cell>
          <cell r="Q960">
            <v>0</v>
          </cell>
          <cell r="R960">
            <v>0</v>
          </cell>
          <cell r="S960">
            <v>0</v>
          </cell>
          <cell r="T960">
            <v>0</v>
          </cell>
          <cell r="U960">
            <v>0</v>
          </cell>
          <cell r="V960">
            <v>0</v>
          </cell>
          <cell r="W960">
            <v>0</v>
          </cell>
          <cell r="X960">
            <v>0</v>
          </cell>
          <cell r="Y960">
            <v>0</v>
          </cell>
          <cell r="Z960">
            <v>0</v>
          </cell>
          <cell r="AA960">
            <v>0</v>
          </cell>
          <cell r="AB960">
            <v>0</v>
          </cell>
          <cell r="AC960">
            <v>0</v>
          </cell>
        </row>
        <row r="961">
          <cell r="A961" t="str">
            <v>CML_AELP_5</v>
          </cell>
          <cell r="M961">
            <v>-42595.54</v>
          </cell>
          <cell r="N961">
            <v>-29700</v>
          </cell>
          <cell r="O961">
            <v>-2475</v>
          </cell>
          <cell r="P961">
            <v>-2475</v>
          </cell>
          <cell r="Q961">
            <v>-2475</v>
          </cell>
          <cell r="R961">
            <v>-2475</v>
          </cell>
          <cell r="S961">
            <v>-2475</v>
          </cell>
          <cell r="T961">
            <v>-2475</v>
          </cell>
          <cell r="U961">
            <v>-2475</v>
          </cell>
          <cell r="V961">
            <v>-2475</v>
          </cell>
          <cell r="W961">
            <v>-2475</v>
          </cell>
          <cell r="X961">
            <v>-2475</v>
          </cell>
          <cell r="Y961">
            <v>-2475</v>
          </cell>
          <cell r="Z961">
            <v>-2475</v>
          </cell>
          <cell r="AA961">
            <v>-26820</v>
          </cell>
          <cell r="AB961">
            <v>-24080</v>
          </cell>
          <cell r="AC961">
            <v>-15996</v>
          </cell>
        </row>
        <row r="962">
          <cell r="A962" t="str">
            <v>CML_AELP_5_correction</v>
          </cell>
          <cell r="M962">
            <v>-40000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row>
        <row r="963">
          <cell r="A963" t="str">
            <v>CML_GV0130_5_I</v>
          </cell>
          <cell r="M963">
            <v>187470.07999999999</v>
          </cell>
          <cell r="N963">
            <v>124337.31396</v>
          </cell>
          <cell r="O963">
            <v>9242.7037400000008</v>
          </cell>
          <cell r="P963">
            <v>8943.4305000000004</v>
          </cell>
          <cell r="Q963">
            <v>9251.9285799999998</v>
          </cell>
          <cell r="R963">
            <v>9463.9812199999997</v>
          </cell>
          <cell r="S963">
            <v>9788.2591400000001</v>
          </cell>
          <cell r="T963">
            <v>10479.88754</v>
          </cell>
          <cell r="U963">
            <v>12915.7467</v>
          </cell>
          <cell r="V963">
            <v>13924.082340000001</v>
          </cell>
          <cell r="W963">
            <v>10658.129260000002</v>
          </cell>
          <cell r="X963">
            <v>10059.419020000001</v>
          </cell>
          <cell r="Y963">
            <v>9683.8575400000009</v>
          </cell>
          <cell r="Z963">
            <v>9925.8883800000003</v>
          </cell>
          <cell r="AA963">
            <v>115832.87745999999</v>
          </cell>
          <cell r="AB963">
            <v>112051.46074000001</v>
          </cell>
          <cell r="AC963">
            <v>113290.32855999999</v>
          </cell>
        </row>
        <row r="964">
          <cell r="A964" t="str">
            <v>CML_BERA_4_I</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row>
        <row r="965">
          <cell r="A965" t="str">
            <v>CML_TKA_5_I</v>
          </cell>
          <cell r="M965">
            <v>86484.397824465908</v>
          </cell>
          <cell r="N965">
            <v>112263.73351631334</v>
          </cell>
          <cell r="O965">
            <v>8141.9751650026155</v>
          </cell>
          <cell r="P965">
            <v>8236.4775849156049</v>
          </cell>
          <cell r="Q965">
            <v>8522.2105295641704</v>
          </cell>
          <cell r="R965">
            <v>8674.5782684778296</v>
          </cell>
          <cell r="S965">
            <v>8932.8848096966212</v>
          </cell>
          <cell r="T965">
            <v>9464.0614102835243</v>
          </cell>
          <cell r="U965">
            <v>11368.577719345187</v>
          </cell>
          <cell r="V965">
            <v>12286.413362171616</v>
          </cell>
          <cell r="W965">
            <v>9731.5280324739524</v>
          </cell>
          <cell r="X965">
            <v>9080.4885998048194</v>
          </cell>
          <cell r="Y965">
            <v>8856.5519577620053</v>
          </cell>
          <cell r="Z965">
            <v>8967.9860768154213</v>
          </cell>
          <cell r="AA965">
            <v>115279.54832082594</v>
          </cell>
          <cell r="AB965">
            <v>122453.9028842258</v>
          </cell>
          <cell r="AC965">
            <v>126966.34758616451</v>
          </cell>
        </row>
        <row r="966">
          <cell r="A966" t="str">
            <v>CML_U_5_I</v>
          </cell>
          <cell r="M966">
            <v>187470.07999999999</v>
          </cell>
          <cell r="N966">
            <v>124337.31396</v>
          </cell>
          <cell r="O966">
            <v>9242.7037400000008</v>
          </cell>
          <cell r="P966">
            <v>8943.4305000000004</v>
          </cell>
          <cell r="Q966">
            <v>9251.9285799999998</v>
          </cell>
          <cell r="R966">
            <v>9463.9812199999997</v>
          </cell>
          <cell r="S966">
            <v>9788.2591400000001</v>
          </cell>
          <cell r="T966">
            <v>10479.88754</v>
          </cell>
          <cell r="U966">
            <v>12915.7467</v>
          </cell>
          <cell r="V966">
            <v>13924.082340000001</v>
          </cell>
          <cell r="W966">
            <v>10658.129260000002</v>
          </cell>
          <cell r="X966">
            <v>10059.419020000001</v>
          </cell>
          <cell r="Y966">
            <v>9683.8575400000009</v>
          </cell>
          <cell r="Z966">
            <v>9925.8883800000003</v>
          </cell>
          <cell r="AA966">
            <v>115832.87745999999</v>
          </cell>
          <cell r="AB966">
            <v>112051.46074000001</v>
          </cell>
          <cell r="AC966">
            <v>113290.32855999999</v>
          </cell>
        </row>
        <row r="967">
          <cell r="A967" t="str">
            <v>Unapprop_net_inc_loss_bs</v>
          </cell>
          <cell r="J967">
            <v>215359</v>
          </cell>
          <cell r="K967">
            <v>309921</v>
          </cell>
          <cell r="L967">
            <v>1572336.9846964697</v>
          </cell>
          <cell r="M967">
            <v>1734782.7862094876</v>
          </cell>
          <cell r="N967">
            <v>1633598.0661148061</v>
          </cell>
          <cell r="O967">
            <v>1861919.6790300258</v>
          </cell>
          <cell r="P967">
            <v>1991958.82318688</v>
          </cell>
          <cell r="Q967">
            <v>2111088.1243028361</v>
          </cell>
          <cell r="R967">
            <v>2235985.3305660053</v>
          </cell>
          <cell r="S967">
            <v>2366577.4601863506</v>
          </cell>
          <cell r="T967">
            <v>2491826.755455099</v>
          </cell>
          <cell r="U967">
            <v>2642673.5375202256</v>
          </cell>
          <cell r="V967">
            <v>1074012.4308718946</v>
          </cell>
          <cell r="W967">
            <v>1204907.0271100421</v>
          </cell>
          <cell r="X967">
            <v>1349907.0163362208</v>
          </cell>
          <cell r="Y967">
            <v>1494061.0408503986</v>
          </cell>
          <cell r="Z967">
            <v>1633598.0661149889</v>
          </cell>
          <cell r="AA967">
            <v>1716878.5033642268</v>
          </cell>
          <cell r="AB967">
            <v>1809198.8620020098</v>
          </cell>
          <cell r="AC967">
            <v>1988985.7337677183</v>
          </cell>
        </row>
        <row r="968">
          <cell r="A968" t="str">
            <v>CML_TACC_2</v>
          </cell>
        </row>
        <row r="969">
          <cell r="A969" t="str">
            <v>Oth_ASS_INP</v>
          </cell>
          <cell r="M969">
            <v>178677</v>
          </cell>
          <cell r="N969">
            <v>169381.6</v>
          </cell>
          <cell r="O969">
            <v>169381.6</v>
          </cell>
          <cell r="P969">
            <v>169381.6</v>
          </cell>
          <cell r="Q969">
            <v>169381.6</v>
          </cell>
          <cell r="R969">
            <v>169381.6</v>
          </cell>
          <cell r="S969">
            <v>169381.6</v>
          </cell>
          <cell r="T969">
            <v>169381.6</v>
          </cell>
          <cell r="U969">
            <v>169381.6</v>
          </cell>
          <cell r="V969">
            <v>169381.6</v>
          </cell>
          <cell r="W969">
            <v>169381.6</v>
          </cell>
          <cell r="X969">
            <v>169381.6</v>
          </cell>
          <cell r="Y969">
            <v>169381.6</v>
          </cell>
          <cell r="Z969">
            <v>169381.6</v>
          </cell>
          <cell r="AA969">
            <v>170024.67</v>
          </cell>
          <cell r="AB969">
            <v>150266.98800000001</v>
          </cell>
          <cell r="AC969">
            <v>140949.17869999999</v>
          </cell>
        </row>
        <row r="970">
          <cell r="A970" t="str">
            <v>Net_inc_release_revaluation_res</v>
          </cell>
          <cell r="M970">
            <v>-67632</v>
          </cell>
          <cell r="N970">
            <v>-67632</v>
          </cell>
          <cell r="O970">
            <v>-5636</v>
          </cell>
          <cell r="P970">
            <v>-5636</v>
          </cell>
          <cell r="Q970">
            <v>-5636</v>
          </cell>
          <cell r="R970">
            <v>-5636</v>
          </cell>
          <cell r="S970">
            <v>-5636</v>
          </cell>
          <cell r="T970">
            <v>-5636</v>
          </cell>
          <cell r="U970">
            <v>-5636</v>
          </cell>
          <cell r="V970">
            <v>-5636</v>
          </cell>
          <cell r="W970">
            <v>-5636</v>
          </cell>
          <cell r="X970">
            <v>-5636</v>
          </cell>
          <cell r="Y970">
            <v>-5636</v>
          </cell>
          <cell r="Z970">
            <v>-5636</v>
          </cell>
          <cell r="AA970">
            <v>-67632</v>
          </cell>
          <cell r="AB970">
            <v>-67632</v>
          </cell>
          <cell r="AC970">
            <v>-67632</v>
          </cell>
        </row>
        <row r="971">
          <cell r="A971" t="str">
            <v>Net_loss_asset_appraisl</v>
          </cell>
          <cell r="M971">
            <v>23784</v>
          </cell>
          <cell r="N971">
            <v>23784</v>
          </cell>
          <cell r="O971">
            <v>1982</v>
          </cell>
          <cell r="P971">
            <v>1982</v>
          </cell>
          <cell r="Q971">
            <v>1982</v>
          </cell>
          <cell r="R971">
            <v>1982</v>
          </cell>
          <cell r="S971">
            <v>1982</v>
          </cell>
          <cell r="T971">
            <v>1982</v>
          </cell>
          <cell r="U971">
            <v>1982</v>
          </cell>
          <cell r="V971">
            <v>1982</v>
          </cell>
          <cell r="W971">
            <v>1982</v>
          </cell>
          <cell r="X971">
            <v>1982</v>
          </cell>
          <cell r="Y971">
            <v>1982</v>
          </cell>
          <cell r="Z971">
            <v>1982</v>
          </cell>
          <cell r="AA971">
            <v>23784</v>
          </cell>
          <cell r="AB971">
            <v>23784</v>
          </cell>
          <cell r="AC971">
            <v>23784</v>
          </cell>
        </row>
        <row r="972">
          <cell r="A972" t="str">
            <v>Ret_earn_addpaidcap_legal</v>
          </cell>
          <cell r="M972">
            <v>97337.05</v>
          </cell>
          <cell r="N972">
            <v>184076.18931047438</v>
          </cell>
          <cell r="O972">
            <v>97337.05</v>
          </cell>
          <cell r="P972">
            <v>97337.05</v>
          </cell>
          <cell r="Q972">
            <v>97337.05</v>
          </cell>
          <cell r="R972">
            <v>97337.05</v>
          </cell>
          <cell r="S972">
            <v>97337.05</v>
          </cell>
          <cell r="T972">
            <v>97337.05</v>
          </cell>
          <cell r="U972">
            <v>97337.05</v>
          </cell>
          <cell r="V972">
            <v>184076.18931047438</v>
          </cell>
          <cell r="W972">
            <v>184076.18931047438</v>
          </cell>
          <cell r="X972">
            <v>184076.18931047438</v>
          </cell>
          <cell r="Y972">
            <v>184076.18931047438</v>
          </cell>
          <cell r="Z972">
            <v>184076.18931047438</v>
          </cell>
          <cell r="AA972">
            <v>265756.09261621471</v>
          </cell>
          <cell r="AB972">
            <v>351600.01778442605</v>
          </cell>
          <cell r="AC972">
            <v>442059.96088452655</v>
          </cell>
        </row>
        <row r="973">
          <cell r="A973" t="str">
            <v>Tax_dividend_paiment</v>
          </cell>
          <cell r="M973">
            <v>0</v>
          </cell>
          <cell r="N973">
            <v>-44219.79</v>
          </cell>
          <cell r="O973">
            <v>0</v>
          </cell>
          <cell r="P973">
            <v>0</v>
          </cell>
          <cell r="Q973">
            <v>0</v>
          </cell>
          <cell r="R973">
            <v>0</v>
          </cell>
          <cell r="S973">
            <v>0</v>
          </cell>
          <cell r="T973">
            <v>0</v>
          </cell>
          <cell r="U973">
            <v>0</v>
          </cell>
          <cell r="V973">
            <v>-44219.79</v>
          </cell>
          <cell r="W973">
            <v>0</v>
          </cell>
          <cell r="X973">
            <v>0</v>
          </cell>
          <cell r="Y973">
            <v>0</v>
          </cell>
          <cell r="Z973">
            <v>0</v>
          </cell>
          <cell r="AA973">
            <v>-51589.71</v>
          </cell>
          <cell r="AB973">
            <v>-51589.71</v>
          </cell>
          <cell r="AC973">
            <v>-51589.71</v>
          </cell>
        </row>
        <row r="974">
          <cell r="A974" t="str">
            <v>Ret_earn_income</v>
          </cell>
          <cell r="M974">
            <v>294424.95</v>
          </cell>
          <cell r="N974">
            <v>1406917.8068990132</v>
          </cell>
          <cell r="O974">
            <v>294424.95</v>
          </cell>
          <cell r="P974">
            <v>294424.95</v>
          </cell>
          <cell r="Q974">
            <v>294424.95</v>
          </cell>
          <cell r="R974">
            <v>294424.95</v>
          </cell>
          <cell r="S974">
            <v>294424.95</v>
          </cell>
          <cell r="T974">
            <v>294424.95</v>
          </cell>
          <cell r="U974">
            <v>294424.95</v>
          </cell>
          <cell r="V974">
            <v>1406917.8068990132</v>
          </cell>
          <cell r="W974">
            <v>1406917.8068990132</v>
          </cell>
          <cell r="X974">
            <v>1406917.8068990132</v>
          </cell>
          <cell r="Y974">
            <v>1406917.8068990132</v>
          </cell>
          <cell r="Z974">
            <v>1406917.8068990132</v>
          </cell>
          <cell r="AA974">
            <v>2334027.259708079</v>
          </cell>
          <cell r="AB974">
            <v>3340253.1279040948</v>
          </cell>
          <cell r="AC974">
            <v>4434183.3368060039</v>
          </cell>
        </row>
        <row r="975">
          <cell r="A975" t="str">
            <v>IPO_COS_7200</v>
          </cell>
          <cell r="M975">
            <v>-18</v>
          </cell>
          <cell r="N975">
            <v>-20143.95</v>
          </cell>
          <cell r="O975">
            <v>-1678.6625000000001</v>
          </cell>
          <cell r="P975">
            <v>-1678.6625000000001</v>
          </cell>
          <cell r="Q975">
            <v>-1678.6625000000001</v>
          </cell>
          <cell r="R975">
            <v>-1678.6625000000001</v>
          </cell>
          <cell r="S975">
            <v>-1678.6625000000001</v>
          </cell>
          <cell r="T975">
            <v>-1678.6625000000001</v>
          </cell>
          <cell r="U975">
            <v>-1678.6625000000001</v>
          </cell>
          <cell r="V975">
            <v>-1678.6625000000001</v>
          </cell>
          <cell r="W975">
            <v>-1678.6625000000001</v>
          </cell>
          <cell r="X975">
            <v>-1678.6625000000001</v>
          </cell>
          <cell r="Y975">
            <v>-1678.6625000000001</v>
          </cell>
          <cell r="Z975">
            <v>-1678.6625000000001</v>
          </cell>
          <cell r="AA975">
            <v>-1385</v>
          </cell>
          <cell r="AB975">
            <v>-1385</v>
          </cell>
          <cell r="AC975">
            <v>-1385</v>
          </cell>
        </row>
        <row r="976">
          <cell r="A976" t="str">
            <v>IPO_COS_3100</v>
          </cell>
          <cell r="M976">
            <v>-391</v>
          </cell>
          <cell r="N976">
            <v>-3255.0749999999998</v>
          </cell>
          <cell r="O976">
            <v>-271.25625000000002</v>
          </cell>
          <cell r="P976">
            <v>-271.25625000000002</v>
          </cell>
          <cell r="Q976">
            <v>-271.25625000000002</v>
          </cell>
          <cell r="R976">
            <v>-271.25625000000002</v>
          </cell>
          <cell r="S976">
            <v>-271.25625000000002</v>
          </cell>
          <cell r="T976">
            <v>-271.25625000000002</v>
          </cell>
          <cell r="U976">
            <v>-271.25625000000002</v>
          </cell>
          <cell r="V976">
            <v>-271.25625000000002</v>
          </cell>
          <cell r="W976">
            <v>-271.25625000000002</v>
          </cell>
          <cell r="X976">
            <v>-271.25625000000002</v>
          </cell>
          <cell r="Y976">
            <v>-271.25625000000002</v>
          </cell>
          <cell r="Z976">
            <v>-271.25625000000002</v>
          </cell>
          <cell r="AA976">
            <v>-2348.5081500000001</v>
          </cell>
          <cell r="AB976">
            <v>-2007.2015820000001</v>
          </cell>
          <cell r="AC976">
            <v>-2067.4176294600002</v>
          </cell>
        </row>
        <row r="977">
          <cell r="A977" t="str">
            <v>INVEN_SRV_BMAT_4</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row>
        <row r="978">
          <cell r="A978" t="str">
            <v>INVEN_FIX_BMAT_5</v>
          </cell>
          <cell r="M978">
            <v>24143.8</v>
          </cell>
          <cell r="N978">
            <v>13430.449580833614</v>
          </cell>
          <cell r="O978">
            <v>15690.833463108918</v>
          </cell>
          <cell r="P978">
            <v>25004.686610958128</v>
          </cell>
          <cell r="Q978">
            <v>27988.55857943216</v>
          </cell>
          <cell r="R978">
            <v>54000.86081093915</v>
          </cell>
          <cell r="S978">
            <v>50502.290988510125</v>
          </cell>
          <cell r="T978">
            <v>45452.061889659111</v>
          </cell>
          <cell r="U978">
            <v>34998.087655037518</v>
          </cell>
          <cell r="V978">
            <v>20998.852593022511</v>
          </cell>
          <cell r="W978">
            <v>10499.426296511256</v>
          </cell>
          <cell r="X978">
            <v>14721.645709677259</v>
          </cell>
          <cell r="Y978">
            <v>19999.746268206876</v>
          </cell>
          <cell r="Z978">
            <v>13430.449580833614</v>
          </cell>
          <cell r="AA978">
            <v>14093.789347828315</v>
          </cell>
          <cell r="AB978">
            <v>14412.847830728926</v>
          </cell>
          <cell r="AC978">
            <v>14140.993273328009</v>
          </cell>
        </row>
        <row r="979">
          <cell r="A979" t="str">
            <v>INVEN_ONL_BMAT_6</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row>
        <row r="980">
          <cell r="A980" t="str">
            <v>INVEN_MOB_BMAT_7</v>
          </cell>
          <cell r="M980">
            <v>60150</v>
          </cell>
          <cell r="N980">
            <v>73056.630499999999</v>
          </cell>
          <cell r="O980">
            <v>57535.587500000001</v>
          </cell>
          <cell r="P980">
            <v>57091.467499999999</v>
          </cell>
          <cell r="Q980">
            <v>58915.343000000001</v>
          </cell>
          <cell r="R980">
            <v>68996.007500000007</v>
          </cell>
          <cell r="S980">
            <v>60549.792500000003</v>
          </cell>
          <cell r="T980">
            <v>71403.695000000007</v>
          </cell>
          <cell r="U980">
            <v>57896.45</v>
          </cell>
          <cell r="V980">
            <v>57612.297500000001</v>
          </cell>
          <cell r="W980">
            <v>57692.037499999999</v>
          </cell>
          <cell r="X980">
            <v>68907.267500000002</v>
          </cell>
          <cell r="Y980">
            <v>58993.423999999999</v>
          </cell>
          <cell r="Z980">
            <v>73056.630499999999</v>
          </cell>
          <cell r="AA980">
            <v>67983.3</v>
          </cell>
          <cell r="AB980">
            <v>57178.2</v>
          </cell>
          <cell r="AC980">
            <v>54612.15</v>
          </cell>
        </row>
        <row r="981">
          <cell r="A981" t="str">
            <v>ACCREC_CS_BS_U_5</v>
          </cell>
          <cell r="M981">
            <v>137433.98667602605</v>
          </cell>
          <cell r="N981">
            <v>137946.52078181464</v>
          </cell>
          <cell r="O981">
            <v>139907.39969721081</v>
          </cell>
          <cell r="P981">
            <v>160070.3229056198</v>
          </cell>
          <cell r="Q981">
            <v>141637.46575025874</v>
          </cell>
          <cell r="R981">
            <v>151387.82080788031</v>
          </cell>
          <cell r="S981">
            <v>165555.44861109744</v>
          </cell>
          <cell r="T981">
            <v>161809.43370873001</v>
          </cell>
          <cell r="U981">
            <v>165531.29111409574</v>
          </cell>
          <cell r="V981">
            <v>181068.22538243452</v>
          </cell>
          <cell r="W981">
            <v>194148.53683955967</v>
          </cell>
          <cell r="X981">
            <v>189179.41984965923</v>
          </cell>
          <cell r="Y981">
            <v>179099.67560306148</v>
          </cell>
          <cell r="Z981">
            <v>137946.52078181464</v>
          </cell>
          <cell r="AA981">
            <v>155431.64053972514</v>
          </cell>
          <cell r="AB981">
            <v>175264.83517524338</v>
          </cell>
          <cell r="AC981">
            <v>191287.82352926926</v>
          </cell>
        </row>
        <row r="982">
          <cell r="A982" t="str">
            <v>ACCREC_DAT_BS_U_5</v>
          </cell>
          <cell r="M982">
            <v>35089.10567711966</v>
          </cell>
          <cell r="N982">
            <v>34859.765395424678</v>
          </cell>
          <cell r="O982">
            <v>35355.289157619896</v>
          </cell>
          <cell r="P982">
            <v>40450.559185073609</v>
          </cell>
          <cell r="Q982">
            <v>35792.485372399598</v>
          </cell>
          <cell r="R982">
            <v>38256.448130607765</v>
          </cell>
          <cell r="S982">
            <v>41836.677473332536</v>
          </cell>
          <cell r="T982">
            <v>40890.041052753026</v>
          </cell>
          <cell r="U982">
            <v>41830.572754828238</v>
          </cell>
          <cell r="V982">
            <v>45756.832587180783</v>
          </cell>
          <cell r="W982">
            <v>49062.291732581565</v>
          </cell>
          <cell r="X982">
            <v>47806.571388867145</v>
          </cell>
          <cell r="Y982">
            <v>45259.37035986808</v>
          </cell>
          <cell r="Z982">
            <v>34859.765395424678</v>
          </cell>
          <cell r="AA982">
            <v>45215.465893046225</v>
          </cell>
          <cell r="AB982">
            <v>65463.189532662989</v>
          </cell>
          <cell r="AC982">
            <v>79577.467705116534</v>
          </cell>
        </row>
        <row r="983">
          <cell r="A983" t="str">
            <v>ACCREC_FIX_BS_U_5</v>
          </cell>
          <cell r="M983">
            <v>682282.63144227734</v>
          </cell>
          <cell r="N983">
            <v>620895.97199698328</v>
          </cell>
          <cell r="O983">
            <v>629721.86925950996</v>
          </cell>
          <cell r="P983">
            <v>720474.99396924174</v>
          </cell>
          <cell r="Q983">
            <v>637508.88003396208</v>
          </cell>
          <cell r="R983">
            <v>681395.13498629245</v>
          </cell>
          <cell r="S983">
            <v>745163.4923606934</v>
          </cell>
          <cell r="T983">
            <v>728302.71507730405</v>
          </cell>
          <cell r="U983">
            <v>745054.75969750714</v>
          </cell>
          <cell r="V983">
            <v>814986.35238806496</v>
          </cell>
          <cell r="W983">
            <v>873860.7092777217</v>
          </cell>
          <cell r="X983">
            <v>851494.76118475827</v>
          </cell>
          <cell r="Y983">
            <v>806125.92864007154</v>
          </cell>
          <cell r="Z983">
            <v>620895.97199698328</v>
          </cell>
          <cell r="AA983">
            <v>651075.64491146139</v>
          </cell>
          <cell r="AB983">
            <v>611010.01199527131</v>
          </cell>
          <cell r="AC983">
            <v>537396.91925114568</v>
          </cell>
        </row>
        <row r="984">
          <cell r="A984" t="str">
            <v>ACCREC_ONL_BS_U_6</v>
          </cell>
          <cell r="M984">
            <v>78364.678905844703</v>
          </cell>
          <cell r="N984">
            <v>92187.002810772683</v>
          </cell>
          <cell r="O984">
            <v>93497.420420877723</v>
          </cell>
          <cell r="P984">
            <v>106971.91363717952</v>
          </cell>
          <cell r="Q984">
            <v>94653.590240828547</v>
          </cell>
          <cell r="R984">
            <v>101169.56472143673</v>
          </cell>
          <cell r="S984">
            <v>110637.51749556235</v>
          </cell>
          <cell r="T984">
            <v>108134.1278893834</v>
          </cell>
          <cell r="U984">
            <v>110621.37350562062</v>
          </cell>
          <cell r="V984">
            <v>121004.40741578037</v>
          </cell>
          <cell r="W984">
            <v>129745.72761892639</v>
          </cell>
          <cell r="X984">
            <v>126424.96244617111</v>
          </cell>
          <cell r="Y984">
            <v>119688.8635150303</v>
          </cell>
          <cell r="Z984">
            <v>92187.002810772683</v>
          </cell>
          <cell r="AA984">
            <v>115601.92089245401</v>
          </cell>
          <cell r="AB984">
            <v>130940.01471083118</v>
          </cell>
          <cell r="AC984">
            <v>143603.06423851501</v>
          </cell>
        </row>
        <row r="985">
          <cell r="A985" t="str">
            <v>ACCREC_MOB_BS_U_7</v>
          </cell>
          <cell r="M985">
            <v>554426.57563860796</v>
          </cell>
          <cell r="N985">
            <v>541239.20067118737</v>
          </cell>
          <cell r="O985">
            <v>562913.53145477246</v>
          </cell>
          <cell r="P985">
            <v>556658.06164216483</v>
          </cell>
          <cell r="Q985">
            <v>545024.70707782393</v>
          </cell>
          <cell r="R985">
            <v>536995.00051995064</v>
          </cell>
          <cell r="S985">
            <v>540265.52339240548</v>
          </cell>
          <cell r="T985">
            <v>555211.52545912471</v>
          </cell>
          <cell r="U985">
            <v>585818.59219503857</v>
          </cell>
          <cell r="V985">
            <v>627282.19401488104</v>
          </cell>
          <cell r="W985">
            <v>629274.37538430362</v>
          </cell>
          <cell r="X985">
            <v>597910.55406326998</v>
          </cell>
          <cell r="Y985">
            <v>555293.48115776549</v>
          </cell>
          <cell r="Z985">
            <v>541239.20067118737</v>
          </cell>
          <cell r="AA985">
            <v>568141.57707230153</v>
          </cell>
          <cell r="AB985">
            <v>611626.73133340362</v>
          </cell>
          <cell r="AC985">
            <v>660103.25469710527</v>
          </cell>
        </row>
        <row r="986">
          <cell r="A986" t="str">
            <v>FGM_SRV_BHAW_4</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row>
        <row r="987">
          <cell r="A987" t="str">
            <v>FGM_FIX_BHAW_5</v>
          </cell>
          <cell r="M987">
            <v>15043.6333333333</v>
          </cell>
          <cell r="N987">
            <v>12248.26624310755</v>
          </cell>
          <cell r="O987">
            <v>15043.633333333335</v>
          </cell>
          <cell r="P987">
            <v>18459.749450897336</v>
          </cell>
          <cell r="Q987">
            <v>18091.797221950041</v>
          </cell>
          <cell r="R987">
            <v>16318.936482476705</v>
          </cell>
          <cell r="S987">
            <v>17784.39552929176</v>
          </cell>
          <cell r="T987">
            <v>17784.39552929176</v>
          </cell>
          <cell r="U987">
            <v>17606.55157399884</v>
          </cell>
          <cell r="V987">
            <v>15845.896416598956</v>
          </cell>
          <cell r="W987">
            <v>14102.847810773072</v>
          </cell>
          <cell r="X987">
            <v>14126.364187852862</v>
          </cell>
          <cell r="Y987">
            <v>16267.788427545445</v>
          </cell>
          <cell r="Z987">
            <v>12248.26624310755</v>
          </cell>
          <cell r="AA987">
            <v>12248.397128052951</v>
          </cell>
          <cell r="AB987">
            <v>12258.720195418849</v>
          </cell>
          <cell r="AC987">
            <v>12258.46569021725</v>
          </cell>
        </row>
        <row r="988">
          <cell r="A988" t="str">
            <v>FGM_ONL_BHAW_6</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row>
        <row r="989">
          <cell r="A989" t="str">
            <v>FGM_MOB_BHAW_7</v>
          </cell>
          <cell r="M989">
            <v>69173.490054392605</v>
          </cell>
          <cell r="N989">
            <v>33814.493064760172</v>
          </cell>
          <cell r="O989">
            <v>59993.396284732735</v>
          </cell>
          <cell r="P989">
            <v>49942.16927898884</v>
          </cell>
          <cell r="Q989">
            <v>45343.423001861367</v>
          </cell>
          <cell r="R989">
            <v>40661.155381935168</v>
          </cell>
          <cell r="S989">
            <v>42391.048931157202</v>
          </cell>
          <cell r="T989">
            <v>38550.05938816566</v>
          </cell>
          <cell r="U989">
            <v>34874.808468348245</v>
          </cell>
          <cell r="V989">
            <v>33742.098009690199</v>
          </cell>
          <cell r="W989">
            <v>32132.715253513055</v>
          </cell>
          <cell r="X989">
            <v>32407.698837282474</v>
          </cell>
          <cell r="Y989">
            <v>30154.24357301274</v>
          </cell>
          <cell r="Z989">
            <v>33814.493064760172</v>
          </cell>
          <cell r="AA989">
            <v>34579.697337468344</v>
          </cell>
          <cell r="AB989">
            <v>36981.250550381003</v>
          </cell>
          <cell r="AC989">
            <v>37349.60308699216</v>
          </cell>
        </row>
        <row r="990">
          <cell r="A990" t="str">
            <v>change_BHAW_4</v>
          </cell>
        </row>
        <row r="991">
          <cell r="A991" t="str">
            <v>change_BHAW_5</v>
          </cell>
          <cell r="K991">
            <v>23698.908222951068</v>
          </cell>
          <cell r="M991">
            <v>-8655.2748896177673</v>
          </cell>
          <cell r="N991">
            <v>-2795.3670902257509</v>
          </cell>
          <cell r="O991">
            <v>3.4560798667371273E-11</v>
          </cell>
          <cell r="P991">
            <v>3416.1161175640009</v>
          </cell>
          <cell r="Q991">
            <v>-367.95222894729523</v>
          </cell>
          <cell r="R991">
            <v>-1772.8607394733353</v>
          </cell>
          <cell r="S991">
            <v>1465.4590468150545</v>
          </cell>
          <cell r="T991">
            <v>0</v>
          </cell>
          <cell r="U991">
            <v>-177.84395529291942</v>
          </cell>
          <cell r="V991">
            <v>-1760.655157399884</v>
          </cell>
          <cell r="W991">
            <v>-1743.0486058258848</v>
          </cell>
          <cell r="X991">
            <v>23.516377079789891</v>
          </cell>
          <cell r="Y991">
            <v>2141.4242396925838</v>
          </cell>
          <cell r="Z991">
            <v>-4019.5221844378957</v>
          </cell>
          <cell r="AA991">
            <v>0.13088494540170359</v>
          </cell>
          <cell r="AB991">
            <v>10.323067365898169</v>
          </cell>
          <cell r="AC991">
            <v>-0.25450520159938606</v>
          </cell>
        </row>
        <row r="992">
          <cell r="A992" t="str">
            <v>change_BHAW_6</v>
          </cell>
        </row>
        <row r="993">
          <cell r="A993" t="str">
            <v>change_BHAW_7</v>
          </cell>
          <cell r="K993">
            <v>108972.09177704893</v>
          </cell>
          <cell r="M993">
            <v>-39798.601722656327</v>
          </cell>
          <cell r="N993">
            <v>-35358.996989632433</v>
          </cell>
          <cell r="O993">
            <v>-9180.0937696598703</v>
          </cell>
          <cell r="P993">
            <v>-10051.227005743895</v>
          </cell>
          <cell r="Q993">
            <v>-4598.7462771274731</v>
          </cell>
          <cell r="R993">
            <v>-4682.2676199261987</v>
          </cell>
          <cell r="S993">
            <v>1729.8935492220335</v>
          </cell>
          <cell r="T993">
            <v>-3840.9895429915414</v>
          </cell>
          <cell r="U993">
            <v>-3675.2509198174157</v>
          </cell>
          <cell r="V993">
            <v>-1132.7104586580463</v>
          </cell>
          <cell r="W993">
            <v>-1609.3827561771432</v>
          </cell>
          <cell r="X993">
            <v>274.98358376941906</v>
          </cell>
          <cell r="Y993">
            <v>-2253.4552642697345</v>
          </cell>
          <cell r="Z993">
            <v>3660.2494917474323</v>
          </cell>
          <cell r="AA993">
            <v>765.20427270817163</v>
          </cell>
          <cell r="AB993">
            <v>2401.5532129126586</v>
          </cell>
          <cell r="AC993">
            <v>368.35253661115712</v>
          </cell>
        </row>
        <row r="994">
          <cell r="A994" t="str">
            <v>Nix_int_housing_loans</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v>0</v>
          </cell>
        </row>
        <row r="995">
          <cell r="A995" t="str">
            <v>inv_mat_supp_delta</v>
          </cell>
          <cell r="M995">
            <v>15448.923387725896</v>
          </cell>
          <cell r="N995">
            <v>-36706.083999024559</v>
          </cell>
          <cell r="O995">
            <v>-20992.472806550912</v>
          </cell>
          <cell r="P995">
            <v>2234.622259669326</v>
          </cell>
          <cell r="Q995">
            <v>-158.95103760072379</v>
          </cell>
          <cell r="R995">
            <v>29637.83837210745</v>
          </cell>
          <cell r="S995">
            <v>-8749.4322263919457</v>
          </cell>
          <cell r="T995">
            <v>1962.6838581574557</v>
          </cell>
          <cell r="U995">
            <v>-27814.31410973196</v>
          </cell>
          <cell r="V995">
            <v>-17176.753178072919</v>
          </cell>
          <cell r="W995">
            <v>-13772.117658514297</v>
          </cell>
          <cell r="X995">
            <v>15735.949374015239</v>
          </cell>
          <cell r="Y995">
            <v>-4747.773966047549</v>
          </cell>
          <cell r="Z995">
            <v>7134.6371199362766</v>
          </cell>
          <cell r="AA995">
            <v>-4631.6555753517023</v>
          </cell>
          <cell r="AB995">
            <v>-8621.1652368208452</v>
          </cell>
          <cell r="AC995">
            <v>-2942.806525991371</v>
          </cell>
        </row>
        <row r="996">
          <cell r="A996" t="str">
            <v>Receiv_oth_ASS_delta</v>
          </cell>
          <cell r="M996">
            <v>283842.51999999955</v>
          </cell>
          <cell r="N996">
            <v>-9807.2557256955188</v>
          </cell>
          <cell r="O996">
            <v>24459.792608112562</v>
          </cell>
          <cell r="P996">
            <v>123230.34134928882</v>
          </cell>
          <cell r="Q996">
            <v>-130008.72286400665</v>
          </cell>
          <cell r="R996">
            <v>54586.840690894984</v>
          </cell>
          <cell r="S996">
            <v>94254.690166923217</v>
          </cell>
          <cell r="T996">
            <v>-9110.816145796096</v>
          </cell>
          <cell r="U996">
            <v>54508.746079795295</v>
          </cell>
          <cell r="V996">
            <v>141241.42252125125</v>
          </cell>
          <cell r="W996">
            <v>85993.629064751323</v>
          </cell>
          <cell r="X996">
            <v>-63275.371920367237</v>
          </cell>
          <cell r="Y996">
            <v>-107348.94965692889</v>
          </cell>
          <cell r="Z996">
            <v>-278338.85761961411</v>
          </cell>
          <cell r="AA996">
            <v>46302.492500091437</v>
          </cell>
          <cell r="AB996">
            <v>25913.302526977146</v>
          </cell>
          <cell r="AC996">
            <v>48100.621827244759</v>
          </cell>
        </row>
        <row r="997">
          <cell r="A997" t="str">
            <v>Prep_exp_def_charg_tax_delta</v>
          </cell>
          <cell r="M997">
            <v>-23827.460000000006</v>
          </cell>
          <cell r="N997">
            <v>-23836.279999999992</v>
          </cell>
          <cell r="O997">
            <v>-23836.279999999992</v>
          </cell>
          <cell r="P997">
            <v>0</v>
          </cell>
          <cell r="Q997">
            <v>0</v>
          </cell>
          <cell r="R997">
            <v>0</v>
          </cell>
          <cell r="S997">
            <v>0</v>
          </cell>
          <cell r="T997">
            <v>0</v>
          </cell>
          <cell r="U997">
            <v>0</v>
          </cell>
          <cell r="V997">
            <v>0</v>
          </cell>
          <cell r="W997">
            <v>0</v>
          </cell>
          <cell r="X997">
            <v>0</v>
          </cell>
          <cell r="Y997">
            <v>0</v>
          </cell>
          <cell r="Z997">
            <v>0</v>
          </cell>
          <cell r="AA997">
            <v>-23829.4244</v>
          </cell>
          <cell r="AB997">
            <v>-7512.3863720000008</v>
          </cell>
          <cell r="AC997">
            <v>-38.067552360000263</v>
          </cell>
        </row>
        <row r="998">
          <cell r="A998" t="str">
            <v>Adv_receiv_delta</v>
          </cell>
          <cell r="M998">
            <v>1296</v>
          </cell>
          <cell r="N998">
            <v>-162</v>
          </cell>
          <cell r="O998">
            <v>-162</v>
          </cell>
          <cell r="P998">
            <v>0</v>
          </cell>
          <cell r="Q998">
            <v>0</v>
          </cell>
          <cell r="R998">
            <v>0</v>
          </cell>
          <cell r="S998">
            <v>0</v>
          </cell>
          <cell r="T998">
            <v>0</v>
          </cell>
          <cell r="U998">
            <v>0</v>
          </cell>
          <cell r="V998">
            <v>0</v>
          </cell>
          <cell r="W998">
            <v>0</v>
          </cell>
          <cell r="X998">
            <v>0</v>
          </cell>
          <cell r="Y998">
            <v>0</v>
          </cell>
          <cell r="Z998">
            <v>0</v>
          </cell>
          <cell r="AA998">
            <v>-109</v>
          </cell>
          <cell r="AB998">
            <v>-99</v>
          </cell>
          <cell r="AC998">
            <v>-90</v>
          </cell>
        </row>
        <row r="999">
          <cell r="A999" t="str">
            <v>Trad_acc_payable_delta</v>
          </cell>
          <cell r="M999">
            <v>99709</v>
          </cell>
          <cell r="N999">
            <v>-130000</v>
          </cell>
          <cell r="O999">
            <v>0</v>
          </cell>
          <cell r="P999">
            <v>-10000</v>
          </cell>
          <cell r="Q999">
            <v>-10000</v>
          </cell>
          <cell r="R999">
            <v>-10000</v>
          </cell>
          <cell r="S999">
            <v>-10000</v>
          </cell>
          <cell r="T999">
            <v>-10000</v>
          </cell>
          <cell r="U999">
            <v>-10000</v>
          </cell>
          <cell r="V999">
            <v>-20000</v>
          </cell>
          <cell r="W999">
            <v>-20000</v>
          </cell>
          <cell r="X999">
            <v>-20000</v>
          </cell>
          <cell r="Y999">
            <v>0</v>
          </cell>
          <cell r="Z999">
            <v>-10000</v>
          </cell>
          <cell r="AA999">
            <v>0</v>
          </cell>
          <cell r="AB999">
            <v>10000</v>
          </cell>
          <cell r="AC999">
            <v>10000</v>
          </cell>
        </row>
        <row r="1000">
          <cell r="A1000" t="str">
            <v>Pay_aff_comp_delta</v>
          </cell>
          <cell r="M1000">
            <v>3000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row>
        <row r="1001">
          <cell r="A1001" t="str">
            <v>from_trade acc_payable_delta</v>
          </cell>
          <cell r="M1001">
            <v>3000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row>
        <row r="1002">
          <cell r="A1002" t="str">
            <v>Liab_ass_rel_Comp_delta</v>
          </cell>
          <cell r="M1002">
            <v>5000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row>
        <row r="1003">
          <cell r="A1003" t="str">
            <v>Oth_liab_delta</v>
          </cell>
          <cell r="M1003">
            <v>-419284.60103553499</v>
          </cell>
          <cell r="N1003">
            <v>-115587.15792751196</v>
          </cell>
          <cell r="O1003">
            <v>-115587.15792751196</v>
          </cell>
          <cell r="P1003">
            <v>0</v>
          </cell>
          <cell r="Q1003">
            <v>0</v>
          </cell>
          <cell r="R1003">
            <v>0</v>
          </cell>
          <cell r="S1003">
            <v>0</v>
          </cell>
          <cell r="T1003">
            <v>0</v>
          </cell>
          <cell r="U1003">
            <v>0</v>
          </cell>
          <cell r="V1003">
            <v>0</v>
          </cell>
          <cell r="W1003">
            <v>0</v>
          </cell>
          <cell r="X1003">
            <v>0</v>
          </cell>
          <cell r="Y1003">
            <v>0</v>
          </cell>
          <cell r="Z1003">
            <v>0</v>
          </cell>
          <cell r="AA1003">
            <v>57927.331327412976</v>
          </cell>
          <cell r="AB1003">
            <v>41127.730216494994</v>
          </cell>
          <cell r="AC1003">
            <v>64979.180363558931</v>
          </cell>
        </row>
        <row r="1004">
          <cell r="A1004" t="str">
            <v>Def_inc_delta</v>
          </cell>
          <cell r="M1004">
            <v>-633668</v>
          </cell>
          <cell r="N1004">
            <v>7923</v>
          </cell>
          <cell r="O1004">
            <v>7923</v>
          </cell>
          <cell r="P1004">
            <v>0</v>
          </cell>
          <cell r="Q1004">
            <v>0</v>
          </cell>
          <cell r="R1004">
            <v>0</v>
          </cell>
          <cell r="S1004">
            <v>0</v>
          </cell>
          <cell r="T1004">
            <v>0</v>
          </cell>
          <cell r="U1004">
            <v>0</v>
          </cell>
          <cell r="V1004">
            <v>0</v>
          </cell>
          <cell r="W1004">
            <v>0</v>
          </cell>
          <cell r="X1004">
            <v>0</v>
          </cell>
          <cell r="Y1004">
            <v>0</v>
          </cell>
          <cell r="Z1004">
            <v>0</v>
          </cell>
          <cell r="AA1004">
            <v>8319</v>
          </cell>
          <cell r="AB1004">
            <v>8735</v>
          </cell>
          <cell r="AC1004">
            <v>9172</v>
          </cell>
        </row>
        <row r="1005">
          <cell r="A1005" t="str">
            <v>Pens_sim_oblig_delta</v>
          </cell>
          <cell r="M1005">
            <v>5969</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row>
        <row r="1006">
          <cell r="A1006" t="str">
            <v>Tax accruals_delta</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row>
        <row r="1007">
          <cell r="A1007" t="str">
            <v>Oth_accruals_delta</v>
          </cell>
          <cell r="M1007">
            <v>742157</v>
          </cell>
          <cell r="N1007">
            <v>-51277.099999999977</v>
          </cell>
          <cell r="O1007">
            <v>-6934.0999999999767</v>
          </cell>
          <cell r="P1007">
            <v>-9877</v>
          </cell>
          <cell r="Q1007">
            <v>-9876</v>
          </cell>
          <cell r="R1007">
            <v>-5636</v>
          </cell>
          <cell r="S1007">
            <v>-5636</v>
          </cell>
          <cell r="T1007">
            <v>-5636</v>
          </cell>
          <cell r="U1007">
            <v>-5636</v>
          </cell>
          <cell r="V1007">
            <v>-5636</v>
          </cell>
          <cell r="W1007">
            <v>-5636</v>
          </cell>
          <cell r="X1007">
            <v>-5636</v>
          </cell>
          <cell r="Y1007">
            <v>-5636</v>
          </cell>
          <cell r="Z1007">
            <v>20498</v>
          </cell>
          <cell r="AA1007">
            <v>-64539.810000000056</v>
          </cell>
          <cell r="AB1007">
            <v>-64382.840999999898</v>
          </cell>
          <cell r="AC1007">
            <v>-64217.78760000004</v>
          </cell>
        </row>
        <row r="1008">
          <cell r="A1008" t="str">
            <v>NIX_CML_BL0320_7_ALAN_AUAN</v>
          </cell>
          <cell r="M1008">
            <v>50000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row>
        <row r="1009">
          <cell r="A1009" t="str">
            <v>special_risks_FIX</v>
          </cell>
          <cell r="M1009">
            <v>0</v>
          </cell>
          <cell r="N1009">
            <v>16200</v>
          </cell>
          <cell r="O1009">
            <v>0</v>
          </cell>
          <cell r="P1009">
            <v>0</v>
          </cell>
          <cell r="Q1009">
            <v>8400</v>
          </cell>
          <cell r="R1009">
            <v>0</v>
          </cell>
          <cell r="S1009">
            <v>7800</v>
          </cell>
          <cell r="T1009">
            <v>0</v>
          </cell>
          <cell r="U1009">
            <v>0</v>
          </cell>
          <cell r="V1009">
            <v>0</v>
          </cell>
          <cell r="W1009">
            <v>0</v>
          </cell>
          <cell r="X1009">
            <v>0</v>
          </cell>
          <cell r="Y1009">
            <v>0</v>
          </cell>
          <cell r="Z1009">
            <v>0</v>
          </cell>
          <cell r="AA1009">
            <v>0</v>
          </cell>
          <cell r="AB1009">
            <v>0</v>
          </cell>
          <cell r="AC1009">
            <v>0</v>
          </cell>
        </row>
        <row r="1010">
          <cell r="A1010" t="str">
            <v>corr_CML_7200_HT</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-1385</v>
          </cell>
          <cell r="AB1010">
            <v>-1385</v>
          </cell>
          <cell r="AC1010">
            <v>-1385</v>
          </cell>
        </row>
        <row r="1011">
          <cell r="A1011" t="str">
            <v>corr_IPO_COS_3100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-2348.5081500000001</v>
          </cell>
          <cell r="AB1011">
            <v>-2007.2015820000001</v>
          </cell>
          <cell r="AC1011">
            <v>-2067.4176294600002</v>
          </cell>
        </row>
        <row r="1012">
          <cell r="A1012" t="str">
            <v>corr_IPO</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3733.5081500000001</v>
          </cell>
          <cell r="AB1012">
            <v>3392.2015820000001</v>
          </cell>
          <cell r="AC1012">
            <v>3452.4176294600002</v>
          </cell>
        </row>
        <row r="1013">
          <cell r="A1013" t="str">
            <v>NIX_Net_inc_release_revaluation_res</v>
          </cell>
          <cell r="M1013">
            <v>0</v>
          </cell>
          <cell r="N1013">
            <v>0</v>
          </cell>
          <cell r="O1013">
            <v>0</v>
          </cell>
          <cell r="P1013">
            <v>0</v>
          </cell>
          <cell r="Q1013">
            <v>0</v>
          </cell>
          <cell r="R1013">
            <v>0</v>
          </cell>
          <cell r="S1013">
            <v>0</v>
          </cell>
          <cell r="T1013">
            <v>0</v>
          </cell>
          <cell r="U1013">
            <v>0</v>
          </cell>
          <cell r="V1013">
            <v>0</v>
          </cell>
          <cell r="W1013">
            <v>0</v>
          </cell>
          <cell r="X1013">
            <v>0</v>
          </cell>
          <cell r="Y1013">
            <v>0</v>
          </cell>
          <cell r="Z1013">
            <v>0</v>
          </cell>
          <cell r="AA1013">
            <v>0</v>
          </cell>
          <cell r="AB1013">
            <v>0</v>
          </cell>
          <cell r="AC1013">
            <v>0</v>
          </cell>
        </row>
        <row r="1014">
          <cell r="A1014" t="str">
            <v>NIX_Net_loss_asset_appraisl</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row>
        <row r="1015">
          <cell r="A1015" t="str">
            <v>CML_1310_TMOB</v>
          </cell>
          <cell r="M1015">
            <v>15204.016009614768</v>
          </cell>
          <cell r="N1015">
            <v>18036.77684361858</v>
          </cell>
          <cell r="O1015">
            <v>1427.6849915088019</v>
          </cell>
          <cell r="P1015">
            <v>1461.3000134669771</v>
          </cell>
          <cell r="Q1015">
            <v>1483.2249618064293</v>
          </cell>
          <cell r="R1015">
            <v>1500.7472522508278</v>
          </cell>
          <cell r="S1015">
            <v>1514.2425856734187</v>
          </cell>
          <cell r="T1015">
            <v>1524.7768468996906</v>
          </cell>
          <cell r="U1015">
            <v>1535.6164915335651</v>
          </cell>
          <cell r="V1015">
            <v>1544.5014744757684</v>
          </cell>
          <cell r="W1015">
            <v>1552.7383993001843</v>
          </cell>
          <cell r="X1015">
            <v>1489.0495436106601</v>
          </cell>
          <cell r="Y1015">
            <v>1496.6832810356905</v>
          </cell>
          <cell r="Z1015">
            <v>1506.2110020565701</v>
          </cell>
          <cell r="AA1015">
            <v>18773.216956937405</v>
          </cell>
          <cell r="AB1015">
            <v>19994.953879099761</v>
          </cell>
          <cell r="AC1015">
            <v>21164.068424174704</v>
          </cell>
        </row>
        <row r="1016">
          <cell r="A1016" t="str">
            <v>NMT_WRITE_OFF</v>
          </cell>
          <cell r="M1016">
            <v>96000</v>
          </cell>
          <cell r="N1016">
            <v>0</v>
          </cell>
          <cell r="O1016">
            <v>0</v>
          </cell>
          <cell r="P1016">
            <v>0</v>
          </cell>
          <cell r="Q1016">
            <v>0</v>
          </cell>
          <cell r="R1016">
            <v>0</v>
          </cell>
          <cell r="S1016">
            <v>0</v>
          </cell>
          <cell r="T1016">
            <v>0</v>
          </cell>
          <cell r="U1016">
            <v>0</v>
          </cell>
          <cell r="V1016">
            <v>0</v>
          </cell>
          <cell r="W1016">
            <v>0</v>
          </cell>
          <cell r="X1016">
            <v>0</v>
          </cell>
          <cell r="Y1016">
            <v>0</v>
          </cell>
          <cell r="Z1016">
            <v>0</v>
          </cell>
          <cell r="AA1016">
            <v>0</v>
          </cell>
          <cell r="AB1016">
            <v>0</v>
          </cell>
          <cell r="AC1016">
            <v>0</v>
          </cell>
        </row>
        <row r="1017">
          <cell r="A1017" t="str">
            <v>Inc_inv_ext_NMT</v>
          </cell>
          <cell r="M1017">
            <v>96000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row>
        <row r="1018">
          <cell r="A1018" t="str">
            <v>taxrate_NMT</v>
          </cell>
          <cell r="M1018">
            <v>0.2</v>
          </cell>
          <cell r="N1018">
            <v>0.2</v>
          </cell>
          <cell r="O1018">
            <v>0.2</v>
          </cell>
          <cell r="P1018">
            <v>0.2</v>
          </cell>
          <cell r="Q1018">
            <v>0.2</v>
          </cell>
          <cell r="R1018">
            <v>0.2</v>
          </cell>
          <cell r="S1018">
            <v>0.2</v>
          </cell>
          <cell r="T1018">
            <v>0.2</v>
          </cell>
          <cell r="U1018">
            <v>0.2</v>
          </cell>
          <cell r="V1018">
            <v>0.2</v>
          </cell>
          <cell r="W1018">
            <v>0.2</v>
          </cell>
          <cell r="X1018">
            <v>0.2</v>
          </cell>
          <cell r="Y1018">
            <v>0.2</v>
          </cell>
          <cell r="Z1018">
            <v>0.2</v>
          </cell>
          <cell r="AA1018">
            <v>0.2</v>
          </cell>
          <cell r="AB1018">
            <v>0.2</v>
          </cell>
          <cell r="AC1018">
            <v>0.2</v>
          </cell>
        </row>
        <row r="1019">
          <cell r="A1019" t="str">
            <v>tax_adjustment_Marijo</v>
          </cell>
          <cell r="M1019">
            <v>-1920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ETB_P&amp;L"/>
      <sheetName val="ETB_BalSheet"/>
      <sheetName val="import_bs"/>
      <sheetName val="Import_P&amp;L"/>
      <sheetName val="Manreport"/>
      <sheetName val="Notes17to24"/>
      <sheetName val="Note13b"/>
      <sheetName val="Datapool"/>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000_11111_Content"/>
      <sheetName val="000_11111_Income Statement Expe"/>
      <sheetName val="100_11111_OPEX Cluster View"/>
      <sheetName val="100_11111_OPEX Deviation  "/>
      <sheetName val="100_11111_OPEX Deviation CE-FI"/>
      <sheetName val="100_11111_OPEX Deviation HR-JV"/>
      <sheetName val="100_11111_OPEX Deviation CSSO-O"/>
      <sheetName val="100_11111_OPEX Deviation TE-Oth"/>
      <sheetName val="110_11111_KPI's Cluster View"/>
      <sheetName val="110_11111_FTE's Cluster View"/>
      <sheetName val="000_11111_Income Statement CoS"/>
      <sheetName val="000_11111_Balance Sheet"/>
      <sheetName val="Consulting"/>
      <sheetName val="IT Implementation"/>
      <sheetName val="cross charging"/>
      <sheetName val="Consolidated view UK  KG"/>
      <sheetName val="Settings"/>
      <sheetName val="ETB_P&amp;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row r="23">
          <cell r="J23" t="str">
            <v>Dec</v>
          </cell>
        </row>
      </sheetData>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S"/>
      <sheetName val="BS"/>
      <sheetName val="NOTES"/>
      <sheetName val="KC-CF"/>
      <sheetName val="PL_EF"/>
      <sheetName val="KPI"/>
      <sheetName val="Intern"/>
      <sheetName val="Net Margin"/>
      <sheetName val="Help"/>
      <sheetName val="Accounts"/>
      <sheetName val="Control"/>
      <sheetName val="Sett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4">
          <cell r="C4" t="str">
            <v>0650</v>
          </cell>
          <cell r="D4" t="str">
            <v>HB2</v>
          </cell>
        </row>
        <row r="42">
          <cell r="S42" t="str">
            <v>Apr</v>
          </cell>
          <cell r="T42" t="str">
            <v>Apr</v>
          </cell>
          <cell r="U42" t="str">
            <v>Q2</v>
          </cell>
          <cell r="V42" t="str">
            <v>Q2</v>
          </cell>
          <cell r="W42" t="str">
            <v>Year 4</v>
          </cell>
          <cell r="X42" t="str">
            <v>Year 4</v>
          </cell>
        </row>
      </sheetData>
      <sheetData sheetId="12"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S"/>
      <sheetName val="BS"/>
      <sheetName val="NOTES"/>
      <sheetName val="KC-CF"/>
      <sheetName val="PL_EF"/>
      <sheetName val="KPI"/>
      <sheetName val="Intern"/>
      <sheetName val="Net Margin"/>
      <sheetName val="Help"/>
      <sheetName val="Accounts"/>
      <sheetName val="Control"/>
      <sheetName val="Parameter"/>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row r="31">
          <cell r="G31" t="b">
            <v>0</v>
          </cell>
        </row>
      </sheetData>
      <sheetData sheetId="12"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oS"/>
      <sheetName val="BS Assets"/>
      <sheetName val="BS Liabilities"/>
      <sheetName val="Notes"/>
      <sheetName val="VAL CoS"/>
      <sheetName val="VAL BS Assets"/>
      <sheetName val="VAL BS Liabilities"/>
      <sheetName val="VAL Notes"/>
      <sheetName val="VAL Partner"/>
      <sheetName val="VAL MT"/>
    </sheetNames>
    <sheetDataSet>
      <sheetData sheetId="0" refreshError="1">
        <row r="4">
          <cell r="C4" t="str">
            <v>Forecast 3</v>
          </cell>
        </row>
        <row r="5">
          <cell r="C5" t="str">
            <v>March</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
      <sheetName val="BS"/>
      <sheetName val="NOTES"/>
      <sheetName val="PL_EF"/>
      <sheetName val="KPI"/>
      <sheetName val="Net Margin"/>
      <sheetName val="Help"/>
      <sheetName val="Accounts"/>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
          <cell r="I4" t="str">
            <v>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Com cons CCat"/>
      <sheetName val="T-HT Inc P&amp;L CCat"/>
      <sheetName val="ISKON_ccat"/>
      <sheetName val="KDS_ccat"/>
      <sheetName val="Combis"/>
      <sheetName val="T-Mobile"/>
      <sheetName val="Inc_backup"/>
      <sheetName val="HT Group"/>
      <sheetName val="GA adjustements"/>
      <sheetName val="HT FORMAT_CCAT"/>
      <sheetName val="iskon elim to TMO"/>
      <sheetName val="reklasifikacija od IM"/>
      <sheetName val="combis ccat backup"/>
      <sheetName val="Sheet1"/>
      <sheetName val="debeljki"/>
      <sheetName val="s4s"/>
      <sheetName val="EBITDA"/>
      <sheetName val="Opex"/>
      <sheetName val="base for opex key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ly"/>
      <sheetName val="Help_JVS"/>
      <sheetName val="Accounts"/>
      <sheetName val="Control"/>
    </sheetNames>
    <sheetDataSet>
      <sheetData sheetId="0" refreshError="1"/>
      <sheetData sheetId="1" refreshError="1"/>
      <sheetData sheetId="2" refreshError="1"/>
      <sheetData sheetId="3"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ly"/>
      <sheetName val="Help_JVS"/>
      <sheetName val="Accounts"/>
      <sheetName val="Control"/>
    </sheetNames>
    <sheetDataSet>
      <sheetData sheetId="0" refreshError="1"/>
      <sheetData sheetId="1" refreshError="1"/>
      <sheetData sheetId="2" refreshError="1"/>
      <sheetData sheetId="3"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_customers"/>
      <sheetName val="Report_HRK"/>
      <sheetName val="Private_Per_currency_cluster_al"/>
      <sheetName val="Control"/>
    </sheetNames>
    <sheetDataSet>
      <sheetData sheetId="0" refreshError="1"/>
      <sheetData sheetId="1" refreshError="1"/>
      <sheetData sheetId="2" refreshError="1">
        <row r="1">
          <cell r="A1" t="str">
            <v>Service group</v>
          </cell>
          <cell r="B1" t="str">
            <v>Obracunski_period</v>
          </cell>
          <cell r="C1" t="str">
            <v>TARIFF_MODEL</v>
          </cell>
          <cell r="D1" t="str">
            <v>OPTION_0</v>
          </cell>
          <cell r="E1" t="str">
            <v>Total number of subscribers</v>
          </cell>
          <cell r="F1" t="str">
            <v>0 kn</v>
          </cell>
          <cell r="G1" t="str">
            <v>&gt;0 and &lt;=50</v>
          </cell>
          <cell r="H1" t="str">
            <v>&gt;50 and &lt;=100</v>
          </cell>
          <cell r="I1" t="str">
            <v>&gt;100 and &lt;=150</v>
          </cell>
          <cell r="J1" t="str">
            <v>&gt;150 and &lt;=200</v>
          </cell>
          <cell r="K1" t="str">
            <v>&gt;200 and &lt;=250</v>
          </cell>
          <cell r="L1" t="str">
            <v>&gt;250 and &lt;=300</v>
          </cell>
          <cell r="M1" t="str">
            <v>&gt;300 and &lt;=350</v>
          </cell>
          <cell r="N1" t="str">
            <v>&gt;350 and &lt;=400</v>
          </cell>
          <cell r="O1" t="str">
            <v>&gt;400 and &lt;=450</v>
          </cell>
          <cell r="P1" t="str">
            <v>&gt;450 and &lt;=500</v>
          </cell>
          <cell r="Q1" t="str">
            <v>&gt;500 and &lt;=550</v>
          </cell>
          <cell r="R1" t="str">
            <v>&gt;550 and &lt;=600</v>
          </cell>
          <cell r="S1" t="str">
            <v>&gt;600 and &lt;=650</v>
          </cell>
          <cell r="T1" t="str">
            <v>&gt;650 and &lt;=700</v>
          </cell>
          <cell r="U1" t="str">
            <v>&gt;700 and &lt;=750</v>
          </cell>
          <cell r="V1" t="str">
            <v>&gt;750 and &lt;=800</v>
          </cell>
          <cell r="W1" t="str">
            <v>&gt;800 and &lt;=850</v>
          </cell>
          <cell r="X1" t="str">
            <v>&gt;850 and &lt;=900</v>
          </cell>
          <cell r="Y1" t="str">
            <v>&gt;900 and &lt;=950</v>
          </cell>
          <cell r="Z1" t="str">
            <v>&gt;950 and &lt;=1000</v>
          </cell>
          <cell r="AA1" t="str">
            <v>&gt;1000 and &lt;=1200</v>
          </cell>
          <cell r="AB1" t="str">
            <v>&gt;1200 and &lt;=1400</v>
          </cell>
          <cell r="AC1" t="str">
            <v>&gt;1400 and &lt;=1600</v>
          </cell>
          <cell r="AD1" t="str">
            <v>&gt;1600 and &lt;=1800</v>
          </cell>
          <cell r="AE1" t="str">
            <v>&gt;1800 and &lt;=2000</v>
          </cell>
          <cell r="AF1" t="str">
            <v>&gt;2000</v>
          </cell>
        </row>
        <row r="2">
          <cell r="A2" t="str">
            <v>nema aktivnih priključaka</v>
          </cell>
          <cell r="B2" t="str">
            <v>July 2004</v>
          </cell>
          <cell r="C2" t="str">
            <v>Active</v>
          </cell>
          <cell r="E2">
            <v>11</v>
          </cell>
          <cell r="F2">
            <v>0</v>
          </cell>
          <cell r="G2">
            <v>1</v>
          </cell>
          <cell r="H2">
            <v>0</v>
          </cell>
          <cell r="I2">
            <v>0</v>
          </cell>
          <cell r="J2">
            <v>0</v>
          </cell>
          <cell r="K2">
            <v>1</v>
          </cell>
          <cell r="L2">
            <v>1</v>
          </cell>
          <cell r="M2">
            <v>0</v>
          </cell>
          <cell r="N2">
            <v>0</v>
          </cell>
          <cell r="O2">
            <v>1</v>
          </cell>
          <cell r="P2">
            <v>0</v>
          </cell>
          <cell r="Q2">
            <v>4</v>
          </cell>
          <cell r="R2">
            <v>0</v>
          </cell>
          <cell r="S2">
            <v>0</v>
          </cell>
          <cell r="T2">
            <v>0</v>
          </cell>
          <cell r="U2">
            <v>1</v>
          </cell>
          <cell r="V2">
            <v>0</v>
          </cell>
          <cell r="W2">
            <v>0</v>
          </cell>
          <cell r="X2">
            <v>0</v>
          </cell>
          <cell r="Y2">
            <v>0</v>
          </cell>
          <cell r="Z2">
            <v>0</v>
          </cell>
          <cell r="AA2">
            <v>0</v>
          </cell>
          <cell r="AB2">
            <v>0</v>
          </cell>
          <cell r="AC2">
            <v>0</v>
          </cell>
          <cell r="AD2">
            <v>2</v>
          </cell>
          <cell r="AE2">
            <v>0</v>
          </cell>
          <cell r="AF2">
            <v>0</v>
          </cell>
        </row>
        <row r="3">
          <cell r="A3" t="str">
            <v>nema aktivnih priključaka</v>
          </cell>
          <cell r="B3" t="str">
            <v>June 2004</v>
          </cell>
          <cell r="C3" t="str">
            <v>Active</v>
          </cell>
          <cell r="E3">
            <v>19</v>
          </cell>
          <cell r="F3">
            <v>0</v>
          </cell>
          <cell r="G3">
            <v>2</v>
          </cell>
          <cell r="H3">
            <v>0</v>
          </cell>
          <cell r="I3">
            <v>2</v>
          </cell>
          <cell r="J3">
            <v>1</v>
          </cell>
          <cell r="K3">
            <v>2</v>
          </cell>
          <cell r="L3">
            <v>0</v>
          </cell>
          <cell r="M3">
            <v>1</v>
          </cell>
          <cell r="N3">
            <v>1</v>
          </cell>
          <cell r="O3">
            <v>1</v>
          </cell>
          <cell r="P3">
            <v>0</v>
          </cell>
          <cell r="Q3">
            <v>0</v>
          </cell>
          <cell r="R3">
            <v>0</v>
          </cell>
          <cell r="S3">
            <v>0</v>
          </cell>
          <cell r="T3">
            <v>0</v>
          </cell>
          <cell r="U3">
            <v>0</v>
          </cell>
          <cell r="V3">
            <v>0</v>
          </cell>
          <cell r="W3">
            <v>1</v>
          </cell>
          <cell r="X3">
            <v>3</v>
          </cell>
          <cell r="Y3">
            <v>1</v>
          </cell>
          <cell r="Z3">
            <v>0</v>
          </cell>
          <cell r="AA3">
            <v>1</v>
          </cell>
          <cell r="AB3">
            <v>0</v>
          </cell>
          <cell r="AC3">
            <v>1</v>
          </cell>
          <cell r="AD3">
            <v>2</v>
          </cell>
          <cell r="AE3">
            <v>0</v>
          </cell>
          <cell r="AF3">
            <v>0</v>
          </cell>
        </row>
        <row r="4">
          <cell r="A4" t="str">
            <v>nema aktivnih priključaka</v>
          </cell>
          <cell r="B4" t="str">
            <v>October 2004</v>
          </cell>
          <cell r="C4" t="str">
            <v>Active</v>
          </cell>
          <cell r="E4">
            <v>8</v>
          </cell>
          <cell r="F4">
            <v>0</v>
          </cell>
          <cell r="G4">
            <v>0</v>
          </cell>
          <cell r="H4">
            <v>0</v>
          </cell>
          <cell r="I4">
            <v>1</v>
          </cell>
          <cell r="J4">
            <v>0</v>
          </cell>
          <cell r="K4">
            <v>1</v>
          </cell>
          <cell r="L4">
            <v>1</v>
          </cell>
          <cell r="M4">
            <v>0</v>
          </cell>
          <cell r="N4">
            <v>1</v>
          </cell>
          <cell r="O4">
            <v>0</v>
          </cell>
          <cell r="P4">
            <v>0</v>
          </cell>
          <cell r="Q4">
            <v>2</v>
          </cell>
          <cell r="R4">
            <v>0</v>
          </cell>
          <cell r="S4">
            <v>0</v>
          </cell>
          <cell r="T4">
            <v>0</v>
          </cell>
          <cell r="U4">
            <v>1</v>
          </cell>
          <cell r="V4">
            <v>0</v>
          </cell>
          <cell r="W4">
            <v>0</v>
          </cell>
          <cell r="X4">
            <v>1</v>
          </cell>
          <cell r="Y4">
            <v>0</v>
          </cell>
          <cell r="Z4">
            <v>0</v>
          </cell>
          <cell r="AA4">
            <v>0</v>
          </cell>
          <cell r="AB4">
            <v>0</v>
          </cell>
          <cell r="AC4">
            <v>0</v>
          </cell>
          <cell r="AD4">
            <v>0</v>
          </cell>
          <cell r="AE4">
            <v>0</v>
          </cell>
          <cell r="AF4">
            <v>0</v>
          </cell>
        </row>
        <row r="5">
          <cell r="A5" t="str">
            <v>nema aktivnih priključaka</v>
          </cell>
          <cell r="B5" t="str">
            <v>September 2004</v>
          </cell>
          <cell r="C5" t="str">
            <v>Active</v>
          </cell>
          <cell r="E5">
            <v>13</v>
          </cell>
          <cell r="F5">
            <v>0</v>
          </cell>
          <cell r="G5">
            <v>1</v>
          </cell>
          <cell r="H5">
            <v>2</v>
          </cell>
          <cell r="I5">
            <v>1</v>
          </cell>
          <cell r="J5">
            <v>1</v>
          </cell>
          <cell r="K5">
            <v>1</v>
          </cell>
          <cell r="L5">
            <v>1</v>
          </cell>
          <cell r="M5">
            <v>0</v>
          </cell>
          <cell r="N5">
            <v>0</v>
          </cell>
          <cell r="O5">
            <v>0</v>
          </cell>
          <cell r="P5">
            <v>0</v>
          </cell>
          <cell r="Q5">
            <v>1</v>
          </cell>
          <cell r="R5">
            <v>0</v>
          </cell>
          <cell r="S5">
            <v>0</v>
          </cell>
          <cell r="T5">
            <v>0</v>
          </cell>
          <cell r="U5">
            <v>1</v>
          </cell>
          <cell r="V5">
            <v>0</v>
          </cell>
          <cell r="W5">
            <v>0</v>
          </cell>
          <cell r="X5">
            <v>0</v>
          </cell>
          <cell r="Y5">
            <v>0</v>
          </cell>
          <cell r="Z5">
            <v>0</v>
          </cell>
          <cell r="AA5">
            <v>1</v>
          </cell>
          <cell r="AB5">
            <v>2</v>
          </cell>
          <cell r="AC5">
            <v>1</v>
          </cell>
          <cell r="AD5">
            <v>0</v>
          </cell>
          <cell r="AE5">
            <v>0</v>
          </cell>
          <cell r="AF5">
            <v>0</v>
          </cell>
        </row>
        <row r="6">
          <cell r="A6" t="str">
            <v>nema aktivnih priključaka</v>
          </cell>
          <cell r="B6" t="str">
            <v>August 2004</v>
          </cell>
          <cell r="C6" t="str">
            <v>Active</v>
          </cell>
          <cell r="E6">
            <v>11</v>
          </cell>
          <cell r="F6">
            <v>0</v>
          </cell>
          <cell r="G6">
            <v>0</v>
          </cell>
          <cell r="H6">
            <v>0</v>
          </cell>
          <cell r="I6">
            <v>0</v>
          </cell>
          <cell r="J6">
            <v>1</v>
          </cell>
          <cell r="K6">
            <v>0</v>
          </cell>
          <cell r="L6">
            <v>1</v>
          </cell>
          <cell r="M6">
            <v>0</v>
          </cell>
          <cell r="N6">
            <v>1</v>
          </cell>
          <cell r="O6">
            <v>0</v>
          </cell>
          <cell r="P6">
            <v>0</v>
          </cell>
          <cell r="Q6">
            <v>1</v>
          </cell>
          <cell r="R6">
            <v>0</v>
          </cell>
          <cell r="S6">
            <v>0</v>
          </cell>
          <cell r="T6">
            <v>0</v>
          </cell>
          <cell r="U6">
            <v>1</v>
          </cell>
          <cell r="V6">
            <v>1</v>
          </cell>
          <cell r="W6">
            <v>0</v>
          </cell>
          <cell r="X6">
            <v>0</v>
          </cell>
          <cell r="Y6">
            <v>0</v>
          </cell>
          <cell r="Z6">
            <v>0</v>
          </cell>
          <cell r="AA6">
            <v>3</v>
          </cell>
          <cell r="AB6">
            <v>0</v>
          </cell>
          <cell r="AC6">
            <v>1</v>
          </cell>
          <cell r="AD6">
            <v>0</v>
          </cell>
          <cell r="AE6">
            <v>0</v>
          </cell>
          <cell r="AF6">
            <v>1</v>
          </cell>
        </row>
        <row r="7">
          <cell r="A7" t="str">
            <v>nema aktivnih priključaka</v>
          </cell>
          <cell r="B7" t="str">
            <v>August 2004</v>
          </cell>
          <cell r="C7" t="str">
            <v>Classic</v>
          </cell>
          <cell r="E7">
            <v>197</v>
          </cell>
          <cell r="F7">
            <v>0</v>
          </cell>
          <cell r="G7">
            <v>25</v>
          </cell>
          <cell r="H7">
            <v>6</v>
          </cell>
          <cell r="I7">
            <v>14</v>
          </cell>
          <cell r="J7">
            <v>12</v>
          </cell>
          <cell r="K7">
            <v>21</v>
          </cell>
          <cell r="L7">
            <v>5</v>
          </cell>
          <cell r="M7">
            <v>3</v>
          </cell>
          <cell r="N7">
            <v>16</v>
          </cell>
          <cell r="O7">
            <v>1</v>
          </cell>
          <cell r="P7">
            <v>15</v>
          </cell>
          <cell r="Q7">
            <v>3</v>
          </cell>
          <cell r="R7">
            <v>16</v>
          </cell>
          <cell r="S7">
            <v>1</v>
          </cell>
          <cell r="T7">
            <v>1</v>
          </cell>
          <cell r="U7">
            <v>21</v>
          </cell>
          <cell r="V7">
            <v>0</v>
          </cell>
          <cell r="W7">
            <v>17</v>
          </cell>
          <cell r="X7">
            <v>1</v>
          </cell>
          <cell r="Y7">
            <v>1</v>
          </cell>
          <cell r="Z7">
            <v>3</v>
          </cell>
          <cell r="AA7">
            <v>12</v>
          </cell>
          <cell r="AB7">
            <v>0</v>
          </cell>
          <cell r="AC7">
            <v>0</v>
          </cell>
          <cell r="AD7">
            <v>1</v>
          </cell>
          <cell r="AE7">
            <v>1</v>
          </cell>
          <cell r="AF7">
            <v>1</v>
          </cell>
        </row>
        <row r="8">
          <cell r="A8" t="str">
            <v>nema aktivnih priključaka</v>
          </cell>
          <cell r="B8" t="str">
            <v>July 2004</v>
          </cell>
          <cell r="C8" t="str">
            <v>Classic</v>
          </cell>
          <cell r="E8">
            <v>294</v>
          </cell>
          <cell r="F8">
            <v>0</v>
          </cell>
          <cell r="G8">
            <v>40</v>
          </cell>
          <cell r="H8">
            <v>27</v>
          </cell>
          <cell r="I8">
            <v>32</v>
          </cell>
          <cell r="J8">
            <v>18</v>
          </cell>
          <cell r="K8">
            <v>30</v>
          </cell>
          <cell r="L8">
            <v>12</v>
          </cell>
          <cell r="M8">
            <v>8</v>
          </cell>
          <cell r="N8">
            <v>14</v>
          </cell>
          <cell r="O8">
            <v>9</v>
          </cell>
          <cell r="P8">
            <v>19</v>
          </cell>
          <cell r="Q8">
            <v>1</v>
          </cell>
          <cell r="R8">
            <v>17</v>
          </cell>
          <cell r="S8">
            <v>2</v>
          </cell>
          <cell r="T8">
            <v>1</v>
          </cell>
          <cell r="U8">
            <v>15</v>
          </cell>
          <cell r="V8">
            <v>2</v>
          </cell>
          <cell r="W8">
            <v>24</v>
          </cell>
          <cell r="X8">
            <v>1</v>
          </cell>
          <cell r="Y8">
            <v>0</v>
          </cell>
          <cell r="Z8">
            <v>5</v>
          </cell>
          <cell r="AA8">
            <v>9</v>
          </cell>
          <cell r="AB8">
            <v>1</v>
          </cell>
          <cell r="AC8">
            <v>0</v>
          </cell>
          <cell r="AD8">
            <v>0</v>
          </cell>
          <cell r="AE8">
            <v>1</v>
          </cell>
          <cell r="AF8">
            <v>6</v>
          </cell>
        </row>
        <row r="9">
          <cell r="A9" t="str">
            <v>nema aktivnih priključaka</v>
          </cell>
          <cell r="B9" t="str">
            <v>June 2004</v>
          </cell>
          <cell r="C9" t="str">
            <v>Classic</v>
          </cell>
          <cell r="E9">
            <v>273</v>
          </cell>
          <cell r="F9">
            <v>0</v>
          </cell>
          <cell r="G9">
            <v>37</v>
          </cell>
          <cell r="H9">
            <v>24</v>
          </cell>
          <cell r="I9">
            <v>33</v>
          </cell>
          <cell r="J9">
            <v>9</v>
          </cell>
          <cell r="K9">
            <v>11</v>
          </cell>
          <cell r="L9">
            <v>6</v>
          </cell>
          <cell r="M9">
            <v>6</v>
          </cell>
          <cell r="N9">
            <v>23</v>
          </cell>
          <cell r="O9">
            <v>2</v>
          </cell>
          <cell r="P9">
            <v>19</v>
          </cell>
          <cell r="Q9">
            <v>1</v>
          </cell>
          <cell r="R9">
            <v>24</v>
          </cell>
          <cell r="S9">
            <v>1</v>
          </cell>
          <cell r="T9">
            <v>0</v>
          </cell>
          <cell r="U9">
            <v>27</v>
          </cell>
          <cell r="V9">
            <v>0</v>
          </cell>
          <cell r="W9">
            <v>15</v>
          </cell>
          <cell r="X9">
            <v>0</v>
          </cell>
          <cell r="Y9">
            <v>0</v>
          </cell>
          <cell r="Z9">
            <v>6</v>
          </cell>
          <cell r="AA9">
            <v>22</v>
          </cell>
          <cell r="AB9">
            <v>1</v>
          </cell>
          <cell r="AC9">
            <v>0</v>
          </cell>
          <cell r="AD9">
            <v>1</v>
          </cell>
          <cell r="AE9">
            <v>0</v>
          </cell>
          <cell r="AF9">
            <v>5</v>
          </cell>
        </row>
        <row r="10">
          <cell r="A10" t="str">
            <v>nema aktivnih priključaka</v>
          </cell>
          <cell r="B10" t="str">
            <v>October 2004</v>
          </cell>
          <cell r="C10" t="str">
            <v>Classic</v>
          </cell>
          <cell r="E10">
            <v>159</v>
          </cell>
          <cell r="F10">
            <v>2</v>
          </cell>
          <cell r="G10">
            <v>25</v>
          </cell>
          <cell r="H10">
            <v>8</v>
          </cell>
          <cell r="I10">
            <v>22</v>
          </cell>
          <cell r="J10">
            <v>8</v>
          </cell>
          <cell r="K10">
            <v>15</v>
          </cell>
          <cell r="L10">
            <v>4</v>
          </cell>
          <cell r="M10">
            <v>2</v>
          </cell>
          <cell r="N10">
            <v>13</v>
          </cell>
          <cell r="O10">
            <v>3</v>
          </cell>
          <cell r="P10">
            <v>11</v>
          </cell>
          <cell r="Q10">
            <v>0</v>
          </cell>
          <cell r="R10">
            <v>12</v>
          </cell>
          <cell r="S10">
            <v>0</v>
          </cell>
          <cell r="T10">
            <v>3</v>
          </cell>
          <cell r="U10">
            <v>7</v>
          </cell>
          <cell r="V10">
            <v>0</v>
          </cell>
          <cell r="W10">
            <v>9</v>
          </cell>
          <cell r="X10">
            <v>1</v>
          </cell>
          <cell r="Y10">
            <v>0</v>
          </cell>
          <cell r="Z10">
            <v>3</v>
          </cell>
          <cell r="AA10">
            <v>5</v>
          </cell>
          <cell r="AB10">
            <v>1</v>
          </cell>
          <cell r="AC10">
            <v>1</v>
          </cell>
          <cell r="AD10">
            <v>1</v>
          </cell>
          <cell r="AE10">
            <v>1</v>
          </cell>
          <cell r="AF10">
            <v>2</v>
          </cell>
        </row>
        <row r="11">
          <cell r="A11" t="str">
            <v>nema aktivnih priključaka</v>
          </cell>
          <cell r="B11" t="str">
            <v>September 2004</v>
          </cell>
          <cell r="C11" t="str">
            <v>Classic</v>
          </cell>
          <cell r="E11">
            <v>207</v>
          </cell>
          <cell r="F11">
            <v>0</v>
          </cell>
          <cell r="G11">
            <v>26</v>
          </cell>
          <cell r="H11">
            <v>17</v>
          </cell>
          <cell r="I11">
            <v>13</v>
          </cell>
          <cell r="J11">
            <v>10</v>
          </cell>
          <cell r="K11">
            <v>29</v>
          </cell>
          <cell r="L11">
            <v>1</v>
          </cell>
          <cell r="M11">
            <v>3</v>
          </cell>
          <cell r="N11">
            <v>22</v>
          </cell>
          <cell r="O11">
            <v>1</v>
          </cell>
          <cell r="P11">
            <v>8</v>
          </cell>
          <cell r="Q11">
            <v>2</v>
          </cell>
          <cell r="R11">
            <v>12</v>
          </cell>
          <cell r="S11">
            <v>0</v>
          </cell>
          <cell r="T11">
            <v>2</v>
          </cell>
          <cell r="U11">
            <v>21</v>
          </cell>
          <cell r="V11">
            <v>2</v>
          </cell>
          <cell r="W11">
            <v>20</v>
          </cell>
          <cell r="X11">
            <v>0</v>
          </cell>
          <cell r="Y11">
            <v>0</v>
          </cell>
          <cell r="Z11">
            <v>2</v>
          </cell>
          <cell r="AA11">
            <v>5</v>
          </cell>
          <cell r="AB11">
            <v>1</v>
          </cell>
          <cell r="AC11">
            <v>0</v>
          </cell>
          <cell r="AD11">
            <v>4</v>
          </cell>
          <cell r="AE11">
            <v>0</v>
          </cell>
          <cell r="AF11">
            <v>6</v>
          </cell>
        </row>
        <row r="12">
          <cell r="A12" t="str">
            <v>nema aktivnih priključaka</v>
          </cell>
          <cell r="B12" t="str">
            <v>July 2004</v>
          </cell>
          <cell r="C12" t="str">
            <v>DATA tariff</v>
          </cell>
          <cell r="E12">
            <v>1</v>
          </cell>
          <cell r="F12">
            <v>0</v>
          </cell>
          <cell r="G12">
            <v>0</v>
          </cell>
          <cell r="H12">
            <v>0</v>
          </cell>
          <cell r="I12">
            <v>0</v>
          </cell>
          <cell r="J12">
            <v>1</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row>
        <row r="13">
          <cell r="A13" t="str">
            <v>nema aktivnih priključaka</v>
          </cell>
          <cell r="B13" t="str">
            <v>September 2004</v>
          </cell>
          <cell r="C13" t="str">
            <v>DATA tariff</v>
          </cell>
          <cell r="E13">
            <v>1</v>
          </cell>
          <cell r="F13">
            <v>0</v>
          </cell>
          <cell r="G13">
            <v>1</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row>
        <row r="14">
          <cell r="A14" t="str">
            <v>nema aktivnih priključaka</v>
          </cell>
          <cell r="B14" t="str">
            <v>June 2004</v>
          </cell>
          <cell r="C14" t="str">
            <v>DATA tariff</v>
          </cell>
          <cell r="E14">
            <v>2</v>
          </cell>
          <cell r="F14">
            <v>0</v>
          </cell>
          <cell r="G14">
            <v>1</v>
          </cell>
          <cell r="H14">
            <v>0</v>
          </cell>
          <cell r="I14">
            <v>0</v>
          </cell>
          <cell r="J14">
            <v>0</v>
          </cell>
          <cell r="K14">
            <v>1</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row>
        <row r="15">
          <cell r="A15" t="str">
            <v>nema aktivnih priključaka</v>
          </cell>
          <cell r="B15" t="str">
            <v>August 2004</v>
          </cell>
          <cell r="C15" t="str">
            <v>DATA tariff</v>
          </cell>
          <cell r="E15">
            <v>2</v>
          </cell>
          <cell r="F15">
            <v>0</v>
          </cell>
          <cell r="G15">
            <v>0</v>
          </cell>
          <cell r="H15">
            <v>1</v>
          </cell>
          <cell r="I15">
            <v>0</v>
          </cell>
          <cell r="J15">
            <v>1</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row>
        <row r="16">
          <cell r="A16" t="str">
            <v>nema aktivnih priključaka</v>
          </cell>
          <cell r="B16" t="str">
            <v>October 2004</v>
          </cell>
          <cell r="C16" t="str">
            <v>DATA tariff</v>
          </cell>
          <cell r="E16">
            <v>1</v>
          </cell>
          <cell r="F16">
            <v>0</v>
          </cell>
          <cell r="G16">
            <v>1</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row>
        <row r="17">
          <cell r="A17" t="str">
            <v>nema aktivnih priključaka</v>
          </cell>
          <cell r="B17" t="str">
            <v>August 2004</v>
          </cell>
          <cell r="C17" t="str">
            <v>Pro</v>
          </cell>
          <cell r="E17">
            <v>63</v>
          </cell>
          <cell r="F17">
            <v>0</v>
          </cell>
          <cell r="G17">
            <v>1</v>
          </cell>
          <cell r="H17">
            <v>2</v>
          </cell>
          <cell r="I17">
            <v>0</v>
          </cell>
          <cell r="J17">
            <v>2</v>
          </cell>
          <cell r="K17">
            <v>6</v>
          </cell>
          <cell r="L17">
            <v>1</v>
          </cell>
          <cell r="M17">
            <v>2</v>
          </cell>
          <cell r="N17">
            <v>3</v>
          </cell>
          <cell r="O17">
            <v>4</v>
          </cell>
          <cell r="P17">
            <v>1</v>
          </cell>
          <cell r="Q17">
            <v>0</v>
          </cell>
          <cell r="R17">
            <v>1</v>
          </cell>
          <cell r="S17">
            <v>0</v>
          </cell>
          <cell r="T17">
            <v>5</v>
          </cell>
          <cell r="U17">
            <v>1</v>
          </cell>
          <cell r="V17">
            <v>0</v>
          </cell>
          <cell r="W17">
            <v>0</v>
          </cell>
          <cell r="X17">
            <v>0</v>
          </cell>
          <cell r="Y17">
            <v>3</v>
          </cell>
          <cell r="Z17">
            <v>1</v>
          </cell>
          <cell r="AA17">
            <v>6</v>
          </cell>
          <cell r="AB17">
            <v>8</v>
          </cell>
          <cell r="AC17">
            <v>0</v>
          </cell>
          <cell r="AD17">
            <v>8</v>
          </cell>
          <cell r="AE17">
            <v>2</v>
          </cell>
          <cell r="AF17">
            <v>6</v>
          </cell>
        </row>
        <row r="18">
          <cell r="A18" t="str">
            <v>nema aktivnih priključaka</v>
          </cell>
          <cell r="B18" t="str">
            <v>July 2004</v>
          </cell>
          <cell r="C18" t="str">
            <v>Pro</v>
          </cell>
          <cell r="E18">
            <v>76</v>
          </cell>
          <cell r="F18">
            <v>0</v>
          </cell>
          <cell r="G18">
            <v>4</v>
          </cell>
          <cell r="H18">
            <v>5</v>
          </cell>
          <cell r="I18">
            <v>6</v>
          </cell>
          <cell r="J18">
            <v>4</v>
          </cell>
          <cell r="K18">
            <v>4</v>
          </cell>
          <cell r="L18">
            <v>2</v>
          </cell>
          <cell r="M18">
            <v>3</v>
          </cell>
          <cell r="N18">
            <v>2</v>
          </cell>
          <cell r="O18">
            <v>1</v>
          </cell>
          <cell r="P18">
            <v>8</v>
          </cell>
          <cell r="Q18">
            <v>1</v>
          </cell>
          <cell r="R18">
            <v>2</v>
          </cell>
          <cell r="S18">
            <v>1</v>
          </cell>
          <cell r="T18">
            <v>4</v>
          </cell>
          <cell r="U18">
            <v>0</v>
          </cell>
          <cell r="V18">
            <v>1</v>
          </cell>
          <cell r="W18">
            <v>0</v>
          </cell>
          <cell r="X18">
            <v>0</v>
          </cell>
          <cell r="Y18">
            <v>2</v>
          </cell>
          <cell r="Z18">
            <v>1</v>
          </cell>
          <cell r="AA18">
            <v>4</v>
          </cell>
          <cell r="AB18">
            <v>7</v>
          </cell>
          <cell r="AC18">
            <v>0</v>
          </cell>
          <cell r="AD18">
            <v>6</v>
          </cell>
          <cell r="AE18">
            <v>1</v>
          </cell>
          <cell r="AF18">
            <v>7</v>
          </cell>
        </row>
        <row r="19">
          <cell r="A19" t="str">
            <v>nema aktivnih priključaka</v>
          </cell>
          <cell r="B19" t="str">
            <v>June 2004</v>
          </cell>
          <cell r="C19" t="str">
            <v>Pro</v>
          </cell>
          <cell r="E19">
            <v>50</v>
          </cell>
          <cell r="F19">
            <v>0</v>
          </cell>
          <cell r="G19">
            <v>2</v>
          </cell>
          <cell r="H19">
            <v>2</v>
          </cell>
          <cell r="I19">
            <v>3</v>
          </cell>
          <cell r="J19">
            <v>2</v>
          </cell>
          <cell r="K19">
            <v>3</v>
          </cell>
          <cell r="L19">
            <v>2</v>
          </cell>
          <cell r="M19">
            <v>1</v>
          </cell>
          <cell r="N19">
            <v>0</v>
          </cell>
          <cell r="O19">
            <v>1</v>
          </cell>
          <cell r="P19">
            <v>3</v>
          </cell>
          <cell r="Q19">
            <v>0</v>
          </cell>
          <cell r="R19">
            <v>1</v>
          </cell>
          <cell r="S19">
            <v>1</v>
          </cell>
          <cell r="T19">
            <v>1</v>
          </cell>
          <cell r="U19">
            <v>0</v>
          </cell>
          <cell r="V19">
            <v>2</v>
          </cell>
          <cell r="W19">
            <v>0</v>
          </cell>
          <cell r="X19">
            <v>0</v>
          </cell>
          <cell r="Y19">
            <v>7</v>
          </cell>
          <cell r="Z19">
            <v>0</v>
          </cell>
          <cell r="AA19">
            <v>5</v>
          </cell>
          <cell r="AB19">
            <v>1</v>
          </cell>
          <cell r="AC19">
            <v>0</v>
          </cell>
          <cell r="AD19">
            <v>4</v>
          </cell>
          <cell r="AE19">
            <v>4</v>
          </cell>
          <cell r="AF19">
            <v>5</v>
          </cell>
        </row>
        <row r="20">
          <cell r="A20" t="str">
            <v>nema aktivnih priključaka</v>
          </cell>
          <cell r="B20" t="str">
            <v>October 2004</v>
          </cell>
          <cell r="C20" t="str">
            <v>Pro</v>
          </cell>
          <cell r="E20">
            <v>57</v>
          </cell>
          <cell r="F20">
            <v>0</v>
          </cell>
          <cell r="G20">
            <v>4</v>
          </cell>
          <cell r="H20">
            <v>3</v>
          </cell>
          <cell r="I20">
            <v>0</v>
          </cell>
          <cell r="J20">
            <v>2</v>
          </cell>
          <cell r="K20">
            <v>3</v>
          </cell>
          <cell r="L20">
            <v>3</v>
          </cell>
          <cell r="M20">
            <v>1</v>
          </cell>
          <cell r="N20">
            <v>2</v>
          </cell>
          <cell r="O20">
            <v>7</v>
          </cell>
          <cell r="P20">
            <v>3</v>
          </cell>
          <cell r="Q20">
            <v>1</v>
          </cell>
          <cell r="R20">
            <v>1</v>
          </cell>
          <cell r="S20">
            <v>1</v>
          </cell>
          <cell r="T20">
            <v>3</v>
          </cell>
          <cell r="U20">
            <v>0</v>
          </cell>
          <cell r="V20">
            <v>1</v>
          </cell>
          <cell r="W20">
            <v>0</v>
          </cell>
          <cell r="X20">
            <v>0</v>
          </cell>
          <cell r="Y20">
            <v>3</v>
          </cell>
          <cell r="Z20">
            <v>2</v>
          </cell>
          <cell r="AA20">
            <v>6</v>
          </cell>
          <cell r="AB20">
            <v>5</v>
          </cell>
          <cell r="AC20">
            <v>1</v>
          </cell>
          <cell r="AD20">
            <v>2</v>
          </cell>
          <cell r="AE20">
            <v>0</v>
          </cell>
          <cell r="AF20">
            <v>3</v>
          </cell>
        </row>
        <row r="21">
          <cell r="A21" t="str">
            <v>nema aktivnih priključaka</v>
          </cell>
          <cell r="B21" t="str">
            <v>September 2004</v>
          </cell>
          <cell r="C21" t="str">
            <v>Pro</v>
          </cell>
          <cell r="E21">
            <v>53</v>
          </cell>
          <cell r="F21">
            <v>0</v>
          </cell>
          <cell r="G21">
            <v>3</v>
          </cell>
          <cell r="H21">
            <v>2</v>
          </cell>
          <cell r="I21">
            <v>1</v>
          </cell>
          <cell r="J21">
            <v>3</v>
          </cell>
          <cell r="K21">
            <v>5</v>
          </cell>
          <cell r="L21">
            <v>0</v>
          </cell>
          <cell r="M21">
            <v>1</v>
          </cell>
          <cell r="N21">
            <v>0</v>
          </cell>
          <cell r="O21">
            <v>1</v>
          </cell>
          <cell r="P21">
            <v>3</v>
          </cell>
          <cell r="Q21">
            <v>0</v>
          </cell>
          <cell r="R21">
            <v>0</v>
          </cell>
          <cell r="S21">
            <v>0</v>
          </cell>
          <cell r="T21">
            <v>3</v>
          </cell>
          <cell r="U21">
            <v>0</v>
          </cell>
          <cell r="V21">
            <v>1</v>
          </cell>
          <cell r="W21">
            <v>2</v>
          </cell>
          <cell r="X21">
            <v>0</v>
          </cell>
          <cell r="Y21">
            <v>3</v>
          </cell>
          <cell r="Z21">
            <v>0</v>
          </cell>
          <cell r="AA21">
            <v>5</v>
          </cell>
          <cell r="AB21">
            <v>4</v>
          </cell>
          <cell r="AC21">
            <v>0</v>
          </cell>
          <cell r="AD21">
            <v>8</v>
          </cell>
          <cell r="AE21">
            <v>1</v>
          </cell>
          <cell r="AF21">
            <v>7</v>
          </cell>
        </row>
        <row r="22">
          <cell r="A22" t="str">
            <v>nema aktivnih priključaka</v>
          </cell>
          <cell r="B22" t="str">
            <v>September 2004</v>
          </cell>
          <cell r="C22" t="str">
            <v>Student Active</v>
          </cell>
          <cell r="E22">
            <v>1</v>
          </cell>
          <cell r="F22">
            <v>0</v>
          </cell>
          <cell r="G22">
            <v>0</v>
          </cell>
          <cell r="H22">
            <v>0</v>
          </cell>
          <cell r="I22">
            <v>0</v>
          </cell>
          <cell r="J22">
            <v>0</v>
          </cell>
          <cell r="K22">
            <v>0</v>
          </cell>
          <cell r="L22">
            <v>0</v>
          </cell>
          <cell r="M22">
            <v>0</v>
          </cell>
          <cell r="N22">
            <v>0</v>
          </cell>
          <cell r="O22">
            <v>0</v>
          </cell>
          <cell r="P22">
            <v>0</v>
          </cell>
          <cell r="Q22">
            <v>1</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row>
        <row r="23">
          <cell r="A23" t="str">
            <v>nema aktivnih priključaka</v>
          </cell>
          <cell r="B23" t="str">
            <v>August 2004</v>
          </cell>
          <cell r="C23" t="str">
            <v>Student Classic</v>
          </cell>
          <cell r="E23">
            <v>1</v>
          </cell>
          <cell r="F23">
            <v>0</v>
          </cell>
          <cell r="G23">
            <v>1</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row>
        <row r="24">
          <cell r="A24" t="str">
            <v>nema aktivnih priključaka</v>
          </cell>
          <cell r="B24" t="str">
            <v>July 2004</v>
          </cell>
          <cell r="C24" t="str">
            <v>Student Trend</v>
          </cell>
          <cell r="E24">
            <v>2</v>
          </cell>
          <cell r="F24">
            <v>0</v>
          </cell>
          <cell r="G24">
            <v>0</v>
          </cell>
          <cell r="H24">
            <v>0</v>
          </cell>
          <cell r="I24">
            <v>0</v>
          </cell>
          <cell r="J24">
            <v>0</v>
          </cell>
          <cell r="K24">
            <v>0</v>
          </cell>
          <cell r="L24">
            <v>1</v>
          </cell>
          <cell r="M24">
            <v>1</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row>
        <row r="25">
          <cell r="A25" t="str">
            <v>nema aktivnih priključaka</v>
          </cell>
          <cell r="B25" t="str">
            <v>September 2004</v>
          </cell>
          <cell r="C25" t="str">
            <v>Tarifa 60</v>
          </cell>
          <cell r="E25">
            <v>28</v>
          </cell>
          <cell r="F25">
            <v>0</v>
          </cell>
          <cell r="G25">
            <v>2</v>
          </cell>
          <cell r="H25">
            <v>2</v>
          </cell>
          <cell r="I25">
            <v>0</v>
          </cell>
          <cell r="J25">
            <v>0</v>
          </cell>
          <cell r="K25">
            <v>0</v>
          </cell>
          <cell r="L25">
            <v>1</v>
          </cell>
          <cell r="M25">
            <v>0</v>
          </cell>
          <cell r="N25">
            <v>1</v>
          </cell>
          <cell r="O25">
            <v>16</v>
          </cell>
          <cell r="P25">
            <v>3</v>
          </cell>
          <cell r="Q25">
            <v>2</v>
          </cell>
          <cell r="R25">
            <v>1</v>
          </cell>
          <cell r="S25">
            <v>0</v>
          </cell>
          <cell r="T25">
            <v>0</v>
          </cell>
          <cell r="U25">
            <v>0</v>
          </cell>
          <cell r="V25">
            <v>0</v>
          </cell>
          <cell r="W25">
            <v>0</v>
          </cell>
          <cell r="X25">
            <v>0</v>
          </cell>
          <cell r="Y25">
            <v>0</v>
          </cell>
          <cell r="Z25">
            <v>0</v>
          </cell>
          <cell r="AA25">
            <v>0</v>
          </cell>
          <cell r="AB25">
            <v>0</v>
          </cell>
          <cell r="AC25">
            <v>0</v>
          </cell>
          <cell r="AD25">
            <v>0</v>
          </cell>
          <cell r="AE25">
            <v>0</v>
          </cell>
          <cell r="AF25">
            <v>0</v>
          </cell>
        </row>
        <row r="26">
          <cell r="A26" t="str">
            <v>nema aktivnih priključaka</v>
          </cell>
          <cell r="B26" t="str">
            <v>July 2004</v>
          </cell>
          <cell r="C26" t="str">
            <v>Tarifa 60</v>
          </cell>
          <cell r="E26">
            <v>2</v>
          </cell>
          <cell r="F26">
            <v>0</v>
          </cell>
          <cell r="G26">
            <v>0</v>
          </cell>
          <cell r="H26">
            <v>0</v>
          </cell>
          <cell r="I26">
            <v>0</v>
          </cell>
          <cell r="J26">
            <v>0</v>
          </cell>
          <cell r="K26">
            <v>0</v>
          </cell>
          <cell r="L26">
            <v>0</v>
          </cell>
          <cell r="M26">
            <v>1</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1</v>
          </cell>
          <cell r="AE26">
            <v>0</v>
          </cell>
          <cell r="AF26">
            <v>0</v>
          </cell>
        </row>
        <row r="27">
          <cell r="A27" t="str">
            <v>nema aktivnih priključaka</v>
          </cell>
          <cell r="B27" t="str">
            <v>August 2004</v>
          </cell>
          <cell r="C27" t="str">
            <v>Tarifa 60</v>
          </cell>
          <cell r="E27">
            <v>7</v>
          </cell>
          <cell r="F27">
            <v>0</v>
          </cell>
          <cell r="G27">
            <v>2</v>
          </cell>
          <cell r="H27">
            <v>1</v>
          </cell>
          <cell r="I27">
            <v>1</v>
          </cell>
          <cell r="J27">
            <v>1</v>
          </cell>
          <cell r="K27">
            <v>0</v>
          </cell>
          <cell r="L27">
            <v>1</v>
          </cell>
          <cell r="M27">
            <v>0</v>
          </cell>
          <cell r="N27">
            <v>1</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row>
        <row r="28">
          <cell r="A28" t="str">
            <v>nema aktivnih priključaka</v>
          </cell>
          <cell r="B28" t="str">
            <v>October 2004</v>
          </cell>
          <cell r="C28" t="str">
            <v>Tarifa 60</v>
          </cell>
          <cell r="E28">
            <v>83</v>
          </cell>
          <cell r="F28">
            <v>0</v>
          </cell>
          <cell r="G28">
            <v>5</v>
          </cell>
          <cell r="H28">
            <v>3</v>
          </cell>
          <cell r="I28">
            <v>2</v>
          </cell>
          <cell r="J28">
            <v>0</v>
          </cell>
          <cell r="K28">
            <v>1</v>
          </cell>
          <cell r="L28">
            <v>0</v>
          </cell>
          <cell r="M28">
            <v>1</v>
          </cell>
          <cell r="N28">
            <v>8</v>
          </cell>
          <cell r="O28">
            <v>30</v>
          </cell>
          <cell r="P28">
            <v>15</v>
          </cell>
          <cell r="Q28">
            <v>11</v>
          </cell>
          <cell r="R28">
            <v>3</v>
          </cell>
          <cell r="S28">
            <v>1</v>
          </cell>
          <cell r="T28">
            <v>0</v>
          </cell>
          <cell r="U28">
            <v>0</v>
          </cell>
          <cell r="V28">
            <v>0</v>
          </cell>
          <cell r="W28">
            <v>0</v>
          </cell>
          <cell r="X28">
            <v>0</v>
          </cell>
          <cell r="Y28">
            <v>0</v>
          </cell>
          <cell r="Z28">
            <v>1</v>
          </cell>
          <cell r="AA28">
            <v>1</v>
          </cell>
          <cell r="AB28">
            <v>1</v>
          </cell>
          <cell r="AC28">
            <v>0</v>
          </cell>
          <cell r="AD28">
            <v>0</v>
          </cell>
          <cell r="AE28">
            <v>0</v>
          </cell>
          <cell r="AF28">
            <v>0</v>
          </cell>
        </row>
        <row r="29">
          <cell r="A29" t="str">
            <v>nema aktivnih priključaka</v>
          </cell>
          <cell r="B29" t="str">
            <v>June 2004</v>
          </cell>
          <cell r="C29" t="str">
            <v>Tarifa 60</v>
          </cell>
          <cell r="E29">
            <v>3</v>
          </cell>
          <cell r="F29">
            <v>0</v>
          </cell>
          <cell r="G29">
            <v>1</v>
          </cell>
          <cell r="H29">
            <v>0</v>
          </cell>
          <cell r="I29">
            <v>1</v>
          </cell>
          <cell r="J29">
            <v>1</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row>
        <row r="30">
          <cell r="A30" t="str">
            <v>nema aktivnih priključaka</v>
          </cell>
          <cell r="B30" t="str">
            <v>August 2004</v>
          </cell>
          <cell r="C30" t="str">
            <v>Trend</v>
          </cell>
          <cell r="E30">
            <v>378</v>
          </cell>
          <cell r="F30">
            <v>0</v>
          </cell>
          <cell r="G30">
            <v>29</v>
          </cell>
          <cell r="H30">
            <v>35</v>
          </cell>
          <cell r="I30">
            <v>18</v>
          </cell>
          <cell r="J30">
            <v>5</v>
          </cell>
          <cell r="K30">
            <v>52</v>
          </cell>
          <cell r="L30">
            <v>55</v>
          </cell>
          <cell r="M30">
            <v>21</v>
          </cell>
          <cell r="N30">
            <v>1</v>
          </cell>
          <cell r="O30">
            <v>44</v>
          </cell>
          <cell r="P30">
            <v>56</v>
          </cell>
          <cell r="Q30">
            <v>8</v>
          </cell>
          <cell r="R30">
            <v>1</v>
          </cell>
          <cell r="S30">
            <v>21</v>
          </cell>
          <cell r="T30">
            <v>13</v>
          </cell>
          <cell r="U30">
            <v>1</v>
          </cell>
          <cell r="V30">
            <v>0</v>
          </cell>
          <cell r="W30">
            <v>0</v>
          </cell>
          <cell r="X30">
            <v>0</v>
          </cell>
          <cell r="Y30">
            <v>0</v>
          </cell>
          <cell r="Z30">
            <v>0</v>
          </cell>
          <cell r="AA30">
            <v>5</v>
          </cell>
          <cell r="AB30">
            <v>12</v>
          </cell>
          <cell r="AC30">
            <v>1</v>
          </cell>
          <cell r="AD30">
            <v>0</v>
          </cell>
          <cell r="AE30">
            <v>0</v>
          </cell>
          <cell r="AF30">
            <v>0</v>
          </cell>
        </row>
        <row r="31">
          <cell r="A31" t="str">
            <v>nema aktivnih priključaka</v>
          </cell>
          <cell r="B31" t="str">
            <v>July 2004</v>
          </cell>
          <cell r="C31" t="str">
            <v>Trend</v>
          </cell>
          <cell r="E31">
            <v>491</v>
          </cell>
          <cell r="F31">
            <v>0</v>
          </cell>
          <cell r="G31">
            <v>103</v>
          </cell>
          <cell r="H31">
            <v>36</v>
          </cell>
          <cell r="I31">
            <v>37</v>
          </cell>
          <cell r="J31">
            <v>12</v>
          </cell>
          <cell r="K31">
            <v>31</v>
          </cell>
          <cell r="L31">
            <v>80</v>
          </cell>
          <cell r="M31">
            <v>36</v>
          </cell>
          <cell r="N31">
            <v>0</v>
          </cell>
          <cell r="O31">
            <v>39</v>
          </cell>
          <cell r="P31">
            <v>69</v>
          </cell>
          <cell r="Q31">
            <v>9</v>
          </cell>
          <cell r="R31">
            <v>4</v>
          </cell>
          <cell r="S31">
            <v>11</v>
          </cell>
          <cell r="T31">
            <v>10</v>
          </cell>
          <cell r="U31">
            <v>0</v>
          </cell>
          <cell r="V31">
            <v>0</v>
          </cell>
          <cell r="W31">
            <v>1</v>
          </cell>
          <cell r="X31">
            <v>0</v>
          </cell>
          <cell r="Y31">
            <v>0</v>
          </cell>
          <cell r="Z31">
            <v>0</v>
          </cell>
          <cell r="AA31">
            <v>4</v>
          </cell>
          <cell r="AB31">
            <v>6</v>
          </cell>
          <cell r="AC31">
            <v>1</v>
          </cell>
          <cell r="AD31">
            <v>0</v>
          </cell>
          <cell r="AE31">
            <v>0</v>
          </cell>
          <cell r="AF31">
            <v>2</v>
          </cell>
        </row>
        <row r="32">
          <cell r="A32" t="str">
            <v>nema aktivnih priključaka</v>
          </cell>
          <cell r="B32" t="str">
            <v>June 2004</v>
          </cell>
          <cell r="C32" t="str">
            <v>Trend</v>
          </cell>
          <cell r="E32">
            <v>555</v>
          </cell>
          <cell r="F32">
            <v>0</v>
          </cell>
          <cell r="G32">
            <v>43</v>
          </cell>
          <cell r="H32">
            <v>54</v>
          </cell>
          <cell r="I32">
            <v>44</v>
          </cell>
          <cell r="J32">
            <v>7</v>
          </cell>
          <cell r="K32">
            <v>42</v>
          </cell>
          <cell r="L32">
            <v>28</v>
          </cell>
          <cell r="M32">
            <v>100</v>
          </cell>
          <cell r="N32">
            <v>3</v>
          </cell>
          <cell r="O32">
            <v>89</v>
          </cell>
          <cell r="P32">
            <v>67</v>
          </cell>
          <cell r="Q32">
            <v>19</v>
          </cell>
          <cell r="R32">
            <v>1</v>
          </cell>
          <cell r="S32">
            <v>31</v>
          </cell>
          <cell r="T32">
            <v>12</v>
          </cell>
          <cell r="U32">
            <v>1</v>
          </cell>
          <cell r="V32">
            <v>0</v>
          </cell>
          <cell r="W32">
            <v>0</v>
          </cell>
          <cell r="X32">
            <v>1</v>
          </cell>
          <cell r="Y32">
            <v>0</v>
          </cell>
          <cell r="Z32">
            <v>0</v>
          </cell>
          <cell r="AA32">
            <v>0</v>
          </cell>
          <cell r="AB32">
            <v>13</v>
          </cell>
          <cell r="AC32">
            <v>0</v>
          </cell>
          <cell r="AD32">
            <v>0</v>
          </cell>
          <cell r="AE32">
            <v>0</v>
          </cell>
          <cell r="AF32">
            <v>0</v>
          </cell>
        </row>
        <row r="33">
          <cell r="A33" t="str">
            <v>nema aktivnih priključaka</v>
          </cell>
          <cell r="B33" t="str">
            <v>October 2004</v>
          </cell>
          <cell r="C33" t="str">
            <v>Trend</v>
          </cell>
          <cell r="E33">
            <v>295</v>
          </cell>
          <cell r="F33">
            <v>1</v>
          </cell>
          <cell r="G33">
            <v>28</v>
          </cell>
          <cell r="H33">
            <v>61</v>
          </cell>
          <cell r="I33">
            <v>57</v>
          </cell>
          <cell r="J33">
            <v>5</v>
          </cell>
          <cell r="K33">
            <v>12</v>
          </cell>
          <cell r="L33">
            <v>32</v>
          </cell>
          <cell r="M33">
            <v>16</v>
          </cell>
          <cell r="N33">
            <v>2</v>
          </cell>
          <cell r="O33">
            <v>24</v>
          </cell>
          <cell r="P33">
            <v>17</v>
          </cell>
          <cell r="Q33">
            <v>12</v>
          </cell>
          <cell r="R33">
            <v>1</v>
          </cell>
          <cell r="S33">
            <v>2</v>
          </cell>
          <cell r="T33">
            <v>3</v>
          </cell>
          <cell r="U33">
            <v>0</v>
          </cell>
          <cell r="V33">
            <v>0</v>
          </cell>
          <cell r="W33">
            <v>1</v>
          </cell>
          <cell r="X33">
            <v>2</v>
          </cell>
          <cell r="Y33">
            <v>1</v>
          </cell>
          <cell r="Z33">
            <v>4</v>
          </cell>
          <cell r="AA33">
            <v>6</v>
          </cell>
          <cell r="AB33">
            <v>7</v>
          </cell>
          <cell r="AC33">
            <v>1</v>
          </cell>
          <cell r="AD33">
            <v>0</v>
          </cell>
          <cell r="AE33">
            <v>0</v>
          </cell>
          <cell r="AF33">
            <v>0</v>
          </cell>
        </row>
        <row r="34">
          <cell r="A34" t="str">
            <v>nema aktivnih priključaka</v>
          </cell>
          <cell r="B34" t="str">
            <v>September 2004</v>
          </cell>
          <cell r="C34" t="str">
            <v>Trend</v>
          </cell>
          <cell r="E34">
            <v>353</v>
          </cell>
          <cell r="F34">
            <v>1</v>
          </cell>
          <cell r="G34">
            <v>22</v>
          </cell>
          <cell r="H34">
            <v>27</v>
          </cell>
          <cell r="I34">
            <v>54</v>
          </cell>
          <cell r="J34">
            <v>3</v>
          </cell>
          <cell r="K34">
            <v>59</v>
          </cell>
          <cell r="L34">
            <v>29</v>
          </cell>
          <cell r="M34">
            <v>36</v>
          </cell>
          <cell r="N34">
            <v>1</v>
          </cell>
          <cell r="O34">
            <v>43</v>
          </cell>
          <cell r="P34">
            <v>42</v>
          </cell>
          <cell r="Q34">
            <v>7</v>
          </cell>
          <cell r="R34">
            <v>1</v>
          </cell>
          <cell r="S34">
            <v>6</v>
          </cell>
          <cell r="T34">
            <v>6</v>
          </cell>
          <cell r="U34">
            <v>0</v>
          </cell>
          <cell r="V34">
            <v>0</v>
          </cell>
          <cell r="W34">
            <v>1</v>
          </cell>
          <cell r="X34">
            <v>0</v>
          </cell>
          <cell r="Y34">
            <v>0</v>
          </cell>
          <cell r="Z34">
            <v>0</v>
          </cell>
          <cell r="AA34">
            <v>6</v>
          </cell>
          <cell r="AB34">
            <v>9</v>
          </cell>
          <cell r="AC34">
            <v>0</v>
          </cell>
          <cell r="AD34">
            <v>0</v>
          </cell>
          <cell r="AE34">
            <v>0</v>
          </cell>
          <cell r="AF34">
            <v>0</v>
          </cell>
        </row>
        <row r="35">
          <cell r="A35" t="str">
            <v>podaci u pripremi</v>
          </cell>
          <cell r="B35" t="str">
            <v>April 2004</v>
          </cell>
        </row>
        <row r="36">
          <cell r="A36" t="str">
            <v>podaci u pripremi</v>
          </cell>
          <cell r="B36" t="str">
            <v>May 2004</v>
          </cell>
        </row>
        <row r="37">
          <cell r="A37" t="str">
            <v>Privatni korisnici</v>
          </cell>
          <cell r="B37" t="str">
            <v>July 2004</v>
          </cell>
          <cell r="C37" t="str">
            <v>Active</v>
          </cell>
          <cell r="E37">
            <v>1610</v>
          </cell>
          <cell r="F37">
            <v>4</v>
          </cell>
          <cell r="G37">
            <v>18</v>
          </cell>
          <cell r="H37">
            <v>14</v>
          </cell>
          <cell r="I37">
            <v>62</v>
          </cell>
          <cell r="J37">
            <v>64</v>
          </cell>
          <cell r="K37">
            <v>100</v>
          </cell>
          <cell r="L37">
            <v>111</v>
          </cell>
          <cell r="M37">
            <v>104</v>
          </cell>
          <cell r="N37">
            <v>135</v>
          </cell>
          <cell r="O37">
            <v>117</v>
          </cell>
          <cell r="P37">
            <v>111</v>
          </cell>
          <cell r="Q37">
            <v>111</v>
          </cell>
          <cell r="R37">
            <v>101</v>
          </cell>
          <cell r="S37">
            <v>71</v>
          </cell>
          <cell r="T37">
            <v>81</v>
          </cell>
          <cell r="U37">
            <v>59</v>
          </cell>
          <cell r="V37">
            <v>27</v>
          </cell>
          <cell r="W37">
            <v>40</v>
          </cell>
          <cell r="X37">
            <v>44</v>
          </cell>
          <cell r="Y37">
            <v>31</v>
          </cell>
          <cell r="Z37">
            <v>24</v>
          </cell>
          <cell r="AA37">
            <v>69</v>
          </cell>
          <cell r="AB37">
            <v>31</v>
          </cell>
          <cell r="AC37">
            <v>31</v>
          </cell>
          <cell r="AD37">
            <v>20</v>
          </cell>
          <cell r="AE37">
            <v>6</v>
          </cell>
          <cell r="AF37">
            <v>24</v>
          </cell>
        </row>
        <row r="38">
          <cell r="A38" t="str">
            <v>Privatni korisnici</v>
          </cell>
          <cell r="B38" t="str">
            <v>September 2004</v>
          </cell>
          <cell r="C38" t="str">
            <v>Active</v>
          </cell>
          <cell r="E38">
            <v>1569</v>
          </cell>
          <cell r="F38">
            <v>4</v>
          </cell>
          <cell r="G38">
            <v>21</v>
          </cell>
          <cell r="H38">
            <v>16</v>
          </cell>
          <cell r="I38">
            <v>65</v>
          </cell>
          <cell r="J38">
            <v>92</v>
          </cell>
          <cell r="K38">
            <v>88</v>
          </cell>
          <cell r="L38">
            <v>108</v>
          </cell>
          <cell r="M38">
            <v>122</v>
          </cell>
          <cell r="N38">
            <v>116</v>
          </cell>
          <cell r="O38">
            <v>126</v>
          </cell>
          <cell r="P38">
            <v>103</v>
          </cell>
          <cell r="Q38">
            <v>94</v>
          </cell>
          <cell r="R38">
            <v>90</v>
          </cell>
          <cell r="S38">
            <v>92</v>
          </cell>
          <cell r="T38">
            <v>57</v>
          </cell>
          <cell r="U38">
            <v>45</v>
          </cell>
          <cell r="V38">
            <v>36</v>
          </cell>
          <cell r="W38">
            <v>45</v>
          </cell>
          <cell r="X38">
            <v>45</v>
          </cell>
          <cell r="Y38">
            <v>23</v>
          </cell>
          <cell r="Z38">
            <v>22</v>
          </cell>
          <cell r="AA38">
            <v>59</v>
          </cell>
          <cell r="AB38">
            <v>37</v>
          </cell>
          <cell r="AC38">
            <v>23</v>
          </cell>
          <cell r="AD38">
            <v>9</v>
          </cell>
          <cell r="AE38">
            <v>9</v>
          </cell>
          <cell r="AF38">
            <v>22</v>
          </cell>
        </row>
        <row r="39">
          <cell r="A39" t="str">
            <v>Privatni korisnici</v>
          </cell>
          <cell r="B39" t="str">
            <v>June 2004</v>
          </cell>
          <cell r="C39" t="str">
            <v>Active</v>
          </cell>
          <cell r="E39">
            <v>1593</v>
          </cell>
          <cell r="F39">
            <v>3</v>
          </cell>
          <cell r="G39">
            <v>25</v>
          </cell>
          <cell r="H39">
            <v>14</v>
          </cell>
          <cell r="I39">
            <v>62</v>
          </cell>
          <cell r="J39">
            <v>91</v>
          </cell>
          <cell r="K39">
            <v>89</v>
          </cell>
          <cell r="L39">
            <v>100</v>
          </cell>
          <cell r="M39">
            <v>115</v>
          </cell>
          <cell r="N39">
            <v>120</v>
          </cell>
          <cell r="O39">
            <v>121</v>
          </cell>
          <cell r="P39">
            <v>132</v>
          </cell>
          <cell r="Q39">
            <v>97</v>
          </cell>
          <cell r="R39">
            <v>84</v>
          </cell>
          <cell r="S39">
            <v>65</v>
          </cell>
          <cell r="T39">
            <v>54</v>
          </cell>
          <cell r="U39">
            <v>51</v>
          </cell>
          <cell r="V39">
            <v>57</v>
          </cell>
          <cell r="W39">
            <v>42</v>
          </cell>
          <cell r="X39">
            <v>38</v>
          </cell>
          <cell r="Y39">
            <v>36</v>
          </cell>
          <cell r="Z39">
            <v>20</v>
          </cell>
          <cell r="AA39">
            <v>72</v>
          </cell>
          <cell r="AB39">
            <v>34</v>
          </cell>
          <cell r="AC39">
            <v>20</v>
          </cell>
          <cell r="AD39">
            <v>14</v>
          </cell>
          <cell r="AE39">
            <v>6</v>
          </cell>
          <cell r="AF39">
            <v>31</v>
          </cell>
        </row>
        <row r="40">
          <cell r="A40" t="str">
            <v>Privatni korisnici</v>
          </cell>
          <cell r="B40" t="str">
            <v>August 2004</v>
          </cell>
          <cell r="C40" t="str">
            <v>Active</v>
          </cell>
          <cell r="E40">
            <v>1577</v>
          </cell>
          <cell r="F40">
            <v>3</v>
          </cell>
          <cell r="G40">
            <v>21</v>
          </cell>
          <cell r="H40">
            <v>16</v>
          </cell>
          <cell r="I40">
            <v>62</v>
          </cell>
          <cell r="J40">
            <v>79</v>
          </cell>
          <cell r="K40">
            <v>94</v>
          </cell>
          <cell r="L40">
            <v>95</v>
          </cell>
          <cell r="M40">
            <v>123</v>
          </cell>
          <cell r="N40">
            <v>139</v>
          </cell>
          <cell r="O40">
            <v>126</v>
          </cell>
          <cell r="P40">
            <v>105</v>
          </cell>
          <cell r="Q40">
            <v>101</v>
          </cell>
          <cell r="R40">
            <v>105</v>
          </cell>
          <cell r="S40">
            <v>72</v>
          </cell>
          <cell r="T40">
            <v>70</v>
          </cell>
          <cell r="U40">
            <v>54</v>
          </cell>
          <cell r="V40">
            <v>41</v>
          </cell>
          <cell r="W40">
            <v>39</v>
          </cell>
          <cell r="X40">
            <v>33</v>
          </cell>
          <cell r="Y40">
            <v>20</v>
          </cell>
          <cell r="Z40">
            <v>22</v>
          </cell>
          <cell r="AA40">
            <v>56</v>
          </cell>
          <cell r="AB40">
            <v>37</v>
          </cell>
          <cell r="AC40">
            <v>24</v>
          </cell>
          <cell r="AD40">
            <v>8</v>
          </cell>
          <cell r="AE40">
            <v>9</v>
          </cell>
          <cell r="AF40">
            <v>23</v>
          </cell>
        </row>
        <row r="41">
          <cell r="A41" t="str">
            <v>Privatni korisnici</v>
          </cell>
          <cell r="B41" t="str">
            <v>October 2004</v>
          </cell>
          <cell r="C41" t="str">
            <v>Active</v>
          </cell>
          <cell r="E41">
            <v>1547</v>
          </cell>
          <cell r="F41">
            <v>4</v>
          </cell>
          <cell r="G41">
            <v>20</v>
          </cell>
          <cell r="H41">
            <v>13</v>
          </cell>
          <cell r="I41">
            <v>62</v>
          </cell>
          <cell r="J41">
            <v>94</v>
          </cell>
          <cell r="K41">
            <v>89</v>
          </cell>
          <cell r="L41">
            <v>104</v>
          </cell>
          <cell r="M41">
            <v>125</v>
          </cell>
          <cell r="N41">
            <v>118</v>
          </cell>
          <cell r="O41">
            <v>95</v>
          </cell>
          <cell r="P41">
            <v>110</v>
          </cell>
          <cell r="Q41">
            <v>97</v>
          </cell>
          <cell r="R41">
            <v>93</v>
          </cell>
          <cell r="S41">
            <v>70</v>
          </cell>
          <cell r="T41">
            <v>71</v>
          </cell>
          <cell r="U41">
            <v>54</v>
          </cell>
          <cell r="V41">
            <v>40</v>
          </cell>
          <cell r="W41">
            <v>41</v>
          </cell>
          <cell r="X41">
            <v>26</v>
          </cell>
          <cell r="Y41">
            <v>32</v>
          </cell>
          <cell r="Z41">
            <v>29</v>
          </cell>
          <cell r="AA41">
            <v>60</v>
          </cell>
          <cell r="AB41">
            <v>38</v>
          </cell>
          <cell r="AC41">
            <v>20</v>
          </cell>
          <cell r="AD41">
            <v>13</v>
          </cell>
          <cell r="AE41">
            <v>5</v>
          </cell>
          <cell r="AF41">
            <v>24</v>
          </cell>
        </row>
        <row r="42">
          <cell r="A42" t="str">
            <v>Privatni korisnici</v>
          </cell>
          <cell r="B42" t="str">
            <v>August 2004</v>
          </cell>
          <cell r="C42" t="str">
            <v>Buba</v>
          </cell>
          <cell r="E42">
            <v>27</v>
          </cell>
          <cell r="F42">
            <v>0</v>
          </cell>
          <cell r="G42">
            <v>21</v>
          </cell>
          <cell r="H42">
            <v>5</v>
          </cell>
          <cell r="I42">
            <v>0</v>
          </cell>
          <cell r="J42">
            <v>0</v>
          </cell>
          <cell r="K42">
            <v>1</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row>
        <row r="43">
          <cell r="A43" t="str">
            <v>Privatni korisnici</v>
          </cell>
          <cell r="B43" t="str">
            <v>July 2004</v>
          </cell>
          <cell r="C43" t="str">
            <v>Buba</v>
          </cell>
          <cell r="E43">
            <v>27</v>
          </cell>
          <cell r="F43">
            <v>0</v>
          </cell>
          <cell r="G43">
            <v>20</v>
          </cell>
          <cell r="H43">
            <v>5</v>
          </cell>
          <cell r="I43">
            <v>1</v>
          </cell>
          <cell r="J43">
            <v>1</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row>
        <row r="44">
          <cell r="A44" t="str">
            <v>Privatni korisnici</v>
          </cell>
          <cell r="B44" t="str">
            <v>June 2004</v>
          </cell>
          <cell r="C44" t="str">
            <v>Buba</v>
          </cell>
          <cell r="E44">
            <v>27</v>
          </cell>
          <cell r="F44">
            <v>0</v>
          </cell>
          <cell r="G44">
            <v>19</v>
          </cell>
          <cell r="H44">
            <v>6</v>
          </cell>
          <cell r="I44">
            <v>1</v>
          </cell>
          <cell r="J44">
            <v>0</v>
          </cell>
          <cell r="K44">
            <v>1</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row>
        <row r="45">
          <cell r="A45" t="str">
            <v>Privatni korisnici</v>
          </cell>
          <cell r="B45" t="str">
            <v>October 2004</v>
          </cell>
          <cell r="C45" t="str">
            <v>Buba</v>
          </cell>
          <cell r="E45">
            <v>24</v>
          </cell>
          <cell r="F45">
            <v>0</v>
          </cell>
          <cell r="G45">
            <v>18</v>
          </cell>
          <cell r="H45">
            <v>4</v>
          </cell>
          <cell r="I45">
            <v>2</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row>
        <row r="46">
          <cell r="A46" t="str">
            <v>Privatni korisnici</v>
          </cell>
          <cell r="B46" t="str">
            <v>September 2004</v>
          </cell>
          <cell r="C46" t="str">
            <v>Buba</v>
          </cell>
          <cell r="E46">
            <v>25</v>
          </cell>
          <cell r="F46">
            <v>0</v>
          </cell>
          <cell r="G46">
            <v>22</v>
          </cell>
          <cell r="H46">
            <v>2</v>
          </cell>
          <cell r="I46">
            <v>1</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row>
        <row r="47">
          <cell r="A47" t="str">
            <v>Privatni korisnici</v>
          </cell>
          <cell r="B47" t="str">
            <v>September 2004</v>
          </cell>
          <cell r="C47" t="str">
            <v>Classic</v>
          </cell>
          <cell r="E47">
            <v>37569</v>
          </cell>
          <cell r="F47">
            <v>59</v>
          </cell>
          <cell r="G47">
            <v>99</v>
          </cell>
          <cell r="H47">
            <v>316</v>
          </cell>
          <cell r="I47">
            <v>2253</v>
          </cell>
          <cell r="J47">
            <v>3822</v>
          </cell>
          <cell r="K47">
            <v>4688</v>
          </cell>
          <cell r="L47">
            <v>4527</v>
          </cell>
          <cell r="M47">
            <v>3958</v>
          </cell>
          <cell r="N47">
            <v>3364</v>
          </cell>
          <cell r="O47">
            <v>2625</v>
          </cell>
          <cell r="P47">
            <v>2147</v>
          </cell>
          <cell r="Q47">
            <v>1768</v>
          </cell>
          <cell r="R47">
            <v>1401</v>
          </cell>
          <cell r="S47">
            <v>1135</v>
          </cell>
          <cell r="T47">
            <v>905</v>
          </cell>
          <cell r="U47">
            <v>666</v>
          </cell>
          <cell r="V47">
            <v>557</v>
          </cell>
          <cell r="W47">
            <v>458</v>
          </cell>
          <cell r="X47">
            <v>380</v>
          </cell>
          <cell r="Y47">
            <v>328</v>
          </cell>
          <cell r="Z47">
            <v>253</v>
          </cell>
          <cell r="AA47">
            <v>726</v>
          </cell>
          <cell r="AB47">
            <v>399</v>
          </cell>
          <cell r="AC47">
            <v>229</v>
          </cell>
          <cell r="AD47">
            <v>138</v>
          </cell>
          <cell r="AE47">
            <v>95</v>
          </cell>
          <cell r="AF47">
            <v>273</v>
          </cell>
        </row>
        <row r="48">
          <cell r="A48" t="str">
            <v>Privatni korisnici</v>
          </cell>
          <cell r="B48" t="str">
            <v>August 2004</v>
          </cell>
          <cell r="C48" t="str">
            <v>Classic</v>
          </cell>
          <cell r="E48">
            <v>37954</v>
          </cell>
          <cell r="F48">
            <v>60</v>
          </cell>
          <cell r="G48">
            <v>100</v>
          </cell>
          <cell r="H48">
            <v>327</v>
          </cell>
          <cell r="I48">
            <v>2238</v>
          </cell>
          <cell r="J48">
            <v>3647</v>
          </cell>
          <cell r="K48">
            <v>4579</v>
          </cell>
          <cell r="L48">
            <v>4419</v>
          </cell>
          <cell r="M48">
            <v>4094</v>
          </cell>
          <cell r="N48">
            <v>3498</v>
          </cell>
          <cell r="O48">
            <v>2831</v>
          </cell>
          <cell r="P48">
            <v>2240</v>
          </cell>
          <cell r="Q48">
            <v>1806</v>
          </cell>
          <cell r="R48">
            <v>1406</v>
          </cell>
          <cell r="S48">
            <v>1124</v>
          </cell>
          <cell r="T48">
            <v>944</v>
          </cell>
          <cell r="U48">
            <v>734</v>
          </cell>
          <cell r="V48">
            <v>610</v>
          </cell>
          <cell r="W48">
            <v>476</v>
          </cell>
          <cell r="X48">
            <v>377</v>
          </cell>
          <cell r="Y48">
            <v>349</v>
          </cell>
          <cell r="Z48">
            <v>261</v>
          </cell>
          <cell r="AA48">
            <v>732</v>
          </cell>
          <cell r="AB48">
            <v>379</v>
          </cell>
          <cell r="AC48">
            <v>210</v>
          </cell>
          <cell r="AD48">
            <v>166</v>
          </cell>
          <cell r="AE48">
            <v>77</v>
          </cell>
          <cell r="AF48">
            <v>270</v>
          </cell>
        </row>
        <row r="49">
          <cell r="A49" t="str">
            <v>Privatni korisnici</v>
          </cell>
          <cell r="B49" t="str">
            <v>July 2004</v>
          </cell>
          <cell r="C49" t="str">
            <v>Classic</v>
          </cell>
          <cell r="E49">
            <v>38292</v>
          </cell>
          <cell r="F49">
            <v>59</v>
          </cell>
          <cell r="G49">
            <v>83</v>
          </cell>
          <cell r="H49">
            <v>292</v>
          </cell>
          <cell r="I49">
            <v>2239</v>
          </cell>
          <cell r="J49">
            <v>3371</v>
          </cell>
          <cell r="K49">
            <v>4255</v>
          </cell>
          <cell r="L49">
            <v>4331</v>
          </cell>
          <cell r="M49">
            <v>4096</v>
          </cell>
          <cell r="N49">
            <v>3454</v>
          </cell>
          <cell r="O49">
            <v>2903</v>
          </cell>
          <cell r="P49">
            <v>2397</v>
          </cell>
          <cell r="Q49">
            <v>1893</v>
          </cell>
          <cell r="R49">
            <v>1522</v>
          </cell>
          <cell r="S49">
            <v>1184</v>
          </cell>
          <cell r="T49">
            <v>961</v>
          </cell>
          <cell r="U49">
            <v>825</v>
          </cell>
          <cell r="V49">
            <v>642</v>
          </cell>
          <cell r="W49">
            <v>544</v>
          </cell>
          <cell r="X49">
            <v>428</v>
          </cell>
          <cell r="Y49">
            <v>386</v>
          </cell>
          <cell r="Z49">
            <v>355</v>
          </cell>
          <cell r="AA49">
            <v>842</v>
          </cell>
          <cell r="AB49">
            <v>421</v>
          </cell>
          <cell r="AC49">
            <v>234</v>
          </cell>
          <cell r="AD49">
            <v>175</v>
          </cell>
          <cell r="AE49">
            <v>86</v>
          </cell>
          <cell r="AF49">
            <v>314</v>
          </cell>
        </row>
        <row r="50">
          <cell r="A50" t="str">
            <v>Privatni korisnici</v>
          </cell>
          <cell r="B50" t="str">
            <v>June 2004</v>
          </cell>
          <cell r="C50" t="str">
            <v>Classic</v>
          </cell>
          <cell r="E50">
            <v>38351</v>
          </cell>
          <cell r="F50">
            <v>56</v>
          </cell>
          <cell r="G50">
            <v>75</v>
          </cell>
          <cell r="H50">
            <v>326</v>
          </cell>
          <cell r="I50">
            <v>2320</v>
          </cell>
          <cell r="J50">
            <v>3734</v>
          </cell>
          <cell r="K50">
            <v>4525</v>
          </cell>
          <cell r="L50">
            <v>4521</v>
          </cell>
          <cell r="M50">
            <v>4118</v>
          </cell>
          <cell r="N50">
            <v>3342</v>
          </cell>
          <cell r="O50">
            <v>2792</v>
          </cell>
          <cell r="P50">
            <v>2237</v>
          </cell>
          <cell r="Q50">
            <v>1802</v>
          </cell>
          <cell r="R50">
            <v>1400</v>
          </cell>
          <cell r="S50">
            <v>1149</v>
          </cell>
          <cell r="T50">
            <v>908</v>
          </cell>
          <cell r="U50">
            <v>735</v>
          </cell>
          <cell r="V50">
            <v>645</v>
          </cell>
          <cell r="W50">
            <v>477</v>
          </cell>
          <cell r="X50">
            <v>415</v>
          </cell>
          <cell r="Y50">
            <v>303</v>
          </cell>
          <cell r="Z50">
            <v>285</v>
          </cell>
          <cell r="AA50">
            <v>838</v>
          </cell>
          <cell r="AB50">
            <v>429</v>
          </cell>
          <cell r="AC50">
            <v>272</v>
          </cell>
          <cell r="AD50">
            <v>173</v>
          </cell>
          <cell r="AE50">
            <v>126</v>
          </cell>
          <cell r="AF50">
            <v>348</v>
          </cell>
        </row>
        <row r="51">
          <cell r="A51" t="str">
            <v>Privatni korisnici</v>
          </cell>
          <cell r="B51" t="str">
            <v>October 2004</v>
          </cell>
          <cell r="C51" t="str">
            <v>Classic</v>
          </cell>
          <cell r="E51">
            <v>37340</v>
          </cell>
          <cell r="F51">
            <v>61</v>
          </cell>
          <cell r="G51">
            <v>107</v>
          </cell>
          <cell r="H51">
            <v>294</v>
          </cell>
          <cell r="I51">
            <v>2168</v>
          </cell>
          <cell r="J51">
            <v>3845</v>
          </cell>
          <cell r="K51">
            <v>4684</v>
          </cell>
          <cell r="L51">
            <v>4403</v>
          </cell>
          <cell r="M51">
            <v>3989</v>
          </cell>
          <cell r="N51">
            <v>3447</v>
          </cell>
          <cell r="O51">
            <v>2741</v>
          </cell>
          <cell r="P51">
            <v>2192</v>
          </cell>
          <cell r="Q51">
            <v>1685</v>
          </cell>
          <cell r="R51">
            <v>1334</v>
          </cell>
          <cell r="S51">
            <v>1116</v>
          </cell>
          <cell r="T51">
            <v>866</v>
          </cell>
          <cell r="U51">
            <v>685</v>
          </cell>
          <cell r="V51">
            <v>560</v>
          </cell>
          <cell r="W51">
            <v>480</v>
          </cell>
          <cell r="X51">
            <v>378</v>
          </cell>
          <cell r="Y51">
            <v>337</v>
          </cell>
          <cell r="Z51">
            <v>245</v>
          </cell>
          <cell r="AA51">
            <v>679</v>
          </cell>
          <cell r="AB51">
            <v>359</v>
          </cell>
          <cell r="AC51">
            <v>213</v>
          </cell>
          <cell r="AD51">
            <v>128</v>
          </cell>
          <cell r="AE51">
            <v>94</v>
          </cell>
          <cell r="AF51">
            <v>250</v>
          </cell>
        </row>
        <row r="52">
          <cell r="A52" t="str">
            <v>Privatni korisnici</v>
          </cell>
          <cell r="B52" t="str">
            <v>July 2004</v>
          </cell>
          <cell r="C52" t="str">
            <v>DATA tariff</v>
          </cell>
          <cell r="E52">
            <v>106</v>
          </cell>
          <cell r="F52">
            <v>0</v>
          </cell>
          <cell r="G52">
            <v>23</v>
          </cell>
          <cell r="H52">
            <v>57</v>
          </cell>
          <cell r="I52">
            <v>9</v>
          </cell>
          <cell r="J52">
            <v>5</v>
          </cell>
          <cell r="K52">
            <v>3</v>
          </cell>
          <cell r="L52">
            <v>2</v>
          </cell>
          <cell r="M52">
            <v>1</v>
          </cell>
          <cell r="N52">
            <v>1</v>
          </cell>
          <cell r="O52">
            <v>0</v>
          </cell>
          <cell r="P52">
            <v>2</v>
          </cell>
          <cell r="Q52">
            <v>1</v>
          </cell>
          <cell r="R52">
            <v>1</v>
          </cell>
          <cell r="S52">
            <v>0</v>
          </cell>
          <cell r="T52">
            <v>0</v>
          </cell>
          <cell r="U52">
            <v>0</v>
          </cell>
          <cell r="V52">
            <v>0</v>
          </cell>
          <cell r="W52">
            <v>0</v>
          </cell>
          <cell r="X52">
            <v>0</v>
          </cell>
          <cell r="Y52">
            <v>0</v>
          </cell>
          <cell r="Z52">
            <v>0</v>
          </cell>
          <cell r="AA52">
            <v>1</v>
          </cell>
          <cell r="AB52">
            <v>0</v>
          </cell>
          <cell r="AC52">
            <v>0</v>
          </cell>
          <cell r="AD52">
            <v>0</v>
          </cell>
          <cell r="AE52">
            <v>0</v>
          </cell>
          <cell r="AF52">
            <v>0</v>
          </cell>
        </row>
        <row r="53">
          <cell r="A53" t="str">
            <v>Privatni korisnici</v>
          </cell>
          <cell r="B53" t="str">
            <v>June 2004</v>
          </cell>
          <cell r="C53" t="str">
            <v>DATA tariff</v>
          </cell>
          <cell r="E53">
            <v>114</v>
          </cell>
          <cell r="F53">
            <v>0</v>
          </cell>
          <cell r="G53">
            <v>23</v>
          </cell>
          <cell r="H53">
            <v>63</v>
          </cell>
          <cell r="I53">
            <v>10</v>
          </cell>
          <cell r="J53">
            <v>4</v>
          </cell>
          <cell r="K53">
            <v>7</v>
          </cell>
          <cell r="L53">
            <v>2</v>
          </cell>
          <cell r="M53">
            <v>2</v>
          </cell>
          <cell r="N53">
            <v>0</v>
          </cell>
          <cell r="O53">
            <v>0</v>
          </cell>
          <cell r="P53">
            <v>1</v>
          </cell>
          <cell r="Q53">
            <v>0</v>
          </cell>
          <cell r="R53">
            <v>1</v>
          </cell>
          <cell r="S53">
            <v>0</v>
          </cell>
          <cell r="T53">
            <v>0</v>
          </cell>
          <cell r="U53">
            <v>0</v>
          </cell>
          <cell r="V53">
            <v>0</v>
          </cell>
          <cell r="W53">
            <v>0</v>
          </cell>
          <cell r="X53">
            <v>0</v>
          </cell>
          <cell r="Y53">
            <v>0</v>
          </cell>
          <cell r="Z53">
            <v>0</v>
          </cell>
          <cell r="AA53">
            <v>0</v>
          </cell>
          <cell r="AB53">
            <v>1</v>
          </cell>
          <cell r="AC53">
            <v>0</v>
          </cell>
          <cell r="AD53">
            <v>0</v>
          </cell>
          <cell r="AE53">
            <v>0</v>
          </cell>
          <cell r="AF53">
            <v>0</v>
          </cell>
        </row>
        <row r="54">
          <cell r="A54" t="str">
            <v>Privatni korisnici</v>
          </cell>
          <cell r="B54" t="str">
            <v>October 2004</v>
          </cell>
          <cell r="C54" t="str">
            <v>DATA tariff</v>
          </cell>
          <cell r="E54">
            <v>86</v>
          </cell>
          <cell r="F54">
            <v>0</v>
          </cell>
          <cell r="G54">
            <v>15</v>
          </cell>
          <cell r="H54">
            <v>52</v>
          </cell>
          <cell r="I54">
            <v>9</v>
          </cell>
          <cell r="J54">
            <v>4</v>
          </cell>
          <cell r="K54">
            <v>2</v>
          </cell>
          <cell r="L54">
            <v>3</v>
          </cell>
          <cell r="M54">
            <v>0</v>
          </cell>
          <cell r="N54">
            <v>0</v>
          </cell>
          <cell r="O54">
            <v>0</v>
          </cell>
          <cell r="P54">
            <v>0</v>
          </cell>
          <cell r="Q54">
            <v>1</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row>
        <row r="55">
          <cell r="A55" t="str">
            <v>Privatni korisnici</v>
          </cell>
          <cell r="B55" t="str">
            <v>September 2004</v>
          </cell>
          <cell r="C55" t="str">
            <v>DATA tariff</v>
          </cell>
          <cell r="E55">
            <v>95</v>
          </cell>
          <cell r="F55">
            <v>0</v>
          </cell>
          <cell r="G55">
            <v>14</v>
          </cell>
          <cell r="H55">
            <v>57</v>
          </cell>
          <cell r="I55">
            <v>9</v>
          </cell>
          <cell r="J55">
            <v>4</v>
          </cell>
          <cell r="K55">
            <v>2</v>
          </cell>
          <cell r="L55">
            <v>3</v>
          </cell>
          <cell r="M55">
            <v>0</v>
          </cell>
          <cell r="N55">
            <v>2</v>
          </cell>
          <cell r="O55">
            <v>0</v>
          </cell>
          <cell r="P55">
            <v>0</v>
          </cell>
          <cell r="Q55">
            <v>1</v>
          </cell>
          <cell r="R55">
            <v>0</v>
          </cell>
          <cell r="S55">
            <v>0</v>
          </cell>
          <cell r="T55">
            <v>0</v>
          </cell>
          <cell r="U55">
            <v>0</v>
          </cell>
          <cell r="V55">
            <v>1</v>
          </cell>
          <cell r="W55">
            <v>0</v>
          </cell>
          <cell r="X55">
            <v>0</v>
          </cell>
          <cell r="Y55">
            <v>0</v>
          </cell>
          <cell r="Z55">
            <v>1</v>
          </cell>
          <cell r="AA55">
            <v>0</v>
          </cell>
          <cell r="AB55">
            <v>0</v>
          </cell>
          <cell r="AC55">
            <v>1</v>
          </cell>
          <cell r="AD55">
            <v>0</v>
          </cell>
          <cell r="AE55">
            <v>0</v>
          </cell>
          <cell r="AF55">
            <v>0</v>
          </cell>
        </row>
        <row r="56">
          <cell r="A56" t="str">
            <v>Privatni korisnici</v>
          </cell>
          <cell r="B56" t="str">
            <v>August 2004</v>
          </cell>
          <cell r="C56" t="str">
            <v>DATA tariff</v>
          </cell>
          <cell r="E56">
            <v>102</v>
          </cell>
          <cell r="F56">
            <v>0</v>
          </cell>
          <cell r="G56">
            <v>19</v>
          </cell>
          <cell r="H56">
            <v>54</v>
          </cell>
          <cell r="I56">
            <v>14</v>
          </cell>
          <cell r="J56">
            <v>6</v>
          </cell>
          <cell r="K56">
            <v>4</v>
          </cell>
          <cell r="L56">
            <v>1</v>
          </cell>
          <cell r="M56">
            <v>1</v>
          </cell>
          <cell r="N56">
            <v>0</v>
          </cell>
          <cell r="O56">
            <v>0</v>
          </cell>
          <cell r="P56">
            <v>1</v>
          </cell>
          <cell r="Q56">
            <v>1</v>
          </cell>
          <cell r="R56">
            <v>0</v>
          </cell>
          <cell r="S56">
            <v>0</v>
          </cell>
          <cell r="T56">
            <v>0</v>
          </cell>
          <cell r="U56">
            <v>0</v>
          </cell>
          <cell r="V56">
            <v>0</v>
          </cell>
          <cell r="W56">
            <v>0</v>
          </cell>
          <cell r="X56">
            <v>1</v>
          </cell>
          <cell r="Y56">
            <v>0</v>
          </cell>
          <cell r="Z56">
            <v>0</v>
          </cell>
          <cell r="AA56">
            <v>0</v>
          </cell>
          <cell r="AB56">
            <v>0</v>
          </cell>
          <cell r="AC56">
            <v>0</v>
          </cell>
          <cell r="AD56">
            <v>0</v>
          </cell>
          <cell r="AE56">
            <v>0</v>
          </cell>
          <cell r="AF56">
            <v>0</v>
          </cell>
        </row>
        <row r="57">
          <cell r="A57" t="str">
            <v>Privatni korisnici</v>
          </cell>
          <cell r="B57" t="str">
            <v>August 2004</v>
          </cell>
          <cell r="C57" t="str">
            <v>Mobile Internet</v>
          </cell>
          <cell r="E57">
            <v>15</v>
          </cell>
          <cell r="F57">
            <v>0</v>
          </cell>
          <cell r="G57">
            <v>0</v>
          </cell>
          <cell r="H57">
            <v>0</v>
          </cell>
          <cell r="I57">
            <v>7</v>
          </cell>
          <cell r="J57">
            <v>0</v>
          </cell>
          <cell r="K57">
            <v>2</v>
          </cell>
          <cell r="L57">
            <v>1</v>
          </cell>
          <cell r="M57">
            <v>2</v>
          </cell>
          <cell r="N57">
            <v>1</v>
          </cell>
          <cell r="O57">
            <v>0</v>
          </cell>
          <cell r="P57">
            <v>0</v>
          </cell>
          <cell r="Q57">
            <v>0</v>
          </cell>
          <cell r="R57">
            <v>0</v>
          </cell>
          <cell r="S57">
            <v>0</v>
          </cell>
          <cell r="T57">
            <v>0</v>
          </cell>
          <cell r="U57">
            <v>0</v>
          </cell>
          <cell r="V57">
            <v>0</v>
          </cell>
          <cell r="W57">
            <v>0</v>
          </cell>
          <cell r="X57">
            <v>0</v>
          </cell>
          <cell r="Y57">
            <v>0</v>
          </cell>
          <cell r="Z57">
            <v>0</v>
          </cell>
          <cell r="AA57">
            <v>1</v>
          </cell>
          <cell r="AB57">
            <v>0</v>
          </cell>
          <cell r="AC57">
            <v>0</v>
          </cell>
          <cell r="AD57">
            <v>1</v>
          </cell>
          <cell r="AE57">
            <v>0</v>
          </cell>
          <cell r="AF57">
            <v>0</v>
          </cell>
        </row>
        <row r="58">
          <cell r="A58" t="str">
            <v>Privatni korisnici</v>
          </cell>
          <cell r="B58" t="str">
            <v>July 2004</v>
          </cell>
          <cell r="C58" t="str">
            <v>Mobile Internet</v>
          </cell>
          <cell r="E58">
            <v>14</v>
          </cell>
          <cell r="F58">
            <v>0</v>
          </cell>
          <cell r="G58">
            <v>0</v>
          </cell>
          <cell r="H58">
            <v>0</v>
          </cell>
          <cell r="I58">
            <v>6</v>
          </cell>
          <cell r="J58">
            <v>1</v>
          </cell>
          <cell r="K58">
            <v>0</v>
          </cell>
          <cell r="L58">
            <v>1</v>
          </cell>
          <cell r="M58">
            <v>0</v>
          </cell>
          <cell r="N58">
            <v>1</v>
          </cell>
          <cell r="O58">
            <v>0</v>
          </cell>
          <cell r="P58">
            <v>0</v>
          </cell>
          <cell r="Q58">
            <v>0</v>
          </cell>
          <cell r="R58">
            <v>1</v>
          </cell>
          <cell r="S58">
            <v>0</v>
          </cell>
          <cell r="T58">
            <v>1</v>
          </cell>
          <cell r="U58">
            <v>0</v>
          </cell>
          <cell r="V58">
            <v>0</v>
          </cell>
          <cell r="W58">
            <v>0</v>
          </cell>
          <cell r="X58">
            <v>0</v>
          </cell>
          <cell r="Y58">
            <v>0</v>
          </cell>
          <cell r="Z58">
            <v>0</v>
          </cell>
          <cell r="AA58">
            <v>1</v>
          </cell>
          <cell r="AB58">
            <v>0</v>
          </cell>
          <cell r="AC58">
            <v>1</v>
          </cell>
          <cell r="AD58">
            <v>0</v>
          </cell>
          <cell r="AE58">
            <v>1</v>
          </cell>
          <cell r="AF58">
            <v>0</v>
          </cell>
        </row>
        <row r="59">
          <cell r="A59" t="str">
            <v>Privatni korisnici</v>
          </cell>
          <cell r="B59" t="str">
            <v>June 2004</v>
          </cell>
          <cell r="C59" t="str">
            <v>Mobile Internet</v>
          </cell>
          <cell r="E59">
            <v>12</v>
          </cell>
          <cell r="F59">
            <v>0</v>
          </cell>
          <cell r="G59">
            <v>0</v>
          </cell>
          <cell r="H59">
            <v>0</v>
          </cell>
          <cell r="I59">
            <v>1</v>
          </cell>
          <cell r="J59">
            <v>2</v>
          </cell>
          <cell r="K59">
            <v>2</v>
          </cell>
          <cell r="L59">
            <v>2</v>
          </cell>
          <cell r="M59">
            <v>1</v>
          </cell>
          <cell r="N59">
            <v>0</v>
          </cell>
          <cell r="O59">
            <v>0</v>
          </cell>
          <cell r="P59">
            <v>2</v>
          </cell>
          <cell r="Q59">
            <v>0</v>
          </cell>
          <cell r="R59">
            <v>0</v>
          </cell>
          <cell r="S59">
            <v>0</v>
          </cell>
          <cell r="T59">
            <v>0</v>
          </cell>
          <cell r="U59">
            <v>0</v>
          </cell>
          <cell r="V59">
            <v>0</v>
          </cell>
          <cell r="W59">
            <v>0</v>
          </cell>
          <cell r="X59">
            <v>0</v>
          </cell>
          <cell r="Y59">
            <v>0</v>
          </cell>
          <cell r="Z59">
            <v>0</v>
          </cell>
          <cell r="AA59">
            <v>0</v>
          </cell>
          <cell r="AB59">
            <v>0</v>
          </cell>
          <cell r="AC59">
            <v>1</v>
          </cell>
          <cell r="AD59">
            <v>0</v>
          </cell>
          <cell r="AE59">
            <v>0</v>
          </cell>
          <cell r="AF59">
            <v>1</v>
          </cell>
        </row>
        <row r="60">
          <cell r="A60" t="str">
            <v>Privatni korisnici</v>
          </cell>
          <cell r="B60" t="str">
            <v>October 2004</v>
          </cell>
          <cell r="C60" t="str">
            <v>Mobile Internet</v>
          </cell>
          <cell r="E60">
            <v>14</v>
          </cell>
          <cell r="F60">
            <v>0</v>
          </cell>
          <cell r="G60">
            <v>0</v>
          </cell>
          <cell r="H60">
            <v>0</v>
          </cell>
          <cell r="I60">
            <v>11</v>
          </cell>
          <cell r="J60">
            <v>2</v>
          </cell>
          <cell r="K60">
            <v>0</v>
          </cell>
          <cell r="L60">
            <v>1</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row>
        <row r="61">
          <cell r="A61" t="str">
            <v>Privatni korisnici</v>
          </cell>
          <cell r="B61" t="str">
            <v>September 2004</v>
          </cell>
          <cell r="C61" t="str">
            <v>Mobile Internet</v>
          </cell>
          <cell r="E61">
            <v>17</v>
          </cell>
          <cell r="F61">
            <v>0</v>
          </cell>
          <cell r="G61">
            <v>2</v>
          </cell>
          <cell r="H61">
            <v>0</v>
          </cell>
          <cell r="I61">
            <v>10</v>
          </cell>
          <cell r="J61">
            <v>3</v>
          </cell>
          <cell r="K61">
            <v>0</v>
          </cell>
          <cell r="L61">
            <v>0</v>
          </cell>
          <cell r="M61">
            <v>0</v>
          </cell>
          <cell r="N61">
            <v>0</v>
          </cell>
          <cell r="O61">
            <v>0</v>
          </cell>
          <cell r="P61">
            <v>0</v>
          </cell>
          <cell r="Q61">
            <v>0</v>
          </cell>
          <cell r="R61">
            <v>1</v>
          </cell>
          <cell r="S61">
            <v>0</v>
          </cell>
          <cell r="T61">
            <v>0</v>
          </cell>
          <cell r="U61">
            <v>0</v>
          </cell>
          <cell r="V61">
            <v>0</v>
          </cell>
          <cell r="W61">
            <v>0</v>
          </cell>
          <cell r="X61">
            <v>1</v>
          </cell>
          <cell r="Y61">
            <v>0</v>
          </cell>
          <cell r="Z61">
            <v>0</v>
          </cell>
          <cell r="AA61">
            <v>0</v>
          </cell>
          <cell r="AB61">
            <v>0</v>
          </cell>
          <cell r="AC61">
            <v>0</v>
          </cell>
          <cell r="AD61">
            <v>0</v>
          </cell>
          <cell r="AE61">
            <v>0</v>
          </cell>
          <cell r="AF61">
            <v>0</v>
          </cell>
        </row>
        <row r="62">
          <cell r="A62" t="str">
            <v>Privatni korisnici</v>
          </cell>
          <cell r="B62" t="str">
            <v>June 2004</v>
          </cell>
          <cell r="C62" t="str">
            <v>Pro</v>
          </cell>
          <cell r="E62">
            <v>5138</v>
          </cell>
          <cell r="F62">
            <v>42</v>
          </cell>
          <cell r="G62">
            <v>22</v>
          </cell>
          <cell r="H62">
            <v>17</v>
          </cell>
          <cell r="I62">
            <v>29</v>
          </cell>
          <cell r="J62">
            <v>57</v>
          </cell>
          <cell r="K62">
            <v>141</v>
          </cell>
          <cell r="L62">
            <v>122</v>
          </cell>
          <cell r="M62">
            <v>161</v>
          </cell>
          <cell r="N62">
            <v>189</v>
          </cell>
          <cell r="O62">
            <v>207</v>
          </cell>
          <cell r="P62">
            <v>247</v>
          </cell>
          <cell r="Q62">
            <v>270</v>
          </cell>
          <cell r="R62">
            <v>260</v>
          </cell>
          <cell r="S62">
            <v>268</v>
          </cell>
          <cell r="T62">
            <v>255</v>
          </cell>
          <cell r="U62">
            <v>261</v>
          </cell>
          <cell r="V62">
            <v>248</v>
          </cell>
          <cell r="W62">
            <v>215</v>
          </cell>
          <cell r="X62">
            <v>200</v>
          </cell>
          <cell r="Y62">
            <v>159</v>
          </cell>
          <cell r="Z62">
            <v>161</v>
          </cell>
          <cell r="AA62">
            <v>490</v>
          </cell>
          <cell r="AB62">
            <v>296</v>
          </cell>
          <cell r="AC62">
            <v>197</v>
          </cell>
          <cell r="AD62">
            <v>139</v>
          </cell>
          <cell r="AE62">
            <v>111</v>
          </cell>
          <cell r="AF62">
            <v>374</v>
          </cell>
        </row>
        <row r="63">
          <cell r="A63" t="str">
            <v>Privatni korisnici</v>
          </cell>
          <cell r="B63" t="str">
            <v>October 2004</v>
          </cell>
          <cell r="C63" t="str">
            <v>Pro</v>
          </cell>
          <cell r="E63">
            <v>5225</v>
          </cell>
          <cell r="F63">
            <v>36</v>
          </cell>
          <cell r="G63">
            <v>38</v>
          </cell>
          <cell r="H63">
            <v>9</v>
          </cell>
          <cell r="I63">
            <v>21</v>
          </cell>
          <cell r="J63">
            <v>64</v>
          </cell>
          <cell r="K63">
            <v>116</v>
          </cell>
          <cell r="L63">
            <v>147</v>
          </cell>
          <cell r="M63">
            <v>167</v>
          </cell>
          <cell r="N63">
            <v>211</v>
          </cell>
          <cell r="O63">
            <v>263</v>
          </cell>
          <cell r="P63">
            <v>241</v>
          </cell>
          <cell r="Q63">
            <v>270</v>
          </cell>
          <cell r="R63">
            <v>278</v>
          </cell>
          <cell r="S63">
            <v>260</v>
          </cell>
          <cell r="T63">
            <v>247</v>
          </cell>
          <cell r="U63">
            <v>256</v>
          </cell>
          <cell r="V63">
            <v>239</v>
          </cell>
          <cell r="W63">
            <v>218</v>
          </cell>
          <cell r="X63">
            <v>190</v>
          </cell>
          <cell r="Y63">
            <v>187</v>
          </cell>
          <cell r="Z63">
            <v>140</v>
          </cell>
          <cell r="AA63">
            <v>506</v>
          </cell>
          <cell r="AB63">
            <v>319</v>
          </cell>
          <cell r="AC63">
            <v>210</v>
          </cell>
          <cell r="AD63">
            <v>165</v>
          </cell>
          <cell r="AE63">
            <v>113</v>
          </cell>
          <cell r="AF63">
            <v>314</v>
          </cell>
        </row>
        <row r="64">
          <cell r="A64" t="str">
            <v>Privatni korisnici</v>
          </cell>
          <cell r="B64" t="str">
            <v>July 2004</v>
          </cell>
          <cell r="C64" t="str">
            <v>Pro</v>
          </cell>
          <cell r="E64">
            <v>5067</v>
          </cell>
          <cell r="F64">
            <v>39</v>
          </cell>
          <cell r="G64">
            <v>31</v>
          </cell>
          <cell r="H64">
            <v>6</v>
          </cell>
          <cell r="I64">
            <v>19</v>
          </cell>
          <cell r="J64">
            <v>59</v>
          </cell>
          <cell r="K64">
            <v>133</v>
          </cell>
          <cell r="L64">
            <v>124</v>
          </cell>
          <cell r="M64">
            <v>140</v>
          </cell>
          <cell r="N64">
            <v>216</v>
          </cell>
          <cell r="O64">
            <v>199</v>
          </cell>
          <cell r="P64">
            <v>240</v>
          </cell>
          <cell r="Q64">
            <v>254</v>
          </cell>
          <cell r="R64">
            <v>272</v>
          </cell>
          <cell r="S64">
            <v>259</v>
          </cell>
          <cell r="T64">
            <v>228</v>
          </cell>
          <cell r="U64">
            <v>263</v>
          </cell>
          <cell r="V64">
            <v>232</v>
          </cell>
          <cell r="W64">
            <v>209</v>
          </cell>
          <cell r="X64">
            <v>185</v>
          </cell>
          <cell r="Y64">
            <v>194</v>
          </cell>
          <cell r="Z64">
            <v>159</v>
          </cell>
          <cell r="AA64">
            <v>517</v>
          </cell>
          <cell r="AB64">
            <v>307</v>
          </cell>
          <cell r="AC64">
            <v>213</v>
          </cell>
          <cell r="AD64">
            <v>143</v>
          </cell>
          <cell r="AE64">
            <v>93</v>
          </cell>
          <cell r="AF64">
            <v>333</v>
          </cell>
        </row>
        <row r="65">
          <cell r="A65" t="str">
            <v>Privatni korisnici</v>
          </cell>
          <cell r="B65" t="str">
            <v>August 2004</v>
          </cell>
          <cell r="C65" t="str">
            <v>Pro</v>
          </cell>
          <cell r="E65">
            <v>5108</v>
          </cell>
          <cell r="F65">
            <v>35</v>
          </cell>
          <cell r="G65">
            <v>38</v>
          </cell>
          <cell r="H65">
            <v>11</v>
          </cell>
          <cell r="I65">
            <v>21</v>
          </cell>
          <cell r="J65">
            <v>57</v>
          </cell>
          <cell r="K65">
            <v>139</v>
          </cell>
          <cell r="L65">
            <v>157</v>
          </cell>
          <cell r="M65">
            <v>165</v>
          </cell>
          <cell r="N65">
            <v>252</v>
          </cell>
          <cell r="O65">
            <v>236</v>
          </cell>
          <cell r="P65">
            <v>265</v>
          </cell>
          <cell r="Q65">
            <v>245</v>
          </cell>
          <cell r="R65">
            <v>254</v>
          </cell>
          <cell r="S65">
            <v>295</v>
          </cell>
          <cell r="T65">
            <v>280</v>
          </cell>
          <cell r="U65">
            <v>233</v>
          </cell>
          <cell r="V65">
            <v>250</v>
          </cell>
          <cell r="W65">
            <v>202</v>
          </cell>
          <cell r="X65">
            <v>206</v>
          </cell>
          <cell r="Y65">
            <v>171</v>
          </cell>
          <cell r="Z65">
            <v>163</v>
          </cell>
          <cell r="AA65">
            <v>460</v>
          </cell>
          <cell r="AB65">
            <v>285</v>
          </cell>
          <cell r="AC65">
            <v>196</v>
          </cell>
          <cell r="AD65">
            <v>136</v>
          </cell>
          <cell r="AE65">
            <v>86</v>
          </cell>
          <cell r="AF65">
            <v>270</v>
          </cell>
        </row>
        <row r="66">
          <cell r="A66" t="str">
            <v>Privatni korisnici</v>
          </cell>
          <cell r="B66" t="str">
            <v>September 2004</v>
          </cell>
          <cell r="C66" t="str">
            <v>Pro</v>
          </cell>
          <cell r="E66">
            <v>5159</v>
          </cell>
          <cell r="F66">
            <v>38</v>
          </cell>
          <cell r="G66">
            <v>41</v>
          </cell>
          <cell r="H66">
            <v>11</v>
          </cell>
          <cell r="I66">
            <v>19</v>
          </cell>
          <cell r="J66">
            <v>54</v>
          </cell>
          <cell r="K66">
            <v>121</v>
          </cell>
          <cell r="L66">
            <v>143</v>
          </cell>
          <cell r="M66">
            <v>208</v>
          </cell>
          <cell r="N66">
            <v>211</v>
          </cell>
          <cell r="O66">
            <v>243</v>
          </cell>
          <cell r="P66">
            <v>253</v>
          </cell>
          <cell r="Q66">
            <v>251</v>
          </cell>
          <cell r="R66">
            <v>268</v>
          </cell>
          <cell r="S66">
            <v>272</v>
          </cell>
          <cell r="T66">
            <v>251</v>
          </cell>
          <cell r="U66">
            <v>263</v>
          </cell>
          <cell r="V66">
            <v>240</v>
          </cell>
          <cell r="W66">
            <v>211</v>
          </cell>
          <cell r="X66">
            <v>191</v>
          </cell>
          <cell r="Y66">
            <v>172</v>
          </cell>
          <cell r="Z66">
            <v>146</v>
          </cell>
          <cell r="AA66">
            <v>471</v>
          </cell>
          <cell r="AB66">
            <v>330</v>
          </cell>
          <cell r="AC66">
            <v>189</v>
          </cell>
          <cell r="AD66">
            <v>157</v>
          </cell>
          <cell r="AE66">
            <v>90</v>
          </cell>
          <cell r="AF66">
            <v>315</v>
          </cell>
        </row>
        <row r="67">
          <cell r="A67" t="str">
            <v>Privatni korisnici</v>
          </cell>
          <cell r="B67" t="str">
            <v>August 2004</v>
          </cell>
          <cell r="C67" t="str">
            <v>Student Active</v>
          </cell>
          <cell r="E67">
            <v>2</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1</v>
          </cell>
          <cell r="U67">
            <v>0</v>
          </cell>
          <cell r="V67">
            <v>0</v>
          </cell>
          <cell r="W67">
            <v>0</v>
          </cell>
          <cell r="X67">
            <v>1</v>
          </cell>
          <cell r="Y67">
            <v>0</v>
          </cell>
          <cell r="Z67">
            <v>0</v>
          </cell>
          <cell r="AA67">
            <v>0</v>
          </cell>
          <cell r="AB67">
            <v>0</v>
          </cell>
          <cell r="AC67">
            <v>0</v>
          </cell>
          <cell r="AD67">
            <v>0</v>
          </cell>
          <cell r="AE67">
            <v>0</v>
          </cell>
          <cell r="AF67">
            <v>0</v>
          </cell>
        </row>
        <row r="68">
          <cell r="A68" t="str">
            <v>Privatni korisnici</v>
          </cell>
          <cell r="B68" t="str">
            <v>July 2004</v>
          </cell>
          <cell r="C68" t="str">
            <v>Student Active</v>
          </cell>
          <cell r="E68">
            <v>3</v>
          </cell>
          <cell r="F68">
            <v>0</v>
          </cell>
          <cell r="G68">
            <v>0</v>
          </cell>
          <cell r="H68">
            <v>0</v>
          </cell>
          <cell r="I68">
            <v>0</v>
          </cell>
          <cell r="J68">
            <v>0</v>
          </cell>
          <cell r="K68">
            <v>0</v>
          </cell>
          <cell r="L68">
            <v>0</v>
          </cell>
          <cell r="M68">
            <v>0</v>
          </cell>
          <cell r="N68">
            <v>0</v>
          </cell>
          <cell r="O68">
            <v>0</v>
          </cell>
          <cell r="P68">
            <v>0</v>
          </cell>
          <cell r="Q68">
            <v>1</v>
          </cell>
          <cell r="R68">
            <v>0</v>
          </cell>
          <cell r="S68">
            <v>0</v>
          </cell>
          <cell r="T68">
            <v>1</v>
          </cell>
          <cell r="U68">
            <v>0</v>
          </cell>
          <cell r="V68">
            <v>0</v>
          </cell>
          <cell r="W68">
            <v>0</v>
          </cell>
          <cell r="X68">
            <v>0</v>
          </cell>
          <cell r="Y68">
            <v>0</v>
          </cell>
          <cell r="Z68">
            <v>0</v>
          </cell>
          <cell r="AA68">
            <v>0</v>
          </cell>
          <cell r="AB68">
            <v>1</v>
          </cell>
          <cell r="AC68">
            <v>0</v>
          </cell>
          <cell r="AD68">
            <v>0</v>
          </cell>
          <cell r="AE68">
            <v>0</v>
          </cell>
          <cell r="AF68">
            <v>0</v>
          </cell>
        </row>
        <row r="69">
          <cell r="A69" t="str">
            <v>Privatni korisnici</v>
          </cell>
          <cell r="B69" t="str">
            <v>June 2004</v>
          </cell>
          <cell r="C69" t="str">
            <v>Student Active</v>
          </cell>
          <cell r="E69">
            <v>3</v>
          </cell>
          <cell r="F69">
            <v>0</v>
          </cell>
          <cell r="G69">
            <v>0</v>
          </cell>
          <cell r="H69">
            <v>0</v>
          </cell>
          <cell r="I69">
            <v>0</v>
          </cell>
          <cell r="J69">
            <v>0</v>
          </cell>
          <cell r="K69">
            <v>0</v>
          </cell>
          <cell r="L69">
            <v>0</v>
          </cell>
          <cell r="M69">
            <v>0</v>
          </cell>
          <cell r="N69">
            <v>0</v>
          </cell>
          <cell r="O69">
            <v>1</v>
          </cell>
          <cell r="P69">
            <v>0</v>
          </cell>
          <cell r="Q69">
            <v>0</v>
          </cell>
          <cell r="R69">
            <v>0</v>
          </cell>
          <cell r="S69">
            <v>0</v>
          </cell>
          <cell r="T69">
            <v>0</v>
          </cell>
          <cell r="U69">
            <v>0</v>
          </cell>
          <cell r="V69">
            <v>0</v>
          </cell>
          <cell r="W69">
            <v>0</v>
          </cell>
          <cell r="X69">
            <v>0</v>
          </cell>
          <cell r="Y69">
            <v>0</v>
          </cell>
          <cell r="Z69">
            <v>0</v>
          </cell>
          <cell r="AA69">
            <v>0</v>
          </cell>
          <cell r="AB69">
            <v>1</v>
          </cell>
          <cell r="AC69">
            <v>0</v>
          </cell>
          <cell r="AD69">
            <v>0</v>
          </cell>
          <cell r="AE69">
            <v>0</v>
          </cell>
          <cell r="AF69">
            <v>1</v>
          </cell>
        </row>
        <row r="70">
          <cell r="A70" t="str">
            <v>Privatni korisnici</v>
          </cell>
          <cell r="B70" t="str">
            <v>October 2004</v>
          </cell>
          <cell r="C70" t="str">
            <v>Student Active</v>
          </cell>
          <cell r="E70">
            <v>2</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1</v>
          </cell>
          <cell r="V70">
            <v>0</v>
          </cell>
          <cell r="W70">
            <v>0</v>
          </cell>
          <cell r="X70">
            <v>0</v>
          </cell>
          <cell r="Y70">
            <v>0</v>
          </cell>
          <cell r="Z70">
            <v>0</v>
          </cell>
          <cell r="AA70">
            <v>0</v>
          </cell>
          <cell r="AB70">
            <v>0</v>
          </cell>
          <cell r="AC70">
            <v>0</v>
          </cell>
          <cell r="AD70">
            <v>0</v>
          </cell>
          <cell r="AE70">
            <v>1</v>
          </cell>
          <cell r="AF70">
            <v>0</v>
          </cell>
        </row>
        <row r="71">
          <cell r="A71" t="str">
            <v>Privatni korisnici</v>
          </cell>
          <cell r="B71" t="str">
            <v>September 2004</v>
          </cell>
          <cell r="C71" t="str">
            <v>Student Active</v>
          </cell>
          <cell r="E71">
            <v>2</v>
          </cell>
          <cell r="F71">
            <v>0</v>
          </cell>
          <cell r="G71">
            <v>0</v>
          </cell>
          <cell r="H71">
            <v>0</v>
          </cell>
          <cell r="I71">
            <v>0</v>
          </cell>
          <cell r="J71">
            <v>0</v>
          </cell>
          <cell r="K71">
            <v>0</v>
          </cell>
          <cell r="L71">
            <v>0</v>
          </cell>
          <cell r="M71">
            <v>0</v>
          </cell>
          <cell r="N71">
            <v>0</v>
          </cell>
          <cell r="O71">
            <v>0</v>
          </cell>
          <cell r="P71">
            <v>0</v>
          </cell>
          <cell r="Q71">
            <v>0</v>
          </cell>
          <cell r="R71">
            <v>0</v>
          </cell>
          <cell r="S71">
            <v>1</v>
          </cell>
          <cell r="T71">
            <v>0</v>
          </cell>
          <cell r="U71">
            <v>0</v>
          </cell>
          <cell r="V71">
            <v>0</v>
          </cell>
          <cell r="W71">
            <v>0</v>
          </cell>
          <cell r="X71">
            <v>0</v>
          </cell>
          <cell r="Y71">
            <v>0</v>
          </cell>
          <cell r="Z71">
            <v>0</v>
          </cell>
          <cell r="AA71">
            <v>0</v>
          </cell>
          <cell r="AB71">
            <v>0</v>
          </cell>
          <cell r="AC71">
            <v>1</v>
          </cell>
          <cell r="AD71">
            <v>0</v>
          </cell>
          <cell r="AE71">
            <v>0</v>
          </cell>
          <cell r="AF71">
            <v>0</v>
          </cell>
        </row>
        <row r="72">
          <cell r="A72" t="str">
            <v>Privatni korisnici</v>
          </cell>
          <cell r="B72" t="str">
            <v>September 2004</v>
          </cell>
          <cell r="C72" t="str">
            <v>Student Classic</v>
          </cell>
          <cell r="E72">
            <v>23</v>
          </cell>
          <cell r="F72">
            <v>0</v>
          </cell>
          <cell r="G72">
            <v>0</v>
          </cell>
          <cell r="H72">
            <v>0</v>
          </cell>
          <cell r="I72">
            <v>3</v>
          </cell>
          <cell r="J72">
            <v>1</v>
          </cell>
          <cell r="K72">
            <v>1</v>
          </cell>
          <cell r="L72">
            <v>3</v>
          </cell>
          <cell r="M72">
            <v>5</v>
          </cell>
          <cell r="N72">
            <v>1</v>
          </cell>
          <cell r="O72">
            <v>1</v>
          </cell>
          <cell r="P72">
            <v>3</v>
          </cell>
          <cell r="Q72">
            <v>0</v>
          </cell>
          <cell r="R72">
            <v>2</v>
          </cell>
          <cell r="S72">
            <v>1</v>
          </cell>
          <cell r="T72">
            <v>0</v>
          </cell>
          <cell r="U72">
            <v>0</v>
          </cell>
          <cell r="V72">
            <v>1</v>
          </cell>
          <cell r="W72">
            <v>0</v>
          </cell>
          <cell r="X72">
            <v>0</v>
          </cell>
          <cell r="Y72">
            <v>0</v>
          </cell>
          <cell r="Z72">
            <v>0</v>
          </cell>
          <cell r="AA72">
            <v>1</v>
          </cell>
          <cell r="AB72">
            <v>0</v>
          </cell>
          <cell r="AC72">
            <v>0</v>
          </cell>
          <cell r="AD72">
            <v>0</v>
          </cell>
          <cell r="AE72">
            <v>0</v>
          </cell>
          <cell r="AF72">
            <v>0</v>
          </cell>
        </row>
        <row r="73">
          <cell r="A73" t="str">
            <v>Privatni korisnici</v>
          </cell>
          <cell r="B73" t="str">
            <v>August 2004</v>
          </cell>
          <cell r="C73" t="str">
            <v>Student Classic</v>
          </cell>
          <cell r="E73">
            <v>24</v>
          </cell>
          <cell r="F73">
            <v>0</v>
          </cell>
          <cell r="G73">
            <v>0</v>
          </cell>
          <cell r="H73">
            <v>0</v>
          </cell>
          <cell r="I73">
            <v>1</v>
          </cell>
          <cell r="J73">
            <v>3</v>
          </cell>
          <cell r="K73">
            <v>2</v>
          </cell>
          <cell r="L73">
            <v>5</v>
          </cell>
          <cell r="M73">
            <v>1</v>
          </cell>
          <cell r="N73">
            <v>5</v>
          </cell>
          <cell r="O73">
            <v>1</v>
          </cell>
          <cell r="P73">
            <v>1</v>
          </cell>
          <cell r="Q73">
            <v>1</v>
          </cell>
          <cell r="R73">
            <v>1</v>
          </cell>
          <cell r="S73">
            <v>0</v>
          </cell>
          <cell r="T73">
            <v>0</v>
          </cell>
          <cell r="U73">
            <v>0</v>
          </cell>
          <cell r="V73">
            <v>0</v>
          </cell>
          <cell r="W73">
            <v>0</v>
          </cell>
          <cell r="X73">
            <v>0</v>
          </cell>
          <cell r="Y73">
            <v>1</v>
          </cell>
          <cell r="Z73">
            <v>0</v>
          </cell>
          <cell r="AA73">
            <v>1</v>
          </cell>
          <cell r="AB73">
            <v>1</v>
          </cell>
          <cell r="AC73">
            <v>0</v>
          </cell>
          <cell r="AD73">
            <v>0</v>
          </cell>
          <cell r="AE73">
            <v>0</v>
          </cell>
          <cell r="AF73">
            <v>0</v>
          </cell>
        </row>
        <row r="74">
          <cell r="A74" t="str">
            <v>Privatni korisnici</v>
          </cell>
          <cell r="B74" t="str">
            <v>July 2004</v>
          </cell>
          <cell r="C74" t="str">
            <v>Student Classic</v>
          </cell>
          <cell r="E74">
            <v>28</v>
          </cell>
          <cell r="F74">
            <v>0</v>
          </cell>
          <cell r="G74">
            <v>0</v>
          </cell>
          <cell r="H74">
            <v>0</v>
          </cell>
          <cell r="I74">
            <v>2</v>
          </cell>
          <cell r="J74">
            <v>1</v>
          </cell>
          <cell r="K74">
            <v>3</v>
          </cell>
          <cell r="L74">
            <v>2</v>
          </cell>
          <cell r="M74">
            <v>5</v>
          </cell>
          <cell r="N74">
            <v>2</v>
          </cell>
          <cell r="O74">
            <v>2</v>
          </cell>
          <cell r="P74">
            <v>2</v>
          </cell>
          <cell r="Q74">
            <v>4</v>
          </cell>
          <cell r="R74">
            <v>0</v>
          </cell>
          <cell r="S74">
            <v>0</v>
          </cell>
          <cell r="T74">
            <v>2</v>
          </cell>
          <cell r="U74">
            <v>0</v>
          </cell>
          <cell r="V74">
            <v>0</v>
          </cell>
          <cell r="W74">
            <v>0</v>
          </cell>
          <cell r="X74">
            <v>0</v>
          </cell>
          <cell r="Y74">
            <v>0</v>
          </cell>
          <cell r="Z74">
            <v>0</v>
          </cell>
          <cell r="AA74">
            <v>1</v>
          </cell>
          <cell r="AB74">
            <v>0</v>
          </cell>
          <cell r="AC74">
            <v>1</v>
          </cell>
          <cell r="AD74">
            <v>0</v>
          </cell>
          <cell r="AE74">
            <v>0</v>
          </cell>
          <cell r="AF74">
            <v>1</v>
          </cell>
        </row>
        <row r="75">
          <cell r="A75" t="str">
            <v>Privatni korisnici</v>
          </cell>
          <cell r="B75" t="str">
            <v>June 2004</v>
          </cell>
          <cell r="C75" t="str">
            <v>Student Classic</v>
          </cell>
          <cell r="E75">
            <v>26</v>
          </cell>
          <cell r="F75">
            <v>0</v>
          </cell>
          <cell r="G75">
            <v>0</v>
          </cell>
          <cell r="H75">
            <v>0</v>
          </cell>
          <cell r="I75">
            <v>3</v>
          </cell>
          <cell r="J75">
            <v>0</v>
          </cell>
          <cell r="K75">
            <v>2</v>
          </cell>
          <cell r="L75">
            <v>5</v>
          </cell>
          <cell r="M75">
            <v>4</v>
          </cell>
          <cell r="N75">
            <v>2</v>
          </cell>
          <cell r="O75">
            <v>3</v>
          </cell>
          <cell r="P75">
            <v>1</v>
          </cell>
          <cell r="Q75">
            <v>0</v>
          </cell>
          <cell r="R75">
            <v>1</v>
          </cell>
          <cell r="S75">
            <v>0</v>
          </cell>
          <cell r="T75">
            <v>0</v>
          </cell>
          <cell r="U75">
            <v>1</v>
          </cell>
          <cell r="V75">
            <v>0</v>
          </cell>
          <cell r="W75">
            <v>1</v>
          </cell>
          <cell r="X75">
            <v>1</v>
          </cell>
          <cell r="Y75">
            <v>0</v>
          </cell>
          <cell r="Z75">
            <v>0</v>
          </cell>
          <cell r="AA75">
            <v>0</v>
          </cell>
          <cell r="AB75">
            <v>1</v>
          </cell>
          <cell r="AC75">
            <v>0</v>
          </cell>
          <cell r="AD75">
            <v>0</v>
          </cell>
          <cell r="AE75">
            <v>0</v>
          </cell>
          <cell r="AF75">
            <v>1</v>
          </cell>
        </row>
        <row r="76">
          <cell r="A76" t="str">
            <v>Privatni korisnici</v>
          </cell>
          <cell r="B76" t="str">
            <v>October 2004</v>
          </cell>
          <cell r="C76" t="str">
            <v>Student Classic</v>
          </cell>
          <cell r="E76">
            <v>22</v>
          </cell>
          <cell r="F76">
            <v>0</v>
          </cell>
          <cell r="G76">
            <v>0</v>
          </cell>
          <cell r="H76">
            <v>0</v>
          </cell>
          <cell r="I76">
            <v>3</v>
          </cell>
          <cell r="J76">
            <v>1</v>
          </cell>
          <cell r="K76">
            <v>2</v>
          </cell>
          <cell r="L76">
            <v>4</v>
          </cell>
          <cell r="M76">
            <v>3</v>
          </cell>
          <cell r="N76">
            <v>1</v>
          </cell>
          <cell r="O76">
            <v>2</v>
          </cell>
          <cell r="P76">
            <v>3</v>
          </cell>
          <cell r="Q76">
            <v>0</v>
          </cell>
          <cell r="R76">
            <v>1</v>
          </cell>
          <cell r="S76">
            <v>0</v>
          </cell>
          <cell r="T76">
            <v>1</v>
          </cell>
          <cell r="U76">
            <v>0</v>
          </cell>
          <cell r="V76">
            <v>0</v>
          </cell>
          <cell r="W76">
            <v>0</v>
          </cell>
          <cell r="X76">
            <v>0</v>
          </cell>
          <cell r="Y76">
            <v>0</v>
          </cell>
          <cell r="Z76">
            <v>0</v>
          </cell>
          <cell r="AA76">
            <v>0</v>
          </cell>
          <cell r="AB76">
            <v>0</v>
          </cell>
          <cell r="AC76">
            <v>1</v>
          </cell>
          <cell r="AD76">
            <v>0</v>
          </cell>
          <cell r="AE76">
            <v>0</v>
          </cell>
          <cell r="AF76">
            <v>0</v>
          </cell>
        </row>
        <row r="77">
          <cell r="A77" t="str">
            <v>Privatni korisnici</v>
          </cell>
          <cell r="B77" t="str">
            <v>September 2004</v>
          </cell>
          <cell r="C77" t="str">
            <v>Student Data</v>
          </cell>
          <cell r="E77">
            <v>1</v>
          </cell>
          <cell r="F77">
            <v>0</v>
          </cell>
          <cell r="G77">
            <v>1</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row>
        <row r="78">
          <cell r="A78" t="str">
            <v>Privatni korisnici</v>
          </cell>
          <cell r="B78" t="str">
            <v>October 2004</v>
          </cell>
          <cell r="C78" t="str">
            <v>Student Data</v>
          </cell>
          <cell r="E78">
            <v>1</v>
          </cell>
          <cell r="F78">
            <v>0</v>
          </cell>
          <cell r="G78">
            <v>1</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row>
        <row r="79">
          <cell r="A79" t="str">
            <v>Privatni korisnici</v>
          </cell>
          <cell r="B79" t="str">
            <v>August 2004</v>
          </cell>
          <cell r="C79" t="str">
            <v>Student Data</v>
          </cell>
          <cell r="E79">
            <v>1</v>
          </cell>
          <cell r="F79">
            <v>0</v>
          </cell>
          <cell r="G79">
            <v>1</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row>
        <row r="80">
          <cell r="A80" t="str">
            <v>Privatni korisnici</v>
          </cell>
          <cell r="B80" t="str">
            <v>July 2004</v>
          </cell>
          <cell r="C80" t="str">
            <v>Student Data</v>
          </cell>
          <cell r="E80">
            <v>1</v>
          </cell>
          <cell r="F80">
            <v>0</v>
          </cell>
          <cell r="G80">
            <v>1</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row>
        <row r="81">
          <cell r="A81" t="str">
            <v>Privatni korisnici</v>
          </cell>
          <cell r="B81" t="str">
            <v>June 2004</v>
          </cell>
          <cell r="C81" t="str">
            <v>Student Data</v>
          </cell>
          <cell r="E81">
            <v>1</v>
          </cell>
          <cell r="F81">
            <v>0</v>
          </cell>
          <cell r="G81">
            <v>1</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row>
        <row r="82">
          <cell r="A82" t="str">
            <v>Privatni korisnici</v>
          </cell>
          <cell r="B82" t="str">
            <v>August 2004</v>
          </cell>
          <cell r="C82" t="str">
            <v>Student Pro</v>
          </cell>
          <cell r="E82">
            <v>2</v>
          </cell>
          <cell r="F82">
            <v>0</v>
          </cell>
          <cell r="G82">
            <v>0</v>
          </cell>
          <cell r="H82">
            <v>0</v>
          </cell>
          <cell r="I82">
            <v>0</v>
          </cell>
          <cell r="J82">
            <v>0</v>
          </cell>
          <cell r="K82">
            <v>0</v>
          </cell>
          <cell r="L82">
            <v>0</v>
          </cell>
          <cell r="M82">
            <v>0</v>
          </cell>
          <cell r="N82">
            <v>0</v>
          </cell>
          <cell r="O82">
            <v>0</v>
          </cell>
          <cell r="P82">
            <v>0</v>
          </cell>
          <cell r="Q82">
            <v>1</v>
          </cell>
          <cell r="R82">
            <v>0</v>
          </cell>
          <cell r="S82">
            <v>0</v>
          </cell>
          <cell r="T82">
            <v>0</v>
          </cell>
          <cell r="U82">
            <v>0</v>
          </cell>
          <cell r="V82">
            <v>0</v>
          </cell>
          <cell r="W82">
            <v>0</v>
          </cell>
          <cell r="X82">
            <v>1</v>
          </cell>
          <cell r="Y82">
            <v>0</v>
          </cell>
          <cell r="Z82">
            <v>0</v>
          </cell>
          <cell r="AA82">
            <v>0</v>
          </cell>
          <cell r="AB82">
            <v>0</v>
          </cell>
          <cell r="AC82">
            <v>0</v>
          </cell>
          <cell r="AD82">
            <v>0</v>
          </cell>
          <cell r="AE82">
            <v>0</v>
          </cell>
          <cell r="AF82">
            <v>0</v>
          </cell>
        </row>
        <row r="83">
          <cell r="A83" t="str">
            <v>Privatni korisnici</v>
          </cell>
          <cell r="B83" t="str">
            <v>July 2004</v>
          </cell>
          <cell r="C83" t="str">
            <v>Student Pro</v>
          </cell>
          <cell r="E83">
            <v>2</v>
          </cell>
          <cell r="F83">
            <v>0</v>
          </cell>
          <cell r="G83">
            <v>0</v>
          </cell>
          <cell r="H83">
            <v>0</v>
          </cell>
          <cell r="I83">
            <v>0</v>
          </cell>
          <cell r="J83">
            <v>0</v>
          </cell>
          <cell r="K83">
            <v>0</v>
          </cell>
          <cell r="L83">
            <v>0</v>
          </cell>
          <cell r="M83">
            <v>0</v>
          </cell>
          <cell r="N83">
            <v>0</v>
          </cell>
          <cell r="O83">
            <v>0</v>
          </cell>
          <cell r="P83">
            <v>0</v>
          </cell>
          <cell r="Q83">
            <v>0</v>
          </cell>
          <cell r="R83">
            <v>1</v>
          </cell>
          <cell r="S83">
            <v>0</v>
          </cell>
          <cell r="T83">
            <v>0</v>
          </cell>
          <cell r="U83">
            <v>0</v>
          </cell>
          <cell r="V83">
            <v>0</v>
          </cell>
          <cell r="W83">
            <v>0</v>
          </cell>
          <cell r="X83">
            <v>0</v>
          </cell>
          <cell r="Y83">
            <v>1</v>
          </cell>
          <cell r="Z83">
            <v>0</v>
          </cell>
          <cell r="AA83">
            <v>0</v>
          </cell>
          <cell r="AB83">
            <v>0</v>
          </cell>
          <cell r="AC83">
            <v>0</v>
          </cell>
          <cell r="AD83">
            <v>0</v>
          </cell>
          <cell r="AE83">
            <v>0</v>
          </cell>
          <cell r="AF83">
            <v>0</v>
          </cell>
        </row>
        <row r="84">
          <cell r="A84" t="str">
            <v>Privatni korisnici</v>
          </cell>
          <cell r="B84" t="str">
            <v>June 2004</v>
          </cell>
          <cell r="C84" t="str">
            <v>Student Pro</v>
          </cell>
          <cell r="E84">
            <v>2</v>
          </cell>
          <cell r="F84">
            <v>0</v>
          </cell>
          <cell r="G84">
            <v>0</v>
          </cell>
          <cell r="H84">
            <v>0</v>
          </cell>
          <cell r="I84">
            <v>0</v>
          </cell>
          <cell r="J84">
            <v>0</v>
          </cell>
          <cell r="K84">
            <v>0</v>
          </cell>
          <cell r="L84">
            <v>0</v>
          </cell>
          <cell r="M84">
            <v>0</v>
          </cell>
          <cell r="N84">
            <v>0</v>
          </cell>
          <cell r="O84">
            <v>1</v>
          </cell>
          <cell r="P84">
            <v>0</v>
          </cell>
          <cell r="Q84">
            <v>0</v>
          </cell>
          <cell r="R84">
            <v>0</v>
          </cell>
          <cell r="S84">
            <v>0</v>
          </cell>
          <cell r="T84">
            <v>0</v>
          </cell>
          <cell r="U84">
            <v>0</v>
          </cell>
          <cell r="V84">
            <v>0</v>
          </cell>
          <cell r="W84">
            <v>0</v>
          </cell>
          <cell r="X84">
            <v>0</v>
          </cell>
          <cell r="Y84">
            <v>0</v>
          </cell>
          <cell r="Z84">
            <v>0</v>
          </cell>
          <cell r="AA84">
            <v>1</v>
          </cell>
          <cell r="AB84">
            <v>0</v>
          </cell>
          <cell r="AC84">
            <v>0</v>
          </cell>
          <cell r="AD84">
            <v>0</v>
          </cell>
          <cell r="AE84">
            <v>0</v>
          </cell>
          <cell r="AF84">
            <v>0</v>
          </cell>
        </row>
        <row r="85">
          <cell r="A85" t="str">
            <v>Privatni korisnici</v>
          </cell>
          <cell r="B85" t="str">
            <v>October 2004</v>
          </cell>
          <cell r="C85" t="str">
            <v>Student Pro</v>
          </cell>
          <cell r="E85">
            <v>2</v>
          </cell>
          <cell r="F85">
            <v>0</v>
          </cell>
          <cell r="G85">
            <v>0</v>
          </cell>
          <cell r="H85">
            <v>0</v>
          </cell>
          <cell r="I85">
            <v>0</v>
          </cell>
          <cell r="J85">
            <v>0</v>
          </cell>
          <cell r="K85">
            <v>0</v>
          </cell>
          <cell r="L85">
            <v>0</v>
          </cell>
          <cell r="M85">
            <v>1</v>
          </cell>
          <cell r="N85">
            <v>0</v>
          </cell>
          <cell r="O85">
            <v>0</v>
          </cell>
          <cell r="P85">
            <v>0</v>
          </cell>
          <cell r="Q85">
            <v>0</v>
          </cell>
          <cell r="R85">
            <v>0</v>
          </cell>
          <cell r="S85">
            <v>0</v>
          </cell>
          <cell r="T85">
            <v>0</v>
          </cell>
          <cell r="U85">
            <v>0</v>
          </cell>
          <cell r="V85">
            <v>0</v>
          </cell>
          <cell r="W85">
            <v>0</v>
          </cell>
          <cell r="X85">
            <v>1</v>
          </cell>
          <cell r="Y85">
            <v>0</v>
          </cell>
          <cell r="Z85">
            <v>0</v>
          </cell>
          <cell r="AA85">
            <v>0</v>
          </cell>
          <cell r="AB85">
            <v>0</v>
          </cell>
          <cell r="AC85">
            <v>0</v>
          </cell>
          <cell r="AD85">
            <v>0</v>
          </cell>
          <cell r="AE85">
            <v>0</v>
          </cell>
          <cell r="AF85">
            <v>0</v>
          </cell>
        </row>
        <row r="86">
          <cell r="A86" t="str">
            <v>Privatni korisnici</v>
          </cell>
          <cell r="B86" t="str">
            <v>September 2004</v>
          </cell>
          <cell r="C86" t="str">
            <v>Student Pro</v>
          </cell>
          <cell r="E86">
            <v>2</v>
          </cell>
          <cell r="F86">
            <v>0</v>
          </cell>
          <cell r="G86">
            <v>0</v>
          </cell>
          <cell r="H86">
            <v>0</v>
          </cell>
          <cell r="I86">
            <v>0</v>
          </cell>
          <cell r="J86">
            <v>0</v>
          </cell>
          <cell r="K86">
            <v>0</v>
          </cell>
          <cell r="L86">
            <v>0</v>
          </cell>
          <cell r="M86">
            <v>0</v>
          </cell>
          <cell r="N86">
            <v>0</v>
          </cell>
          <cell r="O86">
            <v>0</v>
          </cell>
          <cell r="P86">
            <v>1</v>
          </cell>
          <cell r="Q86">
            <v>0</v>
          </cell>
          <cell r="R86">
            <v>0</v>
          </cell>
          <cell r="S86">
            <v>0</v>
          </cell>
          <cell r="T86">
            <v>0</v>
          </cell>
          <cell r="U86">
            <v>0</v>
          </cell>
          <cell r="V86">
            <v>0</v>
          </cell>
          <cell r="W86">
            <v>0</v>
          </cell>
          <cell r="X86">
            <v>1</v>
          </cell>
          <cell r="Y86">
            <v>0</v>
          </cell>
          <cell r="Z86">
            <v>0</v>
          </cell>
          <cell r="AA86">
            <v>0</v>
          </cell>
          <cell r="AB86">
            <v>0</v>
          </cell>
          <cell r="AC86">
            <v>0</v>
          </cell>
          <cell r="AD86">
            <v>0</v>
          </cell>
          <cell r="AE86">
            <v>0</v>
          </cell>
          <cell r="AF86">
            <v>0</v>
          </cell>
        </row>
        <row r="87">
          <cell r="A87" t="str">
            <v>Privatni korisnici</v>
          </cell>
          <cell r="B87" t="str">
            <v>June 2004</v>
          </cell>
          <cell r="C87" t="str">
            <v>Student Trend</v>
          </cell>
          <cell r="E87">
            <v>107</v>
          </cell>
          <cell r="F87">
            <v>0</v>
          </cell>
          <cell r="G87">
            <v>1</v>
          </cell>
          <cell r="H87">
            <v>19</v>
          </cell>
          <cell r="I87">
            <v>14</v>
          </cell>
          <cell r="J87">
            <v>24</v>
          </cell>
          <cell r="K87">
            <v>13</v>
          </cell>
          <cell r="L87">
            <v>12</v>
          </cell>
          <cell r="M87">
            <v>6</v>
          </cell>
          <cell r="N87">
            <v>5</v>
          </cell>
          <cell r="O87">
            <v>4</v>
          </cell>
          <cell r="P87">
            <v>1</v>
          </cell>
          <cell r="Q87">
            <v>3</v>
          </cell>
          <cell r="R87">
            <v>1</v>
          </cell>
          <cell r="S87">
            <v>1</v>
          </cell>
          <cell r="T87">
            <v>1</v>
          </cell>
          <cell r="U87">
            <v>0</v>
          </cell>
          <cell r="V87">
            <v>1</v>
          </cell>
          <cell r="W87">
            <v>0</v>
          </cell>
          <cell r="X87">
            <v>0</v>
          </cell>
          <cell r="Y87">
            <v>1</v>
          </cell>
          <cell r="Z87">
            <v>0</v>
          </cell>
          <cell r="AA87">
            <v>0</v>
          </cell>
          <cell r="AB87">
            <v>0</v>
          </cell>
          <cell r="AC87">
            <v>0</v>
          </cell>
          <cell r="AD87">
            <v>0</v>
          </cell>
          <cell r="AE87">
            <v>0</v>
          </cell>
          <cell r="AF87">
            <v>0</v>
          </cell>
        </row>
        <row r="88">
          <cell r="A88" t="str">
            <v>Privatni korisnici</v>
          </cell>
          <cell r="B88" t="str">
            <v>October 2004</v>
          </cell>
          <cell r="C88" t="str">
            <v>Student Trend</v>
          </cell>
          <cell r="E88">
            <v>91</v>
          </cell>
          <cell r="F88">
            <v>0</v>
          </cell>
          <cell r="G88">
            <v>0</v>
          </cell>
          <cell r="H88">
            <v>18</v>
          </cell>
          <cell r="I88">
            <v>14</v>
          </cell>
          <cell r="J88">
            <v>13</v>
          </cell>
          <cell r="K88">
            <v>12</v>
          </cell>
          <cell r="L88">
            <v>14</v>
          </cell>
          <cell r="M88">
            <v>7</v>
          </cell>
          <cell r="N88">
            <v>6</v>
          </cell>
          <cell r="O88">
            <v>1</v>
          </cell>
          <cell r="P88">
            <v>0</v>
          </cell>
          <cell r="Q88">
            <v>1</v>
          </cell>
          <cell r="R88">
            <v>1</v>
          </cell>
          <cell r="S88">
            <v>1</v>
          </cell>
          <cell r="T88">
            <v>0</v>
          </cell>
          <cell r="U88">
            <v>1</v>
          </cell>
          <cell r="V88">
            <v>0</v>
          </cell>
          <cell r="W88">
            <v>0</v>
          </cell>
          <cell r="X88">
            <v>1</v>
          </cell>
          <cell r="Y88">
            <v>0</v>
          </cell>
          <cell r="Z88">
            <v>1</v>
          </cell>
          <cell r="AA88">
            <v>0</v>
          </cell>
          <cell r="AB88">
            <v>0</v>
          </cell>
          <cell r="AC88">
            <v>0</v>
          </cell>
          <cell r="AD88">
            <v>0</v>
          </cell>
          <cell r="AE88">
            <v>0</v>
          </cell>
          <cell r="AF88">
            <v>0</v>
          </cell>
        </row>
        <row r="89">
          <cell r="A89" t="str">
            <v>Privatni korisnici</v>
          </cell>
          <cell r="B89" t="str">
            <v>July 2004</v>
          </cell>
          <cell r="C89" t="str">
            <v>Student Trend</v>
          </cell>
          <cell r="E89">
            <v>110</v>
          </cell>
          <cell r="F89">
            <v>0</v>
          </cell>
          <cell r="G89">
            <v>2</v>
          </cell>
          <cell r="H89">
            <v>19</v>
          </cell>
          <cell r="I89">
            <v>14</v>
          </cell>
          <cell r="J89">
            <v>19</v>
          </cell>
          <cell r="K89">
            <v>16</v>
          </cell>
          <cell r="L89">
            <v>16</v>
          </cell>
          <cell r="M89">
            <v>10</v>
          </cell>
          <cell r="N89">
            <v>5</v>
          </cell>
          <cell r="O89">
            <v>2</v>
          </cell>
          <cell r="P89">
            <v>3</v>
          </cell>
          <cell r="Q89">
            <v>0</v>
          </cell>
          <cell r="R89">
            <v>2</v>
          </cell>
          <cell r="S89">
            <v>0</v>
          </cell>
          <cell r="T89">
            <v>0</v>
          </cell>
          <cell r="U89">
            <v>0</v>
          </cell>
          <cell r="V89">
            <v>1</v>
          </cell>
          <cell r="W89">
            <v>0</v>
          </cell>
          <cell r="X89">
            <v>0</v>
          </cell>
          <cell r="Y89">
            <v>0</v>
          </cell>
          <cell r="Z89">
            <v>0</v>
          </cell>
          <cell r="AA89">
            <v>1</v>
          </cell>
          <cell r="AB89">
            <v>0</v>
          </cell>
          <cell r="AC89">
            <v>0</v>
          </cell>
          <cell r="AD89">
            <v>0</v>
          </cell>
          <cell r="AE89">
            <v>0</v>
          </cell>
          <cell r="AF89">
            <v>0</v>
          </cell>
        </row>
        <row r="90">
          <cell r="A90" t="str">
            <v>Privatni korisnici</v>
          </cell>
          <cell r="B90" t="str">
            <v>August 2004</v>
          </cell>
          <cell r="C90" t="str">
            <v>Student Trend</v>
          </cell>
          <cell r="E90">
            <v>103</v>
          </cell>
          <cell r="F90">
            <v>0</v>
          </cell>
          <cell r="G90">
            <v>0</v>
          </cell>
          <cell r="H90">
            <v>16</v>
          </cell>
          <cell r="I90">
            <v>25</v>
          </cell>
          <cell r="J90">
            <v>18</v>
          </cell>
          <cell r="K90">
            <v>13</v>
          </cell>
          <cell r="L90">
            <v>7</v>
          </cell>
          <cell r="M90">
            <v>9</v>
          </cell>
          <cell r="N90">
            <v>2</v>
          </cell>
          <cell r="O90">
            <v>2</v>
          </cell>
          <cell r="P90">
            <v>7</v>
          </cell>
          <cell r="Q90">
            <v>1</v>
          </cell>
          <cell r="R90">
            <v>1</v>
          </cell>
          <cell r="S90">
            <v>0</v>
          </cell>
          <cell r="T90">
            <v>2</v>
          </cell>
          <cell r="U90">
            <v>0</v>
          </cell>
          <cell r="V90">
            <v>0</v>
          </cell>
          <cell r="W90">
            <v>0</v>
          </cell>
          <cell r="X90">
            <v>0</v>
          </cell>
          <cell r="Y90">
            <v>0</v>
          </cell>
          <cell r="Z90">
            <v>0</v>
          </cell>
          <cell r="AA90">
            <v>0</v>
          </cell>
          <cell r="AB90">
            <v>0</v>
          </cell>
          <cell r="AC90">
            <v>0</v>
          </cell>
          <cell r="AD90">
            <v>0</v>
          </cell>
          <cell r="AE90">
            <v>0</v>
          </cell>
          <cell r="AF90">
            <v>0</v>
          </cell>
        </row>
        <row r="91">
          <cell r="A91" t="str">
            <v>Privatni korisnici</v>
          </cell>
          <cell r="B91" t="str">
            <v>September 2004</v>
          </cell>
          <cell r="C91" t="str">
            <v>Student Trend</v>
          </cell>
          <cell r="E91">
            <v>95</v>
          </cell>
          <cell r="F91">
            <v>0</v>
          </cell>
          <cell r="G91">
            <v>0</v>
          </cell>
          <cell r="H91">
            <v>18</v>
          </cell>
          <cell r="I91">
            <v>13</v>
          </cell>
          <cell r="J91">
            <v>21</v>
          </cell>
          <cell r="K91">
            <v>6</v>
          </cell>
          <cell r="L91">
            <v>15</v>
          </cell>
          <cell r="M91">
            <v>3</v>
          </cell>
          <cell r="N91">
            <v>4</v>
          </cell>
          <cell r="O91">
            <v>6</v>
          </cell>
          <cell r="P91">
            <v>5</v>
          </cell>
          <cell r="Q91">
            <v>1</v>
          </cell>
          <cell r="R91">
            <v>1</v>
          </cell>
          <cell r="S91">
            <v>2</v>
          </cell>
          <cell r="T91">
            <v>0</v>
          </cell>
          <cell r="U91">
            <v>0</v>
          </cell>
          <cell r="V91">
            <v>0</v>
          </cell>
          <cell r="W91">
            <v>0</v>
          </cell>
          <cell r="X91">
            <v>0</v>
          </cell>
          <cell r="Y91">
            <v>0</v>
          </cell>
          <cell r="Z91">
            <v>0</v>
          </cell>
          <cell r="AA91">
            <v>0</v>
          </cell>
          <cell r="AB91">
            <v>0</v>
          </cell>
          <cell r="AC91">
            <v>0</v>
          </cell>
          <cell r="AD91">
            <v>0</v>
          </cell>
          <cell r="AE91">
            <v>0</v>
          </cell>
          <cell r="AF91">
            <v>0</v>
          </cell>
        </row>
        <row r="92">
          <cell r="A92" t="str">
            <v>Privatni korisnici</v>
          </cell>
          <cell r="B92" t="str">
            <v>August 2004</v>
          </cell>
          <cell r="C92" t="str">
            <v>Tarifa 60</v>
          </cell>
          <cell r="E92">
            <v>10397</v>
          </cell>
          <cell r="F92">
            <v>0</v>
          </cell>
          <cell r="G92">
            <v>39</v>
          </cell>
          <cell r="H92">
            <v>1776</v>
          </cell>
          <cell r="I92">
            <v>2205</v>
          </cell>
          <cell r="J92">
            <v>1619</v>
          </cell>
          <cell r="K92">
            <v>1297</v>
          </cell>
          <cell r="L92">
            <v>875</v>
          </cell>
          <cell r="M92">
            <v>577</v>
          </cell>
          <cell r="N92">
            <v>442</v>
          </cell>
          <cell r="O92">
            <v>310</v>
          </cell>
          <cell r="P92">
            <v>274</v>
          </cell>
          <cell r="Q92">
            <v>188</v>
          </cell>
          <cell r="R92">
            <v>143</v>
          </cell>
          <cell r="S92">
            <v>104</v>
          </cell>
          <cell r="T92">
            <v>88</v>
          </cell>
          <cell r="U92">
            <v>59</v>
          </cell>
          <cell r="V92">
            <v>57</v>
          </cell>
          <cell r="W92">
            <v>43</v>
          </cell>
          <cell r="X92">
            <v>34</v>
          </cell>
          <cell r="Y92">
            <v>27</v>
          </cell>
          <cell r="Z92">
            <v>35</v>
          </cell>
          <cell r="AA92">
            <v>68</v>
          </cell>
          <cell r="AB92">
            <v>39</v>
          </cell>
          <cell r="AC92">
            <v>28</v>
          </cell>
          <cell r="AD92">
            <v>14</v>
          </cell>
          <cell r="AE92">
            <v>22</v>
          </cell>
          <cell r="AF92">
            <v>34</v>
          </cell>
        </row>
        <row r="93">
          <cell r="A93" t="str">
            <v>Privatni korisnici</v>
          </cell>
          <cell r="B93" t="str">
            <v>July 2004</v>
          </cell>
          <cell r="C93" t="str">
            <v>Tarifa 60</v>
          </cell>
          <cell r="E93">
            <v>8153</v>
          </cell>
          <cell r="F93">
            <v>0</v>
          </cell>
          <cell r="G93">
            <v>11</v>
          </cell>
          <cell r="H93">
            <v>1136</v>
          </cell>
          <cell r="I93">
            <v>1777</v>
          </cell>
          <cell r="J93">
            <v>1312</v>
          </cell>
          <cell r="K93">
            <v>969</v>
          </cell>
          <cell r="L93">
            <v>730</v>
          </cell>
          <cell r="M93">
            <v>552</v>
          </cell>
          <cell r="N93">
            <v>345</v>
          </cell>
          <cell r="O93">
            <v>272</v>
          </cell>
          <cell r="P93">
            <v>194</v>
          </cell>
          <cell r="Q93">
            <v>162</v>
          </cell>
          <cell r="R93">
            <v>107</v>
          </cell>
          <cell r="S93">
            <v>90</v>
          </cell>
          <cell r="T93">
            <v>79</v>
          </cell>
          <cell r="U93">
            <v>64</v>
          </cell>
          <cell r="V93">
            <v>44</v>
          </cell>
          <cell r="W93">
            <v>40</v>
          </cell>
          <cell r="X93">
            <v>23</v>
          </cell>
          <cell r="Y93">
            <v>19</v>
          </cell>
          <cell r="Z93">
            <v>23</v>
          </cell>
          <cell r="AA93">
            <v>62</v>
          </cell>
          <cell r="AB93">
            <v>35</v>
          </cell>
          <cell r="AC93">
            <v>26</v>
          </cell>
          <cell r="AD93">
            <v>23</v>
          </cell>
          <cell r="AE93">
            <v>16</v>
          </cell>
          <cell r="AF93">
            <v>42</v>
          </cell>
        </row>
        <row r="94">
          <cell r="A94" t="str">
            <v>Privatni korisnici</v>
          </cell>
          <cell r="B94" t="str">
            <v>June 2004</v>
          </cell>
          <cell r="C94" t="str">
            <v>Tarifa 60</v>
          </cell>
          <cell r="E94">
            <v>6789</v>
          </cell>
          <cell r="F94">
            <v>1</v>
          </cell>
          <cell r="G94">
            <v>16</v>
          </cell>
          <cell r="H94">
            <v>983</v>
          </cell>
          <cell r="I94">
            <v>1569</v>
          </cell>
          <cell r="J94">
            <v>1149</v>
          </cell>
          <cell r="K94">
            <v>881</v>
          </cell>
          <cell r="L94">
            <v>593</v>
          </cell>
          <cell r="M94">
            <v>434</v>
          </cell>
          <cell r="N94">
            <v>285</v>
          </cell>
          <cell r="O94">
            <v>203</v>
          </cell>
          <cell r="P94">
            <v>137</v>
          </cell>
          <cell r="Q94">
            <v>116</v>
          </cell>
          <cell r="R94">
            <v>76</v>
          </cell>
          <cell r="S94">
            <v>49</v>
          </cell>
          <cell r="T94">
            <v>61</v>
          </cell>
          <cell r="U94">
            <v>36</v>
          </cell>
          <cell r="V94">
            <v>37</v>
          </cell>
          <cell r="W94">
            <v>20</v>
          </cell>
          <cell r="X94">
            <v>19</v>
          </cell>
          <cell r="Y94">
            <v>13</v>
          </cell>
          <cell r="Z94">
            <v>13</v>
          </cell>
          <cell r="AA94">
            <v>26</v>
          </cell>
          <cell r="AB94">
            <v>21</v>
          </cell>
          <cell r="AC94">
            <v>21</v>
          </cell>
          <cell r="AD94">
            <v>9</v>
          </cell>
          <cell r="AE94">
            <v>2</v>
          </cell>
          <cell r="AF94">
            <v>19</v>
          </cell>
        </row>
        <row r="95">
          <cell r="A95" t="str">
            <v>Privatni korisnici</v>
          </cell>
          <cell r="B95" t="str">
            <v>October 2004</v>
          </cell>
          <cell r="C95" t="str">
            <v>Tarifa 60</v>
          </cell>
          <cell r="E95">
            <v>15488</v>
          </cell>
          <cell r="F95">
            <v>3</v>
          </cell>
          <cell r="G95">
            <v>49</v>
          </cell>
          <cell r="H95">
            <v>2622</v>
          </cell>
          <cell r="I95">
            <v>3641</v>
          </cell>
          <cell r="J95">
            <v>2566</v>
          </cell>
          <cell r="K95">
            <v>1721</v>
          </cell>
          <cell r="L95">
            <v>1252</v>
          </cell>
          <cell r="M95">
            <v>807</v>
          </cell>
          <cell r="N95">
            <v>653</v>
          </cell>
          <cell r="O95">
            <v>482</v>
          </cell>
          <cell r="P95">
            <v>332</v>
          </cell>
          <cell r="Q95">
            <v>255</v>
          </cell>
          <cell r="R95">
            <v>194</v>
          </cell>
          <cell r="S95">
            <v>157</v>
          </cell>
          <cell r="T95">
            <v>118</v>
          </cell>
          <cell r="U95">
            <v>99</v>
          </cell>
          <cell r="V95">
            <v>80</v>
          </cell>
          <cell r="W95">
            <v>54</v>
          </cell>
          <cell r="X95">
            <v>61</v>
          </cell>
          <cell r="Y95">
            <v>37</v>
          </cell>
          <cell r="Z95">
            <v>30</v>
          </cell>
          <cell r="AA95">
            <v>111</v>
          </cell>
          <cell r="AB95">
            <v>50</v>
          </cell>
          <cell r="AC95">
            <v>29</v>
          </cell>
          <cell r="AD95">
            <v>21</v>
          </cell>
          <cell r="AE95">
            <v>14</v>
          </cell>
          <cell r="AF95">
            <v>50</v>
          </cell>
        </row>
        <row r="96">
          <cell r="A96" t="str">
            <v>Privatni korisnici</v>
          </cell>
          <cell r="B96" t="str">
            <v>September 2004</v>
          </cell>
          <cell r="C96" t="str">
            <v>Tarifa 60</v>
          </cell>
          <cell r="E96">
            <v>12058</v>
          </cell>
          <cell r="F96">
            <v>1</v>
          </cell>
          <cell r="G96">
            <v>37</v>
          </cell>
          <cell r="H96">
            <v>2180</v>
          </cell>
          <cell r="I96">
            <v>2648</v>
          </cell>
          <cell r="J96">
            <v>1894</v>
          </cell>
          <cell r="K96">
            <v>1392</v>
          </cell>
          <cell r="L96">
            <v>969</v>
          </cell>
          <cell r="M96">
            <v>698</v>
          </cell>
          <cell r="N96">
            <v>466</v>
          </cell>
          <cell r="O96">
            <v>400</v>
          </cell>
          <cell r="P96">
            <v>273</v>
          </cell>
          <cell r="Q96">
            <v>201</v>
          </cell>
          <cell r="R96">
            <v>157</v>
          </cell>
          <cell r="S96">
            <v>116</v>
          </cell>
          <cell r="T96">
            <v>92</v>
          </cell>
          <cell r="U96">
            <v>77</v>
          </cell>
          <cell r="V96">
            <v>63</v>
          </cell>
          <cell r="W96">
            <v>47</v>
          </cell>
          <cell r="X96">
            <v>56</v>
          </cell>
          <cell r="Y96">
            <v>30</v>
          </cell>
          <cell r="Z96">
            <v>36</v>
          </cell>
          <cell r="AA96">
            <v>86</v>
          </cell>
          <cell r="AB96">
            <v>43</v>
          </cell>
          <cell r="AC96">
            <v>27</v>
          </cell>
          <cell r="AD96">
            <v>19</v>
          </cell>
          <cell r="AE96">
            <v>8</v>
          </cell>
          <cell r="AF96">
            <v>42</v>
          </cell>
        </row>
        <row r="97">
          <cell r="A97" t="str">
            <v>Privatni korisnici</v>
          </cell>
          <cell r="B97" t="str">
            <v>September 2004</v>
          </cell>
          <cell r="C97" t="str">
            <v>Trend</v>
          </cell>
          <cell r="E97">
            <v>43964</v>
          </cell>
          <cell r="F97">
            <v>21</v>
          </cell>
          <cell r="G97">
            <v>209</v>
          </cell>
          <cell r="H97">
            <v>5630</v>
          </cell>
          <cell r="I97">
            <v>7355</v>
          </cell>
          <cell r="J97">
            <v>7132</v>
          </cell>
          <cell r="K97">
            <v>5893</v>
          </cell>
          <cell r="L97">
            <v>4561</v>
          </cell>
          <cell r="M97">
            <v>3240</v>
          </cell>
          <cell r="N97">
            <v>2356</v>
          </cell>
          <cell r="O97">
            <v>1741</v>
          </cell>
          <cell r="P97">
            <v>1292</v>
          </cell>
          <cell r="Q97">
            <v>952</v>
          </cell>
          <cell r="R97">
            <v>726</v>
          </cell>
          <cell r="S97">
            <v>551</v>
          </cell>
          <cell r="T97">
            <v>416</v>
          </cell>
          <cell r="U97">
            <v>286</v>
          </cell>
          <cell r="V97">
            <v>264</v>
          </cell>
          <cell r="W97">
            <v>212</v>
          </cell>
          <cell r="X97">
            <v>167</v>
          </cell>
          <cell r="Y97">
            <v>130</v>
          </cell>
          <cell r="Z97">
            <v>88</v>
          </cell>
          <cell r="AA97">
            <v>303</v>
          </cell>
          <cell r="AB97">
            <v>162</v>
          </cell>
          <cell r="AC97">
            <v>95</v>
          </cell>
          <cell r="AD97">
            <v>43</v>
          </cell>
          <cell r="AE97">
            <v>36</v>
          </cell>
          <cell r="AF97">
            <v>103</v>
          </cell>
        </row>
        <row r="98">
          <cell r="A98" t="str">
            <v>Privatni korisnici</v>
          </cell>
          <cell r="B98" t="str">
            <v>August 2004</v>
          </cell>
          <cell r="C98" t="str">
            <v>Trend</v>
          </cell>
          <cell r="E98">
            <v>45199</v>
          </cell>
          <cell r="F98">
            <v>22</v>
          </cell>
          <cell r="G98">
            <v>263</v>
          </cell>
          <cell r="H98">
            <v>5653</v>
          </cell>
          <cell r="I98">
            <v>6989</v>
          </cell>
          <cell r="J98">
            <v>7229</v>
          </cell>
          <cell r="K98">
            <v>5979</v>
          </cell>
          <cell r="L98">
            <v>4572</v>
          </cell>
          <cell r="M98">
            <v>3504</v>
          </cell>
          <cell r="N98">
            <v>2571</v>
          </cell>
          <cell r="O98">
            <v>1932</v>
          </cell>
          <cell r="P98">
            <v>1398</v>
          </cell>
          <cell r="Q98">
            <v>1007</v>
          </cell>
          <cell r="R98">
            <v>829</v>
          </cell>
          <cell r="S98">
            <v>595</v>
          </cell>
          <cell r="T98">
            <v>490</v>
          </cell>
          <cell r="U98">
            <v>392</v>
          </cell>
          <cell r="V98">
            <v>301</v>
          </cell>
          <cell r="W98">
            <v>219</v>
          </cell>
          <cell r="X98">
            <v>181</v>
          </cell>
          <cell r="Y98">
            <v>147</v>
          </cell>
          <cell r="Z98">
            <v>112</v>
          </cell>
          <cell r="AA98">
            <v>330</v>
          </cell>
          <cell r="AB98">
            <v>157</v>
          </cell>
          <cell r="AC98">
            <v>83</v>
          </cell>
          <cell r="AD98">
            <v>76</v>
          </cell>
          <cell r="AE98">
            <v>46</v>
          </cell>
          <cell r="AF98">
            <v>122</v>
          </cell>
        </row>
        <row r="99">
          <cell r="A99" t="str">
            <v>Privatni korisnici</v>
          </cell>
          <cell r="B99" t="str">
            <v>July 2004</v>
          </cell>
          <cell r="C99" t="str">
            <v>Trend</v>
          </cell>
          <cell r="E99">
            <v>46781</v>
          </cell>
          <cell r="F99">
            <v>18</v>
          </cell>
          <cell r="G99">
            <v>262</v>
          </cell>
          <cell r="H99">
            <v>5499</v>
          </cell>
          <cell r="I99">
            <v>7060</v>
          </cell>
          <cell r="J99">
            <v>7163</v>
          </cell>
          <cell r="K99">
            <v>6275</v>
          </cell>
          <cell r="L99">
            <v>4878</v>
          </cell>
          <cell r="M99">
            <v>3848</v>
          </cell>
          <cell r="N99">
            <v>2870</v>
          </cell>
          <cell r="O99">
            <v>1984</v>
          </cell>
          <cell r="P99">
            <v>1508</v>
          </cell>
          <cell r="Q99">
            <v>1048</v>
          </cell>
          <cell r="R99">
            <v>843</v>
          </cell>
          <cell r="S99">
            <v>665</v>
          </cell>
          <cell r="T99">
            <v>496</v>
          </cell>
          <cell r="U99">
            <v>405</v>
          </cell>
          <cell r="V99">
            <v>354</v>
          </cell>
          <cell r="W99">
            <v>247</v>
          </cell>
          <cell r="X99">
            <v>195</v>
          </cell>
          <cell r="Y99">
            <v>174</v>
          </cell>
          <cell r="Z99">
            <v>126</v>
          </cell>
          <cell r="AA99">
            <v>328</v>
          </cell>
          <cell r="AB99">
            <v>179</v>
          </cell>
          <cell r="AC99">
            <v>112</v>
          </cell>
          <cell r="AD99">
            <v>55</v>
          </cell>
          <cell r="AE99">
            <v>38</v>
          </cell>
          <cell r="AF99">
            <v>151</v>
          </cell>
        </row>
        <row r="100">
          <cell r="A100" t="str">
            <v>Privatni korisnici</v>
          </cell>
          <cell r="B100" t="str">
            <v>June 2004</v>
          </cell>
          <cell r="C100" t="str">
            <v>Trend</v>
          </cell>
          <cell r="E100">
            <v>46967</v>
          </cell>
          <cell r="F100">
            <v>27</v>
          </cell>
          <cell r="G100">
            <v>255</v>
          </cell>
          <cell r="H100">
            <v>5792</v>
          </cell>
          <cell r="I100">
            <v>7702</v>
          </cell>
          <cell r="J100">
            <v>7558</v>
          </cell>
          <cell r="K100">
            <v>6340</v>
          </cell>
          <cell r="L100">
            <v>4770</v>
          </cell>
          <cell r="M100">
            <v>3544</v>
          </cell>
          <cell r="N100">
            <v>2617</v>
          </cell>
          <cell r="O100">
            <v>1869</v>
          </cell>
          <cell r="P100">
            <v>1383</v>
          </cell>
          <cell r="Q100">
            <v>1074</v>
          </cell>
          <cell r="R100">
            <v>781</v>
          </cell>
          <cell r="S100">
            <v>598</v>
          </cell>
          <cell r="T100">
            <v>425</v>
          </cell>
          <cell r="U100">
            <v>352</v>
          </cell>
          <cell r="V100">
            <v>294</v>
          </cell>
          <cell r="W100">
            <v>259</v>
          </cell>
          <cell r="X100">
            <v>150</v>
          </cell>
          <cell r="Y100">
            <v>139</v>
          </cell>
          <cell r="Z100">
            <v>133</v>
          </cell>
          <cell r="AA100">
            <v>319</v>
          </cell>
          <cell r="AB100">
            <v>183</v>
          </cell>
          <cell r="AC100">
            <v>113</v>
          </cell>
          <cell r="AD100">
            <v>67</v>
          </cell>
          <cell r="AE100">
            <v>44</v>
          </cell>
          <cell r="AF100">
            <v>179</v>
          </cell>
        </row>
        <row r="101">
          <cell r="A101" t="str">
            <v>Privatni korisnici</v>
          </cell>
          <cell r="B101" t="str">
            <v>October 2004</v>
          </cell>
          <cell r="C101" t="str">
            <v>Trend</v>
          </cell>
          <cell r="E101">
            <v>42637</v>
          </cell>
          <cell r="F101">
            <v>24</v>
          </cell>
          <cell r="G101">
            <v>208</v>
          </cell>
          <cell r="H101">
            <v>5102</v>
          </cell>
          <cell r="I101">
            <v>7259</v>
          </cell>
          <cell r="J101">
            <v>7121</v>
          </cell>
          <cell r="K101">
            <v>5840</v>
          </cell>
          <cell r="L101">
            <v>4372</v>
          </cell>
          <cell r="M101">
            <v>3238</v>
          </cell>
          <cell r="N101">
            <v>2369</v>
          </cell>
          <cell r="O101">
            <v>1708</v>
          </cell>
          <cell r="P101">
            <v>1176</v>
          </cell>
          <cell r="Q101">
            <v>979</v>
          </cell>
          <cell r="R101">
            <v>646</v>
          </cell>
          <cell r="S101">
            <v>495</v>
          </cell>
          <cell r="T101">
            <v>393</v>
          </cell>
          <cell r="U101">
            <v>266</v>
          </cell>
          <cell r="V101">
            <v>231</v>
          </cell>
          <cell r="W101">
            <v>192</v>
          </cell>
          <cell r="X101">
            <v>145</v>
          </cell>
          <cell r="Y101">
            <v>128</v>
          </cell>
          <cell r="Z101">
            <v>113</v>
          </cell>
          <cell r="AA101">
            <v>276</v>
          </cell>
          <cell r="AB101">
            <v>121</v>
          </cell>
          <cell r="AC101">
            <v>67</v>
          </cell>
          <cell r="AD101">
            <v>56</v>
          </cell>
          <cell r="AE101">
            <v>31</v>
          </cell>
          <cell r="AF101">
            <v>81</v>
          </cell>
        </row>
      </sheetData>
      <sheetData sheetId="3"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_customers"/>
      <sheetName val="Report"/>
      <sheetName val="Private_Per_minute_cluster_all_"/>
      <sheetName val="Private_Per_currency_cluster_al"/>
    </sheetNames>
    <sheetDataSet>
      <sheetData sheetId="0" refreshError="1"/>
      <sheetData sheetId="1" refreshError="1"/>
      <sheetData sheetId="2" refreshError="1">
        <row r="1">
          <cell r="A1" t="str">
            <v>Service group</v>
          </cell>
          <cell r="B1" t="str">
            <v>Obracunski_period</v>
          </cell>
          <cell r="C1" t="str">
            <v>TARIFF_MODEL</v>
          </cell>
          <cell r="D1" t="str">
            <v>OPTION_0</v>
          </cell>
          <cell r="E1" t="str">
            <v>Total number of subscribers</v>
          </cell>
          <cell r="F1" t="str">
            <v>0 min</v>
          </cell>
          <cell r="G1" t="str">
            <v>&gt;0 and &lt;=25</v>
          </cell>
          <cell r="H1" t="str">
            <v>&gt;25 and &lt;=50</v>
          </cell>
          <cell r="I1" t="str">
            <v>&gt;50 and &lt;=75</v>
          </cell>
          <cell r="J1" t="str">
            <v>&gt;75 and &lt;=100</v>
          </cell>
          <cell r="K1" t="str">
            <v>&gt;100 and &lt;=125</v>
          </cell>
          <cell r="L1" t="str">
            <v>&gt;125 and &lt;=150</v>
          </cell>
          <cell r="M1" t="str">
            <v>&gt;150 and &lt;=175</v>
          </cell>
          <cell r="N1" t="str">
            <v>&gt;175 and &lt;=200</v>
          </cell>
          <cell r="O1" t="str">
            <v>&gt;200 and &lt;=225</v>
          </cell>
          <cell r="P1" t="str">
            <v>&gt;225 and &lt;=250</v>
          </cell>
          <cell r="Q1" t="str">
            <v>&gt;250 and &lt;=275</v>
          </cell>
          <cell r="R1" t="str">
            <v>&gt;275 and &lt;=300</v>
          </cell>
          <cell r="S1" t="str">
            <v>&gt;300 and &lt;=325</v>
          </cell>
          <cell r="T1" t="str">
            <v>&gt;325 and &lt;=350</v>
          </cell>
          <cell r="U1" t="str">
            <v>&gt;350 and &lt;=375</v>
          </cell>
          <cell r="V1" t="str">
            <v>&gt;375 and &lt;=400</v>
          </cell>
          <cell r="W1" t="str">
            <v>&gt;400 and &lt;=425</v>
          </cell>
          <cell r="X1" t="str">
            <v>&gt;425 and &lt;=450</v>
          </cell>
          <cell r="Y1" t="str">
            <v>&gt;450 and &lt;=475</v>
          </cell>
          <cell r="Z1" t="str">
            <v>&gt;475 and &lt;=500</v>
          </cell>
          <cell r="AA1" t="str">
            <v>&gt;500 and &lt;=525</v>
          </cell>
          <cell r="AB1" t="str">
            <v>&gt;525 and &lt;=550</v>
          </cell>
          <cell r="AC1" t="str">
            <v>&gt;550 and &lt;=575</v>
          </cell>
          <cell r="AD1" t="str">
            <v>&gt;575 and &lt;=600</v>
          </cell>
          <cell r="AE1" t="str">
            <v>&gt;600 and &lt;=625</v>
          </cell>
          <cell r="AF1" t="str">
            <v>&gt;625</v>
          </cell>
        </row>
        <row r="2">
          <cell r="A2" t="str">
            <v>podaci u pripremi</v>
          </cell>
          <cell r="B2" t="str">
            <v>April 2004</v>
          </cell>
        </row>
        <row r="3">
          <cell r="A3" t="str">
            <v>podaci u pripremi</v>
          </cell>
          <cell r="B3" t="str">
            <v>May 2004</v>
          </cell>
        </row>
        <row r="4">
          <cell r="A4" t="str">
            <v>nema aktivnih priključaka</v>
          </cell>
          <cell r="B4" t="str">
            <v>June 2004</v>
          </cell>
          <cell r="C4" t="str">
            <v>Active</v>
          </cell>
          <cell r="E4">
            <v>19</v>
          </cell>
          <cell r="F4">
            <v>8</v>
          </cell>
          <cell r="G4">
            <v>2</v>
          </cell>
          <cell r="H4">
            <v>1</v>
          </cell>
          <cell r="I4">
            <v>0</v>
          </cell>
          <cell r="J4">
            <v>0</v>
          </cell>
          <cell r="K4">
            <v>2</v>
          </cell>
          <cell r="L4">
            <v>0</v>
          </cell>
          <cell r="M4">
            <v>1</v>
          </cell>
          <cell r="N4">
            <v>0</v>
          </cell>
          <cell r="O4">
            <v>3</v>
          </cell>
          <cell r="P4">
            <v>2</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row>
        <row r="5">
          <cell r="A5" t="str">
            <v>nema aktivnih priključaka</v>
          </cell>
          <cell r="B5" t="str">
            <v>June 2004</v>
          </cell>
          <cell r="C5" t="str">
            <v>Classic</v>
          </cell>
          <cell r="E5">
            <v>273</v>
          </cell>
          <cell r="F5">
            <v>158</v>
          </cell>
          <cell r="G5">
            <v>26</v>
          </cell>
          <cell r="H5">
            <v>24</v>
          </cell>
          <cell r="I5">
            <v>17</v>
          </cell>
          <cell r="J5">
            <v>8</v>
          </cell>
          <cell r="K5">
            <v>8</v>
          </cell>
          <cell r="L5">
            <v>3</v>
          </cell>
          <cell r="M5">
            <v>6</v>
          </cell>
          <cell r="N5">
            <v>7</v>
          </cell>
          <cell r="O5">
            <v>1</v>
          </cell>
          <cell r="P5">
            <v>3</v>
          </cell>
          <cell r="Q5">
            <v>3</v>
          </cell>
          <cell r="R5">
            <v>4</v>
          </cell>
          <cell r="S5">
            <v>0</v>
          </cell>
          <cell r="T5">
            <v>0</v>
          </cell>
          <cell r="U5">
            <v>1</v>
          </cell>
          <cell r="V5">
            <v>0</v>
          </cell>
          <cell r="W5">
            <v>0</v>
          </cell>
          <cell r="X5">
            <v>1</v>
          </cell>
          <cell r="Y5">
            <v>0</v>
          </cell>
          <cell r="Z5">
            <v>0</v>
          </cell>
          <cell r="AA5">
            <v>0</v>
          </cell>
          <cell r="AB5">
            <v>0</v>
          </cell>
          <cell r="AC5">
            <v>0</v>
          </cell>
          <cell r="AD5">
            <v>0</v>
          </cell>
          <cell r="AE5">
            <v>0</v>
          </cell>
          <cell r="AF5">
            <v>3</v>
          </cell>
        </row>
        <row r="6">
          <cell r="A6" t="str">
            <v>nema aktivnih priključaka</v>
          </cell>
          <cell r="B6" t="str">
            <v>June 2004</v>
          </cell>
          <cell r="C6" t="str">
            <v>DATA tariff</v>
          </cell>
          <cell r="E6">
            <v>2</v>
          </cell>
          <cell r="F6">
            <v>2</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row>
        <row r="7">
          <cell r="A7" t="str">
            <v>nema aktivnih priključaka</v>
          </cell>
          <cell r="B7" t="str">
            <v>June 2004</v>
          </cell>
          <cell r="C7" t="str">
            <v>Pro</v>
          </cell>
          <cell r="E7">
            <v>50</v>
          </cell>
          <cell r="F7">
            <v>27</v>
          </cell>
          <cell r="G7">
            <v>2</v>
          </cell>
          <cell r="H7">
            <v>1</v>
          </cell>
          <cell r="I7">
            <v>1</v>
          </cell>
          <cell r="J7">
            <v>0</v>
          </cell>
          <cell r="K7">
            <v>4</v>
          </cell>
          <cell r="L7">
            <v>2</v>
          </cell>
          <cell r="M7">
            <v>2</v>
          </cell>
          <cell r="N7">
            <v>0</v>
          </cell>
          <cell r="O7">
            <v>1</v>
          </cell>
          <cell r="P7">
            <v>1</v>
          </cell>
          <cell r="Q7">
            <v>1</v>
          </cell>
          <cell r="R7">
            <v>0</v>
          </cell>
          <cell r="S7">
            <v>1</v>
          </cell>
          <cell r="T7">
            <v>1</v>
          </cell>
          <cell r="U7">
            <v>0</v>
          </cell>
          <cell r="V7">
            <v>0</v>
          </cell>
          <cell r="W7">
            <v>0</v>
          </cell>
          <cell r="X7">
            <v>0</v>
          </cell>
          <cell r="Y7">
            <v>0</v>
          </cell>
          <cell r="Z7">
            <v>0</v>
          </cell>
          <cell r="AA7">
            <v>0</v>
          </cell>
          <cell r="AB7">
            <v>0</v>
          </cell>
          <cell r="AC7">
            <v>0</v>
          </cell>
          <cell r="AD7">
            <v>0</v>
          </cell>
          <cell r="AE7">
            <v>0</v>
          </cell>
          <cell r="AF7">
            <v>6</v>
          </cell>
        </row>
        <row r="8">
          <cell r="A8" t="str">
            <v>nema aktivnih priključaka</v>
          </cell>
          <cell r="B8" t="str">
            <v>June 2004</v>
          </cell>
          <cell r="C8" t="str">
            <v>Tarifa 60</v>
          </cell>
          <cell r="E8">
            <v>3</v>
          </cell>
          <cell r="F8">
            <v>1</v>
          </cell>
          <cell r="G8">
            <v>0</v>
          </cell>
          <cell r="H8">
            <v>1</v>
          </cell>
          <cell r="I8">
            <v>0</v>
          </cell>
          <cell r="J8">
            <v>0</v>
          </cell>
          <cell r="K8">
            <v>0</v>
          </cell>
          <cell r="L8">
            <v>0</v>
          </cell>
          <cell r="M8">
            <v>1</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row>
        <row r="9">
          <cell r="A9" t="str">
            <v>nema aktivnih priključaka</v>
          </cell>
          <cell r="B9" t="str">
            <v>June 2004</v>
          </cell>
          <cell r="C9" t="str">
            <v>Trend</v>
          </cell>
          <cell r="E9">
            <v>555</v>
          </cell>
          <cell r="F9">
            <v>480</v>
          </cell>
          <cell r="G9">
            <v>37</v>
          </cell>
          <cell r="H9">
            <v>14</v>
          </cell>
          <cell r="I9">
            <v>8</v>
          </cell>
          <cell r="J9">
            <v>3</v>
          </cell>
          <cell r="K9">
            <v>4</v>
          </cell>
          <cell r="L9">
            <v>3</v>
          </cell>
          <cell r="M9">
            <v>1</v>
          </cell>
          <cell r="N9">
            <v>0</v>
          </cell>
          <cell r="O9">
            <v>0</v>
          </cell>
          <cell r="P9">
            <v>1</v>
          </cell>
          <cell r="Q9">
            <v>0</v>
          </cell>
          <cell r="R9">
            <v>0</v>
          </cell>
          <cell r="S9">
            <v>1</v>
          </cell>
          <cell r="T9">
            <v>1</v>
          </cell>
          <cell r="U9">
            <v>1</v>
          </cell>
          <cell r="V9">
            <v>0</v>
          </cell>
          <cell r="W9">
            <v>1</v>
          </cell>
          <cell r="X9">
            <v>0</v>
          </cell>
          <cell r="Y9">
            <v>0</v>
          </cell>
          <cell r="Z9">
            <v>0</v>
          </cell>
          <cell r="AA9">
            <v>0</v>
          </cell>
          <cell r="AB9">
            <v>0</v>
          </cell>
          <cell r="AC9">
            <v>0</v>
          </cell>
          <cell r="AD9">
            <v>0</v>
          </cell>
          <cell r="AE9">
            <v>0</v>
          </cell>
          <cell r="AF9">
            <v>0</v>
          </cell>
        </row>
        <row r="10">
          <cell r="A10" t="str">
            <v>Privatni korisnici</v>
          </cell>
          <cell r="B10" t="str">
            <v>June 2004</v>
          </cell>
          <cell r="C10" t="str">
            <v>Active</v>
          </cell>
          <cell r="E10">
            <v>1593</v>
          </cell>
          <cell r="F10">
            <v>43</v>
          </cell>
          <cell r="G10">
            <v>82</v>
          </cell>
          <cell r="H10">
            <v>83</v>
          </cell>
          <cell r="I10">
            <v>95</v>
          </cell>
          <cell r="J10">
            <v>100</v>
          </cell>
          <cell r="K10">
            <v>101</v>
          </cell>
          <cell r="L10">
            <v>89</v>
          </cell>
          <cell r="M10">
            <v>94</v>
          </cell>
          <cell r="N10">
            <v>95</v>
          </cell>
          <cell r="O10">
            <v>77</v>
          </cell>
          <cell r="P10">
            <v>89</v>
          </cell>
          <cell r="Q10">
            <v>76</v>
          </cell>
          <cell r="R10">
            <v>71</v>
          </cell>
          <cell r="S10">
            <v>50</v>
          </cell>
          <cell r="T10">
            <v>50</v>
          </cell>
          <cell r="U10">
            <v>41</v>
          </cell>
          <cell r="V10">
            <v>24</v>
          </cell>
          <cell r="W10">
            <v>36</v>
          </cell>
          <cell r="X10">
            <v>37</v>
          </cell>
          <cell r="Y10">
            <v>24</v>
          </cell>
          <cell r="Z10">
            <v>31</v>
          </cell>
          <cell r="AA10">
            <v>22</v>
          </cell>
          <cell r="AB10">
            <v>14</v>
          </cell>
          <cell r="AC10">
            <v>12</v>
          </cell>
          <cell r="AD10">
            <v>24</v>
          </cell>
          <cell r="AE10">
            <v>19</v>
          </cell>
          <cell r="AF10">
            <v>114</v>
          </cell>
        </row>
        <row r="11">
          <cell r="A11" t="str">
            <v>Privatni korisnici</v>
          </cell>
          <cell r="B11" t="str">
            <v>June 2004</v>
          </cell>
          <cell r="C11" t="str">
            <v>Buba</v>
          </cell>
          <cell r="E11">
            <v>27</v>
          </cell>
          <cell r="F11">
            <v>15</v>
          </cell>
          <cell r="G11">
            <v>11</v>
          </cell>
          <cell r="H11">
            <v>0</v>
          </cell>
          <cell r="I11">
            <v>1</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row>
        <row r="12">
          <cell r="A12" t="str">
            <v>Privatni korisnici</v>
          </cell>
          <cell r="B12" t="str">
            <v>June 2004</v>
          </cell>
          <cell r="C12" t="str">
            <v>Classic</v>
          </cell>
          <cell r="E12">
            <v>38351</v>
          </cell>
          <cell r="F12">
            <v>916</v>
          </cell>
          <cell r="G12">
            <v>3261</v>
          </cell>
          <cell r="H12">
            <v>3946</v>
          </cell>
          <cell r="I12">
            <v>4017</v>
          </cell>
          <cell r="J12">
            <v>3864</v>
          </cell>
          <cell r="K12">
            <v>3563</v>
          </cell>
          <cell r="L12">
            <v>2939</v>
          </cell>
          <cell r="M12">
            <v>2499</v>
          </cell>
          <cell r="N12">
            <v>2082</v>
          </cell>
          <cell r="O12">
            <v>1774</v>
          </cell>
          <cell r="P12">
            <v>1476</v>
          </cell>
          <cell r="Q12">
            <v>1216</v>
          </cell>
          <cell r="R12">
            <v>1015</v>
          </cell>
          <cell r="S12">
            <v>878</v>
          </cell>
          <cell r="T12">
            <v>687</v>
          </cell>
          <cell r="U12">
            <v>566</v>
          </cell>
          <cell r="V12">
            <v>485</v>
          </cell>
          <cell r="W12">
            <v>414</v>
          </cell>
          <cell r="X12">
            <v>317</v>
          </cell>
          <cell r="Y12">
            <v>297</v>
          </cell>
          <cell r="Z12">
            <v>271</v>
          </cell>
          <cell r="AA12">
            <v>210</v>
          </cell>
          <cell r="AB12">
            <v>205</v>
          </cell>
          <cell r="AC12">
            <v>170</v>
          </cell>
          <cell r="AD12">
            <v>145</v>
          </cell>
          <cell r="AE12">
            <v>107</v>
          </cell>
          <cell r="AF12">
            <v>1031</v>
          </cell>
        </row>
        <row r="13">
          <cell r="A13" t="str">
            <v>Privatni korisnici</v>
          </cell>
          <cell r="B13" t="str">
            <v>June 2004</v>
          </cell>
          <cell r="C13" t="str">
            <v>DATA tariff</v>
          </cell>
          <cell r="E13">
            <v>114</v>
          </cell>
          <cell r="F13">
            <v>75</v>
          </cell>
          <cell r="G13">
            <v>33</v>
          </cell>
          <cell r="H13">
            <v>3</v>
          </cell>
          <cell r="I13">
            <v>2</v>
          </cell>
          <cell r="J13">
            <v>0</v>
          </cell>
          <cell r="K13">
            <v>0</v>
          </cell>
          <cell r="L13">
            <v>1</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row>
        <row r="14">
          <cell r="A14" t="str">
            <v>Privatni korisnici</v>
          </cell>
          <cell r="B14" t="str">
            <v>June 2004</v>
          </cell>
          <cell r="C14" t="str">
            <v>Mobile Internet</v>
          </cell>
          <cell r="E14">
            <v>12</v>
          </cell>
          <cell r="F14">
            <v>10</v>
          </cell>
          <cell r="G14">
            <v>2</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row>
        <row r="15">
          <cell r="A15" t="str">
            <v>Privatni korisnici</v>
          </cell>
          <cell r="B15" t="str">
            <v>June 2004</v>
          </cell>
          <cell r="C15" t="str">
            <v>Pro</v>
          </cell>
          <cell r="E15">
            <v>5138</v>
          </cell>
          <cell r="F15">
            <v>124</v>
          </cell>
          <cell r="G15">
            <v>108</v>
          </cell>
          <cell r="H15">
            <v>77</v>
          </cell>
          <cell r="I15">
            <v>100</v>
          </cell>
          <cell r="J15">
            <v>126</v>
          </cell>
          <cell r="K15">
            <v>122</v>
          </cell>
          <cell r="L15">
            <v>138</v>
          </cell>
          <cell r="M15">
            <v>150</v>
          </cell>
          <cell r="N15">
            <v>172</v>
          </cell>
          <cell r="O15">
            <v>158</v>
          </cell>
          <cell r="P15">
            <v>176</v>
          </cell>
          <cell r="Q15">
            <v>163</v>
          </cell>
          <cell r="R15">
            <v>178</v>
          </cell>
          <cell r="S15">
            <v>198</v>
          </cell>
          <cell r="T15">
            <v>172</v>
          </cell>
          <cell r="U15">
            <v>168</v>
          </cell>
          <cell r="V15">
            <v>184</v>
          </cell>
          <cell r="W15">
            <v>148</v>
          </cell>
          <cell r="X15">
            <v>156</v>
          </cell>
          <cell r="Y15">
            <v>132</v>
          </cell>
          <cell r="Z15">
            <v>148</v>
          </cell>
          <cell r="AA15">
            <v>129</v>
          </cell>
          <cell r="AB15">
            <v>135</v>
          </cell>
          <cell r="AC15">
            <v>118</v>
          </cell>
          <cell r="AD15">
            <v>111</v>
          </cell>
          <cell r="AE15">
            <v>105</v>
          </cell>
          <cell r="AF15">
            <v>1442</v>
          </cell>
        </row>
        <row r="16">
          <cell r="A16" t="str">
            <v>Privatni korisnici</v>
          </cell>
          <cell r="B16" t="str">
            <v>June 2004</v>
          </cell>
          <cell r="C16" t="str">
            <v>Student Active</v>
          </cell>
          <cell r="E16">
            <v>3</v>
          </cell>
          <cell r="F16">
            <v>0</v>
          </cell>
          <cell r="G16">
            <v>0</v>
          </cell>
          <cell r="H16">
            <v>0</v>
          </cell>
          <cell r="I16">
            <v>0</v>
          </cell>
          <cell r="J16">
            <v>0</v>
          </cell>
          <cell r="K16">
            <v>0</v>
          </cell>
          <cell r="L16">
            <v>0</v>
          </cell>
          <cell r="M16">
            <v>0</v>
          </cell>
          <cell r="N16">
            <v>0</v>
          </cell>
          <cell r="O16">
            <v>0</v>
          </cell>
          <cell r="P16">
            <v>1</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2</v>
          </cell>
        </row>
        <row r="17">
          <cell r="A17" t="str">
            <v>Privatni korisnici</v>
          </cell>
          <cell r="B17" t="str">
            <v>June 2004</v>
          </cell>
          <cell r="C17" t="str">
            <v>Student Classic</v>
          </cell>
          <cell r="E17">
            <v>26</v>
          </cell>
          <cell r="F17">
            <v>2</v>
          </cell>
          <cell r="G17">
            <v>1</v>
          </cell>
          <cell r="H17">
            <v>0</v>
          </cell>
          <cell r="I17">
            <v>0</v>
          </cell>
          <cell r="J17">
            <v>5</v>
          </cell>
          <cell r="K17">
            <v>4</v>
          </cell>
          <cell r="L17">
            <v>1</v>
          </cell>
          <cell r="M17">
            <v>2</v>
          </cell>
          <cell r="N17">
            <v>2</v>
          </cell>
          <cell r="O17">
            <v>0</v>
          </cell>
          <cell r="P17">
            <v>1</v>
          </cell>
          <cell r="Q17">
            <v>1</v>
          </cell>
          <cell r="R17">
            <v>2</v>
          </cell>
          <cell r="S17">
            <v>0</v>
          </cell>
          <cell r="T17">
            <v>1</v>
          </cell>
          <cell r="U17">
            <v>1</v>
          </cell>
          <cell r="V17">
            <v>0</v>
          </cell>
          <cell r="W17">
            <v>1</v>
          </cell>
          <cell r="X17">
            <v>0</v>
          </cell>
          <cell r="Y17">
            <v>0</v>
          </cell>
          <cell r="Z17">
            <v>0</v>
          </cell>
          <cell r="AA17">
            <v>1</v>
          </cell>
          <cell r="AB17">
            <v>0</v>
          </cell>
          <cell r="AC17">
            <v>0</v>
          </cell>
          <cell r="AD17">
            <v>0</v>
          </cell>
          <cell r="AE17">
            <v>0</v>
          </cell>
          <cell r="AF17">
            <v>1</v>
          </cell>
        </row>
        <row r="18">
          <cell r="A18" t="str">
            <v>Privatni korisnici</v>
          </cell>
          <cell r="B18" t="str">
            <v>June 2004</v>
          </cell>
          <cell r="C18" t="str">
            <v>Student Data</v>
          </cell>
          <cell r="E18">
            <v>1</v>
          </cell>
          <cell r="F18">
            <v>1</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row>
        <row r="19">
          <cell r="A19" t="str">
            <v>Privatni korisnici</v>
          </cell>
          <cell r="B19" t="str">
            <v>June 2004</v>
          </cell>
          <cell r="C19" t="str">
            <v>Student Pro</v>
          </cell>
          <cell r="E19">
            <v>2</v>
          </cell>
          <cell r="F19">
            <v>0</v>
          </cell>
          <cell r="G19">
            <v>0</v>
          </cell>
          <cell r="H19">
            <v>0</v>
          </cell>
          <cell r="I19">
            <v>0</v>
          </cell>
          <cell r="J19">
            <v>0</v>
          </cell>
          <cell r="K19">
            <v>0</v>
          </cell>
          <cell r="L19">
            <v>0</v>
          </cell>
          <cell r="M19">
            <v>1</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1</v>
          </cell>
        </row>
        <row r="20">
          <cell r="A20" t="str">
            <v>Privatni korisnici</v>
          </cell>
          <cell r="B20" t="str">
            <v>June 2004</v>
          </cell>
          <cell r="C20" t="str">
            <v>Student Trend</v>
          </cell>
          <cell r="E20">
            <v>107</v>
          </cell>
          <cell r="F20">
            <v>5</v>
          </cell>
          <cell r="G20">
            <v>22</v>
          </cell>
          <cell r="H20">
            <v>26</v>
          </cell>
          <cell r="I20">
            <v>13</v>
          </cell>
          <cell r="J20">
            <v>17</v>
          </cell>
          <cell r="K20">
            <v>3</v>
          </cell>
          <cell r="L20">
            <v>4</v>
          </cell>
          <cell r="M20">
            <v>8</v>
          </cell>
          <cell r="N20">
            <v>2</v>
          </cell>
          <cell r="O20">
            <v>3</v>
          </cell>
          <cell r="P20">
            <v>1</v>
          </cell>
          <cell r="Q20">
            <v>1</v>
          </cell>
          <cell r="R20">
            <v>0</v>
          </cell>
          <cell r="S20">
            <v>1</v>
          </cell>
          <cell r="T20">
            <v>0</v>
          </cell>
          <cell r="U20">
            <v>1</v>
          </cell>
          <cell r="V20">
            <v>0</v>
          </cell>
          <cell r="W20">
            <v>0</v>
          </cell>
          <cell r="X20">
            <v>0</v>
          </cell>
          <cell r="Y20">
            <v>0</v>
          </cell>
          <cell r="Z20">
            <v>0</v>
          </cell>
          <cell r="AA20">
            <v>0</v>
          </cell>
          <cell r="AB20">
            <v>0</v>
          </cell>
          <cell r="AC20">
            <v>0</v>
          </cell>
          <cell r="AD20">
            <v>0</v>
          </cell>
          <cell r="AE20">
            <v>0</v>
          </cell>
          <cell r="AF20">
            <v>0</v>
          </cell>
        </row>
        <row r="21">
          <cell r="A21" t="str">
            <v>Privatni korisnici</v>
          </cell>
          <cell r="B21" t="str">
            <v>June 2004</v>
          </cell>
          <cell r="C21" t="str">
            <v>Tarifa 60</v>
          </cell>
          <cell r="E21">
            <v>6789</v>
          </cell>
          <cell r="F21">
            <v>349</v>
          </cell>
          <cell r="G21">
            <v>1682</v>
          </cell>
          <cell r="H21">
            <v>1313</v>
          </cell>
          <cell r="I21">
            <v>981</v>
          </cell>
          <cell r="J21">
            <v>629</v>
          </cell>
          <cell r="K21">
            <v>459</v>
          </cell>
          <cell r="L21">
            <v>321</v>
          </cell>
          <cell r="M21">
            <v>254</v>
          </cell>
          <cell r="N21">
            <v>170</v>
          </cell>
          <cell r="O21">
            <v>142</v>
          </cell>
          <cell r="P21">
            <v>90</v>
          </cell>
          <cell r="Q21">
            <v>73</v>
          </cell>
          <cell r="R21">
            <v>42</v>
          </cell>
          <cell r="S21">
            <v>44</v>
          </cell>
          <cell r="T21">
            <v>38</v>
          </cell>
          <cell r="U21">
            <v>33</v>
          </cell>
          <cell r="V21">
            <v>14</v>
          </cell>
          <cell r="W21">
            <v>19</v>
          </cell>
          <cell r="X21">
            <v>18</v>
          </cell>
          <cell r="Y21">
            <v>12</v>
          </cell>
          <cell r="Z21">
            <v>12</v>
          </cell>
          <cell r="AA21">
            <v>7</v>
          </cell>
          <cell r="AB21">
            <v>5</v>
          </cell>
          <cell r="AC21">
            <v>8</v>
          </cell>
          <cell r="AD21">
            <v>6</v>
          </cell>
          <cell r="AE21">
            <v>7</v>
          </cell>
          <cell r="AF21">
            <v>61</v>
          </cell>
        </row>
        <row r="22">
          <cell r="A22" t="str">
            <v>Privatni korisnici</v>
          </cell>
          <cell r="B22" t="str">
            <v>June 2004</v>
          </cell>
          <cell r="C22" t="str">
            <v>Trend</v>
          </cell>
          <cell r="E22">
            <v>46967</v>
          </cell>
          <cell r="F22">
            <v>2676</v>
          </cell>
          <cell r="G22">
            <v>9366</v>
          </cell>
          <cell r="H22">
            <v>8728</v>
          </cell>
          <cell r="I22">
            <v>6820</v>
          </cell>
          <cell r="J22">
            <v>5115</v>
          </cell>
          <cell r="K22">
            <v>3631</v>
          </cell>
          <cell r="L22">
            <v>2554</v>
          </cell>
          <cell r="M22">
            <v>1909</v>
          </cell>
          <cell r="N22">
            <v>1324</v>
          </cell>
          <cell r="O22">
            <v>1067</v>
          </cell>
          <cell r="P22">
            <v>812</v>
          </cell>
          <cell r="Q22">
            <v>527</v>
          </cell>
          <cell r="R22">
            <v>452</v>
          </cell>
          <cell r="S22">
            <v>360</v>
          </cell>
          <cell r="T22">
            <v>262</v>
          </cell>
          <cell r="U22">
            <v>236</v>
          </cell>
          <cell r="V22">
            <v>168</v>
          </cell>
          <cell r="W22">
            <v>126</v>
          </cell>
          <cell r="X22">
            <v>104</v>
          </cell>
          <cell r="Y22">
            <v>109</v>
          </cell>
          <cell r="Z22">
            <v>86</v>
          </cell>
          <cell r="AA22">
            <v>67</v>
          </cell>
          <cell r="AB22">
            <v>47</v>
          </cell>
          <cell r="AC22">
            <v>56</v>
          </cell>
          <cell r="AD22">
            <v>39</v>
          </cell>
          <cell r="AE22">
            <v>28</v>
          </cell>
          <cell r="AF22">
            <v>298</v>
          </cell>
        </row>
        <row r="23">
          <cell r="A23" t="str">
            <v>nema aktivnih priključaka</v>
          </cell>
          <cell r="B23" t="str">
            <v>July 2004</v>
          </cell>
          <cell r="C23" t="str">
            <v>Active</v>
          </cell>
          <cell r="E23">
            <v>11</v>
          </cell>
          <cell r="F23">
            <v>6</v>
          </cell>
          <cell r="G23">
            <v>1</v>
          </cell>
          <cell r="H23">
            <v>0</v>
          </cell>
          <cell r="I23">
            <v>0</v>
          </cell>
          <cell r="J23">
            <v>0</v>
          </cell>
          <cell r="K23">
            <v>0</v>
          </cell>
          <cell r="L23">
            <v>0</v>
          </cell>
          <cell r="M23">
            <v>0</v>
          </cell>
          <cell r="N23">
            <v>1</v>
          </cell>
          <cell r="O23">
            <v>0</v>
          </cell>
          <cell r="P23">
            <v>1</v>
          </cell>
          <cell r="Q23">
            <v>0</v>
          </cell>
          <cell r="R23">
            <v>0</v>
          </cell>
          <cell r="S23">
            <v>0</v>
          </cell>
          <cell r="T23">
            <v>0</v>
          </cell>
          <cell r="U23">
            <v>1</v>
          </cell>
          <cell r="V23">
            <v>0</v>
          </cell>
          <cell r="W23">
            <v>0</v>
          </cell>
          <cell r="X23">
            <v>1</v>
          </cell>
          <cell r="Y23">
            <v>0</v>
          </cell>
          <cell r="Z23">
            <v>0</v>
          </cell>
          <cell r="AA23">
            <v>0</v>
          </cell>
          <cell r="AB23">
            <v>0</v>
          </cell>
          <cell r="AC23">
            <v>0</v>
          </cell>
          <cell r="AD23">
            <v>0</v>
          </cell>
          <cell r="AE23">
            <v>0</v>
          </cell>
          <cell r="AF23">
            <v>0</v>
          </cell>
        </row>
        <row r="24">
          <cell r="A24" t="str">
            <v>nema aktivnih priključaka</v>
          </cell>
          <cell r="B24" t="str">
            <v>July 2004</v>
          </cell>
          <cell r="C24" t="str">
            <v>Classic</v>
          </cell>
          <cell r="E24">
            <v>294</v>
          </cell>
          <cell r="F24">
            <v>124</v>
          </cell>
          <cell r="G24">
            <v>31</v>
          </cell>
          <cell r="H24">
            <v>26</v>
          </cell>
          <cell r="I24">
            <v>12</v>
          </cell>
          <cell r="J24">
            <v>17</v>
          </cell>
          <cell r="K24">
            <v>14</v>
          </cell>
          <cell r="L24">
            <v>11</v>
          </cell>
          <cell r="M24">
            <v>11</v>
          </cell>
          <cell r="N24">
            <v>8</v>
          </cell>
          <cell r="O24">
            <v>7</v>
          </cell>
          <cell r="P24">
            <v>4</v>
          </cell>
          <cell r="Q24">
            <v>5</v>
          </cell>
          <cell r="R24">
            <v>4</v>
          </cell>
          <cell r="S24">
            <v>4</v>
          </cell>
          <cell r="T24">
            <v>1</v>
          </cell>
          <cell r="U24">
            <v>1</v>
          </cell>
          <cell r="V24">
            <v>2</v>
          </cell>
          <cell r="W24">
            <v>1</v>
          </cell>
          <cell r="X24">
            <v>1</v>
          </cell>
          <cell r="Y24">
            <v>0</v>
          </cell>
          <cell r="Z24">
            <v>2</v>
          </cell>
          <cell r="AA24">
            <v>1</v>
          </cell>
          <cell r="AB24">
            <v>2</v>
          </cell>
          <cell r="AC24">
            <v>0</v>
          </cell>
          <cell r="AD24">
            <v>0</v>
          </cell>
          <cell r="AE24">
            <v>0</v>
          </cell>
          <cell r="AF24">
            <v>5</v>
          </cell>
        </row>
        <row r="25">
          <cell r="A25" t="str">
            <v>nema aktivnih priključaka</v>
          </cell>
          <cell r="B25" t="str">
            <v>July 2004</v>
          </cell>
          <cell r="C25" t="str">
            <v>DATA tariff</v>
          </cell>
          <cell r="E25">
            <v>1</v>
          </cell>
          <cell r="F25">
            <v>1</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row>
        <row r="26">
          <cell r="A26" t="str">
            <v>nema aktivnih priključaka</v>
          </cell>
          <cell r="B26" t="str">
            <v>July 2004</v>
          </cell>
          <cell r="C26" t="str">
            <v>Pro</v>
          </cell>
          <cell r="E26">
            <v>76</v>
          </cell>
          <cell r="F26">
            <v>28</v>
          </cell>
          <cell r="G26">
            <v>4</v>
          </cell>
          <cell r="H26">
            <v>0</v>
          </cell>
          <cell r="I26">
            <v>4</v>
          </cell>
          <cell r="J26">
            <v>4</v>
          </cell>
          <cell r="K26">
            <v>4</v>
          </cell>
          <cell r="L26">
            <v>7</v>
          </cell>
          <cell r="M26">
            <v>1</v>
          </cell>
          <cell r="N26">
            <v>1</v>
          </cell>
          <cell r="O26">
            <v>1</v>
          </cell>
          <cell r="P26">
            <v>1</v>
          </cell>
          <cell r="Q26">
            <v>0</v>
          </cell>
          <cell r="R26">
            <v>1</v>
          </cell>
          <cell r="S26">
            <v>1</v>
          </cell>
          <cell r="T26">
            <v>1</v>
          </cell>
          <cell r="U26">
            <v>1</v>
          </cell>
          <cell r="V26">
            <v>1</v>
          </cell>
          <cell r="W26">
            <v>0</v>
          </cell>
          <cell r="X26">
            <v>2</v>
          </cell>
          <cell r="Y26">
            <v>3</v>
          </cell>
          <cell r="Z26">
            <v>1</v>
          </cell>
          <cell r="AA26">
            <v>1</v>
          </cell>
          <cell r="AB26">
            <v>1</v>
          </cell>
          <cell r="AC26">
            <v>2</v>
          </cell>
          <cell r="AD26">
            <v>0</v>
          </cell>
          <cell r="AE26">
            <v>0</v>
          </cell>
          <cell r="AF26">
            <v>6</v>
          </cell>
        </row>
        <row r="27">
          <cell r="A27" t="str">
            <v>nema aktivnih priključaka</v>
          </cell>
          <cell r="B27" t="str">
            <v>July 2004</v>
          </cell>
          <cell r="C27" t="str">
            <v>Student Trend</v>
          </cell>
          <cell r="E27">
            <v>2</v>
          </cell>
          <cell r="F27">
            <v>2</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row>
        <row r="28">
          <cell r="A28" t="str">
            <v>nema aktivnih priključaka</v>
          </cell>
          <cell r="B28" t="str">
            <v>July 2004</v>
          </cell>
          <cell r="C28" t="str">
            <v>Tarifa 60</v>
          </cell>
          <cell r="E28">
            <v>2</v>
          </cell>
          <cell r="F28">
            <v>0</v>
          </cell>
          <cell r="G28">
            <v>0</v>
          </cell>
          <cell r="H28">
            <v>0</v>
          </cell>
          <cell r="I28">
            <v>0</v>
          </cell>
          <cell r="J28">
            <v>0</v>
          </cell>
          <cell r="K28">
            <v>0</v>
          </cell>
          <cell r="L28">
            <v>0</v>
          </cell>
          <cell r="M28">
            <v>0</v>
          </cell>
          <cell r="N28">
            <v>1</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1</v>
          </cell>
        </row>
        <row r="29">
          <cell r="A29" t="str">
            <v>nema aktivnih priključaka</v>
          </cell>
          <cell r="B29" t="str">
            <v>July 2004</v>
          </cell>
          <cell r="C29" t="str">
            <v>Trend</v>
          </cell>
          <cell r="E29">
            <v>491</v>
          </cell>
          <cell r="F29">
            <v>338</v>
          </cell>
          <cell r="G29">
            <v>82</v>
          </cell>
          <cell r="H29">
            <v>24</v>
          </cell>
          <cell r="I29">
            <v>18</v>
          </cell>
          <cell r="J29">
            <v>6</v>
          </cell>
          <cell r="K29">
            <v>3</v>
          </cell>
          <cell r="L29">
            <v>8</v>
          </cell>
          <cell r="M29">
            <v>2</v>
          </cell>
          <cell r="N29">
            <v>2</v>
          </cell>
          <cell r="O29">
            <v>3</v>
          </cell>
          <cell r="P29">
            <v>2</v>
          </cell>
          <cell r="Q29">
            <v>0</v>
          </cell>
          <cell r="R29">
            <v>0</v>
          </cell>
          <cell r="S29">
            <v>1</v>
          </cell>
          <cell r="T29">
            <v>0</v>
          </cell>
          <cell r="U29">
            <v>0</v>
          </cell>
          <cell r="V29">
            <v>0</v>
          </cell>
          <cell r="W29">
            <v>0</v>
          </cell>
          <cell r="X29">
            <v>0</v>
          </cell>
          <cell r="Y29">
            <v>0</v>
          </cell>
          <cell r="Z29">
            <v>0</v>
          </cell>
          <cell r="AA29">
            <v>0</v>
          </cell>
          <cell r="AB29">
            <v>0</v>
          </cell>
          <cell r="AC29">
            <v>0</v>
          </cell>
          <cell r="AD29">
            <v>0</v>
          </cell>
          <cell r="AE29">
            <v>0</v>
          </cell>
          <cell r="AF29">
            <v>2</v>
          </cell>
        </row>
        <row r="30">
          <cell r="A30" t="str">
            <v>Privatni korisnici</v>
          </cell>
          <cell r="B30" t="str">
            <v>July 2004</v>
          </cell>
          <cell r="C30" t="str">
            <v>Active</v>
          </cell>
          <cell r="E30">
            <v>1610</v>
          </cell>
          <cell r="F30">
            <v>42</v>
          </cell>
          <cell r="G30">
            <v>62</v>
          </cell>
          <cell r="H30">
            <v>70</v>
          </cell>
          <cell r="I30">
            <v>95</v>
          </cell>
          <cell r="J30">
            <v>89</v>
          </cell>
          <cell r="K30">
            <v>106</v>
          </cell>
          <cell r="L30">
            <v>97</v>
          </cell>
          <cell r="M30">
            <v>100</v>
          </cell>
          <cell r="N30">
            <v>90</v>
          </cell>
          <cell r="O30">
            <v>98</v>
          </cell>
          <cell r="P30">
            <v>91</v>
          </cell>
          <cell r="Q30">
            <v>62</v>
          </cell>
          <cell r="R30">
            <v>58</v>
          </cell>
          <cell r="S30">
            <v>55</v>
          </cell>
          <cell r="T30">
            <v>56</v>
          </cell>
          <cell r="U30">
            <v>51</v>
          </cell>
          <cell r="V30">
            <v>40</v>
          </cell>
          <cell r="W30">
            <v>28</v>
          </cell>
          <cell r="X30">
            <v>36</v>
          </cell>
          <cell r="Y30">
            <v>26</v>
          </cell>
          <cell r="Z30">
            <v>33</v>
          </cell>
          <cell r="AA30">
            <v>27</v>
          </cell>
          <cell r="AB30">
            <v>20</v>
          </cell>
          <cell r="AC30">
            <v>20</v>
          </cell>
          <cell r="AD30">
            <v>21</v>
          </cell>
          <cell r="AE30">
            <v>15</v>
          </cell>
          <cell r="AF30">
            <v>122</v>
          </cell>
        </row>
        <row r="31">
          <cell r="A31" t="str">
            <v>Privatni korisnici</v>
          </cell>
          <cell r="B31" t="str">
            <v>July 2004</v>
          </cell>
          <cell r="C31" t="str">
            <v>Buba</v>
          </cell>
          <cell r="E31">
            <v>27</v>
          </cell>
          <cell r="F31">
            <v>15</v>
          </cell>
          <cell r="G31">
            <v>12</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row>
        <row r="32">
          <cell r="A32" t="str">
            <v>Privatni korisnici</v>
          </cell>
          <cell r="B32" t="str">
            <v>July 2004</v>
          </cell>
          <cell r="C32" t="str">
            <v>Classic</v>
          </cell>
          <cell r="E32">
            <v>38292</v>
          </cell>
          <cell r="F32">
            <v>938</v>
          </cell>
          <cell r="G32">
            <v>2947</v>
          </cell>
          <cell r="H32">
            <v>3606</v>
          </cell>
          <cell r="I32">
            <v>3718</v>
          </cell>
          <cell r="J32">
            <v>3641</v>
          </cell>
          <cell r="K32">
            <v>3393</v>
          </cell>
          <cell r="L32">
            <v>2924</v>
          </cell>
          <cell r="M32">
            <v>2563</v>
          </cell>
          <cell r="N32">
            <v>2217</v>
          </cell>
          <cell r="O32">
            <v>1936</v>
          </cell>
          <cell r="P32">
            <v>1583</v>
          </cell>
          <cell r="Q32">
            <v>1304</v>
          </cell>
          <cell r="R32">
            <v>1048</v>
          </cell>
          <cell r="S32">
            <v>858</v>
          </cell>
          <cell r="T32">
            <v>767</v>
          </cell>
          <cell r="U32">
            <v>643</v>
          </cell>
          <cell r="V32">
            <v>546</v>
          </cell>
          <cell r="W32">
            <v>467</v>
          </cell>
          <cell r="X32">
            <v>384</v>
          </cell>
          <cell r="Y32">
            <v>344</v>
          </cell>
          <cell r="Z32">
            <v>331</v>
          </cell>
          <cell r="AA32">
            <v>248</v>
          </cell>
          <cell r="AB32">
            <v>215</v>
          </cell>
          <cell r="AC32">
            <v>194</v>
          </cell>
          <cell r="AD32">
            <v>166</v>
          </cell>
          <cell r="AE32">
            <v>156</v>
          </cell>
          <cell r="AF32">
            <v>1155</v>
          </cell>
        </row>
        <row r="33">
          <cell r="A33" t="str">
            <v>Privatni korisnici</v>
          </cell>
          <cell r="B33" t="str">
            <v>July 2004</v>
          </cell>
          <cell r="C33" t="str">
            <v>DATA tariff</v>
          </cell>
          <cell r="E33">
            <v>106</v>
          </cell>
          <cell r="F33">
            <v>66</v>
          </cell>
          <cell r="G33">
            <v>30</v>
          </cell>
          <cell r="H33">
            <v>5</v>
          </cell>
          <cell r="I33">
            <v>1</v>
          </cell>
          <cell r="J33">
            <v>2</v>
          </cell>
          <cell r="K33">
            <v>2</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row>
        <row r="34">
          <cell r="A34" t="str">
            <v>Privatni korisnici</v>
          </cell>
          <cell r="B34" t="str">
            <v>July 2004</v>
          </cell>
          <cell r="C34" t="str">
            <v>Mobile Internet</v>
          </cell>
          <cell r="E34">
            <v>14</v>
          </cell>
          <cell r="F34">
            <v>13</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row>
        <row r="35">
          <cell r="A35" t="str">
            <v>Privatni korisnici</v>
          </cell>
          <cell r="B35" t="str">
            <v>July 2004</v>
          </cell>
          <cell r="C35" t="str">
            <v>Pro</v>
          </cell>
          <cell r="E35">
            <v>5067</v>
          </cell>
          <cell r="F35">
            <v>124</v>
          </cell>
          <cell r="G35">
            <v>112</v>
          </cell>
          <cell r="H35">
            <v>89</v>
          </cell>
          <cell r="I35">
            <v>78</v>
          </cell>
          <cell r="J35">
            <v>96</v>
          </cell>
          <cell r="K35">
            <v>130</v>
          </cell>
          <cell r="L35">
            <v>153</v>
          </cell>
          <cell r="M35">
            <v>121</v>
          </cell>
          <cell r="N35">
            <v>170</v>
          </cell>
          <cell r="O35">
            <v>174</v>
          </cell>
          <cell r="P35">
            <v>177</v>
          </cell>
          <cell r="Q35">
            <v>173</v>
          </cell>
          <cell r="R35">
            <v>159</v>
          </cell>
          <cell r="S35">
            <v>152</v>
          </cell>
          <cell r="T35">
            <v>164</v>
          </cell>
          <cell r="U35">
            <v>137</v>
          </cell>
          <cell r="V35">
            <v>148</v>
          </cell>
          <cell r="W35">
            <v>182</v>
          </cell>
          <cell r="X35">
            <v>119</v>
          </cell>
          <cell r="Y35">
            <v>131</v>
          </cell>
          <cell r="Z35">
            <v>140</v>
          </cell>
          <cell r="AA35">
            <v>138</v>
          </cell>
          <cell r="AB35">
            <v>133</v>
          </cell>
          <cell r="AC35">
            <v>109</v>
          </cell>
          <cell r="AD35">
            <v>107</v>
          </cell>
          <cell r="AE35">
            <v>109</v>
          </cell>
          <cell r="AF35">
            <v>1542</v>
          </cell>
        </row>
        <row r="36">
          <cell r="A36" t="str">
            <v>Privatni korisnici</v>
          </cell>
          <cell r="B36" t="str">
            <v>July 2004</v>
          </cell>
          <cell r="C36" t="str">
            <v>Student Active</v>
          </cell>
          <cell r="E36">
            <v>3</v>
          </cell>
          <cell r="F36">
            <v>0</v>
          </cell>
          <cell r="G36">
            <v>0</v>
          </cell>
          <cell r="H36">
            <v>0</v>
          </cell>
          <cell r="I36">
            <v>0</v>
          </cell>
          <cell r="J36">
            <v>0</v>
          </cell>
          <cell r="K36">
            <v>0</v>
          </cell>
          <cell r="L36">
            <v>0</v>
          </cell>
          <cell r="M36">
            <v>0</v>
          </cell>
          <cell r="N36">
            <v>0</v>
          </cell>
          <cell r="O36">
            <v>0</v>
          </cell>
          <cell r="P36">
            <v>0</v>
          </cell>
          <cell r="Q36">
            <v>1</v>
          </cell>
          <cell r="R36">
            <v>0</v>
          </cell>
          <cell r="S36">
            <v>0</v>
          </cell>
          <cell r="T36">
            <v>0</v>
          </cell>
          <cell r="U36">
            <v>0</v>
          </cell>
          <cell r="V36">
            <v>0</v>
          </cell>
          <cell r="W36">
            <v>0</v>
          </cell>
          <cell r="X36">
            <v>0</v>
          </cell>
          <cell r="Y36">
            <v>0</v>
          </cell>
          <cell r="Z36">
            <v>0</v>
          </cell>
          <cell r="AA36">
            <v>1</v>
          </cell>
          <cell r="AB36">
            <v>0</v>
          </cell>
          <cell r="AC36">
            <v>0</v>
          </cell>
          <cell r="AD36">
            <v>0</v>
          </cell>
          <cell r="AE36">
            <v>0</v>
          </cell>
          <cell r="AF36">
            <v>1</v>
          </cell>
        </row>
        <row r="37">
          <cell r="A37" t="str">
            <v>Privatni korisnici</v>
          </cell>
          <cell r="B37" t="str">
            <v>July 2004</v>
          </cell>
          <cell r="C37" t="str">
            <v>Student Classic</v>
          </cell>
          <cell r="E37">
            <v>28</v>
          </cell>
          <cell r="F37">
            <v>3</v>
          </cell>
          <cell r="G37">
            <v>1</v>
          </cell>
          <cell r="H37">
            <v>0</v>
          </cell>
          <cell r="I37">
            <v>4</v>
          </cell>
          <cell r="J37">
            <v>1</v>
          </cell>
          <cell r="K37">
            <v>1</v>
          </cell>
          <cell r="L37">
            <v>3</v>
          </cell>
          <cell r="M37">
            <v>4</v>
          </cell>
          <cell r="N37">
            <v>0</v>
          </cell>
          <cell r="O37">
            <v>1</v>
          </cell>
          <cell r="P37">
            <v>1</v>
          </cell>
          <cell r="Q37">
            <v>3</v>
          </cell>
          <cell r="R37">
            <v>1</v>
          </cell>
          <cell r="S37">
            <v>0</v>
          </cell>
          <cell r="T37">
            <v>1</v>
          </cell>
          <cell r="U37">
            <v>0</v>
          </cell>
          <cell r="V37">
            <v>0</v>
          </cell>
          <cell r="W37">
            <v>0</v>
          </cell>
          <cell r="X37">
            <v>1</v>
          </cell>
          <cell r="Y37">
            <v>0</v>
          </cell>
          <cell r="Z37">
            <v>1</v>
          </cell>
          <cell r="AA37">
            <v>0</v>
          </cell>
          <cell r="AB37">
            <v>0</v>
          </cell>
          <cell r="AC37">
            <v>1</v>
          </cell>
          <cell r="AD37">
            <v>0</v>
          </cell>
          <cell r="AE37">
            <v>0</v>
          </cell>
          <cell r="AF37">
            <v>1</v>
          </cell>
        </row>
        <row r="38">
          <cell r="A38" t="str">
            <v>Privatni korisnici</v>
          </cell>
          <cell r="B38" t="str">
            <v>July 2004</v>
          </cell>
          <cell r="C38" t="str">
            <v>Student Data</v>
          </cell>
          <cell r="E38">
            <v>1</v>
          </cell>
          <cell r="F38">
            <v>1</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row>
        <row r="39">
          <cell r="A39" t="str">
            <v>Privatni korisnici</v>
          </cell>
          <cell r="B39" t="str">
            <v>July 2004</v>
          </cell>
          <cell r="C39" t="str">
            <v>Student Pro</v>
          </cell>
          <cell r="E39">
            <v>2</v>
          </cell>
          <cell r="F39">
            <v>0</v>
          </cell>
          <cell r="G39">
            <v>0</v>
          </cell>
          <cell r="H39">
            <v>0</v>
          </cell>
          <cell r="I39">
            <v>0</v>
          </cell>
          <cell r="J39">
            <v>0</v>
          </cell>
          <cell r="K39">
            <v>0</v>
          </cell>
          <cell r="L39">
            <v>0</v>
          </cell>
          <cell r="M39">
            <v>0</v>
          </cell>
          <cell r="N39">
            <v>0</v>
          </cell>
          <cell r="O39">
            <v>0</v>
          </cell>
          <cell r="P39">
            <v>0</v>
          </cell>
          <cell r="Q39">
            <v>1</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1</v>
          </cell>
        </row>
        <row r="40">
          <cell r="A40" t="str">
            <v>Privatni korisnici</v>
          </cell>
          <cell r="B40" t="str">
            <v>July 2004</v>
          </cell>
          <cell r="C40" t="str">
            <v>Student Trend</v>
          </cell>
          <cell r="E40">
            <v>110</v>
          </cell>
          <cell r="F40">
            <v>10</v>
          </cell>
          <cell r="G40">
            <v>23</v>
          </cell>
          <cell r="H40">
            <v>18</v>
          </cell>
          <cell r="I40">
            <v>18</v>
          </cell>
          <cell r="J40">
            <v>14</v>
          </cell>
          <cell r="K40">
            <v>6</v>
          </cell>
          <cell r="L40">
            <v>4</v>
          </cell>
          <cell r="M40">
            <v>6</v>
          </cell>
          <cell r="N40">
            <v>4</v>
          </cell>
          <cell r="O40">
            <v>3</v>
          </cell>
          <cell r="P40">
            <v>1</v>
          </cell>
          <cell r="Q40">
            <v>0</v>
          </cell>
          <cell r="R40">
            <v>0</v>
          </cell>
          <cell r="S40">
            <v>2</v>
          </cell>
          <cell r="T40">
            <v>0</v>
          </cell>
          <cell r="U40">
            <v>0</v>
          </cell>
          <cell r="V40">
            <v>0</v>
          </cell>
          <cell r="W40">
            <v>0</v>
          </cell>
          <cell r="X40">
            <v>0</v>
          </cell>
          <cell r="Y40">
            <v>0</v>
          </cell>
          <cell r="Z40">
            <v>0</v>
          </cell>
          <cell r="AA40">
            <v>0</v>
          </cell>
          <cell r="AB40">
            <v>0</v>
          </cell>
          <cell r="AC40">
            <v>1</v>
          </cell>
          <cell r="AD40">
            <v>0</v>
          </cell>
          <cell r="AE40">
            <v>0</v>
          </cell>
          <cell r="AF40">
            <v>0</v>
          </cell>
        </row>
        <row r="41">
          <cell r="A41" t="str">
            <v>Privatni korisnici</v>
          </cell>
          <cell r="B41" t="str">
            <v>July 2004</v>
          </cell>
          <cell r="C41" t="str">
            <v>Tarifa 60</v>
          </cell>
          <cell r="E41">
            <v>8153</v>
          </cell>
          <cell r="F41">
            <v>252</v>
          </cell>
          <cell r="G41">
            <v>1570</v>
          </cell>
          <cell r="H41">
            <v>1457</v>
          </cell>
          <cell r="I41">
            <v>1185</v>
          </cell>
          <cell r="J41">
            <v>923</v>
          </cell>
          <cell r="K41">
            <v>652</v>
          </cell>
          <cell r="L41">
            <v>471</v>
          </cell>
          <cell r="M41">
            <v>369</v>
          </cell>
          <cell r="N41">
            <v>272</v>
          </cell>
          <cell r="O41">
            <v>181</v>
          </cell>
          <cell r="P41">
            <v>149</v>
          </cell>
          <cell r="Q41">
            <v>94</v>
          </cell>
          <cell r="R41">
            <v>95</v>
          </cell>
          <cell r="S41">
            <v>82</v>
          </cell>
          <cell r="T41">
            <v>63</v>
          </cell>
          <cell r="U41">
            <v>37</v>
          </cell>
          <cell r="V41">
            <v>42</v>
          </cell>
          <cell r="W41">
            <v>31</v>
          </cell>
          <cell r="X41">
            <v>24</v>
          </cell>
          <cell r="Y41">
            <v>24</v>
          </cell>
          <cell r="Z41">
            <v>23</v>
          </cell>
          <cell r="AA41">
            <v>15</v>
          </cell>
          <cell r="AB41">
            <v>14</v>
          </cell>
          <cell r="AC41">
            <v>15</v>
          </cell>
          <cell r="AD41">
            <v>12</v>
          </cell>
          <cell r="AE41">
            <v>12</v>
          </cell>
          <cell r="AF41">
            <v>89</v>
          </cell>
        </row>
        <row r="42">
          <cell r="A42" t="str">
            <v>Privatni korisnici</v>
          </cell>
          <cell r="B42" t="str">
            <v>July 2004</v>
          </cell>
          <cell r="C42" t="str">
            <v>Trend</v>
          </cell>
          <cell r="E42">
            <v>46781</v>
          </cell>
          <cell r="F42">
            <v>2671</v>
          </cell>
          <cell r="G42">
            <v>8538</v>
          </cell>
          <cell r="H42">
            <v>8231</v>
          </cell>
          <cell r="I42">
            <v>6637</v>
          </cell>
          <cell r="J42">
            <v>5134</v>
          </cell>
          <cell r="K42">
            <v>3772</v>
          </cell>
          <cell r="L42">
            <v>2828</v>
          </cell>
          <cell r="M42">
            <v>2109</v>
          </cell>
          <cell r="N42">
            <v>1526</v>
          </cell>
          <cell r="O42">
            <v>1116</v>
          </cell>
          <cell r="P42">
            <v>831</v>
          </cell>
          <cell r="Q42">
            <v>669</v>
          </cell>
          <cell r="R42">
            <v>468</v>
          </cell>
          <cell r="S42">
            <v>384</v>
          </cell>
          <cell r="T42">
            <v>330</v>
          </cell>
          <cell r="U42">
            <v>260</v>
          </cell>
          <cell r="V42">
            <v>193</v>
          </cell>
          <cell r="W42">
            <v>164</v>
          </cell>
          <cell r="X42">
            <v>124</v>
          </cell>
          <cell r="Y42">
            <v>91</v>
          </cell>
          <cell r="Z42">
            <v>100</v>
          </cell>
          <cell r="AA42">
            <v>80</v>
          </cell>
          <cell r="AB42">
            <v>72</v>
          </cell>
          <cell r="AC42">
            <v>61</v>
          </cell>
          <cell r="AD42">
            <v>47</v>
          </cell>
          <cell r="AE42">
            <v>39</v>
          </cell>
          <cell r="AF42">
            <v>306</v>
          </cell>
        </row>
        <row r="43">
          <cell r="A43" t="str">
            <v>nema aktivnih priključaka</v>
          </cell>
          <cell r="B43" t="str">
            <v>August 2004</v>
          </cell>
          <cell r="C43" t="str">
            <v>Active</v>
          </cell>
          <cell r="E43">
            <v>11</v>
          </cell>
          <cell r="F43">
            <v>9</v>
          </cell>
          <cell r="G43">
            <v>0</v>
          </cell>
          <cell r="H43">
            <v>0</v>
          </cell>
          <cell r="I43">
            <v>0</v>
          </cell>
          <cell r="J43">
            <v>0</v>
          </cell>
          <cell r="K43">
            <v>0</v>
          </cell>
          <cell r="L43">
            <v>0</v>
          </cell>
          <cell r="M43">
            <v>0</v>
          </cell>
          <cell r="N43">
            <v>0</v>
          </cell>
          <cell r="O43">
            <v>0</v>
          </cell>
          <cell r="P43">
            <v>0</v>
          </cell>
          <cell r="Q43">
            <v>1</v>
          </cell>
          <cell r="R43">
            <v>0</v>
          </cell>
          <cell r="S43">
            <v>0</v>
          </cell>
          <cell r="T43">
            <v>0</v>
          </cell>
          <cell r="U43">
            <v>1</v>
          </cell>
          <cell r="V43">
            <v>0</v>
          </cell>
          <cell r="W43">
            <v>0</v>
          </cell>
          <cell r="X43">
            <v>0</v>
          </cell>
          <cell r="Y43">
            <v>0</v>
          </cell>
          <cell r="Z43">
            <v>0</v>
          </cell>
          <cell r="AA43">
            <v>0</v>
          </cell>
          <cell r="AB43">
            <v>0</v>
          </cell>
          <cell r="AC43">
            <v>0</v>
          </cell>
          <cell r="AD43">
            <v>0</v>
          </cell>
          <cell r="AE43">
            <v>0</v>
          </cell>
          <cell r="AF43">
            <v>0</v>
          </cell>
        </row>
        <row r="44">
          <cell r="A44" t="str">
            <v>nema aktivnih priključaka</v>
          </cell>
          <cell r="B44" t="str">
            <v>August 2004</v>
          </cell>
          <cell r="C44" t="str">
            <v>Classic</v>
          </cell>
          <cell r="E44">
            <v>197</v>
          </cell>
          <cell r="F44">
            <v>121</v>
          </cell>
          <cell r="G44">
            <v>20</v>
          </cell>
          <cell r="H44">
            <v>7</v>
          </cell>
          <cell r="I44">
            <v>12</v>
          </cell>
          <cell r="J44">
            <v>8</v>
          </cell>
          <cell r="K44">
            <v>8</v>
          </cell>
          <cell r="L44">
            <v>2</v>
          </cell>
          <cell r="M44">
            <v>5</v>
          </cell>
          <cell r="N44">
            <v>2</v>
          </cell>
          <cell r="O44">
            <v>0</v>
          </cell>
          <cell r="P44">
            <v>3</v>
          </cell>
          <cell r="Q44">
            <v>0</v>
          </cell>
          <cell r="R44">
            <v>1</v>
          </cell>
          <cell r="S44">
            <v>1</v>
          </cell>
          <cell r="T44">
            <v>1</v>
          </cell>
          <cell r="U44">
            <v>1</v>
          </cell>
          <cell r="V44">
            <v>1</v>
          </cell>
          <cell r="W44">
            <v>0</v>
          </cell>
          <cell r="X44">
            <v>2</v>
          </cell>
          <cell r="Y44">
            <v>0</v>
          </cell>
          <cell r="Z44">
            <v>1</v>
          </cell>
          <cell r="AA44">
            <v>0</v>
          </cell>
          <cell r="AB44">
            <v>0</v>
          </cell>
          <cell r="AC44">
            <v>0</v>
          </cell>
          <cell r="AD44">
            <v>0</v>
          </cell>
          <cell r="AE44">
            <v>0</v>
          </cell>
          <cell r="AF44">
            <v>1</v>
          </cell>
        </row>
        <row r="45">
          <cell r="A45" t="str">
            <v>nema aktivnih priključaka</v>
          </cell>
          <cell r="B45" t="str">
            <v>August 2004</v>
          </cell>
          <cell r="C45" t="str">
            <v>DATA tariff</v>
          </cell>
          <cell r="E45">
            <v>2</v>
          </cell>
          <cell r="F45">
            <v>2</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row>
        <row r="46">
          <cell r="A46" t="str">
            <v>nema aktivnih priključaka</v>
          </cell>
          <cell r="B46" t="str">
            <v>August 2004</v>
          </cell>
          <cell r="C46" t="str">
            <v>Pro</v>
          </cell>
          <cell r="E46">
            <v>63</v>
          </cell>
          <cell r="F46">
            <v>41</v>
          </cell>
          <cell r="G46">
            <v>2</v>
          </cell>
          <cell r="H46">
            <v>0</v>
          </cell>
          <cell r="I46">
            <v>1</v>
          </cell>
          <cell r="J46">
            <v>0</v>
          </cell>
          <cell r="K46">
            <v>0</v>
          </cell>
          <cell r="L46">
            <v>0</v>
          </cell>
          <cell r="M46">
            <v>1</v>
          </cell>
          <cell r="N46">
            <v>1</v>
          </cell>
          <cell r="O46">
            <v>1</v>
          </cell>
          <cell r="P46">
            <v>1</v>
          </cell>
          <cell r="Q46">
            <v>1</v>
          </cell>
          <cell r="R46">
            <v>1</v>
          </cell>
          <cell r="S46">
            <v>0</v>
          </cell>
          <cell r="T46">
            <v>2</v>
          </cell>
          <cell r="U46">
            <v>1</v>
          </cell>
          <cell r="V46">
            <v>0</v>
          </cell>
          <cell r="W46">
            <v>1</v>
          </cell>
          <cell r="X46">
            <v>0</v>
          </cell>
          <cell r="Y46">
            <v>2</v>
          </cell>
          <cell r="Z46">
            <v>2</v>
          </cell>
          <cell r="AA46">
            <v>1</v>
          </cell>
          <cell r="AB46">
            <v>0</v>
          </cell>
          <cell r="AC46">
            <v>0</v>
          </cell>
          <cell r="AD46">
            <v>0</v>
          </cell>
          <cell r="AE46">
            <v>0</v>
          </cell>
          <cell r="AF46">
            <v>4</v>
          </cell>
        </row>
        <row r="47">
          <cell r="A47" t="str">
            <v>nema aktivnih priključaka</v>
          </cell>
          <cell r="B47" t="str">
            <v>August 2004</v>
          </cell>
          <cell r="C47" t="str">
            <v>Student Classic</v>
          </cell>
          <cell r="E47">
            <v>1</v>
          </cell>
          <cell r="F47">
            <v>0</v>
          </cell>
          <cell r="G47">
            <v>1</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row>
        <row r="48">
          <cell r="A48" t="str">
            <v>nema aktivnih priključaka</v>
          </cell>
          <cell r="B48" t="str">
            <v>August 2004</v>
          </cell>
          <cell r="C48" t="str">
            <v>Tarifa 60</v>
          </cell>
          <cell r="E48">
            <v>7</v>
          </cell>
          <cell r="F48">
            <v>2</v>
          </cell>
          <cell r="G48">
            <v>3</v>
          </cell>
          <cell r="H48">
            <v>0</v>
          </cell>
          <cell r="I48">
            <v>0</v>
          </cell>
          <cell r="J48">
            <v>1</v>
          </cell>
          <cell r="K48">
            <v>1</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row>
        <row r="49">
          <cell r="A49" t="str">
            <v>nema aktivnih priključaka</v>
          </cell>
          <cell r="B49" t="str">
            <v>August 2004</v>
          </cell>
          <cell r="C49" t="str">
            <v>Trend</v>
          </cell>
          <cell r="E49">
            <v>378</v>
          </cell>
          <cell r="F49">
            <v>325</v>
          </cell>
          <cell r="G49">
            <v>24</v>
          </cell>
          <cell r="H49">
            <v>10</v>
          </cell>
          <cell r="I49">
            <v>4</v>
          </cell>
          <cell r="J49">
            <v>4</v>
          </cell>
          <cell r="K49">
            <v>3</v>
          </cell>
          <cell r="L49">
            <v>1</v>
          </cell>
          <cell r="M49">
            <v>2</v>
          </cell>
          <cell r="N49">
            <v>1</v>
          </cell>
          <cell r="O49">
            <v>1</v>
          </cell>
          <cell r="P49">
            <v>0</v>
          </cell>
          <cell r="Q49">
            <v>0</v>
          </cell>
          <cell r="R49">
            <v>0</v>
          </cell>
          <cell r="S49">
            <v>1</v>
          </cell>
          <cell r="T49">
            <v>0</v>
          </cell>
          <cell r="U49">
            <v>1</v>
          </cell>
          <cell r="V49">
            <v>0</v>
          </cell>
          <cell r="W49">
            <v>0</v>
          </cell>
          <cell r="X49">
            <v>0</v>
          </cell>
          <cell r="Y49">
            <v>0</v>
          </cell>
          <cell r="Z49">
            <v>1</v>
          </cell>
          <cell r="AA49">
            <v>0</v>
          </cell>
          <cell r="AB49">
            <v>0</v>
          </cell>
          <cell r="AC49">
            <v>0</v>
          </cell>
          <cell r="AD49">
            <v>0</v>
          </cell>
          <cell r="AE49">
            <v>0</v>
          </cell>
          <cell r="AF49">
            <v>0</v>
          </cell>
        </row>
        <row r="50">
          <cell r="A50" t="str">
            <v>Privatni korisnici</v>
          </cell>
          <cell r="B50" t="str">
            <v>August 2004</v>
          </cell>
          <cell r="C50" t="str">
            <v>Active</v>
          </cell>
          <cell r="E50">
            <v>1577</v>
          </cell>
          <cell r="F50">
            <v>37</v>
          </cell>
          <cell r="G50">
            <v>74</v>
          </cell>
          <cell r="H50">
            <v>87</v>
          </cell>
          <cell r="I50">
            <v>83</v>
          </cell>
          <cell r="J50">
            <v>110</v>
          </cell>
          <cell r="K50">
            <v>100</v>
          </cell>
          <cell r="L50">
            <v>114</v>
          </cell>
          <cell r="M50">
            <v>94</v>
          </cell>
          <cell r="N50">
            <v>99</v>
          </cell>
          <cell r="O50">
            <v>102</v>
          </cell>
          <cell r="P50">
            <v>77</v>
          </cell>
          <cell r="Q50">
            <v>68</v>
          </cell>
          <cell r="R50">
            <v>62</v>
          </cell>
          <cell r="S50">
            <v>61</v>
          </cell>
          <cell r="T50">
            <v>55</v>
          </cell>
          <cell r="U50">
            <v>42</v>
          </cell>
          <cell r="V50">
            <v>25</v>
          </cell>
          <cell r="W50">
            <v>26</v>
          </cell>
          <cell r="X50">
            <v>29</v>
          </cell>
          <cell r="Y50">
            <v>29</v>
          </cell>
          <cell r="Z50">
            <v>25</v>
          </cell>
          <cell r="AA50">
            <v>22</v>
          </cell>
          <cell r="AB50">
            <v>14</v>
          </cell>
          <cell r="AC50">
            <v>17</v>
          </cell>
          <cell r="AD50">
            <v>12</v>
          </cell>
          <cell r="AE50">
            <v>7</v>
          </cell>
          <cell r="AF50">
            <v>106</v>
          </cell>
        </row>
        <row r="51">
          <cell r="A51" t="str">
            <v>Privatni korisnici</v>
          </cell>
          <cell r="B51" t="str">
            <v>August 2004</v>
          </cell>
          <cell r="C51" t="str">
            <v>Buba</v>
          </cell>
          <cell r="E51">
            <v>27</v>
          </cell>
          <cell r="F51">
            <v>17</v>
          </cell>
          <cell r="G51">
            <v>10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row>
        <row r="52">
          <cell r="A52" t="str">
            <v>Privatni korisnici</v>
          </cell>
          <cell r="B52" t="str">
            <v>August 2004</v>
          </cell>
          <cell r="C52" t="str">
            <v>Classic</v>
          </cell>
          <cell r="E52">
            <v>37954</v>
          </cell>
          <cell r="F52">
            <v>924</v>
          </cell>
          <cell r="G52">
            <v>3204</v>
          </cell>
          <cell r="H52">
            <v>3817</v>
          </cell>
          <cell r="I52">
            <v>4133</v>
          </cell>
          <cell r="J52">
            <v>3924</v>
          </cell>
          <cell r="K52">
            <v>3446</v>
          </cell>
          <cell r="L52">
            <v>3066</v>
          </cell>
          <cell r="M52">
            <v>2579</v>
          </cell>
          <cell r="N52">
            <v>2139</v>
          </cell>
          <cell r="O52">
            <v>1742</v>
          </cell>
          <cell r="P52">
            <v>1489</v>
          </cell>
          <cell r="Q52">
            <v>1222</v>
          </cell>
          <cell r="R52">
            <v>974</v>
          </cell>
          <cell r="S52">
            <v>744</v>
          </cell>
          <cell r="T52">
            <v>673</v>
          </cell>
          <cell r="U52">
            <v>579</v>
          </cell>
          <cell r="V52">
            <v>446</v>
          </cell>
          <cell r="W52">
            <v>359</v>
          </cell>
          <cell r="X52">
            <v>345</v>
          </cell>
          <cell r="Y52">
            <v>289</v>
          </cell>
          <cell r="Z52">
            <v>203</v>
          </cell>
          <cell r="AA52">
            <v>207</v>
          </cell>
          <cell r="AB52">
            <v>161</v>
          </cell>
          <cell r="AC52">
            <v>158</v>
          </cell>
          <cell r="AD52">
            <v>116</v>
          </cell>
          <cell r="AE52">
            <v>125</v>
          </cell>
          <cell r="AF52">
            <v>890</v>
          </cell>
        </row>
        <row r="53">
          <cell r="A53" t="str">
            <v>Privatni korisnici</v>
          </cell>
          <cell r="B53" t="str">
            <v>August 2004</v>
          </cell>
          <cell r="C53" t="str">
            <v>DATA tariff</v>
          </cell>
          <cell r="E53">
            <v>102</v>
          </cell>
          <cell r="F53">
            <v>67</v>
          </cell>
          <cell r="G53">
            <v>30</v>
          </cell>
          <cell r="H53">
            <v>4</v>
          </cell>
          <cell r="I53">
            <v>0</v>
          </cell>
          <cell r="J53">
            <v>1</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row>
        <row r="54">
          <cell r="A54" t="str">
            <v>Privatni korisnici</v>
          </cell>
          <cell r="B54" t="str">
            <v>August 2004</v>
          </cell>
          <cell r="C54" t="str">
            <v>Mobile Internet</v>
          </cell>
          <cell r="E54">
            <v>15</v>
          </cell>
          <cell r="F54">
            <v>14</v>
          </cell>
          <cell r="G54">
            <v>1</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row>
        <row r="55">
          <cell r="A55" t="str">
            <v>Privatni korisnici</v>
          </cell>
          <cell r="B55" t="str">
            <v>August 2004</v>
          </cell>
          <cell r="C55" t="str">
            <v>Pro</v>
          </cell>
          <cell r="E55">
            <v>5108</v>
          </cell>
          <cell r="F55">
            <v>126</v>
          </cell>
          <cell r="G55">
            <v>116</v>
          </cell>
          <cell r="H55">
            <v>92</v>
          </cell>
          <cell r="I55">
            <v>109</v>
          </cell>
          <cell r="J55">
            <v>120</v>
          </cell>
          <cell r="K55">
            <v>178</v>
          </cell>
          <cell r="L55">
            <v>169</v>
          </cell>
          <cell r="M55">
            <v>172</v>
          </cell>
          <cell r="N55">
            <v>156</v>
          </cell>
          <cell r="O55">
            <v>193</v>
          </cell>
          <cell r="P55">
            <v>192</v>
          </cell>
          <cell r="Q55">
            <v>177</v>
          </cell>
          <cell r="R55">
            <v>208</v>
          </cell>
          <cell r="S55">
            <v>184</v>
          </cell>
          <cell r="T55">
            <v>159</v>
          </cell>
          <cell r="U55">
            <v>153</v>
          </cell>
          <cell r="V55">
            <v>160</v>
          </cell>
          <cell r="W55">
            <v>143</v>
          </cell>
          <cell r="X55">
            <v>186</v>
          </cell>
          <cell r="Y55">
            <v>158</v>
          </cell>
          <cell r="Z55">
            <v>131</v>
          </cell>
          <cell r="AA55">
            <v>129</v>
          </cell>
          <cell r="AB55">
            <v>111</v>
          </cell>
          <cell r="AC55">
            <v>106</v>
          </cell>
          <cell r="AD55">
            <v>97</v>
          </cell>
          <cell r="AE55">
            <v>79</v>
          </cell>
          <cell r="AF55">
            <v>1304</v>
          </cell>
        </row>
        <row r="56">
          <cell r="A56" t="str">
            <v>Privatni korisnici</v>
          </cell>
          <cell r="B56" t="str">
            <v>August 2004</v>
          </cell>
          <cell r="C56" t="str">
            <v>Student Active</v>
          </cell>
          <cell r="E56">
            <v>2</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1</v>
          </cell>
          <cell r="AD56">
            <v>0</v>
          </cell>
          <cell r="AE56">
            <v>1</v>
          </cell>
          <cell r="AF56">
            <v>0</v>
          </cell>
        </row>
        <row r="57">
          <cell r="A57" t="str">
            <v>Privatni korisnici</v>
          </cell>
          <cell r="B57" t="str">
            <v>August 2004</v>
          </cell>
          <cell r="C57" t="str">
            <v>Student Classic</v>
          </cell>
          <cell r="E57">
            <v>24</v>
          </cell>
          <cell r="F57">
            <v>1</v>
          </cell>
          <cell r="G57">
            <v>2</v>
          </cell>
          <cell r="H57">
            <v>1</v>
          </cell>
          <cell r="I57">
            <v>4</v>
          </cell>
          <cell r="J57">
            <v>3</v>
          </cell>
          <cell r="K57">
            <v>2</v>
          </cell>
          <cell r="L57">
            <v>0</v>
          </cell>
          <cell r="M57">
            <v>1</v>
          </cell>
          <cell r="N57">
            <v>1</v>
          </cell>
          <cell r="O57">
            <v>1</v>
          </cell>
          <cell r="P57">
            <v>0</v>
          </cell>
          <cell r="Q57">
            <v>1</v>
          </cell>
          <cell r="R57">
            <v>2</v>
          </cell>
          <cell r="S57">
            <v>3</v>
          </cell>
          <cell r="T57">
            <v>0</v>
          </cell>
          <cell r="U57">
            <v>0</v>
          </cell>
          <cell r="V57">
            <v>0</v>
          </cell>
          <cell r="W57">
            <v>0</v>
          </cell>
          <cell r="X57">
            <v>0</v>
          </cell>
          <cell r="Y57">
            <v>0</v>
          </cell>
          <cell r="Z57">
            <v>0</v>
          </cell>
          <cell r="AA57">
            <v>0</v>
          </cell>
          <cell r="AB57">
            <v>0</v>
          </cell>
          <cell r="AC57">
            <v>0</v>
          </cell>
          <cell r="AD57">
            <v>0</v>
          </cell>
          <cell r="AE57">
            <v>2</v>
          </cell>
          <cell r="AF57">
            <v>0</v>
          </cell>
        </row>
        <row r="58">
          <cell r="A58" t="str">
            <v>Privatni korisnici</v>
          </cell>
          <cell r="B58" t="str">
            <v>August 2004</v>
          </cell>
          <cell r="C58" t="str">
            <v>Student Data</v>
          </cell>
          <cell r="E58">
            <v>1</v>
          </cell>
          <cell r="F58">
            <v>1</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row>
        <row r="59">
          <cell r="A59" t="str">
            <v>Privatni korisnici</v>
          </cell>
          <cell r="B59" t="str">
            <v>August 2004</v>
          </cell>
          <cell r="C59" t="str">
            <v>Student Pro</v>
          </cell>
          <cell r="E59">
            <v>2</v>
          </cell>
          <cell r="F59">
            <v>0</v>
          </cell>
          <cell r="G59">
            <v>0</v>
          </cell>
          <cell r="H59">
            <v>0</v>
          </cell>
          <cell r="I59">
            <v>0</v>
          </cell>
          <cell r="J59">
            <v>0</v>
          </cell>
          <cell r="K59">
            <v>0</v>
          </cell>
          <cell r="L59">
            <v>0</v>
          </cell>
          <cell r="M59">
            <v>0</v>
          </cell>
          <cell r="N59">
            <v>0</v>
          </cell>
          <cell r="O59">
            <v>0</v>
          </cell>
          <cell r="P59">
            <v>0</v>
          </cell>
          <cell r="Q59">
            <v>0</v>
          </cell>
          <cell r="R59">
            <v>0</v>
          </cell>
          <cell r="S59">
            <v>1</v>
          </cell>
          <cell r="T59">
            <v>0</v>
          </cell>
          <cell r="U59">
            <v>0</v>
          </cell>
          <cell r="V59">
            <v>0</v>
          </cell>
          <cell r="W59">
            <v>0</v>
          </cell>
          <cell r="X59">
            <v>0</v>
          </cell>
          <cell r="Y59">
            <v>0</v>
          </cell>
          <cell r="Z59">
            <v>0</v>
          </cell>
          <cell r="AA59">
            <v>0</v>
          </cell>
          <cell r="AB59">
            <v>0</v>
          </cell>
          <cell r="AC59">
            <v>1</v>
          </cell>
          <cell r="AD59">
            <v>0</v>
          </cell>
          <cell r="AE59">
            <v>0</v>
          </cell>
          <cell r="AF59">
            <v>0</v>
          </cell>
        </row>
        <row r="60">
          <cell r="A60" t="str">
            <v>Privatni korisnici</v>
          </cell>
          <cell r="B60" t="str">
            <v>August 2004</v>
          </cell>
          <cell r="C60" t="str">
            <v>Student Trend</v>
          </cell>
          <cell r="E60">
            <v>103</v>
          </cell>
          <cell r="F60">
            <v>9</v>
          </cell>
          <cell r="G60">
            <v>21</v>
          </cell>
          <cell r="H60">
            <v>25</v>
          </cell>
          <cell r="I60">
            <v>13</v>
          </cell>
          <cell r="J60">
            <v>12</v>
          </cell>
          <cell r="K60">
            <v>8</v>
          </cell>
          <cell r="L60">
            <v>2</v>
          </cell>
          <cell r="M60">
            <v>3</v>
          </cell>
          <cell r="N60">
            <v>3</v>
          </cell>
          <cell r="O60">
            <v>1</v>
          </cell>
          <cell r="P60">
            <v>3</v>
          </cell>
          <cell r="Q60">
            <v>1</v>
          </cell>
          <cell r="R60">
            <v>0</v>
          </cell>
          <cell r="S60">
            <v>1</v>
          </cell>
          <cell r="T60">
            <v>0</v>
          </cell>
          <cell r="U60">
            <v>1</v>
          </cell>
          <cell r="V60">
            <v>0</v>
          </cell>
          <cell r="W60">
            <v>0</v>
          </cell>
          <cell r="X60">
            <v>0</v>
          </cell>
          <cell r="Y60">
            <v>0</v>
          </cell>
          <cell r="Z60">
            <v>0</v>
          </cell>
          <cell r="AA60">
            <v>0</v>
          </cell>
          <cell r="AB60">
            <v>0</v>
          </cell>
          <cell r="AC60">
            <v>0</v>
          </cell>
          <cell r="AD60">
            <v>0</v>
          </cell>
          <cell r="AE60">
            <v>0</v>
          </cell>
          <cell r="AF60">
            <v>0</v>
          </cell>
        </row>
        <row r="61">
          <cell r="A61" t="str">
            <v>Privatni korisnici</v>
          </cell>
          <cell r="B61" t="str">
            <v>August 2004</v>
          </cell>
          <cell r="C61" t="str">
            <v>Tarifa 60</v>
          </cell>
          <cell r="E61">
            <v>10397</v>
          </cell>
          <cell r="F61">
            <v>395</v>
          </cell>
          <cell r="G61">
            <v>1922</v>
          </cell>
          <cell r="H61">
            <v>1884</v>
          </cell>
          <cell r="I61">
            <v>1666</v>
          </cell>
          <cell r="J61">
            <v>1182</v>
          </cell>
          <cell r="K61">
            <v>838</v>
          </cell>
          <cell r="L61">
            <v>604</v>
          </cell>
          <cell r="M61">
            <v>411</v>
          </cell>
          <cell r="N61">
            <v>318</v>
          </cell>
          <cell r="O61">
            <v>234</v>
          </cell>
          <cell r="P61">
            <v>165</v>
          </cell>
          <cell r="Q61">
            <v>145</v>
          </cell>
          <cell r="R61">
            <v>106</v>
          </cell>
          <cell r="S61">
            <v>100</v>
          </cell>
          <cell r="T61">
            <v>65</v>
          </cell>
          <cell r="U61">
            <v>57</v>
          </cell>
          <cell r="V61">
            <v>46</v>
          </cell>
          <cell r="W61">
            <v>34</v>
          </cell>
          <cell r="X61">
            <v>28</v>
          </cell>
          <cell r="Y61">
            <v>27</v>
          </cell>
          <cell r="Z61">
            <v>31</v>
          </cell>
          <cell r="AA61">
            <v>13</v>
          </cell>
          <cell r="AB61">
            <v>13</v>
          </cell>
          <cell r="AC61">
            <v>14</v>
          </cell>
          <cell r="AD61">
            <v>8</v>
          </cell>
          <cell r="AE61">
            <v>12</v>
          </cell>
          <cell r="AF61">
            <v>79</v>
          </cell>
        </row>
        <row r="62">
          <cell r="A62" t="str">
            <v>Privatni korisnici</v>
          </cell>
          <cell r="B62" t="str">
            <v>August 2004</v>
          </cell>
          <cell r="C62" t="str">
            <v>Trend</v>
          </cell>
          <cell r="E62">
            <v>45199</v>
          </cell>
          <cell r="F62">
            <v>2548</v>
          </cell>
          <cell r="G62">
            <v>8725</v>
          </cell>
          <cell r="H62">
            <v>8371</v>
          </cell>
          <cell r="I62">
            <v>6629</v>
          </cell>
          <cell r="J62">
            <v>4958</v>
          </cell>
          <cell r="K62">
            <v>3592</v>
          </cell>
          <cell r="L62">
            <v>2565</v>
          </cell>
          <cell r="M62">
            <v>1891</v>
          </cell>
          <cell r="N62">
            <v>1355</v>
          </cell>
          <cell r="O62">
            <v>1019</v>
          </cell>
          <cell r="P62">
            <v>794</v>
          </cell>
          <cell r="Q62">
            <v>564</v>
          </cell>
          <cell r="R62">
            <v>407</v>
          </cell>
          <cell r="S62">
            <v>337</v>
          </cell>
          <cell r="T62">
            <v>274</v>
          </cell>
          <cell r="U62">
            <v>188</v>
          </cell>
          <cell r="V62">
            <v>156</v>
          </cell>
          <cell r="W62">
            <v>120</v>
          </cell>
          <cell r="X62">
            <v>99</v>
          </cell>
          <cell r="Y62">
            <v>96</v>
          </cell>
          <cell r="Z62">
            <v>71</v>
          </cell>
          <cell r="AA62">
            <v>39</v>
          </cell>
          <cell r="AB62">
            <v>39</v>
          </cell>
          <cell r="AC62">
            <v>53</v>
          </cell>
          <cell r="AD62">
            <v>26</v>
          </cell>
          <cell r="AE62">
            <v>33</v>
          </cell>
          <cell r="AF62">
            <v>250</v>
          </cell>
        </row>
        <row r="63">
          <cell r="A63" t="str">
            <v>nema aktivnih priključaka</v>
          </cell>
          <cell r="B63" t="str">
            <v>September 2004</v>
          </cell>
          <cell r="C63" t="str">
            <v>Active</v>
          </cell>
          <cell r="E63">
            <v>13</v>
          </cell>
          <cell r="F63">
            <v>6</v>
          </cell>
          <cell r="G63">
            <v>1</v>
          </cell>
          <cell r="H63">
            <v>0</v>
          </cell>
          <cell r="I63">
            <v>2</v>
          </cell>
          <cell r="J63">
            <v>1</v>
          </cell>
          <cell r="K63">
            <v>0</v>
          </cell>
          <cell r="L63">
            <v>1</v>
          </cell>
          <cell r="M63">
            <v>1</v>
          </cell>
          <cell r="N63">
            <v>1</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row>
        <row r="64">
          <cell r="A64" t="str">
            <v>nema aktivnih priključaka</v>
          </cell>
          <cell r="B64" t="str">
            <v>September 2004</v>
          </cell>
          <cell r="C64" t="str">
            <v>Classic</v>
          </cell>
          <cell r="E64">
            <v>207</v>
          </cell>
          <cell r="F64">
            <v>119</v>
          </cell>
          <cell r="G64">
            <v>23</v>
          </cell>
          <cell r="H64">
            <v>15</v>
          </cell>
          <cell r="I64">
            <v>13</v>
          </cell>
          <cell r="J64">
            <v>6</v>
          </cell>
          <cell r="K64">
            <v>5</v>
          </cell>
          <cell r="L64">
            <v>5</v>
          </cell>
          <cell r="M64">
            <v>4</v>
          </cell>
          <cell r="N64">
            <v>4</v>
          </cell>
          <cell r="O64">
            <v>2</v>
          </cell>
          <cell r="P64">
            <v>3</v>
          </cell>
          <cell r="Q64">
            <v>1</v>
          </cell>
          <cell r="R64">
            <v>1</v>
          </cell>
          <cell r="S64">
            <v>3</v>
          </cell>
          <cell r="T64">
            <v>1</v>
          </cell>
          <cell r="U64">
            <v>0</v>
          </cell>
          <cell r="V64">
            <v>0</v>
          </cell>
          <cell r="W64">
            <v>0</v>
          </cell>
          <cell r="X64">
            <v>0</v>
          </cell>
          <cell r="Y64">
            <v>0</v>
          </cell>
          <cell r="Z64">
            <v>1</v>
          </cell>
          <cell r="AA64">
            <v>0</v>
          </cell>
          <cell r="AB64">
            <v>0</v>
          </cell>
          <cell r="AC64">
            <v>0</v>
          </cell>
          <cell r="AD64">
            <v>0</v>
          </cell>
          <cell r="AE64">
            <v>0</v>
          </cell>
          <cell r="AF64">
            <v>1</v>
          </cell>
        </row>
        <row r="65">
          <cell r="A65" t="str">
            <v>nema aktivnih priključaka</v>
          </cell>
          <cell r="B65" t="str">
            <v>September 2004</v>
          </cell>
          <cell r="C65" t="str">
            <v>DATA tariff</v>
          </cell>
          <cell r="E65">
            <v>1</v>
          </cell>
          <cell r="F65">
            <v>1</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row>
        <row r="66">
          <cell r="A66" t="str">
            <v>nema aktivnih priključaka</v>
          </cell>
          <cell r="B66" t="str">
            <v>September 2004</v>
          </cell>
          <cell r="C66" t="str">
            <v>Pro</v>
          </cell>
          <cell r="E66">
            <v>53</v>
          </cell>
          <cell r="F66">
            <v>37</v>
          </cell>
          <cell r="G66">
            <v>2</v>
          </cell>
          <cell r="H66">
            <v>0</v>
          </cell>
          <cell r="I66">
            <v>3</v>
          </cell>
          <cell r="J66">
            <v>1</v>
          </cell>
          <cell r="K66">
            <v>1</v>
          </cell>
          <cell r="L66">
            <v>0</v>
          </cell>
          <cell r="M66">
            <v>0</v>
          </cell>
          <cell r="N66">
            <v>2</v>
          </cell>
          <cell r="O66">
            <v>2</v>
          </cell>
          <cell r="P66">
            <v>0</v>
          </cell>
          <cell r="Q66">
            <v>0</v>
          </cell>
          <cell r="R66">
            <v>0</v>
          </cell>
          <cell r="S66">
            <v>0</v>
          </cell>
          <cell r="T66">
            <v>0</v>
          </cell>
          <cell r="U66">
            <v>0</v>
          </cell>
          <cell r="V66">
            <v>1</v>
          </cell>
          <cell r="W66">
            <v>0</v>
          </cell>
          <cell r="X66">
            <v>0</v>
          </cell>
          <cell r="Y66">
            <v>0</v>
          </cell>
          <cell r="Z66">
            <v>0</v>
          </cell>
          <cell r="AA66">
            <v>0</v>
          </cell>
          <cell r="AB66">
            <v>0</v>
          </cell>
          <cell r="AC66">
            <v>1</v>
          </cell>
          <cell r="AD66">
            <v>0</v>
          </cell>
          <cell r="AE66">
            <v>0</v>
          </cell>
          <cell r="AF66">
            <v>3</v>
          </cell>
        </row>
        <row r="67">
          <cell r="A67" t="str">
            <v>nema aktivnih priključaka</v>
          </cell>
          <cell r="B67" t="str">
            <v>September 2004</v>
          </cell>
          <cell r="C67" t="str">
            <v>Student Active</v>
          </cell>
          <cell r="E67">
            <v>1</v>
          </cell>
          <cell r="F67">
            <v>1</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row>
        <row r="68">
          <cell r="A68" t="str">
            <v>nema aktivnih priključaka</v>
          </cell>
          <cell r="B68" t="str">
            <v>September 2004</v>
          </cell>
          <cell r="C68" t="str">
            <v>Tarifa 60</v>
          </cell>
          <cell r="E68">
            <v>28</v>
          </cell>
          <cell r="F68">
            <v>24</v>
          </cell>
          <cell r="G68">
            <v>3</v>
          </cell>
          <cell r="H68">
            <v>0</v>
          </cell>
          <cell r="I68">
            <v>0</v>
          </cell>
          <cell r="J68">
            <v>0</v>
          </cell>
          <cell r="K68">
            <v>0</v>
          </cell>
          <cell r="L68">
            <v>0</v>
          </cell>
          <cell r="M68">
            <v>0</v>
          </cell>
          <cell r="N68">
            <v>0</v>
          </cell>
          <cell r="O68">
            <v>0</v>
          </cell>
          <cell r="P68">
            <v>1</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row>
        <row r="69">
          <cell r="A69" t="str">
            <v>nema aktivnih priključaka</v>
          </cell>
          <cell r="B69" t="str">
            <v>September 2004</v>
          </cell>
          <cell r="C69" t="str">
            <v>Trend</v>
          </cell>
          <cell r="E69">
            <v>353</v>
          </cell>
          <cell r="F69">
            <v>308</v>
          </cell>
          <cell r="G69">
            <v>21</v>
          </cell>
          <cell r="H69">
            <v>10</v>
          </cell>
          <cell r="I69">
            <v>3</v>
          </cell>
          <cell r="J69">
            <v>1</v>
          </cell>
          <cell r="K69">
            <v>2</v>
          </cell>
          <cell r="L69">
            <v>3</v>
          </cell>
          <cell r="M69">
            <v>1</v>
          </cell>
          <cell r="N69">
            <v>0</v>
          </cell>
          <cell r="O69">
            <v>1</v>
          </cell>
          <cell r="P69">
            <v>0</v>
          </cell>
          <cell r="Q69">
            <v>2</v>
          </cell>
          <cell r="R69">
            <v>0</v>
          </cell>
          <cell r="S69">
            <v>1</v>
          </cell>
          <cell r="T69">
            <v>0</v>
          </cell>
          <cell r="U69">
            <v>0</v>
          </cell>
          <cell r="V69">
            <v>0</v>
          </cell>
          <cell r="W69">
            <v>0</v>
          </cell>
          <cell r="X69">
            <v>0</v>
          </cell>
          <cell r="Y69">
            <v>0</v>
          </cell>
          <cell r="Z69">
            <v>0</v>
          </cell>
          <cell r="AA69">
            <v>0</v>
          </cell>
          <cell r="AB69">
            <v>0</v>
          </cell>
          <cell r="AC69">
            <v>0</v>
          </cell>
          <cell r="AD69">
            <v>0</v>
          </cell>
          <cell r="AE69">
            <v>0</v>
          </cell>
          <cell r="AF69">
            <v>0</v>
          </cell>
        </row>
        <row r="70">
          <cell r="A70" t="str">
            <v>Privatni korisnici</v>
          </cell>
          <cell r="B70" t="str">
            <v>September 2004</v>
          </cell>
          <cell r="C70" t="str">
            <v>Active</v>
          </cell>
          <cell r="E70">
            <v>1569</v>
          </cell>
          <cell r="F70">
            <v>46</v>
          </cell>
          <cell r="G70">
            <v>81</v>
          </cell>
          <cell r="H70">
            <v>89</v>
          </cell>
          <cell r="I70">
            <v>90</v>
          </cell>
          <cell r="J70">
            <v>106</v>
          </cell>
          <cell r="K70">
            <v>110</v>
          </cell>
          <cell r="L70">
            <v>98</v>
          </cell>
          <cell r="M70">
            <v>97</v>
          </cell>
          <cell r="N70">
            <v>94</v>
          </cell>
          <cell r="O70">
            <v>75</v>
          </cell>
          <cell r="P70">
            <v>79</v>
          </cell>
          <cell r="Q70">
            <v>64</v>
          </cell>
          <cell r="R70">
            <v>53</v>
          </cell>
          <cell r="S70">
            <v>55</v>
          </cell>
          <cell r="T70">
            <v>45</v>
          </cell>
          <cell r="U70">
            <v>46</v>
          </cell>
          <cell r="V70">
            <v>39</v>
          </cell>
          <cell r="W70">
            <v>32</v>
          </cell>
          <cell r="X70">
            <v>25</v>
          </cell>
          <cell r="Y70">
            <v>28</v>
          </cell>
          <cell r="Z70">
            <v>18</v>
          </cell>
          <cell r="AA70">
            <v>16</v>
          </cell>
          <cell r="AB70">
            <v>20</v>
          </cell>
          <cell r="AC70">
            <v>13</v>
          </cell>
          <cell r="AD70">
            <v>16</v>
          </cell>
          <cell r="AE70">
            <v>9</v>
          </cell>
          <cell r="AF70">
            <v>125</v>
          </cell>
        </row>
        <row r="71">
          <cell r="A71" t="str">
            <v>Privatni korisnici</v>
          </cell>
          <cell r="B71" t="str">
            <v>September 2004</v>
          </cell>
          <cell r="C71" t="str">
            <v>Buba</v>
          </cell>
          <cell r="E71">
            <v>25</v>
          </cell>
          <cell r="F71">
            <v>16</v>
          </cell>
          <cell r="G71">
            <v>9</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row>
        <row r="72">
          <cell r="A72" t="str">
            <v>Privatni korisnici</v>
          </cell>
          <cell r="B72" t="str">
            <v>September 2004</v>
          </cell>
          <cell r="C72" t="str">
            <v>Classic</v>
          </cell>
          <cell r="E72">
            <v>37569</v>
          </cell>
          <cell r="F72">
            <v>952</v>
          </cell>
          <cell r="G72">
            <v>3341</v>
          </cell>
          <cell r="H72">
            <v>4011</v>
          </cell>
          <cell r="I72">
            <v>4235</v>
          </cell>
          <cell r="J72">
            <v>3838</v>
          </cell>
          <cell r="K72">
            <v>3422</v>
          </cell>
          <cell r="L72">
            <v>2958</v>
          </cell>
          <cell r="M72">
            <v>2420</v>
          </cell>
          <cell r="N72">
            <v>1993</v>
          </cell>
          <cell r="O72">
            <v>1745</v>
          </cell>
          <cell r="P72">
            <v>1348</v>
          </cell>
          <cell r="Q72">
            <v>1149</v>
          </cell>
          <cell r="R72">
            <v>916</v>
          </cell>
          <cell r="S72">
            <v>764</v>
          </cell>
          <cell r="T72">
            <v>642</v>
          </cell>
          <cell r="U72">
            <v>536</v>
          </cell>
          <cell r="V72">
            <v>420</v>
          </cell>
          <cell r="W72">
            <v>411</v>
          </cell>
          <cell r="X72">
            <v>345</v>
          </cell>
          <cell r="Y72">
            <v>282</v>
          </cell>
          <cell r="Z72">
            <v>214</v>
          </cell>
          <cell r="AA72">
            <v>212</v>
          </cell>
          <cell r="AB72">
            <v>154</v>
          </cell>
          <cell r="AC72">
            <v>142</v>
          </cell>
          <cell r="AD72">
            <v>118</v>
          </cell>
          <cell r="AE72">
            <v>113</v>
          </cell>
          <cell r="AF72">
            <v>888</v>
          </cell>
        </row>
        <row r="73">
          <cell r="A73" t="str">
            <v>Privatni korisnici</v>
          </cell>
          <cell r="B73" t="str">
            <v>September 2004</v>
          </cell>
          <cell r="C73" t="str">
            <v>DATA tariff</v>
          </cell>
          <cell r="E73">
            <v>95</v>
          </cell>
          <cell r="F73">
            <v>65</v>
          </cell>
          <cell r="G73">
            <v>24</v>
          </cell>
          <cell r="H73">
            <v>2</v>
          </cell>
          <cell r="I73">
            <v>3</v>
          </cell>
          <cell r="J73">
            <v>1</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row>
        <row r="74">
          <cell r="A74" t="str">
            <v>Privatni korisnici</v>
          </cell>
          <cell r="B74" t="str">
            <v>September 2004</v>
          </cell>
          <cell r="C74" t="str">
            <v>Mobile Internet</v>
          </cell>
          <cell r="E74">
            <v>17</v>
          </cell>
          <cell r="F74">
            <v>15</v>
          </cell>
          <cell r="G74">
            <v>1</v>
          </cell>
          <cell r="H74">
            <v>1</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row>
        <row r="75">
          <cell r="A75" t="str">
            <v>Privatni korisnici</v>
          </cell>
          <cell r="B75" t="str">
            <v>September 2004</v>
          </cell>
          <cell r="C75" t="str">
            <v>Pro</v>
          </cell>
          <cell r="E75">
            <v>5159</v>
          </cell>
          <cell r="F75">
            <v>114</v>
          </cell>
          <cell r="G75">
            <v>134</v>
          </cell>
          <cell r="H75">
            <v>83</v>
          </cell>
          <cell r="I75">
            <v>117</v>
          </cell>
          <cell r="J75">
            <v>131</v>
          </cell>
          <cell r="K75">
            <v>129</v>
          </cell>
          <cell r="L75">
            <v>167</v>
          </cell>
          <cell r="M75">
            <v>166</v>
          </cell>
          <cell r="N75">
            <v>173</v>
          </cell>
          <cell r="O75">
            <v>171</v>
          </cell>
          <cell r="P75">
            <v>164</v>
          </cell>
          <cell r="Q75">
            <v>196</v>
          </cell>
          <cell r="R75">
            <v>170</v>
          </cell>
          <cell r="S75">
            <v>165</v>
          </cell>
          <cell r="T75">
            <v>178</v>
          </cell>
          <cell r="U75">
            <v>181</v>
          </cell>
          <cell r="V75">
            <v>166</v>
          </cell>
          <cell r="W75">
            <v>153</v>
          </cell>
          <cell r="X75">
            <v>143</v>
          </cell>
          <cell r="Y75">
            <v>147</v>
          </cell>
          <cell r="Z75">
            <v>136</v>
          </cell>
          <cell r="AA75">
            <v>123</v>
          </cell>
          <cell r="AB75">
            <v>112</v>
          </cell>
          <cell r="AC75">
            <v>126</v>
          </cell>
          <cell r="AD75">
            <v>98</v>
          </cell>
          <cell r="AE75">
            <v>111</v>
          </cell>
          <cell r="AF75">
            <v>1405</v>
          </cell>
        </row>
        <row r="76">
          <cell r="A76" t="str">
            <v>Privatni korisnici</v>
          </cell>
          <cell r="B76" t="str">
            <v>September 2004</v>
          </cell>
          <cell r="C76" t="str">
            <v>Student Active</v>
          </cell>
          <cell r="E76">
            <v>2</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1</v>
          </cell>
          <cell r="U76">
            <v>0</v>
          </cell>
          <cell r="V76">
            <v>0</v>
          </cell>
          <cell r="W76">
            <v>0</v>
          </cell>
          <cell r="X76">
            <v>0</v>
          </cell>
          <cell r="Y76">
            <v>0</v>
          </cell>
          <cell r="Z76">
            <v>0</v>
          </cell>
          <cell r="AA76">
            <v>0</v>
          </cell>
          <cell r="AB76">
            <v>0</v>
          </cell>
          <cell r="AC76">
            <v>0</v>
          </cell>
          <cell r="AD76">
            <v>0</v>
          </cell>
          <cell r="AE76">
            <v>0</v>
          </cell>
          <cell r="AF76">
            <v>1</v>
          </cell>
        </row>
        <row r="77">
          <cell r="A77" t="str">
            <v>Privatni korisnici</v>
          </cell>
          <cell r="B77" t="str">
            <v>September 2004</v>
          </cell>
          <cell r="C77" t="str">
            <v>Student Classic</v>
          </cell>
          <cell r="E77">
            <v>23</v>
          </cell>
          <cell r="F77">
            <v>2</v>
          </cell>
          <cell r="G77">
            <v>0</v>
          </cell>
          <cell r="H77">
            <v>2</v>
          </cell>
          <cell r="I77">
            <v>4</v>
          </cell>
          <cell r="J77">
            <v>1</v>
          </cell>
          <cell r="K77">
            <v>2</v>
          </cell>
          <cell r="L77">
            <v>1</v>
          </cell>
          <cell r="M77">
            <v>1</v>
          </cell>
          <cell r="N77">
            <v>2</v>
          </cell>
          <cell r="O77">
            <v>2</v>
          </cell>
          <cell r="P77">
            <v>0</v>
          </cell>
          <cell r="Q77">
            <v>1</v>
          </cell>
          <cell r="R77">
            <v>0</v>
          </cell>
          <cell r="S77">
            <v>0</v>
          </cell>
          <cell r="T77">
            <v>1</v>
          </cell>
          <cell r="U77">
            <v>2</v>
          </cell>
          <cell r="V77">
            <v>0</v>
          </cell>
          <cell r="W77">
            <v>1</v>
          </cell>
          <cell r="X77">
            <v>0</v>
          </cell>
          <cell r="Y77">
            <v>0</v>
          </cell>
          <cell r="Z77">
            <v>0</v>
          </cell>
          <cell r="AA77">
            <v>0</v>
          </cell>
          <cell r="AB77">
            <v>0</v>
          </cell>
          <cell r="AC77">
            <v>0</v>
          </cell>
          <cell r="AD77">
            <v>0</v>
          </cell>
          <cell r="AE77">
            <v>0</v>
          </cell>
          <cell r="AF77">
            <v>1</v>
          </cell>
        </row>
        <row r="78">
          <cell r="A78" t="str">
            <v>Privatni korisnici</v>
          </cell>
          <cell r="B78" t="str">
            <v>September 2004</v>
          </cell>
          <cell r="C78" t="str">
            <v>Student Data</v>
          </cell>
          <cell r="E78">
            <v>1</v>
          </cell>
          <cell r="F78">
            <v>1</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row>
        <row r="79">
          <cell r="A79" t="str">
            <v>Privatni korisnici</v>
          </cell>
          <cell r="B79" t="str">
            <v>September 2004</v>
          </cell>
          <cell r="C79" t="str">
            <v>Student Pro</v>
          </cell>
          <cell r="E79">
            <v>2</v>
          </cell>
          <cell r="F79">
            <v>0</v>
          </cell>
          <cell r="G79">
            <v>0</v>
          </cell>
          <cell r="H79">
            <v>0</v>
          </cell>
          <cell r="I79">
            <v>0</v>
          </cell>
          <cell r="J79">
            <v>0</v>
          </cell>
          <cell r="K79">
            <v>0</v>
          </cell>
          <cell r="L79">
            <v>0</v>
          </cell>
          <cell r="M79">
            <v>0</v>
          </cell>
          <cell r="N79">
            <v>0</v>
          </cell>
          <cell r="O79">
            <v>1</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1</v>
          </cell>
          <cell r="AF79">
            <v>0</v>
          </cell>
        </row>
        <row r="80">
          <cell r="A80" t="str">
            <v>Privatni korisnici</v>
          </cell>
          <cell r="B80" t="str">
            <v>September 2004</v>
          </cell>
          <cell r="C80" t="str">
            <v>Student Trend</v>
          </cell>
          <cell r="E80">
            <v>95</v>
          </cell>
          <cell r="F80">
            <v>9</v>
          </cell>
          <cell r="G80">
            <v>19</v>
          </cell>
          <cell r="H80">
            <v>19</v>
          </cell>
          <cell r="I80">
            <v>15</v>
          </cell>
          <cell r="J80">
            <v>8</v>
          </cell>
          <cell r="K80">
            <v>6</v>
          </cell>
          <cell r="L80">
            <v>10</v>
          </cell>
          <cell r="M80">
            <v>3</v>
          </cell>
          <cell r="N80">
            <v>1</v>
          </cell>
          <cell r="O80">
            <v>1</v>
          </cell>
          <cell r="P80">
            <v>3</v>
          </cell>
          <cell r="Q80">
            <v>0</v>
          </cell>
          <cell r="R80">
            <v>0</v>
          </cell>
          <cell r="S80">
            <v>0</v>
          </cell>
          <cell r="T80">
            <v>0</v>
          </cell>
          <cell r="U80">
            <v>0</v>
          </cell>
          <cell r="V80">
            <v>1</v>
          </cell>
          <cell r="W80">
            <v>0</v>
          </cell>
          <cell r="X80">
            <v>0</v>
          </cell>
          <cell r="Y80">
            <v>0</v>
          </cell>
          <cell r="Z80">
            <v>0</v>
          </cell>
          <cell r="AA80">
            <v>0</v>
          </cell>
          <cell r="AB80">
            <v>0</v>
          </cell>
          <cell r="AC80">
            <v>0</v>
          </cell>
          <cell r="AD80">
            <v>0</v>
          </cell>
          <cell r="AE80">
            <v>0</v>
          </cell>
          <cell r="AF80">
            <v>0</v>
          </cell>
        </row>
        <row r="81">
          <cell r="A81" t="str">
            <v>Privatni korisnici</v>
          </cell>
          <cell r="B81" t="str">
            <v>September 2004</v>
          </cell>
          <cell r="C81" t="str">
            <v>Tarifa 60</v>
          </cell>
          <cell r="E81">
            <v>12058</v>
          </cell>
          <cell r="F81">
            <v>406</v>
          </cell>
          <cell r="G81">
            <v>2271</v>
          </cell>
          <cell r="H81">
            <v>2213</v>
          </cell>
          <cell r="I81">
            <v>1925</v>
          </cell>
          <cell r="J81">
            <v>1354</v>
          </cell>
          <cell r="K81">
            <v>985</v>
          </cell>
          <cell r="L81">
            <v>681</v>
          </cell>
          <cell r="M81">
            <v>460</v>
          </cell>
          <cell r="N81">
            <v>393</v>
          </cell>
          <cell r="O81">
            <v>245</v>
          </cell>
          <cell r="P81">
            <v>211</v>
          </cell>
          <cell r="Q81">
            <v>177</v>
          </cell>
          <cell r="R81">
            <v>128</v>
          </cell>
          <cell r="S81">
            <v>107</v>
          </cell>
          <cell r="T81">
            <v>70</v>
          </cell>
          <cell r="U81">
            <v>71</v>
          </cell>
          <cell r="V81">
            <v>57</v>
          </cell>
          <cell r="W81">
            <v>31</v>
          </cell>
          <cell r="X81">
            <v>42</v>
          </cell>
          <cell r="Y81">
            <v>34</v>
          </cell>
          <cell r="Z81">
            <v>19</v>
          </cell>
          <cell r="AA81">
            <v>19</v>
          </cell>
          <cell r="AB81">
            <v>14</v>
          </cell>
          <cell r="AC81">
            <v>14</v>
          </cell>
          <cell r="AD81">
            <v>13</v>
          </cell>
          <cell r="AE81">
            <v>14</v>
          </cell>
          <cell r="AF81">
            <v>104</v>
          </cell>
        </row>
        <row r="82">
          <cell r="A82" t="str">
            <v>Privatni korisnici</v>
          </cell>
          <cell r="B82" t="str">
            <v>September 2004</v>
          </cell>
          <cell r="C82" t="str">
            <v>Trend</v>
          </cell>
          <cell r="E82">
            <v>43964</v>
          </cell>
          <cell r="F82">
            <v>2464</v>
          </cell>
          <cell r="G82">
            <v>9327</v>
          </cell>
          <cell r="H82">
            <v>8474</v>
          </cell>
          <cell r="I82">
            <v>6528</v>
          </cell>
          <cell r="J82">
            <v>4624</v>
          </cell>
          <cell r="K82">
            <v>3258</v>
          </cell>
          <cell r="L82">
            <v>2354</v>
          </cell>
          <cell r="M82">
            <v>1690</v>
          </cell>
          <cell r="N82">
            <v>1235</v>
          </cell>
          <cell r="O82">
            <v>851</v>
          </cell>
          <cell r="P82">
            <v>661</v>
          </cell>
          <cell r="Q82">
            <v>502</v>
          </cell>
          <cell r="R82">
            <v>352</v>
          </cell>
          <cell r="S82">
            <v>292</v>
          </cell>
          <cell r="T82">
            <v>206</v>
          </cell>
          <cell r="U82">
            <v>186</v>
          </cell>
          <cell r="V82">
            <v>157</v>
          </cell>
          <cell r="W82">
            <v>126</v>
          </cell>
          <cell r="X82">
            <v>117</v>
          </cell>
          <cell r="Y82">
            <v>71</v>
          </cell>
          <cell r="Z82">
            <v>58</v>
          </cell>
          <cell r="AA82">
            <v>46</v>
          </cell>
          <cell r="AB82">
            <v>50</v>
          </cell>
          <cell r="AC82">
            <v>34</v>
          </cell>
          <cell r="AD82">
            <v>29</v>
          </cell>
          <cell r="AE82">
            <v>34</v>
          </cell>
          <cell r="AF82">
            <v>238</v>
          </cell>
        </row>
        <row r="83">
          <cell r="A83" t="str">
            <v>nema aktivnih priključaka</v>
          </cell>
          <cell r="B83" t="str">
            <v>October 2004</v>
          </cell>
          <cell r="C83" t="str">
            <v>Active</v>
          </cell>
          <cell r="E83">
            <v>8</v>
          </cell>
          <cell r="F83">
            <v>5</v>
          </cell>
          <cell r="G83">
            <v>0</v>
          </cell>
          <cell r="H83">
            <v>0</v>
          </cell>
          <cell r="I83">
            <v>0</v>
          </cell>
          <cell r="J83">
            <v>0</v>
          </cell>
          <cell r="K83">
            <v>1</v>
          </cell>
          <cell r="L83">
            <v>0</v>
          </cell>
          <cell r="M83">
            <v>0</v>
          </cell>
          <cell r="N83">
            <v>0</v>
          </cell>
          <cell r="O83">
            <v>2</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row>
        <row r="84">
          <cell r="A84" t="str">
            <v>nema aktivnih priključaka</v>
          </cell>
          <cell r="B84" t="str">
            <v>October 2004</v>
          </cell>
          <cell r="C84" t="str">
            <v>Classic</v>
          </cell>
          <cell r="E84">
            <v>159</v>
          </cell>
          <cell r="F84">
            <v>89</v>
          </cell>
          <cell r="G84">
            <v>21</v>
          </cell>
          <cell r="H84">
            <v>8</v>
          </cell>
          <cell r="I84">
            <v>7</v>
          </cell>
          <cell r="J84">
            <v>3</v>
          </cell>
          <cell r="K84">
            <v>5</v>
          </cell>
          <cell r="L84">
            <v>3</v>
          </cell>
          <cell r="M84">
            <v>6</v>
          </cell>
          <cell r="N84">
            <v>4</v>
          </cell>
          <cell r="O84">
            <v>1</v>
          </cell>
          <cell r="P84">
            <v>2</v>
          </cell>
          <cell r="Q84">
            <v>3</v>
          </cell>
          <cell r="R84">
            <v>0</v>
          </cell>
          <cell r="S84">
            <v>2</v>
          </cell>
          <cell r="T84">
            <v>0</v>
          </cell>
          <cell r="U84">
            <v>0</v>
          </cell>
          <cell r="V84">
            <v>2</v>
          </cell>
          <cell r="W84">
            <v>1</v>
          </cell>
          <cell r="X84">
            <v>0</v>
          </cell>
          <cell r="Y84">
            <v>1</v>
          </cell>
          <cell r="Z84">
            <v>0</v>
          </cell>
          <cell r="AA84">
            <v>1</v>
          </cell>
          <cell r="AB84">
            <v>0</v>
          </cell>
          <cell r="AC84">
            <v>0</v>
          </cell>
          <cell r="AD84">
            <v>0</v>
          </cell>
          <cell r="AE84">
            <v>0</v>
          </cell>
          <cell r="AF84">
            <v>0</v>
          </cell>
        </row>
        <row r="85">
          <cell r="A85" t="str">
            <v>nema aktivnih priključaka</v>
          </cell>
          <cell r="B85" t="str">
            <v>October 2004</v>
          </cell>
          <cell r="C85" t="str">
            <v>DATA tariff</v>
          </cell>
          <cell r="E85">
            <v>1</v>
          </cell>
          <cell r="F85">
            <v>1</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row>
        <row r="86">
          <cell r="A86" t="str">
            <v>nema aktivnih priključaka</v>
          </cell>
          <cell r="B86" t="str">
            <v>October 2004</v>
          </cell>
          <cell r="C86" t="str">
            <v>Pro</v>
          </cell>
          <cell r="E86">
            <v>57</v>
          </cell>
          <cell r="F86">
            <v>22</v>
          </cell>
          <cell r="G86">
            <v>2</v>
          </cell>
          <cell r="H86">
            <v>2</v>
          </cell>
          <cell r="I86">
            <v>2</v>
          </cell>
          <cell r="J86">
            <v>0</v>
          </cell>
          <cell r="K86">
            <v>1</v>
          </cell>
          <cell r="L86">
            <v>0</v>
          </cell>
          <cell r="M86">
            <v>1</v>
          </cell>
          <cell r="N86">
            <v>4</v>
          </cell>
          <cell r="O86">
            <v>2</v>
          </cell>
          <cell r="P86">
            <v>1</v>
          </cell>
          <cell r="Q86">
            <v>2</v>
          </cell>
          <cell r="R86">
            <v>5</v>
          </cell>
          <cell r="S86">
            <v>1</v>
          </cell>
          <cell r="T86">
            <v>0</v>
          </cell>
          <cell r="U86">
            <v>1</v>
          </cell>
          <cell r="V86">
            <v>2</v>
          </cell>
          <cell r="W86">
            <v>1</v>
          </cell>
          <cell r="X86">
            <v>1</v>
          </cell>
          <cell r="Y86">
            <v>0</v>
          </cell>
          <cell r="Z86">
            <v>1</v>
          </cell>
          <cell r="AA86">
            <v>0</v>
          </cell>
          <cell r="AB86">
            <v>1</v>
          </cell>
          <cell r="AC86">
            <v>0</v>
          </cell>
          <cell r="AD86">
            <v>1</v>
          </cell>
          <cell r="AE86">
            <v>0</v>
          </cell>
          <cell r="AF86">
            <v>4</v>
          </cell>
        </row>
        <row r="87">
          <cell r="A87" t="str">
            <v>nema aktivnih priključaka</v>
          </cell>
          <cell r="B87" t="str">
            <v>October 2004</v>
          </cell>
          <cell r="C87" t="str">
            <v>Tarifa 60</v>
          </cell>
          <cell r="E87">
            <v>83</v>
          </cell>
          <cell r="F87">
            <v>78</v>
          </cell>
          <cell r="G87">
            <v>2</v>
          </cell>
          <cell r="H87">
            <v>1</v>
          </cell>
          <cell r="I87">
            <v>0</v>
          </cell>
          <cell r="J87">
            <v>0</v>
          </cell>
          <cell r="K87">
            <v>0</v>
          </cell>
          <cell r="L87">
            <v>0</v>
          </cell>
          <cell r="M87">
            <v>2</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row>
        <row r="88">
          <cell r="A88" t="str">
            <v>nema aktivnih priključaka</v>
          </cell>
          <cell r="B88" t="str">
            <v>October 2004</v>
          </cell>
          <cell r="C88" t="str">
            <v>Trend</v>
          </cell>
          <cell r="E88">
            <v>295</v>
          </cell>
          <cell r="F88">
            <v>233</v>
          </cell>
          <cell r="G88">
            <v>23</v>
          </cell>
          <cell r="H88">
            <v>13</v>
          </cell>
          <cell r="I88">
            <v>10</v>
          </cell>
          <cell r="J88">
            <v>6</v>
          </cell>
          <cell r="K88">
            <v>2</v>
          </cell>
          <cell r="L88">
            <v>0</v>
          </cell>
          <cell r="M88">
            <v>1</v>
          </cell>
          <cell r="N88">
            <v>0</v>
          </cell>
          <cell r="O88">
            <v>1</v>
          </cell>
          <cell r="P88">
            <v>2</v>
          </cell>
          <cell r="Q88">
            <v>0</v>
          </cell>
          <cell r="R88">
            <v>0</v>
          </cell>
          <cell r="S88">
            <v>0</v>
          </cell>
          <cell r="T88">
            <v>0</v>
          </cell>
          <cell r="U88">
            <v>1</v>
          </cell>
          <cell r="V88">
            <v>0</v>
          </cell>
          <cell r="W88">
            <v>1</v>
          </cell>
          <cell r="X88">
            <v>1</v>
          </cell>
          <cell r="Y88">
            <v>0</v>
          </cell>
          <cell r="Z88">
            <v>0</v>
          </cell>
          <cell r="AA88">
            <v>0</v>
          </cell>
          <cell r="AB88">
            <v>0</v>
          </cell>
          <cell r="AC88">
            <v>0</v>
          </cell>
          <cell r="AD88">
            <v>0</v>
          </cell>
          <cell r="AE88">
            <v>0</v>
          </cell>
          <cell r="AF88">
            <v>1</v>
          </cell>
        </row>
        <row r="89">
          <cell r="A89" t="str">
            <v>Privatni korisnici</v>
          </cell>
          <cell r="B89" t="str">
            <v>October 2004</v>
          </cell>
          <cell r="C89" t="str">
            <v>Active</v>
          </cell>
          <cell r="E89">
            <v>1547</v>
          </cell>
          <cell r="F89">
            <v>38</v>
          </cell>
          <cell r="G89">
            <v>83</v>
          </cell>
          <cell r="H89">
            <v>83</v>
          </cell>
          <cell r="I89">
            <v>98</v>
          </cell>
          <cell r="J89">
            <v>117</v>
          </cell>
          <cell r="K89">
            <v>98</v>
          </cell>
          <cell r="L89">
            <v>85</v>
          </cell>
          <cell r="M89">
            <v>99</v>
          </cell>
          <cell r="N89">
            <v>86</v>
          </cell>
          <cell r="O89">
            <v>75</v>
          </cell>
          <cell r="P89">
            <v>73</v>
          </cell>
          <cell r="Q89">
            <v>67</v>
          </cell>
          <cell r="R89">
            <v>59</v>
          </cell>
          <cell r="S89">
            <v>54</v>
          </cell>
          <cell r="T89">
            <v>45</v>
          </cell>
          <cell r="U89">
            <v>47</v>
          </cell>
          <cell r="V89">
            <v>28</v>
          </cell>
          <cell r="W89">
            <v>31</v>
          </cell>
          <cell r="X89">
            <v>33</v>
          </cell>
          <cell r="Y89">
            <v>32</v>
          </cell>
          <cell r="Z89">
            <v>21</v>
          </cell>
          <cell r="AA89">
            <v>18</v>
          </cell>
          <cell r="AB89">
            <v>24</v>
          </cell>
          <cell r="AC89">
            <v>17</v>
          </cell>
          <cell r="AD89">
            <v>15</v>
          </cell>
          <cell r="AE89">
            <v>3</v>
          </cell>
          <cell r="AF89">
            <v>118</v>
          </cell>
        </row>
        <row r="90">
          <cell r="A90" t="str">
            <v>Privatni korisnici</v>
          </cell>
          <cell r="B90" t="str">
            <v>October 2004</v>
          </cell>
          <cell r="C90" t="str">
            <v>Buba</v>
          </cell>
          <cell r="E90">
            <v>24</v>
          </cell>
          <cell r="F90">
            <v>14</v>
          </cell>
          <cell r="G90">
            <v>10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row>
        <row r="91">
          <cell r="A91" t="str">
            <v>Privatni korisnici</v>
          </cell>
          <cell r="B91" t="str">
            <v>October 2004</v>
          </cell>
          <cell r="C91" t="str">
            <v>Classic</v>
          </cell>
          <cell r="E91">
            <v>37340</v>
          </cell>
          <cell r="F91">
            <v>926</v>
          </cell>
          <cell r="G91">
            <v>3385</v>
          </cell>
          <cell r="H91">
            <v>4051</v>
          </cell>
          <cell r="I91">
            <v>4228</v>
          </cell>
          <cell r="J91">
            <v>3849</v>
          </cell>
          <cell r="K91">
            <v>3293</v>
          </cell>
          <cell r="L91">
            <v>2928</v>
          </cell>
          <cell r="M91">
            <v>2493</v>
          </cell>
          <cell r="N91">
            <v>2061</v>
          </cell>
          <cell r="O91">
            <v>1659</v>
          </cell>
          <cell r="P91">
            <v>1344</v>
          </cell>
          <cell r="Q91">
            <v>1117</v>
          </cell>
          <cell r="R91">
            <v>917</v>
          </cell>
          <cell r="S91">
            <v>776</v>
          </cell>
          <cell r="T91">
            <v>620</v>
          </cell>
          <cell r="U91">
            <v>531</v>
          </cell>
          <cell r="V91">
            <v>452</v>
          </cell>
          <cell r="W91">
            <v>372</v>
          </cell>
          <cell r="X91">
            <v>325</v>
          </cell>
          <cell r="Y91">
            <v>230</v>
          </cell>
          <cell r="Z91">
            <v>199</v>
          </cell>
          <cell r="AA91">
            <v>199</v>
          </cell>
          <cell r="AB91">
            <v>152</v>
          </cell>
          <cell r="AC91">
            <v>130</v>
          </cell>
          <cell r="AD91">
            <v>132</v>
          </cell>
          <cell r="AE91">
            <v>89</v>
          </cell>
          <cell r="AF91">
            <v>882</v>
          </cell>
        </row>
        <row r="92">
          <cell r="A92" t="str">
            <v>Privatni korisnici</v>
          </cell>
          <cell r="B92" t="str">
            <v>October 2004</v>
          </cell>
          <cell r="C92" t="str">
            <v>DATA tariff</v>
          </cell>
          <cell r="E92">
            <v>86</v>
          </cell>
          <cell r="F92">
            <v>55</v>
          </cell>
          <cell r="G92">
            <v>26</v>
          </cell>
          <cell r="H92">
            <v>4</v>
          </cell>
          <cell r="I92">
            <v>0</v>
          </cell>
          <cell r="J92">
            <v>0</v>
          </cell>
          <cell r="K92">
            <v>1</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row>
        <row r="93">
          <cell r="A93" t="str">
            <v>Privatni korisnici</v>
          </cell>
          <cell r="B93" t="str">
            <v>October 2004</v>
          </cell>
          <cell r="C93" t="str">
            <v>Mobile Internet</v>
          </cell>
          <cell r="E93">
            <v>14</v>
          </cell>
          <cell r="F93">
            <v>13</v>
          </cell>
          <cell r="G93">
            <v>1</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row>
        <row r="94">
          <cell r="A94" t="str">
            <v>Privatni korisnici</v>
          </cell>
          <cell r="B94" t="str">
            <v>October 2004</v>
          </cell>
          <cell r="C94" t="str">
            <v>Pro</v>
          </cell>
          <cell r="E94">
            <v>5225</v>
          </cell>
          <cell r="F94">
            <v>112</v>
          </cell>
          <cell r="G94">
            <v>123</v>
          </cell>
          <cell r="H94">
            <v>98</v>
          </cell>
          <cell r="I94">
            <v>110</v>
          </cell>
          <cell r="J94">
            <v>136</v>
          </cell>
          <cell r="K94">
            <v>143</v>
          </cell>
          <cell r="L94">
            <v>153</v>
          </cell>
          <cell r="M94">
            <v>178</v>
          </cell>
          <cell r="N94">
            <v>187</v>
          </cell>
          <cell r="O94">
            <v>172</v>
          </cell>
          <cell r="P94">
            <v>191</v>
          </cell>
          <cell r="Q94">
            <v>182</v>
          </cell>
          <cell r="R94">
            <v>172</v>
          </cell>
          <cell r="S94">
            <v>173</v>
          </cell>
          <cell r="T94">
            <v>183</v>
          </cell>
          <cell r="U94">
            <v>176</v>
          </cell>
          <cell r="V94">
            <v>140</v>
          </cell>
          <cell r="W94">
            <v>175</v>
          </cell>
          <cell r="X94">
            <v>156</v>
          </cell>
          <cell r="Y94">
            <v>125</v>
          </cell>
          <cell r="Z94">
            <v>145</v>
          </cell>
          <cell r="AA94">
            <v>134</v>
          </cell>
          <cell r="AB94">
            <v>123</v>
          </cell>
          <cell r="AC94">
            <v>109</v>
          </cell>
          <cell r="AD94">
            <v>115</v>
          </cell>
          <cell r="AE94">
            <v>97</v>
          </cell>
          <cell r="AF94">
            <v>1417</v>
          </cell>
        </row>
        <row r="95">
          <cell r="A95" t="str">
            <v>Privatni korisnici</v>
          </cell>
          <cell r="B95" t="str">
            <v>October 2004</v>
          </cell>
          <cell r="C95" t="str">
            <v>Student Active</v>
          </cell>
          <cell r="E95">
            <v>2</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1</v>
          </cell>
          <cell r="AA95">
            <v>0</v>
          </cell>
          <cell r="AB95">
            <v>0</v>
          </cell>
          <cell r="AC95">
            <v>0</v>
          </cell>
          <cell r="AD95">
            <v>0</v>
          </cell>
          <cell r="AE95">
            <v>0</v>
          </cell>
          <cell r="AF95">
            <v>1</v>
          </cell>
        </row>
        <row r="96">
          <cell r="A96" t="str">
            <v>Privatni korisnici</v>
          </cell>
          <cell r="B96" t="str">
            <v>October 2004</v>
          </cell>
          <cell r="C96" t="str">
            <v>Student Classic</v>
          </cell>
          <cell r="E96">
            <v>22</v>
          </cell>
          <cell r="F96">
            <v>1</v>
          </cell>
          <cell r="G96">
            <v>1</v>
          </cell>
          <cell r="H96">
            <v>1</v>
          </cell>
          <cell r="I96">
            <v>3</v>
          </cell>
          <cell r="J96">
            <v>5</v>
          </cell>
          <cell r="K96">
            <v>1</v>
          </cell>
          <cell r="L96">
            <v>1</v>
          </cell>
          <cell r="M96">
            <v>1</v>
          </cell>
          <cell r="N96">
            <v>2</v>
          </cell>
          <cell r="O96">
            <v>0</v>
          </cell>
          <cell r="P96">
            <v>0</v>
          </cell>
          <cell r="Q96">
            <v>2</v>
          </cell>
          <cell r="R96">
            <v>1</v>
          </cell>
          <cell r="S96">
            <v>1</v>
          </cell>
          <cell r="T96">
            <v>0</v>
          </cell>
          <cell r="U96">
            <v>0</v>
          </cell>
          <cell r="V96">
            <v>0</v>
          </cell>
          <cell r="W96">
            <v>1</v>
          </cell>
          <cell r="X96">
            <v>0</v>
          </cell>
          <cell r="Y96">
            <v>0</v>
          </cell>
          <cell r="Z96">
            <v>0</v>
          </cell>
          <cell r="AA96">
            <v>0</v>
          </cell>
          <cell r="AB96">
            <v>0</v>
          </cell>
          <cell r="AC96">
            <v>0</v>
          </cell>
          <cell r="AD96">
            <v>0</v>
          </cell>
          <cell r="AE96">
            <v>0</v>
          </cell>
          <cell r="AF96">
            <v>1</v>
          </cell>
        </row>
        <row r="97">
          <cell r="A97" t="str">
            <v>Privatni korisnici</v>
          </cell>
          <cell r="B97" t="str">
            <v>October 2004</v>
          </cell>
          <cell r="C97" t="str">
            <v>Student Data</v>
          </cell>
          <cell r="E97">
            <v>1</v>
          </cell>
          <cell r="F97">
            <v>1</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row>
        <row r="98">
          <cell r="A98" t="str">
            <v>Privatni korisnici</v>
          </cell>
          <cell r="B98" t="str">
            <v>October 2004</v>
          </cell>
          <cell r="C98" t="str">
            <v>Student Pro</v>
          </cell>
          <cell r="E98">
            <v>2</v>
          </cell>
          <cell r="F98">
            <v>0</v>
          </cell>
          <cell r="G98">
            <v>0</v>
          </cell>
          <cell r="H98">
            <v>0</v>
          </cell>
          <cell r="I98">
            <v>0</v>
          </cell>
          <cell r="J98">
            <v>0</v>
          </cell>
          <cell r="K98">
            <v>0</v>
          </cell>
          <cell r="L98">
            <v>1</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1</v>
          </cell>
          <cell r="AB98">
            <v>0</v>
          </cell>
          <cell r="AC98">
            <v>0</v>
          </cell>
          <cell r="AD98">
            <v>0</v>
          </cell>
          <cell r="AE98">
            <v>0</v>
          </cell>
          <cell r="AF98">
            <v>0</v>
          </cell>
        </row>
        <row r="99">
          <cell r="A99" t="str">
            <v>Privatni korisnici</v>
          </cell>
          <cell r="B99" t="str">
            <v>October 2004</v>
          </cell>
          <cell r="C99" t="str">
            <v>Student Trend</v>
          </cell>
          <cell r="E99">
            <v>91</v>
          </cell>
          <cell r="F99">
            <v>6</v>
          </cell>
          <cell r="G99">
            <v>23</v>
          </cell>
          <cell r="H99">
            <v>13</v>
          </cell>
          <cell r="I99">
            <v>13</v>
          </cell>
          <cell r="J99">
            <v>11</v>
          </cell>
          <cell r="K99">
            <v>7</v>
          </cell>
          <cell r="L99">
            <v>5</v>
          </cell>
          <cell r="M99">
            <v>5</v>
          </cell>
          <cell r="N99">
            <v>2</v>
          </cell>
          <cell r="O99">
            <v>3</v>
          </cell>
          <cell r="P99">
            <v>2</v>
          </cell>
          <cell r="Q99">
            <v>0</v>
          </cell>
          <cell r="R99">
            <v>0</v>
          </cell>
          <cell r="S99">
            <v>0</v>
          </cell>
          <cell r="T99">
            <v>0</v>
          </cell>
          <cell r="U99">
            <v>1</v>
          </cell>
          <cell r="V99">
            <v>0</v>
          </cell>
          <cell r="W99">
            <v>0</v>
          </cell>
          <cell r="X99">
            <v>0</v>
          </cell>
          <cell r="Y99">
            <v>0</v>
          </cell>
          <cell r="Z99">
            <v>0</v>
          </cell>
          <cell r="AA99">
            <v>0</v>
          </cell>
          <cell r="AB99">
            <v>0</v>
          </cell>
          <cell r="AC99">
            <v>0</v>
          </cell>
          <cell r="AD99">
            <v>0</v>
          </cell>
          <cell r="AE99">
            <v>0</v>
          </cell>
          <cell r="AF99">
            <v>0</v>
          </cell>
        </row>
        <row r="100">
          <cell r="A100" t="str">
            <v>Privatni korisnici</v>
          </cell>
          <cell r="B100" t="str">
            <v>October 2004</v>
          </cell>
          <cell r="C100" t="str">
            <v>Tarifa 60</v>
          </cell>
          <cell r="E100">
            <v>15488</v>
          </cell>
          <cell r="F100">
            <v>554</v>
          </cell>
          <cell r="G100">
            <v>3206</v>
          </cell>
          <cell r="H100">
            <v>2954</v>
          </cell>
          <cell r="I100">
            <v>2349</v>
          </cell>
          <cell r="J100">
            <v>1640</v>
          </cell>
          <cell r="K100">
            <v>1194</v>
          </cell>
          <cell r="L100">
            <v>860</v>
          </cell>
          <cell r="M100">
            <v>617</v>
          </cell>
          <cell r="N100">
            <v>434</v>
          </cell>
          <cell r="O100">
            <v>310</v>
          </cell>
          <cell r="P100">
            <v>292</v>
          </cell>
          <cell r="Q100">
            <v>190</v>
          </cell>
          <cell r="R100">
            <v>154</v>
          </cell>
          <cell r="S100">
            <v>120</v>
          </cell>
          <cell r="T100">
            <v>98</v>
          </cell>
          <cell r="U100">
            <v>73</v>
          </cell>
          <cell r="V100">
            <v>55</v>
          </cell>
          <cell r="W100">
            <v>47</v>
          </cell>
          <cell r="X100">
            <v>48</v>
          </cell>
          <cell r="Y100">
            <v>42</v>
          </cell>
          <cell r="Z100">
            <v>31</v>
          </cell>
          <cell r="AA100">
            <v>25</v>
          </cell>
          <cell r="AB100">
            <v>19</v>
          </cell>
          <cell r="AC100">
            <v>17</v>
          </cell>
          <cell r="AD100">
            <v>16</v>
          </cell>
          <cell r="AE100">
            <v>12</v>
          </cell>
          <cell r="AF100">
            <v>131</v>
          </cell>
        </row>
        <row r="101">
          <cell r="A101" t="str">
            <v>Privatni korisnici</v>
          </cell>
          <cell r="B101" t="str">
            <v>October 2004</v>
          </cell>
          <cell r="C101" t="str">
            <v>Trend</v>
          </cell>
          <cell r="E101">
            <v>42637</v>
          </cell>
          <cell r="F101">
            <v>2300</v>
          </cell>
          <cell r="G101">
            <v>9104</v>
          </cell>
          <cell r="H101">
            <v>8347</v>
          </cell>
          <cell r="I101">
            <v>6160</v>
          </cell>
          <cell r="J101">
            <v>4506</v>
          </cell>
          <cell r="K101">
            <v>3225</v>
          </cell>
          <cell r="L101">
            <v>2260</v>
          </cell>
          <cell r="M101">
            <v>1697</v>
          </cell>
          <cell r="N101">
            <v>1195</v>
          </cell>
          <cell r="O101">
            <v>836</v>
          </cell>
          <cell r="P101">
            <v>658</v>
          </cell>
          <cell r="Q101">
            <v>457</v>
          </cell>
          <cell r="R101">
            <v>387</v>
          </cell>
          <cell r="S101">
            <v>272</v>
          </cell>
          <cell r="T101">
            <v>219</v>
          </cell>
          <cell r="U101">
            <v>153</v>
          </cell>
          <cell r="V101">
            <v>137</v>
          </cell>
          <cell r="W101">
            <v>87</v>
          </cell>
          <cell r="X101">
            <v>96</v>
          </cell>
          <cell r="Y101">
            <v>82</v>
          </cell>
          <cell r="Z101">
            <v>72</v>
          </cell>
          <cell r="AA101">
            <v>43</v>
          </cell>
          <cell r="AB101">
            <v>46</v>
          </cell>
          <cell r="AC101">
            <v>32</v>
          </cell>
          <cell r="AD101">
            <v>41</v>
          </cell>
          <cell r="AE101">
            <v>31</v>
          </cell>
          <cell r="AF101">
            <v>194</v>
          </cell>
        </row>
      </sheetData>
      <sheetData sheetId="3"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Master"/>
      <sheetName val="Income Stm eur"/>
      <sheetName val="Income Stm loc"/>
      <sheetName val="Income Stm Mthly eur"/>
      <sheetName val="Income Stm Mthly loc"/>
      <sheetName val="Balance eur"/>
      <sheetName val="Balance loc"/>
      <sheetName val="Balance Mthly eur"/>
      <sheetName val="Balance Mthly loc"/>
      <sheetName val="KPI-1 eur"/>
      <sheetName val="KPI-1 loc"/>
      <sheetName val="KPI-2 eur"/>
      <sheetName val="KPI-2 loc"/>
      <sheetName val="KPI-3 eur"/>
      <sheetName val="KPI-3 loc"/>
      <sheetName val="KPI-4 eur"/>
      <sheetName val="KPI-4 loc"/>
      <sheetName val="Control"/>
      <sheetName val="Private_Per_minute_cluster_all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t="str">
            <v>NatCo Released</v>
          </cell>
          <cell r="B4" t="str">
            <v>Actual</v>
          </cell>
        </row>
      </sheetData>
      <sheetData sheetId="18"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
      <sheetName val="calc. CFO KPIs"/>
      <sheetName val="CAPEX (Fu)"/>
      <sheetName val="Device Mgmt."/>
      <sheetName val="Employees (Fu)"/>
      <sheetName val="Market (Fu)"/>
      <sheetName val="Network"/>
      <sheetName val="Perf.Meas.(Fu)"/>
      <sheetName val="Subscribers (Fu_01)"/>
      <sheetName val="Subscribers (Fu_02)"/>
      <sheetName val="Usage"/>
      <sheetName val="CAPEX (Fi)"/>
      <sheetName val="Employees (Fi)"/>
      <sheetName val="Perf.Meas.(Fi)"/>
      <sheetName val="Revenues"/>
      <sheetName val="Positionplan"/>
      <sheetName val="CoS-ret"/>
      <sheetName val="BS-ret"/>
      <sheetName val="Notes-ret"/>
      <sheetName val="CashFlow-ret"/>
      <sheetName val="P&amp;L SAB"/>
      <sheetName val="Control"/>
    </sheetNames>
    <sheetDataSet>
      <sheetData sheetId="0" refreshError="1">
        <row r="3">
          <cell r="C3" t="str">
            <v>TMHU</v>
          </cell>
        </row>
        <row r="4">
          <cell r="C4" t="str">
            <v>Forecast 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BEXqueries"/>
      <sheetName val="SAPBEXfilters"/>
      <sheetName val="GuV"/>
      <sheetName val="Bilanz"/>
      <sheetName val="monatliches Ist"/>
      <sheetName val="monatl Ist-Budget Vergl"/>
      <sheetName val="Auswahl"/>
      <sheetName val="SE MT"/>
      <sheetName val="SE HT"/>
      <sheetName val="SE ST"/>
      <sheetName val="Flash GJ Monverl HW"/>
      <sheetName val="Flash GJ Monverl KW"/>
      <sheetName val="Actual GJ Monverl HW V"/>
      <sheetName val="Actual GJ Monverl HW E"/>
      <sheetName val="Actual GJ Monverl KW V"/>
      <sheetName val="Actual GJ Monverl KW E"/>
      <sheetName val="IST VJ Monverl HW E"/>
      <sheetName val="IST VJ Monverl KW E"/>
      <sheetName val="Budget GJ Monverl HW"/>
      <sheetName val="Budget GJ Monverl KW"/>
      <sheetName val="SE Ausgabe"/>
      <sheetName val="Setting"/>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49">
          <cell r="B49" t="str">
            <v>Budget 2007 -EBITDA relevant-</v>
          </cell>
        </row>
        <row r="51">
          <cell r="D51" t="str">
            <v>Januar</v>
          </cell>
          <cell r="E51" t="str">
            <v>Februar</v>
          </cell>
          <cell r="F51" t="str">
            <v>März</v>
          </cell>
          <cell r="G51" t="str">
            <v>April</v>
          </cell>
          <cell r="H51" t="str">
            <v>Mai</v>
          </cell>
          <cell r="I51" t="str">
            <v>Juni</v>
          </cell>
          <cell r="J51" t="str">
            <v>Juli</v>
          </cell>
          <cell r="K51" t="str">
            <v>August</v>
          </cell>
          <cell r="L51" t="str">
            <v>September</v>
          </cell>
          <cell r="M51" t="str">
            <v>Oktober</v>
          </cell>
          <cell r="N51" t="str">
            <v>November</v>
          </cell>
          <cell r="O51" t="str">
            <v>Dezember</v>
          </cell>
        </row>
        <row r="52">
          <cell r="B52" t="str">
            <v>Item</v>
          </cell>
          <cell r="D52" t="str">
            <v>nur Flash</v>
          </cell>
        </row>
        <row r="54">
          <cell r="A54" t="str">
            <v>1234LWMT</v>
          </cell>
          <cell r="B54" t="str">
            <v xml:space="preserve">SE in LW, kumuliert </v>
          </cell>
          <cell r="C54" t="str">
            <v>HUF</v>
          </cell>
          <cell r="D54">
            <v>-28309000</v>
          </cell>
          <cell r="E54">
            <v>-55181000</v>
          </cell>
          <cell r="F54">
            <v>-528550181.81999999</v>
          </cell>
          <cell r="G54">
            <v>-571094181.82000005</v>
          </cell>
          <cell r="H54">
            <v>-646839181.82000005</v>
          </cell>
          <cell r="I54">
            <v>-733926181.82000005</v>
          </cell>
          <cell r="J54">
            <v>-1667770909.0899999</v>
          </cell>
          <cell r="K54">
            <v>-1718724909.0899999</v>
          </cell>
          <cell r="L54">
            <v>-1738008909.0899999</v>
          </cell>
          <cell r="M54">
            <v>-1761089909.0899999</v>
          </cell>
          <cell r="N54">
            <v>-1814162909.0899999</v>
          </cell>
          <cell r="O54">
            <v>-3393536818.1799998</v>
          </cell>
        </row>
        <row r="55">
          <cell r="A55" t="str">
            <v>1234KWMT</v>
          </cell>
          <cell r="B55" t="str">
            <v>SE in KW, kumuliert</v>
          </cell>
          <cell r="C55" t="str">
            <v>Euro</v>
          </cell>
          <cell r="D55">
            <v>-108049.61832061068</v>
          </cell>
          <cell r="E55">
            <v>-210614.50381679391</v>
          </cell>
          <cell r="F55">
            <v>-2017367.106183206</v>
          </cell>
          <cell r="G55">
            <v>-2179748.7855725191</v>
          </cell>
          <cell r="H55">
            <v>-2468851.8390076337</v>
          </cell>
          <cell r="I55">
            <v>-2801244.9687786261</v>
          </cell>
          <cell r="J55">
            <v>-6365537.820954198</v>
          </cell>
          <cell r="K55">
            <v>-6560018.7369847326</v>
          </cell>
          <cell r="L55">
            <v>-6633621.7904198468</v>
          </cell>
          <cell r="M55">
            <v>-6721717.210267175</v>
          </cell>
          <cell r="N55">
            <v>-6924285.9125572518</v>
          </cell>
          <cell r="O55">
            <v>-12952430.603740457</v>
          </cell>
        </row>
        <row r="57">
          <cell r="A57" t="str">
            <v>1234LWHT</v>
          </cell>
          <cell r="B57" t="str">
            <v xml:space="preserve">SE in LW, kumuliert </v>
          </cell>
          <cell r="C57" t="str">
            <v>HRK</v>
          </cell>
          <cell r="D57">
            <v>0</v>
          </cell>
          <cell r="E57">
            <v>0</v>
          </cell>
          <cell r="F57">
            <v>0</v>
          </cell>
          <cell r="G57">
            <v>0</v>
          </cell>
          <cell r="H57">
            <v>0</v>
          </cell>
          <cell r="I57">
            <v>0</v>
          </cell>
          <cell r="J57">
            <v>0</v>
          </cell>
          <cell r="K57">
            <v>0</v>
          </cell>
          <cell r="L57">
            <v>0</v>
          </cell>
          <cell r="M57">
            <v>0</v>
          </cell>
          <cell r="N57">
            <v>0</v>
          </cell>
          <cell r="O57">
            <v>-64000000</v>
          </cell>
        </row>
        <row r="58">
          <cell r="A58" t="str">
            <v>1234KWHT</v>
          </cell>
          <cell r="B58" t="str">
            <v>SE in KW, kumuliert</v>
          </cell>
          <cell r="C58" t="str">
            <v>Euro</v>
          </cell>
          <cell r="D58">
            <v>0</v>
          </cell>
          <cell r="E58">
            <v>0</v>
          </cell>
          <cell r="F58">
            <v>0</v>
          </cell>
          <cell r="G58">
            <v>0</v>
          </cell>
          <cell r="H58">
            <v>0</v>
          </cell>
          <cell r="I58">
            <v>0</v>
          </cell>
          <cell r="J58">
            <v>0</v>
          </cell>
          <cell r="K58">
            <v>0</v>
          </cell>
          <cell r="L58">
            <v>0</v>
          </cell>
          <cell r="M58">
            <v>0</v>
          </cell>
          <cell r="N58">
            <v>0</v>
          </cell>
          <cell r="O58">
            <v>-8731241.4733969979</v>
          </cell>
        </row>
        <row r="60">
          <cell r="A60" t="str">
            <v>1234LWST</v>
          </cell>
          <cell r="B60" t="str">
            <v xml:space="preserve">SE in LW, kumuliert </v>
          </cell>
          <cell r="C60" t="str">
            <v>SKK</v>
          </cell>
          <cell r="D60">
            <v>0</v>
          </cell>
          <cell r="E60">
            <v>0</v>
          </cell>
          <cell r="F60">
            <v>0</v>
          </cell>
          <cell r="G60">
            <v>0</v>
          </cell>
          <cell r="H60">
            <v>0</v>
          </cell>
          <cell r="I60">
            <v>0</v>
          </cell>
          <cell r="J60">
            <v>0</v>
          </cell>
          <cell r="K60">
            <v>0</v>
          </cell>
          <cell r="L60">
            <v>0</v>
          </cell>
          <cell r="M60">
            <v>0</v>
          </cell>
          <cell r="N60">
            <v>0</v>
          </cell>
          <cell r="O60">
            <v>-25900000</v>
          </cell>
        </row>
        <row r="61">
          <cell r="A61" t="str">
            <v>1234KWST</v>
          </cell>
          <cell r="B61" t="str">
            <v>SE in KW, kumuliert</v>
          </cell>
          <cell r="C61" t="str">
            <v>Euro</v>
          </cell>
          <cell r="D61">
            <v>0</v>
          </cell>
          <cell r="E61">
            <v>0</v>
          </cell>
          <cell r="F61">
            <v>0</v>
          </cell>
          <cell r="G61">
            <v>0</v>
          </cell>
          <cell r="H61">
            <v>0</v>
          </cell>
          <cell r="I61">
            <v>0</v>
          </cell>
          <cell r="J61">
            <v>0</v>
          </cell>
          <cell r="K61">
            <v>0</v>
          </cell>
          <cell r="L61">
            <v>0</v>
          </cell>
          <cell r="M61">
            <v>0</v>
          </cell>
          <cell r="N61">
            <v>0</v>
          </cell>
          <cell r="O61">
            <v>-764011.79941002955</v>
          </cell>
        </row>
        <row r="63">
          <cell r="A63" t="str">
            <v>1234KWCEE</v>
          </cell>
          <cell r="B63" t="str">
            <v>CEE in KW, kumuliert</v>
          </cell>
          <cell r="C63" t="str">
            <v>Euro</v>
          </cell>
          <cell r="D63">
            <v>-108049.61832061068</v>
          </cell>
          <cell r="E63">
            <v>-210614.50381679391</v>
          </cell>
          <cell r="F63">
            <v>-2017367.106183206</v>
          </cell>
          <cell r="G63">
            <v>-2179748.7855725191</v>
          </cell>
          <cell r="H63">
            <v>-2468851.8390076337</v>
          </cell>
          <cell r="I63">
            <v>-2801244.9687786261</v>
          </cell>
          <cell r="J63">
            <v>-6365537.820954198</v>
          </cell>
          <cell r="K63">
            <v>-6560018.7369847326</v>
          </cell>
          <cell r="L63">
            <v>-6633621.7904198468</v>
          </cell>
          <cell r="M63">
            <v>-6721717.210267175</v>
          </cell>
          <cell r="N63">
            <v>-6924285.9125572518</v>
          </cell>
          <cell r="O63">
            <v>-22447683.876547486</v>
          </cell>
        </row>
      </sheetData>
      <sheetData sheetId="21" refreshError="1"/>
      <sheetData sheetId="22"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Index"/>
      <sheetName val="A2"/>
      <sheetName val="Analysis"/>
      <sheetName val="Overview"/>
      <sheetName val="readme"/>
      <sheetName val="Financing"/>
      <sheetName val="A1"/>
      <sheetName val="A3"/>
      <sheetName val="A4"/>
      <sheetName val="A5"/>
      <sheetName val="B6"/>
      <sheetName val="SE Ausgabe"/>
    </sheetNames>
    <sheetDataSet>
      <sheetData sheetId="0" refreshError="1"/>
      <sheetData sheetId="1" refreshError="1"/>
      <sheetData sheetId="2" refreshError="1">
        <row r="347">
          <cell r="P347">
            <v>12</v>
          </cell>
          <cell r="Q347">
            <v>13</v>
          </cell>
          <cell r="R347">
            <v>14</v>
          </cell>
          <cell r="S347">
            <v>15</v>
          </cell>
        </row>
        <row r="348">
          <cell r="P348" t="str">
            <v/>
          </cell>
          <cell r="Q348" t="str">
            <v/>
          </cell>
          <cell r="R348" t="str">
            <v/>
          </cell>
          <cell r="S348" t="str">
            <v/>
          </cell>
        </row>
        <row r="349">
          <cell r="P349" t="str">
            <v/>
          </cell>
          <cell r="Q349" t="str">
            <v/>
          </cell>
          <cell r="R349" t="str">
            <v/>
          </cell>
          <cell r="S349" t="str">
            <v/>
          </cell>
        </row>
        <row r="350">
          <cell r="P350" t="str">
            <v/>
          </cell>
          <cell r="Q350" t="str">
            <v/>
          </cell>
          <cell r="R350" t="str">
            <v/>
          </cell>
          <cell r="S350" t="str">
            <v/>
          </cell>
        </row>
        <row r="351">
          <cell r="P351">
            <v>0.15</v>
          </cell>
          <cell r="Q351">
            <v>0.15</v>
          </cell>
          <cell r="R351">
            <v>0.15</v>
          </cell>
          <cell r="S351">
            <v>0.15</v>
          </cell>
        </row>
        <row r="352">
          <cell r="P352" t="str">
            <v/>
          </cell>
          <cell r="Q352" t="str">
            <v/>
          </cell>
          <cell r="R352" t="str">
            <v/>
          </cell>
          <cell r="S352" t="str">
            <v/>
          </cell>
        </row>
        <row r="353">
          <cell r="P353" t="str">
            <v/>
          </cell>
          <cell r="Q353" t="str">
            <v/>
          </cell>
          <cell r="R353" t="str">
            <v/>
          </cell>
          <cell r="S353" t="str">
            <v/>
          </cell>
        </row>
        <row r="354">
          <cell r="P354" t="str">
            <v/>
          </cell>
          <cell r="Q354" t="str">
            <v/>
          </cell>
          <cell r="R354" t="str">
            <v/>
          </cell>
          <cell r="S354" t="str">
            <v/>
          </cell>
        </row>
        <row r="355">
          <cell r="P355" t="str">
            <v/>
          </cell>
          <cell r="Q355" t="str">
            <v/>
          </cell>
          <cell r="R355" t="str">
            <v/>
          </cell>
          <cell r="S355" t="str">
            <v/>
          </cell>
        </row>
        <row r="356">
          <cell r="P356" t="str">
            <v/>
          </cell>
          <cell r="Q356" t="str">
            <v/>
          </cell>
          <cell r="R356" t="str">
            <v/>
          </cell>
          <cell r="S356" t="str">
            <v/>
          </cell>
        </row>
        <row r="357">
          <cell r="P357" t="str">
            <v/>
          </cell>
          <cell r="Q357" t="str">
            <v/>
          </cell>
          <cell r="R357" t="str">
            <v/>
          </cell>
          <cell r="S357" t="str">
            <v/>
          </cell>
        </row>
        <row r="358">
          <cell r="P358" t="str">
            <v/>
          </cell>
          <cell r="Q358" t="str">
            <v/>
          </cell>
          <cell r="R358" t="str">
            <v/>
          </cell>
          <cell r="S358" t="str">
            <v/>
          </cell>
        </row>
        <row r="359">
          <cell r="P359" t="str">
            <v/>
          </cell>
          <cell r="Q359" t="str">
            <v/>
          </cell>
          <cell r="R359" t="str">
            <v/>
          </cell>
          <cell r="S359" t="str">
            <v/>
          </cell>
        </row>
        <row r="360">
          <cell r="P360" t="str">
            <v/>
          </cell>
          <cell r="Q360" t="str">
            <v/>
          </cell>
          <cell r="R360" t="str">
            <v/>
          </cell>
          <cell r="S360" t="str">
            <v/>
          </cell>
        </row>
        <row r="361">
          <cell r="P361" t="str">
            <v/>
          </cell>
          <cell r="Q361" t="str">
            <v/>
          </cell>
          <cell r="R361" t="str">
            <v/>
          </cell>
          <cell r="S361" t="str">
            <v/>
          </cell>
        </row>
        <row r="362">
          <cell r="P362" t="str">
            <v/>
          </cell>
          <cell r="Q362" t="str">
            <v/>
          </cell>
          <cell r="R362" t="str">
            <v/>
          </cell>
          <cell r="S362" t="str">
            <v/>
          </cell>
        </row>
        <row r="363">
          <cell r="P363" t="str">
            <v/>
          </cell>
          <cell r="Q363" t="str">
            <v/>
          </cell>
          <cell r="R363" t="str">
            <v/>
          </cell>
          <cell r="S363" t="str">
            <v/>
          </cell>
        </row>
        <row r="364">
          <cell r="P364" t="str">
            <v/>
          </cell>
          <cell r="Q364" t="str">
            <v/>
          </cell>
          <cell r="R364" t="str">
            <v/>
          </cell>
          <cell r="S364" t="str">
            <v/>
          </cell>
        </row>
        <row r="365">
          <cell r="P365" t="str">
            <v/>
          </cell>
          <cell r="Q365" t="str">
            <v/>
          </cell>
          <cell r="R365" t="str">
            <v/>
          </cell>
          <cell r="S365" t="str">
            <v/>
          </cell>
        </row>
        <row r="366">
          <cell r="P366" t="str">
            <v/>
          </cell>
          <cell r="Q366" t="str">
            <v/>
          </cell>
          <cell r="R366" t="str">
            <v/>
          </cell>
          <cell r="S366" t="str">
            <v/>
          </cell>
        </row>
        <row r="367">
          <cell r="P367" t="str">
            <v/>
          </cell>
          <cell r="Q367" t="str">
            <v/>
          </cell>
          <cell r="R367" t="str">
            <v/>
          </cell>
          <cell r="S367" t="str">
            <v/>
          </cell>
        </row>
        <row r="368">
          <cell r="P368" t="str">
            <v/>
          </cell>
          <cell r="Q368" t="str">
            <v/>
          </cell>
          <cell r="R368" t="str">
            <v/>
          </cell>
          <cell r="S368" t="str">
            <v/>
          </cell>
        </row>
        <row r="369">
          <cell r="P369" t="str">
            <v/>
          </cell>
          <cell r="Q369" t="str">
            <v/>
          </cell>
          <cell r="R369" t="str">
            <v/>
          </cell>
          <cell r="S369" t="str">
            <v/>
          </cell>
        </row>
        <row r="372">
          <cell r="P372" t="str">
            <v/>
          </cell>
          <cell r="Q372" t="str">
            <v/>
          </cell>
          <cell r="R372" t="str">
            <v/>
          </cell>
          <cell r="S372" t="str">
            <v/>
          </cell>
        </row>
        <row r="373">
          <cell r="P373" t="str">
            <v/>
          </cell>
          <cell r="Q373" t="str">
            <v/>
          </cell>
          <cell r="R373" t="str">
            <v/>
          </cell>
          <cell r="S373" t="str">
            <v/>
          </cell>
        </row>
        <row r="374">
          <cell r="P374" t="str">
            <v/>
          </cell>
          <cell r="Q374" t="str">
            <v/>
          </cell>
          <cell r="R374" t="str">
            <v/>
          </cell>
          <cell r="S374" t="str">
            <v/>
          </cell>
        </row>
        <row r="375">
          <cell r="P375" t="str">
            <v/>
          </cell>
          <cell r="Q375" t="str">
            <v/>
          </cell>
          <cell r="R375" t="str">
            <v/>
          </cell>
          <cell r="S375" t="str">
            <v/>
          </cell>
        </row>
        <row r="376">
          <cell r="P376" t="str">
            <v/>
          </cell>
          <cell r="Q376" t="str">
            <v/>
          </cell>
          <cell r="R376" t="str">
            <v/>
          </cell>
          <cell r="S376" t="str">
            <v/>
          </cell>
        </row>
        <row r="377">
          <cell r="P377" t="str">
            <v/>
          </cell>
          <cell r="Q377" t="str">
            <v/>
          </cell>
          <cell r="R377" t="str">
            <v/>
          </cell>
          <cell r="S377" t="str">
            <v/>
          </cell>
        </row>
        <row r="378">
          <cell r="P378" t="str">
            <v/>
          </cell>
          <cell r="Q378" t="str">
            <v/>
          </cell>
          <cell r="R378" t="str">
            <v/>
          </cell>
          <cell r="S378" t="str">
            <v/>
          </cell>
        </row>
        <row r="379">
          <cell r="P379" t="str">
            <v/>
          </cell>
          <cell r="Q379" t="str">
            <v/>
          </cell>
          <cell r="R379" t="str">
            <v/>
          </cell>
          <cell r="S379" t="str">
            <v/>
          </cell>
        </row>
        <row r="380">
          <cell r="P380" t="str">
            <v/>
          </cell>
          <cell r="Q380" t="str">
            <v/>
          </cell>
          <cell r="R380" t="str">
            <v/>
          </cell>
          <cell r="S380" t="str">
            <v/>
          </cell>
        </row>
        <row r="381">
          <cell r="P381" t="str">
            <v/>
          </cell>
          <cell r="Q381" t="str">
            <v/>
          </cell>
          <cell r="R381" t="str">
            <v/>
          </cell>
          <cell r="S381" t="str">
            <v/>
          </cell>
        </row>
        <row r="382">
          <cell r="P382" t="str">
            <v/>
          </cell>
          <cell r="Q382" t="str">
            <v/>
          </cell>
          <cell r="R382" t="str">
            <v/>
          </cell>
          <cell r="S382" t="str">
            <v/>
          </cell>
        </row>
        <row r="383">
          <cell r="P383" t="str">
            <v/>
          </cell>
          <cell r="Q383" t="str">
            <v/>
          </cell>
          <cell r="R383" t="str">
            <v/>
          </cell>
          <cell r="S383" t="str">
            <v/>
          </cell>
        </row>
        <row r="384">
          <cell r="P384" t="str">
            <v/>
          </cell>
          <cell r="Q384" t="str">
            <v/>
          </cell>
          <cell r="R384" t="str">
            <v/>
          </cell>
          <cell r="S384" t="str">
            <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lar"/>
      <sheetName val="ATM održavanje"/>
      <sheetName val="HiNet"/>
      <sheetName val="CROLINE"/>
      <sheetName val="Mjerna oprema"/>
      <sheetName val="HiNetBackup"/>
      <sheetName val="ADSL"/>
      <sheetName val="ATM čvorovi adrese"/>
      <sheetName val="MEA"/>
      <sheetName val="Oprema"/>
      <sheetName val="Podjela1"/>
      <sheetName val="Podjela2"/>
      <sheetName val="Koeficijenti1"/>
      <sheetName val="Koeficijenti2"/>
      <sheetName val="Koeficijenti3"/>
      <sheetName val="Cijene po podjeli"/>
      <sheetName val="InvMod"/>
      <sheetName val="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key_figures"/>
      <sheetName val="income_TCA_division"/>
      <sheetName val="income_TCA_units"/>
      <sheetName val="income_TCA_division_budget"/>
      <sheetName val="income_CSA_division"/>
      <sheetName val="income_CSA_units"/>
      <sheetName val="income_CSA_division_budget"/>
      <sheetName val="balance_sheet_division"/>
      <sheetName val="balance_sheet_units"/>
      <sheetName val="balance_sheet_division_budget"/>
      <sheetName val="FCF_division"/>
      <sheetName val="FCF_units"/>
      <sheetName val="FCF_division_budget"/>
      <sheetName val="EVA_division"/>
      <sheetName val="EVA_units"/>
      <sheetName val="EVA_division_budget"/>
      <sheetName val="ATM održavanje"/>
    </sheetNames>
    <sheetDataSet>
      <sheetData sheetId="0" refreshError="1">
        <row r="13">
          <cell r="C13" t="str">
            <v>xyz</v>
          </cell>
        </row>
      </sheetData>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 sheetId="12" refreshError="1"/>
      <sheetData sheetId="13" refreshError="1"/>
      <sheetData sheetId="14"/>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ease_Info"/>
      <sheetName val="Sub&amp;Trunk Info"/>
      <sheetName val="APZ-data"/>
      <sheetName val="Charging"/>
      <sheetName val="Signalling"/>
      <sheetName val="IN_svc"/>
      <sheetName val="SUS_Services"/>
      <sheetName val="STP_Traffic"/>
      <sheetName val="Results"/>
      <sheetName val="Report"/>
      <sheetName val="Results_STP"/>
      <sheetName val="Report_STP"/>
      <sheetName val="Call Load Data"/>
      <sheetName val="Module1"/>
      <sheetName val="Module2"/>
      <sheetName val="Module3"/>
      <sheetName val="Module4"/>
      <sheetName val="Help_Info"/>
      <sheetName val="Note_Info"/>
      <sheetName val="Help_APZ"/>
      <sheetName val="Help_Charging"/>
      <sheetName val="Help_Signalling"/>
      <sheetName val="Help_SUS"/>
      <sheetName val="Help_STP"/>
      <sheetName val="Help_Results"/>
      <sheetName val="Sub_Trunk Info"/>
      <sheetName val="APZ_data"/>
      <sheetName val="translation table"/>
    </sheetNames>
    <sheetDataSet>
      <sheetData sheetId="0">
        <row r="48">
          <cell r="C48">
            <v>0.5</v>
          </cell>
        </row>
      </sheetData>
      <sheetData sheetId="1" refreshError="1">
        <row r="2">
          <cell r="Q2">
            <v>3</v>
          </cell>
        </row>
        <row r="16">
          <cell r="C16" t="e">
            <v>#N/A</v>
          </cell>
        </row>
        <row r="21">
          <cell r="C21">
            <v>10</v>
          </cell>
        </row>
        <row r="22">
          <cell r="C22">
            <v>30</v>
          </cell>
          <cell r="H22">
            <v>27000</v>
          </cell>
          <cell r="I22">
            <v>98.196101251091079</v>
          </cell>
        </row>
        <row r="23">
          <cell r="C23">
            <v>30</v>
          </cell>
          <cell r="I23">
            <v>0</v>
          </cell>
        </row>
        <row r="24">
          <cell r="C24">
            <v>30</v>
          </cell>
          <cell r="L24">
            <v>0</v>
          </cell>
        </row>
        <row r="25">
          <cell r="I25">
            <v>0</v>
          </cell>
        </row>
        <row r="26">
          <cell r="I26">
            <v>0</v>
          </cell>
        </row>
        <row r="28">
          <cell r="H28">
            <v>256</v>
          </cell>
          <cell r="I28">
            <v>0.93104451556590051</v>
          </cell>
          <cell r="L28">
            <v>0.7</v>
          </cell>
        </row>
        <row r="29">
          <cell r="C29">
            <v>70</v>
          </cell>
          <cell r="I29">
            <v>0</v>
          </cell>
        </row>
        <row r="30">
          <cell r="C30">
            <v>30</v>
          </cell>
          <cell r="H30">
            <v>240</v>
          </cell>
          <cell r="I30">
            <v>0.87285423334303169</v>
          </cell>
        </row>
        <row r="32">
          <cell r="I32">
            <v>0</v>
          </cell>
        </row>
        <row r="33">
          <cell r="I33">
            <v>0</v>
          </cell>
        </row>
        <row r="34">
          <cell r="I34">
            <v>0</v>
          </cell>
        </row>
        <row r="40">
          <cell r="C40">
            <v>0.1</v>
          </cell>
          <cell r="H40">
            <v>27496</v>
          </cell>
          <cell r="L40">
            <v>210</v>
          </cell>
        </row>
        <row r="42">
          <cell r="C42">
            <v>0.25</v>
          </cell>
          <cell r="L42">
            <v>210</v>
          </cell>
        </row>
        <row r="44">
          <cell r="C44">
            <v>0.5</v>
          </cell>
          <cell r="L44">
            <v>210</v>
          </cell>
        </row>
        <row r="46">
          <cell r="C46">
            <v>0.18</v>
          </cell>
          <cell r="L46">
            <v>110</v>
          </cell>
        </row>
        <row r="48">
          <cell r="C48">
            <v>0.5</v>
          </cell>
          <cell r="L48">
            <v>110</v>
          </cell>
        </row>
        <row r="50">
          <cell r="C50">
            <v>0.25</v>
          </cell>
          <cell r="L50">
            <v>110</v>
          </cell>
        </row>
        <row r="52">
          <cell r="L52">
            <v>110</v>
          </cell>
        </row>
      </sheetData>
      <sheetData sheetId="2" refreshError="1">
        <row r="10">
          <cell r="E10">
            <v>1.9</v>
          </cell>
          <cell r="G10">
            <v>3.8</v>
          </cell>
          <cell r="I10">
            <v>12.55</v>
          </cell>
        </row>
        <row r="12">
          <cell r="C12">
            <v>95</v>
          </cell>
          <cell r="E12">
            <v>95</v>
          </cell>
          <cell r="G12">
            <v>95</v>
          </cell>
          <cell r="I12">
            <v>95</v>
          </cell>
        </row>
        <row r="14">
          <cell r="C14">
            <v>15</v>
          </cell>
          <cell r="E14">
            <v>12</v>
          </cell>
          <cell r="G14">
            <v>10</v>
          </cell>
          <cell r="I14">
            <v>4</v>
          </cell>
        </row>
        <row r="16">
          <cell r="C16">
            <v>3</v>
          </cell>
          <cell r="E16">
            <v>3</v>
          </cell>
          <cell r="G16">
            <v>3</v>
          </cell>
          <cell r="I16">
            <v>2</v>
          </cell>
        </row>
        <row r="19">
          <cell r="C19">
            <v>1.35</v>
          </cell>
        </row>
        <row r="24">
          <cell r="C24">
            <v>77</v>
          </cell>
          <cell r="E24">
            <v>80</v>
          </cell>
          <cell r="G24">
            <v>82</v>
          </cell>
          <cell r="I24">
            <v>89</v>
          </cell>
        </row>
      </sheetData>
      <sheetData sheetId="3" refreshError="1">
        <row r="9">
          <cell r="H9">
            <v>100</v>
          </cell>
          <cell r="P9">
            <v>100</v>
          </cell>
        </row>
        <row r="10">
          <cell r="H10">
            <v>100</v>
          </cell>
          <cell r="P10">
            <v>100</v>
          </cell>
        </row>
        <row r="12">
          <cell r="H12">
            <v>50</v>
          </cell>
          <cell r="P12">
            <v>50</v>
          </cell>
        </row>
        <row r="19">
          <cell r="C19">
            <v>0</v>
          </cell>
        </row>
        <row r="21">
          <cell r="L21">
            <v>1</v>
          </cell>
        </row>
      </sheetData>
      <sheetData sheetId="4" refreshError="1">
        <row r="8">
          <cell r="F8">
            <v>90</v>
          </cell>
          <cell r="K8">
            <v>0</v>
          </cell>
        </row>
        <row r="9">
          <cell r="F9">
            <v>0</v>
          </cell>
          <cell r="K9">
            <v>100</v>
          </cell>
        </row>
        <row r="10">
          <cell r="F10">
            <v>10</v>
          </cell>
        </row>
        <row r="14">
          <cell r="K14">
            <v>0</v>
          </cell>
        </row>
        <row r="17">
          <cell r="K17">
            <v>0</v>
          </cell>
        </row>
      </sheetData>
      <sheetData sheetId="5" refreshError="1">
        <row r="9">
          <cell r="E9">
            <v>0</v>
          </cell>
          <cell r="J9">
            <v>0</v>
          </cell>
        </row>
        <row r="13">
          <cell r="E13">
            <v>0</v>
          </cell>
          <cell r="J13">
            <v>0</v>
          </cell>
        </row>
        <row r="15">
          <cell r="E15">
            <v>0</v>
          </cell>
          <cell r="J15">
            <v>0</v>
          </cell>
        </row>
        <row r="17">
          <cell r="E17">
            <v>0</v>
          </cell>
          <cell r="J17">
            <v>0</v>
          </cell>
        </row>
        <row r="19">
          <cell r="E19">
            <v>0</v>
          </cell>
          <cell r="J19">
            <v>0</v>
          </cell>
        </row>
      </sheetData>
      <sheetData sheetId="6" refreshError="1">
        <row r="18">
          <cell r="G18">
            <v>0</v>
          </cell>
          <cell r="J18">
            <v>0</v>
          </cell>
          <cell r="L18">
            <v>0</v>
          </cell>
        </row>
        <row r="19">
          <cell r="G19">
            <v>0</v>
          </cell>
          <cell r="J19">
            <v>0</v>
          </cell>
          <cell r="L19">
            <v>0</v>
          </cell>
        </row>
        <row r="20">
          <cell r="G20">
            <v>0</v>
          </cell>
          <cell r="J20">
            <v>0</v>
          </cell>
          <cell r="L20">
            <v>0</v>
          </cell>
        </row>
        <row r="21">
          <cell r="G21">
            <v>0</v>
          </cell>
          <cell r="J21">
            <v>0</v>
          </cell>
          <cell r="L21">
            <v>0</v>
          </cell>
        </row>
        <row r="22">
          <cell r="G22">
            <v>0</v>
          </cell>
          <cell r="J22">
            <v>0</v>
          </cell>
          <cell r="L22">
            <v>0</v>
          </cell>
        </row>
        <row r="23">
          <cell r="G23">
            <v>0</v>
          </cell>
          <cell r="J23">
            <v>0</v>
          </cell>
          <cell r="L23">
            <v>0</v>
          </cell>
        </row>
        <row r="24">
          <cell r="G24">
            <v>0</v>
          </cell>
          <cell r="J24">
            <v>0</v>
          </cell>
          <cell r="L24">
            <v>0</v>
          </cell>
        </row>
        <row r="25">
          <cell r="G25">
            <v>0</v>
          </cell>
          <cell r="J25">
            <v>0</v>
          </cell>
          <cell r="L25">
            <v>0</v>
          </cell>
        </row>
        <row r="26">
          <cell r="G26">
            <v>0</v>
          </cell>
          <cell r="J26">
            <v>0</v>
          </cell>
          <cell r="L26">
            <v>0</v>
          </cell>
        </row>
        <row r="27">
          <cell r="G27">
            <v>0</v>
          </cell>
          <cell r="J27">
            <v>0</v>
          </cell>
          <cell r="L27">
            <v>0</v>
          </cell>
        </row>
        <row r="28">
          <cell r="G28">
            <v>0</v>
          </cell>
          <cell r="J28">
            <v>0</v>
          </cell>
          <cell r="L28">
            <v>0</v>
          </cell>
        </row>
        <row r="29">
          <cell r="G29">
            <v>0</v>
          </cell>
          <cell r="J29">
            <v>0</v>
          </cell>
          <cell r="L29">
            <v>0</v>
          </cell>
        </row>
        <row r="30">
          <cell r="J30">
            <v>0</v>
          </cell>
          <cell r="L30">
            <v>0</v>
          </cell>
        </row>
        <row r="31">
          <cell r="J31">
            <v>0</v>
          </cell>
          <cell r="L31">
            <v>0</v>
          </cell>
        </row>
      </sheetData>
      <sheetData sheetId="7"/>
      <sheetData sheetId="8" refreshError="1">
        <row r="17">
          <cell r="C17">
            <v>120000</v>
          </cell>
          <cell r="E17">
            <v>238000</v>
          </cell>
          <cell r="G17">
            <v>488000</v>
          </cell>
          <cell r="I17">
            <v>1752000</v>
          </cell>
        </row>
        <row r="19">
          <cell r="C19">
            <v>88000</v>
          </cell>
          <cell r="E19">
            <v>176000</v>
          </cell>
          <cell r="G19">
            <v>361000</v>
          </cell>
          <cell r="I19">
            <v>1297000</v>
          </cell>
        </row>
        <row r="22">
          <cell r="C22">
            <v>62000</v>
          </cell>
        </row>
        <row r="28">
          <cell r="C28">
            <v>22.944678158186829</v>
          </cell>
          <cell r="E28">
            <v>12.076146399045699</v>
          </cell>
          <cell r="G28">
            <v>6.0380731995228496</v>
          </cell>
          <cell r="I28">
            <v>1.8282612078236515</v>
          </cell>
        </row>
        <row r="30">
          <cell r="C30" t="str">
            <v/>
          </cell>
          <cell r="E30" t="str">
            <v/>
          </cell>
          <cell r="G30" t="str">
            <v/>
          </cell>
          <cell r="I30" t="str">
            <v/>
          </cell>
        </row>
        <row r="32">
          <cell r="C32" t="str">
            <v/>
          </cell>
          <cell r="E32" t="str">
            <v/>
          </cell>
          <cell r="G32" t="str">
            <v/>
          </cell>
          <cell r="I32" t="str">
            <v/>
          </cell>
        </row>
      </sheetData>
      <sheetData sheetId="9"/>
      <sheetData sheetId="10"/>
      <sheetData sheetId="11"/>
      <sheetData sheetId="12" refreshError="1">
        <row r="391">
          <cell r="D391">
            <v>16.85613446886644</v>
          </cell>
        </row>
        <row r="416">
          <cell r="D416">
            <v>6.0885436893203879</v>
          </cell>
        </row>
        <row r="419">
          <cell r="D419">
            <v>0</v>
          </cell>
        </row>
        <row r="452">
          <cell r="D452">
            <v>0</v>
          </cell>
        </row>
        <row r="453">
          <cell r="D453">
            <v>0</v>
          </cell>
        </row>
        <row r="472">
          <cell r="M472">
            <v>0</v>
          </cell>
          <cell r="N472">
            <v>0</v>
          </cell>
        </row>
        <row r="474">
          <cell r="N474">
            <v>0</v>
          </cell>
        </row>
        <row r="475">
          <cell r="E475">
            <v>0</v>
          </cell>
          <cell r="N475">
            <v>0</v>
          </cell>
        </row>
        <row r="486">
          <cell r="E486">
            <v>0</v>
          </cell>
        </row>
        <row r="489">
          <cell r="I489">
            <v>22.944678158186829</v>
          </cell>
        </row>
      </sheetData>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refreshError="1"/>
      <sheetData sheetId="2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Mobile"/>
      <sheetName val="HT Mobitel"/>
      <sheetName val="GSM-Total"/>
      <sheetName val="HT Cronet"/>
      <sheetName val="Simpa"/>
      <sheetName val="Churn_developement"/>
      <sheetName val="GSM-gross adds"/>
      <sheetName val="overview subscribers"/>
      <sheetName val="Churn alt"/>
      <sheetName val="Churn ink. Korrektur alt"/>
      <sheetName val="Churnbericht relativ ink. Korr."/>
      <sheetName val="XXX"/>
      <sheetName val="GSM-Postpaid (2)"/>
      <sheetName val="GSM-Postpaid (3)"/>
      <sheetName val="Basisdaten"/>
      <sheetName val="Tabelle1"/>
      <sheetName val="A2"/>
      <sheetName val="int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2">
          <cell r="A2" t="str">
            <v>Subscriber net adds</v>
          </cell>
        </row>
        <row r="61">
          <cell r="A61" t="str">
            <v>Gross adds / Churn</v>
          </cell>
        </row>
      </sheetData>
      <sheetData sheetId="15" refreshError="1"/>
      <sheetData sheetId="16" refreshError="1"/>
      <sheetData sheetId="17"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NatCo"/>
      <sheetName val="2_ Financials (3)"/>
      <sheetName val="3_ Graphs_A"/>
      <sheetName val="3_ Graphs_C"/>
      <sheetName val="3_ Graphs_B"/>
      <sheetName val="3_ Graphs_D"/>
      <sheetName val="additional KPI's"/>
      <sheetName val="DSO, DPO"/>
      <sheetName val="2_ Financials (2)"/>
      <sheetName val="3_ Graphs_A (2)"/>
      <sheetName val="3_ Graphs_C (2)"/>
      <sheetName val="3_ Graphs_B (2)"/>
      <sheetName val="3_ Graphs_D (2)"/>
      <sheetName val="additional KPI's (2)"/>
      <sheetName val="DSO, DPO_2"/>
      <sheetName val="Dashboard"/>
      <sheetName val="KPIs"/>
      <sheetName val="KPIs IFRIC 13  and 6% restated"/>
      <sheetName val="6% excise effect"/>
      <sheetName val="6% contribution fee effect"/>
      <sheetName val="P&amp;L_Funct"/>
      <sheetName val="P&amp;L_exp"/>
      <sheetName val="Balance "/>
      <sheetName val="OWC"/>
      <sheetName val="FCF"/>
      <sheetName val="Comments"/>
      <sheetName val="Comments-2"/>
      <sheetName val="Service revenues"/>
      <sheetName val="Revenue analysis"/>
      <sheetName val="ARPU"/>
      <sheetName val="ARPU without 6%"/>
      <sheetName val="SAC-SRC"/>
      <sheetName val="Usage"/>
      <sheetName val="Usage per customer"/>
      <sheetName val="Revenue per usage"/>
      <sheetName val="Tariff structure"/>
      <sheetName val="Capex"/>
      <sheetName val="Personnel"/>
      <sheetName val="BS"/>
      <sheetName val="input"/>
      <sheetName val="input za kvartale"/>
      <sheetName val="Basisda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Management Summary"/>
      <sheetName val="Master zur Ergebnisdarstellung"/>
      <sheetName val="MER (T-Mobil)"/>
      <sheetName val="Finanzergebnis"/>
      <sheetName val="GuV (GKV)"/>
      <sheetName val="GuV (UKV)"/>
      <sheetName val="Berechnung Verrechnung DTAG"/>
      <sheetName val="Bilanzprämissen"/>
      <sheetName val="Bilanz HGB Brutto"/>
      <sheetName val="Bilanz HGB Netto"/>
      <sheetName val="Bilanz US-GAAP"/>
      <sheetName val="Cash Flow (Konzern-Richtlinie)"/>
      <sheetName val="Unternehmenswert"/>
      <sheetName val="Kennzahlen"/>
      <sheetName val="KPI"/>
      <sheetName val="Allgemeine Parameter"/>
      <sheetName val="Teilnehmer"/>
      <sheetName val="Planung Erlöse Sprache Gehend"/>
      <sheetName val="Planung Erlöse Sprache Kommend"/>
      <sheetName val="Planung Erlöse Multimed Gehend"/>
      <sheetName val="Planung Erlöse Multimed Kommend"/>
      <sheetName val="Planung Erlöse SMS"/>
      <sheetName val="T-D1 Ergebnisübersicht"/>
      <sheetName val="Aggregation Usage und Tarife"/>
      <sheetName val="Aggregation UMTS T-D1"/>
      <sheetName val="Aggregation Umsatzerlöse T-D1"/>
      <sheetName val="Verkehrserlöse"/>
      <sheetName val="Monatserlöse"/>
      <sheetName val="Einmalerlöse"/>
      <sheetName val="Sonstige Erlöse"/>
      <sheetName val="Erlösschmälerungen"/>
      <sheetName val="Erlösschmälerungen Best.kunden"/>
      <sheetName val="Erlösschmälerungen Neukunden"/>
      <sheetName val="Sonstige betr. Erträge i.e.S."/>
      <sheetName val="Interconnection-Kosten"/>
      <sheetName val="Mehrwertdienste"/>
      <sheetName val="Lizenzen für Mobilfunk"/>
      <sheetName val="Vertriebsprovisionen"/>
      <sheetName val="Prämienähnliche Subventionen EG"/>
      <sheetName val="Prämienähnl. Subv. EG Bestand"/>
      <sheetName val="Prämienähnl. Subv. EG Neukunden"/>
      <sheetName val="RHB Werbung"/>
      <sheetName val="Werbeaufwand i.e.S. "/>
      <sheetName val="Werbeaufwand (WKZ)"/>
      <sheetName val="RHB SIM-Karten"/>
      <sheetName val="Rechts- u. Beratungskosten ieS"/>
      <sheetName val="Sonstige Einzelkosten"/>
      <sheetName val="AfA auf Forderungen"/>
      <sheetName val="Umsatzerlöse Roaming"/>
      <sheetName val="Roamingaufwand"/>
      <sheetName val="Endgerätegeschäft T-D1"/>
      <sheetName val="IPK-Ergebnisse u. Prämissen"/>
      <sheetName val="IPK-Berechnungen"/>
      <sheetName val="C-Tel"/>
      <sheetName val="Restgeschäft"/>
      <sheetName val="P-Prämissen &amp; Ergebnisse"/>
      <sheetName val="P-Berechnungen"/>
      <sheetName val="M-Prämissen &amp; Ergebnisse"/>
      <sheetName val="M-Berechnungen"/>
      <sheetName val="V-Prämissen &amp; Ergebnisse"/>
      <sheetName val="V-Berechnungen"/>
      <sheetName val="F-Prämissen &amp; Ergebnisse"/>
      <sheetName val="F-Berechnungen"/>
      <sheetName val="K-Prämissen &amp; Ergebnisse"/>
      <sheetName val="K-Berechnungen"/>
      <sheetName val="T-Prämissen &amp; Ergebnisse"/>
      <sheetName val="T-Berechnungen"/>
      <sheetName val="Bereich Z2"/>
      <sheetName val="Übergreifende Kostenstellen"/>
      <sheetName val="Management Adjustments"/>
      <sheetName val="Rechts- und Beratungskosten"/>
      <sheetName val="AfA und Kalk. Zinsen Erg. &amp; Pr."/>
      <sheetName val="AfA und Kalk. Zinsen Berechnung"/>
      <sheetName val="Balance 2000"/>
      <sheetName val="P &amp; L 2000"/>
      <sheetName val="Balance 2001"/>
      <sheetName val="P &amp; L 2001"/>
      <sheetName val="Balance 2002"/>
      <sheetName val="P &amp; L 2002"/>
      <sheetName val="Definitions KPI"/>
      <sheetName val="NatCo"/>
      <sheetName val="1_NatCo"/>
      <sheetName val="Basic Sett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8">
          <cell r="K8" t="str">
            <v>Ist</v>
          </cell>
          <cell r="L8" t="str">
            <v>Ist</v>
          </cell>
          <cell r="M8" t="str">
            <v>Plan</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lation table"/>
      <sheetName val="Allgemeine Parameter"/>
    </sheetNames>
    <sheetDataSet>
      <sheetData sheetId="0" refreshError="1">
        <row r="1">
          <cell r="B1" t="str">
            <v>product_code_2004</v>
          </cell>
          <cell r="C1" t="str">
            <v>Description_2004</v>
          </cell>
          <cell r="D1" t="str">
            <v>product_group_2004</v>
          </cell>
          <cell r="E1" t="str">
            <v>product_code 2005</v>
          </cell>
        </row>
        <row r="2">
          <cell r="B2" t="str">
            <v>100000003604</v>
          </cell>
          <cell r="C2" t="str">
            <v>Sale services for Mobile-commission fee</v>
          </cell>
          <cell r="D2" t="str">
            <v>1061</v>
          </cell>
          <cell r="E2" t="str">
            <v>100000003604</v>
          </cell>
        </row>
        <row r="3">
          <cell r="B3" t="str">
            <v>100000003817</v>
          </cell>
          <cell r="C3" t="str">
            <v>HTcash Simpa start package</v>
          </cell>
          <cell r="D3" t="str">
            <v>1061</v>
          </cell>
          <cell r="E3" t="str">
            <v>100000003817</v>
          </cell>
        </row>
        <row r="4">
          <cell r="B4" t="str">
            <v>100000003818</v>
          </cell>
          <cell r="C4" t="str">
            <v>HTcash Simpa Voucher</v>
          </cell>
          <cell r="D4" t="str">
            <v>1061</v>
          </cell>
          <cell r="E4" t="str">
            <v>100000003818</v>
          </cell>
        </row>
        <row r="5">
          <cell r="B5" t="str">
            <v>100000003819</v>
          </cell>
          <cell r="C5" t="str">
            <v>HTcash Payphone card</v>
          </cell>
          <cell r="D5" t="str">
            <v>1051</v>
          </cell>
          <cell r="E5" t="str">
            <v>100000003819</v>
          </cell>
        </row>
        <row r="6">
          <cell r="B6" t="str">
            <v>100000003820</v>
          </cell>
          <cell r="C6" t="str">
            <v>HTcash Other equipment - Mobile</v>
          </cell>
          <cell r="D6" t="str">
            <v>1061</v>
          </cell>
          <cell r="E6" t="str">
            <v>100000003820</v>
          </cell>
        </row>
        <row r="7">
          <cell r="B7" t="str">
            <v>100000003821</v>
          </cell>
          <cell r="C7" t="str">
            <v>HTcash Handsets - Cronet</v>
          </cell>
          <cell r="D7" t="str">
            <v>1061</v>
          </cell>
          <cell r="E7" t="str">
            <v>100000003821</v>
          </cell>
        </row>
        <row r="8">
          <cell r="B8" t="str">
            <v>100000003822</v>
          </cell>
          <cell r="C8" t="str">
            <v>HTcash Simpa sets</v>
          </cell>
          <cell r="D8" t="str">
            <v>1061</v>
          </cell>
          <cell r="E8" t="str">
            <v>100000003822</v>
          </cell>
        </row>
        <row r="9">
          <cell r="B9" t="str">
            <v>100000003823</v>
          </cell>
          <cell r="C9" t="str">
            <v>HTcash Terminal equipment phone - analog</v>
          </cell>
          <cell r="D9" t="str">
            <v>1041</v>
          </cell>
          <cell r="E9" t="str">
            <v>100000003823</v>
          </cell>
        </row>
        <row r="10">
          <cell r="B10" t="str">
            <v>100000003824</v>
          </cell>
          <cell r="C10" t="str">
            <v>HTcash Phone book</v>
          </cell>
          <cell r="D10" t="str">
            <v>1030</v>
          </cell>
          <cell r="E10" t="str">
            <v>100000003824</v>
          </cell>
        </row>
        <row r="11">
          <cell r="B11" t="str">
            <v>100000003825</v>
          </cell>
          <cell r="C11" t="str">
            <v>HTcash Terminal equipment phone - ISDN and cards</v>
          </cell>
          <cell r="D11" t="str">
            <v>1041</v>
          </cell>
          <cell r="E11" t="str">
            <v>100000003825</v>
          </cell>
        </row>
        <row r="12">
          <cell r="B12" t="str">
            <v>100000003826</v>
          </cell>
          <cell r="C12" t="str">
            <v>HTcash Payphone card (packages)</v>
          </cell>
          <cell r="D12" t="str">
            <v>1051</v>
          </cell>
          <cell r="E12" t="str">
            <v>100000003826</v>
          </cell>
        </row>
        <row r="13">
          <cell r="B13" t="str">
            <v>100000003827</v>
          </cell>
          <cell r="C13" t="str">
            <v>HTcash Other equipment - Fixed</v>
          </cell>
          <cell r="D13" t="str">
            <v>1041</v>
          </cell>
          <cell r="E13" t="str">
            <v>100000003827</v>
          </cell>
        </row>
        <row r="14">
          <cell r="B14" t="str">
            <v>100000003828</v>
          </cell>
          <cell r="C14" t="str">
            <v>HTcash Handsets - NMT</v>
          </cell>
          <cell r="D14" t="str">
            <v>1061</v>
          </cell>
          <cell r="E14" t="str">
            <v>100000003828</v>
          </cell>
        </row>
        <row r="15">
          <cell r="B15" t="str">
            <v>100000003829</v>
          </cell>
          <cell r="C15" t="str">
            <v>HTcash BUBA system</v>
          </cell>
          <cell r="D15" t="str">
            <v>1061</v>
          </cell>
          <cell r="E15" t="str">
            <v>100000003829</v>
          </cell>
        </row>
        <row r="16">
          <cell r="B16" t="str">
            <v>100000003843</v>
          </cell>
          <cell r="C16" t="str">
            <v>HTcash ADSL equipment phone - analog</v>
          </cell>
          <cell r="D16" t="str">
            <v>1041</v>
          </cell>
          <cell r="E16" t="str">
            <v>100000003843</v>
          </cell>
        </row>
        <row r="17">
          <cell r="B17" t="str">
            <v>100000003844</v>
          </cell>
          <cell r="C17" t="str">
            <v>HTcash Phone book - licence</v>
          </cell>
          <cell r="D17" t="str">
            <v>1030</v>
          </cell>
          <cell r="E17" t="str">
            <v>100000003844</v>
          </cell>
        </row>
        <row r="18">
          <cell r="B18" t="str">
            <v>100000003934</v>
          </cell>
          <cell r="C18" t="str">
            <v>Sale services for Mobile - postpaid - retail</v>
          </cell>
          <cell r="D18" t="str">
            <v>1061</v>
          </cell>
          <cell r="E18" t="str">
            <v>100000003934</v>
          </cell>
        </row>
        <row r="19">
          <cell r="B19" t="str">
            <v>100000003935</v>
          </cell>
          <cell r="C19" t="str">
            <v>Sale services for Mobile - prepaid - retail</v>
          </cell>
          <cell r="D19" t="str">
            <v>1061</v>
          </cell>
          <cell r="E19" t="str">
            <v>100000003935</v>
          </cell>
        </row>
        <row r="20">
          <cell r="B20" t="str">
            <v>100000010001</v>
          </cell>
          <cell r="C20" t="str">
            <v>HTcash Connection fee - Cronet</v>
          </cell>
          <cell r="D20" t="str">
            <v>1061</v>
          </cell>
          <cell r="E20" t="str">
            <v>100000010001</v>
          </cell>
        </row>
        <row r="21">
          <cell r="B21" t="str">
            <v>100000010002</v>
          </cell>
          <cell r="C21" t="str">
            <v>HTcash Substitute simpa SIM card</v>
          </cell>
          <cell r="D21" t="str">
            <v>1061</v>
          </cell>
          <cell r="E21" t="str">
            <v>100000010002</v>
          </cell>
        </row>
        <row r="22">
          <cell r="B22" t="str">
            <v>100000010003</v>
          </cell>
          <cell r="C22" t="str">
            <v>HTcash Connection fee - NMT</v>
          </cell>
          <cell r="D22" t="str">
            <v>1061</v>
          </cell>
          <cell r="E22" t="str">
            <v>100000010003</v>
          </cell>
        </row>
        <row r="23">
          <cell r="B23" t="str">
            <v>100000010007</v>
          </cell>
          <cell r="C23" t="str">
            <v>HTcash Temporary disconnection on T-Mobile customer demand</v>
          </cell>
          <cell r="D23" t="str">
            <v>1061</v>
          </cell>
          <cell r="E23" t="str">
            <v>100000010007</v>
          </cell>
        </row>
        <row r="24">
          <cell r="B24" t="str">
            <v>100000010008</v>
          </cell>
          <cell r="C24" t="str">
            <v>HTcash Transport service in the case fault out of guarantee for T-Mobile</v>
          </cell>
          <cell r="D24" t="str">
            <v>1061</v>
          </cell>
          <cell r="E24" t="str">
            <v>100000010008</v>
          </cell>
        </row>
        <row r="25">
          <cell r="B25" t="str">
            <v>100000010009</v>
          </cell>
          <cell r="C25" t="str">
            <v>HTcash Fee for damaged mobile exchanged equipment</v>
          </cell>
          <cell r="D25" t="str">
            <v>1061</v>
          </cell>
          <cell r="E25" t="str">
            <v>100000010009</v>
          </cell>
        </row>
        <row r="26">
          <cell r="B26" t="str">
            <v>101001000001</v>
          </cell>
          <cell r="C26" t="str">
            <v>analog installation installation of technical telephony equipment</v>
          </cell>
          <cell r="D26" t="str">
            <v>1011</v>
          </cell>
          <cell r="E26" t="str">
            <v>101001000005</v>
          </cell>
        </row>
        <row r="27">
          <cell r="B27" t="str">
            <v>101001000002</v>
          </cell>
          <cell r="C27" t="str">
            <v>analog installation installation of home subscriber exchange</v>
          </cell>
          <cell r="D27" t="str">
            <v>1011</v>
          </cell>
          <cell r="E27" t="str">
            <v>101001000005</v>
          </cell>
        </row>
        <row r="28">
          <cell r="B28" t="str">
            <v>101001000003</v>
          </cell>
          <cell r="C28" t="str">
            <v>analog installation temporary installation</v>
          </cell>
          <cell r="D28" t="str">
            <v>1011</v>
          </cell>
          <cell r="E28" t="str">
            <v>101001000006</v>
          </cell>
        </row>
        <row r="29">
          <cell r="B29" t="str">
            <v>101001000004</v>
          </cell>
          <cell r="C29" t="str">
            <v>analog installation temporary installation of home subscriber exchange</v>
          </cell>
          <cell r="D29" t="str">
            <v>1011</v>
          </cell>
          <cell r="E29" t="str">
            <v>101001000006</v>
          </cell>
        </row>
        <row r="30">
          <cell r="B30" t="str">
            <v>101001009002</v>
          </cell>
          <cell r="C30" t="str">
            <v>Revenue from employee catering services - Hrvatska pošta inc.</v>
          </cell>
          <cell r="D30" t="str">
            <v>9020</v>
          </cell>
          <cell r="E30" t="str">
            <v>101001009002</v>
          </cell>
        </row>
        <row r="31">
          <cell r="B31" t="str">
            <v>101002000004</v>
          </cell>
          <cell r="C31" t="str">
            <v>analog subscription standard subscription for business subscribers per line and month</v>
          </cell>
          <cell r="D31" t="str">
            <v>1011</v>
          </cell>
          <cell r="E31" t="str">
            <v>101002000020</v>
          </cell>
        </row>
        <row r="32">
          <cell r="B32" t="str">
            <v>101002000009</v>
          </cell>
          <cell r="C32" t="str">
            <v>analog subscription standard subscription for business subscribers with FGSM</v>
          </cell>
          <cell r="D32" t="str">
            <v>1011</v>
          </cell>
          <cell r="E32" t="str">
            <v>101002000020</v>
          </cell>
        </row>
        <row r="33">
          <cell r="B33" t="str">
            <v>101002000010</v>
          </cell>
          <cell r="C33" t="str">
            <v>analog subscription standard subscription for residential subscribers with FGSM</v>
          </cell>
          <cell r="D33" t="str">
            <v>1011</v>
          </cell>
          <cell r="E33" t="str">
            <v>101002000021</v>
          </cell>
        </row>
        <row r="34">
          <cell r="B34" t="str">
            <v>101002000005</v>
          </cell>
          <cell r="C34" t="str">
            <v>analog subscription standard subscription for residential subscribers per line and month per line# per month</v>
          </cell>
          <cell r="D34" t="str">
            <v>1011</v>
          </cell>
          <cell r="E34" t="str">
            <v>101002000021</v>
          </cell>
        </row>
        <row r="35">
          <cell r="B35" t="str">
            <v>101002000018</v>
          </cell>
          <cell r="C35" t="str">
            <v>analog subscription standard subscription for residential subscribers with FGSM per line and month for second line</v>
          </cell>
          <cell r="D35" t="str">
            <v>1011</v>
          </cell>
          <cell r="E35" t="str">
            <v>101002000022</v>
          </cell>
        </row>
        <row r="36">
          <cell r="B36" t="str">
            <v>101002000007</v>
          </cell>
          <cell r="C36" t="str">
            <v>analog subscription standard subscription for residential subscribers per line and month for second line</v>
          </cell>
          <cell r="D36" t="str">
            <v>1011</v>
          </cell>
          <cell r="E36" t="str">
            <v>101002000022</v>
          </cell>
        </row>
        <row r="37">
          <cell r="B37" t="str">
            <v>101002000008</v>
          </cell>
          <cell r="C37" t="str">
            <v>analog subscription standard subscription for residential subscribers per line and month for third line</v>
          </cell>
          <cell r="D37" t="str">
            <v>1011</v>
          </cell>
          <cell r="E37" t="str">
            <v>101002000023</v>
          </cell>
        </row>
        <row r="38">
          <cell r="B38" t="str">
            <v>101002000019</v>
          </cell>
          <cell r="C38" t="str">
            <v>analog subscription standard subscription for residential subscribers with FGSM per line and month for third line</v>
          </cell>
          <cell r="D38" t="str">
            <v>1011</v>
          </cell>
          <cell r="E38" t="str">
            <v>101002000023</v>
          </cell>
        </row>
        <row r="39">
          <cell r="B39" t="str">
            <v>101002000014</v>
          </cell>
          <cell r="C39" t="str">
            <v>analog subscription standard subscription for residential subscribers with FGSM 'Paket Mini halo'</v>
          </cell>
          <cell r="D39" t="str">
            <v>1011</v>
          </cell>
          <cell r="E39" t="str">
            <v>101002000024</v>
          </cell>
        </row>
        <row r="40">
          <cell r="B40" t="str">
            <v>101002000012</v>
          </cell>
          <cell r="C40" t="str">
            <v>analog subscription standard subscription for residential subscribers per line and month per line# per month 'Paket Mini halo'</v>
          </cell>
          <cell r="D40" t="str">
            <v>1011</v>
          </cell>
          <cell r="E40" t="str">
            <v>101002000024</v>
          </cell>
        </row>
        <row r="41">
          <cell r="B41" t="str">
            <v>101002000013</v>
          </cell>
          <cell r="C41" t="str">
            <v>analog subscription standard subscription for residential subscribers per line and month per line# per month 'Paket Halo plus'</v>
          </cell>
          <cell r="D41" t="str">
            <v>1011</v>
          </cell>
          <cell r="E41" t="str">
            <v>101002000025</v>
          </cell>
        </row>
        <row r="42">
          <cell r="B42" t="str">
            <v>101002000015</v>
          </cell>
          <cell r="C42" t="str">
            <v>analog subscription standard subscription for residential subscribers with FGSM 'Paket Halo plus'</v>
          </cell>
          <cell r="D42" t="str">
            <v>1011</v>
          </cell>
          <cell r="E42" t="str">
            <v>101002000025</v>
          </cell>
        </row>
        <row r="43">
          <cell r="B43" t="str">
            <v>101002000200</v>
          </cell>
          <cell r="C43" t="str">
            <v>analog subscription additional monthly fee EUROPA 25 per line and month</v>
          </cell>
          <cell r="D43" t="str">
            <v>1011</v>
          </cell>
          <cell r="E43" t="str">
            <v>101002000200</v>
          </cell>
        </row>
        <row r="44">
          <cell r="B44" t="str">
            <v>101002004004</v>
          </cell>
          <cell r="C44" t="str">
            <v>analog subscription standard subscription for business subscribers per line and month</v>
          </cell>
          <cell r="D44" t="str">
            <v>1011</v>
          </cell>
          <cell r="E44" t="str">
            <v>101002004004</v>
          </cell>
        </row>
        <row r="45">
          <cell r="B45" t="str">
            <v>101002004005</v>
          </cell>
          <cell r="C45" t="str">
            <v>analog subscription standard subscription for residential subscribers per line and month per line# per month</v>
          </cell>
          <cell r="D45" t="str">
            <v>1011</v>
          </cell>
          <cell r="E45" t="str">
            <v>101002004005</v>
          </cell>
        </row>
        <row r="46">
          <cell r="B46" t="str">
            <v>101002004018</v>
          </cell>
          <cell r="C46" t="str">
            <v>analog subscription standard difference subscription for residential subscribers with FGSM per line and month for second line</v>
          </cell>
          <cell r="D46" t="str">
            <v>1011</v>
          </cell>
          <cell r="E46" t="str">
            <v>101002004011</v>
          </cell>
        </row>
        <row r="47">
          <cell r="B47" t="str">
            <v>101002004007</v>
          </cell>
          <cell r="C47" t="str">
            <v>analog subscription standard subscription for residential subscribers per line and month for second line</v>
          </cell>
          <cell r="D47" t="str">
            <v>1011</v>
          </cell>
          <cell r="E47" t="str">
            <v>101002004011</v>
          </cell>
        </row>
        <row r="48">
          <cell r="B48" t="str">
            <v>101002004009</v>
          </cell>
          <cell r="C48" t="str">
            <v>analog subscription standard subscription for business subscribers with FGSM</v>
          </cell>
          <cell r="D48" t="str">
            <v>1011</v>
          </cell>
          <cell r="E48" t="str">
            <v>101002004011</v>
          </cell>
        </row>
        <row r="49">
          <cell r="B49" t="str">
            <v>101002004010</v>
          </cell>
          <cell r="C49" t="str">
            <v>analog subscription standard subscription for residential subscribers with FGSM</v>
          </cell>
          <cell r="D49" t="str">
            <v>1011</v>
          </cell>
          <cell r="E49" t="str">
            <v>101002004020</v>
          </cell>
        </row>
        <row r="50">
          <cell r="B50" t="str">
            <v>101002004019</v>
          </cell>
          <cell r="C50" t="str">
            <v>analog subscription standard difference subscription for residential subscribers with FGSM per line and month for third line</v>
          </cell>
          <cell r="D50" t="str">
            <v>1011</v>
          </cell>
          <cell r="E50" t="str">
            <v>101002004020</v>
          </cell>
        </row>
        <row r="51">
          <cell r="B51" t="str">
            <v>101002004008</v>
          </cell>
          <cell r="C51" t="str">
            <v>analog subscription standard subscription for residential subscribers per line and month for third line</v>
          </cell>
          <cell r="D51" t="str">
            <v>1011</v>
          </cell>
          <cell r="E51" t="str">
            <v>101002004020</v>
          </cell>
        </row>
        <row r="52">
          <cell r="B52" t="str">
            <v>101002004014</v>
          </cell>
          <cell r="C52" t="str">
            <v>analog subscription standard difference subscription for residential subscribers with FGSM 'Paket Mini halo'</v>
          </cell>
          <cell r="D52" t="str">
            <v>1011</v>
          </cell>
          <cell r="E52" t="str">
            <v>101002004021</v>
          </cell>
        </row>
        <row r="53">
          <cell r="B53" t="str">
            <v>101002004012</v>
          </cell>
          <cell r="C53" t="str">
            <v>analog subscription standard difference subscription for residential subscribers per line and month per line# per month 'Paket Mini halo'</v>
          </cell>
          <cell r="D53" t="str">
            <v>1011</v>
          </cell>
          <cell r="E53" t="str">
            <v>101002004021</v>
          </cell>
        </row>
        <row r="54">
          <cell r="B54" t="str">
            <v>101002004013</v>
          </cell>
          <cell r="C54" t="str">
            <v>analog subscription standard difference subscription for residential subscribers per line and month per line# per month 'Paket Halo plus'</v>
          </cell>
          <cell r="D54" t="str">
            <v>1011</v>
          </cell>
          <cell r="E54" t="str">
            <v>101002004022</v>
          </cell>
        </row>
        <row r="55">
          <cell r="B55" t="str">
            <v>101002004015</v>
          </cell>
          <cell r="C55" t="str">
            <v>analog subscription standard difference subscription for residential subscribers with FGSM 'Paket Halo plus'</v>
          </cell>
          <cell r="D55" t="str">
            <v>1011</v>
          </cell>
          <cell r="E55" t="str">
            <v>101002004022</v>
          </cell>
        </row>
        <row r="56">
          <cell r="B56" t="str">
            <v>101002009003</v>
          </cell>
          <cell r="C56" t="str">
            <v>Revenue from employee catering services - Hrvatske telekomunikacije inc.</v>
          </cell>
          <cell r="D56" t="str">
            <v>9020</v>
          </cell>
          <cell r="E56" t="str">
            <v>101002009003</v>
          </cell>
        </row>
        <row r="57">
          <cell r="B57" t="str">
            <v>101003010015</v>
          </cell>
          <cell r="C57" t="str">
            <v>analog operation standard to fixed network national 'Paket Mini halo'</v>
          </cell>
          <cell r="D57" t="str">
            <v>1022</v>
          </cell>
          <cell r="E57" t="str">
            <v>101003010015</v>
          </cell>
        </row>
        <row r="58">
          <cell r="B58" t="str">
            <v>101003010016</v>
          </cell>
          <cell r="C58" t="str">
            <v>analog operation standard to fixed network national 60 free minutes included in subscription 'Paket Mini halo'</v>
          </cell>
          <cell r="D58" t="str">
            <v>1022</v>
          </cell>
          <cell r="E58" t="str">
            <v>101003010016</v>
          </cell>
        </row>
        <row r="59">
          <cell r="B59" t="str">
            <v>101003010019</v>
          </cell>
          <cell r="C59" t="str">
            <v>analog operation standard to fixed network national 'Paket Halo plus - free Sunday'</v>
          </cell>
          <cell r="D59" t="str">
            <v>1022</v>
          </cell>
          <cell r="E59" t="str">
            <v>101003010019</v>
          </cell>
        </row>
        <row r="60">
          <cell r="B60" t="str">
            <v>101003010020</v>
          </cell>
          <cell r="C60" t="str">
            <v>analog operation standard to fixed network national 'free happy hour on Sunday' included in subscription 'Paket Mini halo'</v>
          </cell>
          <cell r="D60" t="str">
            <v>1022</v>
          </cell>
          <cell r="E60" t="str">
            <v>101003010020</v>
          </cell>
        </row>
        <row r="61">
          <cell r="B61" t="str">
            <v>101022670343</v>
          </cell>
          <cell r="C61" t="str">
            <v>analog service of business group within public exchange (BGS service) use of service calls to croatian fixed network calls to other subscribers national time zone 1</v>
          </cell>
          <cell r="D61" t="str">
            <v>1022</v>
          </cell>
          <cell r="E61" t="str">
            <v>101003010021</v>
          </cell>
        </row>
        <row r="62">
          <cell r="B62" t="str">
            <v>101003010017</v>
          </cell>
          <cell r="C62" t="str">
            <v>analog operation standard to fixed network national time zone 1 'Paket Halo plus'</v>
          </cell>
          <cell r="D62" t="str">
            <v>1022</v>
          </cell>
          <cell r="E62" t="str">
            <v>101003010021</v>
          </cell>
        </row>
        <row r="63">
          <cell r="B63" t="str">
            <v>101003010012</v>
          </cell>
          <cell r="C63" t="str">
            <v>analog operation standard to fixed network national time zone 1</v>
          </cell>
          <cell r="D63" t="str">
            <v>1022</v>
          </cell>
          <cell r="E63" t="str">
            <v>101003010021</v>
          </cell>
        </row>
        <row r="64">
          <cell r="B64" t="str">
            <v>101003010018</v>
          </cell>
          <cell r="C64" t="str">
            <v>analog operation standard to fixed network national time zone 2 'Paket Halo plus'</v>
          </cell>
          <cell r="D64" t="str">
            <v>1022</v>
          </cell>
          <cell r="E64" t="str">
            <v>101003010022</v>
          </cell>
        </row>
        <row r="65">
          <cell r="B65" t="str">
            <v>101003010013</v>
          </cell>
          <cell r="C65" t="str">
            <v>analog operation standard to fixed network national time zone 2</v>
          </cell>
          <cell r="D65" t="str">
            <v>1022</v>
          </cell>
          <cell r="E65" t="str">
            <v>101003010022</v>
          </cell>
        </row>
        <row r="66">
          <cell r="B66" t="str">
            <v>101022670362</v>
          </cell>
          <cell r="C66" t="str">
            <v>analog service of business group within public exchange (BGS service) use of service calls to croatian fixed network calls to other subscribers national time zone 2</v>
          </cell>
          <cell r="D66" t="str">
            <v>1022</v>
          </cell>
          <cell r="E66" t="str">
            <v>101003010022</v>
          </cell>
        </row>
        <row r="67">
          <cell r="B67" t="str">
            <v>101003010030</v>
          </cell>
          <cell r="C67" t="str">
            <v>analog operation standard to fixed network international EUROPA 25 traffic included in subscription Europe 1</v>
          </cell>
          <cell r="D67" t="str">
            <v>1023</v>
          </cell>
          <cell r="E67" t="str">
            <v>101003010030</v>
          </cell>
        </row>
        <row r="68">
          <cell r="B68" t="str">
            <v>101003010040</v>
          </cell>
          <cell r="C68" t="str">
            <v>analog operation standard to fixed network international EUROPA 25 traffic included in subscription Europe 2</v>
          </cell>
          <cell r="D68" t="str">
            <v>1023</v>
          </cell>
          <cell r="E68" t="str">
            <v>101003010040</v>
          </cell>
        </row>
        <row r="69">
          <cell r="B69" t="str">
            <v>101003010050</v>
          </cell>
          <cell r="C69" t="str">
            <v>analog operation standard to fixed network international EUROPA 25 traffic included in subscription Europe 1 'Paket Mini halo'</v>
          </cell>
          <cell r="D69" t="str">
            <v>1023</v>
          </cell>
          <cell r="E69" t="str">
            <v>101003010050</v>
          </cell>
        </row>
        <row r="70">
          <cell r="B70" t="str">
            <v>101003010060</v>
          </cell>
          <cell r="C70" t="str">
            <v>analog operation standard to fixed network international EUROPA 25 traffic included in subscription Europe 2 'Paket Mini halo'</v>
          </cell>
          <cell r="D70" t="str">
            <v>1023</v>
          </cell>
          <cell r="E70" t="str">
            <v>101003010060</v>
          </cell>
        </row>
        <row r="71">
          <cell r="B71" t="str">
            <v>101003010070</v>
          </cell>
          <cell r="C71" t="str">
            <v>analog operation standard to fixed network international EUROPA 25 traffic included in subscription Europe 1 time zone 1 'Paket Halo plus'</v>
          </cell>
          <cell r="D71" t="str">
            <v>1023</v>
          </cell>
          <cell r="E71" t="str">
            <v>101003010070</v>
          </cell>
        </row>
        <row r="72">
          <cell r="B72" t="str">
            <v>101003010080</v>
          </cell>
          <cell r="C72" t="str">
            <v>analog operation standard to fixed network international EUROPA 25 traffic included in subscription Europe 2 time zone 1 'Paket Halo plus'</v>
          </cell>
          <cell r="D72" t="str">
            <v>1023</v>
          </cell>
          <cell r="E72" t="str">
            <v>101003010080</v>
          </cell>
        </row>
        <row r="73">
          <cell r="B73" t="str">
            <v>101003010090</v>
          </cell>
          <cell r="C73" t="str">
            <v>analog operation standard to fixed network international EUROPA 25 traffic included in subscription Europe 1 time zone 2 'Paket Halo plus'</v>
          </cell>
          <cell r="D73" t="str">
            <v>1023</v>
          </cell>
          <cell r="E73" t="str">
            <v>101003010090</v>
          </cell>
        </row>
        <row r="74">
          <cell r="B74" t="str">
            <v>101003010100</v>
          </cell>
          <cell r="C74" t="str">
            <v>analog operation standard to fixed network international EUROPA 25 traffic included in subscription Europe 2 time zone 2 'Paket Halo plus'</v>
          </cell>
          <cell r="D74" t="str">
            <v>1023</v>
          </cell>
          <cell r="E74" t="str">
            <v>101003010100</v>
          </cell>
        </row>
        <row r="75">
          <cell r="B75" t="str">
            <v>101003010110</v>
          </cell>
          <cell r="C75" t="str">
            <v>analog operation standard to semi-automatic traffic international EUROPA 25 semi-automatic traffic included in subscription Europe 1</v>
          </cell>
          <cell r="D75" t="str">
            <v>1030</v>
          </cell>
          <cell r="E75" t="str">
            <v>101003010110</v>
          </cell>
        </row>
        <row r="76">
          <cell r="B76" t="str">
            <v>101003010120</v>
          </cell>
          <cell r="C76" t="str">
            <v>analog operation standard to semi-automatic traffic international EUROPA 25 semi-automatic traffic included in subscription Europe 2</v>
          </cell>
          <cell r="D76" t="str">
            <v>1030</v>
          </cell>
          <cell r="E76" t="str">
            <v>101003010120</v>
          </cell>
        </row>
        <row r="77">
          <cell r="B77" t="str">
            <v>101003010130</v>
          </cell>
          <cell r="C77" t="str">
            <v>analog operation standard to semi-automatic traffic international EUROPA 25 semi-automatic traffic included in subscription Europe 1 'Paket Mini halo'</v>
          </cell>
          <cell r="D77" t="str">
            <v>1030</v>
          </cell>
          <cell r="E77" t="str">
            <v>101003010130</v>
          </cell>
        </row>
        <row r="78">
          <cell r="B78" t="str">
            <v>101003010140</v>
          </cell>
          <cell r="C78" t="str">
            <v>analog operation standard to semi-automatic traffic international EUROPA 25 semi-automatic traffic included in subscription Europe 2 'Paket Mini halo'</v>
          </cell>
          <cell r="D78" t="str">
            <v>1030</v>
          </cell>
          <cell r="E78" t="str">
            <v>101003010140</v>
          </cell>
        </row>
        <row r="79">
          <cell r="B79" t="str">
            <v>101003020014</v>
          </cell>
          <cell r="C79" t="str">
            <v>analog operation standard to fixed network Europe 1</v>
          </cell>
          <cell r="D79" t="str">
            <v>1023</v>
          </cell>
          <cell r="E79" t="str">
            <v>101003020015</v>
          </cell>
        </row>
        <row r="80">
          <cell r="B80" t="str">
            <v>101022670356</v>
          </cell>
          <cell r="C80" t="str">
            <v>analog service of business group within public exchange (BGS service) use of service calls abroad fixed network international Europa 1</v>
          </cell>
          <cell r="D80" t="str">
            <v>1023</v>
          </cell>
          <cell r="E80" t="str">
            <v>101003020015</v>
          </cell>
        </row>
        <row r="81">
          <cell r="B81" t="str">
            <v>101003030015</v>
          </cell>
          <cell r="C81" t="str">
            <v>analog operation standard to fixed network Europe 2</v>
          </cell>
          <cell r="D81" t="str">
            <v>1023</v>
          </cell>
          <cell r="E81" t="str">
            <v>101003030016</v>
          </cell>
        </row>
        <row r="82">
          <cell r="B82" t="str">
            <v>101022670357</v>
          </cell>
          <cell r="C82" t="str">
            <v>analog service of business group within public exchange (BGS service) use of service calls abroad fixed network international Europa 2</v>
          </cell>
          <cell r="D82" t="str">
            <v>1023</v>
          </cell>
          <cell r="E82" t="str">
            <v>101003030016</v>
          </cell>
        </row>
        <row r="83">
          <cell r="B83" t="str">
            <v>101003040016</v>
          </cell>
          <cell r="C83" t="str">
            <v>analog operation standard to fixed network World 1</v>
          </cell>
          <cell r="D83" t="str">
            <v>1023</v>
          </cell>
          <cell r="E83" t="str">
            <v>101003040017</v>
          </cell>
        </row>
        <row r="84">
          <cell r="B84" t="str">
            <v>101022670358</v>
          </cell>
          <cell r="C84" t="str">
            <v>analog service of business group within public exchange (BGS service) use of service calls abroad fixed network international World 1</v>
          </cell>
          <cell r="D84" t="str">
            <v>1023</v>
          </cell>
          <cell r="E84" t="str">
            <v>101003040017</v>
          </cell>
        </row>
        <row r="85">
          <cell r="B85" t="str">
            <v>101022670359</v>
          </cell>
          <cell r="C85" t="str">
            <v>analog service of business group within public exchange (BGS service) use of service calls abroad fixed network international World 2</v>
          </cell>
          <cell r="D85" t="str">
            <v>1023</v>
          </cell>
          <cell r="E85" t="str">
            <v>101003050018</v>
          </cell>
        </row>
        <row r="86">
          <cell r="B86" t="str">
            <v>101003050017</v>
          </cell>
          <cell r="C86" t="str">
            <v>analog operation standard to fixed network World 2</v>
          </cell>
          <cell r="D86" t="str">
            <v>1023</v>
          </cell>
          <cell r="E86" t="str">
            <v>101003050018</v>
          </cell>
        </row>
        <row r="87">
          <cell r="B87" t="str">
            <v>101003060019</v>
          </cell>
          <cell r="C87" t="str">
            <v>analog operation standard to fixed network Europe 1 'Paket Mini halo'</v>
          </cell>
          <cell r="D87" t="str">
            <v>1023</v>
          </cell>
          <cell r="E87" t="str">
            <v>101003060019</v>
          </cell>
        </row>
        <row r="88">
          <cell r="B88" t="str">
            <v>101003060020</v>
          </cell>
          <cell r="C88" t="str">
            <v>analog operation standard to fixed network Europe 2 'Paket Mini halo'</v>
          </cell>
          <cell r="D88" t="str">
            <v>1023</v>
          </cell>
          <cell r="E88" t="str">
            <v>101003060020</v>
          </cell>
        </row>
        <row r="89">
          <cell r="B89" t="str">
            <v>101003060021</v>
          </cell>
          <cell r="C89" t="str">
            <v>analog operation standard to fixed network World 1 'Paket Mini halo'</v>
          </cell>
          <cell r="D89" t="str">
            <v>1023</v>
          </cell>
          <cell r="E89" t="str">
            <v>101003060021</v>
          </cell>
        </row>
        <row r="90">
          <cell r="B90" t="str">
            <v>101003060022</v>
          </cell>
          <cell r="C90" t="str">
            <v>analog operation standard to fixed network World 2 'Paket Mini halo'</v>
          </cell>
          <cell r="D90" t="str">
            <v>1023</v>
          </cell>
          <cell r="E90" t="str">
            <v>101003060022</v>
          </cell>
        </row>
        <row r="91">
          <cell r="B91" t="str">
            <v>101003060023</v>
          </cell>
          <cell r="C91" t="str">
            <v>analog operation standard to fixed network Europe 1 time zone 1 'Paket Halo plus'</v>
          </cell>
          <cell r="D91" t="str">
            <v>1023</v>
          </cell>
          <cell r="E91" t="str">
            <v>101003060023</v>
          </cell>
        </row>
        <row r="92">
          <cell r="B92" t="str">
            <v>101003060024</v>
          </cell>
          <cell r="C92" t="str">
            <v>analog operation standard to fixed network Europe 2 time zone 1 'Paket Halo plus'</v>
          </cell>
          <cell r="D92" t="str">
            <v>1023</v>
          </cell>
          <cell r="E92" t="str">
            <v>101003060024</v>
          </cell>
        </row>
        <row r="93">
          <cell r="B93" t="str">
            <v>101003060025</v>
          </cell>
          <cell r="C93" t="str">
            <v>analog operation standard to fixed network World 1 time zone 1 'Paket Halo plus'</v>
          </cell>
          <cell r="D93" t="str">
            <v>1023</v>
          </cell>
          <cell r="E93" t="str">
            <v>101003060025</v>
          </cell>
        </row>
        <row r="94">
          <cell r="B94" t="str">
            <v>101003060026</v>
          </cell>
          <cell r="C94" t="str">
            <v>analog operation standard to fixed network World 2 time zone 1 'Paket Halo plus'</v>
          </cell>
          <cell r="D94" t="str">
            <v>1023</v>
          </cell>
          <cell r="E94" t="str">
            <v>101003060026</v>
          </cell>
        </row>
        <row r="95">
          <cell r="B95" t="str">
            <v>101003060027</v>
          </cell>
          <cell r="C95" t="str">
            <v>analog operation standard to fixed network Europe 1 time zone 2 'Paket Halo plus'</v>
          </cell>
          <cell r="D95" t="str">
            <v>1023</v>
          </cell>
          <cell r="E95" t="str">
            <v>101003060027</v>
          </cell>
        </row>
        <row r="96">
          <cell r="B96" t="str">
            <v>101003060028</v>
          </cell>
          <cell r="C96" t="str">
            <v>analog operation standard to fixed network Europe 2 time zone 2 'Paket Halo plus'</v>
          </cell>
          <cell r="D96" t="str">
            <v>1023</v>
          </cell>
          <cell r="E96" t="str">
            <v>101003060028</v>
          </cell>
        </row>
        <row r="97">
          <cell r="B97" t="str">
            <v>101003060029</v>
          </cell>
          <cell r="C97" t="str">
            <v>analog operation standard to fixed network World 1 time zone 2 'Paket Halo plus'</v>
          </cell>
          <cell r="D97" t="str">
            <v>1023</v>
          </cell>
          <cell r="E97" t="str">
            <v>101003060029</v>
          </cell>
        </row>
        <row r="98">
          <cell r="B98" t="str">
            <v>101003060030</v>
          </cell>
          <cell r="C98" t="str">
            <v>analog operation standard to fixed network World 2 time zone 2 'Paket Halo plus'</v>
          </cell>
          <cell r="D98" t="str">
            <v>1023</v>
          </cell>
          <cell r="E98" t="str">
            <v>101003060030</v>
          </cell>
        </row>
        <row r="99">
          <cell r="B99" t="str">
            <v>101022670360</v>
          </cell>
          <cell r="C99" t="str">
            <v>analog service of business group within public exchange (BGS service) use of service calls abroad fixed network international Satellite traffic subzone 5</v>
          </cell>
          <cell r="D99" t="str">
            <v>1028</v>
          </cell>
          <cell r="E99" t="str">
            <v>101003060031</v>
          </cell>
        </row>
        <row r="100">
          <cell r="B100" t="str">
            <v>101003060018</v>
          </cell>
          <cell r="C100" t="str">
            <v>analog operation standard to fixed network Satellite traffic subzone 5</v>
          </cell>
          <cell r="D100" t="str">
            <v>1028</v>
          </cell>
          <cell r="E100" t="str">
            <v>101003060031</v>
          </cell>
        </row>
        <row r="101">
          <cell r="B101" t="str">
            <v>101022670370</v>
          </cell>
          <cell r="C101" t="str">
            <v>analog service of business group within public exchange (BGS service) use of service calls abroad fixed network international Satellite traffic subzone 1</v>
          </cell>
          <cell r="D101" t="str">
            <v>1028</v>
          </cell>
          <cell r="E101" t="str">
            <v>101003060044</v>
          </cell>
        </row>
        <row r="102">
          <cell r="B102" t="str">
            <v>101003060040</v>
          </cell>
          <cell r="C102" t="str">
            <v>analog operation standard to fixed network Satellite traffic subzone 1</v>
          </cell>
          <cell r="D102" t="str">
            <v>1028</v>
          </cell>
          <cell r="E102" t="str">
            <v>101003060044</v>
          </cell>
        </row>
        <row r="103">
          <cell r="B103" t="str">
            <v>101003060041</v>
          </cell>
          <cell r="C103" t="str">
            <v>analog operation standard to fixed network Satellite traffic subzone 2</v>
          </cell>
          <cell r="D103" t="str">
            <v>1028</v>
          </cell>
          <cell r="E103" t="str">
            <v>101003060045</v>
          </cell>
        </row>
        <row r="104">
          <cell r="B104" t="str">
            <v>101022670371</v>
          </cell>
          <cell r="C104" t="str">
            <v>analog service of business group within public exchange (BGS service) use of service calls abroad fixed network international Satellite traffic subzone 2</v>
          </cell>
          <cell r="D104" t="str">
            <v>1028</v>
          </cell>
          <cell r="E104" t="str">
            <v>101003060045</v>
          </cell>
        </row>
        <row r="105">
          <cell r="B105" t="str">
            <v>101022670372</v>
          </cell>
          <cell r="C105" t="str">
            <v>analog service of business group within public exchange (BGS service) use of service calls abroad fixed network international Satellite traffic subzone 3</v>
          </cell>
          <cell r="D105" t="str">
            <v>1028</v>
          </cell>
          <cell r="E105" t="str">
            <v>101003060046</v>
          </cell>
        </row>
        <row r="106">
          <cell r="B106" t="str">
            <v>101003060042</v>
          </cell>
          <cell r="C106" t="str">
            <v>analog operation standard to fixed network Satellite traffic subzone 3</v>
          </cell>
          <cell r="D106" t="str">
            <v>1028</v>
          </cell>
          <cell r="E106" t="str">
            <v>101003060046</v>
          </cell>
        </row>
        <row r="107">
          <cell r="B107" t="str">
            <v>101022670373</v>
          </cell>
          <cell r="C107" t="str">
            <v>analog service of business group within public exchange (BGS service) use of service calls abroad fixed network international Satellite traffic subzone 4</v>
          </cell>
          <cell r="D107" t="str">
            <v>1028</v>
          </cell>
          <cell r="E107" t="str">
            <v>101003060047</v>
          </cell>
        </row>
        <row r="108">
          <cell r="B108" t="str">
            <v>101003060043</v>
          </cell>
          <cell r="C108" t="str">
            <v>analog operation standard to fixed network Satellite traffic subzone 4</v>
          </cell>
          <cell r="D108" t="str">
            <v>1028</v>
          </cell>
          <cell r="E108" t="str">
            <v>101003060047</v>
          </cell>
        </row>
        <row r="109">
          <cell r="B109" t="str">
            <v>101004070021</v>
          </cell>
          <cell r="C109" t="str">
            <v>analog operation standard to mobile network national CRONET time zone 1 'Paket Mini halo'</v>
          </cell>
          <cell r="D109" t="str">
            <v>1024</v>
          </cell>
          <cell r="E109" t="str">
            <v>101004070021</v>
          </cell>
        </row>
        <row r="110">
          <cell r="B110" t="str">
            <v>101004070022</v>
          </cell>
          <cell r="C110" t="str">
            <v>analog operation standard to mobile network national CRONET time zone 2 'Paket Mini halo'</v>
          </cell>
          <cell r="D110" t="str">
            <v>1024</v>
          </cell>
          <cell r="E110" t="str">
            <v>101004070022</v>
          </cell>
        </row>
        <row r="111">
          <cell r="B111" t="str">
            <v>101004070023</v>
          </cell>
          <cell r="C111" t="str">
            <v>analog operation standard to mobile network national CRONET time zone 1 'Paket Halo plus'</v>
          </cell>
          <cell r="D111" t="str">
            <v>1024</v>
          </cell>
          <cell r="E111" t="str">
            <v>101004070023</v>
          </cell>
        </row>
        <row r="112">
          <cell r="B112" t="str">
            <v>101004070024</v>
          </cell>
          <cell r="C112" t="str">
            <v>analog operation standard to mobile network national CRONET time zone 2 'Paket Halo plus'</v>
          </cell>
          <cell r="D112" t="str">
            <v>1024</v>
          </cell>
          <cell r="E112" t="str">
            <v>101004070024</v>
          </cell>
        </row>
        <row r="113">
          <cell r="B113" t="str">
            <v>101004070019</v>
          </cell>
          <cell r="C113" t="str">
            <v>analog operation standard to mobile network national CRONET time zone 1</v>
          </cell>
          <cell r="D113" t="str">
            <v>1024</v>
          </cell>
          <cell r="E113" t="str">
            <v>101004070025</v>
          </cell>
        </row>
        <row r="114">
          <cell r="B114" t="str">
            <v>101022670346</v>
          </cell>
          <cell r="C114" t="str">
            <v>analog service of business group within public exchange (BGS service) use of service calls to mobile networks Cronet time zone 1</v>
          </cell>
          <cell r="D114" t="str">
            <v>1024</v>
          </cell>
          <cell r="E114" t="str">
            <v>101004070025</v>
          </cell>
        </row>
        <row r="115">
          <cell r="B115" t="str">
            <v>101022670348</v>
          </cell>
          <cell r="C115" t="str">
            <v>analog service of business group within public exchange (BGS service) use of service calls to mobile networks Cronet time zone 2</v>
          </cell>
          <cell r="D115" t="str">
            <v>1024</v>
          </cell>
          <cell r="E115" t="str">
            <v>101004070026</v>
          </cell>
        </row>
        <row r="116">
          <cell r="B116" t="str">
            <v>101004070020</v>
          </cell>
          <cell r="C116" t="str">
            <v>analog operation standard to mobile network national CRONET time zone 2</v>
          </cell>
          <cell r="D116" t="str">
            <v>1024</v>
          </cell>
          <cell r="E116" t="str">
            <v>101004070026</v>
          </cell>
        </row>
        <row r="117">
          <cell r="B117" t="str">
            <v>101022670349</v>
          </cell>
          <cell r="C117" t="str">
            <v>analog service of business group within public exchange (BGS service) use of service calls to mobile networks NMT time zone 1</v>
          </cell>
          <cell r="D117" t="str">
            <v>1024</v>
          </cell>
          <cell r="E117" t="str">
            <v>101004080024</v>
          </cell>
        </row>
        <row r="118">
          <cell r="B118" t="str">
            <v>101004080022</v>
          </cell>
          <cell r="C118" t="str">
            <v>analog operation standard to mobile network national NMT time zone 1</v>
          </cell>
          <cell r="D118" t="str">
            <v>1024</v>
          </cell>
          <cell r="E118" t="str">
            <v>101004080024</v>
          </cell>
        </row>
        <row r="119">
          <cell r="B119" t="str">
            <v>101004080023</v>
          </cell>
          <cell r="C119" t="str">
            <v>analog operation standard to mobile network national NMT time zone 2</v>
          </cell>
          <cell r="D119" t="str">
            <v>1024</v>
          </cell>
          <cell r="E119" t="str">
            <v>101004080025</v>
          </cell>
        </row>
        <row r="120">
          <cell r="B120" t="str">
            <v>101022670350</v>
          </cell>
          <cell r="C120" t="str">
            <v>analog service of business group within public exchange (BGS service) use of service calls to mobile networks NMT time zone 2</v>
          </cell>
          <cell r="D120" t="str">
            <v>1024</v>
          </cell>
          <cell r="E120" t="str">
            <v>101004080025</v>
          </cell>
        </row>
        <row r="121">
          <cell r="B121" t="str">
            <v>101004090027</v>
          </cell>
          <cell r="C121" t="str">
            <v>analog operation standard to mobile network national VIPNet time zone 1 'Paket Mini halo'</v>
          </cell>
          <cell r="D121" t="str">
            <v>1025</v>
          </cell>
          <cell r="E121" t="str">
            <v>101004090027</v>
          </cell>
        </row>
        <row r="122">
          <cell r="B122" t="str">
            <v>101004090028</v>
          </cell>
          <cell r="C122" t="str">
            <v>analog operation standard to mobile network national VIPNet time zone 2 'Paket Mini halo'</v>
          </cell>
          <cell r="D122" t="str">
            <v>1025</v>
          </cell>
          <cell r="E122" t="str">
            <v>101004090028</v>
          </cell>
        </row>
        <row r="123">
          <cell r="B123" t="str">
            <v>101004090029</v>
          </cell>
          <cell r="C123" t="str">
            <v>analog operation standard to mobile network national VIPNet time zone 1 'Paket Halo plus'</v>
          </cell>
          <cell r="D123" t="str">
            <v>1025</v>
          </cell>
          <cell r="E123" t="str">
            <v>101004090029</v>
          </cell>
        </row>
        <row r="124">
          <cell r="B124" t="str">
            <v>101004090030</v>
          </cell>
          <cell r="C124" t="str">
            <v>analog operation standard to mobile network national VIPNet time zone 2 'Paket Halo plus'</v>
          </cell>
          <cell r="D124" t="str">
            <v>1025</v>
          </cell>
          <cell r="E124" t="str">
            <v>101004090030</v>
          </cell>
        </row>
        <row r="125">
          <cell r="B125" t="str">
            <v>101022670351</v>
          </cell>
          <cell r="C125" t="str">
            <v>analog service of business group within public exchange (BGS service) use of service calls to mobile networks VIPnet time zone 1</v>
          </cell>
          <cell r="D125" t="str">
            <v>1025</v>
          </cell>
          <cell r="E125" t="str">
            <v>101004090031</v>
          </cell>
        </row>
        <row r="126">
          <cell r="B126" t="str">
            <v>101004090025</v>
          </cell>
          <cell r="C126" t="str">
            <v>analog operation standard to mobile network national VIPNet time zone 1</v>
          </cell>
          <cell r="D126" t="str">
            <v>1025</v>
          </cell>
          <cell r="E126" t="str">
            <v>101004090031</v>
          </cell>
        </row>
        <row r="127">
          <cell r="B127" t="str">
            <v>101004090026</v>
          </cell>
          <cell r="C127" t="str">
            <v>analog operation standard to mobile network national VIPNet time zone 2</v>
          </cell>
          <cell r="D127" t="str">
            <v>1025</v>
          </cell>
          <cell r="E127" t="str">
            <v>101004090032</v>
          </cell>
        </row>
        <row r="128">
          <cell r="B128" t="str">
            <v>101022670352</v>
          </cell>
          <cell r="C128" t="str">
            <v>analog service of business group within public exchange (BGS service) use of service calls to mobile networks VIPnet time zone 2</v>
          </cell>
          <cell r="D128" t="str">
            <v>1025</v>
          </cell>
          <cell r="E128" t="str">
            <v>101004090032</v>
          </cell>
        </row>
        <row r="129">
          <cell r="B129" t="str">
            <v>101004100027</v>
          </cell>
          <cell r="C129" t="str">
            <v>analog operation standard HRT paging operator 9171</v>
          </cell>
          <cell r="D129" t="str">
            <v>1030</v>
          </cell>
          <cell r="E129" t="str">
            <v>101004100027</v>
          </cell>
        </row>
        <row r="130">
          <cell r="B130" t="str">
            <v>101005000033</v>
          </cell>
          <cell r="C130" t="str">
            <v>analog operation standard to mobile network international Group 1 'Paket Mini halo'</v>
          </cell>
          <cell r="D130" t="str">
            <v>1026</v>
          </cell>
          <cell r="E130" t="str">
            <v>101005000033</v>
          </cell>
        </row>
        <row r="131">
          <cell r="B131" t="str">
            <v>101005000034</v>
          </cell>
          <cell r="C131" t="str">
            <v>analog operation standard to mobile network international Group 2 'Paket Mini halo'</v>
          </cell>
          <cell r="D131" t="str">
            <v>1026</v>
          </cell>
          <cell r="E131" t="str">
            <v>101005000034</v>
          </cell>
        </row>
        <row r="132">
          <cell r="B132" t="str">
            <v>101005000035</v>
          </cell>
          <cell r="C132" t="str">
            <v>analog operation standard to mobile network international Group 3 'Paket Mini halo'</v>
          </cell>
          <cell r="D132" t="str">
            <v>1026</v>
          </cell>
          <cell r="E132" t="str">
            <v>101005000035</v>
          </cell>
        </row>
        <row r="133">
          <cell r="B133" t="str">
            <v>101005000036</v>
          </cell>
          <cell r="C133" t="str">
            <v>analog operation standard to mobile network international Group 4 'Paket Mini halo'</v>
          </cell>
          <cell r="D133" t="str">
            <v>1026</v>
          </cell>
          <cell r="E133" t="str">
            <v>101005000036</v>
          </cell>
        </row>
        <row r="134">
          <cell r="B134" t="str">
            <v>101005000037</v>
          </cell>
          <cell r="C134" t="str">
            <v>analog operation standard to mobile network international Group 1 time zone 1 'Paket Halo plus'</v>
          </cell>
          <cell r="D134" t="str">
            <v>1026</v>
          </cell>
          <cell r="E134" t="str">
            <v>101005000037</v>
          </cell>
        </row>
        <row r="135">
          <cell r="B135" t="str">
            <v>101005000038</v>
          </cell>
          <cell r="C135" t="str">
            <v>analog operation standard to mobile network international Group 2 time zone 1 'Paket Halo plus'</v>
          </cell>
          <cell r="D135" t="str">
            <v>1026</v>
          </cell>
          <cell r="E135" t="str">
            <v>101005000038</v>
          </cell>
        </row>
        <row r="136">
          <cell r="B136" t="str">
            <v>101005000039</v>
          </cell>
          <cell r="C136" t="str">
            <v>analog operation standard to mobile network international Group 3 time zone 1 'Paket Halo plus'</v>
          </cell>
          <cell r="D136" t="str">
            <v>1026</v>
          </cell>
          <cell r="E136" t="str">
            <v>101005000039</v>
          </cell>
        </row>
        <row r="137">
          <cell r="B137" t="str">
            <v>101005000040</v>
          </cell>
          <cell r="C137" t="str">
            <v>analog operation standard to mobile network international Group 4 time zone 1 'Paket Halo plus'</v>
          </cell>
          <cell r="D137" t="str">
            <v>1026</v>
          </cell>
          <cell r="E137" t="str">
            <v>101005000040</v>
          </cell>
        </row>
        <row r="138">
          <cell r="B138" t="str">
            <v>101005000041</v>
          </cell>
          <cell r="C138" t="str">
            <v>analog operation standard to mobile network international Group 1 time zone 2 'Paket Halo plus'</v>
          </cell>
          <cell r="D138" t="str">
            <v>1026</v>
          </cell>
          <cell r="E138" t="str">
            <v>101005000041</v>
          </cell>
        </row>
        <row r="139">
          <cell r="B139" t="str">
            <v>101005000042</v>
          </cell>
          <cell r="C139" t="str">
            <v>analog operation standard to mobile network international Group 2 time zone 2 'Paket Halo plus'</v>
          </cell>
          <cell r="D139" t="str">
            <v>1026</v>
          </cell>
          <cell r="E139" t="str">
            <v>101005000042</v>
          </cell>
        </row>
        <row r="140">
          <cell r="B140" t="str">
            <v>101005000043</v>
          </cell>
          <cell r="C140" t="str">
            <v>analog operation standard to mobile network international Group 3 time zone 2 'Paket Halo plus'</v>
          </cell>
          <cell r="D140" t="str">
            <v>1026</v>
          </cell>
          <cell r="E140" t="str">
            <v>101005000043</v>
          </cell>
        </row>
        <row r="141">
          <cell r="B141" t="str">
            <v>101005000044</v>
          </cell>
          <cell r="C141" t="str">
            <v>analog operation standard to mobile network international Group 4 time zone 2 'Paket Halo plus'</v>
          </cell>
          <cell r="D141" t="str">
            <v>1026</v>
          </cell>
          <cell r="E141" t="str">
            <v>101005000044</v>
          </cell>
        </row>
        <row r="142">
          <cell r="B142" t="str">
            <v>101022670347</v>
          </cell>
          <cell r="C142" t="str">
            <v>analog service of business group within public exchange (BGS service) use of service calls abroad mobile network international group 1</v>
          </cell>
          <cell r="D142" t="str">
            <v>1026</v>
          </cell>
          <cell r="E142" t="str">
            <v>101005000045</v>
          </cell>
        </row>
        <row r="143">
          <cell r="B143" t="str">
            <v>101005000029</v>
          </cell>
          <cell r="C143" t="str">
            <v>analog operation standard to mobile network international Group 1</v>
          </cell>
          <cell r="D143" t="str">
            <v>1026</v>
          </cell>
          <cell r="E143" t="str">
            <v>101005000045</v>
          </cell>
        </row>
        <row r="144">
          <cell r="B144" t="str">
            <v>101022670353</v>
          </cell>
          <cell r="C144" t="str">
            <v>analog service of business group within public exchange (BGS service) use of service calls abroad mobile network international group 2</v>
          </cell>
          <cell r="D144" t="str">
            <v>1026</v>
          </cell>
          <cell r="E144" t="str">
            <v>101005000046</v>
          </cell>
        </row>
        <row r="145">
          <cell r="B145" t="str">
            <v>101005000030</v>
          </cell>
          <cell r="C145" t="str">
            <v>analog operation standard to mobile network international Group 2</v>
          </cell>
          <cell r="D145" t="str">
            <v>1026</v>
          </cell>
          <cell r="E145" t="str">
            <v>101005000046</v>
          </cell>
        </row>
        <row r="146">
          <cell r="B146" t="str">
            <v>101022670354</v>
          </cell>
          <cell r="C146" t="str">
            <v>analog service of business group within public exchange (BGS service) use of service calls abroad mobile network international group 3</v>
          </cell>
          <cell r="D146" t="str">
            <v>1026</v>
          </cell>
          <cell r="E146" t="str">
            <v>101005000047</v>
          </cell>
        </row>
        <row r="147">
          <cell r="B147" t="str">
            <v>101005000031</v>
          </cell>
          <cell r="C147" t="str">
            <v>analog operation standard to mobile network international Group 3</v>
          </cell>
          <cell r="D147" t="str">
            <v>1026</v>
          </cell>
          <cell r="E147" t="str">
            <v>101005000047</v>
          </cell>
        </row>
        <row r="148">
          <cell r="B148" t="str">
            <v>101022670355</v>
          </cell>
          <cell r="C148" t="str">
            <v>analog service of business group within public exchange (BGS service) use of service calls abroad mobile network international group 4</v>
          </cell>
          <cell r="D148" t="str">
            <v>1026</v>
          </cell>
          <cell r="E148" t="str">
            <v>101005000048</v>
          </cell>
        </row>
        <row r="149">
          <cell r="B149" t="str">
            <v>101005000032</v>
          </cell>
          <cell r="C149" t="str">
            <v>analog operation standard to mobile network international Group 4</v>
          </cell>
          <cell r="D149" t="str">
            <v>1026</v>
          </cell>
          <cell r="E149" t="str">
            <v>101005000048</v>
          </cell>
        </row>
        <row r="150">
          <cell r="B150" t="str">
            <v>101006110034</v>
          </cell>
          <cell r="C150" t="str">
            <v>analog operation standard connections to internet number 077 number 077 100-small &amp; office korisnici time zone 1</v>
          </cell>
          <cell r="D150" t="str">
            <v>3020</v>
          </cell>
          <cell r="E150" t="str">
            <v>101006110034</v>
          </cell>
        </row>
        <row r="151">
          <cell r="B151" t="str">
            <v>101006110035</v>
          </cell>
          <cell r="C151" t="str">
            <v>analog operation standard connections to internet number 077 number 077 100-small &amp; office korisnici time zone 2</v>
          </cell>
          <cell r="D151" t="str">
            <v>3020</v>
          </cell>
          <cell r="E151" t="str">
            <v>101006110035</v>
          </cell>
        </row>
        <row r="152">
          <cell r="B152" t="str">
            <v>101006120037</v>
          </cell>
          <cell r="C152" t="str">
            <v>analog operation standard connections to internet number 077 number 077 200-NN users and 9762 time zone 1</v>
          </cell>
          <cell r="D152" t="str">
            <v>3020</v>
          </cell>
          <cell r="E152" t="str">
            <v>101006120037</v>
          </cell>
        </row>
        <row r="153">
          <cell r="B153" t="str">
            <v>101006123088</v>
          </cell>
          <cell r="C153" t="str">
            <v>analog operation standard connections to internet number 077 number 077 200-NN users and 9762 time zone 2</v>
          </cell>
          <cell r="D153" t="str">
            <v>3020</v>
          </cell>
          <cell r="E153" t="str">
            <v>101006123088</v>
          </cell>
        </row>
        <row r="154">
          <cell r="B154" t="str">
            <v>101006150100</v>
          </cell>
          <cell r="C154" t="str">
            <v>analog operation standard connections to internet number 077 number 077 3-Internet roaming time zone 1</v>
          </cell>
          <cell r="D154" t="str">
            <v>3020</v>
          </cell>
          <cell r="E154" t="str">
            <v>101006150100</v>
          </cell>
        </row>
        <row r="155">
          <cell r="B155" t="str">
            <v>101006150101</v>
          </cell>
          <cell r="C155" t="str">
            <v>analog operation standard connections to internet number 077 number 077 3-Internet roaming time zone 2</v>
          </cell>
          <cell r="D155" t="str">
            <v>3020</v>
          </cell>
          <cell r="E155" t="str">
            <v>101006150101</v>
          </cell>
        </row>
        <row r="156">
          <cell r="B156" t="str">
            <v>101006163090</v>
          </cell>
          <cell r="C156" t="str">
            <v>analog operation standard connections to internet number 077 number 077 110-Internet roaming time zone 1</v>
          </cell>
          <cell r="D156" t="str">
            <v>3020</v>
          </cell>
          <cell r="E156" t="str">
            <v>101006163090</v>
          </cell>
        </row>
        <row r="157">
          <cell r="B157" t="str">
            <v>101006163091</v>
          </cell>
          <cell r="C157" t="str">
            <v>analog operation standard connections to internet number 077 number 077 110-Internet roaming time zone 2</v>
          </cell>
          <cell r="D157" t="str">
            <v>3020</v>
          </cell>
          <cell r="E157" t="str">
            <v>101006163091</v>
          </cell>
        </row>
        <row r="158">
          <cell r="B158" t="str">
            <v>101006173092</v>
          </cell>
          <cell r="C158" t="str">
            <v>analog operation standard connections to internet number 077 number 077 7-small, plus, small fast plus, office plus time zone 1</v>
          </cell>
          <cell r="D158" t="str">
            <v>3020</v>
          </cell>
          <cell r="E158" t="str">
            <v>101006173092</v>
          </cell>
        </row>
        <row r="159">
          <cell r="B159" t="str">
            <v>101006173093</v>
          </cell>
          <cell r="C159" t="str">
            <v>analog operation standard connections to internet number 077 number 077 7-small, plus, small fast plus, office plus time zone 2</v>
          </cell>
          <cell r="D159" t="str">
            <v>3020</v>
          </cell>
          <cell r="E159" t="str">
            <v>101006173093</v>
          </cell>
        </row>
        <row r="160">
          <cell r="B160" t="str">
            <v>101006180200</v>
          </cell>
          <cell r="C160" t="str">
            <v>analog operation standard connections to internet number 077 number 077 5-free calls time zone 1</v>
          </cell>
          <cell r="D160" t="str">
            <v>3020</v>
          </cell>
          <cell r="E160" t="str">
            <v>101006180200</v>
          </cell>
        </row>
        <row r="161">
          <cell r="B161" t="str">
            <v>101006180201</v>
          </cell>
          <cell r="C161" t="str">
            <v>analog operation standard connections to internet number 077 number 077 5-free calls time zone 2</v>
          </cell>
          <cell r="D161" t="str">
            <v>3020</v>
          </cell>
          <cell r="E161" t="str">
            <v>101006180201</v>
          </cell>
        </row>
        <row r="162">
          <cell r="B162" t="str">
            <v>101006190300</v>
          </cell>
          <cell r="C162" t="str">
            <v>analog operation standard connections to internet number 077 number 077 6-small super plus &amp; office super plus time zone 1</v>
          </cell>
          <cell r="D162" t="str">
            <v>3020</v>
          </cell>
          <cell r="E162" t="str">
            <v>101006190300</v>
          </cell>
        </row>
        <row r="163">
          <cell r="B163" t="str">
            <v>101006190301</v>
          </cell>
          <cell r="C163" t="str">
            <v>analog operation standard connections to internet number 077 number 077 6-small super plus &amp; office super plus time zone 2</v>
          </cell>
          <cell r="D163" t="str">
            <v>3020</v>
          </cell>
          <cell r="E163" t="str">
            <v>101006190301</v>
          </cell>
        </row>
        <row r="164">
          <cell r="B164" t="str">
            <v>101006210060</v>
          </cell>
          <cell r="C164" t="str">
            <v>analog operation standard connections to internet number 076 number 0761 time zone 1</v>
          </cell>
          <cell r="D164" t="str">
            <v>7013</v>
          </cell>
          <cell r="E164" t="str">
            <v>101006210060</v>
          </cell>
        </row>
        <row r="165">
          <cell r="B165" t="str">
            <v>101006210061</v>
          </cell>
          <cell r="C165" t="str">
            <v>analog operation standard connections to internet number 076 number 0761 time zone 2</v>
          </cell>
          <cell r="D165" t="str">
            <v>7013</v>
          </cell>
          <cell r="E165" t="str">
            <v>101006210061</v>
          </cell>
        </row>
        <row r="166">
          <cell r="B166" t="str">
            <v>101006220062</v>
          </cell>
          <cell r="C166" t="str">
            <v>analog operation standard connections to internet number 076 number 0762 time zone 1</v>
          </cell>
          <cell r="D166" t="str">
            <v>7013</v>
          </cell>
          <cell r="E166" t="str">
            <v>101006220062</v>
          </cell>
        </row>
        <row r="167">
          <cell r="B167" t="str">
            <v>101006220063</v>
          </cell>
          <cell r="C167" t="str">
            <v>analog operation standard connections to internet number 076 number 0762 time zone 2</v>
          </cell>
          <cell r="D167" t="str">
            <v>7013</v>
          </cell>
          <cell r="E167" t="str">
            <v>101006220063</v>
          </cell>
        </row>
        <row r="168">
          <cell r="B168" t="str">
            <v>101006230064</v>
          </cell>
          <cell r="C168" t="str">
            <v>analog operation standard connections to internet number 076 number 0763  time zone 1</v>
          </cell>
          <cell r="D168" t="str">
            <v>7013</v>
          </cell>
          <cell r="E168" t="str">
            <v>101006230064</v>
          </cell>
        </row>
        <row r="169">
          <cell r="B169" t="str">
            <v>101006230065</v>
          </cell>
          <cell r="C169" t="str">
            <v>analog operation standard connections to internet number 076 number 0763  time zone 2</v>
          </cell>
          <cell r="D169" t="str">
            <v>7013</v>
          </cell>
          <cell r="E169" t="str">
            <v>101006230065</v>
          </cell>
        </row>
        <row r="170">
          <cell r="B170" t="str">
            <v>101006240066</v>
          </cell>
          <cell r="C170" t="str">
            <v>analog operation standard connections to internet number 076 number 0764  time zone 1</v>
          </cell>
          <cell r="D170" t="str">
            <v>7013</v>
          </cell>
          <cell r="E170" t="str">
            <v>101006240066</v>
          </cell>
        </row>
        <row r="171">
          <cell r="B171" t="str">
            <v>101006240067</v>
          </cell>
          <cell r="C171" t="str">
            <v>analog operation standard connections to internet number 076 number 0764  time zone 2</v>
          </cell>
          <cell r="D171" t="str">
            <v>7013</v>
          </cell>
          <cell r="E171" t="str">
            <v>101006240067</v>
          </cell>
        </row>
        <row r="172">
          <cell r="B172" t="str">
            <v>101006250068</v>
          </cell>
          <cell r="C172" t="str">
            <v>analog operation standard connections to internet number 076 number 0765  time zone 1</v>
          </cell>
          <cell r="D172" t="str">
            <v>7013</v>
          </cell>
          <cell r="E172" t="str">
            <v>101006250068</v>
          </cell>
        </row>
        <row r="173">
          <cell r="B173" t="str">
            <v>101006250069</v>
          </cell>
          <cell r="C173" t="str">
            <v>analog operation standard connections to internet number 076 number 0765  time zone 2</v>
          </cell>
          <cell r="D173" t="str">
            <v>7013</v>
          </cell>
          <cell r="E173" t="str">
            <v>101006250069</v>
          </cell>
        </row>
        <row r="174">
          <cell r="B174" t="str">
            <v>101006260070</v>
          </cell>
          <cell r="C174" t="str">
            <v>analog operation standard connections to internet number 076 number 0766  time zone 1</v>
          </cell>
          <cell r="D174" t="str">
            <v>7013</v>
          </cell>
          <cell r="E174" t="str">
            <v>101006260070</v>
          </cell>
        </row>
        <row r="175">
          <cell r="B175" t="str">
            <v>101006260071</v>
          </cell>
          <cell r="C175" t="str">
            <v>analog operation standard connections to internet number 076 number 0766  time zone 2</v>
          </cell>
          <cell r="D175" t="str">
            <v>7013</v>
          </cell>
          <cell r="E175" t="str">
            <v>101006260071</v>
          </cell>
        </row>
        <row r="176">
          <cell r="B176" t="str">
            <v>101006270072</v>
          </cell>
          <cell r="C176" t="str">
            <v>analog operation standard connections to internet number 076 number 0767 time zone 1</v>
          </cell>
          <cell r="D176" t="str">
            <v>7013</v>
          </cell>
          <cell r="E176" t="str">
            <v>101006270072</v>
          </cell>
        </row>
        <row r="177">
          <cell r="B177" t="str">
            <v>101006270073</v>
          </cell>
          <cell r="C177" t="str">
            <v>analog operation standard connections to internet number 076 number 0767  time zone 2</v>
          </cell>
          <cell r="D177" t="str">
            <v>7013</v>
          </cell>
          <cell r="E177" t="str">
            <v>101006270073</v>
          </cell>
        </row>
        <row r="178">
          <cell r="B178" t="str">
            <v>101006280074</v>
          </cell>
          <cell r="C178" t="str">
            <v>analog operation standard connections to internet number 076 number 0768  time zone 1</v>
          </cell>
          <cell r="D178" t="str">
            <v>7013</v>
          </cell>
          <cell r="E178" t="str">
            <v>101006280076</v>
          </cell>
        </row>
        <row r="179">
          <cell r="B179" t="str">
            <v>101006150038</v>
          </cell>
          <cell r="C179" t="str">
            <v>analog operation standard to internet number 076  time zone 1</v>
          </cell>
          <cell r="D179" t="str">
            <v>7013</v>
          </cell>
          <cell r="E179" t="str">
            <v>101006280076</v>
          </cell>
        </row>
        <row r="180">
          <cell r="B180" t="str">
            <v>101006280075</v>
          </cell>
          <cell r="C180" t="str">
            <v>analog operation standard connections to internet number 076 number 0768  time zone 2</v>
          </cell>
          <cell r="D180" t="str">
            <v>7013</v>
          </cell>
          <cell r="E180" t="str">
            <v>101006280077</v>
          </cell>
        </row>
        <row r="181">
          <cell r="B181" t="str">
            <v>101006153089</v>
          </cell>
          <cell r="C181" t="str">
            <v>analog operation standard to internet number 076  time zone 2</v>
          </cell>
          <cell r="D181" t="str">
            <v>7013</v>
          </cell>
          <cell r="E181" t="str">
            <v>101006280077</v>
          </cell>
        </row>
        <row r="182">
          <cell r="B182" t="str">
            <v>101006290074</v>
          </cell>
          <cell r="C182" t="str">
            <v>analog operation standard connections to internet number 076 number 076700 time zone 1</v>
          </cell>
          <cell r="D182" t="str">
            <v>3020</v>
          </cell>
          <cell r="E182" t="str">
            <v>101006290074</v>
          </cell>
        </row>
        <row r="183">
          <cell r="B183" t="str">
            <v>101006290075</v>
          </cell>
          <cell r="C183" t="str">
            <v>analog operation standard connections to internet number 076 number 076700 time zone 2</v>
          </cell>
          <cell r="D183" t="str">
            <v>3020</v>
          </cell>
          <cell r="E183" t="str">
            <v>101006290075</v>
          </cell>
        </row>
        <row r="184">
          <cell r="B184" t="str">
            <v>101007130043</v>
          </cell>
          <cell r="C184" t="str">
            <v>analog operation standard semi-automatic connections to maritime system national outgoing calls standard VHF</v>
          </cell>
          <cell r="D184" t="str">
            <v>1030</v>
          </cell>
          <cell r="E184" t="str">
            <v>101007130043</v>
          </cell>
        </row>
        <row r="185">
          <cell r="B185" t="str">
            <v>101007130045</v>
          </cell>
          <cell r="C185" t="str">
            <v>analog operation standard semi-automatic connections to maritime system national outgoing calls urgent VHF</v>
          </cell>
          <cell r="D185" t="str">
            <v>1030</v>
          </cell>
          <cell r="E185" t="str">
            <v>101007130045</v>
          </cell>
        </row>
        <row r="186">
          <cell r="B186" t="str">
            <v>101007130051</v>
          </cell>
          <cell r="C186" t="str">
            <v>analog operation standard semi-automatic connections to maritime system national outgoing calls standard VHF 'Paket Mini halo'</v>
          </cell>
          <cell r="D186" t="str">
            <v>1030</v>
          </cell>
          <cell r="E186" t="str">
            <v>101007130051</v>
          </cell>
        </row>
        <row r="187">
          <cell r="B187" t="str">
            <v>101007130052</v>
          </cell>
          <cell r="C187" t="str">
            <v>analog operation standard semi-automatic connections to maritime system national outgoing calls urgent VHF 'Paket Mini halo'</v>
          </cell>
          <cell r="D187" t="str">
            <v>1030</v>
          </cell>
          <cell r="E187" t="str">
            <v>101007130052</v>
          </cell>
        </row>
        <row r="188">
          <cell r="B188" t="str">
            <v>101008000062</v>
          </cell>
          <cell r="C188" t="str">
            <v>analog operation standard to CROAPAK time zone 1</v>
          </cell>
          <cell r="D188" t="str">
            <v>1030</v>
          </cell>
          <cell r="E188" t="str">
            <v>101008000062</v>
          </cell>
        </row>
        <row r="189">
          <cell r="B189" t="str">
            <v>101008000063</v>
          </cell>
          <cell r="C189" t="str">
            <v>analog operation standard to CROAPAK time zone 2</v>
          </cell>
          <cell r="D189" t="str">
            <v>1030</v>
          </cell>
          <cell r="E189" t="str">
            <v>101008000063</v>
          </cell>
        </row>
        <row r="190">
          <cell r="B190" t="str">
            <v>101009000059</v>
          </cell>
          <cell r="C190" t="str">
            <v>analog operation standard semi-automatic connections to maritime system international</v>
          </cell>
          <cell r="D190" t="str">
            <v>1030</v>
          </cell>
          <cell r="E190" t="str">
            <v>101009000059</v>
          </cell>
        </row>
        <row r="191">
          <cell r="B191" t="str">
            <v>101011170063</v>
          </cell>
          <cell r="C191" t="str">
            <v>analog operation standard to semi-automatic traffic national connection through operator calls within Croatian fixed network</v>
          </cell>
          <cell r="D191" t="str">
            <v>1030</v>
          </cell>
          <cell r="E191" t="str">
            <v>101011170063</v>
          </cell>
        </row>
        <row r="192">
          <cell r="B192" t="str">
            <v>101011170064</v>
          </cell>
          <cell r="C192" t="str">
            <v>analog operation standard to semi-automatic traffic national  connection through operator  calls to CRONET</v>
          </cell>
          <cell r="D192" t="str">
            <v>1030</v>
          </cell>
          <cell r="E192" t="str">
            <v>101011170064</v>
          </cell>
        </row>
        <row r="193">
          <cell r="B193" t="str">
            <v>101011170065</v>
          </cell>
          <cell r="C193" t="str">
            <v>analog operation standard to semi-automatic traffic national  connection through operator  calls to Mobitel</v>
          </cell>
          <cell r="D193" t="str">
            <v>1030</v>
          </cell>
          <cell r="E193" t="str">
            <v>101011170065</v>
          </cell>
        </row>
        <row r="194">
          <cell r="B194" t="str">
            <v>101011170066</v>
          </cell>
          <cell r="C194" t="str">
            <v>analog operation standard to semi-automatic traffic national  connection through operator  calls to VIPNet</v>
          </cell>
          <cell r="D194" t="str">
            <v>1030</v>
          </cell>
          <cell r="E194" t="str">
            <v>101011170066</v>
          </cell>
        </row>
        <row r="195">
          <cell r="B195" t="str">
            <v>101011170071</v>
          </cell>
          <cell r="C195" t="str">
            <v>analog operation standard to semi-automatic traffic international  calls to mobile network  Group 1</v>
          </cell>
          <cell r="D195" t="str">
            <v>1030</v>
          </cell>
          <cell r="E195" t="str">
            <v>101011170071</v>
          </cell>
        </row>
        <row r="196">
          <cell r="B196" t="str">
            <v>101011170072</v>
          </cell>
          <cell r="C196" t="str">
            <v>analog operation standard to semi-automatic traffic international  calls to mobile network  Group 2</v>
          </cell>
          <cell r="D196" t="str">
            <v>1030</v>
          </cell>
          <cell r="E196" t="str">
            <v>101011170072</v>
          </cell>
        </row>
        <row r="197">
          <cell r="B197" t="str">
            <v>101011170073</v>
          </cell>
          <cell r="C197" t="str">
            <v>analog operation standard to semi-automatic traffic international  calls to mobile network  Group 3</v>
          </cell>
          <cell r="D197" t="str">
            <v>1030</v>
          </cell>
          <cell r="E197" t="str">
            <v>101011170073</v>
          </cell>
        </row>
        <row r="198">
          <cell r="B198" t="str">
            <v>101011170074</v>
          </cell>
          <cell r="C198" t="str">
            <v>analog operation standard to semi-automatic traffic international  calls to mobile network  Group 4</v>
          </cell>
          <cell r="D198" t="str">
            <v>1030</v>
          </cell>
          <cell r="E198" t="str">
            <v>101011170074</v>
          </cell>
        </row>
        <row r="199">
          <cell r="B199" t="str">
            <v>101011170076</v>
          </cell>
          <cell r="C199" t="str">
            <v>analog operation standard to semi-automatic traffic international  calls to fixed network  connection through operator Europe 2</v>
          </cell>
          <cell r="D199" t="str">
            <v>1030</v>
          </cell>
          <cell r="E199" t="str">
            <v>101011170076</v>
          </cell>
        </row>
        <row r="200">
          <cell r="B200" t="str">
            <v>101011170077</v>
          </cell>
          <cell r="C200" t="str">
            <v>analog operation standard to semi-automatic traffic international  calls to fixed network  connection through operator World 1</v>
          </cell>
          <cell r="D200" t="str">
            <v>1030</v>
          </cell>
          <cell r="E200" t="str">
            <v>101011170077</v>
          </cell>
        </row>
        <row r="201">
          <cell r="B201" t="str">
            <v>101011170078</v>
          </cell>
          <cell r="C201" t="str">
            <v>analog operation standard to semi-automatic traffic international  calls to fixed network  connection through operator World 2</v>
          </cell>
          <cell r="D201" t="str">
            <v>1030</v>
          </cell>
          <cell r="E201" t="str">
            <v>101011170078</v>
          </cell>
        </row>
        <row r="202">
          <cell r="B202" t="str">
            <v>101011170079</v>
          </cell>
          <cell r="C202" t="str">
            <v>analog operation standard to semi-automatic traffic international calls to fixed network connection through operator Satellite traffic subzone 5</v>
          </cell>
          <cell r="D202" t="str">
            <v>1030</v>
          </cell>
          <cell r="E202" t="str">
            <v>101011170079</v>
          </cell>
        </row>
        <row r="203">
          <cell r="B203" t="str">
            <v>101011170080</v>
          </cell>
          <cell r="C203" t="str">
            <v>analog operation standard to semi-automatic traffic national connection through operator calls within Croatian fixed network 'Paket Mini halo'</v>
          </cell>
          <cell r="D203" t="str">
            <v>1030</v>
          </cell>
          <cell r="E203" t="str">
            <v>101011170080</v>
          </cell>
        </row>
        <row r="204">
          <cell r="B204" t="str">
            <v>101011170081</v>
          </cell>
          <cell r="C204" t="str">
            <v>analog operation standard to semi-automatic traffic national connection through operator calls to CRONET 'Paket Mini halo'</v>
          </cell>
          <cell r="D204" t="str">
            <v>1030</v>
          </cell>
          <cell r="E204" t="str">
            <v>101011170081</v>
          </cell>
        </row>
        <row r="205">
          <cell r="B205" t="str">
            <v>101011170082</v>
          </cell>
          <cell r="C205" t="str">
            <v>analog operation standard to semi-automatic traffic international calls to fixed network connection through operator Europe 1 'Paket Mini halo'</v>
          </cell>
          <cell r="D205" t="str">
            <v>1030</v>
          </cell>
          <cell r="E205" t="str">
            <v>101011170082</v>
          </cell>
        </row>
        <row r="206">
          <cell r="B206" t="str">
            <v>101011170083</v>
          </cell>
          <cell r="C206" t="str">
            <v>analog operation standard to semi-automatic traffic international calls to fixed network connection through operator Europe 2 'Paket Mini halo'</v>
          </cell>
          <cell r="D206" t="str">
            <v>1030</v>
          </cell>
          <cell r="E206" t="str">
            <v>101011170083</v>
          </cell>
        </row>
        <row r="207">
          <cell r="B207" t="str">
            <v>101011170084</v>
          </cell>
          <cell r="C207" t="str">
            <v>analog operation standard to semi-automatic traffic international calls to fixed network connection through operator World 1 'Paket Mini halo'</v>
          </cell>
          <cell r="D207" t="str">
            <v>1030</v>
          </cell>
          <cell r="E207" t="str">
            <v>101011170084</v>
          </cell>
        </row>
        <row r="208">
          <cell r="B208" t="str">
            <v>101011170085</v>
          </cell>
          <cell r="C208" t="str">
            <v>analog operation standard to semi-automatic traffic international calls to fixed network connection through operator World 2 'Paket Mini halo'</v>
          </cell>
          <cell r="D208" t="str">
            <v>1030</v>
          </cell>
          <cell r="E208" t="str">
            <v>101011170085</v>
          </cell>
        </row>
        <row r="209">
          <cell r="B209" t="str">
            <v>101011170087</v>
          </cell>
          <cell r="C209" t="str">
            <v>analog operation standard to semi-automatic traffic international calls to mobile network Group 1 'Paket Mini halo'</v>
          </cell>
          <cell r="D209" t="str">
            <v>1030</v>
          </cell>
          <cell r="E209" t="str">
            <v>101011170087</v>
          </cell>
        </row>
        <row r="210">
          <cell r="B210" t="str">
            <v>101011170088</v>
          </cell>
          <cell r="C210" t="str">
            <v>analog operation standard to semi-automatic traffic international calls to mobile network Group 2 'Paket Mini halo'</v>
          </cell>
          <cell r="D210" t="str">
            <v>1030</v>
          </cell>
          <cell r="E210" t="str">
            <v>101011170088</v>
          </cell>
        </row>
        <row r="211">
          <cell r="B211" t="str">
            <v>101011170089</v>
          </cell>
          <cell r="C211" t="str">
            <v>analog operation standard to semi-automatic traffic international calls to mobile network Group 3 'Paket Mini halo'</v>
          </cell>
          <cell r="D211" t="str">
            <v>1030</v>
          </cell>
          <cell r="E211" t="str">
            <v>101011170089</v>
          </cell>
        </row>
        <row r="212">
          <cell r="B212" t="str">
            <v>101011170090</v>
          </cell>
          <cell r="C212" t="str">
            <v>analog operation standard to semi-automatic traffic international calls to mobile network Group 4 'Paket Mini halo'</v>
          </cell>
          <cell r="D212" t="str">
            <v>1030</v>
          </cell>
          <cell r="E212" t="str">
            <v>101011170090</v>
          </cell>
        </row>
        <row r="213">
          <cell r="B213" t="str">
            <v>101011170091</v>
          </cell>
          <cell r="C213" t="str">
            <v>analog operation standard to semi-automatic traffic national connection through operator calls to Mobitel 'Paket Mini halo'</v>
          </cell>
          <cell r="D213" t="str">
            <v>1030</v>
          </cell>
          <cell r="E213" t="str">
            <v>101011170091</v>
          </cell>
        </row>
        <row r="214">
          <cell r="B214" t="str">
            <v>101011170092</v>
          </cell>
          <cell r="C214" t="str">
            <v>analog operation standard to semi-automatic traffic national connection through operator calls to VIPNet 'Paket Mini halo'</v>
          </cell>
          <cell r="D214" t="str">
            <v>1030</v>
          </cell>
          <cell r="E214" t="str">
            <v>101011170092</v>
          </cell>
        </row>
        <row r="215">
          <cell r="B215" t="str">
            <v>101011170093</v>
          </cell>
          <cell r="C215" t="str">
            <v>analog operation standard to semi-automatic traffic national 60 free minutes included in subscription connection through operator calls within Croatian fixed network 'Paket Mini halo'</v>
          </cell>
          <cell r="D215" t="str">
            <v>1030</v>
          </cell>
          <cell r="E215" t="str">
            <v>101011170093</v>
          </cell>
        </row>
        <row r="216">
          <cell r="B216" t="str">
            <v>101011170094</v>
          </cell>
          <cell r="C216" t="str">
            <v>analog operation standard to semi-automatic traffic national 'free happy hour on Sunday' included in subscription connection through operator calls within Croatian fixed network 'Paket Mini halo'</v>
          </cell>
          <cell r="D216" t="str">
            <v>1030</v>
          </cell>
          <cell r="E216" t="str">
            <v>101011170094</v>
          </cell>
        </row>
        <row r="217">
          <cell r="B217" t="str">
            <v>101011170095</v>
          </cell>
          <cell r="C217" t="str">
            <v>analog operation standard to semi-automatic traffic national 'Paket Halo plus - free Sunday' connection through operator calls within Croatian fixed network 'Paket Halo plus'</v>
          </cell>
          <cell r="D217" t="str">
            <v>1030</v>
          </cell>
          <cell r="E217" t="str">
            <v>101011170095</v>
          </cell>
        </row>
        <row r="218">
          <cell r="B218" t="str">
            <v>101011170068</v>
          </cell>
          <cell r="C218" t="str">
            <v>analog operation standard to semi-automatic traffic international  calls to fixed network  connection through operator</v>
          </cell>
          <cell r="D218" t="str">
            <v>1030</v>
          </cell>
          <cell r="E218" t="str">
            <v>101011170096</v>
          </cell>
        </row>
        <row r="219">
          <cell r="B219" t="str">
            <v>101011170075</v>
          </cell>
          <cell r="C219" t="str">
            <v>analog operation standard to semi-automatic traffic international  calls to fixed network  connection through operator Europe 1</v>
          </cell>
          <cell r="D219" t="str">
            <v>1030</v>
          </cell>
          <cell r="E219" t="str">
            <v>101011170096</v>
          </cell>
        </row>
        <row r="220">
          <cell r="B220" t="str">
            <v>101011170100</v>
          </cell>
          <cell r="C220" t="str">
            <v>analog operation standard to semi-automatic traffic international calls to fixed network connection through operator Satellite traffic subzone 1</v>
          </cell>
          <cell r="D220" t="str">
            <v>1030</v>
          </cell>
          <cell r="E220" t="str">
            <v>101011170100</v>
          </cell>
        </row>
        <row r="221">
          <cell r="B221" t="str">
            <v>101011170101</v>
          </cell>
          <cell r="C221" t="str">
            <v>analog operation standard to semi-automatic traffic international calls to fixed network connection through operator Satellite traffic subzone 2</v>
          </cell>
          <cell r="D221" t="str">
            <v>1030</v>
          </cell>
          <cell r="E221" t="str">
            <v>101011170101</v>
          </cell>
        </row>
        <row r="222">
          <cell r="B222" t="str">
            <v>101011170102</v>
          </cell>
          <cell r="C222" t="str">
            <v>analog operation standard to semi-automatic traffic international calls to fixed network connection through operator Satellite traffic subzone 3</v>
          </cell>
          <cell r="D222" t="str">
            <v>1030</v>
          </cell>
          <cell r="E222" t="str">
            <v>101011170102</v>
          </cell>
        </row>
        <row r="223">
          <cell r="B223" t="str">
            <v>101011170103</v>
          </cell>
          <cell r="C223" t="str">
            <v>analog operation standard to semi-automatic traffic international calls to fixed network connection through operator Satellite traffic subzone 4</v>
          </cell>
          <cell r="D223" t="str">
            <v>1030</v>
          </cell>
          <cell r="E223" t="str">
            <v>101011170103</v>
          </cell>
        </row>
        <row r="224">
          <cell r="B224" t="str">
            <v>101011180500</v>
          </cell>
          <cell r="C224" t="str">
            <v>analog operation standard additional services in semi-automatic traffic CRO-direct international collect calls from Europe 1</v>
          </cell>
          <cell r="D224" t="str">
            <v>1030</v>
          </cell>
          <cell r="E224" t="str">
            <v>101011180500</v>
          </cell>
        </row>
        <row r="225">
          <cell r="B225" t="str">
            <v>101011180501</v>
          </cell>
          <cell r="C225" t="str">
            <v>analog operation standard additional services in semi-automatic traffic CRO-direct international collect calls from Europe 2</v>
          </cell>
          <cell r="D225" t="str">
            <v>1030</v>
          </cell>
          <cell r="E225" t="str">
            <v>101011180501</v>
          </cell>
        </row>
        <row r="226">
          <cell r="B226" t="str">
            <v>101011180502</v>
          </cell>
          <cell r="C226" t="str">
            <v>analog operation standard additional services in semi-automatic traffic CRO-direct international collect calls from World 1</v>
          </cell>
          <cell r="D226" t="str">
            <v>1030</v>
          </cell>
          <cell r="E226" t="str">
            <v>101011180502</v>
          </cell>
        </row>
        <row r="227">
          <cell r="B227" t="str">
            <v>101011180503</v>
          </cell>
          <cell r="C227" t="str">
            <v>analog operation standard additional services in semi-automatic traffic CRO-direct international collect calls from World 2</v>
          </cell>
          <cell r="D227" t="str">
            <v>1030</v>
          </cell>
          <cell r="E227" t="str">
            <v>101011180503</v>
          </cell>
        </row>
        <row r="228">
          <cell r="B228" t="str">
            <v>101011180510</v>
          </cell>
          <cell r="C228" t="str">
            <v>analog operation standard additional services in semi-automatic traffic CRO-direct international collect calls from Europe 1 'Paket Mini halo'</v>
          </cell>
          <cell r="D228" t="str">
            <v>1030</v>
          </cell>
          <cell r="E228" t="str">
            <v>101011180510</v>
          </cell>
        </row>
        <row r="229">
          <cell r="B229" t="str">
            <v>101011180511</v>
          </cell>
          <cell r="C229" t="str">
            <v>analog operation standard additional services in semi-automatic traffic CRO-direct international collect calls from Europe 2 'Paket Mini halo'</v>
          </cell>
          <cell r="D229" t="str">
            <v>1030</v>
          </cell>
          <cell r="E229" t="str">
            <v>101011180511</v>
          </cell>
        </row>
        <row r="230">
          <cell r="B230" t="str">
            <v>101011180512</v>
          </cell>
          <cell r="C230" t="str">
            <v>analog operation standard additional services in semi-automatic traffic CRO-direct international collect calls from World 1 'Paket Mini halo'</v>
          </cell>
          <cell r="D230" t="str">
            <v>1030</v>
          </cell>
          <cell r="E230" t="str">
            <v>101011180512</v>
          </cell>
        </row>
        <row r="231">
          <cell r="B231" t="str">
            <v>101011180513</v>
          </cell>
          <cell r="C231" t="str">
            <v>analog operation standard additional services in semi-automatic traffic CRO-direct international collect calls from World 2 'Paket Mini halo'</v>
          </cell>
          <cell r="D231" t="str">
            <v>1030</v>
          </cell>
          <cell r="E231" t="str">
            <v>101011180513</v>
          </cell>
        </row>
        <row r="232">
          <cell r="B232" t="str">
            <v>101020000200</v>
          </cell>
          <cell r="C232" t="str">
            <v>analog operation standard others HT services Operator assistance in national semi-automatic traffic per call</v>
          </cell>
          <cell r="D232" t="str">
            <v>1030</v>
          </cell>
          <cell r="E232" t="str">
            <v>101020000200</v>
          </cell>
        </row>
        <row r="233">
          <cell r="B233" t="str">
            <v>101020000210</v>
          </cell>
          <cell r="C233" t="str">
            <v>analog operation standard others HT services Operator assistance in international semi-automatic traffic per call</v>
          </cell>
          <cell r="D233" t="str">
            <v>1030</v>
          </cell>
          <cell r="E233" t="str">
            <v>101020000210</v>
          </cell>
        </row>
        <row r="234">
          <cell r="B234" t="str">
            <v>101020000231</v>
          </cell>
          <cell r="C234" t="str">
            <v>analog operation standard others 901 - announcement of international calls</v>
          </cell>
          <cell r="D234" t="str">
            <v>1030</v>
          </cell>
          <cell r="E234" t="str">
            <v>101020000231</v>
          </cell>
        </row>
        <row r="235">
          <cell r="B235" t="str">
            <v>101020000233</v>
          </cell>
          <cell r="C235" t="str">
            <v>analog operation standard others 904 - registrations for invitations</v>
          </cell>
          <cell r="D235" t="str">
            <v>1030</v>
          </cell>
          <cell r="E235" t="str">
            <v>101020000233</v>
          </cell>
        </row>
        <row r="236">
          <cell r="B236" t="str">
            <v>101020000236</v>
          </cell>
          <cell r="C236" t="str">
            <v>analog operation standard others 902 - per accomplished information on international telephone number</v>
          </cell>
          <cell r="D236" t="str">
            <v>1030</v>
          </cell>
          <cell r="E236" t="str">
            <v>101020000236</v>
          </cell>
        </row>
        <row r="237">
          <cell r="B237" t="str">
            <v>109205202976</v>
          </cell>
          <cell r="C237" t="str">
            <v>Payphones Operator assisted telephone and fax service Services in national traffic  Domestic services with special tariffs  Operator system  900 - announcements of long distance calls</v>
          </cell>
          <cell r="D237" t="str">
            <v>1051</v>
          </cell>
          <cell r="E237" t="str">
            <v>101020000237</v>
          </cell>
        </row>
        <row r="238">
          <cell r="B238" t="str">
            <v>101020000230</v>
          </cell>
          <cell r="C238" t="str">
            <v>analog operation standard others 900 - announcements of long distance calls</v>
          </cell>
          <cell r="D238" t="str">
            <v>1030</v>
          </cell>
          <cell r="E238" t="str">
            <v>101020000237</v>
          </cell>
        </row>
        <row r="239">
          <cell r="B239" t="str">
            <v>109204962908</v>
          </cell>
          <cell r="C239" t="str">
            <v>Payphones Telephone and fax services on public place with automatic charge Domestic services with special tariffs  Operator system  900 - announcements of long distance calls</v>
          </cell>
          <cell r="E239" t="str">
            <v>101020000237</v>
          </cell>
        </row>
        <row r="240">
          <cell r="B240" t="str">
            <v>109204962910</v>
          </cell>
          <cell r="C240" t="str">
            <v>Payphones Telephone and fax services on public place with automatic charge Domestic services with special tariffs  Operator system  902 - international information</v>
          </cell>
          <cell r="E240" t="str">
            <v>101020000238</v>
          </cell>
        </row>
        <row r="241">
          <cell r="B241" t="str">
            <v>109205202978</v>
          </cell>
          <cell r="C241" t="str">
            <v>Payphones Operator assisted telephone and fax service Services in national traffic  Domestic services with special tariffs  Operator system  902 - international information</v>
          </cell>
          <cell r="D241" t="str">
            <v>1051</v>
          </cell>
          <cell r="E241" t="str">
            <v>101020000238</v>
          </cell>
        </row>
        <row r="242">
          <cell r="B242" t="str">
            <v>101020000232</v>
          </cell>
          <cell r="C242" t="str">
            <v>analog operation standard others 902 - international information</v>
          </cell>
          <cell r="D242" t="str">
            <v>1030</v>
          </cell>
          <cell r="E242" t="str">
            <v>101020000238</v>
          </cell>
        </row>
        <row r="243">
          <cell r="B243" t="str">
            <v>101020000234</v>
          </cell>
          <cell r="C243" t="str">
            <v>analog operation standard others 9122 - controller</v>
          </cell>
          <cell r="D243" t="str">
            <v>1030</v>
          </cell>
          <cell r="E243" t="str">
            <v>101020000239</v>
          </cell>
        </row>
        <row r="244">
          <cell r="B244" t="str">
            <v>101020000235</v>
          </cell>
          <cell r="C244" t="str">
            <v>analog operation standard others 9123 - controller</v>
          </cell>
          <cell r="D244" t="str">
            <v>1030</v>
          </cell>
          <cell r="E244" t="str">
            <v>101020000239</v>
          </cell>
        </row>
        <row r="245">
          <cell r="B245" t="str">
            <v>101020450264</v>
          </cell>
          <cell r="C245" t="str">
            <v>analog operation standard others complaints  9120 - bill complaints and information on CRONET</v>
          </cell>
          <cell r="D245" t="str">
            <v>1030</v>
          </cell>
          <cell r="E245" t="str">
            <v>101020000239</v>
          </cell>
        </row>
        <row r="246">
          <cell r="B246" t="str">
            <v>101020003313</v>
          </cell>
          <cell r="C246" t="str">
            <v>analog operation standard others 0615 - access to the ""Televoting service""</v>
          </cell>
          <cell r="D246" t="str">
            <v>1030</v>
          </cell>
          <cell r="E246" t="str">
            <v>101020003313</v>
          </cell>
        </row>
        <row r="247">
          <cell r="B247" t="str">
            <v>101020003316</v>
          </cell>
          <cell r="C247" t="str">
            <v>analog operation standard others 062 - calls to subscribers with UAN</v>
          </cell>
          <cell r="D247" t="str">
            <v>1030</v>
          </cell>
          <cell r="E247" t="str">
            <v>101020003316</v>
          </cell>
        </row>
        <row r="248">
          <cell r="B248" t="str">
            <v>101020003317</v>
          </cell>
          <cell r="C248" t="str">
            <v>analog operation standard others 0800 - access to the service ""Free phone""</v>
          </cell>
          <cell r="D248" t="str">
            <v>1030</v>
          </cell>
          <cell r="E248" t="str">
            <v>101020003317</v>
          </cell>
        </row>
        <row r="249">
          <cell r="B249" t="str">
            <v>101020003319</v>
          </cell>
          <cell r="C249" t="str">
            <v>analog operation standard others 062 200 200 - conference call</v>
          </cell>
          <cell r="D249" t="str">
            <v>1030</v>
          </cell>
          <cell r="E249" t="str">
            <v>101020003319</v>
          </cell>
        </row>
        <row r="250">
          <cell r="B250" t="str">
            <v>101020003321</v>
          </cell>
          <cell r="C250" t="str">
            <v>analog operation standard others service numbers</v>
          </cell>
          <cell r="D250" t="str">
            <v>1030</v>
          </cell>
          <cell r="E250" t="str">
            <v>101020003321</v>
          </cell>
        </row>
        <row r="251">
          <cell r="B251" t="str">
            <v>101020003322</v>
          </cell>
          <cell r="C251" t="str">
            <v>analog operation standard others test numbers</v>
          </cell>
          <cell r="D251" t="str">
            <v>1030</v>
          </cell>
          <cell r="E251" t="str">
            <v>101020003322</v>
          </cell>
        </row>
        <row r="252">
          <cell r="B252" t="str">
            <v>109204962921</v>
          </cell>
          <cell r="C252" t="str">
            <v>Payphones Telephone and fax services on public place with automatic charge Domestic services with special tariffs  Other  96 - sending of telegrams by phone</v>
          </cell>
          <cell r="E252" t="str">
            <v>101020003323</v>
          </cell>
        </row>
        <row r="253">
          <cell r="B253" t="str">
            <v>109205202989</v>
          </cell>
          <cell r="C253" t="str">
            <v>Payphones Operator assisted telephone and fax service Services in national traffic  Domestic services with special tariffs  Other  96 - sending of telegrams by phone</v>
          </cell>
          <cell r="D253" t="str">
            <v>1051</v>
          </cell>
          <cell r="E253" t="str">
            <v>101020003323</v>
          </cell>
        </row>
        <row r="254">
          <cell r="B254" t="str">
            <v>101020003314</v>
          </cell>
          <cell r="C254" t="str">
            <v>analog operation standard others 96 - sending of telegrams by phone</v>
          </cell>
          <cell r="D254" t="str">
            <v>1030</v>
          </cell>
          <cell r="E254" t="str">
            <v>101020003323</v>
          </cell>
        </row>
        <row r="255">
          <cell r="B255" t="str">
            <v>101020003315</v>
          </cell>
          <cell r="C255" t="str">
            <v>analog operation standard others 061 - access to the ""Televoting service""</v>
          </cell>
          <cell r="D255" t="str">
            <v>1030</v>
          </cell>
          <cell r="E255" t="str">
            <v>101020003324</v>
          </cell>
        </row>
        <row r="256">
          <cell r="B256" t="str">
            <v>109205202999</v>
          </cell>
          <cell r="C256" t="str">
            <v>Payphones Operator assisted telephone and fax service Services in national traffic  Domestic services with special tariffs  Other  "061 - access to the ""Televoting service"""</v>
          </cell>
          <cell r="D256" t="str">
            <v>1051</v>
          </cell>
          <cell r="E256" t="str">
            <v>101020003324</v>
          </cell>
        </row>
        <row r="257">
          <cell r="B257" t="str">
            <v>101020003363</v>
          </cell>
          <cell r="C257" t="str">
            <v>analog operation standard others 9766 - sending of telegrams by facsimile</v>
          </cell>
          <cell r="D257" t="str">
            <v>1030</v>
          </cell>
          <cell r="E257" t="str">
            <v>101020003363</v>
          </cell>
        </row>
        <row r="258">
          <cell r="B258" t="str">
            <v>101020190317</v>
          </cell>
          <cell r="C258" t="str">
            <v>analog operation standard others other reconnection of the temporarily disconnected subscriber terminal equipment because of non-payment</v>
          </cell>
          <cell r="D258" t="str">
            <v>1030</v>
          </cell>
          <cell r="E258" t="str">
            <v>101020190317</v>
          </cell>
        </row>
        <row r="259">
          <cell r="B259" t="str">
            <v>101020190318</v>
          </cell>
          <cell r="C259" t="str">
            <v>analog operation standard others other  dunning expenses</v>
          </cell>
          <cell r="D259" t="str">
            <v>1030</v>
          </cell>
          <cell r="E259" t="str">
            <v>101020190318</v>
          </cell>
        </row>
        <row r="260">
          <cell r="B260" t="str">
            <v>101020190320</v>
          </cell>
          <cell r="C260" t="str">
            <v>analog operation standard others other copy of bill</v>
          </cell>
          <cell r="D260" t="str">
            <v>1030</v>
          </cell>
          <cell r="E260" t="str">
            <v>101020190320</v>
          </cell>
        </row>
        <row r="261">
          <cell r="B261" t="str">
            <v>101020190321</v>
          </cell>
          <cell r="C261" t="str">
            <v>analog operation standard others other reconnection of the temporarily disconnected subscriber terminal equipment for home exchange or group line because of non-payment</v>
          </cell>
          <cell r="D261" t="str">
            <v>1030</v>
          </cell>
          <cell r="E261" t="str">
            <v>101020190321</v>
          </cell>
        </row>
        <row r="262">
          <cell r="B262" t="str">
            <v>109205203003</v>
          </cell>
          <cell r="C262" t="str">
            <v>Payphones Operator assisted telephone and fax service Services in national traffic  Domestic services with special tariffs  Access to VAS in the telephone network 060  0601 - 1st tariff group</v>
          </cell>
          <cell r="D262" t="str">
            <v>1051</v>
          </cell>
          <cell r="E262" t="str">
            <v>101020420272</v>
          </cell>
        </row>
        <row r="263">
          <cell r="B263" t="str">
            <v>109204962935</v>
          </cell>
          <cell r="C263" t="str">
            <v>Payphones Telephone and fax services on public place with automatic charge Domestic services with special tariffs Access to VAS in the telephone network 060 0601 - 1st tariff group</v>
          </cell>
          <cell r="E263" t="str">
            <v>101020420272</v>
          </cell>
        </row>
        <row r="264">
          <cell r="B264" t="str">
            <v>101020420266</v>
          </cell>
          <cell r="C264" t="str">
            <v>analog operation standard others Access to VAS in the telephone network 060  0601 - 1st tariff group</v>
          </cell>
          <cell r="D264" t="str">
            <v>1031</v>
          </cell>
          <cell r="E264" t="str">
            <v>101020420272</v>
          </cell>
        </row>
        <row r="265">
          <cell r="D265" t="str">
            <v>1031</v>
          </cell>
          <cell r="E265" t="str">
            <v>101020420273</v>
          </cell>
        </row>
        <row r="266">
          <cell r="D266" t="str">
            <v>1031</v>
          </cell>
          <cell r="E266" t="str">
            <v>101020420274</v>
          </cell>
        </row>
        <row r="267">
          <cell r="B267" t="str">
            <v>109204962936</v>
          </cell>
          <cell r="C267" t="str">
            <v>Payphones Telephone and fax services on public place with automatic charge Domestic services with special tariffs Access to VAS in the telephone network 060 0602 - 2nd tariff group</v>
          </cell>
          <cell r="E267" t="str">
            <v>101020420275</v>
          </cell>
        </row>
        <row r="268">
          <cell r="B268" t="str">
            <v>101020420267</v>
          </cell>
          <cell r="C268" t="str">
            <v>analog operation standard others Access to VAS in the telephone network 060  0602 - 2nd tariff group</v>
          </cell>
          <cell r="D268" t="str">
            <v>1031</v>
          </cell>
          <cell r="E268" t="str">
            <v>101020420275</v>
          </cell>
        </row>
        <row r="269">
          <cell r="B269" t="str">
            <v>109205203004</v>
          </cell>
          <cell r="C269" t="str">
            <v>Payphones Operator assisted telephone and fax service Services in national traffic  Domestic services with special tariffs  Access to VAS in the telephone network 060  0602 - 2nd tariff group</v>
          </cell>
          <cell r="D269" t="str">
            <v>1051</v>
          </cell>
          <cell r="E269" t="str">
            <v>101020420275</v>
          </cell>
        </row>
        <row r="270">
          <cell r="D270" t="str">
            <v>1031</v>
          </cell>
          <cell r="E270" t="str">
            <v>101020420276</v>
          </cell>
        </row>
        <row r="271">
          <cell r="D271" t="str">
            <v>1031</v>
          </cell>
          <cell r="E271" t="str">
            <v>101020420277</v>
          </cell>
        </row>
        <row r="272">
          <cell r="B272" t="str">
            <v>101020420268</v>
          </cell>
          <cell r="C272" t="str">
            <v>analog operation standard others Access to VAS in the telephone network 060  0603 - 3rd tariff group</v>
          </cell>
          <cell r="D272" t="str">
            <v>1031</v>
          </cell>
          <cell r="E272" t="str">
            <v>101020420278</v>
          </cell>
        </row>
        <row r="273">
          <cell r="B273" t="str">
            <v>109204962937</v>
          </cell>
          <cell r="C273" t="str">
            <v>Payphones Telephone and fax services on public place with automatic charge Domestic services with special tariffs Access to VAS in the telephone network 060 0603 - 3rd tariff group</v>
          </cell>
          <cell r="E273" t="str">
            <v>101020420278</v>
          </cell>
        </row>
        <row r="274">
          <cell r="B274" t="str">
            <v>109205203005</v>
          </cell>
          <cell r="C274" t="str">
            <v>Payphones Operator assisted telephone and fax service Services in national traffic  Domestic services with special tariffs  Access to VAS in the telephone network 060  0603 - 3rd tariff group</v>
          </cell>
          <cell r="D274" t="str">
            <v>1051</v>
          </cell>
          <cell r="E274" t="str">
            <v>101020420278</v>
          </cell>
        </row>
        <row r="275">
          <cell r="D275" t="str">
            <v>1031</v>
          </cell>
          <cell r="E275" t="str">
            <v>101020420279</v>
          </cell>
        </row>
        <row r="276">
          <cell r="D276" t="str">
            <v>1031</v>
          </cell>
          <cell r="E276" t="str">
            <v>101020420280</v>
          </cell>
        </row>
        <row r="277">
          <cell r="B277" t="str">
            <v>109204962938</v>
          </cell>
          <cell r="C277" t="str">
            <v>Payphones Telephone and fax services on public place with automatic charge Domestic services with special tariffs Access to VAS in the telephone network 060 0604 - 4th tariff group</v>
          </cell>
          <cell r="E277" t="str">
            <v>101020420281</v>
          </cell>
        </row>
        <row r="278">
          <cell r="B278" t="str">
            <v>101020420269</v>
          </cell>
          <cell r="C278" t="str">
            <v>analog operation standard others Access to VAS in the telephone network 060  0604 - 4th tariff group</v>
          </cell>
          <cell r="D278" t="str">
            <v>1031</v>
          </cell>
          <cell r="E278" t="str">
            <v>101020420281</v>
          </cell>
        </row>
        <row r="279">
          <cell r="B279" t="str">
            <v>109205203006</v>
          </cell>
          <cell r="C279" t="str">
            <v>Payphones Operator assisted telephone and fax service Services in national traffic  Domestic services with special tariffs  Access to VAS in the telephone network 060  0604 - 4th tariff group</v>
          </cell>
          <cell r="D279" t="str">
            <v>1051</v>
          </cell>
          <cell r="E279" t="str">
            <v>101020420281</v>
          </cell>
        </row>
        <row r="280">
          <cell r="D280" t="str">
            <v>1031</v>
          </cell>
          <cell r="E280" t="str">
            <v>101020420282</v>
          </cell>
        </row>
        <row r="281">
          <cell r="D281" t="str">
            <v>1031</v>
          </cell>
          <cell r="E281" t="str">
            <v>101020420283</v>
          </cell>
        </row>
        <row r="282">
          <cell r="B282" t="str">
            <v>109205203007</v>
          </cell>
          <cell r="C282" t="str">
            <v>Payphones Operator assisted telephone and fax service Services in national traffic  Domestic services with special tariffs  Access to VAS in the telephone network 060  0605 - 5th tariff group</v>
          </cell>
          <cell r="D282" t="str">
            <v>1051</v>
          </cell>
          <cell r="E282" t="str">
            <v>101020420284</v>
          </cell>
        </row>
        <row r="283">
          <cell r="B283" t="str">
            <v>101020420270</v>
          </cell>
          <cell r="C283" t="str">
            <v>analog operation standard others Access to VAS in the telephone network 060  0605 - 5th tariff group</v>
          </cell>
          <cell r="D283" t="str">
            <v>1031</v>
          </cell>
          <cell r="E283" t="str">
            <v>101020420284</v>
          </cell>
        </row>
        <row r="284">
          <cell r="B284" t="str">
            <v>109204962939</v>
          </cell>
          <cell r="C284" t="str">
            <v>Payphones Telephone and fax services on public place with automatic charge Domestic services with special tariffs Access to VAS in the telephone network 060 0605 - 5th tariff group</v>
          </cell>
          <cell r="E284" t="str">
            <v>101020420284</v>
          </cell>
        </row>
        <row r="285">
          <cell r="D285" t="str">
            <v>1031</v>
          </cell>
          <cell r="E285" t="str">
            <v>101020420285</v>
          </cell>
        </row>
        <row r="286">
          <cell r="D286" t="str">
            <v>1031</v>
          </cell>
          <cell r="E286" t="str">
            <v>101020420286</v>
          </cell>
        </row>
        <row r="287">
          <cell r="B287" t="str">
            <v>109205203008</v>
          </cell>
          <cell r="C287" t="str">
            <v>Payphones Operator assisted telephone and fax service Services in national traffic  Domestic services with special tariffs  Access to VAS in the telephone network 060  0606 - 6th tariff group</v>
          </cell>
          <cell r="D287" t="str">
            <v>1051</v>
          </cell>
          <cell r="E287" t="str">
            <v>101020420287</v>
          </cell>
        </row>
        <row r="288">
          <cell r="B288" t="str">
            <v>101020420271</v>
          </cell>
          <cell r="C288" t="str">
            <v>analog operation standard others Access to VAS in the telephone network 060  0606 - 6th tariff group</v>
          </cell>
          <cell r="D288" t="str">
            <v>1031</v>
          </cell>
          <cell r="E288" t="str">
            <v>101020420287</v>
          </cell>
        </row>
        <row r="289">
          <cell r="B289" t="str">
            <v>109204962940</v>
          </cell>
          <cell r="C289" t="str">
            <v>Payphones Telephone and fax services on public place with automatic charge Domestic services with special tariffs Access to VAS in the telephone network 060 0606 - 6th tariff group</v>
          </cell>
          <cell r="E289" t="str">
            <v>101020420287</v>
          </cell>
        </row>
        <row r="290">
          <cell r="D290" t="str">
            <v>1031</v>
          </cell>
          <cell r="E290" t="str">
            <v>101020420288</v>
          </cell>
        </row>
        <row r="291">
          <cell r="D291" t="str">
            <v>1031</v>
          </cell>
          <cell r="E291" t="str">
            <v>101020420289</v>
          </cell>
        </row>
        <row r="292">
          <cell r="B292" t="str">
            <v>101020423372</v>
          </cell>
          <cell r="C292" t="str">
            <v>analog operation standard others Access to VAS in the telephone network 060  0607 - 7th tariff group</v>
          </cell>
          <cell r="D292" t="str">
            <v>1031</v>
          </cell>
          <cell r="E292" t="str">
            <v>101020423374</v>
          </cell>
        </row>
        <row r="293">
          <cell r="B293" t="str">
            <v>109205203400</v>
          </cell>
          <cell r="C293" t="str">
            <v>Payphones Operator assisted telephone and fax service Services in national traffic  Domestic services with special tariffs  Access to VAS in the telephone network 060  0607 - 7th tariff group</v>
          </cell>
          <cell r="D293" t="str">
            <v>1051</v>
          </cell>
          <cell r="E293" t="str">
            <v>101020423374</v>
          </cell>
        </row>
        <row r="294">
          <cell r="B294" t="str">
            <v>109204963398</v>
          </cell>
          <cell r="C294" t="str">
            <v>Payphones Telephone and fax services on public place with automatic charge Domestic services with special tariffs  Access to VAS in the telephone network 060  0607 - 7th tariff group</v>
          </cell>
          <cell r="E294" t="str">
            <v>101020423374</v>
          </cell>
        </row>
        <row r="295">
          <cell r="D295" t="str">
            <v>1031</v>
          </cell>
          <cell r="E295" t="str">
            <v>101020423375</v>
          </cell>
        </row>
        <row r="296">
          <cell r="D296" t="str">
            <v>1031</v>
          </cell>
          <cell r="E296" t="str">
            <v>101020423376</v>
          </cell>
        </row>
        <row r="297">
          <cell r="B297" t="str">
            <v>109205203401</v>
          </cell>
          <cell r="C297" t="str">
            <v>Payphones Operator assisted telephone and fax service Services in national traffic  Domestic services with special tariffs  Access to VAS in the telephone network 060  0608 - 8th tariff group</v>
          </cell>
          <cell r="D297" t="str">
            <v>1051</v>
          </cell>
          <cell r="E297" t="str">
            <v>101020423377</v>
          </cell>
        </row>
        <row r="298">
          <cell r="B298" t="str">
            <v>101020423373</v>
          </cell>
          <cell r="C298" t="str">
            <v>analog operation standard others Access to VAS in the telephone network 060  0608 - 8th tariff group</v>
          </cell>
          <cell r="D298" t="str">
            <v>1031</v>
          </cell>
          <cell r="E298" t="str">
            <v>101020423377</v>
          </cell>
        </row>
        <row r="299">
          <cell r="B299" t="str">
            <v>109204963399</v>
          </cell>
          <cell r="C299" t="str">
            <v>Payphones Telephone and fax services on public place with automatic charge Domestic services with special tariffs  Access to VAS in the telephone network 060  0608 - 8th tariff group</v>
          </cell>
          <cell r="E299" t="str">
            <v>101020423377</v>
          </cell>
        </row>
        <row r="300">
          <cell r="D300" t="str">
            <v>1031</v>
          </cell>
          <cell r="E300" t="str">
            <v>101020423378</v>
          </cell>
        </row>
        <row r="301">
          <cell r="D301" t="str">
            <v>1031</v>
          </cell>
          <cell r="E301" t="str">
            <v>101020423379</v>
          </cell>
        </row>
        <row r="302">
          <cell r="B302" t="str">
            <v>101020423380</v>
          </cell>
          <cell r="C302" t="str">
            <v>analog operation others Calls for donation helping to build the Guide Dogs and Mobility Center</v>
          </cell>
          <cell r="D302" t="str">
            <v>1031</v>
          </cell>
          <cell r="E302" t="str">
            <v>101020423380</v>
          </cell>
        </row>
        <row r="303">
          <cell r="B303" t="str">
            <v>101020430245</v>
          </cell>
          <cell r="C303" t="str">
            <v>analog operation standard others semi-automatic wake-up  semi-automatic wake-up call (9100)</v>
          </cell>
          <cell r="D303" t="str">
            <v>1030</v>
          </cell>
          <cell r="E303" t="str">
            <v>101020430245</v>
          </cell>
        </row>
        <row r="304">
          <cell r="B304" t="str">
            <v>101020430246</v>
          </cell>
          <cell r="C304" t="str">
            <v>analog operation standard others automatic wake-up  activating service (9101)</v>
          </cell>
          <cell r="D304" t="str">
            <v>1030</v>
          </cell>
          <cell r="E304" t="str">
            <v>101020430246</v>
          </cell>
        </row>
        <row r="305">
          <cell r="B305" t="str">
            <v>101020430247</v>
          </cell>
          <cell r="C305" t="str">
            <v>analog operation standard others automatic wake-up  check of wake-up-service (9102)</v>
          </cell>
          <cell r="D305" t="str">
            <v>1030</v>
          </cell>
          <cell r="E305" t="str">
            <v>101020430247</v>
          </cell>
        </row>
        <row r="306">
          <cell r="B306" t="str">
            <v>101020430248</v>
          </cell>
          <cell r="C306" t="str">
            <v>analog operation standard others automatic wake-up  cancelling of one order (9103)</v>
          </cell>
          <cell r="D306" t="str">
            <v>1030</v>
          </cell>
          <cell r="E306" t="str">
            <v>101020430248</v>
          </cell>
        </row>
        <row r="307">
          <cell r="B307" t="str">
            <v>101020430249</v>
          </cell>
          <cell r="C307" t="str">
            <v>analog operation standard others automatic wake-up  cancelling of many orders (9107)</v>
          </cell>
          <cell r="D307" t="str">
            <v>1030</v>
          </cell>
          <cell r="E307" t="str">
            <v>101020430249</v>
          </cell>
        </row>
        <row r="308">
          <cell r="B308" t="str">
            <v>101020430250</v>
          </cell>
          <cell r="C308" t="str">
            <v>analog operation standard others semi-automatic wake-up  realization of individual order</v>
          </cell>
          <cell r="D308" t="str">
            <v>1030</v>
          </cell>
          <cell r="E308" t="str">
            <v>101020430250</v>
          </cell>
        </row>
        <row r="309">
          <cell r="B309" t="str">
            <v>101020430251</v>
          </cell>
          <cell r="C309" t="str">
            <v>analog operation standard others semi-automatic wake-up one performance per repeated order</v>
          </cell>
          <cell r="D309" t="str">
            <v>1030</v>
          </cell>
          <cell r="E309" t="str">
            <v>101020430251</v>
          </cell>
        </row>
        <row r="310">
          <cell r="B310" t="str">
            <v>101020440251</v>
          </cell>
          <cell r="C310" t="str">
            <v>analog operation standard others information services  981 - general information</v>
          </cell>
          <cell r="D310" t="str">
            <v>1030</v>
          </cell>
          <cell r="E310" t="str">
            <v>101020440251</v>
          </cell>
        </row>
        <row r="311">
          <cell r="B311" t="str">
            <v>101020440252</v>
          </cell>
          <cell r="C311" t="str">
            <v>analog operation standard others information services  988 - information on telephone numbers</v>
          </cell>
          <cell r="D311" t="str">
            <v>1030</v>
          </cell>
          <cell r="E311" t="str">
            <v>101020440252</v>
          </cell>
        </row>
        <row r="312">
          <cell r="B312" t="str">
            <v>101020440253</v>
          </cell>
          <cell r="C312" t="str">
            <v>analog operation standard others information services  9733 - information on Mobitel</v>
          </cell>
          <cell r="D312" t="str">
            <v>1030</v>
          </cell>
          <cell r="E312" t="str">
            <v>101020440253</v>
          </cell>
        </row>
        <row r="313">
          <cell r="B313" t="str">
            <v>101020440254</v>
          </cell>
          <cell r="C313" t="str">
            <v>analog operation standard others information services  9831 - contact person of telecommunication center</v>
          </cell>
          <cell r="D313" t="str">
            <v>1030</v>
          </cell>
          <cell r="E313" t="str">
            <v>101020440254</v>
          </cell>
        </row>
        <row r="314">
          <cell r="B314" t="str">
            <v>101020440255</v>
          </cell>
          <cell r="C314" t="str">
            <v>analog operation standard others information services  9832 - contact person of postal center</v>
          </cell>
          <cell r="D314" t="str">
            <v>1030</v>
          </cell>
          <cell r="E314" t="str">
            <v>101020440255</v>
          </cell>
        </row>
        <row r="315">
          <cell r="B315" t="str">
            <v>101020440256</v>
          </cell>
          <cell r="C315" t="str">
            <v>analog operation standard others information services  9841 - sports information</v>
          </cell>
          <cell r="D315" t="str">
            <v>1030</v>
          </cell>
          <cell r="E315" t="str">
            <v>101020440256</v>
          </cell>
        </row>
        <row r="316">
          <cell r="B316" t="str">
            <v>101020440257</v>
          </cell>
          <cell r="C316" t="str">
            <v>analog operation standard others information services  95 - exact time</v>
          </cell>
          <cell r="D316" t="str">
            <v>1030</v>
          </cell>
          <cell r="E316" t="str">
            <v>101020440257</v>
          </cell>
        </row>
        <row r="317">
          <cell r="B317" t="str">
            <v>101020440258</v>
          </cell>
          <cell r="C317" t="str">
            <v>analog operation standard others information services  9121 - Controller</v>
          </cell>
          <cell r="D317" t="str">
            <v>1030</v>
          </cell>
          <cell r="E317" t="str">
            <v>101020440258</v>
          </cell>
        </row>
        <row r="318">
          <cell r="B318" t="str">
            <v>101020443098</v>
          </cell>
          <cell r="C318" t="str">
            <v>analog operation standard others information services  9166-weather report</v>
          </cell>
          <cell r="D318" t="str">
            <v>1030</v>
          </cell>
          <cell r="E318" t="str">
            <v>101020443098</v>
          </cell>
        </row>
        <row r="319">
          <cell r="B319" t="str">
            <v>101020450260</v>
          </cell>
          <cell r="C319" t="str">
            <v>analog operation standard others complaints  9124 - telephone bill complaints</v>
          </cell>
          <cell r="D319" t="str">
            <v>1030</v>
          </cell>
          <cell r="E319" t="str">
            <v>101020450260</v>
          </cell>
        </row>
        <row r="320">
          <cell r="B320" t="str">
            <v>101020450261</v>
          </cell>
          <cell r="C320" t="str">
            <v>analog operation standard others complaints  977 - report on telephone failure</v>
          </cell>
          <cell r="D320" t="str">
            <v>1030</v>
          </cell>
          <cell r="E320" t="str">
            <v>101020450261</v>
          </cell>
        </row>
        <row r="321">
          <cell r="B321" t="str">
            <v>101020450263</v>
          </cell>
          <cell r="C321" t="str">
            <v>analog operation standard others complaints  979 - report on PTU failure</v>
          </cell>
          <cell r="D321" t="str">
            <v>1030</v>
          </cell>
          <cell r="E321" t="str">
            <v>101020450263</v>
          </cell>
        </row>
        <row r="322">
          <cell r="B322" t="str">
            <v>101020453403</v>
          </cell>
          <cell r="C322" t="str">
            <v>Mobile SLA Sale of HT Mobile-Products in HT-Shops</v>
          </cell>
          <cell r="D322" t="str">
            <v>9060</v>
          </cell>
          <cell r="E322" t="str">
            <v>101020453403</v>
          </cell>
        </row>
        <row r="323">
          <cell r="B323" t="str">
            <v>101020453404</v>
          </cell>
          <cell r="C323" t="str">
            <v>HT Mobile -service of sale mobile products and service -Primary commission (Trend + Classic)</v>
          </cell>
          <cell r="D323" t="str">
            <v>9060</v>
          </cell>
          <cell r="E323" t="str">
            <v>101020453404</v>
          </cell>
        </row>
        <row r="324">
          <cell r="B324" t="str">
            <v>101020453405</v>
          </cell>
          <cell r="C324" t="str">
            <v>HT Mobile -service of charge bill of HT mobile in HT centers</v>
          </cell>
          <cell r="D324" t="str">
            <v>9060</v>
          </cell>
          <cell r="E324" t="str">
            <v>101020453405</v>
          </cell>
        </row>
        <row r="325">
          <cell r="B325" t="str">
            <v>101020453406</v>
          </cell>
          <cell r="C325" t="str">
            <v>HT Mobile -service of sale mobile products and service -Primary commission (Activ + Pro)</v>
          </cell>
          <cell r="D325" t="str">
            <v>9060</v>
          </cell>
          <cell r="E325" t="str">
            <v>101020453406</v>
          </cell>
        </row>
        <row r="326">
          <cell r="B326" t="str">
            <v>101020453407</v>
          </cell>
          <cell r="C326" t="str">
            <v>HT Mobile -service of sale mobile products and service -Bonus (Trend + Classic)</v>
          </cell>
          <cell r="D326" t="str">
            <v>9060</v>
          </cell>
          <cell r="E326" t="str">
            <v>101020453407</v>
          </cell>
        </row>
        <row r="327">
          <cell r="B327" t="str">
            <v>101020453408</v>
          </cell>
          <cell r="C327" t="str">
            <v>HT Mobile -service of sale mobile products and service -Bonus (Activ + Pro)</v>
          </cell>
          <cell r="D327" t="str">
            <v>9060</v>
          </cell>
          <cell r="E327" t="str">
            <v>101020453408</v>
          </cell>
        </row>
        <row r="328">
          <cell r="B328" t="str">
            <v>101020453409</v>
          </cell>
          <cell r="C328" t="str">
            <v>HT Mobile -service of sale mobile products and service -Additional commission A</v>
          </cell>
          <cell r="D328" t="str">
            <v>9060</v>
          </cell>
          <cell r="E328" t="str">
            <v>101020453409</v>
          </cell>
        </row>
        <row r="329">
          <cell r="B329" t="str">
            <v>101020453410</v>
          </cell>
          <cell r="C329" t="str">
            <v>HT Mobile -service of sale mobile products and service -Additional commission B</v>
          </cell>
          <cell r="D329" t="str">
            <v>9060</v>
          </cell>
          <cell r="E329" t="str">
            <v>101020453410</v>
          </cell>
        </row>
        <row r="330">
          <cell r="B330" t="str">
            <v>101020453411</v>
          </cell>
          <cell r="C330" t="str">
            <v>HT Mobile -service of sale mobile products and service -Additional commission C</v>
          </cell>
          <cell r="D330" t="str">
            <v>9060</v>
          </cell>
          <cell r="E330" t="str">
            <v>101020453411</v>
          </cell>
        </row>
        <row r="331">
          <cell r="B331" t="str">
            <v>101020453412</v>
          </cell>
          <cell r="C331" t="str">
            <v>HT Mobile -service of sale mobile products and service -commission for changing Cronet SIM card</v>
          </cell>
          <cell r="D331" t="str">
            <v>9060</v>
          </cell>
          <cell r="E331" t="str">
            <v>101020453412</v>
          </cell>
        </row>
        <row r="332">
          <cell r="B332" t="str">
            <v>101020453413</v>
          </cell>
          <cell r="C332" t="str">
            <v>HT Mobile -service of sale mobile products and service -commission for NMT activation</v>
          </cell>
          <cell r="D332" t="str">
            <v>9060</v>
          </cell>
          <cell r="E332" t="str">
            <v>101020453413</v>
          </cell>
        </row>
        <row r="333">
          <cell r="B333" t="str">
            <v>101020453414</v>
          </cell>
          <cell r="C333" t="str">
            <v>HT Mobile -service of sale mobile products and service -commission for Simpa prijelaz</v>
          </cell>
          <cell r="D333" t="str">
            <v>9060</v>
          </cell>
          <cell r="E333" t="str">
            <v>101020453414</v>
          </cell>
        </row>
        <row r="334">
          <cell r="B334" t="str">
            <v>101020453415</v>
          </cell>
          <cell r="C334" t="str">
            <v>HT Mobile -service of sale mobile products and service -commission for Mobitel prijelaz</v>
          </cell>
          <cell r="D334" t="str">
            <v>9060</v>
          </cell>
          <cell r="E334" t="str">
            <v>101020453415</v>
          </cell>
        </row>
        <row r="335">
          <cell r="B335" t="str">
            <v>101020453416</v>
          </cell>
          <cell r="C335" t="str">
            <v>HT Mobile -service of sale mobile products and service -commission for produljenje trajanja pretplatničkog odnosa</v>
          </cell>
          <cell r="D335" t="str">
            <v>9060</v>
          </cell>
          <cell r="E335" t="str">
            <v>101020453416</v>
          </cell>
        </row>
        <row r="336">
          <cell r="B336" t="str">
            <v>101020453417</v>
          </cell>
          <cell r="C336" t="str">
            <v>HT Mobile -service of sale mobile products and service -commission for VPN M</v>
          </cell>
          <cell r="D336" t="str">
            <v>9060</v>
          </cell>
          <cell r="E336" t="str">
            <v>101020453417</v>
          </cell>
        </row>
        <row r="337">
          <cell r="B337" t="str">
            <v>101020453418</v>
          </cell>
          <cell r="C337" t="str">
            <v>HT Mobile -service of sale mobile products and service -commission for conecting with business customer</v>
          </cell>
          <cell r="D337" t="str">
            <v>9060</v>
          </cell>
          <cell r="E337" t="str">
            <v>101020453418</v>
          </cell>
        </row>
        <row r="338">
          <cell r="B338" t="str">
            <v>101020453419</v>
          </cell>
          <cell r="C338" t="str">
            <v>HT Mobile -service of sale mobile products and service -Additional Commission</v>
          </cell>
          <cell r="D338" t="str">
            <v>9060</v>
          </cell>
          <cell r="E338" t="str">
            <v>101020453419</v>
          </cell>
        </row>
        <row r="339">
          <cell r="B339" t="str">
            <v>101020460200</v>
          </cell>
          <cell r="C339" t="str">
            <v>analog operation standard others changes on demand of the subscriber contract cancellation</v>
          </cell>
          <cell r="D339" t="str">
            <v>1030</v>
          </cell>
          <cell r="E339" t="str">
            <v>101020460200</v>
          </cell>
        </row>
        <row r="340">
          <cell r="B340" t="str">
            <v>101020460276</v>
          </cell>
          <cell r="C340" t="str">
            <v>analog operation standard others changes on demand of the subscriber reconnection of the temporary disconnected subscriber</v>
          </cell>
          <cell r="D340" t="str">
            <v>1030</v>
          </cell>
          <cell r="E340" t="str">
            <v>101020460276</v>
          </cell>
        </row>
        <row r="341">
          <cell r="B341" t="str">
            <v>101020460277</v>
          </cell>
          <cell r="C341" t="str">
            <v>analog operation standard others changes on demand of the subscriber moving with change of address of the subscriber terminal equipment# per line</v>
          </cell>
          <cell r="D341" t="str">
            <v>1030</v>
          </cell>
          <cell r="E341" t="str">
            <v>101020460277</v>
          </cell>
        </row>
        <row r="342">
          <cell r="B342" t="str">
            <v>101020460279</v>
          </cell>
          <cell r="C342" t="str">
            <v>analog operation standard others changes on demand of the subscriber  change of address for delivery of bills residential customer</v>
          </cell>
          <cell r="D342" t="str">
            <v>1030</v>
          </cell>
          <cell r="E342" t="str">
            <v>101020460279</v>
          </cell>
        </row>
        <row r="343">
          <cell r="B343" t="str">
            <v>101020460281</v>
          </cell>
          <cell r="C343" t="str">
            <v>analog operation standard others changes on demand of the subscriber  secret number residential customer</v>
          </cell>
          <cell r="D343" t="str">
            <v>1030</v>
          </cell>
          <cell r="E343" t="str">
            <v>101020460281</v>
          </cell>
        </row>
        <row r="344">
          <cell r="B344" t="str">
            <v>101020460282</v>
          </cell>
          <cell r="C344" t="str">
            <v>analog operation standard others changes on demand of the subscriber  change of data of subscriber residential customer</v>
          </cell>
          <cell r="D344" t="str">
            <v>1030</v>
          </cell>
          <cell r="E344" t="str">
            <v>101020460282</v>
          </cell>
        </row>
        <row r="345">
          <cell r="B345" t="str">
            <v>101020460283</v>
          </cell>
          <cell r="C345" t="str">
            <v>analog operation standard others changes on demand of the subscriber moving of home subscriber exchange with change of address or within the same address of the subscriber terminal equipment, per line or channel</v>
          </cell>
          <cell r="D345" t="str">
            <v>1030</v>
          </cell>
          <cell r="E345" t="str">
            <v>101020460283</v>
          </cell>
        </row>
        <row r="346">
          <cell r="B346" t="str">
            <v>101020460284</v>
          </cell>
          <cell r="C346" t="str">
            <v>analog operation standard others changes on demand of the subscriber  change of address for delivery of bills business customer</v>
          </cell>
          <cell r="D346" t="str">
            <v>1030</v>
          </cell>
          <cell r="E346" t="str">
            <v>101020460284</v>
          </cell>
        </row>
        <row r="347">
          <cell r="B347" t="str">
            <v>101020460285</v>
          </cell>
          <cell r="C347" t="str">
            <v>analog operation standard others changes on demand of the subscriber  change of data of subscriber business customer</v>
          </cell>
          <cell r="D347" t="str">
            <v>1030</v>
          </cell>
          <cell r="E347" t="str">
            <v>101020460285</v>
          </cell>
        </row>
        <row r="348">
          <cell r="B348" t="str">
            <v>101020460274</v>
          </cell>
          <cell r="C348" t="str">
            <v>analog operation standard others changes on demand of the subscriber  change of call number  PSTN</v>
          </cell>
          <cell r="D348" t="str">
            <v>1030</v>
          </cell>
          <cell r="E348" t="str">
            <v>101020460287</v>
          </cell>
        </row>
        <row r="349">
          <cell r="B349" t="str">
            <v>101020460275</v>
          </cell>
          <cell r="C349" t="str">
            <v>analog operation standard others changes on demand of the subscriber  change of call number  ISDN</v>
          </cell>
          <cell r="D349" t="str">
            <v>1030</v>
          </cell>
          <cell r="E349" t="str">
            <v>101020460287</v>
          </cell>
        </row>
        <row r="350">
          <cell r="B350" t="str">
            <v>102063460983</v>
          </cell>
          <cell r="C350" t="str">
            <v>ISDN basic access Operation standard point-to-multipoint others changes on demand of the subscriber reinstallation of terminal equipment to the PSTN network with the cancellation of the ISDN service</v>
          </cell>
          <cell r="D350" t="str">
            <v>1030</v>
          </cell>
          <cell r="E350" t="str">
            <v>101020460288</v>
          </cell>
        </row>
        <row r="351">
          <cell r="B351" t="str">
            <v>102083461326</v>
          </cell>
          <cell r="C351" t="str">
            <v>ISDN basic access operation comfort others changes on demand of the subscriber reinstallation of terminal equipment to the PSTN network with the cancellation of the ISDN service</v>
          </cell>
          <cell r="D351" t="str">
            <v>1030</v>
          </cell>
          <cell r="E351" t="str">
            <v>101020460288</v>
          </cell>
        </row>
        <row r="352">
          <cell r="B352" t="str">
            <v>102103461668</v>
          </cell>
          <cell r="C352" t="str">
            <v>ISDN basic access operation comfort+  others changes on demand of the subscriber reinstallation of terminal equipment to the PSTN network with the cancellation of the ISDN service</v>
          </cell>
          <cell r="D352" t="str">
            <v>1030</v>
          </cell>
          <cell r="E352" t="str">
            <v>101020460288</v>
          </cell>
        </row>
        <row r="353">
          <cell r="B353" t="str">
            <v>102123462011</v>
          </cell>
          <cell r="C353" t="str">
            <v>ISDN basic access operation business  others changes on demand of the subscriber reinstallation of terminal equipment to the PSTN network with the cancellation of the ISDN service</v>
          </cell>
          <cell r="D353" t="str">
            <v>1030</v>
          </cell>
          <cell r="E353" t="str">
            <v>101020460288</v>
          </cell>
        </row>
        <row r="354">
          <cell r="B354" t="str">
            <v>102043460640</v>
          </cell>
          <cell r="C354" t="str">
            <v>ISDN basic access Operation standard point-to-point others changes on demand of the subscriber reinstallation of terminal equipment to the PSTN network with the cancellation of the ISDN service</v>
          </cell>
          <cell r="D354" t="str">
            <v>1030</v>
          </cell>
          <cell r="E354" t="str">
            <v>101020460288</v>
          </cell>
        </row>
        <row r="355">
          <cell r="B355" t="str">
            <v>101020460286</v>
          </cell>
          <cell r="C355" t="str">
            <v>analog operation standard others changes on demand of the subscriber reinstallation of terminal equipment to PSTN network with cancelation of the ISDN</v>
          </cell>
          <cell r="D355" t="str">
            <v>1030</v>
          </cell>
          <cell r="E355" t="str">
            <v>101020460288</v>
          </cell>
        </row>
        <row r="356">
          <cell r="B356" t="str">
            <v>103145462390</v>
          </cell>
          <cell r="C356" t="str">
            <v>ISDN prime access operation basic package others changes on demand of the subscriber reinstallation of terminal equipment to the PSTN network with the cancellation of the ISDN service</v>
          </cell>
          <cell r="D356" t="str">
            <v>1030</v>
          </cell>
          <cell r="E356" t="str">
            <v>101020460288</v>
          </cell>
        </row>
        <row r="357">
          <cell r="B357" t="str">
            <v>101020460302</v>
          </cell>
          <cell r="C357" t="str">
            <v>analog operation standard others changes on demand of the subscriber  secret number business customer</v>
          </cell>
          <cell r="D357" t="str">
            <v>1030</v>
          </cell>
          <cell r="E357" t="str">
            <v>101020460302</v>
          </cell>
        </row>
        <row r="358">
          <cell r="B358" t="str">
            <v>101020460400</v>
          </cell>
          <cell r="C358" t="str">
            <v>analog operation standard others changes on demand of the subscriber temporary disconnection of subscriber</v>
          </cell>
          <cell r="D358" t="str">
            <v>1030</v>
          </cell>
          <cell r="E358" t="str">
            <v>101020460400</v>
          </cell>
        </row>
        <row r="359">
          <cell r="B359" t="str">
            <v>101020460600</v>
          </cell>
          <cell r="C359" t="str">
            <v>analog operation standard others changes on demand of the subscriber transfer of subscriber relationship with change of name</v>
          </cell>
          <cell r="D359" t="str">
            <v>1030</v>
          </cell>
          <cell r="E359" t="str">
            <v>101020460600</v>
          </cell>
        </row>
        <row r="360">
          <cell r="B360" t="str">
            <v>101020460700</v>
          </cell>
          <cell r="C360" t="str">
            <v>analog operation standard others changes on demand of the subscriber moving and changing of terminal equipment within the same building</v>
          </cell>
          <cell r="D360" t="str">
            <v>1030</v>
          </cell>
          <cell r="E360" t="str">
            <v>101020460701</v>
          </cell>
        </row>
        <row r="361">
          <cell r="B361" t="str">
            <v>101020460278</v>
          </cell>
          <cell r="C361" t="str">
            <v>analog operation standard others changes on demand of the subscriber  transfer of subscriber relationship to another exchange</v>
          </cell>
          <cell r="D361" t="str">
            <v>1030</v>
          </cell>
          <cell r="E361" t="str">
            <v>101020460701</v>
          </cell>
        </row>
        <row r="362">
          <cell r="B362" t="str">
            <v>101020460280</v>
          </cell>
          <cell r="C362" t="str">
            <v>analog operation standard others changes on demand of the subscriber  change of subscriber terminal equipment</v>
          </cell>
          <cell r="D362" t="str">
            <v>1030</v>
          </cell>
          <cell r="E362" t="str">
            <v>101020460701</v>
          </cell>
        </row>
        <row r="363">
          <cell r="B363" t="str">
            <v>101020460750</v>
          </cell>
          <cell r="C363" t="str">
            <v>analog operation standard others changes on demand of the subscriber change of tariff package more than 2 times per year 'Paket Mini halo'</v>
          </cell>
          <cell r="D363" t="str">
            <v>1030</v>
          </cell>
          <cell r="E363" t="str">
            <v>101020460756</v>
          </cell>
        </row>
        <row r="364">
          <cell r="B364" t="str">
            <v>101020460754</v>
          </cell>
          <cell r="C364" t="str">
            <v>analog operation standard others changes on demand of the subscriber change of tariff package more than 2 times per year regular package</v>
          </cell>
          <cell r="D364" t="str">
            <v>1030</v>
          </cell>
          <cell r="E364" t="str">
            <v>101020460756</v>
          </cell>
        </row>
        <row r="365">
          <cell r="B365" t="str">
            <v>101020460752</v>
          </cell>
          <cell r="C365" t="str">
            <v>analog operation standard others changes on demand of the subscriber change of tariff package more than 2 times per year 'Paket Halo plus'</v>
          </cell>
          <cell r="D365" t="str">
            <v>1030</v>
          </cell>
          <cell r="E365" t="str">
            <v>101020460756</v>
          </cell>
        </row>
        <row r="366">
          <cell r="B366" t="str">
            <v>101020460755</v>
          </cell>
          <cell r="C366" t="str">
            <v>analog operation standard others changes on demand of the subscriber change of tariff package in year 2003. or up to 2 times per each following year regular package</v>
          </cell>
          <cell r="D366" t="str">
            <v>1030</v>
          </cell>
          <cell r="E366" t="str">
            <v>101020460757</v>
          </cell>
        </row>
        <row r="367">
          <cell r="B367" t="str">
            <v>101020460751</v>
          </cell>
          <cell r="C367" t="str">
            <v>analog operation standard others changes on demand of the subscriber change of tariff package in year 2003. or up to 2 times per each following year 'Paket Mini halo'</v>
          </cell>
          <cell r="D367" t="str">
            <v>1030</v>
          </cell>
          <cell r="E367" t="str">
            <v>101020460757</v>
          </cell>
        </row>
        <row r="368">
          <cell r="B368" t="str">
            <v>101020460753</v>
          </cell>
          <cell r="C368" t="str">
            <v>analog operation standard others changes on demand of the subscriber change of tariff package in year 2003. or up to 2 times per each following year 'Paket Halo plus'</v>
          </cell>
          <cell r="D368" t="str">
            <v>1030</v>
          </cell>
          <cell r="E368" t="str">
            <v>101020460757</v>
          </cell>
        </row>
        <row r="369">
          <cell r="B369" t="str">
            <v>101021025000</v>
          </cell>
          <cell r="C369" t="str">
            <v>analog group line (series,PBX,home exchange) operation business single itemized bill (ITB) on demand - paper</v>
          </cell>
          <cell r="D369" t="str">
            <v>1030</v>
          </cell>
          <cell r="E369" t="str">
            <v>101020465001</v>
          </cell>
        </row>
        <row r="370">
          <cell r="B370" t="str">
            <v>102063465000</v>
          </cell>
          <cell r="C370" t="str">
            <v>ISDN basic access operation standard point-to-multipoint single itemized bill (ITB) on demand - paper</v>
          </cell>
          <cell r="D370" t="str">
            <v>1030</v>
          </cell>
          <cell r="E370" t="str">
            <v>101020465001</v>
          </cell>
        </row>
        <row r="371">
          <cell r="B371" t="str">
            <v>102104005000</v>
          </cell>
          <cell r="C371" t="str">
            <v>ISDN basic access subscription business itemized billing (ITB) on demand - paper</v>
          </cell>
          <cell r="D371" t="str">
            <v>1030</v>
          </cell>
          <cell r="E371" t="str">
            <v>101020465001</v>
          </cell>
        </row>
        <row r="372">
          <cell r="B372" t="str">
            <v>102064005000</v>
          </cell>
          <cell r="C372" t="str">
            <v>ISDN basic access subscription comfort itemized billing (ITB) on demand - paper</v>
          </cell>
          <cell r="D372" t="str">
            <v>1030</v>
          </cell>
          <cell r="E372" t="str">
            <v>101020465001</v>
          </cell>
        </row>
        <row r="373">
          <cell r="B373" t="str">
            <v>102084005000</v>
          </cell>
          <cell r="C373" t="str">
            <v>ISDN basic access subscription comfort+ itemized billing (ITB) on demand - paper</v>
          </cell>
          <cell r="D373" t="str">
            <v>1030</v>
          </cell>
          <cell r="E373" t="str">
            <v>101020465001</v>
          </cell>
        </row>
        <row r="374">
          <cell r="B374" t="str">
            <v>102083465000</v>
          </cell>
          <cell r="C374" t="str">
            <v>ISDN basic access operation comfort single itemized bill (ITB) on demand - paper</v>
          </cell>
          <cell r="D374" t="str">
            <v>1030</v>
          </cell>
          <cell r="E374" t="str">
            <v>101020465001</v>
          </cell>
        </row>
        <row r="375">
          <cell r="B375" t="str">
            <v>103126005000</v>
          </cell>
          <cell r="C375" t="str">
            <v>ISDN prime access subscription basic package itemized billing (ITB) on demand - paper</v>
          </cell>
          <cell r="D375" t="str">
            <v>1030</v>
          </cell>
          <cell r="E375" t="str">
            <v>101020465001</v>
          </cell>
        </row>
        <row r="376">
          <cell r="B376" t="str">
            <v>102123465000</v>
          </cell>
          <cell r="C376" t="str">
            <v>ISDN basic access operation business single itemized bill (ITB) on demand - paper</v>
          </cell>
          <cell r="D376" t="str">
            <v>1030</v>
          </cell>
          <cell r="E376" t="str">
            <v>101020465001</v>
          </cell>
        </row>
        <row r="377">
          <cell r="B377" t="str">
            <v>101002005000</v>
          </cell>
          <cell r="C377" t="str">
            <v>analog subscription standard itemized billing (ITB) on demand - paper</v>
          </cell>
          <cell r="D377" t="str">
            <v>1030</v>
          </cell>
          <cell r="E377" t="str">
            <v>101020465001</v>
          </cell>
        </row>
        <row r="378">
          <cell r="B378" t="str">
            <v>103145465000</v>
          </cell>
          <cell r="C378" t="str">
            <v>ISDN prime access operation basic package single itemized bill (ITB) on demand - paper</v>
          </cell>
          <cell r="D378" t="str">
            <v>1030</v>
          </cell>
          <cell r="E378" t="str">
            <v>101020465001</v>
          </cell>
        </row>
        <row r="379">
          <cell r="B379" t="str">
            <v>101020465000</v>
          </cell>
          <cell r="C379" t="str">
            <v>analog operation standard single itemized bill (ITB) on demand - paper</v>
          </cell>
          <cell r="D379" t="str">
            <v>1030</v>
          </cell>
          <cell r="E379" t="str">
            <v>101020465001</v>
          </cell>
        </row>
        <row r="380">
          <cell r="B380" t="str">
            <v>102043465000</v>
          </cell>
          <cell r="C380" t="str">
            <v>ISDN basic access operation standard point-to-point single itemized bill (ITB) on demand - paper</v>
          </cell>
          <cell r="D380" t="str">
            <v>1030</v>
          </cell>
          <cell r="E380" t="str">
            <v>101020465001</v>
          </cell>
        </row>
        <row r="381">
          <cell r="B381" t="str">
            <v>102103465000</v>
          </cell>
          <cell r="C381" t="str">
            <v>ISDN basic access operation comfort+ single itemized bill (ITB) on demand - paper</v>
          </cell>
          <cell r="D381" t="str">
            <v>1030</v>
          </cell>
          <cell r="E381" t="str">
            <v>101020465001</v>
          </cell>
        </row>
        <row r="382">
          <cell r="B382" t="str">
            <v>102024005000</v>
          </cell>
          <cell r="C382" t="str">
            <v>ISDN basic access subscription standard point-to-point itemized billing (ITB) on demand - paper</v>
          </cell>
          <cell r="D382" t="str">
            <v>1030</v>
          </cell>
          <cell r="E382" t="str">
            <v>101020465001</v>
          </cell>
        </row>
        <row r="383">
          <cell r="B383" t="str">
            <v>102044005000</v>
          </cell>
          <cell r="C383" t="str">
            <v>ISDN basic access subscription standard point-to-multipoint itemized billing (ITB) on demand - paper</v>
          </cell>
          <cell r="D383" t="str">
            <v>1030</v>
          </cell>
          <cell r="E383" t="str">
            <v>101020465001</v>
          </cell>
        </row>
        <row r="384">
          <cell r="B384" t="str">
            <v>101021005000</v>
          </cell>
          <cell r="C384" t="str">
            <v>analog group line (series,PBX,home exchange) subscription business itemized billing (ITB) on demand - paper</v>
          </cell>
          <cell r="D384" t="str">
            <v>1030</v>
          </cell>
          <cell r="E384" t="str">
            <v>101020465001</v>
          </cell>
        </row>
        <row r="385">
          <cell r="B385" t="str">
            <v>103145465010</v>
          </cell>
          <cell r="C385" t="str">
            <v>ISDN prime access operation basic package single itemized bill (ITB) on demand - e-mail</v>
          </cell>
          <cell r="D385" t="str">
            <v>1030</v>
          </cell>
          <cell r="E385" t="str">
            <v>101020465011</v>
          </cell>
        </row>
        <row r="386">
          <cell r="B386" t="str">
            <v>102104005010</v>
          </cell>
          <cell r="C386" t="str">
            <v>ISDN basic access subscription business itemized billing (ITB) on demand - e-mail</v>
          </cell>
          <cell r="D386" t="str">
            <v>1030</v>
          </cell>
          <cell r="E386" t="str">
            <v>101020465011</v>
          </cell>
        </row>
        <row r="387">
          <cell r="B387" t="str">
            <v>102063465010</v>
          </cell>
          <cell r="C387" t="str">
            <v>ISDN basic access operation standard point-to-multipoint single itemized bill (ITB) on demand - e-mail</v>
          </cell>
          <cell r="D387" t="str">
            <v>1030</v>
          </cell>
          <cell r="E387" t="str">
            <v>101020465011</v>
          </cell>
        </row>
        <row r="388">
          <cell r="B388" t="str">
            <v>102083465010</v>
          </cell>
          <cell r="C388" t="str">
            <v>ISDN basic access operation comfort single itemized bill (ITB) on demand - e-mail</v>
          </cell>
          <cell r="D388" t="str">
            <v>1030</v>
          </cell>
          <cell r="E388" t="str">
            <v>101020465011</v>
          </cell>
        </row>
        <row r="389">
          <cell r="B389" t="str">
            <v>102043465010</v>
          </cell>
          <cell r="C389" t="str">
            <v>ISDN basic access operation standard point-to-point single itemized bill (ITB) on demand - e-mail</v>
          </cell>
          <cell r="D389" t="str">
            <v>1030</v>
          </cell>
          <cell r="E389" t="str">
            <v>101020465011</v>
          </cell>
        </row>
        <row r="390">
          <cell r="B390" t="str">
            <v>102103465010</v>
          </cell>
          <cell r="C390" t="str">
            <v>ISDN basic access operation comfort+ single itemized bill (ITB) on demand - e-mail</v>
          </cell>
          <cell r="D390" t="str">
            <v>1030</v>
          </cell>
          <cell r="E390" t="str">
            <v>101020465011</v>
          </cell>
        </row>
        <row r="391">
          <cell r="B391" t="str">
            <v>102123465010</v>
          </cell>
          <cell r="C391" t="str">
            <v>ISDN basic access operation business single itemized bill (ITB) on demand - e-mail</v>
          </cell>
          <cell r="D391" t="str">
            <v>1030</v>
          </cell>
          <cell r="E391" t="str">
            <v>101020465011</v>
          </cell>
        </row>
        <row r="392">
          <cell r="B392" t="str">
            <v>101002005010</v>
          </cell>
          <cell r="C392" t="str">
            <v>analog subscription standard itemized billing (ITB) on demand - e-mail</v>
          </cell>
          <cell r="D392" t="str">
            <v>1030</v>
          </cell>
          <cell r="E392" t="str">
            <v>101020465011</v>
          </cell>
        </row>
        <row r="393">
          <cell r="B393" t="str">
            <v>103126005010</v>
          </cell>
          <cell r="C393" t="str">
            <v>ISDN prime access subscription basic package itemized billing (ITB) on demand - e-mail</v>
          </cell>
          <cell r="D393" t="str">
            <v>1030</v>
          </cell>
          <cell r="E393" t="str">
            <v>101020465011</v>
          </cell>
        </row>
        <row r="394">
          <cell r="B394" t="str">
            <v>101020465010</v>
          </cell>
          <cell r="C394" t="str">
            <v>analog operation standard single itemized bill (ITB) on demand - e-mail</v>
          </cell>
          <cell r="D394" t="str">
            <v>1030</v>
          </cell>
          <cell r="E394" t="str">
            <v>101020465011</v>
          </cell>
        </row>
        <row r="395">
          <cell r="B395" t="str">
            <v>101021005010</v>
          </cell>
          <cell r="C395" t="str">
            <v>analog group line (series,PBX,home exchange) subscription business itemized billing (ITB) on demand - e-mail</v>
          </cell>
          <cell r="D395" t="str">
            <v>1030</v>
          </cell>
          <cell r="E395" t="str">
            <v>101020465011</v>
          </cell>
        </row>
        <row r="396">
          <cell r="B396" t="str">
            <v>101021025010</v>
          </cell>
          <cell r="C396" t="str">
            <v>analog group line (series,PBX,home exchange) operation business single itemized bill (ITB) on demand - e-mail</v>
          </cell>
          <cell r="D396" t="str">
            <v>1030</v>
          </cell>
          <cell r="E396" t="str">
            <v>101020465011</v>
          </cell>
        </row>
        <row r="397">
          <cell r="B397" t="str">
            <v>102084005010</v>
          </cell>
          <cell r="C397" t="str">
            <v>ISDN basic access subscription comfort+ itemized billing (ITB) on demand - e-mail</v>
          </cell>
          <cell r="D397" t="str">
            <v>1030</v>
          </cell>
          <cell r="E397" t="str">
            <v>101020465011</v>
          </cell>
        </row>
        <row r="398">
          <cell r="B398" t="str">
            <v>102064005010</v>
          </cell>
          <cell r="C398" t="str">
            <v>ISDN basic access subscription comfort itemized billing (ITB) on demand - e-mail</v>
          </cell>
          <cell r="D398" t="str">
            <v>1030</v>
          </cell>
          <cell r="E398" t="str">
            <v>101020465011</v>
          </cell>
        </row>
        <row r="399">
          <cell r="B399" t="str">
            <v>102044005010</v>
          </cell>
          <cell r="C399" t="str">
            <v>ISDN basic access subscription standard point-to-multipoint itemized billing (ITB) on demand - e-mail</v>
          </cell>
          <cell r="D399" t="str">
            <v>1030</v>
          </cell>
          <cell r="E399" t="str">
            <v>101020465011</v>
          </cell>
        </row>
        <row r="400">
          <cell r="B400" t="str">
            <v>102024005010</v>
          </cell>
          <cell r="C400" t="str">
            <v>ISDN basic access subscription standard point-to-point itemized billing (ITB) on demand - e-mail</v>
          </cell>
          <cell r="D400" t="str">
            <v>1030</v>
          </cell>
          <cell r="E400" t="str">
            <v>101020465011</v>
          </cell>
        </row>
        <row r="401">
          <cell r="B401" t="str">
            <v>103145465020</v>
          </cell>
          <cell r="C401" t="str">
            <v>ISDN prime access operation basic package single itemized bill (ITB) on demand - CD ROM</v>
          </cell>
          <cell r="D401" t="str">
            <v>1030</v>
          </cell>
          <cell r="E401" t="str">
            <v>101020465021</v>
          </cell>
        </row>
        <row r="402">
          <cell r="B402" t="str">
            <v>102103465020</v>
          </cell>
          <cell r="C402" t="str">
            <v>ISDN basic access operation comfort+ single itemized bill (ITB) on demand - CD ROM</v>
          </cell>
          <cell r="D402" t="str">
            <v>1030</v>
          </cell>
          <cell r="E402" t="str">
            <v>101020465021</v>
          </cell>
        </row>
        <row r="403">
          <cell r="B403" t="str">
            <v>102083465020</v>
          </cell>
          <cell r="C403" t="str">
            <v>ISDN basic access operation comfort single itemized bill (ITB) on demand - CD ROM</v>
          </cell>
          <cell r="D403" t="str">
            <v>1030</v>
          </cell>
          <cell r="E403" t="str">
            <v>101020465021</v>
          </cell>
        </row>
        <row r="404">
          <cell r="B404" t="str">
            <v>102123465020</v>
          </cell>
          <cell r="C404" t="str">
            <v>ISDN basic access operation business single itemized bill (ITB) on demand - CD ROM</v>
          </cell>
          <cell r="D404" t="str">
            <v>1030</v>
          </cell>
          <cell r="E404" t="str">
            <v>101020465021</v>
          </cell>
        </row>
        <row r="405">
          <cell r="B405" t="str">
            <v>103126005020</v>
          </cell>
          <cell r="C405" t="str">
            <v>ISDN prime access subscription basic package itemized billing (ITB) on demand - CD ROM</v>
          </cell>
          <cell r="D405" t="str">
            <v>1030</v>
          </cell>
          <cell r="E405" t="str">
            <v>101020465021</v>
          </cell>
        </row>
        <row r="406">
          <cell r="B406" t="str">
            <v>101021005020</v>
          </cell>
          <cell r="C406" t="str">
            <v>analog group line (series,PBX,home exchange) subscription business itemized billing (ITB) on demand - CD ROM</v>
          </cell>
          <cell r="D406" t="str">
            <v>1030</v>
          </cell>
          <cell r="E406" t="str">
            <v>101020465021</v>
          </cell>
        </row>
        <row r="407">
          <cell r="B407" t="str">
            <v>101021025020</v>
          </cell>
          <cell r="C407" t="str">
            <v>analog group line (series,PBX,home exchange) operation business single itemized bill (ITB) on demand - CD ROM</v>
          </cell>
          <cell r="D407" t="str">
            <v>1030</v>
          </cell>
          <cell r="E407" t="str">
            <v>101020465021</v>
          </cell>
        </row>
        <row r="408">
          <cell r="B408" t="str">
            <v>102084005020</v>
          </cell>
          <cell r="C408" t="str">
            <v>ISDN basic access subscription comfort+ itemized billing (ITB) on demand - CD ROM</v>
          </cell>
          <cell r="D408" t="str">
            <v>1030</v>
          </cell>
          <cell r="E408" t="str">
            <v>101020465021</v>
          </cell>
        </row>
        <row r="409">
          <cell r="B409" t="str">
            <v>102063465020</v>
          </cell>
          <cell r="C409" t="str">
            <v>ISDN basic access operation standard point-to-multipoint single itemized bill (ITB) on demand - CD ROM</v>
          </cell>
          <cell r="D409" t="str">
            <v>1030</v>
          </cell>
          <cell r="E409" t="str">
            <v>101020465021</v>
          </cell>
        </row>
        <row r="410">
          <cell r="B410" t="str">
            <v>101020465020</v>
          </cell>
          <cell r="C410" t="str">
            <v>analog operation standard single itemized bill (ITB) on demand - CD ROM</v>
          </cell>
          <cell r="D410" t="str">
            <v>1030</v>
          </cell>
          <cell r="E410" t="str">
            <v>101020465021</v>
          </cell>
        </row>
        <row r="411">
          <cell r="B411" t="str">
            <v>102064005020</v>
          </cell>
          <cell r="C411" t="str">
            <v>ISDN basic access subscription comfort itemized billing (ITB) on demand - CD ROM</v>
          </cell>
          <cell r="D411" t="str">
            <v>1030</v>
          </cell>
          <cell r="E411" t="str">
            <v>101020465021</v>
          </cell>
        </row>
        <row r="412">
          <cell r="B412" t="str">
            <v>102044005020</v>
          </cell>
          <cell r="C412" t="str">
            <v>ISDN basic access subscription standard point-to-multipoint itemized billing (ITB) on demand - CD ROM</v>
          </cell>
          <cell r="D412" t="str">
            <v>1030</v>
          </cell>
          <cell r="E412" t="str">
            <v>101020465021</v>
          </cell>
        </row>
        <row r="413">
          <cell r="B413" t="str">
            <v>101002005020</v>
          </cell>
          <cell r="C413" t="str">
            <v>analog subscription standard itemized billing (ITB) on demand - CD ROM</v>
          </cell>
          <cell r="D413" t="str">
            <v>1030</v>
          </cell>
          <cell r="E413" t="str">
            <v>101020465021</v>
          </cell>
        </row>
        <row r="414">
          <cell r="B414" t="str">
            <v>102024005020</v>
          </cell>
          <cell r="C414" t="str">
            <v>ISDN basic access subscription standard point-to-point itemized billing (ITB) on demand - CD ROM</v>
          </cell>
          <cell r="D414" t="str">
            <v>1030</v>
          </cell>
          <cell r="E414" t="str">
            <v>101020465021</v>
          </cell>
        </row>
        <row r="415">
          <cell r="B415" t="str">
            <v>102104005020</v>
          </cell>
          <cell r="C415" t="str">
            <v>ISDN basic access subscription business itemized billing (ITB) on demand - CD ROM</v>
          </cell>
          <cell r="D415" t="str">
            <v>1030</v>
          </cell>
          <cell r="E415" t="str">
            <v>101020465021</v>
          </cell>
        </row>
        <row r="416">
          <cell r="B416" t="str">
            <v>102043465020</v>
          </cell>
          <cell r="C416" t="str">
            <v>ISDN basic access operation standard point-to-point single itemized bill (ITB) on demand - CD ROM</v>
          </cell>
          <cell r="D416" t="str">
            <v>1030</v>
          </cell>
          <cell r="E416" t="str">
            <v>101020465021</v>
          </cell>
        </row>
        <row r="417">
          <cell r="B417" t="str">
            <v>101020470308</v>
          </cell>
          <cell r="C417" t="str">
            <v>analog operation standard others identification of malicious calls</v>
          </cell>
          <cell r="D417" t="str">
            <v>1030</v>
          </cell>
          <cell r="E417" t="str">
            <v>101020470308</v>
          </cell>
        </row>
        <row r="418">
          <cell r="B418" t="str">
            <v>101020480309</v>
          </cell>
          <cell r="C418" t="str">
            <v>analog operation standard others check of outgoing calls for the first day</v>
          </cell>
          <cell r="D418" t="str">
            <v>1030</v>
          </cell>
          <cell r="E418" t="str">
            <v>101020480309</v>
          </cell>
        </row>
        <row r="419">
          <cell r="B419" t="str">
            <v>101020480310</v>
          </cell>
          <cell r="C419" t="str">
            <v>analog operation standard others check of outgoing calls for each further day</v>
          </cell>
          <cell r="D419" t="str">
            <v>1030</v>
          </cell>
          <cell r="E419" t="str">
            <v>101020480310</v>
          </cell>
        </row>
        <row r="420">
          <cell r="B420" t="str">
            <v>102103491709</v>
          </cell>
          <cell r="C420" t="str">
            <v>ISDN basic access operation comfort+  others counter on the side of the subscriber  for the first month</v>
          </cell>
          <cell r="D420" t="str">
            <v>1030</v>
          </cell>
          <cell r="E420" t="str">
            <v>101020490313</v>
          </cell>
        </row>
        <row r="421">
          <cell r="B421" t="str">
            <v>103145492431</v>
          </cell>
          <cell r="C421" t="str">
            <v>ISDN prime access operation basic package others counter on the side of the subscriber  for the first month</v>
          </cell>
          <cell r="D421" t="str">
            <v>1030</v>
          </cell>
          <cell r="E421" t="str">
            <v>101020490313</v>
          </cell>
        </row>
        <row r="422">
          <cell r="B422" t="str">
            <v>102083491367</v>
          </cell>
          <cell r="C422" t="str">
            <v>ISDN basic access operation comfort others counter on the side of the subscriber  for the first month</v>
          </cell>
          <cell r="D422" t="str">
            <v>1030</v>
          </cell>
          <cell r="E422" t="str">
            <v>101020490313</v>
          </cell>
        </row>
        <row r="423">
          <cell r="B423" t="str">
            <v>102123492052</v>
          </cell>
          <cell r="C423" t="str">
            <v>ISDN basic access operation business  others counter on the side of the subscriber  for the first month</v>
          </cell>
          <cell r="D423" t="str">
            <v>1030</v>
          </cell>
          <cell r="E423" t="str">
            <v>101020490313</v>
          </cell>
        </row>
        <row r="424">
          <cell r="B424" t="str">
            <v>102063491024</v>
          </cell>
          <cell r="C424" t="str">
            <v>ISDN basic access Operation standard point-to-multipoint others counter on the side of the subscriber  for the first month</v>
          </cell>
          <cell r="D424" t="str">
            <v>1030</v>
          </cell>
          <cell r="E424" t="str">
            <v>101020490313</v>
          </cell>
        </row>
        <row r="425">
          <cell r="B425" t="str">
            <v>101020490311</v>
          </cell>
          <cell r="C425" t="str">
            <v>analog operation standard others counter on the side of the subscriber  for the first month</v>
          </cell>
          <cell r="D425" t="str">
            <v>1030</v>
          </cell>
          <cell r="E425" t="str">
            <v>101020490313</v>
          </cell>
        </row>
        <row r="426">
          <cell r="B426" t="str">
            <v>102043490681</v>
          </cell>
          <cell r="C426" t="str">
            <v>ISDN basic access Operation standard point-to-point others counter on the side of the subscriber  for the first month</v>
          </cell>
          <cell r="D426" t="str">
            <v>1030</v>
          </cell>
          <cell r="E426" t="str">
            <v>101020490313</v>
          </cell>
        </row>
        <row r="427">
          <cell r="B427" t="str">
            <v>102123492053</v>
          </cell>
          <cell r="C427" t="str">
            <v>ISDN basic access operation business  others counter on the side of the subscriber  for the next months# per month</v>
          </cell>
          <cell r="D427" t="str">
            <v>1030</v>
          </cell>
          <cell r="E427" t="str">
            <v>101020490314</v>
          </cell>
        </row>
        <row r="428">
          <cell r="B428" t="str">
            <v>102043490682</v>
          </cell>
          <cell r="C428" t="str">
            <v>ISDN basic access Operation standard point-to-point others counter on the side of the subscriber  for the next months# per month</v>
          </cell>
          <cell r="D428" t="str">
            <v>1030</v>
          </cell>
          <cell r="E428" t="str">
            <v>101020490314</v>
          </cell>
        </row>
        <row r="429">
          <cell r="B429" t="str">
            <v>102103491710</v>
          </cell>
          <cell r="C429" t="str">
            <v>ISDN basic access operation comfort+  others counter on the side of the subscriber  for the next months# per month</v>
          </cell>
          <cell r="D429" t="str">
            <v>1030</v>
          </cell>
          <cell r="E429" t="str">
            <v>101020490314</v>
          </cell>
        </row>
        <row r="430">
          <cell r="B430" t="str">
            <v>102083491368</v>
          </cell>
          <cell r="C430" t="str">
            <v>ISDN basic access operation comfort others counter on the side of the subscriber  for the next months# per month</v>
          </cell>
          <cell r="D430" t="str">
            <v>1030</v>
          </cell>
          <cell r="E430" t="str">
            <v>101020490314</v>
          </cell>
        </row>
        <row r="431">
          <cell r="B431" t="str">
            <v>102063491025</v>
          </cell>
          <cell r="C431" t="str">
            <v>ISDN basic access Operation standard point-to-multipoint others counter on the side of the subscriber  for the next months# per month</v>
          </cell>
          <cell r="D431" t="str">
            <v>1030</v>
          </cell>
          <cell r="E431" t="str">
            <v>101020490314</v>
          </cell>
        </row>
        <row r="432">
          <cell r="B432" t="str">
            <v>103145492432</v>
          </cell>
          <cell r="C432" t="str">
            <v>ISDN prime access operation basic package others counter on the side of the subscriber  for the next months# per month</v>
          </cell>
          <cell r="D432" t="str">
            <v>1030</v>
          </cell>
          <cell r="E432" t="str">
            <v>101020490314</v>
          </cell>
        </row>
        <row r="433">
          <cell r="B433" t="str">
            <v>101020490312</v>
          </cell>
          <cell r="C433" t="str">
            <v>analog operation standard others counter on the side of the subscriber  for the next months per month</v>
          </cell>
          <cell r="D433" t="str">
            <v>1030</v>
          </cell>
          <cell r="E433" t="str">
            <v>101020490314</v>
          </cell>
        </row>
        <row r="434">
          <cell r="B434" t="str">
            <v>101020500009</v>
          </cell>
          <cell r="C434" t="str">
            <v>analog operation standard others changes on demand by the subscriber telephone directory additional registration residential customer</v>
          </cell>
          <cell r="D434" t="str">
            <v>1030</v>
          </cell>
          <cell r="E434" t="str">
            <v>101020500009</v>
          </cell>
        </row>
        <row r="435">
          <cell r="B435" t="str">
            <v>101020500010</v>
          </cell>
          <cell r="C435" t="str">
            <v>analog operation standard others changes on demand by the subscriber telephone directory additional registration business customer</v>
          </cell>
          <cell r="D435" t="str">
            <v>1030</v>
          </cell>
          <cell r="E435" t="str">
            <v>101020500010</v>
          </cell>
        </row>
        <row r="436">
          <cell r="B436" t="str">
            <v>101020500020</v>
          </cell>
          <cell r="C436" t="str">
            <v>analog operation standard others changes on demand by the subscriber telephone directory multiple publishing of data on the call number of the same service under different titles</v>
          </cell>
          <cell r="D436" t="str">
            <v>1030</v>
          </cell>
          <cell r="E436" t="str">
            <v>101020500020</v>
          </cell>
        </row>
        <row r="437">
          <cell r="B437" t="str">
            <v>101020500030</v>
          </cell>
          <cell r="C437" t="str">
            <v>analog operation standard others changes on demand by the subscriber telephone directory additional registration of business subscribers in yellow pages (up to 6 activities)</v>
          </cell>
          <cell r="D437" t="str">
            <v>1030</v>
          </cell>
          <cell r="E437" t="str">
            <v>101020500030</v>
          </cell>
        </row>
        <row r="438">
          <cell r="B438" t="str">
            <v>101020500040</v>
          </cell>
          <cell r="C438" t="str">
            <v>analog operation standard others changes on demand by the subscriber telephone directory additional registration of business subscribers in yellow pages per activity (more than 6 activities total)</v>
          </cell>
          <cell r="D438" t="str">
            <v>1030</v>
          </cell>
          <cell r="E438" t="str">
            <v>101020500041</v>
          </cell>
        </row>
        <row r="439">
          <cell r="B439" t="str">
            <v>101020500313</v>
          </cell>
          <cell r="C439" t="str">
            <v>analog operation standard others services according to the law on telecommunications §12  publishing of subscriber data for information purposes</v>
          </cell>
          <cell r="D439" t="str">
            <v>1030</v>
          </cell>
          <cell r="E439" t="str">
            <v>101020500041</v>
          </cell>
        </row>
        <row r="440">
          <cell r="B440" t="str">
            <v>101020500050</v>
          </cell>
          <cell r="C440" t="str">
            <v>analog operation standard others changes on demand by the subscriber telephone directory additional text with subscriber's data in white pages per line (one line contains 40 characters)</v>
          </cell>
          <cell r="D440" t="str">
            <v>1030</v>
          </cell>
          <cell r="E440" t="str">
            <v>101020500050</v>
          </cell>
        </row>
        <row r="441">
          <cell r="B441" t="str">
            <v>101020500060</v>
          </cell>
          <cell r="C441" t="str">
            <v>analog operation standard others changes on demand by the subscriber telephone directory additional text with subscriber's data in yellow pages per line (one line contains 40 characters)</v>
          </cell>
          <cell r="D441" t="str">
            <v>1030</v>
          </cell>
          <cell r="E441" t="str">
            <v>101020500060</v>
          </cell>
        </row>
        <row r="442">
          <cell r="B442" t="str">
            <v>101020500070</v>
          </cell>
          <cell r="C442" t="str">
            <v>analog operation standard others changes on demand by the subscriber telephone directory announcement of data records for services (tel, fax,telex,e-mail,www) of a private subscriber in the white pages (maximum 3)</v>
          </cell>
          <cell r="D442" t="str">
            <v>1030</v>
          </cell>
          <cell r="E442" t="str">
            <v>101020500070</v>
          </cell>
        </row>
        <row r="443">
          <cell r="B443" t="str">
            <v>101020500080</v>
          </cell>
          <cell r="C443" t="str">
            <v>analog operation standard others changes on demand by the subscriber telephone directory announcement of additional data records for services (tel, fax,telex,e-mail,www) of a private subscriber in the white pages (more than 3)</v>
          </cell>
          <cell r="D443" t="str">
            <v>1030</v>
          </cell>
          <cell r="E443" t="str">
            <v>101020500080</v>
          </cell>
        </row>
        <row r="444">
          <cell r="B444" t="str">
            <v>101020500090</v>
          </cell>
          <cell r="C444" t="str">
            <v>analog operation standard others changes on demand by the subscriber telephone directory registration of data records of a business customer in the white pages (maximum 8)</v>
          </cell>
          <cell r="D444" t="str">
            <v>1030</v>
          </cell>
          <cell r="E444" t="str">
            <v>101020500090</v>
          </cell>
        </row>
        <row r="445">
          <cell r="B445" t="str">
            <v>101020500100</v>
          </cell>
          <cell r="C445" t="str">
            <v>analog operation standard others changes on demand by the subscriber telephone directory registration of additional data records of a business customer  in the white pages (more than 8)</v>
          </cell>
          <cell r="D445" t="str">
            <v>1030</v>
          </cell>
          <cell r="E445" t="str">
            <v>101020500100</v>
          </cell>
        </row>
        <row r="446">
          <cell r="B446" t="str">
            <v>101020500110</v>
          </cell>
          <cell r="C446" t="str">
            <v>analog operation standard others changes on demand by the subscriber telephone directory registration of one record or number of a business subscriber in the yellow pages</v>
          </cell>
          <cell r="D446" t="str">
            <v>1030</v>
          </cell>
          <cell r="E446" t="str">
            <v>101020500110</v>
          </cell>
        </row>
        <row r="447">
          <cell r="B447" t="str">
            <v>101020500120</v>
          </cell>
          <cell r="C447" t="str">
            <v>analog operation standard others changes on demand by the subscriber telephone directory registration of additional records or numbers of a business subscriber in the yellow pages</v>
          </cell>
          <cell r="D447" t="str">
            <v>1030</v>
          </cell>
          <cell r="E447" t="str">
            <v>101020500120</v>
          </cell>
        </row>
        <row r="448">
          <cell r="B448" t="str">
            <v>102103500130</v>
          </cell>
          <cell r="C448" t="str">
            <v>ISDN basic access operation comfort+ changes on demand by the subscriber telephone directory advertising box in the white pages</v>
          </cell>
          <cell r="D448" t="str">
            <v>1030</v>
          </cell>
          <cell r="E448" t="str">
            <v>101020500131</v>
          </cell>
        </row>
        <row r="449">
          <cell r="B449" t="str">
            <v>101020500130</v>
          </cell>
          <cell r="C449" t="str">
            <v>analog operation standard others changes on demand by the subscriber telephone directory advertising box in the white pages</v>
          </cell>
          <cell r="D449" t="str">
            <v>1030</v>
          </cell>
          <cell r="E449" t="str">
            <v>101020500131</v>
          </cell>
        </row>
        <row r="450">
          <cell r="B450" t="str">
            <v>102063500130</v>
          </cell>
          <cell r="C450" t="str">
            <v>ISDN basic access operation standard point-to-multipoint changes on demand by the subscriber telephone directory advertising box in the white pages</v>
          </cell>
          <cell r="D450" t="str">
            <v>1030</v>
          </cell>
          <cell r="E450" t="str">
            <v>101020500131</v>
          </cell>
        </row>
        <row r="451">
          <cell r="B451" t="str">
            <v>103145500130</v>
          </cell>
          <cell r="C451" t="str">
            <v>ISDN prime access operation basic package changes on demand by the subscriber telephone directory advertising box in the white pages</v>
          </cell>
          <cell r="D451" t="str">
            <v>1030</v>
          </cell>
          <cell r="E451" t="str">
            <v>101020500131</v>
          </cell>
        </row>
        <row r="452">
          <cell r="B452" t="str">
            <v>102083500130</v>
          </cell>
          <cell r="C452" t="str">
            <v>ISDN basic access operation comfort changes on demand by the subscriber telephone directory advertising box in the white pages</v>
          </cell>
          <cell r="D452" t="str">
            <v>1030</v>
          </cell>
          <cell r="E452" t="str">
            <v>101020500131</v>
          </cell>
        </row>
        <row r="453">
          <cell r="B453" t="str">
            <v>102123500130</v>
          </cell>
          <cell r="C453" t="str">
            <v>ISDN basic access operation business changes on demand by the subscriber telephone directory advertising box in the white pages</v>
          </cell>
          <cell r="D453" t="str">
            <v>1030</v>
          </cell>
          <cell r="E453" t="str">
            <v>101020500131</v>
          </cell>
        </row>
        <row r="454">
          <cell r="B454" t="str">
            <v>102043500130</v>
          </cell>
          <cell r="C454" t="str">
            <v>ISDN basic access operation standard point-to-point changes on demand by the subscriber telephone directory advertising box in the white pages</v>
          </cell>
          <cell r="D454" t="str">
            <v>1030</v>
          </cell>
          <cell r="E454" t="str">
            <v>101020500131</v>
          </cell>
        </row>
        <row r="455">
          <cell r="B455" t="str">
            <v>102103500140</v>
          </cell>
          <cell r="C455" t="str">
            <v>ISDN basic access operation comfort+ changes on demand by the subscriber telephone directory advertising box in the yellow pages</v>
          </cell>
          <cell r="D455" t="str">
            <v>1030</v>
          </cell>
          <cell r="E455" t="str">
            <v>101020500141</v>
          </cell>
        </row>
        <row r="456">
          <cell r="B456" t="str">
            <v>103145500140</v>
          </cell>
          <cell r="C456" t="str">
            <v>ISDN prime access operation basic package changes on demand by the subscriber telephone directory advertising box in the yellow pages</v>
          </cell>
          <cell r="D456" t="str">
            <v>1030</v>
          </cell>
          <cell r="E456" t="str">
            <v>101020500141</v>
          </cell>
        </row>
        <row r="457">
          <cell r="B457" t="str">
            <v>101020500140</v>
          </cell>
          <cell r="C457" t="str">
            <v>analog operation standard others changes on demand by the subscriber telephone directory advertising box in the yellow pages</v>
          </cell>
          <cell r="D457" t="str">
            <v>1030</v>
          </cell>
          <cell r="E457" t="str">
            <v>101020500141</v>
          </cell>
        </row>
        <row r="458">
          <cell r="B458" t="str">
            <v>102063500140</v>
          </cell>
          <cell r="C458" t="str">
            <v>ISDN basic access operation standard point-to-multipoint changes on demand by the subscriber telephone directory advertising box in the yellow pages</v>
          </cell>
          <cell r="D458" t="str">
            <v>1030</v>
          </cell>
          <cell r="E458" t="str">
            <v>101020500141</v>
          </cell>
        </row>
        <row r="459">
          <cell r="B459" t="str">
            <v>102083500140</v>
          </cell>
          <cell r="C459" t="str">
            <v>ISDN basic access operation comfort changes on demand by the subscriber telephone directory advertising box in the yellow pages</v>
          </cell>
          <cell r="D459" t="str">
            <v>1030</v>
          </cell>
          <cell r="E459" t="str">
            <v>101020500141</v>
          </cell>
        </row>
        <row r="460">
          <cell r="B460" t="str">
            <v>102123500140</v>
          </cell>
          <cell r="C460" t="str">
            <v>ISDN basic access operation business changes on demand by the subscriber telephone directory advertising box in the yellow pages</v>
          </cell>
          <cell r="D460" t="str">
            <v>1030</v>
          </cell>
          <cell r="E460" t="str">
            <v>101020500141</v>
          </cell>
        </row>
        <row r="461">
          <cell r="B461" t="str">
            <v>102043500140</v>
          </cell>
          <cell r="C461" t="str">
            <v>ISDN basic access operation standard point-to-point changes on demand by the subscriber telephone directory advertising box in the yellow pages</v>
          </cell>
          <cell r="D461" t="str">
            <v>1030</v>
          </cell>
          <cell r="E461" t="str">
            <v>101020500141</v>
          </cell>
        </row>
        <row r="462">
          <cell r="B462" t="str">
            <v>101020500150</v>
          </cell>
          <cell r="C462" t="str">
            <v>analog operation standard others changes on demand by the subscriber telephone directory advertising space in the yellow pages</v>
          </cell>
          <cell r="D462" t="str">
            <v>1030</v>
          </cell>
          <cell r="E462" t="str">
            <v>101020500151</v>
          </cell>
        </row>
        <row r="463">
          <cell r="B463" t="str">
            <v>102083500150</v>
          </cell>
          <cell r="C463" t="str">
            <v>ISDN basic access operation comfort changes on demand by the subscriber telephone directory advertising space in the yellow pages</v>
          </cell>
          <cell r="D463" t="str">
            <v>1030</v>
          </cell>
          <cell r="E463" t="str">
            <v>101020500151</v>
          </cell>
        </row>
        <row r="464">
          <cell r="B464" t="str">
            <v>102123500150</v>
          </cell>
          <cell r="C464" t="str">
            <v>ISDN basic access operation business changes on demand by the subscriber telephone directory advertising space in the yellow pages</v>
          </cell>
          <cell r="D464" t="str">
            <v>1030</v>
          </cell>
          <cell r="E464" t="str">
            <v>101020500151</v>
          </cell>
        </row>
        <row r="465">
          <cell r="B465" t="str">
            <v>102063500150</v>
          </cell>
          <cell r="C465" t="str">
            <v>ISDN basic access operation standard point-to-multipoint changes on demand by the subscriber telephone directory advertising space in the yellow pages</v>
          </cell>
          <cell r="D465" t="str">
            <v>1030</v>
          </cell>
          <cell r="E465" t="str">
            <v>101020500151</v>
          </cell>
        </row>
        <row r="466">
          <cell r="B466" t="str">
            <v>103145500150</v>
          </cell>
          <cell r="C466" t="str">
            <v>ISDN prime access operation basic package changes on demand by the subscriber telephone directory advertising space in the yellow pages</v>
          </cell>
          <cell r="D466" t="str">
            <v>1030</v>
          </cell>
          <cell r="E466" t="str">
            <v>101020500151</v>
          </cell>
        </row>
        <row r="467">
          <cell r="B467" t="str">
            <v>102103500150</v>
          </cell>
          <cell r="C467" t="str">
            <v>ISDN basic access operation comfort+ changes on demand by the subscriber telephone directory advertising space in the yellow pages</v>
          </cell>
          <cell r="D467" t="str">
            <v>1030</v>
          </cell>
          <cell r="E467" t="str">
            <v>101020500151</v>
          </cell>
        </row>
        <row r="468">
          <cell r="B468" t="str">
            <v>102043500150</v>
          </cell>
          <cell r="C468" t="str">
            <v>ISDN basic access operation standard point-to-point changes on demand by the subscriber telephone directory advertising space in the yellow pages</v>
          </cell>
          <cell r="D468" t="str">
            <v>1030</v>
          </cell>
          <cell r="E468" t="str">
            <v>101020500151</v>
          </cell>
        </row>
        <row r="469">
          <cell r="B469" t="str">
            <v>101020510314</v>
          </cell>
          <cell r="C469" t="str">
            <v>analog operation standard others access to special numbers of business subscribers  970 - Taxi</v>
          </cell>
          <cell r="D469" t="str">
            <v>1030</v>
          </cell>
          <cell r="E469" t="str">
            <v>101020510314</v>
          </cell>
        </row>
        <row r="470">
          <cell r="B470" t="str">
            <v>101020510001</v>
          </cell>
          <cell r="C470" t="str">
            <v>analog operation standard others access to special numbers of business subscribers 9820 - HEP information HTGUI</v>
          </cell>
          <cell r="D470" t="str">
            <v>1030</v>
          </cell>
          <cell r="E470" t="str">
            <v>101020510317</v>
          </cell>
        </row>
        <row r="471">
          <cell r="B471" t="str">
            <v>101020510315</v>
          </cell>
          <cell r="C471" t="str">
            <v>analog operation standard others access to special numbers of business subscribers  9820 - HEP information</v>
          </cell>
          <cell r="D471" t="str">
            <v>1030</v>
          </cell>
          <cell r="E471" t="str">
            <v>101020510317</v>
          </cell>
        </row>
        <row r="472">
          <cell r="B472" t="str">
            <v>101020530285</v>
          </cell>
          <cell r="C472" t="str">
            <v>analog operation standard additional services conference call (up to 22 participants) activation</v>
          </cell>
          <cell r="D472" t="str">
            <v>1030</v>
          </cell>
          <cell r="E472" t="str">
            <v>101020530285</v>
          </cell>
        </row>
        <row r="473">
          <cell r="B473" t="str">
            <v>101020530286</v>
          </cell>
          <cell r="C473" t="str">
            <v>analog operation standard additional services conference call (up to 22 participants) subscription for each further month</v>
          </cell>
          <cell r="D473" t="str">
            <v>1030</v>
          </cell>
          <cell r="E473" t="str">
            <v>101020530286</v>
          </cell>
        </row>
        <row r="474">
          <cell r="B474" t="str">
            <v>101020530111</v>
          </cell>
          <cell r="C474" t="str">
            <v>analog operation standard additional services conference call and enquiry call (up to three participants) for FGSM activation business customer</v>
          </cell>
          <cell r="D474" t="str">
            <v>1030</v>
          </cell>
          <cell r="E474" t="str">
            <v>101020530287</v>
          </cell>
        </row>
        <row r="475">
          <cell r="B475" t="str">
            <v>101020530281</v>
          </cell>
          <cell r="C475" t="str">
            <v>analog operation standard additional services conference call and enquiry call (up to three participants) activation business customer</v>
          </cell>
          <cell r="D475" t="str">
            <v>1030</v>
          </cell>
          <cell r="E475" t="str">
            <v>101020530287</v>
          </cell>
        </row>
        <row r="476">
          <cell r="B476" t="str">
            <v>101020530112</v>
          </cell>
          <cell r="C476" t="str">
            <v>analog operation standard additional services conference call and enquiry call (up to three participants) for FGSM subscription for each further month business customer</v>
          </cell>
          <cell r="D476" t="str">
            <v>1030</v>
          </cell>
          <cell r="E476" t="str">
            <v>101020530288</v>
          </cell>
        </row>
        <row r="477">
          <cell r="B477" t="str">
            <v>101020530282</v>
          </cell>
          <cell r="C477" t="str">
            <v>analog operation standard additional services conference call and enquiry call (up to three participants) subscription for each further month business customer</v>
          </cell>
          <cell r="D477" t="str">
            <v>1030</v>
          </cell>
          <cell r="E477" t="str">
            <v>101020530288</v>
          </cell>
        </row>
        <row r="478">
          <cell r="B478" t="str">
            <v>103145532391</v>
          </cell>
          <cell r="C478" t="str">
            <v>ISDN prime access operation basic package others conference call and enquiry call (up to three participants)  subscription for the first month</v>
          </cell>
          <cell r="D478" t="str">
            <v>1030</v>
          </cell>
          <cell r="E478" t="str">
            <v>101020530289</v>
          </cell>
        </row>
        <row r="479">
          <cell r="B479" t="str">
            <v>102103531669</v>
          </cell>
          <cell r="C479" t="str">
            <v>ISDN basic access operation comfort+  others conference call and enquiry call (up to three participants)  subscription for the first month</v>
          </cell>
          <cell r="D479" t="str">
            <v>1030</v>
          </cell>
          <cell r="E479" t="str">
            <v>101020530289</v>
          </cell>
        </row>
        <row r="480">
          <cell r="B480" t="str">
            <v>102083531327</v>
          </cell>
          <cell r="C480" t="str">
            <v>ISDN basic access operation comfort others conference call and enquiry call (up to three participants)  subscription for the first month</v>
          </cell>
          <cell r="D480" t="str">
            <v>1030</v>
          </cell>
          <cell r="E480" t="str">
            <v>101020530289</v>
          </cell>
        </row>
        <row r="481">
          <cell r="B481" t="str">
            <v>102123532012</v>
          </cell>
          <cell r="C481" t="str">
            <v>ISDN basic access operation business  others conference call and enquiry call (up to three participants)  subscription for the first month</v>
          </cell>
          <cell r="D481" t="str">
            <v>1030</v>
          </cell>
          <cell r="E481" t="str">
            <v>101020530289</v>
          </cell>
        </row>
        <row r="482">
          <cell r="B482" t="str">
            <v>101020530100</v>
          </cell>
          <cell r="C482" t="str">
            <v>analog operation standard additional services conference call and enquiry call (up to three participants) for FGSM activation residential customer</v>
          </cell>
          <cell r="D482" t="str">
            <v>1030</v>
          </cell>
          <cell r="E482" t="str">
            <v>101020530289</v>
          </cell>
        </row>
        <row r="483">
          <cell r="B483" t="str">
            <v>102063530984</v>
          </cell>
          <cell r="C483" t="str">
            <v>ISDN basic access Operation standard point-to-multipoint others conference call and enquiry call (up to three participants)  subscription for the first month</v>
          </cell>
          <cell r="D483" t="str">
            <v>1030</v>
          </cell>
          <cell r="E483" t="str">
            <v>101020530289</v>
          </cell>
        </row>
        <row r="484">
          <cell r="B484" t="str">
            <v>102043530641</v>
          </cell>
          <cell r="C484" t="str">
            <v>ISDN basic access Operation standard point-to-point others conference call and enquiry call (up to three participants)  subscription for the first month</v>
          </cell>
          <cell r="D484" t="str">
            <v>1030</v>
          </cell>
          <cell r="E484" t="str">
            <v>101020530289</v>
          </cell>
        </row>
        <row r="485">
          <cell r="B485" t="str">
            <v>101020530283</v>
          </cell>
          <cell r="C485" t="str">
            <v>analog operation standard additional services conference call and enquiry call (up to three participants) activation residential subscriber</v>
          </cell>
          <cell r="D485" t="str">
            <v>1030</v>
          </cell>
          <cell r="E485" t="str">
            <v>101020530289</v>
          </cell>
        </row>
        <row r="486">
          <cell r="B486" t="str">
            <v>102103531670</v>
          </cell>
          <cell r="C486" t="str">
            <v>ISDN basic access operation comfort+  others conference call and enquiry call (up to three participants)  subscription for each further month</v>
          </cell>
          <cell r="D486" t="str">
            <v>1030</v>
          </cell>
          <cell r="E486" t="str">
            <v>101020530290</v>
          </cell>
        </row>
        <row r="487">
          <cell r="B487" t="str">
            <v>102043530642</v>
          </cell>
          <cell r="C487" t="str">
            <v>ISDN basic access Operation standard point-to-point others conference call and enquiry call (up to three participants)  subscription for each further month</v>
          </cell>
          <cell r="D487" t="str">
            <v>1030</v>
          </cell>
          <cell r="E487" t="str">
            <v>101020530290</v>
          </cell>
        </row>
        <row r="488">
          <cell r="B488" t="str">
            <v>102063530985</v>
          </cell>
          <cell r="C488" t="str">
            <v>ISDN basic access Operation standard point-to-multipoint others conference call and enquiry call (up to three participants)  subscription for each further month</v>
          </cell>
          <cell r="D488" t="str">
            <v>1030</v>
          </cell>
          <cell r="E488" t="str">
            <v>101020530290</v>
          </cell>
        </row>
        <row r="489">
          <cell r="B489" t="str">
            <v>102123532013</v>
          </cell>
          <cell r="C489" t="str">
            <v>ISDN basic access operation business  others conference call and enquiry call (up to three participants)  subscription for each further month</v>
          </cell>
          <cell r="D489" t="str">
            <v>1030</v>
          </cell>
          <cell r="E489" t="str">
            <v>101020530290</v>
          </cell>
        </row>
        <row r="490">
          <cell r="B490" t="str">
            <v>102083531328</v>
          </cell>
          <cell r="C490" t="str">
            <v>ISDN basic access operation comfort others conference call and enquiry call (up to three participants)  subscription for each further month</v>
          </cell>
          <cell r="D490" t="str">
            <v>1030</v>
          </cell>
          <cell r="E490" t="str">
            <v>101020530290</v>
          </cell>
        </row>
        <row r="491">
          <cell r="B491" t="str">
            <v>101020530284</v>
          </cell>
          <cell r="C491" t="str">
            <v>analog operation standard additional services conference call and enquiry call (up to three participants) subscription for each further month residential subscriber</v>
          </cell>
          <cell r="D491" t="str">
            <v>1030</v>
          </cell>
          <cell r="E491" t="str">
            <v>101020530290</v>
          </cell>
        </row>
        <row r="492">
          <cell r="B492" t="str">
            <v>103145532392</v>
          </cell>
          <cell r="C492" t="str">
            <v>ISDN prime access operation basic package others conference call and enquiry call (up to three participants)  subscription for each further month</v>
          </cell>
          <cell r="D492" t="str">
            <v>1030</v>
          </cell>
          <cell r="E492" t="str">
            <v>101020530290</v>
          </cell>
        </row>
        <row r="493">
          <cell r="B493" t="str">
            <v>101020530110</v>
          </cell>
          <cell r="C493" t="str">
            <v>analog operation standard additional services conference call and enquiry call (up to three participants) for FGSM subscription for each further month residential customer</v>
          </cell>
          <cell r="D493" t="str">
            <v>1030</v>
          </cell>
          <cell r="E493" t="str">
            <v>101020530290</v>
          </cell>
        </row>
        <row r="494">
          <cell r="B494" t="str">
            <v>101020540100</v>
          </cell>
          <cell r="C494" t="str">
            <v>analog operation standard additional services call waiting for FGSM activation</v>
          </cell>
          <cell r="D494" t="str">
            <v>1030</v>
          </cell>
          <cell r="E494" t="str">
            <v>101020540287</v>
          </cell>
        </row>
        <row r="495">
          <cell r="B495" t="str">
            <v>101020540285</v>
          </cell>
          <cell r="C495" t="str">
            <v>analog operation standard additional services call waiting activation</v>
          </cell>
          <cell r="D495" t="str">
            <v>1030</v>
          </cell>
          <cell r="E495" t="str">
            <v>101020540287</v>
          </cell>
        </row>
        <row r="496">
          <cell r="B496" t="str">
            <v>101020540286</v>
          </cell>
          <cell r="C496" t="str">
            <v>analog operation standard additional services call waiting subscription for each further month</v>
          </cell>
          <cell r="D496" t="str">
            <v>1030</v>
          </cell>
          <cell r="E496" t="str">
            <v>101020540288</v>
          </cell>
        </row>
        <row r="497">
          <cell r="B497" t="str">
            <v>101020540110</v>
          </cell>
          <cell r="C497" t="str">
            <v>analog operation standard additional services call waiting for FGSM subscription for each further month</v>
          </cell>
          <cell r="D497" t="str">
            <v>1030</v>
          </cell>
          <cell r="E497" t="str">
            <v>101020540288</v>
          </cell>
        </row>
        <row r="498">
          <cell r="B498" t="str">
            <v>101020550287</v>
          </cell>
          <cell r="C498" t="str">
            <v>analog operation standard additional services rerouting of calls activation</v>
          </cell>
          <cell r="D498" t="str">
            <v>1030</v>
          </cell>
          <cell r="E498" t="str">
            <v>101020550289</v>
          </cell>
        </row>
        <row r="499">
          <cell r="B499" t="str">
            <v>101020550100</v>
          </cell>
          <cell r="C499" t="str">
            <v>analog operation standard additional services rerouting of calls for FGSM activation</v>
          </cell>
          <cell r="D499" t="str">
            <v>1030</v>
          </cell>
          <cell r="E499" t="str">
            <v>101020550289</v>
          </cell>
        </row>
        <row r="500">
          <cell r="B500" t="str">
            <v>101020550110</v>
          </cell>
          <cell r="C500" t="str">
            <v>analog operation standard additional services rerouting of calls for FGSM subscription for each further month</v>
          </cell>
          <cell r="D500" t="str">
            <v>1030</v>
          </cell>
          <cell r="E500" t="str">
            <v>101020550290</v>
          </cell>
        </row>
        <row r="501">
          <cell r="B501" t="str">
            <v>101020550288</v>
          </cell>
          <cell r="C501" t="str">
            <v>analog operation standard additional services rerouting of calls subscription for each further month</v>
          </cell>
          <cell r="D501" t="str">
            <v>1030</v>
          </cell>
          <cell r="E501" t="str">
            <v>101020550290</v>
          </cell>
        </row>
        <row r="502">
          <cell r="B502" t="str">
            <v>101020560289</v>
          </cell>
          <cell r="C502" t="str">
            <v>analog operation standard additional services "do not border!" activation residential customer</v>
          </cell>
          <cell r="D502" t="str">
            <v>1030</v>
          </cell>
          <cell r="E502" t="str">
            <v>101020560289</v>
          </cell>
        </row>
        <row r="503">
          <cell r="B503" t="str">
            <v>101020560290</v>
          </cell>
          <cell r="C503" t="str">
            <v>analog operation standard additional services "do not border!" subscription for each further month residential customer</v>
          </cell>
          <cell r="D503" t="str">
            <v>1030</v>
          </cell>
          <cell r="E503" t="str">
            <v>101020560290</v>
          </cell>
        </row>
        <row r="504">
          <cell r="B504" t="str">
            <v>101020560291</v>
          </cell>
          <cell r="C504" t="str">
            <v>analog operation standard additional services "do not border!" activation business customer</v>
          </cell>
          <cell r="D504" t="str">
            <v>1030</v>
          </cell>
          <cell r="E504" t="str">
            <v>101020560291</v>
          </cell>
        </row>
        <row r="505">
          <cell r="B505" t="str">
            <v>101020560292</v>
          </cell>
          <cell r="C505" t="str">
            <v>analog operation standard additional services "do not border!" subscription for each further month business customer</v>
          </cell>
          <cell r="D505" t="str">
            <v>1030</v>
          </cell>
          <cell r="E505" t="str">
            <v>101020560292</v>
          </cell>
        </row>
        <row r="506">
          <cell r="B506" t="str">
            <v>101020570291</v>
          </cell>
          <cell r="C506" t="str">
            <v>analog operation standard additional services abbreviated dialling activation residential customer</v>
          </cell>
          <cell r="D506" t="str">
            <v>1030</v>
          </cell>
          <cell r="E506" t="str">
            <v>101020570291</v>
          </cell>
        </row>
        <row r="507">
          <cell r="B507" t="str">
            <v>101020570292</v>
          </cell>
          <cell r="C507" t="str">
            <v>analog operation standard additional services abbreviated dialling subscription for each further month residential customer</v>
          </cell>
          <cell r="D507" t="str">
            <v>1030</v>
          </cell>
          <cell r="E507" t="str">
            <v>101020570292</v>
          </cell>
        </row>
        <row r="508">
          <cell r="B508" t="str">
            <v>101020570293</v>
          </cell>
          <cell r="C508" t="str">
            <v>analog operation standard additional services abbreviated dialling activation business customer</v>
          </cell>
          <cell r="D508" t="str">
            <v>1030</v>
          </cell>
          <cell r="E508" t="str">
            <v>101020570293</v>
          </cell>
        </row>
        <row r="509">
          <cell r="B509" t="str">
            <v>101020570294</v>
          </cell>
          <cell r="C509" t="str">
            <v>analog operation standard additional services abbreviated dialling subscription for each further month business customer</v>
          </cell>
          <cell r="D509" t="str">
            <v>1030</v>
          </cell>
          <cell r="E509" t="str">
            <v>101020570294</v>
          </cell>
        </row>
        <row r="510">
          <cell r="B510" t="str">
            <v>101020580295</v>
          </cell>
          <cell r="C510" t="str">
            <v>analog operation standard additional services no-dial call (conditioned - activated by subscriber) activation business customer</v>
          </cell>
          <cell r="D510" t="str">
            <v>1030</v>
          </cell>
          <cell r="E510" t="str">
            <v>101020580295</v>
          </cell>
        </row>
        <row r="511">
          <cell r="B511" t="str">
            <v>101020580296</v>
          </cell>
          <cell r="C511" t="str">
            <v>analog operation standard additional services no-dial call (conditioned - activated by subscriber) subscription for each further month business customer</v>
          </cell>
          <cell r="D511" t="str">
            <v>1030</v>
          </cell>
          <cell r="E511" t="str">
            <v>101020580296</v>
          </cell>
        </row>
        <row r="512">
          <cell r="B512" t="str">
            <v>102103581684</v>
          </cell>
          <cell r="C512" t="str">
            <v>ISDN basic access operation comfort+  others no-dial call (conditioned - activated by subscriber)  subscription for the first month</v>
          </cell>
          <cell r="D512" t="str">
            <v>1030</v>
          </cell>
          <cell r="E512" t="str">
            <v>101020580297</v>
          </cell>
        </row>
        <row r="513">
          <cell r="B513" t="str">
            <v>102063580999</v>
          </cell>
          <cell r="C513" t="str">
            <v>ISDN basic access Operation standard point-to-multipoint others no-dial call (conditioned - activated by subscriber)  subscription for the first month</v>
          </cell>
          <cell r="D513" t="str">
            <v>1030</v>
          </cell>
          <cell r="E513" t="str">
            <v>101020580297</v>
          </cell>
        </row>
        <row r="514">
          <cell r="B514" t="str">
            <v>103145582406</v>
          </cell>
          <cell r="C514" t="str">
            <v>ISDN prime access operation basic package others no-dial call (conditioned - activated by subscriber)  subscription for the first month</v>
          </cell>
          <cell r="D514" t="str">
            <v>1030</v>
          </cell>
          <cell r="E514" t="str">
            <v>101020580297</v>
          </cell>
        </row>
        <row r="515">
          <cell r="B515" t="str">
            <v>101020580293</v>
          </cell>
          <cell r="C515" t="str">
            <v>analog operation standard additional services no-dial call (conditioned - activated by subscriber) activation residential customer</v>
          </cell>
          <cell r="D515" t="str">
            <v>1030</v>
          </cell>
          <cell r="E515" t="str">
            <v>101020580297</v>
          </cell>
        </row>
        <row r="516">
          <cell r="B516" t="str">
            <v>102083581342</v>
          </cell>
          <cell r="C516" t="str">
            <v>ISDN basic access operation comfort others no-dial call (conditioned - activated by subscriber)  subscription for the first month</v>
          </cell>
          <cell r="D516" t="str">
            <v>1030</v>
          </cell>
          <cell r="E516" t="str">
            <v>101020580297</v>
          </cell>
        </row>
        <row r="517">
          <cell r="B517" t="str">
            <v>102043580656</v>
          </cell>
          <cell r="C517" t="str">
            <v>ISDN basic access Operation standard point-to-point others no-dial call (conditioned - activated by subscriber)  subscription for the first month</v>
          </cell>
          <cell r="D517" t="str">
            <v>1030</v>
          </cell>
          <cell r="E517" t="str">
            <v>101020580297</v>
          </cell>
        </row>
        <row r="518">
          <cell r="B518" t="str">
            <v>102123582027</v>
          </cell>
          <cell r="C518" t="str">
            <v>ISDN basic access operation business  others no-dial call (conditioned - activated by subscriber)  subscription for the first month</v>
          </cell>
          <cell r="D518" t="str">
            <v>1030</v>
          </cell>
          <cell r="E518" t="str">
            <v>101020580297</v>
          </cell>
        </row>
        <row r="519">
          <cell r="B519" t="str">
            <v>102063581000</v>
          </cell>
          <cell r="C519" t="str">
            <v>ISDN basic access Operation standard point-to-multipoint others no-dial call (conditioned - activated by subscriber)  subscription for each further month</v>
          </cell>
          <cell r="D519" t="str">
            <v>1030</v>
          </cell>
          <cell r="E519" t="str">
            <v>101020580298</v>
          </cell>
        </row>
        <row r="520">
          <cell r="B520" t="str">
            <v>103145582407</v>
          </cell>
          <cell r="C520" t="str">
            <v>ISDN prime access operation basic package others no-dial call (conditioned - activated by subscriber)  subscription for each further month</v>
          </cell>
          <cell r="D520" t="str">
            <v>1030</v>
          </cell>
          <cell r="E520" t="str">
            <v>101020580298</v>
          </cell>
        </row>
        <row r="521">
          <cell r="B521" t="str">
            <v>102043580657</v>
          </cell>
          <cell r="C521" t="str">
            <v>ISDN basic access Operation standard point-to-point others no-dial call (conditioned - activated by subscriber)  subscription for each further month</v>
          </cell>
          <cell r="D521" t="str">
            <v>1030</v>
          </cell>
          <cell r="E521" t="str">
            <v>101020580298</v>
          </cell>
        </row>
        <row r="522">
          <cell r="B522" t="str">
            <v>101020580294</v>
          </cell>
          <cell r="C522" t="str">
            <v>analog operation standard additional services no-dial call (conditioned - activated by subscriber) subscription for each further month residential customer</v>
          </cell>
          <cell r="D522" t="str">
            <v>1030</v>
          </cell>
          <cell r="E522" t="str">
            <v>101020580298</v>
          </cell>
        </row>
        <row r="523">
          <cell r="B523" t="str">
            <v>102123582028</v>
          </cell>
          <cell r="C523" t="str">
            <v>ISDN basic access operation business  others no-dial call (conditioned - activated by subscriber)  subscription for each further month</v>
          </cell>
          <cell r="D523" t="str">
            <v>1030</v>
          </cell>
          <cell r="E523" t="str">
            <v>101020580298</v>
          </cell>
        </row>
        <row r="524">
          <cell r="B524" t="str">
            <v>102103581685</v>
          </cell>
          <cell r="C524" t="str">
            <v>ISDN basic access operation comfort+  others no-dial call (conditioned - activated by subscriber)  subscription for each further month</v>
          </cell>
          <cell r="D524" t="str">
            <v>1030</v>
          </cell>
          <cell r="E524" t="str">
            <v>101020580298</v>
          </cell>
        </row>
        <row r="525">
          <cell r="B525" t="str">
            <v>102083581343</v>
          </cell>
          <cell r="C525" t="str">
            <v>ISDN basic access operation comfort others no-dial call (conditioned - activated by subscriber)  subscription for each further month</v>
          </cell>
          <cell r="D525" t="str">
            <v>1030</v>
          </cell>
          <cell r="E525" t="str">
            <v>101020580298</v>
          </cell>
        </row>
        <row r="526">
          <cell r="B526" t="str">
            <v>101020590295</v>
          </cell>
          <cell r="C526" t="str">
            <v>analog operation standard additional services no-dial (unconditioned - permanent call) activation</v>
          </cell>
          <cell r="D526" t="str">
            <v>1030</v>
          </cell>
          <cell r="E526" t="str">
            <v>101020590295</v>
          </cell>
        </row>
        <row r="527">
          <cell r="B527" t="str">
            <v>101020590296</v>
          </cell>
          <cell r="C527" t="str">
            <v>analog operation standard additional services no-dial (unconditioned - permanent call) subscription for each further month</v>
          </cell>
          <cell r="D527" t="str">
            <v>1030</v>
          </cell>
          <cell r="E527" t="str">
            <v>101020590296</v>
          </cell>
        </row>
        <row r="528">
          <cell r="B528" t="str">
            <v>101020600299</v>
          </cell>
          <cell r="C528" t="str">
            <v>analog operation standard additional services repetition of last dialled number activation business customer</v>
          </cell>
          <cell r="D528" t="str">
            <v>1030</v>
          </cell>
          <cell r="E528" t="str">
            <v>101020600299</v>
          </cell>
        </row>
        <row r="529">
          <cell r="B529" t="str">
            <v>101020600300</v>
          </cell>
          <cell r="C529" t="str">
            <v>analog operation standard additional services repetition of last dialled number subscription for each further month business customer</v>
          </cell>
          <cell r="D529" t="str">
            <v>1030</v>
          </cell>
          <cell r="E529" t="str">
            <v>101020600300</v>
          </cell>
        </row>
        <row r="530">
          <cell r="B530" t="str">
            <v>102043600662</v>
          </cell>
          <cell r="C530" t="str">
            <v>ISDN basic access Operation standard point-to-point others repetition of last dialled number  subscription for the first month</v>
          </cell>
          <cell r="D530" t="str">
            <v>1030</v>
          </cell>
          <cell r="E530" t="str">
            <v>101020600301</v>
          </cell>
        </row>
        <row r="531">
          <cell r="B531" t="str">
            <v>101020600297</v>
          </cell>
          <cell r="C531" t="str">
            <v>analog operation standard additional services repetition of last dialled number activation residential customer</v>
          </cell>
          <cell r="D531" t="str">
            <v>1030</v>
          </cell>
          <cell r="E531" t="str">
            <v>101020600301</v>
          </cell>
        </row>
        <row r="532">
          <cell r="B532" t="str">
            <v>102103601690</v>
          </cell>
          <cell r="C532" t="str">
            <v>ISDN basic access operation comfort+  others repetition of last dialed number  subscription for the first month</v>
          </cell>
          <cell r="D532" t="str">
            <v>1030</v>
          </cell>
          <cell r="E532" t="str">
            <v>101020600301</v>
          </cell>
        </row>
        <row r="533">
          <cell r="B533" t="str">
            <v>102083601348</v>
          </cell>
          <cell r="C533" t="str">
            <v>ISDN basic access operation comfort others repetition of last dialed number  subscription for the first month</v>
          </cell>
          <cell r="D533" t="str">
            <v>1030</v>
          </cell>
          <cell r="E533" t="str">
            <v>101020600301</v>
          </cell>
        </row>
        <row r="534">
          <cell r="B534" t="str">
            <v>102063601005</v>
          </cell>
          <cell r="C534" t="str">
            <v>ISDN basic access Operation standard point-to-multipoint others repetition of last dialed number  subscription for the first month</v>
          </cell>
          <cell r="D534" t="str">
            <v>1030</v>
          </cell>
          <cell r="E534" t="str">
            <v>101020600301</v>
          </cell>
        </row>
        <row r="535">
          <cell r="B535" t="str">
            <v>102123602033</v>
          </cell>
          <cell r="C535" t="str">
            <v>ISDN basic access operation business  others repetition of last dialed number  subscription for the first month</v>
          </cell>
          <cell r="D535" t="str">
            <v>1030</v>
          </cell>
          <cell r="E535" t="str">
            <v>101020600301</v>
          </cell>
        </row>
        <row r="536">
          <cell r="B536" t="str">
            <v>103145602412</v>
          </cell>
          <cell r="C536" t="str">
            <v>ISDN prime access operation basic package others repetition of last dialed number  subscription for the first month</v>
          </cell>
          <cell r="D536" t="str">
            <v>1030</v>
          </cell>
          <cell r="E536" t="str">
            <v>101020600301</v>
          </cell>
        </row>
        <row r="537">
          <cell r="B537" t="str">
            <v>102043600663</v>
          </cell>
          <cell r="C537" t="str">
            <v>ISDN basic access Operation standard point-to-point others repetition of last dialled number  subscription for each further month</v>
          </cell>
          <cell r="D537" t="str">
            <v>1030</v>
          </cell>
          <cell r="E537" t="str">
            <v>101020600302</v>
          </cell>
        </row>
        <row r="538">
          <cell r="B538" t="str">
            <v>102083601349</v>
          </cell>
          <cell r="C538" t="str">
            <v>ISDN basic access operation comfort others repetition of last dialed number  subscription for each further month</v>
          </cell>
          <cell r="D538" t="str">
            <v>1030</v>
          </cell>
          <cell r="E538" t="str">
            <v>101020600302</v>
          </cell>
        </row>
        <row r="539">
          <cell r="B539" t="str">
            <v>102063601006</v>
          </cell>
          <cell r="C539" t="str">
            <v>ISDN basic access Operation standard point-to-multipoint others repetition of last dialed number  subscription for each further month</v>
          </cell>
          <cell r="D539" t="str">
            <v>1030</v>
          </cell>
          <cell r="E539" t="str">
            <v>101020600302</v>
          </cell>
        </row>
        <row r="540">
          <cell r="B540" t="str">
            <v>102123602034</v>
          </cell>
          <cell r="C540" t="str">
            <v>ISDN basic access operation business  others repetition of last dialed number  subscription for each further month</v>
          </cell>
          <cell r="D540" t="str">
            <v>1030</v>
          </cell>
          <cell r="E540" t="str">
            <v>101020600302</v>
          </cell>
        </row>
        <row r="541">
          <cell r="B541" t="str">
            <v>102103601691</v>
          </cell>
          <cell r="C541" t="str">
            <v>ISDN basic access operation comfort+  others repetition of last dialed number  subscription for each further month</v>
          </cell>
          <cell r="D541" t="str">
            <v>1030</v>
          </cell>
          <cell r="E541" t="str">
            <v>101020600302</v>
          </cell>
        </row>
        <row r="542">
          <cell r="B542" t="str">
            <v>103145602413</v>
          </cell>
          <cell r="C542" t="str">
            <v>ISDN prime access operation basic package others repetition of last dialed number  subscription for each further month</v>
          </cell>
          <cell r="D542" t="str">
            <v>1030</v>
          </cell>
          <cell r="E542" t="str">
            <v>101020600302</v>
          </cell>
        </row>
        <row r="543">
          <cell r="B543" t="str">
            <v>101020600298</v>
          </cell>
          <cell r="C543" t="str">
            <v>analog operation standard additional services repetition of last dialled number subscription for each further month residential customer</v>
          </cell>
          <cell r="D543" t="str">
            <v>1030</v>
          </cell>
          <cell r="E543" t="str">
            <v>101020600302</v>
          </cell>
        </row>
        <row r="544">
          <cell r="B544" t="str">
            <v>101020620303</v>
          </cell>
          <cell r="C544" t="str">
            <v>analog operation standard additional services display of calling number CLIP activation residential customer</v>
          </cell>
          <cell r="D544" t="str">
            <v>1030</v>
          </cell>
          <cell r="E544" t="str">
            <v>101020620307</v>
          </cell>
        </row>
        <row r="545">
          <cell r="B545" t="str">
            <v>101020620310</v>
          </cell>
          <cell r="C545" t="str">
            <v>analog operation standard additional services display of calling number CLIP activation - promotion 2002</v>
          </cell>
          <cell r="D545" t="str">
            <v>1030</v>
          </cell>
          <cell r="E545" t="str">
            <v>101020620307</v>
          </cell>
        </row>
        <row r="546">
          <cell r="B546" t="str">
            <v>102083621356</v>
          </cell>
          <cell r="C546" t="str">
            <v>ISDN basic access operation comfort others display of calling number  subscription for the first month</v>
          </cell>
          <cell r="D546" t="str">
            <v>1030</v>
          </cell>
          <cell r="E546" t="str">
            <v>101020620307</v>
          </cell>
        </row>
        <row r="547">
          <cell r="B547" t="str">
            <v>102043620670</v>
          </cell>
          <cell r="C547" t="str">
            <v>ISDN basic access Operation standard point-to-point others display of calling number  subscription for the first month</v>
          </cell>
          <cell r="D547" t="str">
            <v>1030</v>
          </cell>
          <cell r="E547" t="str">
            <v>101020620307</v>
          </cell>
        </row>
        <row r="548">
          <cell r="B548" t="str">
            <v>102103621698</v>
          </cell>
          <cell r="C548" t="str">
            <v>ISDN basic access operation comfort+  others display of calling number  subscription for the first month</v>
          </cell>
          <cell r="D548" t="str">
            <v>1030</v>
          </cell>
          <cell r="E548" t="str">
            <v>101020620307</v>
          </cell>
        </row>
        <row r="549">
          <cell r="B549" t="str">
            <v>102123622041</v>
          </cell>
          <cell r="C549" t="str">
            <v>ISDN basic access operation business  others display of calling number  subscription for the first month</v>
          </cell>
          <cell r="D549" t="str">
            <v>1030</v>
          </cell>
          <cell r="E549" t="str">
            <v>101020620307</v>
          </cell>
        </row>
        <row r="550">
          <cell r="B550" t="str">
            <v>101020620100</v>
          </cell>
          <cell r="C550" t="str">
            <v>analog operation standard additional services display of calling number CLIP for FGSM activation residential customer</v>
          </cell>
          <cell r="D550" t="str">
            <v>1030</v>
          </cell>
          <cell r="E550" t="str">
            <v>101020620307</v>
          </cell>
        </row>
        <row r="551">
          <cell r="B551" t="str">
            <v>102063621013</v>
          </cell>
          <cell r="C551" t="str">
            <v>ISDN basic access Operation standard point-to-multipoint others display of calling number  subscription for the first month</v>
          </cell>
          <cell r="D551" t="str">
            <v>1030</v>
          </cell>
          <cell r="E551" t="str">
            <v>101020620307</v>
          </cell>
        </row>
        <row r="552">
          <cell r="B552" t="str">
            <v>103145622420</v>
          </cell>
          <cell r="C552" t="str">
            <v>ISDN prime access operation basic package others display of calling number  subscription for the first month</v>
          </cell>
          <cell r="D552" t="str">
            <v>1030</v>
          </cell>
          <cell r="E552" t="str">
            <v>101020620307</v>
          </cell>
        </row>
        <row r="553">
          <cell r="B553" t="str">
            <v>102103621699</v>
          </cell>
          <cell r="C553" t="str">
            <v>ISDN basic access operation comfort+  others display of calling number  subscription for each further month</v>
          </cell>
          <cell r="D553" t="str">
            <v>1030</v>
          </cell>
          <cell r="E553" t="str">
            <v>101020620308</v>
          </cell>
        </row>
        <row r="554">
          <cell r="B554" t="str">
            <v>102083621357</v>
          </cell>
          <cell r="C554" t="str">
            <v>ISDN basic access operation comfort others display of calling number  subscription for each further month</v>
          </cell>
          <cell r="D554" t="str">
            <v>1030</v>
          </cell>
          <cell r="E554" t="str">
            <v>101020620308</v>
          </cell>
        </row>
        <row r="555">
          <cell r="B555" t="str">
            <v>101020620304</v>
          </cell>
          <cell r="C555" t="str">
            <v>analog operation standard additional services display of calling number CLIP subscription for each further month residential customer</v>
          </cell>
          <cell r="D555" t="str">
            <v>1030</v>
          </cell>
          <cell r="E555" t="str">
            <v>101020620308</v>
          </cell>
        </row>
        <row r="556">
          <cell r="B556" t="str">
            <v>102043620671</v>
          </cell>
          <cell r="C556" t="str">
            <v>ISDN basic access Operation standard point-to-point others display of calling number  subscription for each further month</v>
          </cell>
          <cell r="D556" t="str">
            <v>1030</v>
          </cell>
          <cell r="E556" t="str">
            <v>101020620308</v>
          </cell>
        </row>
        <row r="557">
          <cell r="B557" t="str">
            <v>102123622042</v>
          </cell>
          <cell r="C557" t="str">
            <v>ISDN basic access operation business  others display of calling number  subscription for each further month</v>
          </cell>
          <cell r="D557" t="str">
            <v>1030</v>
          </cell>
          <cell r="E557" t="str">
            <v>101020620308</v>
          </cell>
        </row>
        <row r="558">
          <cell r="B558" t="str">
            <v>101020620110</v>
          </cell>
          <cell r="C558" t="str">
            <v>analog operation standard additional services display of calling number CLIP for FGSM subscription for each further month residential customer</v>
          </cell>
          <cell r="D558" t="str">
            <v>1030</v>
          </cell>
          <cell r="E558" t="str">
            <v>101020620308</v>
          </cell>
        </row>
        <row r="559">
          <cell r="B559" t="str">
            <v>103145622421</v>
          </cell>
          <cell r="C559" t="str">
            <v>ISDN prime access operation basic package others display of calling number  subscription for each further month</v>
          </cell>
          <cell r="D559" t="str">
            <v>1030</v>
          </cell>
          <cell r="E559" t="str">
            <v>101020620308</v>
          </cell>
        </row>
        <row r="560">
          <cell r="B560" t="str">
            <v>102063621014</v>
          </cell>
          <cell r="C560" t="str">
            <v>ISDN basic access Operation standard point-to-multipoint others display of calling number  subscription for each further month</v>
          </cell>
          <cell r="D560" t="str">
            <v>1030</v>
          </cell>
          <cell r="E560" t="str">
            <v>101020620308</v>
          </cell>
        </row>
        <row r="561">
          <cell r="B561" t="str">
            <v>101020620111</v>
          </cell>
          <cell r="C561" t="str">
            <v>analog operation standard additional services display of calling number CLIP for FGSM activation business customer</v>
          </cell>
          <cell r="D561" t="str">
            <v>1030</v>
          </cell>
          <cell r="E561" t="str">
            <v>101020620309</v>
          </cell>
        </row>
        <row r="562">
          <cell r="B562" t="str">
            <v>101020620305</v>
          </cell>
          <cell r="C562" t="str">
            <v>analog operation standard additional services display of calling number CLIP activation business customer</v>
          </cell>
          <cell r="D562" t="str">
            <v>1030</v>
          </cell>
          <cell r="E562" t="str">
            <v>101020620309</v>
          </cell>
        </row>
        <row r="563">
          <cell r="B563" t="str">
            <v>101020620311</v>
          </cell>
          <cell r="C563" t="str">
            <v>analog operation standard additional services non-display of calling number noCLIP activation</v>
          </cell>
          <cell r="D563" t="str">
            <v>1030</v>
          </cell>
          <cell r="E563" t="str">
            <v>101020620311</v>
          </cell>
        </row>
        <row r="564">
          <cell r="B564" t="str">
            <v>101020620312</v>
          </cell>
          <cell r="C564" t="str">
            <v>analog operation standard additional services Call forwarding rejection (CFR) activation</v>
          </cell>
          <cell r="D564" t="str">
            <v>1030</v>
          </cell>
          <cell r="E564" t="str">
            <v>101020620312</v>
          </cell>
        </row>
        <row r="565">
          <cell r="B565" t="str">
            <v>101020620306</v>
          </cell>
          <cell r="C565" t="str">
            <v>analog operation standard additional services display of calling number CLIP subscription for each further month business customer</v>
          </cell>
          <cell r="D565" t="str">
            <v>1030</v>
          </cell>
          <cell r="E565" t="str">
            <v>101020620313</v>
          </cell>
        </row>
        <row r="566">
          <cell r="B566" t="str">
            <v>101020620112</v>
          </cell>
          <cell r="C566" t="str">
            <v>analog operation standard additional services display of calling number CLIP for FGSM subscription for each further month business customer</v>
          </cell>
          <cell r="D566" t="str">
            <v>1030</v>
          </cell>
          <cell r="E566" t="str">
            <v>101020620313</v>
          </cell>
        </row>
        <row r="567">
          <cell r="B567" t="str">
            <v>101020630309</v>
          </cell>
          <cell r="C567" t="str">
            <v>analog operation standard additional services prohibition of sending one's own number CLIR on demand activation</v>
          </cell>
          <cell r="D567" t="str">
            <v>1030</v>
          </cell>
          <cell r="E567" t="str">
            <v>101020630309</v>
          </cell>
        </row>
        <row r="568">
          <cell r="B568" t="str">
            <v>101020630305</v>
          </cell>
          <cell r="C568" t="str">
            <v>analog operation standard additional services prohibition of sending one's own number CLIR subscription for each further month</v>
          </cell>
          <cell r="D568" t="str">
            <v>1030</v>
          </cell>
          <cell r="E568" t="str">
            <v>101020630310</v>
          </cell>
        </row>
        <row r="569">
          <cell r="B569" t="str">
            <v>101020630100</v>
          </cell>
          <cell r="C569" t="str">
            <v>analog operation standard additional services prohibition of sending one's own number CLIR for FGSM subscription for each further month</v>
          </cell>
          <cell r="D569" t="str">
            <v>1030</v>
          </cell>
          <cell r="E569" t="str">
            <v>101020630310</v>
          </cell>
        </row>
        <row r="570">
          <cell r="B570" t="str">
            <v>101020630308</v>
          </cell>
          <cell r="C570" t="str">
            <v>analog operation standard additional services prohibition of sending one's own number CLIR activation</v>
          </cell>
          <cell r="D570" t="str">
            <v>1030</v>
          </cell>
          <cell r="E570" t="str">
            <v>101020630311</v>
          </cell>
        </row>
        <row r="571">
          <cell r="B571" t="str">
            <v>101020630110</v>
          </cell>
          <cell r="C571" t="str">
            <v>analog operation standard additional services prohibition of sending one's own number CLIR for FGSM activation</v>
          </cell>
          <cell r="D571" t="str">
            <v>1030</v>
          </cell>
          <cell r="E571" t="str">
            <v>101020630311</v>
          </cell>
        </row>
        <row r="572">
          <cell r="B572" t="str">
            <v>101020640100</v>
          </cell>
          <cell r="C572" t="str">
            <v>analog operation standard additional services services for subscribers connected to digital exchanges package A (conference and enquiry call,call wait,do not disturb,enquiry call) activation</v>
          </cell>
          <cell r="D572" t="str">
            <v>1030</v>
          </cell>
          <cell r="E572" t="str">
            <v>101020640100</v>
          </cell>
        </row>
        <row r="573">
          <cell r="B573" t="str">
            <v>101020640110</v>
          </cell>
          <cell r="C573" t="str">
            <v>analog operation standard additional services services for subscribers connected to digital exchanges package A (conference and enquiry call,call wait,do not disturb,enquiry call) subscription</v>
          </cell>
          <cell r="D573" t="str">
            <v>1030</v>
          </cell>
          <cell r="E573" t="str">
            <v>101020640110</v>
          </cell>
        </row>
        <row r="574">
          <cell r="B574" t="str">
            <v>101020640111</v>
          </cell>
          <cell r="C574" t="str">
            <v>analog operation standard additional services services for subscribers connected to digital exchanges package A (conference and enquiry call,call wait,do not disturb,enquiry call) activation</v>
          </cell>
          <cell r="D574" t="str">
            <v>1030</v>
          </cell>
          <cell r="E574" t="str">
            <v>101020640111</v>
          </cell>
        </row>
        <row r="575">
          <cell r="B575" t="str">
            <v>101020640112</v>
          </cell>
          <cell r="C575" t="str">
            <v>analog operation standard additional services services for subscribers connected to digital exchanges package A (conference and enquiry call,call wait,do not disturb,enquiry call) subscription</v>
          </cell>
          <cell r="D575" t="str">
            <v>1030</v>
          </cell>
          <cell r="E575" t="str">
            <v>101020640112</v>
          </cell>
        </row>
        <row r="576">
          <cell r="B576" t="str">
            <v>101020640120</v>
          </cell>
          <cell r="C576" t="str">
            <v>analog operation standard additional services services for subscribers connected to digital exchanges package A (conference and enquiry call,call wait) for FGSM activation residential customer</v>
          </cell>
          <cell r="D576" t="str">
            <v>1030</v>
          </cell>
          <cell r="E576" t="str">
            <v>101020640120</v>
          </cell>
        </row>
        <row r="577">
          <cell r="B577" t="str">
            <v>101020640130</v>
          </cell>
          <cell r="C577" t="str">
            <v>analog operation standard additional services services for subscribers connected to digital exchanges package A (conference and enquiry call,call wait) for FGSM subscription residential customer</v>
          </cell>
          <cell r="D577" t="str">
            <v>1030</v>
          </cell>
          <cell r="E577" t="str">
            <v>101020640130</v>
          </cell>
        </row>
        <row r="578">
          <cell r="B578" t="str">
            <v>101020640131</v>
          </cell>
          <cell r="C578" t="str">
            <v>analog operation standard additional services services for subscribers connected to digital exchanges package A (conference and enquiry call,call wait) for FGSM activation business customer</v>
          </cell>
          <cell r="D578" t="str">
            <v>1030</v>
          </cell>
          <cell r="E578" t="str">
            <v>101020640131</v>
          </cell>
        </row>
        <row r="579">
          <cell r="B579" t="str">
            <v>101020640132</v>
          </cell>
          <cell r="C579" t="str">
            <v>analog operation standard additional services services for subscribers connected to digital exchanges package A (conference and enquiry call,call wait) for FGSM subscription business customer</v>
          </cell>
          <cell r="D579" t="str">
            <v>1030</v>
          </cell>
          <cell r="E579" t="str">
            <v>101020640132</v>
          </cell>
        </row>
        <row r="580">
          <cell r="B580" t="str">
            <v>101020640140</v>
          </cell>
          <cell r="C580" t="str">
            <v>analog operation standard additional services services for subscribers connected to digital exchanges package C (conference and enquiry call,call wait,do not disturb,abbreviated dial,no-dial,repetition of last number, display calling number) activation</v>
          </cell>
          <cell r="D580" t="str">
            <v>1030</v>
          </cell>
          <cell r="E580" t="str">
            <v>101020640140</v>
          </cell>
        </row>
        <row r="581">
          <cell r="B581" t="str">
            <v>101020640150</v>
          </cell>
          <cell r="C581" t="str">
            <v>analog operation standard additional services services for subscribers connected to digital exchanges package C (conference and enquiry call,call wait,do not disturb,abbreviated dial,no-dial,repetition of last number, display calling number) subscription</v>
          </cell>
          <cell r="D581" t="str">
            <v>1030</v>
          </cell>
          <cell r="E581" t="str">
            <v>101020640150</v>
          </cell>
        </row>
        <row r="582">
          <cell r="B582" t="str">
            <v>101020640160</v>
          </cell>
          <cell r="C582" t="str">
            <v>analog operation standard additional services services for subscribers connected to digital exchanges package C (conference and enquiry call,call wait,do not disturb,abbreviated dial,no-dial,repetition of last number, display calling number) activation</v>
          </cell>
          <cell r="D582" t="str">
            <v>1030</v>
          </cell>
          <cell r="E582" t="str">
            <v>101020640160</v>
          </cell>
        </row>
        <row r="583">
          <cell r="B583" t="str">
            <v>101020640170</v>
          </cell>
          <cell r="C583" t="str">
            <v>analog operation standard additional services services for subscribers connected to digital exchanges package C (conference and enquiry call,call wait,do not disturb,abbreviated dial,no-dial,repetition of last number, display calling number) subscription</v>
          </cell>
          <cell r="D583" t="str">
            <v>1030</v>
          </cell>
          <cell r="E583" t="str">
            <v>101020640170</v>
          </cell>
        </row>
        <row r="584">
          <cell r="B584" t="str">
            <v>101020640180</v>
          </cell>
          <cell r="C584" t="str">
            <v>analog operation standard additional services services for subscribers connected to digital exchanges package B (conference and enquiry call,call wait, display calling number) for FGSM activation residential customer</v>
          </cell>
          <cell r="D584" t="str">
            <v>1030</v>
          </cell>
          <cell r="E584" t="str">
            <v>101020640180</v>
          </cell>
        </row>
        <row r="585">
          <cell r="B585" t="str">
            <v>101020640190</v>
          </cell>
          <cell r="C585" t="str">
            <v>analog operation standard additional services services for subscribers connected to digital exchanges package B (conference and enquiry call,call wait,display calling number) for FGSM subscription residential customer</v>
          </cell>
          <cell r="D585" t="str">
            <v>1030</v>
          </cell>
          <cell r="E585" t="str">
            <v>101020640190</v>
          </cell>
        </row>
        <row r="586">
          <cell r="B586" t="str">
            <v>101020640191</v>
          </cell>
          <cell r="C586" t="str">
            <v>analog operation standard additional services services for subscribers connected to digital exchanges package B (conference and enquiry call,call wait, display calling number) for FGSM activation business customer</v>
          </cell>
          <cell r="D586" t="str">
            <v>1030</v>
          </cell>
          <cell r="E586" t="str">
            <v>101020640191</v>
          </cell>
        </row>
        <row r="587">
          <cell r="B587" t="str">
            <v>101020640192</v>
          </cell>
          <cell r="C587" t="str">
            <v>analog operation standard additional services services for subscribers connected to digital exchanges package B (conference and enquiry call,call wait,display calling number) for FGSM subscription business customer</v>
          </cell>
          <cell r="D587" t="str">
            <v>1030</v>
          </cell>
          <cell r="E587" t="str">
            <v>101020640192</v>
          </cell>
        </row>
        <row r="588">
          <cell r="B588" t="str">
            <v>101020920237</v>
          </cell>
          <cell r="C588" t="str">
            <v>analog operation standard others Calls for urgent help  112 - emergency calls</v>
          </cell>
          <cell r="D588" t="str">
            <v>1030</v>
          </cell>
          <cell r="E588" t="str">
            <v>101020920237</v>
          </cell>
        </row>
        <row r="589">
          <cell r="B589" t="str">
            <v>101020920238</v>
          </cell>
          <cell r="C589" t="str">
            <v>analog operation standard others Calls for urgent help  92 - police</v>
          </cell>
          <cell r="D589" t="str">
            <v>1030</v>
          </cell>
          <cell r="E589" t="str">
            <v>101020920238</v>
          </cell>
        </row>
        <row r="590">
          <cell r="B590" t="str">
            <v>101020920239</v>
          </cell>
          <cell r="C590" t="str">
            <v>analog operation standard others Calls for urgent help  93 - fire brigade</v>
          </cell>
          <cell r="D590" t="str">
            <v>1030</v>
          </cell>
          <cell r="E590" t="str">
            <v>101020920239</v>
          </cell>
        </row>
        <row r="591">
          <cell r="B591" t="str">
            <v>101020920240</v>
          </cell>
          <cell r="C591" t="str">
            <v>analog operation standard others Calls for urgent help  94 - urgent medical aid</v>
          </cell>
          <cell r="D591" t="str">
            <v>1030</v>
          </cell>
          <cell r="E591" t="str">
            <v>101020920240</v>
          </cell>
        </row>
        <row r="592">
          <cell r="B592" t="str">
            <v>101020920241</v>
          </cell>
          <cell r="C592" t="str">
            <v>analog operation standard others Calls for urgent help  985 - center for information and alarming</v>
          </cell>
          <cell r="D592" t="str">
            <v>1030</v>
          </cell>
          <cell r="E592" t="str">
            <v>101020920241</v>
          </cell>
        </row>
        <row r="593">
          <cell r="B593" t="str">
            <v>101020920242</v>
          </cell>
          <cell r="C593" t="str">
            <v>analog operation standard others Calls for urgent help  987 - HAK</v>
          </cell>
          <cell r="D593" t="str">
            <v>1030</v>
          </cell>
          <cell r="E593" t="str">
            <v>101020920242</v>
          </cell>
        </row>
        <row r="594">
          <cell r="B594" t="str">
            <v>101020920243</v>
          </cell>
          <cell r="C594" t="str">
            <v>analog operation standard others Calls for urgent help  9155 - Coast guard</v>
          </cell>
          <cell r="D594" t="str">
            <v>1030</v>
          </cell>
          <cell r="E594" t="str">
            <v>101020920243</v>
          </cell>
        </row>
        <row r="595">
          <cell r="B595" t="str">
            <v>101020923305</v>
          </cell>
          <cell r="C595" t="str">
            <v>analog operation standard others Calls for urgent help  9191- humanitarian purposes calls</v>
          </cell>
          <cell r="D595" t="str">
            <v>1030</v>
          </cell>
          <cell r="E595" t="str">
            <v>101020923305</v>
          </cell>
        </row>
        <row r="596">
          <cell r="B596" t="str">
            <v>101020933099</v>
          </cell>
          <cell r="C596" t="str">
            <v>analog operation standard additional services outgoing call barring  key code controlled  activation fee</v>
          </cell>
          <cell r="D596" t="str">
            <v>1030</v>
          </cell>
          <cell r="E596" t="str">
            <v>101020933099</v>
          </cell>
        </row>
        <row r="597">
          <cell r="B597" t="str">
            <v>101020933100</v>
          </cell>
          <cell r="C597" t="str">
            <v>analog operation standard additional services outgoing call barring  key code controlled  service deactivation</v>
          </cell>
          <cell r="D597" t="str">
            <v>1030</v>
          </cell>
          <cell r="E597" t="str">
            <v>101020933100</v>
          </cell>
        </row>
        <row r="598">
          <cell r="B598" t="str">
            <v>101020933101</v>
          </cell>
          <cell r="C598" t="str">
            <v>analog operation standard additional services outgoing call barring  key code controlled  monthly fee per line</v>
          </cell>
          <cell r="D598" t="str">
            <v>1030</v>
          </cell>
          <cell r="E598" t="str">
            <v>101020933101</v>
          </cell>
        </row>
        <row r="599">
          <cell r="B599" t="str">
            <v>101020933102</v>
          </cell>
          <cell r="C599" t="str">
            <v>analog operation standard additional services outgoing call barring  key code controlled  changes in PIN</v>
          </cell>
          <cell r="D599" t="str">
            <v>1030</v>
          </cell>
          <cell r="E599" t="str">
            <v>101020933102</v>
          </cell>
        </row>
        <row r="600">
          <cell r="B600" t="str">
            <v>101020933103</v>
          </cell>
          <cell r="C600" t="str">
            <v>analog operation standard additional services outgoing call barring  key code controlled  activation# deactivation and verification of barring programs</v>
          </cell>
          <cell r="D600" t="str">
            <v>1030</v>
          </cell>
          <cell r="E600" t="str">
            <v>101020933103</v>
          </cell>
        </row>
        <row r="601">
          <cell r="B601" t="str">
            <v>101020933104</v>
          </cell>
          <cell r="C601" t="str">
            <v>analog operation standard additional services outgoing call barring  controlled from HT operator  activation fee</v>
          </cell>
          <cell r="D601" t="str">
            <v>1030</v>
          </cell>
          <cell r="E601" t="str">
            <v>101020933104</v>
          </cell>
        </row>
        <row r="602">
          <cell r="B602" t="str">
            <v>101020933105</v>
          </cell>
          <cell r="C602" t="str">
            <v>analog operation standard additional services outgoing call barring  controlled from HT operator  service deactivation</v>
          </cell>
          <cell r="D602" t="str">
            <v>1030</v>
          </cell>
          <cell r="E602" t="str">
            <v>101020933105</v>
          </cell>
        </row>
        <row r="603">
          <cell r="B603" t="str">
            <v>101020933106</v>
          </cell>
          <cell r="C603" t="str">
            <v>analog operation standard additional services outgoing call barring  controlled from HT operator  monthly fee per line</v>
          </cell>
          <cell r="D603" t="str">
            <v>1030</v>
          </cell>
          <cell r="E603" t="str">
            <v>101020933106</v>
          </cell>
        </row>
        <row r="604">
          <cell r="B604" t="str">
            <v>101020933107</v>
          </cell>
          <cell r="C604" t="str">
            <v>analog operation standard additional services outgoing call barring  controlled from HT operator  change of barring programs</v>
          </cell>
          <cell r="D604" t="str">
            <v>1030</v>
          </cell>
          <cell r="E604" t="str">
            <v>101020933107</v>
          </cell>
        </row>
        <row r="605">
          <cell r="B605" t="str">
            <v>101021000321</v>
          </cell>
          <cell r="C605" t="str">
            <v>analog group line (series,PBX,home exchange) subscription for group line (series,PBX) transmission realized per line</v>
          </cell>
          <cell r="D605" t="str">
            <v>1011</v>
          </cell>
          <cell r="E605" t="str">
            <v>101021000321</v>
          </cell>
        </row>
        <row r="606">
          <cell r="B606" t="str">
            <v>101021000322</v>
          </cell>
          <cell r="C606" t="str">
            <v>analog group line (series,PBX,home exchange) subscription for group line (PBX,home subscriber exchange) transmission realized per 2 Mbit/s to the transmission group (CAS)</v>
          </cell>
          <cell r="D606" t="str">
            <v>1011</v>
          </cell>
          <cell r="E606" t="str">
            <v>101021000322</v>
          </cell>
        </row>
        <row r="607">
          <cell r="B607" t="str">
            <v>101021000323</v>
          </cell>
          <cell r="C607" t="str">
            <v>analog group line (series,PBX,home exchange) additional services direct dial in (DDI) monthly fee per channel</v>
          </cell>
          <cell r="D607" t="str">
            <v>1030</v>
          </cell>
          <cell r="E607" t="str">
            <v>101021000323</v>
          </cell>
        </row>
        <row r="608">
          <cell r="B608" t="str">
            <v>101021000324</v>
          </cell>
          <cell r="C608" t="str">
            <v>analog group line (series,PBX,home exchange) additional services direct dial in (DDI) leased reserve DDI numbers up to 10 DDI per month</v>
          </cell>
          <cell r="D608" t="str">
            <v>1030</v>
          </cell>
          <cell r="E608" t="str">
            <v>101021000324</v>
          </cell>
        </row>
        <row r="609">
          <cell r="B609" t="str">
            <v>101021000325</v>
          </cell>
          <cell r="C609" t="str">
            <v>analog group line (series,PBX,home exchange) additional services direct dial in (DDI) leased reserve DDI numbers up to 100 DDI per month</v>
          </cell>
          <cell r="D609" t="str">
            <v>1030</v>
          </cell>
          <cell r="E609" t="str">
            <v>101021000325</v>
          </cell>
        </row>
        <row r="610">
          <cell r="B610" t="str">
            <v>101021000326</v>
          </cell>
          <cell r="C610" t="str">
            <v>analog group line (series,PBX,home exchange) additional services direct dial in (DDI) leased reserve DDI numbers up to 1000 DDI per month</v>
          </cell>
          <cell r="D610" t="str">
            <v>1030</v>
          </cell>
          <cell r="E610" t="str">
            <v>101021000326</v>
          </cell>
        </row>
        <row r="611">
          <cell r="B611" t="str">
            <v>101021000327</v>
          </cell>
          <cell r="C611" t="str">
            <v>analog group line (series,PBX,home exchange) additional services direct dial in (DDI) leased reserve DDI numbers  more than 1000 DDI per month</v>
          </cell>
          <cell r="D611" t="str">
            <v>1030</v>
          </cell>
          <cell r="E611" t="str">
            <v>101021000327</v>
          </cell>
        </row>
        <row r="612">
          <cell r="B612" t="str">
            <v>101021000335</v>
          </cell>
          <cell r="C612" t="str">
            <v>analog group line (series,PBX,home exchange) additional services direct dial in (DDI) activation per channel</v>
          </cell>
          <cell r="D612" t="str">
            <v>1030</v>
          </cell>
          <cell r="E612" t="str">
            <v>101021000335</v>
          </cell>
        </row>
        <row r="613">
          <cell r="B613" t="str">
            <v>101021000336</v>
          </cell>
          <cell r="C613" t="str">
            <v>analog group line (series,PBX,home exchange) additional services direct dial in (DDI) leased reserve DDI numbers up to 10 DDI activation</v>
          </cell>
          <cell r="D613" t="str">
            <v>1030</v>
          </cell>
          <cell r="E613" t="str">
            <v>101021000336</v>
          </cell>
        </row>
        <row r="614">
          <cell r="B614" t="str">
            <v>101021000337</v>
          </cell>
          <cell r="C614" t="str">
            <v>analog group line (series,PBX,home exchange) additional services direct dial in (DDI) leased reserve DDI numbers up to 100 DDI activation</v>
          </cell>
          <cell r="D614" t="str">
            <v>1030</v>
          </cell>
          <cell r="E614" t="str">
            <v>101021000337</v>
          </cell>
        </row>
        <row r="615">
          <cell r="B615" t="str">
            <v>101021000338</v>
          </cell>
          <cell r="C615" t="str">
            <v>analog group line (series,PBX,home exchange) additional services direct dial in (DDI) leased reserve DDI numbers up to 1000 DDI activation</v>
          </cell>
          <cell r="D615" t="str">
            <v>1030</v>
          </cell>
          <cell r="E615" t="str">
            <v>101021000338</v>
          </cell>
        </row>
        <row r="616">
          <cell r="B616" t="str">
            <v>101021000339</v>
          </cell>
          <cell r="C616" t="str">
            <v>analog group line (series,PBX,home exchange) additional services direct dial in (DDI) leased reserve DDI numbers  more than 1000 DDI activation</v>
          </cell>
          <cell r="D616" t="str">
            <v>1030</v>
          </cell>
          <cell r="E616" t="str">
            <v>101021000339</v>
          </cell>
        </row>
        <row r="617">
          <cell r="B617" t="str">
            <v>101021000400</v>
          </cell>
          <cell r="C617" t="str">
            <v>analog group line (series,PBX,home exchange) counter on the side of the subscriber for the first month</v>
          </cell>
          <cell r="D617" t="str">
            <v>1030</v>
          </cell>
          <cell r="E617" t="str">
            <v>101021000400</v>
          </cell>
        </row>
        <row r="618">
          <cell r="B618" t="str">
            <v>101021000401</v>
          </cell>
          <cell r="C618" t="str">
            <v>analog group line (series,PBX,home exchange) counter on the side of the subscriber for the next months per month</v>
          </cell>
          <cell r="D618" t="str">
            <v>1030</v>
          </cell>
          <cell r="E618" t="str">
            <v>101021000401</v>
          </cell>
        </row>
        <row r="619">
          <cell r="B619" t="str">
            <v>101021004321</v>
          </cell>
          <cell r="C619" t="str">
            <v>analog group line (series,PBX,home exchange) subscription for group line (series,PBX) transmission realized per line</v>
          </cell>
          <cell r="D619" t="str">
            <v>1011</v>
          </cell>
          <cell r="E619" t="str">
            <v>101021004321</v>
          </cell>
        </row>
        <row r="620">
          <cell r="B620" t="str">
            <v>101021004322</v>
          </cell>
          <cell r="C620" t="str">
            <v>analog group line (series,PBX,home exchange) subscription for group line (PBX,home subscriber exchange) transmission realized per 2 Mbit/s to the transmission group (CAS)</v>
          </cell>
          <cell r="D620" t="str">
            <v>1011</v>
          </cell>
          <cell r="E620" t="str">
            <v>101021004322</v>
          </cell>
        </row>
        <row r="621">
          <cell r="B621" t="str">
            <v>101022640330</v>
          </cell>
          <cell r="C621" t="str">
            <v>analog service of business group within public exchange (BGS service) installation installation of business group with in public exchange</v>
          </cell>
          <cell r="D621" t="str">
            <v>1011</v>
          </cell>
          <cell r="E621" t="str">
            <v>101022640330</v>
          </cell>
        </row>
        <row r="622">
          <cell r="B622" t="str">
            <v>101022640331</v>
          </cell>
          <cell r="C622" t="str">
            <v>analog service of business group within public exchange (BGS service) installation installation of terminal equipment</v>
          </cell>
          <cell r="D622" t="str">
            <v>1011</v>
          </cell>
          <cell r="E622" t="str">
            <v>101022640331</v>
          </cell>
        </row>
        <row r="623">
          <cell r="B623" t="str">
            <v>101022650332</v>
          </cell>
          <cell r="C623" t="str">
            <v>analog service of business group within public exchange (BGS service) subscription for business group# per participant# per month  up to 10 participants</v>
          </cell>
          <cell r="D623" t="str">
            <v>1011</v>
          </cell>
          <cell r="E623" t="str">
            <v>101022650332</v>
          </cell>
        </row>
        <row r="624">
          <cell r="B624" t="str">
            <v>101022650333</v>
          </cell>
          <cell r="C624" t="str">
            <v>analog service of business group within public exchange (BGS service) subscription for business group# per participant# per month  from 11 to 100 participants</v>
          </cell>
          <cell r="D624" t="str">
            <v>1011</v>
          </cell>
          <cell r="E624" t="str">
            <v>101022650333</v>
          </cell>
        </row>
        <row r="625">
          <cell r="B625" t="str">
            <v>101022650334</v>
          </cell>
          <cell r="C625" t="str">
            <v>analog service of business group within public exchange (BGS service) subscription for business group# per participant# per month  from 101 to 200 participants</v>
          </cell>
          <cell r="D625" t="str">
            <v>1011</v>
          </cell>
          <cell r="E625" t="str">
            <v>101022650334</v>
          </cell>
        </row>
        <row r="626">
          <cell r="B626" t="str">
            <v>101022650335</v>
          </cell>
          <cell r="C626" t="str">
            <v>analog service of business group within public exchange (BGS service) subscription for business group# per participant# per month  from 201 to 500 participants</v>
          </cell>
          <cell r="D626" t="str">
            <v>1011</v>
          </cell>
          <cell r="E626" t="str">
            <v>101022650335</v>
          </cell>
        </row>
        <row r="627">
          <cell r="B627" t="str">
            <v>101022650336</v>
          </cell>
          <cell r="C627" t="str">
            <v>analog service of business group within public exchange (BGS service) subscription for business group# per participant# per month  from 501 to 1000 participants</v>
          </cell>
          <cell r="D627" t="str">
            <v>1011</v>
          </cell>
          <cell r="E627" t="str">
            <v>101022650336</v>
          </cell>
        </row>
        <row r="628">
          <cell r="B628" t="str">
            <v>101022650337</v>
          </cell>
          <cell r="C628" t="str">
            <v>analog service of business group within public exchange (BGS service) subscription for business group# per participant# per month  over 1000 participants</v>
          </cell>
          <cell r="D628" t="str">
            <v>1011</v>
          </cell>
          <cell r="E628" t="str">
            <v>101022650337</v>
          </cell>
        </row>
        <row r="629">
          <cell r="B629" t="str">
            <v>101022654332</v>
          </cell>
          <cell r="C629" t="str">
            <v>analog service of business group within public exchange (BGS service) subscription for business group# per participant# per month  up to 10 participants</v>
          </cell>
          <cell r="D629" t="str">
            <v>1011</v>
          </cell>
          <cell r="E629" t="str">
            <v>101022654332</v>
          </cell>
        </row>
        <row r="630">
          <cell r="B630" t="str">
            <v>101022654333</v>
          </cell>
          <cell r="C630" t="str">
            <v>analog service of business group within public exchange (BGS service) subscription for business group# per participant# per month  from 11 to 100 participants</v>
          </cell>
          <cell r="D630" t="str">
            <v>1011</v>
          </cell>
          <cell r="E630" t="str">
            <v>101022654333</v>
          </cell>
        </row>
        <row r="631">
          <cell r="B631" t="str">
            <v>101022654334</v>
          </cell>
          <cell r="C631" t="str">
            <v>analog service of business group within public exchange (BGS service) subscription for business group# per participant# per month  from 101 to 200 participants</v>
          </cell>
          <cell r="D631" t="str">
            <v>1011</v>
          </cell>
          <cell r="E631" t="str">
            <v>101022654334</v>
          </cell>
        </row>
        <row r="632">
          <cell r="B632" t="str">
            <v>101022654335</v>
          </cell>
          <cell r="C632" t="str">
            <v>analog service of business group within public exchange (BGS service) subscription for business group# per participant# per month  from 201 to 500 participants</v>
          </cell>
          <cell r="D632" t="str">
            <v>1011</v>
          </cell>
          <cell r="E632" t="str">
            <v>101022654335</v>
          </cell>
        </row>
        <row r="633">
          <cell r="B633" t="str">
            <v>101022654336</v>
          </cell>
          <cell r="C633" t="str">
            <v>analog service of business group within public exchange (BGS service) subscription for business group# per participant# per month  from 501 to 1000 participants</v>
          </cell>
          <cell r="D633" t="str">
            <v>1011</v>
          </cell>
          <cell r="E633" t="str">
            <v>101022654336</v>
          </cell>
        </row>
        <row r="634">
          <cell r="B634" t="str">
            <v>101022654337</v>
          </cell>
          <cell r="C634" t="str">
            <v>analog service of business group within public exchange (BGS service) subscription for business group# per participant# per month  over 1000 participants</v>
          </cell>
          <cell r="D634" t="str">
            <v>1011</v>
          </cell>
          <cell r="E634" t="str">
            <v>101022654337</v>
          </cell>
        </row>
        <row r="635">
          <cell r="B635" t="str">
            <v>101022660338</v>
          </cell>
          <cell r="C635" t="str">
            <v>analog service of business group within public exchange (BGS service) leased reserve DDI numbers of the participants of business group up to 10 participants per month</v>
          </cell>
          <cell r="D635" t="str">
            <v>1030</v>
          </cell>
          <cell r="E635" t="str">
            <v>101022660338</v>
          </cell>
        </row>
        <row r="636">
          <cell r="B636" t="str">
            <v>101022660339</v>
          </cell>
          <cell r="C636" t="str">
            <v>analog service of business group within public exchange (BGS service) leased reserve DDI numbers of the participants of business group  up to 100 participants per month</v>
          </cell>
          <cell r="D636" t="str">
            <v>1030</v>
          </cell>
          <cell r="E636" t="str">
            <v>101022660339</v>
          </cell>
        </row>
        <row r="637">
          <cell r="B637" t="str">
            <v>101022660340</v>
          </cell>
          <cell r="C637" t="str">
            <v>analog service of business group within public exchange (BGS service) leased reserve DDI numbers of the participants of business group  up to 1000 participants per month</v>
          </cell>
          <cell r="D637" t="str">
            <v>1030</v>
          </cell>
          <cell r="E637" t="str">
            <v>101022660340</v>
          </cell>
        </row>
        <row r="638">
          <cell r="B638" t="str">
            <v>101022660341</v>
          </cell>
          <cell r="C638" t="str">
            <v>analog service of business group within public exchange (BGS service) leased reserve DDI numbers of the participants of business group  over 1000 participants per month</v>
          </cell>
          <cell r="D638" t="str">
            <v>1030</v>
          </cell>
          <cell r="E638" t="str">
            <v>101022660341</v>
          </cell>
        </row>
        <row r="639">
          <cell r="B639" t="str">
            <v>101022660342</v>
          </cell>
          <cell r="C639" t="str">
            <v>analog service of business group within public exchange (BGS service) leased reserve DDI numbers of the participants of business group up to 10 participants activation</v>
          </cell>
          <cell r="D639" t="str">
            <v>1030</v>
          </cell>
          <cell r="E639" t="str">
            <v>101022660342</v>
          </cell>
        </row>
        <row r="640">
          <cell r="B640" t="str">
            <v>101022660343</v>
          </cell>
          <cell r="C640" t="str">
            <v>analog service of business group within public exchange (BGS service) leased reserve DDI numbers of the participants of business group up to 100 participants activation</v>
          </cell>
          <cell r="D640" t="str">
            <v>1030</v>
          </cell>
          <cell r="E640" t="str">
            <v>101022660343</v>
          </cell>
        </row>
        <row r="641">
          <cell r="B641" t="str">
            <v>101022660344</v>
          </cell>
          <cell r="C641" t="str">
            <v>analog service of business group within public exchange (BGS service) leased reserve DDI numbers of the participants of business group up to 1000 participants activation</v>
          </cell>
          <cell r="D641" t="str">
            <v>1030</v>
          </cell>
          <cell r="E641" t="str">
            <v>101022660344</v>
          </cell>
        </row>
        <row r="642">
          <cell r="B642" t="str">
            <v>101022660345</v>
          </cell>
          <cell r="C642" t="str">
            <v>analog service of business group within public exchange (BGS service) leased reserve DDI numbers of the participants of business group over 1000 participants activation</v>
          </cell>
          <cell r="D642" t="str">
            <v>1030</v>
          </cell>
          <cell r="E642" t="str">
            <v>101022660345</v>
          </cell>
        </row>
        <row r="643">
          <cell r="B643" t="str">
            <v>101022670342</v>
          </cell>
          <cell r="C643" t="str">
            <v>analog service of business group within public exchange (BGS service) use of service calls to croatian fixed network calls to the participants of one's own business group</v>
          </cell>
          <cell r="D643" t="str">
            <v>1022</v>
          </cell>
          <cell r="E643" t="str">
            <v>101022670342</v>
          </cell>
        </row>
        <row r="644">
          <cell r="B644" t="str">
            <v>101022670345</v>
          </cell>
          <cell r="C644" t="str">
            <v>analog service of business group within public exchange (BGS service) use of service calls to croatian fixed network domestic services with special tariffs</v>
          </cell>
          <cell r="D644" t="str">
            <v>1090</v>
          </cell>
          <cell r="E644" t="str">
            <v>101022670345</v>
          </cell>
        </row>
        <row r="645">
          <cell r="B645" t="str">
            <v>101022670361</v>
          </cell>
          <cell r="C645" t="str">
            <v>analog service of business group within public exchange (BGS service) use of service calls abroad semi-automatic international</v>
          </cell>
          <cell r="D645" t="str">
            <v>1030</v>
          </cell>
          <cell r="E645" t="str">
            <v>101022670361</v>
          </cell>
        </row>
        <row r="646">
          <cell r="B646" t="str">
            <v>101022680348</v>
          </cell>
          <cell r="C646" t="str">
            <v>analog service of business group within public exchange (BGS service) additional services per business group activation fee</v>
          </cell>
          <cell r="D646" t="str">
            <v>1090</v>
          </cell>
          <cell r="E646" t="str">
            <v>101022680348</v>
          </cell>
        </row>
        <row r="647">
          <cell r="B647" t="str">
            <v>101022680349</v>
          </cell>
          <cell r="C647" t="str">
            <v>analog service of business group within public exchange (BGS service) additional services per business group subscription fee for each further month</v>
          </cell>
          <cell r="D647" t="str">
            <v>1090</v>
          </cell>
          <cell r="E647" t="str">
            <v>101022680349</v>
          </cell>
        </row>
        <row r="648">
          <cell r="B648" t="str">
            <v>101022700130</v>
          </cell>
          <cell r="C648" t="str">
            <v>analog operation standard wireline SMS within fixed network subscribers with FGSM</v>
          </cell>
          <cell r="D648" t="str">
            <v>1030</v>
          </cell>
          <cell r="E648" t="str">
            <v>101022700011</v>
          </cell>
        </row>
        <row r="649">
          <cell r="B649" t="str">
            <v>101022700050</v>
          </cell>
          <cell r="C649" t="str">
            <v>analog operation standard wireline SMS within fixed network 'Paket Mini halo'</v>
          </cell>
          <cell r="D649" t="str">
            <v>1030</v>
          </cell>
          <cell r="E649" t="str">
            <v>101022700011</v>
          </cell>
        </row>
        <row r="650">
          <cell r="B650" t="str">
            <v>101022700090</v>
          </cell>
          <cell r="C650" t="str">
            <v>analog operation standard wireline SMS within fixed network 'Paket Halo plus'</v>
          </cell>
          <cell r="D650" t="str">
            <v>1030</v>
          </cell>
          <cell r="E650" t="str">
            <v>101022700011</v>
          </cell>
        </row>
        <row r="651">
          <cell r="B651" t="str">
            <v>101022700010</v>
          </cell>
          <cell r="C651" t="str">
            <v>analog operation standard wireline SMS within fixed network</v>
          </cell>
          <cell r="D651" t="str">
            <v>1030</v>
          </cell>
          <cell r="E651" t="str">
            <v>101022700011</v>
          </cell>
        </row>
        <row r="652">
          <cell r="B652" t="str">
            <v>101022700060</v>
          </cell>
          <cell r="C652" t="str">
            <v>analog operation standard wireline SMS from fixed network to CRONET 'Paket Mini halo'</v>
          </cell>
          <cell r="D652" t="str">
            <v>1030</v>
          </cell>
          <cell r="E652" t="str">
            <v>101022700021</v>
          </cell>
        </row>
        <row r="653">
          <cell r="B653" t="str">
            <v>101022700100</v>
          </cell>
          <cell r="C653" t="str">
            <v>analog operation standard wireline SMS from fixed network to CRONET 'Paket Halo plus'</v>
          </cell>
          <cell r="D653" t="str">
            <v>1030</v>
          </cell>
          <cell r="E653" t="str">
            <v>101022700021</v>
          </cell>
        </row>
        <row r="654">
          <cell r="B654" t="str">
            <v>101022700140</v>
          </cell>
          <cell r="C654" t="str">
            <v>analog operation standard wireline SMS from fixed network to CRONET subscribers with FGSM</v>
          </cell>
          <cell r="D654" t="str">
            <v>1030</v>
          </cell>
          <cell r="E654" t="str">
            <v>101022700021</v>
          </cell>
        </row>
        <row r="655">
          <cell r="B655" t="str">
            <v>101022700020</v>
          </cell>
          <cell r="C655" t="str">
            <v>analog operation standard wireline SMS from fixed network to CRONET</v>
          </cell>
          <cell r="D655" t="str">
            <v>1030</v>
          </cell>
          <cell r="E655" t="str">
            <v>101022700021</v>
          </cell>
        </row>
        <row r="656">
          <cell r="B656" t="str">
            <v>101022700070</v>
          </cell>
          <cell r="C656" t="str">
            <v>analog operation standard wireline SMS from fixed network to VIPNet 'Paket Mini halo'</v>
          </cell>
          <cell r="D656" t="str">
            <v>1030</v>
          </cell>
          <cell r="E656" t="str">
            <v>101022700031</v>
          </cell>
        </row>
        <row r="657">
          <cell r="B657" t="str">
            <v>101022700150</v>
          </cell>
          <cell r="C657" t="str">
            <v>analog operation standard wireline SMS from fixed network to VIPNet subscribers with FGSM</v>
          </cell>
          <cell r="D657" t="str">
            <v>1030</v>
          </cell>
          <cell r="E657" t="str">
            <v>101022700031</v>
          </cell>
        </row>
        <row r="658">
          <cell r="B658" t="str">
            <v>101022700030</v>
          </cell>
          <cell r="C658" t="str">
            <v>analog operation standard wireline SMS from fixed network to VIPNet</v>
          </cell>
          <cell r="D658" t="str">
            <v>1030</v>
          </cell>
          <cell r="E658" t="str">
            <v>101022700031</v>
          </cell>
        </row>
        <row r="659">
          <cell r="B659" t="str">
            <v>101022700110</v>
          </cell>
          <cell r="C659" t="str">
            <v>analog operation standard wireline SMS from fixed network to VIPNet 'Paket Halo plus'</v>
          </cell>
          <cell r="D659" t="str">
            <v>1030</v>
          </cell>
          <cell r="E659" t="str">
            <v>101022700031</v>
          </cell>
        </row>
        <row r="660">
          <cell r="B660" t="str">
            <v>101022700160</v>
          </cell>
          <cell r="C660" t="str">
            <v>analog operation standard wireline SMS to E-mail subscribers with FGSM</v>
          </cell>
          <cell r="D660" t="str">
            <v>1030</v>
          </cell>
          <cell r="E660" t="str">
            <v>101022700041</v>
          </cell>
        </row>
        <row r="661">
          <cell r="B661" t="str">
            <v>101022700040</v>
          </cell>
          <cell r="C661" t="str">
            <v>analog operation standard wireline SMS to E-mail</v>
          </cell>
          <cell r="D661" t="str">
            <v>1030</v>
          </cell>
          <cell r="E661" t="str">
            <v>101022700041</v>
          </cell>
        </row>
        <row r="662">
          <cell r="B662" t="str">
            <v>101022700120</v>
          </cell>
          <cell r="C662" t="str">
            <v>analog operation standard wireline SMS to E-mail 'Paket Halo plus'</v>
          </cell>
          <cell r="D662" t="str">
            <v>1030</v>
          </cell>
          <cell r="E662" t="str">
            <v>101022700041</v>
          </cell>
        </row>
        <row r="663">
          <cell r="B663" t="str">
            <v>101022700080</v>
          </cell>
          <cell r="C663" t="str">
            <v>analog operation standard wireline SMS to E-mail 'Paket Mini halo'</v>
          </cell>
          <cell r="D663" t="str">
            <v>1030</v>
          </cell>
          <cell r="E663" t="str">
            <v>101022700041</v>
          </cell>
        </row>
        <row r="664">
          <cell r="B664" t="str">
            <v>101100000000</v>
          </cell>
          <cell r="C664" t="str">
            <v>analog Analog access  discounts</v>
          </cell>
          <cell r="D664" t="str">
            <v>1011</v>
          </cell>
          <cell r="E664" t="str">
            <v>101100000000</v>
          </cell>
        </row>
        <row r="665">
          <cell r="B665" t="str">
            <v>101002004016</v>
          </cell>
          <cell r="C665" t="str">
            <v>analog subscription standard difference subscription for residential subscribers per line and month connected to party line 'Paket Mini halo'</v>
          </cell>
          <cell r="D665" t="str">
            <v>1011</v>
          </cell>
          <cell r="E665" t="str">
            <v>101100000003</v>
          </cell>
        </row>
        <row r="666">
          <cell r="B666" t="str">
            <v>101002004017</v>
          </cell>
          <cell r="C666" t="str">
            <v>analog subscription standard difference subscription for residential subscribers per line and month connected to party line 'Paket Halo plus'</v>
          </cell>
          <cell r="D666" t="str">
            <v>1011</v>
          </cell>
          <cell r="E666" t="str">
            <v>101100000003</v>
          </cell>
        </row>
        <row r="667">
          <cell r="B667" t="str">
            <v>101100000001</v>
          </cell>
          <cell r="C667" t="str">
            <v>Unrecognized revenue on revenue account 751000</v>
          </cell>
          <cell r="D667" t="str">
            <v>1011</v>
          </cell>
          <cell r="E667" t="str">
            <v>101100000003</v>
          </cell>
        </row>
        <row r="668">
          <cell r="B668" t="str">
            <v>101002004006</v>
          </cell>
          <cell r="C668" t="str">
            <v>analog subscription standard subscription for residential subscribers per line and month connected to party line#per month</v>
          </cell>
          <cell r="D668" t="str">
            <v>1011</v>
          </cell>
          <cell r="E668" t="str">
            <v>101100000003</v>
          </cell>
        </row>
        <row r="669">
          <cell r="B669" t="str">
            <v>101002000006</v>
          </cell>
          <cell r="C669" t="str">
            <v>analog subscription standard subscription for residential subscribers per line and month connected to party line#per month</v>
          </cell>
          <cell r="D669" t="str">
            <v>1011</v>
          </cell>
          <cell r="E669" t="str">
            <v>101100000004</v>
          </cell>
        </row>
        <row r="670">
          <cell r="B670" t="str">
            <v>101002000017</v>
          </cell>
          <cell r="C670" t="str">
            <v>analog subscription standard subscription for residential subscribers per line and month connected to party line 'Paket Halo plus'</v>
          </cell>
          <cell r="D670" t="str">
            <v>1011</v>
          </cell>
          <cell r="E670" t="str">
            <v>101100000004</v>
          </cell>
        </row>
        <row r="671">
          <cell r="B671" t="str">
            <v>101002000016</v>
          </cell>
          <cell r="C671" t="str">
            <v>analog subscription standard subscription for residential subscribers per line and month connected to party line 'Paket Mini halo'</v>
          </cell>
          <cell r="D671" t="str">
            <v>1011</v>
          </cell>
          <cell r="E671" t="str">
            <v>101100000004</v>
          </cell>
        </row>
        <row r="672">
          <cell r="B672" t="str">
            <v>101100000002</v>
          </cell>
          <cell r="C672" t="str">
            <v>Unrecognized revenue on revenue account 291900</v>
          </cell>
          <cell r="D672" t="str">
            <v>1011</v>
          </cell>
          <cell r="E672" t="str">
            <v>101100000004</v>
          </cell>
        </row>
        <row r="673">
          <cell r="B673" t="str">
            <v>101200000000</v>
          </cell>
          <cell r="C673" t="str">
            <v>ISDN prime access ISDN access  discounts</v>
          </cell>
          <cell r="D673" t="str">
            <v>1012</v>
          </cell>
          <cell r="E673" t="str">
            <v>101200000000</v>
          </cell>
        </row>
        <row r="674">
          <cell r="B674" t="str">
            <v>103146001441</v>
          </cell>
          <cell r="C674" t="str">
            <v>ISDN prime access subscription of DDI reservation for DDI numbers up to 10 DDI</v>
          </cell>
          <cell r="D674" t="str">
            <v>1012</v>
          </cell>
          <cell r="E674" t="str">
            <v>101200000002</v>
          </cell>
        </row>
        <row r="675">
          <cell r="B675" t="str">
            <v>101200000001</v>
          </cell>
          <cell r="C675" t="str">
            <v>Unrecognized revenue on revenue account 751000 ISDN</v>
          </cell>
          <cell r="D675" t="str">
            <v>1012</v>
          </cell>
          <cell r="E675" t="str">
            <v>101200000002</v>
          </cell>
        </row>
        <row r="676">
          <cell r="B676" t="str">
            <v>103146001444</v>
          </cell>
          <cell r="C676" t="str">
            <v>ISDN prime access subscription of DDI reservation for DDI numbers more than 1000 DDI</v>
          </cell>
          <cell r="D676" t="str">
            <v>1012</v>
          </cell>
          <cell r="E676" t="str">
            <v>101200000002</v>
          </cell>
        </row>
        <row r="677">
          <cell r="B677" t="str">
            <v>103146001443</v>
          </cell>
          <cell r="C677" t="str">
            <v>ISDN prime access subscription of DDI reservation for DDI numbers up to 1000 DDI</v>
          </cell>
          <cell r="D677" t="str">
            <v>1012</v>
          </cell>
          <cell r="E677" t="str">
            <v>101200000002</v>
          </cell>
        </row>
        <row r="678">
          <cell r="B678" t="str">
            <v>103146001442</v>
          </cell>
          <cell r="C678" t="str">
            <v>ISDN prime access subscription of DDI reservation for DDI numbers up to 100 DDI</v>
          </cell>
          <cell r="D678" t="str">
            <v>1012</v>
          </cell>
          <cell r="E678" t="str">
            <v>101200000002</v>
          </cell>
        </row>
        <row r="679">
          <cell r="B679" t="str">
            <v>101300000000</v>
          </cell>
          <cell r="C679" t="str">
            <v>xDSL xDSL access  discounts</v>
          </cell>
          <cell r="D679" t="str">
            <v>1013</v>
          </cell>
          <cell r="E679" t="str">
            <v>101300000000</v>
          </cell>
        </row>
        <row r="680">
          <cell r="B680" t="str">
            <v>104214023300</v>
          </cell>
          <cell r="C680" t="str">
            <v>xDSL HTdsl 1#5 Ultra Subscription per month with included traffic up to 12 GB</v>
          </cell>
          <cell r="D680" t="str">
            <v>1013</v>
          </cell>
          <cell r="E680" t="str">
            <v>101300000004</v>
          </cell>
        </row>
        <row r="681">
          <cell r="B681" t="str">
            <v>104213023295</v>
          </cell>
          <cell r="C681" t="str">
            <v>xDSL HTdsl 1#5 Optima Subscription per month with included traffic up to 6 GB</v>
          </cell>
          <cell r="D681" t="str">
            <v>1013</v>
          </cell>
          <cell r="E681" t="str">
            <v>101300000004</v>
          </cell>
        </row>
        <row r="682">
          <cell r="B682" t="str">
            <v>104212023290</v>
          </cell>
          <cell r="C682" t="str">
            <v>xDSL HTdsl 768 Ultra Subscription per month with included traffic up to 6 GB</v>
          </cell>
          <cell r="D682" t="str">
            <v>1013</v>
          </cell>
          <cell r="E682" t="str">
            <v>101300000004</v>
          </cell>
        </row>
        <row r="683">
          <cell r="B683" t="str">
            <v>104211023285</v>
          </cell>
          <cell r="C683" t="str">
            <v>xDSL HTdsl 768 Optima Subscription per month with included traffic up to 3 GB</v>
          </cell>
          <cell r="D683" t="str">
            <v>1013</v>
          </cell>
          <cell r="E683" t="str">
            <v>101300000004</v>
          </cell>
        </row>
        <row r="684">
          <cell r="B684" t="str">
            <v>104210023280</v>
          </cell>
          <cell r="C684" t="str">
            <v>xDSL HTdsl 384 Ultra Subscription per month with included traffic up to 2 GB</v>
          </cell>
          <cell r="D684" t="str">
            <v>1013</v>
          </cell>
          <cell r="E684" t="str">
            <v>101300000004</v>
          </cell>
        </row>
        <row r="685">
          <cell r="B685" t="str">
            <v>104209023275</v>
          </cell>
          <cell r="C685" t="str">
            <v>xDSL HTdsl 384 Optima Subscription per month with included traffic up to 1 GB</v>
          </cell>
          <cell r="D685" t="str">
            <v>1013</v>
          </cell>
          <cell r="E685" t="str">
            <v>101300000004</v>
          </cell>
        </row>
        <row r="686">
          <cell r="B686" t="str">
            <v>104214013297</v>
          </cell>
          <cell r="C686" t="str">
            <v>xDSL HTdsl 1#5 Ultra installation fee  activating service  PSTN</v>
          </cell>
          <cell r="D686" t="str">
            <v>1013</v>
          </cell>
          <cell r="E686" t="str">
            <v>101300000004</v>
          </cell>
        </row>
        <row r="687">
          <cell r="B687" t="str">
            <v>104213013293</v>
          </cell>
          <cell r="C687" t="str">
            <v>xDSL HTdsl 1#5 Optima installation fee  activating service  ISDN</v>
          </cell>
          <cell r="D687" t="str">
            <v>1013</v>
          </cell>
          <cell r="E687" t="str">
            <v>101300000004</v>
          </cell>
        </row>
        <row r="688">
          <cell r="B688" t="str">
            <v>104213013292</v>
          </cell>
          <cell r="C688" t="str">
            <v>xDSL HTdsl 1#5 Optima installation fee  activating service  PSTN</v>
          </cell>
          <cell r="D688" t="str">
            <v>1013</v>
          </cell>
          <cell r="E688" t="str">
            <v>101300000004</v>
          </cell>
        </row>
        <row r="689">
          <cell r="B689" t="str">
            <v>104212013288</v>
          </cell>
          <cell r="C689" t="str">
            <v>xDSL HTdsl 768 Ultra installation fee  activating service  ISDN</v>
          </cell>
          <cell r="D689" t="str">
            <v>1013</v>
          </cell>
          <cell r="E689" t="str">
            <v>101300000004</v>
          </cell>
        </row>
        <row r="690">
          <cell r="B690" t="str">
            <v>104212013287</v>
          </cell>
          <cell r="C690" t="str">
            <v>xDSL HTdsl 768 Ultra installation fee  activating service  PSTN</v>
          </cell>
          <cell r="D690" t="str">
            <v>1013</v>
          </cell>
          <cell r="E690" t="str">
            <v>101300000004</v>
          </cell>
        </row>
        <row r="691">
          <cell r="B691" t="str">
            <v>104211013282</v>
          </cell>
          <cell r="C691" t="str">
            <v>xDSL HTdsl 768 Optima installation fee  activating service  PSTN</v>
          </cell>
          <cell r="D691" t="str">
            <v>1013</v>
          </cell>
          <cell r="E691" t="str">
            <v>101300000004</v>
          </cell>
        </row>
        <row r="692">
          <cell r="B692" t="str">
            <v>104210013278</v>
          </cell>
          <cell r="C692" t="str">
            <v>xDSL HTdsl 384 Ultra installation fee  activating service  ISDN</v>
          </cell>
          <cell r="D692" t="str">
            <v>1013</v>
          </cell>
          <cell r="E692" t="str">
            <v>101300000004</v>
          </cell>
        </row>
        <row r="693">
          <cell r="B693" t="str">
            <v>104210013277</v>
          </cell>
          <cell r="C693" t="str">
            <v>xDSL HTdsl 384 Ultra installation fee  activating service  PSTN</v>
          </cell>
          <cell r="D693" t="str">
            <v>1013</v>
          </cell>
          <cell r="E693" t="str">
            <v>101300000004</v>
          </cell>
        </row>
        <row r="694">
          <cell r="B694" t="str">
            <v>104209013273</v>
          </cell>
          <cell r="C694" t="str">
            <v>xDSL HTdsl 384 Optima installation fee  activating service  ISDN</v>
          </cell>
          <cell r="D694" t="str">
            <v>1013</v>
          </cell>
          <cell r="E694" t="str">
            <v>101300000004</v>
          </cell>
        </row>
        <row r="695">
          <cell r="B695" t="str">
            <v>104211013283</v>
          </cell>
          <cell r="C695" t="str">
            <v>xDSL HTdsl 768 Optima installation fee  activating service  ISDN</v>
          </cell>
          <cell r="D695" t="str">
            <v>1013</v>
          </cell>
          <cell r="E695" t="str">
            <v>101300000004</v>
          </cell>
        </row>
        <row r="696">
          <cell r="B696" t="str">
            <v>104209013272</v>
          </cell>
          <cell r="C696" t="str">
            <v>xDSL HTdsl 384 Optima installation fee  activating service  PSTN</v>
          </cell>
          <cell r="D696" t="str">
            <v>1013</v>
          </cell>
          <cell r="E696" t="str">
            <v>101300000004</v>
          </cell>
        </row>
        <row r="697">
          <cell r="B697" t="str">
            <v>104214013298</v>
          </cell>
          <cell r="C697" t="str">
            <v>xDSL HTdsl 1#5 Ultra installation fee  activating service  ISDN</v>
          </cell>
          <cell r="D697" t="str">
            <v>1013</v>
          </cell>
          <cell r="E697" t="str">
            <v>101300000004</v>
          </cell>
        </row>
        <row r="698">
          <cell r="B698" t="str">
            <v>101300000001</v>
          </cell>
          <cell r="C698" t="str">
            <v>Unrecognized revenue on revenue account 751000 DSL</v>
          </cell>
          <cell r="D698" t="str">
            <v>1013</v>
          </cell>
          <cell r="E698" t="str">
            <v>101300000004</v>
          </cell>
        </row>
        <row r="699">
          <cell r="B699" t="str">
            <v>104213013291</v>
          </cell>
          <cell r="C699" t="str">
            <v>xDSL HTdsl 1,5 installation fee activating service ISDN</v>
          </cell>
          <cell r="D699" t="str">
            <v>1013</v>
          </cell>
          <cell r="E699" t="str">
            <v>101300000004</v>
          </cell>
        </row>
        <row r="700">
          <cell r="B700" t="str">
            <v>104211013281</v>
          </cell>
          <cell r="C700" t="str">
            <v>xDSL HTdsl 768 installation fee activating service ISDN</v>
          </cell>
          <cell r="D700" t="str">
            <v>1013</v>
          </cell>
          <cell r="E700" t="str">
            <v>101300000004</v>
          </cell>
        </row>
        <row r="701">
          <cell r="B701" t="str">
            <v>104209013271</v>
          </cell>
          <cell r="C701" t="str">
            <v>xDSL HTdsl 384 installation fee activating service ISDN</v>
          </cell>
          <cell r="D701" t="str">
            <v>1013</v>
          </cell>
          <cell r="E701" t="str">
            <v>101300000004</v>
          </cell>
        </row>
        <row r="702">
          <cell r="B702" t="str">
            <v>104213013290</v>
          </cell>
          <cell r="C702" t="str">
            <v>xDSL HTdsl 1,5 installation fee activating service PSTN</v>
          </cell>
          <cell r="D702" t="str">
            <v>1013</v>
          </cell>
          <cell r="E702" t="str">
            <v>101300000004</v>
          </cell>
        </row>
        <row r="703">
          <cell r="B703" t="str">
            <v>104211013280</v>
          </cell>
          <cell r="C703" t="str">
            <v>xDSL HTdsl 768 installation fee activating service PSTN</v>
          </cell>
          <cell r="D703" t="str">
            <v>1013</v>
          </cell>
          <cell r="E703" t="str">
            <v>101300000004</v>
          </cell>
        </row>
        <row r="704">
          <cell r="B704" t="str">
            <v>104209013270</v>
          </cell>
          <cell r="C704" t="str">
            <v>xDSL HTdsl 384 installation fee activating service PSTN</v>
          </cell>
          <cell r="D704" t="str">
            <v>1013</v>
          </cell>
          <cell r="E704" t="str">
            <v>101300000004</v>
          </cell>
        </row>
        <row r="705">
          <cell r="B705" t="str">
            <v>104214023299</v>
          </cell>
          <cell r="C705" t="str">
            <v>xDSL HTdsl 1#5 Ultra Subscription per month with included traffic up to 12 GB</v>
          </cell>
          <cell r="D705" t="str">
            <v>1013</v>
          </cell>
          <cell r="E705" t="str">
            <v>101300000005</v>
          </cell>
        </row>
        <row r="706">
          <cell r="B706" t="str">
            <v>104209023274</v>
          </cell>
          <cell r="C706" t="str">
            <v>xDSL HTdsl 384 Optima Subscription per month with included traffic up to 1 GB</v>
          </cell>
          <cell r="D706" t="str">
            <v>1013</v>
          </cell>
          <cell r="E706" t="str">
            <v>101300000005</v>
          </cell>
        </row>
        <row r="707">
          <cell r="B707" t="str">
            <v>104210023279</v>
          </cell>
          <cell r="C707" t="str">
            <v>xDSL HTdsl 384 Ultra Subscription per month with included traffic up to 2 GB</v>
          </cell>
          <cell r="D707" t="str">
            <v>1013</v>
          </cell>
          <cell r="E707" t="str">
            <v>101300000005</v>
          </cell>
        </row>
        <row r="708">
          <cell r="B708" t="str">
            <v>104211023284</v>
          </cell>
          <cell r="C708" t="str">
            <v>xDSL HTdsl 768 Optima Subscription per month with included traffic up to 3 GB</v>
          </cell>
          <cell r="D708" t="str">
            <v>1013</v>
          </cell>
          <cell r="E708" t="str">
            <v>101300000005</v>
          </cell>
        </row>
        <row r="709">
          <cell r="B709" t="str">
            <v>104212023289</v>
          </cell>
          <cell r="C709" t="str">
            <v>xDSL HTdsl 768 Ultra Subscription per month with included traffic up to 6 GB</v>
          </cell>
          <cell r="D709" t="str">
            <v>1013</v>
          </cell>
          <cell r="E709" t="str">
            <v>101300000005</v>
          </cell>
        </row>
        <row r="710">
          <cell r="B710" t="str">
            <v>104213023294</v>
          </cell>
          <cell r="C710" t="str">
            <v>xDSL HTdsl 1#5 Optima Subscription per month with included traffic up to 6 GB</v>
          </cell>
          <cell r="D710" t="str">
            <v>1013</v>
          </cell>
          <cell r="E710" t="str">
            <v>101300000005</v>
          </cell>
        </row>
        <row r="711">
          <cell r="B711" t="str">
            <v>101300000002</v>
          </cell>
          <cell r="C711" t="str">
            <v>Unrecognized revenue on revenue account 751000 DSL</v>
          </cell>
          <cell r="D711" t="str">
            <v>1013</v>
          </cell>
          <cell r="E711" t="str">
            <v>101300000005</v>
          </cell>
        </row>
        <row r="712">
          <cell r="B712" t="str">
            <v>104210033280</v>
          </cell>
          <cell r="C712" t="str">
            <v>xDSL HTdsl 384 Ultra Traffic - each further 1 MB (over 2 GB)</v>
          </cell>
          <cell r="D712" t="str">
            <v>3022</v>
          </cell>
          <cell r="E712" t="str">
            <v>101300000006</v>
          </cell>
        </row>
        <row r="713">
          <cell r="B713" t="str">
            <v>104212033290</v>
          </cell>
          <cell r="C713" t="str">
            <v>xDSL HTdsl 768 Ultra Traffic - each further 1 MB (over 6 GB)</v>
          </cell>
          <cell r="D713" t="str">
            <v>3022</v>
          </cell>
          <cell r="E713" t="str">
            <v>101300000006</v>
          </cell>
        </row>
        <row r="714">
          <cell r="B714" t="str">
            <v>104211033285</v>
          </cell>
          <cell r="C714" t="str">
            <v>xDSL HTdsl 768 Optima Traffic - each further 1 MB (over 3 GB)</v>
          </cell>
          <cell r="D714" t="str">
            <v>3022</v>
          </cell>
          <cell r="E714" t="str">
            <v>101300000006</v>
          </cell>
        </row>
        <row r="715">
          <cell r="B715" t="str">
            <v>104214033300</v>
          </cell>
          <cell r="C715" t="str">
            <v>xDSL HTdsl 1#5 Ultra Traffic - each further 1 MB (over 12 GB)</v>
          </cell>
          <cell r="D715" t="str">
            <v>3022</v>
          </cell>
          <cell r="E715" t="str">
            <v>101300000006</v>
          </cell>
        </row>
        <row r="716">
          <cell r="B716" t="str">
            <v>101300000003</v>
          </cell>
          <cell r="C716" t="str">
            <v>Unrecognized revenue on revenue account 753100</v>
          </cell>
          <cell r="D716" t="str">
            <v>3022</v>
          </cell>
          <cell r="E716" t="str">
            <v>101300000006</v>
          </cell>
        </row>
        <row r="717">
          <cell r="B717" t="str">
            <v>104209033275</v>
          </cell>
          <cell r="C717" t="str">
            <v>xDSL HTdsl 384 Optima Traffic - each further 1 MB (over 1 GB)</v>
          </cell>
          <cell r="D717" t="str">
            <v>3022</v>
          </cell>
          <cell r="E717" t="str">
            <v>101300000006</v>
          </cell>
        </row>
        <row r="718">
          <cell r="B718" t="str">
            <v>104213033295</v>
          </cell>
          <cell r="C718" t="str">
            <v>xDSL HTdsl 1#5 Optima Traffic - each further 1 MB (over 6 GB)</v>
          </cell>
          <cell r="D718" t="str">
            <v>3022</v>
          </cell>
          <cell r="E718" t="str">
            <v>101300000006</v>
          </cell>
        </row>
        <row r="719">
          <cell r="B719" t="str">
            <v>101999310010</v>
          </cell>
          <cell r="C719" t="str">
            <v>Wireline SMS free messages within fixed network or to E-mail</v>
          </cell>
          <cell r="D719" t="str">
            <v>1030</v>
          </cell>
          <cell r="E719" t="str">
            <v>101999310010</v>
          </cell>
        </row>
        <row r="720">
          <cell r="B720" t="str">
            <v>101999310020</v>
          </cell>
          <cell r="C720" t="str">
            <v>Wireline SMS free messages from fixed network to mobile network</v>
          </cell>
          <cell r="D720" t="str">
            <v>1030</v>
          </cell>
          <cell r="E720" t="str">
            <v>101999310020</v>
          </cell>
        </row>
        <row r="721">
          <cell r="B721" t="str">
            <v>102001009001</v>
          </cell>
          <cell r="C721" t="str">
            <v>IT</v>
          </cell>
          <cell r="D721" t="str">
            <v>9011</v>
          </cell>
          <cell r="E721" t="str">
            <v>102001009001</v>
          </cell>
        </row>
        <row r="722">
          <cell r="B722" t="str">
            <v>102001009004</v>
          </cell>
          <cell r="C722" t="str">
            <v>Trading goods sale in restaurants and company resorts</v>
          </cell>
          <cell r="D722" t="str">
            <v>9020</v>
          </cell>
          <cell r="E722" t="str">
            <v>102001009004</v>
          </cell>
        </row>
        <row r="723">
          <cell r="B723" t="str">
            <v>102002009005</v>
          </cell>
          <cell r="C723" t="str">
            <v>Issuing approvals,decisions and certificates</v>
          </cell>
          <cell r="D723" t="str">
            <v>9020</v>
          </cell>
          <cell r="E723" t="str">
            <v>102002009005</v>
          </cell>
        </row>
        <row r="724">
          <cell r="B724" t="str">
            <v>102002009097</v>
          </cell>
          <cell r="C724" t="str">
            <v>Services of the Corporate Human Resource Departments of HT</v>
          </cell>
          <cell r="D724" t="str">
            <v>9020</v>
          </cell>
          <cell r="E724" t="str">
            <v>102002009097</v>
          </cell>
        </row>
        <row r="725">
          <cell r="B725" t="str">
            <v>102002009103</v>
          </cell>
          <cell r="C725" t="str">
            <v>Mobile SLA Operative infrastructure support management</v>
          </cell>
          <cell r="D725" t="str">
            <v>9015</v>
          </cell>
          <cell r="E725" t="str">
            <v>102002009103</v>
          </cell>
        </row>
        <row r="726">
          <cell r="B726" t="str">
            <v>102023000352</v>
          </cell>
          <cell r="C726" t="str">
            <v>ISDN basic access installation additional MSN number</v>
          </cell>
          <cell r="D726" t="str">
            <v>1012</v>
          </cell>
          <cell r="E726" t="str">
            <v>102023000352</v>
          </cell>
        </row>
        <row r="727">
          <cell r="B727" t="str">
            <v>102023000353</v>
          </cell>
          <cell r="C727" t="str">
            <v>ISDN basic access installation temporary installation  installation fee</v>
          </cell>
          <cell r="D727" t="str">
            <v>1012</v>
          </cell>
          <cell r="E727" t="str">
            <v>102023000353</v>
          </cell>
        </row>
        <row r="728">
          <cell r="B728" t="str">
            <v>102023000350</v>
          </cell>
          <cell r="C728" t="str">
            <v>ISDN basic access installation basic line</v>
          </cell>
          <cell r="D728" t="str">
            <v>1012</v>
          </cell>
          <cell r="E728" t="str">
            <v>102023000354</v>
          </cell>
        </row>
        <row r="729">
          <cell r="B729" t="str">
            <v>102023000404</v>
          </cell>
          <cell r="C729" t="str">
            <v>ISDN basic access installation take over of ISDN line to existing telephone line Fritz promotion 26.10.02.-01.04.03. 5 free MSN included</v>
          </cell>
          <cell r="D729" t="str">
            <v>1012</v>
          </cell>
          <cell r="E729" t="str">
            <v>102023000354</v>
          </cell>
        </row>
        <row r="730">
          <cell r="B730" t="str">
            <v>102023000407</v>
          </cell>
          <cell r="C730" t="str">
            <v>ISDN basic access installation basic line ISDN promotion 'ISDN cut zero'</v>
          </cell>
          <cell r="D730" t="str">
            <v>1012</v>
          </cell>
          <cell r="E730" t="str">
            <v>102023000354</v>
          </cell>
        </row>
        <row r="731">
          <cell r="B731" t="str">
            <v>102023000406</v>
          </cell>
          <cell r="C731" t="str">
            <v>ISDN basic access installation basic line ISDN Fritz promotion 26.10.02.-01.04.03. 5 free MSN included</v>
          </cell>
          <cell r="D731" t="str">
            <v>1012</v>
          </cell>
          <cell r="E731" t="str">
            <v>102023000355</v>
          </cell>
        </row>
        <row r="732">
          <cell r="B732" t="str">
            <v>102023000351</v>
          </cell>
          <cell r="C732" t="str">
            <v>ISDN basic access installation take over of ISDN line to existing telephone line</v>
          </cell>
          <cell r="D732" t="str">
            <v>1012</v>
          </cell>
          <cell r="E732" t="str">
            <v>102023000355</v>
          </cell>
        </row>
        <row r="733">
          <cell r="B733" t="str">
            <v>102023000408</v>
          </cell>
          <cell r="C733" t="str">
            <v>ISDN basic access installation take over of ISDN line to existing telephone line promotion 'ISDN cut zero'</v>
          </cell>
          <cell r="D733" t="str">
            <v>1012</v>
          </cell>
          <cell r="E733" t="str">
            <v>102023000355</v>
          </cell>
        </row>
        <row r="734">
          <cell r="B734" t="str">
            <v>102023000360</v>
          </cell>
          <cell r="C734" t="str">
            <v>ISDN basic access fee due to preterm cancellation of contract-installation</v>
          </cell>
          <cell r="D734" t="str">
            <v>1012</v>
          </cell>
          <cell r="E734" t="str">
            <v>102023000360</v>
          </cell>
        </row>
        <row r="735">
          <cell r="B735" t="str">
            <v>102023000361</v>
          </cell>
          <cell r="C735" t="str">
            <v>ISDN basic access fee due to preterm cancellation of contract-takeover</v>
          </cell>
          <cell r="D735" t="str">
            <v>1012</v>
          </cell>
          <cell r="E735" t="str">
            <v>102023000361</v>
          </cell>
        </row>
        <row r="736">
          <cell r="B736" t="str">
            <v>102023000401</v>
          </cell>
          <cell r="C736" t="str">
            <v>ISDN basic access installation take over of ISDN line to existing telephone line ISDN promotion</v>
          </cell>
          <cell r="D736" t="str">
            <v>1012</v>
          </cell>
          <cell r="E736" t="str">
            <v>102023000401</v>
          </cell>
        </row>
        <row r="737">
          <cell r="B737" t="str">
            <v>102023000402</v>
          </cell>
          <cell r="C737" t="str">
            <v>ISDN basic access installation basic line ISDN promotion</v>
          </cell>
          <cell r="D737" t="str">
            <v>1012</v>
          </cell>
          <cell r="E737" t="str">
            <v>102023000402</v>
          </cell>
        </row>
        <row r="738">
          <cell r="B738" t="str">
            <v>102023000502</v>
          </cell>
          <cell r="C738" t="str">
            <v>ISDN basic access others changes on demand of the subscriber change of tariff package more than 2 times per year regular package</v>
          </cell>
          <cell r="D738" t="str">
            <v>1030</v>
          </cell>
          <cell r="E738" t="str">
            <v>102023000504</v>
          </cell>
        </row>
        <row r="739">
          <cell r="B739" t="str">
            <v>102023000500</v>
          </cell>
          <cell r="C739" t="str">
            <v>ISDN basic access others changes on demand of the subscriber change of tariff package more than 2 times per year 'Paket Halo plus'</v>
          </cell>
          <cell r="D739" t="str">
            <v>1030</v>
          </cell>
          <cell r="E739" t="str">
            <v>102023000504</v>
          </cell>
        </row>
        <row r="740">
          <cell r="B740" t="str">
            <v>102023000503</v>
          </cell>
          <cell r="C740" t="str">
            <v>ISDN basic access others changes on demand of the subscriber change of tariff package in year 2003. or up to 2 times per each following year regular package</v>
          </cell>
          <cell r="D740" t="str">
            <v>1030</v>
          </cell>
          <cell r="E740" t="str">
            <v>102023000505</v>
          </cell>
        </row>
        <row r="741">
          <cell r="B741" t="str">
            <v>102023000501</v>
          </cell>
          <cell r="C741" t="str">
            <v>ISDN basic access others changes on demand of the subscriber change of tariff package in year 2003. or up to 2 times per each following year 'Paket Halo plus'</v>
          </cell>
          <cell r="D741" t="str">
            <v>1030</v>
          </cell>
          <cell r="E741" t="str">
            <v>102023000505</v>
          </cell>
        </row>
        <row r="742">
          <cell r="B742" t="str">
            <v>102023010100</v>
          </cell>
          <cell r="C742" t="str">
            <v>ISDN basic access additional monthly fee EUROPA 25 per month</v>
          </cell>
          <cell r="D742" t="str">
            <v>1012</v>
          </cell>
          <cell r="E742" t="str">
            <v>102023010100</v>
          </cell>
        </row>
        <row r="743">
          <cell r="B743" t="str">
            <v>102024000354</v>
          </cell>
          <cell r="C743" t="str">
            <v>ISDN basic access subscription standard point-to-point</v>
          </cell>
          <cell r="D743" t="str">
            <v>1012</v>
          </cell>
          <cell r="E743" t="str">
            <v>102024000354</v>
          </cell>
        </row>
        <row r="744">
          <cell r="B744" t="str">
            <v>102024000355</v>
          </cell>
          <cell r="C744" t="str">
            <v>ISDN basic access subscription standard point-to-point 'Paket Halo plus'</v>
          </cell>
          <cell r="D744" t="str">
            <v>1012</v>
          </cell>
          <cell r="E744" t="str">
            <v>102024000355</v>
          </cell>
        </row>
        <row r="745">
          <cell r="B745" t="str">
            <v>102024004354</v>
          </cell>
          <cell r="C745" t="str">
            <v>ISDN basic access subscription standard point-to-point</v>
          </cell>
          <cell r="D745" t="str">
            <v>1012</v>
          </cell>
          <cell r="E745" t="str">
            <v>102024004354</v>
          </cell>
        </row>
        <row r="746">
          <cell r="B746" t="str">
            <v>102024004355</v>
          </cell>
          <cell r="C746" t="str">
            <v>ISDN basic access difference subscription standard point-to-point 'Paket Halo plus'</v>
          </cell>
          <cell r="D746" t="str">
            <v>1012</v>
          </cell>
          <cell r="E746" t="str">
            <v>102024004355</v>
          </cell>
        </row>
        <row r="747">
          <cell r="B747" t="str">
            <v>102065011035</v>
          </cell>
          <cell r="C747" t="str">
            <v>ISDN basic access operation comfort connections to fixed network national  time zone 1</v>
          </cell>
          <cell r="D747" t="str">
            <v>1022</v>
          </cell>
          <cell r="E747" t="str">
            <v>102025010360</v>
          </cell>
        </row>
        <row r="748">
          <cell r="B748" t="str">
            <v>102045010695</v>
          </cell>
          <cell r="C748" t="str">
            <v>ISDN basic access operation standard point-to-multipoint connections to fixed network national time zone 1 'Paket Halo plus'</v>
          </cell>
          <cell r="D748" t="str">
            <v>1022</v>
          </cell>
          <cell r="E748" t="str">
            <v>102025010360</v>
          </cell>
        </row>
        <row r="749">
          <cell r="B749" t="str">
            <v>102105011720</v>
          </cell>
          <cell r="C749" t="str">
            <v>ISDN basic access operation business connections to fixed networks national  time zone 1</v>
          </cell>
          <cell r="D749" t="str">
            <v>1022</v>
          </cell>
          <cell r="E749" t="str">
            <v>102025010360</v>
          </cell>
        </row>
        <row r="750">
          <cell r="B750" t="str">
            <v>102065011038</v>
          </cell>
          <cell r="C750" t="str">
            <v>ISDN basic access operation comfort connections to fixed network national time zone 1 'Paket Halo plus'</v>
          </cell>
          <cell r="D750" t="str">
            <v>1022</v>
          </cell>
          <cell r="E750" t="str">
            <v>102025010360</v>
          </cell>
        </row>
        <row r="751">
          <cell r="B751" t="str">
            <v>102025010358</v>
          </cell>
          <cell r="C751" t="str">
            <v>ISDN basic access operation standard point-to-point connections to fixed network national time zone 1 'Paket Halo plus'</v>
          </cell>
          <cell r="D751" t="str">
            <v>1022</v>
          </cell>
          <cell r="E751" t="str">
            <v>102025010360</v>
          </cell>
        </row>
        <row r="752">
          <cell r="B752" t="str">
            <v>102045010692</v>
          </cell>
          <cell r="C752" t="str">
            <v>ISDN basic access operation standard point-to -multipoint connections to fixed network national  time zone 1</v>
          </cell>
          <cell r="D752" t="str">
            <v>1022</v>
          </cell>
          <cell r="E752" t="str">
            <v>102025010360</v>
          </cell>
        </row>
        <row r="753">
          <cell r="B753" t="str">
            <v>102085011378</v>
          </cell>
          <cell r="C753" t="str">
            <v>ISDN basic access operation comfort+ connections to fixed networks national  time zone 1</v>
          </cell>
          <cell r="D753" t="str">
            <v>1022</v>
          </cell>
          <cell r="E753" t="str">
            <v>102025010360</v>
          </cell>
        </row>
        <row r="754">
          <cell r="B754" t="str">
            <v>102025010355</v>
          </cell>
          <cell r="C754" t="str">
            <v>ISDN basic access operation standard point-to-point connections to fixed network national  time zone 1</v>
          </cell>
          <cell r="D754" t="str">
            <v>1022</v>
          </cell>
          <cell r="E754" t="str">
            <v>102025010360</v>
          </cell>
        </row>
        <row r="755">
          <cell r="B755" t="str">
            <v>102045010696</v>
          </cell>
          <cell r="C755" t="str">
            <v>ISDN basic access operation standard point-to-multipoint connections to fixed network national time zone 2 'Paket Halo plus'</v>
          </cell>
          <cell r="D755" t="str">
            <v>1022</v>
          </cell>
          <cell r="E755" t="str">
            <v>102025010361</v>
          </cell>
        </row>
        <row r="756">
          <cell r="B756" t="str">
            <v>102025010356</v>
          </cell>
          <cell r="C756" t="str">
            <v>ISDN basic access operation standard point-to-point connections to fixed network national  time zone 2</v>
          </cell>
          <cell r="D756" t="str">
            <v>1022</v>
          </cell>
          <cell r="E756" t="str">
            <v>102025010361</v>
          </cell>
        </row>
        <row r="757">
          <cell r="B757" t="str">
            <v>102105011721</v>
          </cell>
          <cell r="C757" t="str">
            <v>ISDN basic access operation business connections to fixed networks national  time zone 2</v>
          </cell>
          <cell r="D757" t="str">
            <v>1022</v>
          </cell>
          <cell r="E757" t="str">
            <v>102025010361</v>
          </cell>
        </row>
        <row r="758">
          <cell r="B758" t="str">
            <v>102085011379</v>
          </cell>
          <cell r="C758" t="str">
            <v>ISDN basic access operation comfort+ connections to fixed networks national  time zone 2</v>
          </cell>
          <cell r="D758" t="str">
            <v>1022</v>
          </cell>
          <cell r="E758" t="str">
            <v>102025010361</v>
          </cell>
        </row>
        <row r="759">
          <cell r="B759" t="str">
            <v>102025010359</v>
          </cell>
          <cell r="C759" t="str">
            <v>ISDN basic access operation standard point-to-point connections to fixed network national time zone 2 'Paket Halo plus'</v>
          </cell>
          <cell r="D759" t="str">
            <v>1022</v>
          </cell>
          <cell r="E759" t="str">
            <v>102025010361</v>
          </cell>
        </row>
        <row r="760">
          <cell r="B760" t="str">
            <v>102065011039</v>
          </cell>
          <cell r="C760" t="str">
            <v>ISDN basic access operation comfort connections to fixed network national time zone 2 'Paket Halo plus'</v>
          </cell>
          <cell r="D760" t="str">
            <v>1022</v>
          </cell>
          <cell r="E760" t="str">
            <v>102025010361</v>
          </cell>
        </row>
        <row r="761">
          <cell r="B761" t="str">
            <v>102065011036</v>
          </cell>
          <cell r="C761" t="str">
            <v>ISDN basic access operation comfort connections to fixed network national  time zone 2</v>
          </cell>
          <cell r="D761" t="str">
            <v>1022</v>
          </cell>
          <cell r="E761" t="str">
            <v>102025010361</v>
          </cell>
        </row>
        <row r="762">
          <cell r="B762" t="str">
            <v>102045010693</v>
          </cell>
          <cell r="C762" t="str">
            <v>ISDN basic access operation standard point-to -multipoint connections to fixed network national  time zone 2</v>
          </cell>
          <cell r="D762" t="str">
            <v>1022</v>
          </cell>
          <cell r="E762" t="str">
            <v>102025010361</v>
          </cell>
        </row>
        <row r="763">
          <cell r="B763" t="str">
            <v>102025010357</v>
          </cell>
          <cell r="C763" t="str">
            <v>ISDN basic access operation standard point-to-point connections to fixed network national 'Paket Halo plus - free Sunday'</v>
          </cell>
          <cell r="D763" t="str">
            <v>1022</v>
          </cell>
          <cell r="E763" t="str">
            <v>102025010362</v>
          </cell>
        </row>
        <row r="764">
          <cell r="B764" t="str">
            <v>102045010694</v>
          </cell>
          <cell r="C764" t="str">
            <v>ISDN basic access operation standard point-to-multipoint connections to fixed network national 'Paket Halo plus - free Sunday'</v>
          </cell>
          <cell r="D764" t="str">
            <v>1022</v>
          </cell>
          <cell r="E764" t="str">
            <v>102025010362</v>
          </cell>
        </row>
        <row r="765">
          <cell r="B765" t="str">
            <v>102065011037</v>
          </cell>
          <cell r="C765" t="str">
            <v>ISDN basic access operation comfort connections to fixed network national 'Paket Halo plus - free Sunday'</v>
          </cell>
          <cell r="D765" t="str">
            <v>1022</v>
          </cell>
          <cell r="E765" t="str">
            <v>102025010362</v>
          </cell>
        </row>
        <row r="766">
          <cell r="B766" t="str">
            <v>102025010500</v>
          </cell>
          <cell r="C766" t="str">
            <v>ISDN basic access operation connections to fixed network international EUROPA 25 traffic included in subscription Europe 1</v>
          </cell>
          <cell r="D766" t="str">
            <v>1023</v>
          </cell>
          <cell r="E766" t="str">
            <v>102025010500</v>
          </cell>
        </row>
        <row r="767">
          <cell r="B767" t="str">
            <v>102025010510</v>
          </cell>
          <cell r="C767" t="str">
            <v>ISDN basic access operation connections to fixed network international EUROPA 25 traffic included in subscription Europe 2</v>
          </cell>
          <cell r="D767" t="str">
            <v>1023</v>
          </cell>
          <cell r="E767" t="str">
            <v>102025010510</v>
          </cell>
        </row>
        <row r="768">
          <cell r="B768" t="str">
            <v>102025010520</v>
          </cell>
          <cell r="C768" t="str">
            <v>ISDN basic access operation connections to fixed network international EUROPA 25 traffic included in subscription Europe 1 time zone 1 'Paket Halo plus'</v>
          </cell>
          <cell r="D768" t="str">
            <v>1023</v>
          </cell>
          <cell r="E768" t="str">
            <v>102025010520</v>
          </cell>
        </row>
        <row r="769">
          <cell r="B769" t="str">
            <v>102025010530</v>
          </cell>
          <cell r="C769" t="str">
            <v>ISDN basic access operation connections to fixed network international EUROPA 25 traffic included in subscription Europe 2 time zone 1 'Paket Halo plus'</v>
          </cell>
          <cell r="D769" t="str">
            <v>1023</v>
          </cell>
          <cell r="E769" t="str">
            <v>102025010530</v>
          </cell>
        </row>
        <row r="770">
          <cell r="B770" t="str">
            <v>102025010540</v>
          </cell>
          <cell r="C770" t="str">
            <v>ISDN basic access operation connections to fixed network international EUROPA 25 traffic included in subscription Europe 1 time zone 2 'Paket Halo plus'</v>
          </cell>
          <cell r="D770" t="str">
            <v>1023</v>
          </cell>
          <cell r="E770" t="str">
            <v>102025010540</v>
          </cell>
        </row>
        <row r="771">
          <cell r="B771" t="str">
            <v>102025010550</v>
          </cell>
          <cell r="C771" t="str">
            <v>ISDN basic access operation connections to fixed network international EUROPA 25 traffic included in subscription Europe 2 time zone 2 'Paket Halo plus'</v>
          </cell>
          <cell r="D771" t="str">
            <v>1023</v>
          </cell>
          <cell r="E771" t="str">
            <v>102025010550</v>
          </cell>
        </row>
        <row r="772">
          <cell r="B772" t="str">
            <v>102025010560</v>
          </cell>
          <cell r="C772" t="str">
            <v>ISDN basic access operation semi-automatic traffic international EUROPA 25 semi-automatic traffic included in subscription Europe 1</v>
          </cell>
          <cell r="D772" t="str">
            <v>1030</v>
          </cell>
          <cell r="E772" t="str">
            <v>102025010560</v>
          </cell>
        </row>
        <row r="773">
          <cell r="B773" t="str">
            <v>102025010570</v>
          </cell>
          <cell r="C773" t="str">
            <v>ISDN basic access operation semi-automatic traffic international EUROPA 25 semi-automatic traffic included in subscription Europe 2</v>
          </cell>
          <cell r="D773" t="str">
            <v>1030</v>
          </cell>
          <cell r="E773" t="str">
            <v>102025010570</v>
          </cell>
        </row>
        <row r="774">
          <cell r="B774" t="str">
            <v>102105021722</v>
          </cell>
          <cell r="C774" t="str">
            <v>ISDN basic access operation business connections to fixed networks Europe 1</v>
          </cell>
          <cell r="D774" t="str">
            <v>1023</v>
          </cell>
          <cell r="E774" t="str">
            <v>102025020358</v>
          </cell>
        </row>
        <row r="775">
          <cell r="B775" t="str">
            <v>102025020357</v>
          </cell>
          <cell r="C775" t="str">
            <v>ISDN basic access operation standard point-to-point connections to fixed network Europe 1</v>
          </cell>
          <cell r="D775" t="str">
            <v>1023</v>
          </cell>
          <cell r="E775" t="str">
            <v>102025020358</v>
          </cell>
        </row>
        <row r="776">
          <cell r="B776" t="str">
            <v>102045020694</v>
          </cell>
          <cell r="C776" t="str">
            <v>ISDN basic access operation standard point-to -multipoint connections to fixed network Europe 1</v>
          </cell>
          <cell r="D776" t="str">
            <v>1023</v>
          </cell>
          <cell r="E776" t="str">
            <v>102025020358</v>
          </cell>
        </row>
        <row r="777">
          <cell r="B777" t="str">
            <v>102085021380</v>
          </cell>
          <cell r="C777" t="str">
            <v>ISDN basic access operation comfort+ connections to fixed networks Europe 1</v>
          </cell>
          <cell r="D777" t="str">
            <v>1023</v>
          </cell>
          <cell r="E777" t="str">
            <v>102025020358</v>
          </cell>
        </row>
        <row r="778">
          <cell r="B778" t="str">
            <v>102065021037</v>
          </cell>
          <cell r="C778" t="str">
            <v>ISDN basic access operation comfort connections to fixed network Europe 1</v>
          </cell>
          <cell r="D778" t="str">
            <v>1023</v>
          </cell>
          <cell r="E778" t="str">
            <v>102025020358</v>
          </cell>
        </row>
        <row r="779">
          <cell r="B779" t="str">
            <v>102105031723</v>
          </cell>
          <cell r="C779" t="str">
            <v>ISDN basic access operation business connections to fixed networks Europe 2</v>
          </cell>
          <cell r="D779" t="str">
            <v>1023</v>
          </cell>
          <cell r="E779" t="str">
            <v>102025030359</v>
          </cell>
        </row>
        <row r="780">
          <cell r="B780" t="str">
            <v>102025030358</v>
          </cell>
          <cell r="C780" t="str">
            <v>ISDN basic access operation standard point-to-point connections to fixed network Europe 2</v>
          </cell>
          <cell r="D780" t="str">
            <v>1023</v>
          </cell>
          <cell r="E780" t="str">
            <v>102025030359</v>
          </cell>
        </row>
        <row r="781">
          <cell r="B781" t="str">
            <v>102045030695</v>
          </cell>
          <cell r="C781" t="str">
            <v>ISDN basic access operation standard point-to -multipoint connections to fixed network Europe 2</v>
          </cell>
          <cell r="D781" t="str">
            <v>1023</v>
          </cell>
          <cell r="E781" t="str">
            <v>102025030359</v>
          </cell>
        </row>
        <row r="782">
          <cell r="B782" t="str">
            <v>102065031038</v>
          </cell>
          <cell r="C782" t="str">
            <v>ISDN basic access operation comfort connections to fixed network Europe 2</v>
          </cell>
          <cell r="D782" t="str">
            <v>1023</v>
          </cell>
          <cell r="E782" t="str">
            <v>102025030359</v>
          </cell>
        </row>
        <row r="783">
          <cell r="B783" t="str">
            <v>102085031381</v>
          </cell>
          <cell r="C783" t="str">
            <v>ISDN basic access operation comfort+ connections to fixed networks Europe 2</v>
          </cell>
          <cell r="D783" t="str">
            <v>1023</v>
          </cell>
          <cell r="E783" t="str">
            <v>102025030359</v>
          </cell>
        </row>
        <row r="784">
          <cell r="B784" t="str">
            <v>102025040359</v>
          </cell>
          <cell r="C784" t="str">
            <v>ISDN basic access operation standard point-to-point connections to fixed network World 1</v>
          </cell>
          <cell r="D784" t="str">
            <v>1023</v>
          </cell>
          <cell r="E784" t="str">
            <v>102025040360</v>
          </cell>
        </row>
        <row r="785">
          <cell r="B785" t="str">
            <v>102045040696</v>
          </cell>
          <cell r="C785" t="str">
            <v>ISDN basic access operation standard point-to -multipoint connections to fixed network World 1</v>
          </cell>
          <cell r="D785" t="str">
            <v>1023</v>
          </cell>
          <cell r="E785" t="str">
            <v>102025040360</v>
          </cell>
        </row>
        <row r="786">
          <cell r="B786" t="str">
            <v>102085041382</v>
          </cell>
          <cell r="C786" t="str">
            <v>ISDN basic access operation comfort+ connections to fixed networks World 1</v>
          </cell>
          <cell r="D786" t="str">
            <v>1023</v>
          </cell>
          <cell r="E786" t="str">
            <v>102025040360</v>
          </cell>
        </row>
        <row r="787">
          <cell r="B787" t="str">
            <v>102105041724</v>
          </cell>
          <cell r="C787" t="str">
            <v>ISDN basic access operation business connections to fixed networks World 1</v>
          </cell>
          <cell r="D787" t="str">
            <v>1023</v>
          </cell>
          <cell r="E787" t="str">
            <v>102025040360</v>
          </cell>
        </row>
        <row r="788">
          <cell r="B788" t="str">
            <v>102065041039</v>
          </cell>
          <cell r="C788" t="str">
            <v>ISDN basic access operation comfort connections to fixed network World 1</v>
          </cell>
          <cell r="D788" t="str">
            <v>1023</v>
          </cell>
          <cell r="E788" t="str">
            <v>102025040360</v>
          </cell>
        </row>
        <row r="789">
          <cell r="B789" t="str">
            <v>102045050697</v>
          </cell>
          <cell r="C789" t="str">
            <v>ISDN basic access operation standard point-to -multipoint connections to fixed network World 2</v>
          </cell>
          <cell r="D789" t="str">
            <v>1023</v>
          </cell>
          <cell r="E789" t="str">
            <v>102025050369</v>
          </cell>
        </row>
        <row r="790">
          <cell r="B790" t="str">
            <v>102105051725</v>
          </cell>
          <cell r="C790" t="str">
            <v>ISDN basic access operation business connections to fixed networks World 2</v>
          </cell>
          <cell r="D790" t="str">
            <v>1023</v>
          </cell>
          <cell r="E790" t="str">
            <v>102025050369</v>
          </cell>
        </row>
        <row r="791">
          <cell r="B791" t="str">
            <v>102065051040</v>
          </cell>
          <cell r="C791" t="str">
            <v>ISDN basic access operation comfort connections to fixed network World 2</v>
          </cell>
          <cell r="D791" t="str">
            <v>1023</v>
          </cell>
          <cell r="E791" t="str">
            <v>102025050369</v>
          </cell>
        </row>
        <row r="792">
          <cell r="B792" t="str">
            <v>102085051383</v>
          </cell>
          <cell r="C792" t="str">
            <v>ISDN basic access operation comfort+ connections to fixed networks World 2</v>
          </cell>
          <cell r="D792" t="str">
            <v>1023</v>
          </cell>
          <cell r="E792" t="str">
            <v>102025050369</v>
          </cell>
        </row>
        <row r="793">
          <cell r="B793" t="str">
            <v>102025050360</v>
          </cell>
          <cell r="C793" t="str">
            <v>ISDN basic access operation standard point-to-point connections to fixed network World 2</v>
          </cell>
          <cell r="D793" t="str">
            <v>1023</v>
          </cell>
          <cell r="E793" t="str">
            <v>102025050369</v>
          </cell>
        </row>
        <row r="794">
          <cell r="B794" t="str">
            <v>102065051041</v>
          </cell>
          <cell r="C794" t="str">
            <v>ISDN basic access operation comfort connections to fixed network Europe 1 time zone 1 'Paket Halo plus'</v>
          </cell>
          <cell r="D794" t="str">
            <v>1023</v>
          </cell>
          <cell r="E794" t="str">
            <v>102025050370</v>
          </cell>
        </row>
        <row r="795">
          <cell r="B795" t="str">
            <v>102025050361</v>
          </cell>
          <cell r="C795" t="str">
            <v>ISDN basic access operation standard point-to-point connections to fixed network Europe 1 time zone 1 'Paket Halo plus'</v>
          </cell>
          <cell r="D795" t="str">
            <v>1023</v>
          </cell>
          <cell r="E795" t="str">
            <v>102025050370</v>
          </cell>
        </row>
        <row r="796">
          <cell r="B796" t="str">
            <v>102045020700</v>
          </cell>
          <cell r="C796" t="str">
            <v>ISDN basic access operation standard point-to-multipoint connections to fixed network Europe 1 time zone 1 'Paket Halo plus'</v>
          </cell>
          <cell r="D796" t="str">
            <v>1023</v>
          </cell>
          <cell r="E796" t="str">
            <v>102025050370</v>
          </cell>
        </row>
        <row r="797">
          <cell r="B797" t="str">
            <v>102025050362</v>
          </cell>
          <cell r="C797" t="str">
            <v>ISDN basic access operation standard point-to-point connections to fixed network Europe 2 time zone 1 'Paket Halo plus'</v>
          </cell>
          <cell r="D797" t="str">
            <v>1023</v>
          </cell>
          <cell r="E797" t="str">
            <v>102025050371</v>
          </cell>
        </row>
        <row r="798">
          <cell r="B798" t="str">
            <v>102045020701</v>
          </cell>
          <cell r="C798" t="str">
            <v>ISDN basic access operation standard point-to-multipoint connections to fixed network Europe 2 time zone 1 'Paket Halo plus'</v>
          </cell>
          <cell r="D798" t="str">
            <v>1023</v>
          </cell>
          <cell r="E798" t="str">
            <v>102025050371</v>
          </cell>
        </row>
        <row r="799">
          <cell r="B799" t="str">
            <v>102065051042</v>
          </cell>
          <cell r="C799" t="str">
            <v>ISDN basic access operation comfort connections to fixed network Europe 2 time zone 1 'Paket Halo plus'</v>
          </cell>
          <cell r="D799" t="str">
            <v>1023</v>
          </cell>
          <cell r="E799" t="str">
            <v>102025050371</v>
          </cell>
        </row>
        <row r="800">
          <cell r="B800" t="str">
            <v>102065051043</v>
          </cell>
          <cell r="C800" t="str">
            <v>ISDN basic access operation comfort connections to fixed network World 1 time zone 1 'Paket Halo plus'</v>
          </cell>
          <cell r="D800" t="str">
            <v>1023</v>
          </cell>
          <cell r="E800" t="str">
            <v>102025050372</v>
          </cell>
        </row>
        <row r="801">
          <cell r="B801" t="str">
            <v>102045020702</v>
          </cell>
          <cell r="C801" t="str">
            <v>ISDN basic access operation standard point-to-multipoint connections to fixed network World 1 time zone 1 'Paket Halo plus'</v>
          </cell>
          <cell r="D801" t="str">
            <v>1023</v>
          </cell>
          <cell r="E801" t="str">
            <v>102025050372</v>
          </cell>
        </row>
        <row r="802">
          <cell r="B802" t="str">
            <v>102025050363</v>
          </cell>
          <cell r="C802" t="str">
            <v>ISDN basic access operation standard point-to-point connections to fixed network World 1 time zone 1 'Paket Halo plus'</v>
          </cell>
          <cell r="D802" t="str">
            <v>1023</v>
          </cell>
          <cell r="E802" t="str">
            <v>102025050372</v>
          </cell>
        </row>
        <row r="803">
          <cell r="B803" t="str">
            <v>102025050364</v>
          </cell>
          <cell r="C803" t="str">
            <v>ISDN basic access operation standard point-to-point connections to fixed network World 2 time zone 1 'Paket Halo plus'</v>
          </cell>
          <cell r="D803" t="str">
            <v>1023</v>
          </cell>
          <cell r="E803" t="str">
            <v>102025050373</v>
          </cell>
        </row>
        <row r="804">
          <cell r="B804" t="str">
            <v>102045020703</v>
          </cell>
          <cell r="C804" t="str">
            <v>ISDN basic access operation standard point-to-multipoint connections to fixed network World 2 time zone 1 'Paket Halo plus'</v>
          </cell>
          <cell r="D804" t="str">
            <v>1023</v>
          </cell>
          <cell r="E804" t="str">
            <v>102025050373</v>
          </cell>
        </row>
        <row r="805">
          <cell r="B805" t="str">
            <v>102065051044</v>
          </cell>
          <cell r="C805" t="str">
            <v>ISDN basic access operation comfort connections to fixed network World 2 time zone 1 'Paket Halo plus'</v>
          </cell>
          <cell r="D805" t="str">
            <v>1023</v>
          </cell>
          <cell r="E805" t="str">
            <v>102025050373</v>
          </cell>
        </row>
        <row r="806">
          <cell r="B806" t="str">
            <v>102025050365</v>
          </cell>
          <cell r="C806" t="str">
            <v>ISDN basic access operation standard point-to-point connections to fixed network Europe 1 time zone 2 'Paket Halo plus'</v>
          </cell>
          <cell r="D806" t="str">
            <v>1023</v>
          </cell>
          <cell r="E806" t="str">
            <v>102025050374</v>
          </cell>
        </row>
        <row r="807">
          <cell r="B807" t="str">
            <v>102065051045</v>
          </cell>
          <cell r="C807" t="str">
            <v>ISDN basic access operation comfort connections to fixed network Europe 1 time zone 2 'Paket Halo plus'</v>
          </cell>
          <cell r="D807" t="str">
            <v>1023</v>
          </cell>
          <cell r="E807" t="str">
            <v>102025050374</v>
          </cell>
        </row>
        <row r="808">
          <cell r="B808" t="str">
            <v>102045020704</v>
          </cell>
          <cell r="C808" t="str">
            <v>ISDN basic access operation standard point-to-multipoint connections to fixed network Europe 1 time zone 2 'Paket Halo plus'</v>
          </cell>
          <cell r="D808" t="str">
            <v>1023</v>
          </cell>
          <cell r="E808" t="str">
            <v>102025050374</v>
          </cell>
        </row>
        <row r="809">
          <cell r="B809" t="str">
            <v>102025050366</v>
          </cell>
          <cell r="C809" t="str">
            <v>ISDN basic access operation standard point-to-point connections to fixed network Europe 2 time zone 2 'Paket Halo plus'</v>
          </cell>
          <cell r="D809" t="str">
            <v>1023</v>
          </cell>
          <cell r="E809" t="str">
            <v>102025050375</v>
          </cell>
        </row>
        <row r="810">
          <cell r="B810" t="str">
            <v>102065051046</v>
          </cell>
          <cell r="C810" t="str">
            <v>ISDN basic access operation comfort connections to fixed network Europe 2 time zone 2 'Paket Halo plus'</v>
          </cell>
          <cell r="D810" t="str">
            <v>1023</v>
          </cell>
          <cell r="E810" t="str">
            <v>102025050375</v>
          </cell>
        </row>
        <row r="811">
          <cell r="B811" t="str">
            <v>102045020705</v>
          </cell>
          <cell r="C811" t="str">
            <v>ISDN basic access operation standard point-to-multipoint connections to fixed network Europe 2 time zone 2 'Paket Halo plus'</v>
          </cell>
          <cell r="D811" t="str">
            <v>1023</v>
          </cell>
          <cell r="E811" t="str">
            <v>102025050375</v>
          </cell>
        </row>
        <row r="812">
          <cell r="B812" t="str">
            <v>102065051047</v>
          </cell>
          <cell r="C812" t="str">
            <v>ISDN basic access operation comfort connections to fixed network World 1 time zone 2 'Paket Halo plus'</v>
          </cell>
          <cell r="D812" t="str">
            <v>1023</v>
          </cell>
          <cell r="E812" t="str">
            <v>102025050376</v>
          </cell>
        </row>
        <row r="813">
          <cell r="B813" t="str">
            <v>102025050367</v>
          </cell>
          <cell r="C813" t="str">
            <v>ISDN basic access operation standard point-to-point connections to fixed network World 1 time zone 2 'Paket Halo plus'</v>
          </cell>
          <cell r="D813" t="str">
            <v>1023</v>
          </cell>
          <cell r="E813" t="str">
            <v>102025050376</v>
          </cell>
        </row>
        <row r="814">
          <cell r="B814" t="str">
            <v>102045020706</v>
          </cell>
          <cell r="C814" t="str">
            <v>ISDN basic access operation standard point-to-multipoint connections to fixed network World 1 time zone 2 'Paket Halo plus'</v>
          </cell>
          <cell r="D814" t="str">
            <v>1023</v>
          </cell>
          <cell r="E814" t="str">
            <v>102025050376</v>
          </cell>
        </row>
        <row r="815">
          <cell r="B815" t="str">
            <v>102045020707</v>
          </cell>
          <cell r="C815" t="str">
            <v>ISDN basic access operation standard point-to-multipoint connections to fixed network World 2 time zone 2 'Paket Halo plus'</v>
          </cell>
          <cell r="D815" t="str">
            <v>1023</v>
          </cell>
          <cell r="E815" t="str">
            <v>102025050377</v>
          </cell>
        </row>
        <row r="816">
          <cell r="B816" t="str">
            <v>102025050368</v>
          </cell>
          <cell r="C816" t="str">
            <v>ISDN basic access operation standard point-to-point connections to fixed network World 2 time zone 2 'Paket Halo plus'</v>
          </cell>
          <cell r="D816" t="str">
            <v>1023</v>
          </cell>
          <cell r="E816" t="str">
            <v>102025050377</v>
          </cell>
        </row>
        <row r="817">
          <cell r="B817" t="str">
            <v>102065051048</v>
          </cell>
          <cell r="C817" t="str">
            <v>ISDN basic access operation comfort connections to fixed network World 2 time zone 2 'Paket Halo plus'</v>
          </cell>
          <cell r="D817" t="str">
            <v>1023</v>
          </cell>
          <cell r="E817" t="str">
            <v>102025050377</v>
          </cell>
        </row>
        <row r="818">
          <cell r="B818" t="str">
            <v>102085061384</v>
          </cell>
          <cell r="C818" t="str">
            <v>ISDN basic access operation comfort+ connections to fixed networks Satellite traffic subzone 5</v>
          </cell>
          <cell r="D818" t="str">
            <v>1028</v>
          </cell>
          <cell r="E818" t="str">
            <v>102025060366</v>
          </cell>
        </row>
        <row r="819">
          <cell r="B819" t="str">
            <v>102025060361</v>
          </cell>
          <cell r="C819" t="str">
            <v>ISDN basic access operation standard point-to-point connections to fixed network Satellite traffic subzone 5</v>
          </cell>
          <cell r="D819" t="str">
            <v>1028</v>
          </cell>
          <cell r="E819" t="str">
            <v>102025060366</v>
          </cell>
        </row>
        <row r="820">
          <cell r="B820" t="str">
            <v>102105061726</v>
          </cell>
          <cell r="C820" t="str">
            <v>ISDN basic access operation business connections to fixed networks Satellite traffic subzone 5</v>
          </cell>
          <cell r="D820" t="str">
            <v>1028</v>
          </cell>
          <cell r="E820" t="str">
            <v>102025060366</v>
          </cell>
        </row>
        <row r="821">
          <cell r="B821" t="str">
            <v>102065061041</v>
          </cell>
          <cell r="C821" t="str">
            <v>ISDN basic access operation comfort connections to fixed network Satellite traffic subzone 5</v>
          </cell>
          <cell r="D821" t="str">
            <v>1028</v>
          </cell>
          <cell r="E821" t="str">
            <v>102025060366</v>
          </cell>
        </row>
        <row r="822">
          <cell r="B822" t="str">
            <v>102045060698</v>
          </cell>
          <cell r="C822" t="str">
            <v>ISDN basic access operation standard point-to -multipoint connections to fixed network Satellite traffic subzone 5</v>
          </cell>
          <cell r="D822" t="str">
            <v>1028</v>
          </cell>
          <cell r="E822" t="str">
            <v>102025060366</v>
          </cell>
        </row>
        <row r="823">
          <cell r="B823" t="str">
            <v>102085061385</v>
          </cell>
          <cell r="C823" t="str">
            <v>ISDN basic access operation comfort+ connections to fixed networks Satellite traffic subzone 1</v>
          </cell>
          <cell r="D823" t="str">
            <v>1028</v>
          </cell>
          <cell r="E823" t="str">
            <v>102025060367</v>
          </cell>
        </row>
        <row r="824">
          <cell r="B824" t="str">
            <v>102045060699</v>
          </cell>
          <cell r="C824" t="str">
            <v>ISDN basic access operation standard point-to -multipoint connections to fixed network Satellite traffic subzone 1</v>
          </cell>
          <cell r="D824" t="str">
            <v>1028</v>
          </cell>
          <cell r="E824" t="str">
            <v>102025060367</v>
          </cell>
        </row>
        <row r="825">
          <cell r="B825" t="str">
            <v>102105061727</v>
          </cell>
          <cell r="C825" t="str">
            <v>ISDN basic access operation business connections to fixed networks Satellite traffic subzone 1</v>
          </cell>
          <cell r="D825" t="str">
            <v>1028</v>
          </cell>
          <cell r="E825" t="str">
            <v>102025060367</v>
          </cell>
        </row>
        <row r="826">
          <cell r="B826" t="str">
            <v>102065061042</v>
          </cell>
          <cell r="C826" t="str">
            <v>ISDN basic access operation comfort connections to fixed network Satellite traffic subzone 1</v>
          </cell>
          <cell r="D826" t="str">
            <v>1028</v>
          </cell>
          <cell r="E826" t="str">
            <v>102025060367</v>
          </cell>
        </row>
        <row r="827">
          <cell r="B827" t="str">
            <v>102025060362</v>
          </cell>
          <cell r="C827" t="str">
            <v>ISDN basic access operation standard point-to-point connections to fixed network Satellite traffic subzone 1</v>
          </cell>
          <cell r="D827" t="str">
            <v>1028</v>
          </cell>
          <cell r="E827" t="str">
            <v>102025060367</v>
          </cell>
        </row>
        <row r="828">
          <cell r="B828" t="str">
            <v>102105061728</v>
          </cell>
          <cell r="C828" t="str">
            <v>ISDN basic access operation business connections to fixed networks Satellite traffic subzone 2</v>
          </cell>
          <cell r="D828" t="str">
            <v>1028</v>
          </cell>
          <cell r="E828" t="str">
            <v>102025060368</v>
          </cell>
        </row>
        <row r="829">
          <cell r="B829" t="str">
            <v>102085061386</v>
          </cell>
          <cell r="C829" t="str">
            <v>ISDN basic access operation comfort+ connections to fixed networks Satellite traffic subzone 2</v>
          </cell>
          <cell r="D829" t="str">
            <v>1028</v>
          </cell>
          <cell r="E829" t="str">
            <v>102025060368</v>
          </cell>
        </row>
        <row r="830">
          <cell r="B830" t="str">
            <v>102065061043</v>
          </cell>
          <cell r="C830" t="str">
            <v>ISDN basic access operation comfort connections to fixed network Satellite traffic subzone 2</v>
          </cell>
          <cell r="D830" t="str">
            <v>1028</v>
          </cell>
          <cell r="E830" t="str">
            <v>102025060368</v>
          </cell>
        </row>
        <row r="831">
          <cell r="B831" t="str">
            <v>102025060363</v>
          </cell>
          <cell r="C831" t="str">
            <v>ISDN basic access operation standard point-to-point connections to fixed network Satellite traffic subzone 2</v>
          </cell>
          <cell r="D831" t="str">
            <v>1028</v>
          </cell>
          <cell r="E831" t="str">
            <v>102025060368</v>
          </cell>
        </row>
        <row r="832">
          <cell r="B832" t="str">
            <v>102045060700</v>
          </cell>
          <cell r="C832" t="str">
            <v>ISDN basic access operation standard point-to -multipoint connections to fixed network Satellite traffic subzone 2</v>
          </cell>
          <cell r="D832" t="str">
            <v>1028</v>
          </cell>
          <cell r="E832" t="str">
            <v>102025060368</v>
          </cell>
        </row>
        <row r="833">
          <cell r="B833" t="str">
            <v>102085061387</v>
          </cell>
          <cell r="C833" t="str">
            <v>ISDN basic access operation comfort+ connections to fixed networks Satellite traffic subzone 3</v>
          </cell>
          <cell r="D833" t="str">
            <v>1028</v>
          </cell>
          <cell r="E833" t="str">
            <v>102025060369</v>
          </cell>
        </row>
        <row r="834">
          <cell r="B834" t="str">
            <v>102045060701</v>
          </cell>
          <cell r="C834" t="str">
            <v>ISDN basic access operation standard point-to -multipoint connections to fixed network Satellite traffic subzone 3</v>
          </cell>
          <cell r="D834" t="str">
            <v>1028</v>
          </cell>
          <cell r="E834" t="str">
            <v>102025060369</v>
          </cell>
        </row>
        <row r="835">
          <cell r="B835" t="str">
            <v>102025060364</v>
          </cell>
          <cell r="C835" t="str">
            <v>ISDN basic access operation standard point-to-point connections to fixed network Satellite traffic subzone 3</v>
          </cell>
          <cell r="D835" t="str">
            <v>1028</v>
          </cell>
          <cell r="E835" t="str">
            <v>102025060369</v>
          </cell>
        </row>
        <row r="836">
          <cell r="B836" t="str">
            <v>102105061729</v>
          </cell>
          <cell r="C836" t="str">
            <v>ISDN basic access operation business connections to fixed networks Satellite traffic subzone 3</v>
          </cell>
          <cell r="D836" t="str">
            <v>1028</v>
          </cell>
          <cell r="E836" t="str">
            <v>102025060369</v>
          </cell>
        </row>
        <row r="837">
          <cell r="B837" t="str">
            <v>102065061044</v>
          </cell>
          <cell r="C837" t="str">
            <v>ISDN basic access operation comfort connections to fixed network Satellite traffic subzone 3</v>
          </cell>
          <cell r="D837" t="str">
            <v>1028</v>
          </cell>
          <cell r="E837" t="str">
            <v>102025060369</v>
          </cell>
        </row>
        <row r="838">
          <cell r="B838" t="str">
            <v>102025060365</v>
          </cell>
          <cell r="C838" t="str">
            <v>ISDN basic access operation standard point-to-point connections to fixed network Satellite traffic subzone 4</v>
          </cell>
          <cell r="D838" t="str">
            <v>1028</v>
          </cell>
          <cell r="E838" t="str">
            <v>102025060370</v>
          </cell>
        </row>
        <row r="839">
          <cell r="B839" t="str">
            <v>102085061388</v>
          </cell>
          <cell r="C839" t="str">
            <v>ISDN basic access operation comfort+ connections to fixed networks Satellite traffic subzone 4</v>
          </cell>
          <cell r="D839" t="str">
            <v>1028</v>
          </cell>
          <cell r="E839" t="str">
            <v>102025060370</v>
          </cell>
        </row>
        <row r="840">
          <cell r="B840" t="str">
            <v>102065061045</v>
          </cell>
          <cell r="C840" t="str">
            <v>ISDN basic access operation comfort connections to fixed network Satellite traffic subzone 4</v>
          </cell>
          <cell r="D840" t="str">
            <v>1028</v>
          </cell>
          <cell r="E840" t="str">
            <v>102025060370</v>
          </cell>
        </row>
        <row r="841">
          <cell r="B841" t="str">
            <v>102045060702</v>
          </cell>
          <cell r="C841" t="str">
            <v>ISDN basic access operation standard point-to -multipoint connections to fixed network Satellite traffic subzone 4</v>
          </cell>
          <cell r="D841" t="str">
            <v>1028</v>
          </cell>
          <cell r="E841" t="str">
            <v>102025060370</v>
          </cell>
        </row>
        <row r="842">
          <cell r="B842" t="str">
            <v>102105061730</v>
          </cell>
          <cell r="C842" t="str">
            <v>ISDN basic access operation business connections to fixed networks Satellite traffic subzone 4</v>
          </cell>
          <cell r="D842" t="str">
            <v>1028</v>
          </cell>
          <cell r="E842" t="str">
            <v>102025060370</v>
          </cell>
        </row>
        <row r="843">
          <cell r="B843" t="str">
            <v>102025070063</v>
          </cell>
          <cell r="C843" t="str">
            <v>ISDN basic access operation standard point-to-point semi-automatic traffic national connection through operator calls within Croatian fixed network</v>
          </cell>
          <cell r="D843" t="str">
            <v>1030</v>
          </cell>
          <cell r="E843" t="str">
            <v>102025070067</v>
          </cell>
        </row>
        <row r="844">
          <cell r="B844" t="str">
            <v>102065070063</v>
          </cell>
          <cell r="C844" t="str">
            <v>ISDN basic access operation comfort semi-automatic traffic national connection through operator calls within Croatian fixed network</v>
          </cell>
          <cell r="D844" t="str">
            <v>1030</v>
          </cell>
          <cell r="E844" t="str">
            <v>102025070067</v>
          </cell>
        </row>
        <row r="845">
          <cell r="B845" t="str">
            <v>102085070063</v>
          </cell>
          <cell r="C845" t="str">
            <v>ISDN basic access operation comfort+ semi-automatic traffic national connection through operator calls within Croatian fixed network</v>
          </cell>
          <cell r="D845" t="str">
            <v>1030</v>
          </cell>
          <cell r="E845" t="str">
            <v>102025070067</v>
          </cell>
        </row>
        <row r="846">
          <cell r="B846" t="str">
            <v>102105070063</v>
          </cell>
          <cell r="C846" t="str">
            <v>ISDN basic access operation business semi-automatic traffic national connection through operator calls within Croatian fixed network</v>
          </cell>
          <cell r="D846" t="str">
            <v>1030</v>
          </cell>
          <cell r="E846" t="str">
            <v>102025070067</v>
          </cell>
        </row>
        <row r="847">
          <cell r="B847" t="str">
            <v>102045070063</v>
          </cell>
          <cell r="C847" t="str">
            <v>ISDN basic access operation standard point-to-multipoint semi-automatic traffic national connection through operator calls within Croatian fixed network</v>
          </cell>
          <cell r="D847" t="str">
            <v>1030</v>
          </cell>
          <cell r="E847" t="str">
            <v>102025070067</v>
          </cell>
        </row>
        <row r="848">
          <cell r="B848" t="str">
            <v>102045070064</v>
          </cell>
          <cell r="C848" t="str">
            <v>ISDN basic access operation standard point-to-multipoint semi-automatic traffic national connection through operator calls to CRONET</v>
          </cell>
          <cell r="D848" t="str">
            <v>1030</v>
          </cell>
          <cell r="E848" t="str">
            <v>102025070068</v>
          </cell>
        </row>
        <row r="849">
          <cell r="B849" t="str">
            <v>102025070064</v>
          </cell>
          <cell r="C849" t="str">
            <v>ISDN basic access operation standard point-to-point semi-automatic traffic national connection through operator calls to CRONET</v>
          </cell>
          <cell r="D849" t="str">
            <v>1030</v>
          </cell>
          <cell r="E849" t="str">
            <v>102025070068</v>
          </cell>
        </row>
        <row r="850">
          <cell r="B850" t="str">
            <v>102105070064</v>
          </cell>
          <cell r="C850" t="str">
            <v>ISDN basic access operation business semi-automatic traffic national connection through operator calls to CRONET</v>
          </cell>
          <cell r="D850" t="str">
            <v>1030</v>
          </cell>
          <cell r="E850" t="str">
            <v>102025070068</v>
          </cell>
        </row>
        <row r="851">
          <cell r="B851" t="str">
            <v>102085070064</v>
          </cell>
          <cell r="C851" t="str">
            <v>ISDN basic access operation comfort+ semi-automatic traffic national connection through operator calls to CRONET</v>
          </cell>
          <cell r="D851" t="str">
            <v>1030</v>
          </cell>
          <cell r="E851" t="str">
            <v>102025070068</v>
          </cell>
        </row>
        <row r="852">
          <cell r="B852" t="str">
            <v>102065070064</v>
          </cell>
          <cell r="C852" t="str">
            <v>ISDN basic access operation comfort semi-automatic traffic national connection through operator calls to CRONET</v>
          </cell>
          <cell r="D852" t="str">
            <v>1030</v>
          </cell>
          <cell r="E852" t="str">
            <v>102025070068</v>
          </cell>
        </row>
        <row r="853">
          <cell r="B853" t="str">
            <v>102025070065</v>
          </cell>
          <cell r="C853" t="str">
            <v>ISDN basic access operation standard point-to-point semi-automatic traffic national connection through operator calls to Mobitel</v>
          </cell>
          <cell r="D853" t="str">
            <v>1030</v>
          </cell>
          <cell r="E853" t="str">
            <v>102025070069</v>
          </cell>
        </row>
        <row r="854">
          <cell r="B854" t="str">
            <v>102065070065</v>
          </cell>
          <cell r="C854" t="str">
            <v>ISDN basic access operation comfort semi-automatic traffic national connection through operator calls to Mobitel</v>
          </cell>
          <cell r="D854" t="str">
            <v>1030</v>
          </cell>
          <cell r="E854" t="str">
            <v>102025070069</v>
          </cell>
        </row>
        <row r="855">
          <cell r="B855" t="str">
            <v>102105070065</v>
          </cell>
          <cell r="C855" t="str">
            <v>ISDN basic access operation business semi-automatic traffic national connection through operator calls to Mobitel</v>
          </cell>
          <cell r="D855" t="str">
            <v>1030</v>
          </cell>
          <cell r="E855" t="str">
            <v>102025070069</v>
          </cell>
        </row>
        <row r="856">
          <cell r="B856" t="str">
            <v>102085070065</v>
          </cell>
          <cell r="C856" t="str">
            <v>ISDN basic access operation comfort+ semi-automatic traffic national connection through operator calls to Mobitel</v>
          </cell>
          <cell r="D856" t="str">
            <v>1030</v>
          </cell>
          <cell r="E856" t="str">
            <v>102025070069</v>
          </cell>
        </row>
        <row r="857">
          <cell r="B857" t="str">
            <v>102045070065</v>
          </cell>
          <cell r="C857" t="str">
            <v>ISDN basic access operation standard point-to-multipoint semi-automatic traffic national connection through operator calls to Mobitel</v>
          </cell>
          <cell r="D857" t="str">
            <v>1030</v>
          </cell>
          <cell r="E857" t="str">
            <v>102025070069</v>
          </cell>
        </row>
        <row r="858">
          <cell r="B858" t="str">
            <v>102045070066</v>
          </cell>
          <cell r="C858" t="str">
            <v>ISDN basic access operation standard point-to-multipoint semi-automatic traffic national connection through operator calls to VIPNet</v>
          </cell>
          <cell r="D858" t="str">
            <v>1030</v>
          </cell>
          <cell r="E858" t="str">
            <v>102025070070</v>
          </cell>
        </row>
        <row r="859">
          <cell r="B859" t="str">
            <v>102065070066</v>
          </cell>
          <cell r="C859" t="str">
            <v>ISDN basic access operation comfort semi-automatic traffic national connection through operator calls to VIPNet</v>
          </cell>
          <cell r="D859" t="str">
            <v>1030</v>
          </cell>
          <cell r="E859" t="str">
            <v>102025070070</v>
          </cell>
        </row>
        <row r="860">
          <cell r="B860" t="str">
            <v>102025070066</v>
          </cell>
          <cell r="C860" t="str">
            <v>ISDN basic access operation standard point-to-point semi-automatic traffic national connection through operator calls to VIPNet</v>
          </cell>
          <cell r="D860" t="str">
            <v>1030</v>
          </cell>
          <cell r="E860" t="str">
            <v>102025070070</v>
          </cell>
        </row>
        <row r="861">
          <cell r="B861" t="str">
            <v>102085070066</v>
          </cell>
          <cell r="C861" t="str">
            <v>ISDN basic access operation comfort+ semi-automatic traffic national connection through operator calls to VIPNet</v>
          </cell>
          <cell r="D861" t="str">
            <v>1030</v>
          </cell>
          <cell r="E861" t="str">
            <v>102025070070</v>
          </cell>
        </row>
        <row r="862">
          <cell r="B862" t="str">
            <v>102105070066</v>
          </cell>
          <cell r="C862" t="str">
            <v>ISDN basic access operation business semi-automatic traffic national connection through operator calls to VIPNet</v>
          </cell>
          <cell r="D862" t="str">
            <v>1030</v>
          </cell>
          <cell r="E862" t="str">
            <v>102025070070</v>
          </cell>
        </row>
        <row r="863">
          <cell r="B863" t="str">
            <v>102105070071</v>
          </cell>
          <cell r="C863" t="str">
            <v>ISDN basic access operation business semi-automatic traffic international calls to mobile network Group 1</v>
          </cell>
          <cell r="D863" t="str">
            <v>1030</v>
          </cell>
          <cell r="E863" t="str">
            <v>102025070081</v>
          </cell>
        </row>
        <row r="864">
          <cell r="B864" t="str">
            <v>102085070071</v>
          </cell>
          <cell r="C864" t="str">
            <v>ISDN basic access operation comfort+ semi-automatic traffic international calls to mobile network Group 1</v>
          </cell>
          <cell r="D864" t="str">
            <v>1030</v>
          </cell>
          <cell r="E864" t="str">
            <v>102025070081</v>
          </cell>
        </row>
        <row r="865">
          <cell r="B865" t="str">
            <v>102065070071</v>
          </cell>
          <cell r="C865" t="str">
            <v>ISDN basic access operation comfort semi-automatic traffic international calls to mobile network Group 1</v>
          </cell>
          <cell r="D865" t="str">
            <v>1030</v>
          </cell>
          <cell r="E865" t="str">
            <v>102025070081</v>
          </cell>
        </row>
        <row r="866">
          <cell r="B866" t="str">
            <v>102045070071</v>
          </cell>
          <cell r="C866" t="str">
            <v>ISDN basic access operation standard point-to-multipoint semi-automatic traffic international calls to mobile network Group 1</v>
          </cell>
          <cell r="D866" t="str">
            <v>1030</v>
          </cell>
          <cell r="E866" t="str">
            <v>102025070081</v>
          </cell>
        </row>
        <row r="867">
          <cell r="B867" t="str">
            <v>102025070071</v>
          </cell>
          <cell r="C867" t="str">
            <v>ISDN basic access operation standard point-to-point semi-automatic traffic international calls to mobile network Group 1</v>
          </cell>
          <cell r="D867" t="str">
            <v>1030</v>
          </cell>
          <cell r="E867" t="str">
            <v>102025070081</v>
          </cell>
        </row>
        <row r="868">
          <cell r="B868" t="str">
            <v>102065070072</v>
          </cell>
          <cell r="C868" t="str">
            <v>ISDN basic access operation comfort semi-automatic traffic international calls to mobile network Group 2</v>
          </cell>
          <cell r="D868" t="str">
            <v>1030</v>
          </cell>
          <cell r="E868" t="str">
            <v>102025070082</v>
          </cell>
        </row>
        <row r="869">
          <cell r="B869" t="str">
            <v>102045070072</v>
          </cell>
          <cell r="C869" t="str">
            <v>ISDN basic access operation standard point-to-multipoint semi-automatic traffic international calls to mobile network Group 2</v>
          </cell>
          <cell r="D869" t="str">
            <v>1030</v>
          </cell>
          <cell r="E869" t="str">
            <v>102025070082</v>
          </cell>
        </row>
        <row r="870">
          <cell r="B870" t="str">
            <v>102105070072</v>
          </cell>
          <cell r="C870" t="str">
            <v>ISDN basic access operation business semi-automatic traffic international calls to mobile network Group 2</v>
          </cell>
          <cell r="D870" t="str">
            <v>1030</v>
          </cell>
          <cell r="E870" t="str">
            <v>102025070082</v>
          </cell>
        </row>
        <row r="871">
          <cell r="B871" t="str">
            <v>102025070072</v>
          </cell>
          <cell r="C871" t="str">
            <v>ISDN basic access operation standard point-to-point semi-automatic traffic international calls to mobile network Group 2</v>
          </cell>
          <cell r="D871" t="str">
            <v>1030</v>
          </cell>
          <cell r="E871" t="str">
            <v>102025070082</v>
          </cell>
        </row>
        <row r="872">
          <cell r="B872" t="str">
            <v>102085070072</v>
          </cell>
          <cell r="C872" t="str">
            <v>ISDN basic access operation comfort+ semi-automatic traffic international calls to mobile network Group 2</v>
          </cell>
          <cell r="D872" t="str">
            <v>1030</v>
          </cell>
          <cell r="E872" t="str">
            <v>102025070082</v>
          </cell>
        </row>
        <row r="873">
          <cell r="B873" t="str">
            <v>102045070073</v>
          </cell>
          <cell r="C873" t="str">
            <v>ISDN basic access operation standard point-to-multipoint semi-automatic traffic international calls to mobile network Group 3</v>
          </cell>
          <cell r="D873" t="str">
            <v>1030</v>
          </cell>
          <cell r="E873" t="str">
            <v>102025070083</v>
          </cell>
        </row>
        <row r="874">
          <cell r="B874" t="str">
            <v>102065070073</v>
          </cell>
          <cell r="C874" t="str">
            <v>ISDN basic access operation comfort semi-automatic traffic international calls to mobile network Group 3</v>
          </cell>
          <cell r="D874" t="str">
            <v>1030</v>
          </cell>
          <cell r="E874" t="str">
            <v>102025070083</v>
          </cell>
        </row>
        <row r="875">
          <cell r="B875" t="str">
            <v>102025070073</v>
          </cell>
          <cell r="C875" t="str">
            <v>ISDN basic access operation standard point-to-point semi-automatic traffic international calls to mobile network Group 3</v>
          </cell>
          <cell r="D875" t="str">
            <v>1030</v>
          </cell>
          <cell r="E875" t="str">
            <v>102025070083</v>
          </cell>
        </row>
        <row r="876">
          <cell r="B876" t="str">
            <v>102085070073</v>
          </cell>
          <cell r="C876" t="str">
            <v>ISDN basic access operation comfort+ semi-automatic traffic international calls to mobile network Group 3</v>
          </cell>
          <cell r="D876" t="str">
            <v>1030</v>
          </cell>
          <cell r="E876" t="str">
            <v>102025070083</v>
          </cell>
        </row>
        <row r="877">
          <cell r="B877" t="str">
            <v>102105070073</v>
          </cell>
          <cell r="C877" t="str">
            <v>ISDN basic access operation business semi-automatic traffic international calls to mobile network Group 3</v>
          </cell>
          <cell r="D877" t="str">
            <v>1030</v>
          </cell>
          <cell r="E877" t="str">
            <v>102025070083</v>
          </cell>
        </row>
        <row r="878">
          <cell r="B878" t="str">
            <v>102045070074</v>
          </cell>
          <cell r="C878" t="str">
            <v>ISDN basic access operation standard point-to-multipoint semi-automatic traffic international calls to mobile network Group 4</v>
          </cell>
          <cell r="D878" t="str">
            <v>1030</v>
          </cell>
          <cell r="E878" t="str">
            <v>102025070084</v>
          </cell>
        </row>
        <row r="879">
          <cell r="B879" t="str">
            <v>102065070074</v>
          </cell>
          <cell r="C879" t="str">
            <v>ISDN basic access operation comfort semi-automatic traffic international calls to mobile network Group 4</v>
          </cell>
          <cell r="D879" t="str">
            <v>1030</v>
          </cell>
          <cell r="E879" t="str">
            <v>102025070084</v>
          </cell>
        </row>
        <row r="880">
          <cell r="B880" t="str">
            <v>102025070074</v>
          </cell>
          <cell r="C880" t="str">
            <v>ISDN basic access operation standard point-to-point semi-automatic traffic international calls to mobile network Group 4</v>
          </cell>
          <cell r="D880" t="str">
            <v>1030</v>
          </cell>
          <cell r="E880" t="str">
            <v>102025070084</v>
          </cell>
        </row>
        <row r="881">
          <cell r="B881" t="str">
            <v>102105070074</v>
          </cell>
          <cell r="C881" t="str">
            <v>ISDN basic access operation business semi-automatic traffic international calls to mobile network Group 4</v>
          </cell>
          <cell r="D881" t="str">
            <v>1030</v>
          </cell>
          <cell r="E881" t="str">
            <v>102025070084</v>
          </cell>
        </row>
        <row r="882">
          <cell r="B882" t="str">
            <v>102085070074</v>
          </cell>
          <cell r="C882" t="str">
            <v>ISDN basic access operation comfort+ semi-automatic traffic international calls to mobile network Group 4</v>
          </cell>
          <cell r="D882" t="str">
            <v>1030</v>
          </cell>
          <cell r="E882" t="str">
            <v>102025070084</v>
          </cell>
        </row>
        <row r="883">
          <cell r="B883" t="str">
            <v>102045070075</v>
          </cell>
          <cell r="C883" t="str">
            <v>ISDN basic access operation standard point-to-multipoint semi-automatic traffic international calls to fixed network connection through operator Europe 1</v>
          </cell>
          <cell r="D883" t="str">
            <v>1030</v>
          </cell>
          <cell r="E883" t="str">
            <v>102025070085</v>
          </cell>
        </row>
        <row r="884">
          <cell r="B884" t="str">
            <v>102085070075</v>
          </cell>
          <cell r="C884" t="str">
            <v>ISDN basic access operation comfort+ semi-automatic traffic international calls to fixed network connection through operator Europe 1</v>
          </cell>
          <cell r="D884" t="str">
            <v>1030</v>
          </cell>
          <cell r="E884" t="str">
            <v>102025070085</v>
          </cell>
        </row>
        <row r="885">
          <cell r="B885" t="str">
            <v>102065070075</v>
          </cell>
          <cell r="C885" t="str">
            <v>ISDN basic access operation comfort semi-automatic traffic international calls to fixed network connection through operator Europe 1</v>
          </cell>
          <cell r="D885" t="str">
            <v>1030</v>
          </cell>
          <cell r="E885" t="str">
            <v>102025070085</v>
          </cell>
        </row>
        <row r="886">
          <cell r="B886" t="str">
            <v>102105070075</v>
          </cell>
          <cell r="C886" t="str">
            <v>ISDN basic access operation business semi-automatic traffic international calls to fixed network connection through operator Europe 1</v>
          </cell>
          <cell r="D886" t="str">
            <v>1030</v>
          </cell>
          <cell r="E886" t="str">
            <v>102025070085</v>
          </cell>
        </row>
        <row r="887">
          <cell r="B887" t="str">
            <v>102025070075</v>
          </cell>
          <cell r="C887" t="str">
            <v>ISDN basic access operation standard point-to-point semi-automatic traffic international calls to fixed network connection through operator Europe 1</v>
          </cell>
          <cell r="D887" t="str">
            <v>1030</v>
          </cell>
          <cell r="E887" t="str">
            <v>102025070085</v>
          </cell>
        </row>
        <row r="888">
          <cell r="B888" t="str">
            <v>102105070076</v>
          </cell>
          <cell r="C888" t="str">
            <v>ISDN basic access operation business semi-automatic traffic international calls to fixed network connection through operator Europe 2</v>
          </cell>
          <cell r="D888" t="str">
            <v>1030</v>
          </cell>
          <cell r="E888" t="str">
            <v>102025070086</v>
          </cell>
        </row>
        <row r="889">
          <cell r="B889" t="str">
            <v>102045070076</v>
          </cell>
          <cell r="C889" t="str">
            <v>ISDN basic access operation standard point-to-multipoint semi-automatic traffic international calls to fixed network connection through operator Europe 2</v>
          </cell>
          <cell r="D889" t="str">
            <v>1030</v>
          </cell>
          <cell r="E889" t="str">
            <v>102025070086</v>
          </cell>
        </row>
        <row r="890">
          <cell r="B890" t="str">
            <v>102085070076</v>
          </cell>
          <cell r="C890" t="str">
            <v>ISDN basic access operation comfort+ semi-automatic traffic international calls to fixed network connection through operator Europe 2</v>
          </cell>
          <cell r="D890" t="str">
            <v>1030</v>
          </cell>
          <cell r="E890" t="str">
            <v>102025070086</v>
          </cell>
        </row>
        <row r="891">
          <cell r="B891" t="str">
            <v>102065070076</v>
          </cell>
          <cell r="C891" t="str">
            <v>ISDN basic access operation comfort semi-automatic traffic international calls to fixed network connection through operator Europe 2</v>
          </cell>
          <cell r="D891" t="str">
            <v>1030</v>
          </cell>
          <cell r="E891" t="str">
            <v>102025070086</v>
          </cell>
        </row>
        <row r="892">
          <cell r="B892" t="str">
            <v>102025070076</v>
          </cell>
          <cell r="C892" t="str">
            <v>ISDN basic access operation standard point-to-point semi-automatic traffic international calls to fixed network connection through operator Europe 2</v>
          </cell>
          <cell r="D892" t="str">
            <v>1030</v>
          </cell>
          <cell r="E892" t="str">
            <v>102025070086</v>
          </cell>
        </row>
        <row r="893">
          <cell r="B893" t="str">
            <v>102105070077</v>
          </cell>
          <cell r="C893" t="str">
            <v>ISDN basic access operation business semi-automatic traffic international calls to fixed network connection through operator World 1</v>
          </cell>
          <cell r="D893" t="str">
            <v>1030</v>
          </cell>
          <cell r="E893" t="str">
            <v>102025070087</v>
          </cell>
        </row>
        <row r="894">
          <cell r="B894" t="str">
            <v>102085070077</v>
          </cell>
          <cell r="C894" t="str">
            <v>ISDN basic access operation comfort+ semi-automatic traffic international calls to fixed network connection through operator World 1</v>
          </cell>
          <cell r="D894" t="str">
            <v>1030</v>
          </cell>
          <cell r="E894" t="str">
            <v>102025070087</v>
          </cell>
        </row>
        <row r="895">
          <cell r="B895" t="str">
            <v>102045070077</v>
          </cell>
          <cell r="C895" t="str">
            <v>ISDN basic access operation standard point-to-multipoint semi-automatic traffic international calls to fixed network connection through operator World 1</v>
          </cell>
          <cell r="D895" t="str">
            <v>1030</v>
          </cell>
          <cell r="E895" t="str">
            <v>102025070087</v>
          </cell>
        </row>
        <row r="896">
          <cell r="B896" t="str">
            <v>102025070077</v>
          </cell>
          <cell r="C896" t="str">
            <v>ISDN basic access operation standard point-to-point semi-automatic traffic international calls to fixed network connection through operator World 1</v>
          </cell>
          <cell r="D896" t="str">
            <v>1030</v>
          </cell>
          <cell r="E896" t="str">
            <v>102025070087</v>
          </cell>
        </row>
        <row r="897">
          <cell r="B897" t="str">
            <v>102065070077</v>
          </cell>
          <cell r="C897" t="str">
            <v>ISDN basic access operation comfort semi-automatic traffic international calls to fixed network connection through operator World 1</v>
          </cell>
          <cell r="D897" t="str">
            <v>1030</v>
          </cell>
          <cell r="E897" t="str">
            <v>102025070087</v>
          </cell>
        </row>
        <row r="898">
          <cell r="B898" t="str">
            <v>102065070078</v>
          </cell>
          <cell r="C898" t="str">
            <v>ISDN basic access operation comfort semi-automatic traffic international calls to fixed network connection through operator World 2</v>
          </cell>
          <cell r="D898" t="str">
            <v>1030</v>
          </cell>
          <cell r="E898" t="str">
            <v>102025070088</v>
          </cell>
        </row>
        <row r="899">
          <cell r="B899" t="str">
            <v>102025070078</v>
          </cell>
          <cell r="C899" t="str">
            <v>ISDN basic access operation standard point-to-point semi-automatic traffic international calls to fixed network connection through operator World 2</v>
          </cell>
          <cell r="D899" t="str">
            <v>1030</v>
          </cell>
          <cell r="E899" t="str">
            <v>102025070088</v>
          </cell>
        </row>
        <row r="900">
          <cell r="B900" t="str">
            <v>102105070078</v>
          </cell>
          <cell r="C900" t="str">
            <v>ISDN basic access operation business semi-automatic traffic international calls to fixed network connection through operator World 2</v>
          </cell>
          <cell r="D900" t="str">
            <v>1030</v>
          </cell>
          <cell r="E900" t="str">
            <v>102025070088</v>
          </cell>
        </row>
        <row r="901">
          <cell r="B901" t="str">
            <v>102045070078</v>
          </cell>
          <cell r="C901" t="str">
            <v>ISDN basic access operation standard point-to-multipoint semi-automatic traffic international calls to fixed network connection through operator World 2</v>
          </cell>
          <cell r="D901" t="str">
            <v>1030</v>
          </cell>
          <cell r="E901" t="str">
            <v>102025070088</v>
          </cell>
        </row>
        <row r="902">
          <cell r="B902" t="str">
            <v>102085070078</v>
          </cell>
          <cell r="C902" t="str">
            <v>ISDN basic access operation comfort+ semi-automatic traffic international calls to fixed network connection through operator World 2</v>
          </cell>
          <cell r="D902" t="str">
            <v>1030</v>
          </cell>
          <cell r="E902" t="str">
            <v>102025070088</v>
          </cell>
        </row>
        <row r="903">
          <cell r="B903" t="str">
            <v>102105070079</v>
          </cell>
          <cell r="C903" t="str">
            <v>ISDN basic access operation business semi-automatic traffic international calls to fixed network connection through operator Satellite traffic subzone 5</v>
          </cell>
          <cell r="D903" t="str">
            <v>1030</v>
          </cell>
          <cell r="E903" t="str">
            <v>102025070089</v>
          </cell>
        </row>
        <row r="904">
          <cell r="B904" t="str">
            <v>102085070079</v>
          </cell>
          <cell r="C904" t="str">
            <v>ISDN basic access operation comfort+ semi-automatic traffic international calls to fixed network connection through operator Satellite traffic subzone 5</v>
          </cell>
          <cell r="D904" t="str">
            <v>1030</v>
          </cell>
          <cell r="E904" t="str">
            <v>102025070089</v>
          </cell>
        </row>
        <row r="905">
          <cell r="B905" t="str">
            <v>102045070079</v>
          </cell>
          <cell r="C905" t="str">
            <v>ISDN basic access operation standard point-to-multipoint semi-automatic traffic international calls to fixed network connection through operator Satellite traffic subzone 5</v>
          </cell>
          <cell r="D905" t="str">
            <v>1030</v>
          </cell>
          <cell r="E905" t="str">
            <v>102025070089</v>
          </cell>
        </row>
        <row r="906">
          <cell r="B906" t="str">
            <v>102065070079</v>
          </cell>
          <cell r="C906" t="str">
            <v>ISDN basic access operation comfort semi-automatic traffic international calls to fixed network connection through operator Satellite traffic subzone 5</v>
          </cell>
          <cell r="D906" t="str">
            <v>1030</v>
          </cell>
          <cell r="E906" t="str">
            <v>102025070089</v>
          </cell>
        </row>
        <row r="907">
          <cell r="B907" t="str">
            <v>102025070079</v>
          </cell>
          <cell r="C907" t="str">
            <v>ISDN basic access operation standard point-to-point semi-automatic traffic international calls to fixed network connection through operator Satellite traffic subzone 5</v>
          </cell>
          <cell r="D907" t="str">
            <v>1030</v>
          </cell>
          <cell r="E907" t="str">
            <v>102025070089</v>
          </cell>
        </row>
        <row r="908">
          <cell r="B908" t="str">
            <v>102065070080</v>
          </cell>
          <cell r="C908" t="str">
            <v>ISDN basic access operation comfort semi-automatic traffic national 'Paket Halo plus - free Sunday' connection through operator calls within Croatian fixed network 'Paket Halo plus'</v>
          </cell>
          <cell r="D908" t="str">
            <v>1030</v>
          </cell>
          <cell r="E908" t="str">
            <v>102025070094</v>
          </cell>
        </row>
        <row r="909">
          <cell r="B909" t="str">
            <v>102045070080</v>
          </cell>
          <cell r="C909" t="str">
            <v>ISDN basic access operation standard point-to-multipoint semi-automatic traffic national 'Paket Halo plus - free Sunday' connection through operator calls within Croatian fixed network 'Paket Halo plus'</v>
          </cell>
          <cell r="D909" t="str">
            <v>1030</v>
          </cell>
          <cell r="E909" t="str">
            <v>102025070094</v>
          </cell>
        </row>
        <row r="910">
          <cell r="B910" t="str">
            <v>102025070080</v>
          </cell>
          <cell r="C910" t="str">
            <v>ISDN basic access operation standard point-to-point semi-automatic traffic national 'Paket Halo plus - free Sunday' connection through operator calls within Croatian fixed network 'Paket Halo plus'</v>
          </cell>
          <cell r="D910" t="str">
            <v>1030</v>
          </cell>
          <cell r="E910" t="str">
            <v>102025070094</v>
          </cell>
        </row>
        <row r="911">
          <cell r="B911" t="str">
            <v>102085070080</v>
          </cell>
          <cell r="C911" t="str">
            <v>ISDN basic access operation comfort+ semi-automatic traffic international calls to fixed network connection through operator Satellite traffic subzone 1</v>
          </cell>
          <cell r="D911" t="str">
            <v>1030</v>
          </cell>
          <cell r="E911" t="str">
            <v>102025070095</v>
          </cell>
        </row>
        <row r="912">
          <cell r="B912" t="str">
            <v>102065070090</v>
          </cell>
          <cell r="C912" t="str">
            <v>ISDN basic access operation comfort semi-automatic traffic international calls to fixed network connection through operator Satellite traffic subzone 1</v>
          </cell>
          <cell r="D912" t="str">
            <v>1030</v>
          </cell>
          <cell r="E912" t="str">
            <v>102025070095</v>
          </cell>
        </row>
        <row r="913">
          <cell r="B913" t="str">
            <v>102025070090</v>
          </cell>
          <cell r="C913" t="str">
            <v>ISDN basic access operation standard point-to-point semi-automatic traffic international calls to fixed network connection through operator Satellite traffic subzone 1</v>
          </cell>
          <cell r="D913" t="str">
            <v>1030</v>
          </cell>
          <cell r="E913" t="str">
            <v>102025070095</v>
          </cell>
        </row>
        <row r="914">
          <cell r="B914" t="str">
            <v>102045070090</v>
          </cell>
          <cell r="C914" t="str">
            <v>ISDN basic access operation standard point-to-multipoint semi-automatic traffic international calls to fixed network connection through operator Satellite traffic subzone 1</v>
          </cell>
          <cell r="D914" t="str">
            <v>1030</v>
          </cell>
          <cell r="E914" t="str">
            <v>102025070095</v>
          </cell>
        </row>
        <row r="915">
          <cell r="B915" t="str">
            <v>102105070080</v>
          </cell>
          <cell r="C915" t="str">
            <v>ISDN basic access operation business semi-automatic traffic international calls to fixed network connection through operator Satellite traffic subzone 1</v>
          </cell>
          <cell r="D915" t="str">
            <v>1030</v>
          </cell>
          <cell r="E915" t="str">
            <v>102025070095</v>
          </cell>
        </row>
        <row r="916">
          <cell r="B916" t="str">
            <v>102025070091</v>
          </cell>
          <cell r="C916" t="str">
            <v>ISDN basic access operation standard point-to-point semi-automatic traffic international calls to fixed network connection through operator Satellite traffic subzone 2</v>
          </cell>
          <cell r="D916" t="str">
            <v>1030</v>
          </cell>
          <cell r="E916" t="str">
            <v>102025070096</v>
          </cell>
        </row>
        <row r="917">
          <cell r="B917" t="str">
            <v>102045070091</v>
          </cell>
          <cell r="C917" t="str">
            <v>ISDN basic access operation standard point-to-multipoint semi-automatic traffic international calls to fixed network connection through operator Satellite traffic subzone 2</v>
          </cell>
          <cell r="D917" t="str">
            <v>1030</v>
          </cell>
          <cell r="E917" t="str">
            <v>102025070096</v>
          </cell>
        </row>
        <row r="918">
          <cell r="B918" t="str">
            <v>102085070081</v>
          </cell>
          <cell r="C918" t="str">
            <v>ISDN basic access operation comfort+ semi-automatic traffic international calls to fixed network connection through operator Satellite traffic subzone 2</v>
          </cell>
          <cell r="D918" t="str">
            <v>1030</v>
          </cell>
          <cell r="E918" t="str">
            <v>102025070096</v>
          </cell>
        </row>
        <row r="919">
          <cell r="B919" t="str">
            <v>102065070091</v>
          </cell>
          <cell r="C919" t="str">
            <v>ISDN basic access operation comfort semi-automatic traffic international calls to fixed network connection through operator Satellite traffic subzone 2</v>
          </cell>
          <cell r="D919" t="str">
            <v>1030</v>
          </cell>
          <cell r="E919" t="str">
            <v>102025070096</v>
          </cell>
        </row>
        <row r="920">
          <cell r="B920" t="str">
            <v>102105070081</v>
          </cell>
          <cell r="C920" t="str">
            <v>ISDN basic access operation business semi-automatic traffic international calls to fixed network connection through operator Satellite traffic subzone 2</v>
          </cell>
          <cell r="D920" t="str">
            <v>1030</v>
          </cell>
          <cell r="E920" t="str">
            <v>102025070096</v>
          </cell>
        </row>
        <row r="921">
          <cell r="B921" t="str">
            <v>102065070092</v>
          </cell>
          <cell r="C921" t="str">
            <v>ISDN basic access operation comfort semi-automatic traffic international calls to fixed network connection through operator Satellite traffic subzone 3</v>
          </cell>
          <cell r="D921" t="str">
            <v>1030</v>
          </cell>
          <cell r="E921" t="str">
            <v>102025070097</v>
          </cell>
        </row>
        <row r="922">
          <cell r="B922" t="str">
            <v>102105070082</v>
          </cell>
          <cell r="C922" t="str">
            <v>ISDN basic access operation business semi-automatic traffic international calls to fixed network connection through operator Satellite traffic subzone 3</v>
          </cell>
          <cell r="D922" t="str">
            <v>1030</v>
          </cell>
          <cell r="E922" t="str">
            <v>102025070097</v>
          </cell>
        </row>
        <row r="923">
          <cell r="B923" t="str">
            <v>102045070092</v>
          </cell>
          <cell r="C923" t="str">
            <v>ISDN basic access operation standard point-to-multipoint semi-automatic traffic international calls to fixed network connection through operator Satellite traffic subzone 3</v>
          </cell>
          <cell r="D923" t="str">
            <v>1030</v>
          </cell>
          <cell r="E923" t="str">
            <v>102025070097</v>
          </cell>
        </row>
        <row r="924">
          <cell r="B924" t="str">
            <v>102085070082</v>
          </cell>
          <cell r="C924" t="str">
            <v>ISDN basic access operation comfort+ semi-automatic traffic international calls to fixed network connection through operator Satellite traffic subzone 3</v>
          </cell>
          <cell r="D924" t="str">
            <v>1030</v>
          </cell>
          <cell r="E924" t="str">
            <v>102025070097</v>
          </cell>
        </row>
        <row r="925">
          <cell r="B925" t="str">
            <v>102025070092</v>
          </cell>
          <cell r="C925" t="str">
            <v>ISDN basic access operation standard point-to-point semi-automatic traffic international calls to fixed network connection through operator Satellite traffic subzone 3</v>
          </cell>
          <cell r="D925" t="str">
            <v>1030</v>
          </cell>
          <cell r="E925" t="str">
            <v>102025070097</v>
          </cell>
        </row>
        <row r="926">
          <cell r="B926" t="str">
            <v>102105070083</v>
          </cell>
          <cell r="C926" t="str">
            <v>ISDN basic access operation business semi-automatic traffic international calls to fixed network connection through operator Satellite traffic subzone 4</v>
          </cell>
          <cell r="D926" t="str">
            <v>1030</v>
          </cell>
          <cell r="E926" t="str">
            <v>102025070098</v>
          </cell>
        </row>
        <row r="927">
          <cell r="B927" t="str">
            <v>102085070083</v>
          </cell>
          <cell r="C927" t="str">
            <v>ISDN basic access operation comfort+ semi-automatic traffic international calls to fixed network connection through operator Satellite traffic subzone 4</v>
          </cell>
          <cell r="D927" t="str">
            <v>1030</v>
          </cell>
          <cell r="E927" t="str">
            <v>102025070098</v>
          </cell>
        </row>
        <row r="928">
          <cell r="B928" t="str">
            <v>102045070093</v>
          </cell>
          <cell r="C928" t="str">
            <v>ISDN basic access operation standard point-to-multipoint semi-automatic traffic international calls to fixed network connection through operator Satellite traffic subzone 4</v>
          </cell>
          <cell r="D928" t="str">
            <v>1030</v>
          </cell>
          <cell r="E928" t="str">
            <v>102025070098</v>
          </cell>
        </row>
        <row r="929">
          <cell r="B929" t="str">
            <v>102025070093</v>
          </cell>
          <cell r="C929" t="str">
            <v>ISDN basic access operation standard point-to-point semi-automatic traffic international calls to fixed network connection through operator Satellite traffic subzone 4</v>
          </cell>
          <cell r="D929" t="str">
            <v>1030</v>
          </cell>
          <cell r="E929" t="str">
            <v>102025070098</v>
          </cell>
        </row>
        <row r="930">
          <cell r="B930" t="str">
            <v>102065070093</v>
          </cell>
          <cell r="C930" t="str">
            <v>ISDN basic access operation comfort semi-automatic traffic international calls to fixed network connection through operator Satellite traffic subzone 4</v>
          </cell>
          <cell r="D930" t="str">
            <v>1030</v>
          </cell>
          <cell r="E930" t="str">
            <v>102025070098</v>
          </cell>
        </row>
        <row r="931">
          <cell r="B931" t="str">
            <v>102045080500</v>
          </cell>
          <cell r="C931" t="str">
            <v>ISDN basic access operation standard point-to-multipoint additional services in semi-automatic traffic CRO-direct international collect calls from Europe 1</v>
          </cell>
          <cell r="D931" t="str">
            <v>1030</v>
          </cell>
          <cell r="E931" t="str">
            <v>102025080504</v>
          </cell>
        </row>
        <row r="932">
          <cell r="B932" t="str">
            <v>102065080500</v>
          </cell>
          <cell r="C932" t="str">
            <v>ISDN basic access operation comfort additional services in semi-automatic traffic CRO-direct international collect calls from Europe 1</v>
          </cell>
          <cell r="D932" t="str">
            <v>1030</v>
          </cell>
          <cell r="E932" t="str">
            <v>102025080504</v>
          </cell>
        </row>
        <row r="933">
          <cell r="B933" t="str">
            <v>102085080500</v>
          </cell>
          <cell r="C933" t="str">
            <v>ISDN basic access operation comfort+ additional services in semi-automatic traffic CRO-direct international collect calls from Europe 1</v>
          </cell>
          <cell r="D933" t="str">
            <v>1030</v>
          </cell>
          <cell r="E933" t="str">
            <v>102025080504</v>
          </cell>
        </row>
        <row r="934">
          <cell r="B934" t="str">
            <v>102105080500</v>
          </cell>
          <cell r="C934" t="str">
            <v>ISDN basic access operation business additional services in semi-automatic traffic CRO-direct international collect calls from Europe 1</v>
          </cell>
          <cell r="D934" t="str">
            <v>1030</v>
          </cell>
          <cell r="E934" t="str">
            <v>102025080504</v>
          </cell>
        </row>
        <row r="935">
          <cell r="B935" t="str">
            <v>102025080500</v>
          </cell>
          <cell r="C935" t="str">
            <v>ISDN basic access operation standard point-to-point additional services in semi-automatic traffic CRO-direct international collect calls from Europe 1</v>
          </cell>
          <cell r="D935" t="str">
            <v>1030</v>
          </cell>
          <cell r="E935" t="str">
            <v>102025080504</v>
          </cell>
        </row>
        <row r="936">
          <cell r="B936" t="str">
            <v>102065080501</v>
          </cell>
          <cell r="C936" t="str">
            <v>ISDN basic access operation comfort additional services in semi-automatic traffic CRO-direct international collect calls from Europe 2</v>
          </cell>
          <cell r="D936" t="str">
            <v>1030</v>
          </cell>
          <cell r="E936" t="str">
            <v>102025080505</v>
          </cell>
        </row>
        <row r="937">
          <cell r="B937" t="str">
            <v>102045080501</v>
          </cell>
          <cell r="C937" t="str">
            <v>ISDN basic access operation standard point-to-multipoint additional services in semi-automatic traffic CRO-direct international collect calls from Europe 2</v>
          </cell>
          <cell r="D937" t="str">
            <v>1030</v>
          </cell>
          <cell r="E937" t="str">
            <v>102025080505</v>
          </cell>
        </row>
        <row r="938">
          <cell r="B938" t="str">
            <v>102085080501</v>
          </cell>
          <cell r="C938" t="str">
            <v>ISDN basic access operation comfort+ additional services in semi-automatic traffic CRO-direct international collect calls from Europe 2</v>
          </cell>
          <cell r="D938" t="str">
            <v>1030</v>
          </cell>
          <cell r="E938" t="str">
            <v>102025080505</v>
          </cell>
        </row>
        <row r="939">
          <cell r="B939" t="str">
            <v>102105080501</v>
          </cell>
          <cell r="C939" t="str">
            <v>ISDN basic access operation business additional services in semi-automatic traffic CRO-direct international collect calls from Europe 2</v>
          </cell>
          <cell r="D939" t="str">
            <v>1030</v>
          </cell>
          <cell r="E939" t="str">
            <v>102025080505</v>
          </cell>
        </row>
        <row r="940">
          <cell r="B940" t="str">
            <v>102025080501</v>
          </cell>
          <cell r="C940" t="str">
            <v>ISDN basic access operation standard point-to-point additional services in semi-automatic traffic CRO-direct international collect calls from Europe 2</v>
          </cell>
          <cell r="D940" t="str">
            <v>1030</v>
          </cell>
          <cell r="E940" t="str">
            <v>102025080505</v>
          </cell>
        </row>
        <row r="941">
          <cell r="B941" t="str">
            <v>102025080502</v>
          </cell>
          <cell r="C941" t="str">
            <v>ISDN basic access operation standard point-to-point additional services in semi-automatic traffic CRO-direct international collect calls from World 1</v>
          </cell>
          <cell r="D941" t="str">
            <v>1030</v>
          </cell>
          <cell r="E941" t="str">
            <v>102025080506</v>
          </cell>
        </row>
        <row r="942">
          <cell r="B942" t="str">
            <v>102045080502</v>
          </cell>
          <cell r="C942" t="str">
            <v>ISDN basic access operation standard point-to-multipoint additional services in semi-automatic traffic CRO-direct international collect calls from World 1</v>
          </cell>
          <cell r="D942" t="str">
            <v>1030</v>
          </cell>
          <cell r="E942" t="str">
            <v>102025080506</v>
          </cell>
        </row>
        <row r="943">
          <cell r="B943" t="str">
            <v>102065080502</v>
          </cell>
          <cell r="C943" t="str">
            <v>ISDN basic access operation comfort additional services in semi-automatic traffic CRO-direct international collect calls from World 1</v>
          </cell>
          <cell r="D943" t="str">
            <v>1030</v>
          </cell>
          <cell r="E943" t="str">
            <v>102025080506</v>
          </cell>
        </row>
        <row r="944">
          <cell r="B944" t="str">
            <v>102085080502</v>
          </cell>
          <cell r="C944" t="str">
            <v>ISDN basic access operation comfort+ additional services in semi-automatic traffic CRO-direct international collect calls from World 1</v>
          </cell>
          <cell r="D944" t="str">
            <v>1030</v>
          </cell>
          <cell r="E944" t="str">
            <v>102025080506</v>
          </cell>
        </row>
        <row r="945">
          <cell r="B945" t="str">
            <v>102105080502</v>
          </cell>
          <cell r="C945" t="str">
            <v>ISDN basic access operation business additional services in semi-automatic traffic CRO-direct international collect calls from World 1</v>
          </cell>
          <cell r="D945" t="str">
            <v>1030</v>
          </cell>
          <cell r="E945" t="str">
            <v>102025080506</v>
          </cell>
        </row>
        <row r="946">
          <cell r="B946" t="str">
            <v>102025080503</v>
          </cell>
          <cell r="C946" t="str">
            <v>ISDN basic access operation standard point-to-point additional services in semi-automatic traffic CRO-direct international collect calls from World 2</v>
          </cell>
          <cell r="D946" t="str">
            <v>1030</v>
          </cell>
          <cell r="E946" t="str">
            <v>102025080507</v>
          </cell>
        </row>
        <row r="947">
          <cell r="B947" t="str">
            <v>102045080503</v>
          </cell>
          <cell r="C947" t="str">
            <v>ISDN basic access operation standard point-to-multipoint additional services in semi-automatic traffic CRO-direct international collect calls from World 2</v>
          </cell>
          <cell r="D947" t="str">
            <v>1030</v>
          </cell>
          <cell r="E947" t="str">
            <v>102025080507</v>
          </cell>
        </row>
        <row r="948">
          <cell r="B948" t="str">
            <v>102065080503</v>
          </cell>
          <cell r="C948" t="str">
            <v>ISDN basic access operation comfort additional services in semi-automatic traffic CRO-direct international collect calls from World 2</v>
          </cell>
          <cell r="D948" t="str">
            <v>1030</v>
          </cell>
          <cell r="E948" t="str">
            <v>102025080507</v>
          </cell>
        </row>
        <row r="949">
          <cell r="B949" t="str">
            <v>102105080503</v>
          </cell>
          <cell r="C949" t="str">
            <v>ISDN basic access operation business additional services in semi-automatic traffic CRO-direct international collect calls from World 2</v>
          </cell>
          <cell r="D949" t="str">
            <v>1030</v>
          </cell>
          <cell r="E949" t="str">
            <v>102025080507</v>
          </cell>
        </row>
        <row r="950">
          <cell r="B950" t="str">
            <v>102085080503</v>
          </cell>
          <cell r="C950" t="str">
            <v>ISDN basic access operation comfort+ additional services in semi-automatic traffic CRO-direct international collect calls from World 2</v>
          </cell>
          <cell r="D950" t="str">
            <v>1030</v>
          </cell>
          <cell r="E950" t="str">
            <v>102025080507</v>
          </cell>
        </row>
        <row r="951">
          <cell r="B951" t="str">
            <v>102086071387</v>
          </cell>
          <cell r="C951" t="str">
            <v>ISDN basic access operation comfort+ connections to mobile network national CRONET  time zone 1</v>
          </cell>
          <cell r="D951" t="str">
            <v>1024</v>
          </cell>
          <cell r="E951" t="str">
            <v>102026070366</v>
          </cell>
        </row>
        <row r="952">
          <cell r="B952" t="str">
            <v>102026070362</v>
          </cell>
          <cell r="C952" t="str">
            <v>ISDN basic access operation standard point-to-point to mobile network national CRONET  time zone 1</v>
          </cell>
          <cell r="D952" t="str">
            <v>1024</v>
          </cell>
          <cell r="E952" t="str">
            <v>102026070366</v>
          </cell>
        </row>
        <row r="953">
          <cell r="B953" t="str">
            <v>102066071044</v>
          </cell>
          <cell r="C953" t="str">
            <v>ISDN basic access operation comfort connections to mobile network national CRONET  time zone 1</v>
          </cell>
          <cell r="D953" t="str">
            <v>1024</v>
          </cell>
          <cell r="E953" t="str">
            <v>102026070366</v>
          </cell>
        </row>
        <row r="954">
          <cell r="B954" t="str">
            <v>102046070701</v>
          </cell>
          <cell r="C954" t="str">
            <v>ISDN basic access operation standard point-to-multipoint to mobile network national CRONET  time zone 1</v>
          </cell>
          <cell r="D954" t="str">
            <v>1024</v>
          </cell>
          <cell r="E954" t="str">
            <v>102026070366</v>
          </cell>
        </row>
        <row r="955">
          <cell r="B955" t="str">
            <v>102106071729</v>
          </cell>
          <cell r="C955" t="str">
            <v>ISDN basic access operation business connections to mobile network national CRONET  time zone 1</v>
          </cell>
          <cell r="D955" t="str">
            <v>1024</v>
          </cell>
          <cell r="E955" t="str">
            <v>102026070366</v>
          </cell>
        </row>
        <row r="956">
          <cell r="B956" t="str">
            <v>102066071045</v>
          </cell>
          <cell r="C956" t="str">
            <v>ISDN basic access operation comfort connections to mobile network national CRONET  time zone 2</v>
          </cell>
          <cell r="D956" t="str">
            <v>1024</v>
          </cell>
          <cell r="E956" t="str">
            <v>102026070367</v>
          </cell>
        </row>
        <row r="957">
          <cell r="B957" t="str">
            <v>102086071388</v>
          </cell>
          <cell r="C957" t="str">
            <v>ISDN basic access operation comfort+ connections to mobile network national CRONET  time zone 2</v>
          </cell>
          <cell r="D957" t="str">
            <v>1024</v>
          </cell>
          <cell r="E957" t="str">
            <v>102026070367</v>
          </cell>
        </row>
        <row r="958">
          <cell r="B958" t="str">
            <v>102046070702</v>
          </cell>
          <cell r="C958" t="str">
            <v>ISDN basic access operation standard point-to-multipoint to mobile network national CRONET  time zone 2</v>
          </cell>
          <cell r="D958" t="str">
            <v>1024</v>
          </cell>
          <cell r="E958" t="str">
            <v>102026070367</v>
          </cell>
        </row>
        <row r="959">
          <cell r="B959" t="str">
            <v>102106071730</v>
          </cell>
          <cell r="C959" t="str">
            <v>ISDN basic access operation business connections to mobile network national CRONET  time zone 2</v>
          </cell>
          <cell r="D959" t="str">
            <v>1024</v>
          </cell>
          <cell r="E959" t="str">
            <v>102026070367</v>
          </cell>
        </row>
        <row r="960">
          <cell r="B960" t="str">
            <v>102026070363</v>
          </cell>
          <cell r="C960" t="str">
            <v>ISDN basic access operation standard point-to-point to mobile network national CRONET  time zone 2</v>
          </cell>
          <cell r="D960" t="str">
            <v>1024</v>
          </cell>
          <cell r="E960" t="str">
            <v>102026070367</v>
          </cell>
        </row>
        <row r="961">
          <cell r="B961" t="str">
            <v>102026070364</v>
          </cell>
          <cell r="C961" t="str">
            <v>ISDN basic access operation standard point-to-point to mobile network national CRONET time zone 1 'Paket Halo plus'</v>
          </cell>
          <cell r="D961" t="str">
            <v>1024</v>
          </cell>
          <cell r="E961" t="str">
            <v>102026070368</v>
          </cell>
        </row>
        <row r="962">
          <cell r="B962" t="str">
            <v>102066071046</v>
          </cell>
          <cell r="C962" t="str">
            <v>ISDN basic access operation comfort connections to mobile network national CRONET time zone 1 'Paket Halo plus'</v>
          </cell>
          <cell r="D962" t="str">
            <v>1024</v>
          </cell>
          <cell r="E962" t="str">
            <v>102026070368</v>
          </cell>
        </row>
        <row r="963">
          <cell r="B963" t="str">
            <v>102046070703</v>
          </cell>
          <cell r="C963" t="str">
            <v>ISDN basic access operation standard point-to-multipoint to mobile network national CRONET time zone 1 'Paket Halo plus'</v>
          </cell>
          <cell r="D963" t="str">
            <v>1024</v>
          </cell>
          <cell r="E963" t="str">
            <v>102026070368</v>
          </cell>
        </row>
        <row r="964">
          <cell r="B964" t="str">
            <v>102046070704</v>
          </cell>
          <cell r="C964" t="str">
            <v>ISDN basic access operation standard point-to-multipoint to mobile network national CRONET time zone 2 'Paket Halo plus'</v>
          </cell>
          <cell r="D964" t="str">
            <v>1024</v>
          </cell>
          <cell r="E964" t="str">
            <v>102026070369</v>
          </cell>
        </row>
        <row r="965">
          <cell r="B965" t="str">
            <v>102066071047</v>
          </cell>
          <cell r="C965" t="str">
            <v>ISDN basic access operation comfort connections to mobile network national CRONET time zone 2 'Paket Halo plus'</v>
          </cell>
          <cell r="D965" t="str">
            <v>1024</v>
          </cell>
          <cell r="E965" t="str">
            <v>102026070369</v>
          </cell>
        </row>
        <row r="966">
          <cell r="B966" t="str">
            <v>102026070365</v>
          </cell>
          <cell r="C966" t="str">
            <v>ISDN basic access operation standard point-to-point to mobile network national CRONET time zone 2 'Paket Halo plus'</v>
          </cell>
          <cell r="D966" t="str">
            <v>1024</v>
          </cell>
          <cell r="E966" t="str">
            <v>102026070369</v>
          </cell>
        </row>
        <row r="967">
          <cell r="B967" t="str">
            <v>102086081390</v>
          </cell>
          <cell r="C967" t="str">
            <v>ISDN basic access operation comfort+ connections to mobile network national NMT  time zone 1</v>
          </cell>
          <cell r="D967" t="str">
            <v>1024</v>
          </cell>
          <cell r="E967" t="str">
            <v>102026080366</v>
          </cell>
        </row>
        <row r="968">
          <cell r="B968" t="str">
            <v>102066081047</v>
          </cell>
          <cell r="C968" t="str">
            <v>ISDN basic access operation comfort connections to mobile network national NMT  time zone 1</v>
          </cell>
          <cell r="D968" t="str">
            <v>1024</v>
          </cell>
          <cell r="E968" t="str">
            <v>102026080366</v>
          </cell>
        </row>
        <row r="969">
          <cell r="B969" t="str">
            <v>102046080704</v>
          </cell>
          <cell r="C969" t="str">
            <v>ISDN basic access operation standard point-to-multipoint to mobile network national NMT  time zone 1</v>
          </cell>
          <cell r="D969" t="str">
            <v>1024</v>
          </cell>
          <cell r="E969" t="str">
            <v>102026080366</v>
          </cell>
        </row>
        <row r="970">
          <cell r="B970" t="str">
            <v>102106081732</v>
          </cell>
          <cell r="C970" t="str">
            <v>ISDN basic access operation business connections to mobile network national NMT  time zone 1</v>
          </cell>
          <cell r="D970" t="str">
            <v>1024</v>
          </cell>
          <cell r="E970" t="str">
            <v>102026080366</v>
          </cell>
        </row>
        <row r="971">
          <cell r="B971" t="str">
            <v>102026080364</v>
          </cell>
          <cell r="C971" t="str">
            <v>ISDN basic access operation standard point-to-point to mobile network national NMT  time zone 1</v>
          </cell>
          <cell r="D971" t="str">
            <v>1024</v>
          </cell>
          <cell r="E971" t="str">
            <v>102026080366</v>
          </cell>
        </row>
        <row r="972">
          <cell r="B972" t="str">
            <v>102046080705</v>
          </cell>
          <cell r="C972" t="str">
            <v>ISDN basic access operation standard point-to-multipoint to mobile network national NMT  time zone 2</v>
          </cell>
          <cell r="D972" t="str">
            <v>1024</v>
          </cell>
          <cell r="E972" t="str">
            <v>102026080367</v>
          </cell>
        </row>
        <row r="973">
          <cell r="B973" t="str">
            <v>102106081733</v>
          </cell>
          <cell r="C973" t="str">
            <v>ISDN basic access operation business connections to mobile network national NMT  time zone 2</v>
          </cell>
          <cell r="D973" t="str">
            <v>1024</v>
          </cell>
          <cell r="E973" t="str">
            <v>102026080367</v>
          </cell>
        </row>
        <row r="974">
          <cell r="B974" t="str">
            <v>102066081048</v>
          </cell>
          <cell r="C974" t="str">
            <v>ISDN basic access operation comfort connections to mobile network national NMT  time zone 2</v>
          </cell>
          <cell r="D974" t="str">
            <v>1024</v>
          </cell>
          <cell r="E974" t="str">
            <v>102026080367</v>
          </cell>
        </row>
        <row r="975">
          <cell r="B975" t="str">
            <v>102086081391</v>
          </cell>
          <cell r="C975" t="str">
            <v>ISDN basic access operation comfort+ connections to mobile network national NMT  time zone 2</v>
          </cell>
          <cell r="D975" t="str">
            <v>1024</v>
          </cell>
          <cell r="E975" t="str">
            <v>102026080367</v>
          </cell>
        </row>
        <row r="976">
          <cell r="B976" t="str">
            <v>102026080365</v>
          </cell>
          <cell r="C976" t="str">
            <v>ISDN basic access operation standard point-to-point to mobile network national NMT  time zone 2</v>
          </cell>
          <cell r="D976" t="str">
            <v>1024</v>
          </cell>
          <cell r="E976" t="str">
            <v>102026080367</v>
          </cell>
        </row>
        <row r="977">
          <cell r="B977" t="str">
            <v>102106091735</v>
          </cell>
          <cell r="C977" t="str">
            <v>ISDN basic access operation business connections to mobile network national VIPNet  time zone 1</v>
          </cell>
          <cell r="D977" t="str">
            <v>1025</v>
          </cell>
          <cell r="E977" t="str">
            <v>102026090370</v>
          </cell>
        </row>
        <row r="978">
          <cell r="B978" t="str">
            <v>102086091393</v>
          </cell>
          <cell r="C978" t="str">
            <v>ISDN basic access operation comfort+ connections to mobile network national VIPNet  time zone 1</v>
          </cell>
          <cell r="D978" t="str">
            <v>1025</v>
          </cell>
          <cell r="E978" t="str">
            <v>102026090370</v>
          </cell>
        </row>
        <row r="979">
          <cell r="B979" t="str">
            <v>102046090707</v>
          </cell>
          <cell r="C979" t="str">
            <v>ISDN basic access operation standard point-to-multipoint to mobile network national VIPNet  time zone 1</v>
          </cell>
          <cell r="D979" t="str">
            <v>1025</v>
          </cell>
          <cell r="E979" t="str">
            <v>102026090370</v>
          </cell>
        </row>
        <row r="980">
          <cell r="B980" t="str">
            <v>102026090366</v>
          </cell>
          <cell r="C980" t="str">
            <v>ISDN basic access operation standard point-to-point to mobile network national VIPNet  time zone 1</v>
          </cell>
          <cell r="D980" t="str">
            <v>1025</v>
          </cell>
          <cell r="E980" t="str">
            <v>102026090370</v>
          </cell>
        </row>
        <row r="981">
          <cell r="B981" t="str">
            <v>102066091050</v>
          </cell>
          <cell r="C981" t="str">
            <v>ISDN basic access operation comfort connections to mobile network national VIPNet  time zone 1</v>
          </cell>
          <cell r="D981" t="str">
            <v>1025</v>
          </cell>
          <cell r="E981" t="str">
            <v>102026090370</v>
          </cell>
        </row>
        <row r="982">
          <cell r="B982" t="str">
            <v>102026090367</v>
          </cell>
          <cell r="C982" t="str">
            <v>ISDN basic access operation standard point-to-point to mobile network national VIPNet  time zone 2</v>
          </cell>
          <cell r="D982" t="str">
            <v>1025</v>
          </cell>
          <cell r="E982" t="str">
            <v>102026090371</v>
          </cell>
        </row>
        <row r="983">
          <cell r="B983" t="str">
            <v>102046090708</v>
          </cell>
          <cell r="C983" t="str">
            <v>ISDN basic access operation standard point-to-multipoint to mobile network national VIPNet  time zone 2</v>
          </cell>
          <cell r="D983" t="str">
            <v>1025</v>
          </cell>
          <cell r="E983" t="str">
            <v>102026090371</v>
          </cell>
        </row>
        <row r="984">
          <cell r="B984" t="str">
            <v>102106091736</v>
          </cell>
          <cell r="C984" t="str">
            <v>ISDN basic access operation business connections to mobile network national VIPNet  time zone 2</v>
          </cell>
          <cell r="D984" t="str">
            <v>1025</v>
          </cell>
          <cell r="E984" t="str">
            <v>102026090371</v>
          </cell>
        </row>
        <row r="985">
          <cell r="B985" t="str">
            <v>102086091394</v>
          </cell>
          <cell r="C985" t="str">
            <v>ISDN basic access operation comfort+ connections to mobile network national VIPNet  time zone 2</v>
          </cell>
          <cell r="D985" t="str">
            <v>1025</v>
          </cell>
          <cell r="E985" t="str">
            <v>102026090371</v>
          </cell>
        </row>
        <row r="986">
          <cell r="B986" t="str">
            <v>102066091051</v>
          </cell>
          <cell r="C986" t="str">
            <v>ISDN basic access operation comfort connections to mobile network national VIPNet  time zone 2</v>
          </cell>
          <cell r="D986" t="str">
            <v>1025</v>
          </cell>
          <cell r="E986" t="str">
            <v>102026090371</v>
          </cell>
        </row>
        <row r="987">
          <cell r="B987" t="str">
            <v>102066091052</v>
          </cell>
          <cell r="C987" t="str">
            <v>ISDN basic access operation comfort connections to mobile network national VIPNet time zone 1 'Paket Halo plus'</v>
          </cell>
          <cell r="D987" t="str">
            <v>1025</v>
          </cell>
          <cell r="E987" t="str">
            <v>102026090372</v>
          </cell>
        </row>
        <row r="988">
          <cell r="B988" t="str">
            <v>102046090709</v>
          </cell>
          <cell r="C988" t="str">
            <v>ISDN basic access operation standard point-to-multipoint to mobile network national VIPNet time zone 1 'Paket Halo plus'</v>
          </cell>
          <cell r="D988" t="str">
            <v>1025</v>
          </cell>
          <cell r="E988" t="str">
            <v>102026090372</v>
          </cell>
        </row>
        <row r="989">
          <cell r="B989" t="str">
            <v>102026090368</v>
          </cell>
          <cell r="C989" t="str">
            <v>ISDN basic access operation standard point-to-point to mobile network national VIPNet time zone 1 'Paket Halo plus'</v>
          </cell>
          <cell r="D989" t="str">
            <v>1025</v>
          </cell>
          <cell r="E989" t="str">
            <v>102026090372</v>
          </cell>
        </row>
        <row r="990">
          <cell r="B990" t="str">
            <v>102026090369</v>
          </cell>
          <cell r="C990" t="str">
            <v>ISDN basic access operation standard point-to-point to mobile network national VIPNet time zone 2 'Paket Halo plus'</v>
          </cell>
          <cell r="D990" t="str">
            <v>1025</v>
          </cell>
          <cell r="E990" t="str">
            <v>102026090373</v>
          </cell>
        </row>
        <row r="991">
          <cell r="B991" t="str">
            <v>102046090710</v>
          </cell>
          <cell r="C991" t="str">
            <v>ISDN basic access operation standard point-to-multipoint to mobile network national VIPNet time zone 2 'Paket Halo plus'</v>
          </cell>
          <cell r="D991" t="str">
            <v>1025</v>
          </cell>
          <cell r="E991" t="str">
            <v>102026090373</v>
          </cell>
        </row>
        <row r="992">
          <cell r="B992" t="str">
            <v>102066091053</v>
          </cell>
          <cell r="C992" t="str">
            <v>ISDN basic access operation comfort connections to mobile network national VIPNet time zone 2 'Paket Halo plus'</v>
          </cell>
          <cell r="D992" t="str">
            <v>1025</v>
          </cell>
          <cell r="E992" t="str">
            <v>102026090373</v>
          </cell>
        </row>
        <row r="993">
          <cell r="B993" t="str">
            <v>102046103267</v>
          </cell>
          <cell r="C993" t="str">
            <v>ISDN basic access operation standard point-to-multipoint HRT paging operator 9171</v>
          </cell>
          <cell r="D993" t="str">
            <v>1030</v>
          </cell>
          <cell r="E993" t="str">
            <v>102026103267</v>
          </cell>
        </row>
        <row r="994">
          <cell r="B994" t="str">
            <v>102106103270</v>
          </cell>
          <cell r="C994" t="str">
            <v>ISDN basic access operation business HRT paging operator 9171</v>
          </cell>
          <cell r="D994" t="str">
            <v>1030</v>
          </cell>
          <cell r="E994" t="str">
            <v>102026103267</v>
          </cell>
        </row>
        <row r="995">
          <cell r="B995" t="str">
            <v>102026103266</v>
          </cell>
          <cell r="C995" t="str">
            <v>ISDN basic access operation standard point-to-point HRT paging operator 9171</v>
          </cell>
          <cell r="D995" t="str">
            <v>1030</v>
          </cell>
          <cell r="E995" t="str">
            <v>102026103267</v>
          </cell>
        </row>
        <row r="996">
          <cell r="B996" t="str">
            <v>102086103269</v>
          </cell>
          <cell r="C996" t="str">
            <v>ISDN basic access operation comfort+ HRT paging operator 9171</v>
          </cell>
          <cell r="D996" t="str">
            <v>1030</v>
          </cell>
          <cell r="E996" t="str">
            <v>102026103267</v>
          </cell>
        </row>
        <row r="997">
          <cell r="B997" t="str">
            <v>102066103268</v>
          </cell>
          <cell r="C997" t="str">
            <v>ISDN basic access operation comfort HRT paging operator 9171</v>
          </cell>
          <cell r="D997" t="str">
            <v>1030</v>
          </cell>
          <cell r="E997" t="str">
            <v>102026103267</v>
          </cell>
        </row>
        <row r="998">
          <cell r="B998" t="str">
            <v>102027000368</v>
          </cell>
          <cell r="C998" t="str">
            <v>ISDN basic access operation standardpoint-to-point to mobile network international Group 1</v>
          </cell>
          <cell r="D998" t="str">
            <v>1026</v>
          </cell>
          <cell r="E998" t="str">
            <v>102027000372</v>
          </cell>
        </row>
        <row r="999">
          <cell r="B999" t="str">
            <v>102087001396</v>
          </cell>
          <cell r="C999" t="str">
            <v>ISDN basic access operation comfort+ connections to mobile network international Group 1</v>
          </cell>
          <cell r="D999" t="str">
            <v>1026</v>
          </cell>
          <cell r="E999" t="str">
            <v>102027000372</v>
          </cell>
        </row>
        <row r="1000">
          <cell r="B1000" t="str">
            <v>102107001738</v>
          </cell>
          <cell r="C1000" t="str">
            <v>ISDN basic access operation business connections to mobile network international Group 1</v>
          </cell>
          <cell r="D1000" t="str">
            <v>1026</v>
          </cell>
          <cell r="E1000" t="str">
            <v>102027000372</v>
          </cell>
        </row>
        <row r="1001">
          <cell r="B1001" t="str">
            <v>102067001053</v>
          </cell>
          <cell r="C1001" t="str">
            <v>ISDN basic access operation comfort to mobile network international Group 1</v>
          </cell>
          <cell r="D1001" t="str">
            <v>1026</v>
          </cell>
          <cell r="E1001" t="str">
            <v>102027000372</v>
          </cell>
        </row>
        <row r="1002">
          <cell r="B1002" t="str">
            <v>102047000710</v>
          </cell>
          <cell r="C1002" t="str">
            <v>ISDN basic access operation standard point-to-multipoint to mobile network international Group 1</v>
          </cell>
          <cell r="D1002" t="str">
            <v>1026</v>
          </cell>
          <cell r="E1002" t="str">
            <v>102027000372</v>
          </cell>
        </row>
        <row r="1003">
          <cell r="B1003" t="str">
            <v>102107001739</v>
          </cell>
          <cell r="C1003" t="str">
            <v>ISDN basic access operation business connections to mobile network international Group 2</v>
          </cell>
          <cell r="D1003" t="str">
            <v>1026</v>
          </cell>
          <cell r="E1003" t="str">
            <v>102027000373</v>
          </cell>
        </row>
        <row r="1004">
          <cell r="B1004" t="str">
            <v>102067001054</v>
          </cell>
          <cell r="C1004" t="str">
            <v>ISDN basic access operation comfort to mobile network international Group 2</v>
          </cell>
          <cell r="D1004" t="str">
            <v>1026</v>
          </cell>
          <cell r="E1004" t="str">
            <v>102027000373</v>
          </cell>
        </row>
        <row r="1005">
          <cell r="B1005" t="str">
            <v>102047000711</v>
          </cell>
          <cell r="C1005" t="str">
            <v>ISDN basic access operation standard point-to-multipoint to mobile network international Group 2</v>
          </cell>
          <cell r="D1005" t="str">
            <v>1026</v>
          </cell>
          <cell r="E1005" t="str">
            <v>102027000373</v>
          </cell>
        </row>
        <row r="1006">
          <cell r="B1006" t="str">
            <v>102087001397</v>
          </cell>
          <cell r="C1006" t="str">
            <v>ISDN basic access operation comfort+ connections to mobile network international Group 2</v>
          </cell>
          <cell r="D1006" t="str">
            <v>1026</v>
          </cell>
          <cell r="E1006" t="str">
            <v>102027000373</v>
          </cell>
        </row>
        <row r="1007">
          <cell r="B1007" t="str">
            <v>102027000369</v>
          </cell>
          <cell r="C1007" t="str">
            <v>ISDN basic access operation standardpoint-to-point to mobile network international Group 2</v>
          </cell>
          <cell r="D1007" t="str">
            <v>1026</v>
          </cell>
          <cell r="E1007" t="str">
            <v>102027000373</v>
          </cell>
        </row>
        <row r="1008">
          <cell r="B1008" t="str">
            <v>102067001055</v>
          </cell>
          <cell r="C1008" t="str">
            <v>ISDN basic access operation comfort to mobile network international Group 3</v>
          </cell>
          <cell r="D1008" t="str">
            <v>1026</v>
          </cell>
          <cell r="E1008" t="str">
            <v>102027000374</v>
          </cell>
        </row>
        <row r="1009">
          <cell r="B1009" t="str">
            <v>102087001398</v>
          </cell>
          <cell r="C1009" t="str">
            <v>ISDN basic access operation comfort+ connections to mobile network international Group 3</v>
          </cell>
          <cell r="D1009" t="str">
            <v>1026</v>
          </cell>
          <cell r="E1009" t="str">
            <v>102027000374</v>
          </cell>
        </row>
        <row r="1010">
          <cell r="B1010" t="str">
            <v>102047000712</v>
          </cell>
          <cell r="C1010" t="str">
            <v>ISDN basic access operation standard point-to-multipoint to mobile network international Group 3</v>
          </cell>
          <cell r="D1010" t="str">
            <v>1026</v>
          </cell>
          <cell r="E1010" t="str">
            <v>102027000374</v>
          </cell>
        </row>
        <row r="1011">
          <cell r="B1011" t="str">
            <v>102107001740</v>
          </cell>
          <cell r="C1011" t="str">
            <v>ISDN basic access operation business connections to mobile network international Group 3</v>
          </cell>
          <cell r="D1011" t="str">
            <v>1026</v>
          </cell>
          <cell r="E1011" t="str">
            <v>102027000374</v>
          </cell>
        </row>
        <row r="1012">
          <cell r="B1012" t="str">
            <v>102027000370</v>
          </cell>
          <cell r="C1012" t="str">
            <v>ISDN basic access operation standardpoint-to-point to mobile network international Group 3</v>
          </cell>
          <cell r="D1012" t="str">
            <v>1026</v>
          </cell>
          <cell r="E1012" t="str">
            <v>102027000374</v>
          </cell>
        </row>
        <row r="1013">
          <cell r="B1013" t="str">
            <v>102087001399</v>
          </cell>
          <cell r="C1013" t="str">
            <v>ISDN basic access operation comfort+ connections to mobile network international Group 4</v>
          </cell>
          <cell r="D1013" t="str">
            <v>1026</v>
          </cell>
          <cell r="E1013" t="str">
            <v>102027000375</v>
          </cell>
        </row>
        <row r="1014">
          <cell r="B1014" t="str">
            <v>102067001056</v>
          </cell>
          <cell r="C1014" t="str">
            <v>ISDN basic access operation comfort to mobile network international Group 4</v>
          </cell>
          <cell r="D1014" t="str">
            <v>1026</v>
          </cell>
          <cell r="E1014" t="str">
            <v>102027000375</v>
          </cell>
        </row>
        <row r="1015">
          <cell r="B1015" t="str">
            <v>102047000713</v>
          </cell>
          <cell r="C1015" t="str">
            <v>ISDN basic access operation standard point-to-multipoint to mobile network international Group 4</v>
          </cell>
          <cell r="D1015" t="str">
            <v>1026</v>
          </cell>
          <cell r="E1015" t="str">
            <v>102027000375</v>
          </cell>
        </row>
        <row r="1016">
          <cell r="B1016" t="str">
            <v>102027000371</v>
          </cell>
          <cell r="C1016" t="str">
            <v>ISDN basic access operation standardpoint-to-point to mobile network international Group 4</v>
          </cell>
          <cell r="D1016" t="str">
            <v>1026</v>
          </cell>
          <cell r="E1016" t="str">
            <v>102027000375</v>
          </cell>
        </row>
        <row r="1017">
          <cell r="B1017" t="str">
            <v>102107001741</v>
          </cell>
          <cell r="C1017" t="str">
            <v>ISDN basic access operation business connections to mobile network international Group 4</v>
          </cell>
          <cell r="D1017" t="str">
            <v>1026</v>
          </cell>
          <cell r="E1017" t="str">
            <v>102027000375</v>
          </cell>
        </row>
        <row r="1018">
          <cell r="B1018" t="str">
            <v>102047000720</v>
          </cell>
          <cell r="C1018" t="str">
            <v>ISDN basic access operation standard point-to-multipoint to mobile network international Group 1 time zone 1 'Paket Halo plus'</v>
          </cell>
          <cell r="D1018" t="str">
            <v>1026</v>
          </cell>
          <cell r="E1018" t="str">
            <v>102027000388</v>
          </cell>
        </row>
        <row r="1019">
          <cell r="B1019" t="str">
            <v>102027000380</v>
          </cell>
          <cell r="C1019" t="str">
            <v>ISDN basic access operation standard point-to-point to mobile network international Group 1 time zone 1 'Paket Halo plus'</v>
          </cell>
          <cell r="D1019" t="str">
            <v>1026</v>
          </cell>
          <cell r="E1019" t="str">
            <v>102027000388</v>
          </cell>
        </row>
        <row r="1020">
          <cell r="B1020" t="str">
            <v>102067001060</v>
          </cell>
          <cell r="C1020" t="str">
            <v>ISDN basic access operation comfort to mobile network international Group 1 time zone 1 'Paket Halo plus'</v>
          </cell>
          <cell r="D1020" t="str">
            <v>1026</v>
          </cell>
          <cell r="E1020" t="str">
            <v>102027000388</v>
          </cell>
        </row>
        <row r="1021">
          <cell r="B1021" t="str">
            <v>102047000721</v>
          </cell>
          <cell r="C1021" t="str">
            <v>ISDN basic access operation standard point-to-multipoint to mobile network international Group 2 time zone 1 'Paket Halo plus'</v>
          </cell>
          <cell r="D1021" t="str">
            <v>1026</v>
          </cell>
          <cell r="E1021" t="str">
            <v>102027000389</v>
          </cell>
        </row>
        <row r="1022">
          <cell r="B1022" t="str">
            <v>102067001061</v>
          </cell>
          <cell r="C1022" t="str">
            <v>ISDN basic access operation comfort to mobile network international Group 2 time zone 1 'Paket Halo plus'</v>
          </cell>
          <cell r="D1022" t="str">
            <v>1026</v>
          </cell>
          <cell r="E1022" t="str">
            <v>102027000389</v>
          </cell>
        </row>
        <row r="1023">
          <cell r="B1023" t="str">
            <v>102027000381</v>
          </cell>
          <cell r="C1023" t="str">
            <v>ISDN basic access operation standard point-to-point to mobile network international Group 2 time zone 1 'Paket Halo plus'</v>
          </cell>
          <cell r="D1023" t="str">
            <v>1026</v>
          </cell>
          <cell r="E1023" t="str">
            <v>102027000389</v>
          </cell>
        </row>
        <row r="1024">
          <cell r="B1024" t="str">
            <v>102067001062</v>
          </cell>
          <cell r="C1024" t="str">
            <v>ISDN basic access operation comfort to mobile network international Group 3 time zone 1 'Paket Halo plus'</v>
          </cell>
          <cell r="D1024" t="str">
            <v>1026</v>
          </cell>
          <cell r="E1024" t="str">
            <v>102027000390</v>
          </cell>
        </row>
        <row r="1025">
          <cell r="B1025" t="str">
            <v>102047000722</v>
          </cell>
          <cell r="C1025" t="str">
            <v>ISDN basic access operation standard point-to-multipoint to mobile network international Group 3 time zone 1 'Paket Halo plus'</v>
          </cell>
          <cell r="D1025" t="str">
            <v>1026</v>
          </cell>
          <cell r="E1025" t="str">
            <v>102027000390</v>
          </cell>
        </row>
        <row r="1026">
          <cell r="B1026" t="str">
            <v>102027000382</v>
          </cell>
          <cell r="C1026" t="str">
            <v>ISDN basic access operation standard point-to-point to mobile network international Group 3 time zone 1 'Paket Halo plus'</v>
          </cell>
          <cell r="D1026" t="str">
            <v>1026</v>
          </cell>
          <cell r="E1026" t="str">
            <v>102027000390</v>
          </cell>
        </row>
        <row r="1027">
          <cell r="B1027" t="str">
            <v>102067001063</v>
          </cell>
          <cell r="C1027" t="str">
            <v>ISDN basic access operation comfort to mobile network international Group 4 time zone 1 'Paket Halo plus'</v>
          </cell>
          <cell r="D1027" t="str">
            <v>1026</v>
          </cell>
          <cell r="E1027" t="str">
            <v>102027000391</v>
          </cell>
        </row>
        <row r="1028">
          <cell r="B1028" t="str">
            <v>102047000723</v>
          </cell>
          <cell r="C1028" t="str">
            <v>ISDN basic access operation standard point-to-multipoint to mobile network international Group 4 time zone 1 'Paket Halo plus'</v>
          </cell>
          <cell r="D1028" t="str">
            <v>1026</v>
          </cell>
          <cell r="E1028" t="str">
            <v>102027000391</v>
          </cell>
        </row>
        <row r="1029">
          <cell r="B1029" t="str">
            <v>102027000383</v>
          </cell>
          <cell r="C1029" t="str">
            <v>ISDN basic access operation standard point-to-point to mobile network international Group 4 time zone 1 'Paket Halo plus'</v>
          </cell>
          <cell r="D1029" t="str">
            <v>1026</v>
          </cell>
          <cell r="E1029" t="str">
            <v>102027000391</v>
          </cell>
        </row>
        <row r="1030">
          <cell r="B1030" t="str">
            <v>102067001064</v>
          </cell>
          <cell r="C1030" t="str">
            <v>ISDN basic access operation comfort to mobile network international Group 1 time zone 2 'Paket Halo plus'</v>
          </cell>
          <cell r="D1030" t="str">
            <v>1026</v>
          </cell>
          <cell r="E1030" t="str">
            <v>102027000392</v>
          </cell>
        </row>
        <row r="1031">
          <cell r="B1031" t="str">
            <v>102047000724</v>
          </cell>
          <cell r="C1031" t="str">
            <v>ISDN basic access operation standard point-to-multipoint to mobile network international Group 1 time zone 2 'Paket Halo plus'</v>
          </cell>
          <cell r="D1031" t="str">
            <v>1026</v>
          </cell>
          <cell r="E1031" t="str">
            <v>102027000392</v>
          </cell>
        </row>
        <row r="1032">
          <cell r="B1032" t="str">
            <v>102027000384</v>
          </cell>
          <cell r="C1032" t="str">
            <v>ISDN basic access operation standard point-to-point to mobile network international Group 1 time zone 2 'Paket Halo plus'</v>
          </cell>
          <cell r="D1032" t="str">
            <v>1026</v>
          </cell>
          <cell r="E1032" t="str">
            <v>102027000392</v>
          </cell>
        </row>
        <row r="1033">
          <cell r="B1033" t="str">
            <v>102027000385</v>
          </cell>
          <cell r="C1033" t="str">
            <v>ISDN basic access operation standard point-to-point to mobile network international Group 2 time zone 2 'Paket Halo plus'</v>
          </cell>
          <cell r="D1033" t="str">
            <v>1026</v>
          </cell>
          <cell r="E1033" t="str">
            <v>102027000393</v>
          </cell>
        </row>
        <row r="1034">
          <cell r="B1034" t="str">
            <v>102047000725</v>
          </cell>
          <cell r="C1034" t="str">
            <v>ISDN basic access operation standard point-to-multipoint to mobile network international Group 2 time zone 2 'Paket Halo plus'</v>
          </cell>
          <cell r="D1034" t="str">
            <v>1026</v>
          </cell>
          <cell r="E1034" t="str">
            <v>102027000393</v>
          </cell>
        </row>
        <row r="1035">
          <cell r="B1035" t="str">
            <v>102067001065</v>
          </cell>
          <cell r="C1035" t="str">
            <v>ISDN basic access operation comfort to mobile network international Group 2 time zone 2 'Paket Halo plus'</v>
          </cell>
          <cell r="D1035" t="str">
            <v>1026</v>
          </cell>
          <cell r="E1035" t="str">
            <v>102027000393</v>
          </cell>
        </row>
        <row r="1036">
          <cell r="B1036" t="str">
            <v>102067001066</v>
          </cell>
          <cell r="C1036" t="str">
            <v>ISDN basic access operation comfort to mobile network international Group 3 time zone 2 'Paket Halo plus'</v>
          </cell>
          <cell r="D1036" t="str">
            <v>1026</v>
          </cell>
          <cell r="E1036" t="str">
            <v>102027000394</v>
          </cell>
        </row>
        <row r="1037">
          <cell r="B1037" t="str">
            <v>102047000726</v>
          </cell>
          <cell r="C1037" t="str">
            <v>ISDN basic access operation standard point-to-multipoint to mobile network international Group 3 time zone 2 'Paket Halo plus'</v>
          </cell>
          <cell r="D1037" t="str">
            <v>1026</v>
          </cell>
          <cell r="E1037" t="str">
            <v>102027000394</v>
          </cell>
        </row>
        <row r="1038">
          <cell r="B1038" t="str">
            <v>102027000386</v>
          </cell>
          <cell r="C1038" t="str">
            <v>ISDN basic access operation standard point-to-point to mobile network international Group 3 time zone 2 'Paket Halo plus'</v>
          </cell>
          <cell r="D1038" t="str">
            <v>1026</v>
          </cell>
          <cell r="E1038" t="str">
            <v>102027000394</v>
          </cell>
        </row>
        <row r="1039">
          <cell r="B1039" t="str">
            <v>102047000727</v>
          </cell>
          <cell r="C1039" t="str">
            <v>ISDN basic access operation standard point-to-multipoint to mobile network international Group 4 time zone 2 'Paket Halo plus'</v>
          </cell>
          <cell r="D1039" t="str">
            <v>1026</v>
          </cell>
          <cell r="E1039" t="str">
            <v>102027000395</v>
          </cell>
        </row>
        <row r="1040">
          <cell r="B1040" t="str">
            <v>102027000387</v>
          </cell>
          <cell r="C1040" t="str">
            <v>ISDN basic access operation standard point-to-point to mobile network international Group 4 time zone 2 'Paket Halo plus'</v>
          </cell>
          <cell r="D1040" t="str">
            <v>1026</v>
          </cell>
          <cell r="E1040" t="str">
            <v>102027000395</v>
          </cell>
        </row>
        <row r="1041">
          <cell r="B1041" t="str">
            <v>102067001067</v>
          </cell>
          <cell r="C1041" t="str">
            <v>ISDN basic access operation comfort to mobile network international Group 4 time zone 2 'Paket Halo plus'</v>
          </cell>
          <cell r="D1041" t="str">
            <v>1026</v>
          </cell>
          <cell r="E1041" t="str">
            <v>102027000395</v>
          </cell>
        </row>
        <row r="1042">
          <cell r="B1042" t="str">
            <v>102068111062</v>
          </cell>
          <cell r="C1042" t="str">
            <v>ISDN basic access operation standard comfort connections to Internet number 077 number 077 100-small &amp;  office korisnici time zone 1</v>
          </cell>
          <cell r="D1042" t="str">
            <v>3020</v>
          </cell>
          <cell r="E1042" t="str">
            <v>102028110378</v>
          </cell>
        </row>
        <row r="1043">
          <cell r="B1043" t="str">
            <v>102028110376</v>
          </cell>
          <cell r="C1043" t="str">
            <v>ISDN basic access operation standard point-to-point connections to Internet number 077 number 077 100-small &amp;  office korisnici time zone 1</v>
          </cell>
          <cell r="D1043" t="str">
            <v>3020</v>
          </cell>
          <cell r="E1043" t="str">
            <v>102028110378</v>
          </cell>
        </row>
        <row r="1044">
          <cell r="B1044" t="str">
            <v>102088111405</v>
          </cell>
          <cell r="C1044" t="str">
            <v>ISDN basic access operation standard comfort+ connections to Internet number 077 number 077 100-small &amp;  office korisnici time zone 1</v>
          </cell>
          <cell r="D1044" t="str">
            <v>3020</v>
          </cell>
          <cell r="E1044" t="str">
            <v>102028110378</v>
          </cell>
        </row>
        <row r="1045">
          <cell r="B1045" t="str">
            <v>102048110719</v>
          </cell>
          <cell r="C1045" t="str">
            <v>ISDN basic access operation standard point-to-multipoint connections to Internet number 077 number 077 100-small &amp;  office korisnici time zone 1</v>
          </cell>
          <cell r="D1045" t="str">
            <v>3020</v>
          </cell>
          <cell r="E1045" t="str">
            <v>102028110378</v>
          </cell>
        </row>
        <row r="1046">
          <cell r="B1046" t="str">
            <v>102108111747</v>
          </cell>
          <cell r="C1046" t="str">
            <v>ISDN basic access operation standard business connections to Internet number 077 number 077 100-small &amp;  office korisnici time zone 1</v>
          </cell>
          <cell r="D1046" t="str">
            <v>3020</v>
          </cell>
          <cell r="E1046" t="str">
            <v>102028110378</v>
          </cell>
        </row>
        <row r="1047">
          <cell r="B1047" t="str">
            <v>102028110377</v>
          </cell>
          <cell r="C1047" t="str">
            <v>ISDN basic access operation standard point-to-point connections to Internet number 077 number 077 100-small &amp; office korisnici time zone 2</v>
          </cell>
          <cell r="D1047" t="str">
            <v>3020</v>
          </cell>
          <cell r="E1047" t="str">
            <v>102028110379</v>
          </cell>
        </row>
        <row r="1048">
          <cell r="B1048" t="str">
            <v>102108111748</v>
          </cell>
          <cell r="C1048" t="str">
            <v>ISDN basic access operation standard business connections to Internet number 077 number 077 100-small &amp; office korisnici time zone 2</v>
          </cell>
          <cell r="D1048" t="str">
            <v>3020</v>
          </cell>
          <cell r="E1048" t="str">
            <v>102028110379</v>
          </cell>
        </row>
        <row r="1049">
          <cell r="B1049" t="str">
            <v>102088111406</v>
          </cell>
          <cell r="C1049" t="str">
            <v>ISDN basic access operation standard comfort+ connections to Internet number 077 number 077 100-small &amp; office korisnici time zone 2</v>
          </cell>
          <cell r="D1049" t="str">
            <v>3020</v>
          </cell>
          <cell r="E1049" t="str">
            <v>102028110379</v>
          </cell>
        </row>
        <row r="1050">
          <cell r="B1050" t="str">
            <v>102048110720</v>
          </cell>
          <cell r="C1050" t="str">
            <v>ISDN basic access operation standard point-to-multipoint connections to Internet number 077 number 077 100-small &amp; office korisnici time zone 2</v>
          </cell>
          <cell r="D1050" t="str">
            <v>3020</v>
          </cell>
          <cell r="E1050" t="str">
            <v>102028110379</v>
          </cell>
        </row>
        <row r="1051">
          <cell r="B1051" t="str">
            <v>102068111063</v>
          </cell>
          <cell r="C1051" t="str">
            <v>ISDN basic access operation standard comfort connections to Internet number 077 number 077 100-small &amp; office korisnici time zone 2</v>
          </cell>
          <cell r="D1051" t="str">
            <v>3020</v>
          </cell>
          <cell r="E1051" t="str">
            <v>102028110379</v>
          </cell>
        </row>
        <row r="1052">
          <cell r="B1052" t="str">
            <v>102048150100</v>
          </cell>
          <cell r="C1052" t="str">
            <v>ISDN basic access operation standard point-to-multipoint connections to Internet number 077 number 077 3-Internet roaming time zone 1</v>
          </cell>
          <cell r="D1052" t="str">
            <v>3020</v>
          </cell>
          <cell r="E1052" t="str">
            <v>102028150102</v>
          </cell>
        </row>
        <row r="1053">
          <cell r="B1053" t="str">
            <v>102108150100</v>
          </cell>
          <cell r="C1053" t="str">
            <v>ISDN basic access operation standard business connections to Internet number 077 number 077 3-Internet roaming time zone 1</v>
          </cell>
          <cell r="D1053" t="str">
            <v>3020</v>
          </cell>
          <cell r="E1053" t="str">
            <v>102028150102</v>
          </cell>
        </row>
        <row r="1054">
          <cell r="B1054" t="str">
            <v>102028150100</v>
          </cell>
          <cell r="C1054" t="str">
            <v>ISDN basic access operation standard point-to-point connections to Internet number 077 number 077 3-Internet roaming time zone 1</v>
          </cell>
          <cell r="D1054" t="str">
            <v>3020</v>
          </cell>
          <cell r="E1054" t="str">
            <v>102028150102</v>
          </cell>
        </row>
        <row r="1055">
          <cell r="B1055" t="str">
            <v>102068150100</v>
          </cell>
          <cell r="C1055" t="str">
            <v>ISDN basic access operation standard comfort connections to Internet number 077 number 077 3-Internet roaming time zone 1</v>
          </cell>
          <cell r="D1055" t="str">
            <v>3020</v>
          </cell>
          <cell r="E1055" t="str">
            <v>102028150102</v>
          </cell>
        </row>
        <row r="1056">
          <cell r="B1056" t="str">
            <v>102088150100</v>
          </cell>
          <cell r="C1056" t="str">
            <v>ISDN basic access operation standard comfort+ connections to Internet number 077 number 077 3-Internet roaming time zone 1</v>
          </cell>
          <cell r="D1056" t="str">
            <v>3020</v>
          </cell>
          <cell r="E1056" t="str">
            <v>102028150102</v>
          </cell>
        </row>
        <row r="1057">
          <cell r="B1057" t="str">
            <v>102088150101</v>
          </cell>
          <cell r="C1057" t="str">
            <v>ISDN basic access operation standard comfort+ connections to Internet number 077 number 077 3-Internet roaming time zone 2</v>
          </cell>
          <cell r="D1057" t="str">
            <v>3020</v>
          </cell>
          <cell r="E1057" t="str">
            <v>102028150103</v>
          </cell>
        </row>
        <row r="1058">
          <cell r="B1058" t="str">
            <v>102048150101</v>
          </cell>
          <cell r="C1058" t="str">
            <v>ISDN basic access operation standard point-to-multipoint connections to Internet number 077 number 077 3-Internet roaming time zone 2</v>
          </cell>
          <cell r="D1058" t="str">
            <v>3020</v>
          </cell>
          <cell r="E1058" t="str">
            <v>102028150103</v>
          </cell>
        </row>
        <row r="1059">
          <cell r="B1059" t="str">
            <v>102028150101</v>
          </cell>
          <cell r="C1059" t="str">
            <v>ISDN basic access operation standard point-to-point connections to Internet number 077 number 077 3-Internet roaming time zone 2</v>
          </cell>
          <cell r="D1059" t="str">
            <v>3020</v>
          </cell>
          <cell r="E1059" t="str">
            <v>102028150103</v>
          </cell>
        </row>
        <row r="1060">
          <cell r="B1060" t="str">
            <v>102068150101</v>
          </cell>
          <cell r="C1060" t="str">
            <v>ISDN basic access operation standard comfort connections to Internet number 077 number 077 3-Internet roaming time zone 2</v>
          </cell>
          <cell r="D1060" t="str">
            <v>3020</v>
          </cell>
          <cell r="E1060" t="str">
            <v>102028150103</v>
          </cell>
        </row>
        <row r="1061">
          <cell r="B1061" t="str">
            <v>102108150101</v>
          </cell>
          <cell r="C1061" t="str">
            <v>ISDN basic access operation standard business connections to Internet number 077 number 077 3-Internet roaming time zone 2</v>
          </cell>
          <cell r="D1061" t="str">
            <v>3020</v>
          </cell>
          <cell r="E1061" t="str">
            <v>102028150103</v>
          </cell>
        </row>
        <row r="1062">
          <cell r="B1062" t="str">
            <v>102068163168</v>
          </cell>
          <cell r="C1062" t="str">
            <v>ISDN basic access operation standard comfort connections to Internet number 077 number 077 200-NN users and 9762 time zone 1</v>
          </cell>
          <cell r="D1062" t="str">
            <v>3020</v>
          </cell>
          <cell r="E1062" t="str">
            <v>102028163132</v>
          </cell>
        </row>
        <row r="1063">
          <cell r="B1063" t="str">
            <v>102108163206</v>
          </cell>
          <cell r="C1063" t="str">
            <v>ISDN basic access operation standard business connections to Internet number 077 number 077 200-NN users and 9762 time zone 1</v>
          </cell>
          <cell r="D1063" t="str">
            <v>3020</v>
          </cell>
          <cell r="E1063" t="str">
            <v>102028163132</v>
          </cell>
        </row>
        <row r="1064">
          <cell r="B1064" t="str">
            <v>102028163130</v>
          </cell>
          <cell r="C1064" t="str">
            <v>ISDN basic access operation standard point-to-point connections to Internet number 077 number 077 200-NN users and 9762 time zone 1</v>
          </cell>
          <cell r="D1064" t="str">
            <v>3020</v>
          </cell>
          <cell r="E1064" t="str">
            <v>102028163132</v>
          </cell>
        </row>
        <row r="1065">
          <cell r="B1065" t="str">
            <v>102088163187</v>
          </cell>
          <cell r="C1065" t="str">
            <v>ISDN basic access operation standard comfort+ connections to Internet number 077 number 077 200-NN users and 9762 time zone 1</v>
          </cell>
          <cell r="D1065" t="str">
            <v>3020</v>
          </cell>
          <cell r="E1065" t="str">
            <v>102028163132</v>
          </cell>
        </row>
        <row r="1066">
          <cell r="B1066" t="str">
            <v>102048013149</v>
          </cell>
          <cell r="C1066" t="str">
            <v>ISDN basic access operation standard point-to-multipoint connections to Internet number 077 number 077 200-NN users and 9762 time zone 1</v>
          </cell>
          <cell r="D1066" t="str">
            <v>3020</v>
          </cell>
          <cell r="E1066" t="str">
            <v>102028163132</v>
          </cell>
        </row>
        <row r="1067">
          <cell r="B1067" t="str">
            <v>102108163207</v>
          </cell>
          <cell r="C1067" t="str">
            <v>ISDN basic access operation standard business connections to Internet number 077 number 077 200-NN users and 9762 time zone 2</v>
          </cell>
          <cell r="D1067" t="str">
            <v>3020</v>
          </cell>
          <cell r="E1067" t="str">
            <v>102028163133</v>
          </cell>
        </row>
        <row r="1068">
          <cell r="B1068" t="str">
            <v>102068163169</v>
          </cell>
          <cell r="C1068" t="str">
            <v>ISDN basic access operation standard comfort connections to Internet number 077 number 077 200-NN users and 9762 time zone 2</v>
          </cell>
          <cell r="D1068" t="str">
            <v>3020</v>
          </cell>
          <cell r="E1068" t="str">
            <v>102028163133</v>
          </cell>
        </row>
        <row r="1069">
          <cell r="B1069" t="str">
            <v>102028163131</v>
          </cell>
          <cell r="C1069" t="str">
            <v>ISDN basic access operation standard point-to-point connections to Internet number 077 number 077 200-NN users and 9762 time zone 2</v>
          </cell>
          <cell r="D1069" t="str">
            <v>3020</v>
          </cell>
          <cell r="E1069" t="str">
            <v>102028163133</v>
          </cell>
        </row>
        <row r="1070">
          <cell r="B1070" t="str">
            <v>102048013150</v>
          </cell>
          <cell r="C1070" t="str">
            <v>ISDN basic access operation standard point-to-multipoint connections to Internet number 077 number 077 200-NN users and 9762 time zone 2</v>
          </cell>
          <cell r="D1070" t="str">
            <v>3020</v>
          </cell>
          <cell r="E1070" t="str">
            <v>102028163133</v>
          </cell>
        </row>
        <row r="1071">
          <cell r="B1071" t="str">
            <v>102088163188</v>
          </cell>
          <cell r="C1071" t="str">
            <v>ISDN basic access operation standard comfort+ connections to Internet number 077 number 077 200-NN users and 9762 time zone 2</v>
          </cell>
          <cell r="D1071" t="str">
            <v>3020</v>
          </cell>
          <cell r="E1071" t="str">
            <v>102028163133</v>
          </cell>
        </row>
        <row r="1072">
          <cell r="B1072" t="str">
            <v>102108173208</v>
          </cell>
          <cell r="C1072" t="str">
            <v>ISDN basic access operation standard business connections to Internet number 077 number 077 110-Internet roaming time zone 1</v>
          </cell>
          <cell r="D1072" t="str">
            <v>3020</v>
          </cell>
          <cell r="E1072" t="str">
            <v>102028173134</v>
          </cell>
        </row>
        <row r="1073">
          <cell r="B1073" t="str">
            <v>102028173132</v>
          </cell>
          <cell r="C1073" t="str">
            <v>ISDN basic access operation standard point-to-point connections to Internet number 077 number 077 110-Internet roaming time zone 1</v>
          </cell>
          <cell r="D1073" t="str">
            <v>3020</v>
          </cell>
          <cell r="E1073" t="str">
            <v>102028173134</v>
          </cell>
        </row>
        <row r="1074">
          <cell r="B1074" t="str">
            <v>102068173170</v>
          </cell>
          <cell r="C1074" t="str">
            <v>ISDN basic access operation standard comfort connections to Internet number 077 number 077 110-Internet roaming time zone 1</v>
          </cell>
          <cell r="D1074" t="str">
            <v>3020</v>
          </cell>
          <cell r="E1074" t="str">
            <v>102028173134</v>
          </cell>
        </row>
        <row r="1075">
          <cell r="B1075" t="str">
            <v>102088173189</v>
          </cell>
          <cell r="C1075" t="str">
            <v>ISDN basic access operation standard comfort+ connections to Internet number 077 number 077 110-Internet roaming time zone 1</v>
          </cell>
          <cell r="D1075" t="str">
            <v>3020</v>
          </cell>
          <cell r="E1075" t="str">
            <v>102028173134</v>
          </cell>
        </row>
        <row r="1076">
          <cell r="B1076" t="str">
            <v>102048023151</v>
          </cell>
          <cell r="C1076" t="str">
            <v>ISDN basic access operation standard point-to-multipoint connections to Internet number 077 number 077 110-Internet roaming time zone 1</v>
          </cell>
          <cell r="D1076" t="str">
            <v>3020</v>
          </cell>
          <cell r="E1076" t="str">
            <v>102028173134</v>
          </cell>
        </row>
        <row r="1077">
          <cell r="B1077" t="str">
            <v>102088173190</v>
          </cell>
          <cell r="C1077" t="str">
            <v>ISDN basic access operation standard comfort+ connections to Internet number 077 number 077 110-Internet roaming time zone 2</v>
          </cell>
          <cell r="D1077" t="str">
            <v>3020</v>
          </cell>
          <cell r="E1077" t="str">
            <v>102028173135</v>
          </cell>
        </row>
        <row r="1078">
          <cell r="B1078" t="str">
            <v>102068173171</v>
          </cell>
          <cell r="C1078" t="str">
            <v>ISDN basic access operation standard comfort connections to Internet number 077 number 077 110-Internet roaming time zone 2</v>
          </cell>
          <cell r="D1078" t="str">
            <v>3020</v>
          </cell>
          <cell r="E1078" t="str">
            <v>102028173135</v>
          </cell>
        </row>
        <row r="1079">
          <cell r="B1079" t="str">
            <v>102028173133</v>
          </cell>
          <cell r="C1079" t="str">
            <v>ISDN basic access operation standard point-to-point connections to Internet number 077 number 077 110-Internet roaming time zone 2</v>
          </cell>
          <cell r="D1079" t="str">
            <v>3020</v>
          </cell>
          <cell r="E1079" t="str">
            <v>102028173135</v>
          </cell>
        </row>
        <row r="1080">
          <cell r="B1080" t="str">
            <v>102048023152</v>
          </cell>
          <cell r="C1080" t="str">
            <v>ISDN basic access operation standard point-to-multipoint connections to Internet number 077 number 077 110-Internet roaming time zone 2</v>
          </cell>
          <cell r="D1080" t="str">
            <v>3020</v>
          </cell>
          <cell r="E1080" t="str">
            <v>102028173135</v>
          </cell>
        </row>
        <row r="1081">
          <cell r="B1081" t="str">
            <v>102108173209</v>
          </cell>
          <cell r="C1081" t="str">
            <v>ISDN basic access operation standard business connections to Internet number 077 number 077 110-Internet roaming time zone 2</v>
          </cell>
          <cell r="D1081" t="str">
            <v>3020</v>
          </cell>
          <cell r="E1081" t="str">
            <v>102028173135</v>
          </cell>
        </row>
        <row r="1082">
          <cell r="B1082" t="str">
            <v>102088180200</v>
          </cell>
          <cell r="C1082" t="str">
            <v>ISDN basic access operation standard comfort+ connections to Internet number 077 number 077 5-free calls time zone 1</v>
          </cell>
          <cell r="D1082" t="str">
            <v>3020</v>
          </cell>
          <cell r="E1082" t="str">
            <v>102028180202</v>
          </cell>
        </row>
        <row r="1083">
          <cell r="B1083" t="str">
            <v>102068180200</v>
          </cell>
          <cell r="C1083" t="str">
            <v>ISDN basic access operation standard comfort connections to Internet number 077 number 077 5-free calls time zone 1</v>
          </cell>
          <cell r="D1083" t="str">
            <v>3020</v>
          </cell>
          <cell r="E1083" t="str">
            <v>102028180202</v>
          </cell>
        </row>
        <row r="1084">
          <cell r="B1084" t="str">
            <v>102028180200</v>
          </cell>
          <cell r="C1084" t="str">
            <v>ISDN basic access operation standard point-to-point connections to Internet number 077 number 077 5-free calls time zone 1</v>
          </cell>
          <cell r="D1084" t="str">
            <v>3020</v>
          </cell>
          <cell r="E1084" t="str">
            <v>102028180202</v>
          </cell>
        </row>
        <row r="1085">
          <cell r="B1085" t="str">
            <v>102048180200</v>
          </cell>
          <cell r="C1085" t="str">
            <v>ISDN basic access operation standard point-to-multipoint connections to Internet number 077 number 077 5-free calls time zone 1</v>
          </cell>
          <cell r="D1085" t="str">
            <v>3020</v>
          </cell>
          <cell r="E1085" t="str">
            <v>102028180202</v>
          </cell>
        </row>
        <row r="1086">
          <cell r="B1086" t="str">
            <v>102108180200</v>
          </cell>
          <cell r="C1086" t="str">
            <v>ISDN basic access operation standard business connections to Internet number 077 number 077 5-free calls time zone 1</v>
          </cell>
          <cell r="D1086" t="str">
            <v>3020</v>
          </cell>
          <cell r="E1086" t="str">
            <v>102028180202</v>
          </cell>
        </row>
        <row r="1087">
          <cell r="B1087" t="str">
            <v>102088180201</v>
          </cell>
          <cell r="C1087" t="str">
            <v>ISDN basic access operation standard comfort+ connections to Internet number 077 number 077 5-free calls time zone 2</v>
          </cell>
          <cell r="D1087" t="str">
            <v>3020</v>
          </cell>
          <cell r="E1087" t="str">
            <v>102028180203</v>
          </cell>
        </row>
        <row r="1088">
          <cell r="B1088" t="str">
            <v>102048180201</v>
          </cell>
          <cell r="C1088" t="str">
            <v>ISDN basic access operation standard point-to-multipoint connections to Internet number 077 number 077 5-free calls time zone 2</v>
          </cell>
          <cell r="D1088" t="str">
            <v>3020</v>
          </cell>
          <cell r="E1088" t="str">
            <v>102028180203</v>
          </cell>
        </row>
        <row r="1089">
          <cell r="B1089" t="str">
            <v>102028180201</v>
          </cell>
          <cell r="C1089" t="str">
            <v>ISDN basic access operation standard point-to-point connections to Internet number 077 number 077 5-free calls time zone 2</v>
          </cell>
          <cell r="D1089" t="str">
            <v>3020</v>
          </cell>
          <cell r="E1089" t="str">
            <v>102028180203</v>
          </cell>
        </row>
        <row r="1090">
          <cell r="B1090" t="str">
            <v>102068180201</v>
          </cell>
          <cell r="C1090" t="str">
            <v>ISDN basic access operation standard comfort connections to Internet number 077 number 077 5-free calls time zone 2</v>
          </cell>
          <cell r="D1090" t="str">
            <v>3020</v>
          </cell>
          <cell r="E1090" t="str">
            <v>102028180203</v>
          </cell>
        </row>
        <row r="1091">
          <cell r="B1091" t="str">
            <v>102108180201</v>
          </cell>
          <cell r="C1091" t="str">
            <v>ISDN basic access operation standard business connections to Internet number 077 number 077 5-free calls time zone 2</v>
          </cell>
          <cell r="D1091" t="str">
            <v>3020</v>
          </cell>
          <cell r="E1091" t="str">
            <v>102028180203</v>
          </cell>
        </row>
        <row r="1092">
          <cell r="B1092" t="str">
            <v>102088190300</v>
          </cell>
          <cell r="C1092" t="str">
            <v>ISDN basic access operation standard comfort+ connections to Internet number 077 number 077 6-small super plus &amp; office super plus time zone 1</v>
          </cell>
          <cell r="D1092" t="str">
            <v>3020</v>
          </cell>
          <cell r="E1092" t="str">
            <v>102028190302</v>
          </cell>
        </row>
        <row r="1093">
          <cell r="B1093" t="str">
            <v>102068190300</v>
          </cell>
          <cell r="C1093" t="str">
            <v>ISDN basic access operation standard comfort connections to Internet number 077 number 077 6-small super plus &amp; office super plus time zone 1</v>
          </cell>
          <cell r="D1093" t="str">
            <v>3020</v>
          </cell>
          <cell r="E1093" t="str">
            <v>102028190302</v>
          </cell>
        </row>
        <row r="1094">
          <cell r="B1094" t="str">
            <v>102028190300</v>
          </cell>
          <cell r="C1094" t="str">
            <v>ISDN basic access operation standard point-to-point connections to Internet number 077 number 077 6-small super plus &amp; office super plus time zone 1</v>
          </cell>
          <cell r="D1094" t="str">
            <v>3020</v>
          </cell>
          <cell r="E1094" t="str">
            <v>102028190302</v>
          </cell>
        </row>
        <row r="1095">
          <cell r="B1095" t="str">
            <v>102048190300</v>
          </cell>
          <cell r="C1095" t="str">
            <v>ISDN basic access operation standard point-to-multipoint connections to Internet number 077 number 077 6-small super plus &amp; office super plus time zone 1</v>
          </cell>
          <cell r="D1095" t="str">
            <v>3020</v>
          </cell>
          <cell r="E1095" t="str">
            <v>102028190302</v>
          </cell>
        </row>
        <row r="1096">
          <cell r="B1096" t="str">
            <v>102108190300</v>
          </cell>
          <cell r="C1096" t="str">
            <v>ISDN basic access operation standard business connections to Internet number 077 number 077 6-small super plus &amp; office super plus time zone 1</v>
          </cell>
          <cell r="D1096" t="str">
            <v>3020</v>
          </cell>
          <cell r="E1096" t="str">
            <v>102028190302</v>
          </cell>
        </row>
        <row r="1097">
          <cell r="B1097" t="str">
            <v>102028190301</v>
          </cell>
          <cell r="C1097" t="str">
            <v>ISDN basic access operation standard point-to-point connections to Internet number 077 number 077 6-small super plus &amp; office super plus time zone 2</v>
          </cell>
          <cell r="D1097" t="str">
            <v>3020</v>
          </cell>
          <cell r="E1097" t="str">
            <v>102028190303</v>
          </cell>
        </row>
        <row r="1098">
          <cell r="B1098" t="str">
            <v>102068190301</v>
          </cell>
          <cell r="C1098" t="str">
            <v>ISDN basic access operation standard comfort connections to Internet number 077 number 077 6-small super plus &amp; office super plus time zone 2</v>
          </cell>
          <cell r="D1098" t="str">
            <v>3020</v>
          </cell>
          <cell r="E1098" t="str">
            <v>102028190303</v>
          </cell>
        </row>
        <row r="1099">
          <cell r="B1099" t="str">
            <v>102108190301</v>
          </cell>
          <cell r="C1099" t="str">
            <v>ISDN basic access operation standard business connections to Internet number 077 number 077 6-small super plus &amp; office super plus time zone 2</v>
          </cell>
          <cell r="D1099" t="str">
            <v>3020</v>
          </cell>
          <cell r="E1099" t="str">
            <v>102028190303</v>
          </cell>
        </row>
        <row r="1100">
          <cell r="B1100" t="str">
            <v>102088190301</v>
          </cell>
          <cell r="C1100" t="str">
            <v>ISDN basic access operation standard comfort+ connections to Internet number 077 number 077 6-small super plus &amp; office super plus time zone 2</v>
          </cell>
          <cell r="D1100" t="str">
            <v>3020</v>
          </cell>
          <cell r="E1100" t="str">
            <v>102028190303</v>
          </cell>
        </row>
        <row r="1101">
          <cell r="B1101" t="str">
            <v>102048190301</v>
          </cell>
          <cell r="C1101" t="str">
            <v>ISDN basic access operation standard point-to-multipoint connections to Internet number 077 number 077 6-small super plus &amp; office super plus time zone 2</v>
          </cell>
          <cell r="D1101" t="str">
            <v>3020</v>
          </cell>
          <cell r="E1101" t="str">
            <v>102028190303</v>
          </cell>
        </row>
        <row r="1102">
          <cell r="B1102" t="str">
            <v>102088213176</v>
          </cell>
          <cell r="C1102" t="str">
            <v>ISDN basic access operation comfort+ connections to Internet number 076 number 0761 time zone 1</v>
          </cell>
          <cell r="D1102" t="str">
            <v>7013</v>
          </cell>
          <cell r="E1102" t="str">
            <v>102028213355</v>
          </cell>
        </row>
        <row r="1103">
          <cell r="B1103" t="str">
            <v>102108213176</v>
          </cell>
          <cell r="C1103" t="str">
            <v>ISDN basic access operation business connections to Internet number 076 number 0761 time zone 1</v>
          </cell>
          <cell r="D1103" t="str">
            <v>7013</v>
          </cell>
          <cell r="E1103" t="str">
            <v>102028213355</v>
          </cell>
        </row>
        <row r="1104">
          <cell r="B1104" t="str">
            <v>102028213353</v>
          </cell>
          <cell r="C1104" t="str">
            <v>ISDN basic access operation standard point-to-point connections to Internet number 076 number 0761 time zone 1</v>
          </cell>
          <cell r="D1104" t="str">
            <v>7013</v>
          </cell>
          <cell r="E1104" t="str">
            <v>102028213355</v>
          </cell>
        </row>
        <row r="1105">
          <cell r="B1105" t="str">
            <v>102068213176</v>
          </cell>
          <cell r="C1105" t="str">
            <v>ISDN basic access operation comfort connections to internet number 076 number 0761 time zone 1</v>
          </cell>
          <cell r="D1105" t="str">
            <v>7013</v>
          </cell>
          <cell r="E1105" t="str">
            <v>102028213355</v>
          </cell>
        </row>
        <row r="1106">
          <cell r="B1106" t="str">
            <v>102048213157</v>
          </cell>
          <cell r="C1106" t="str">
            <v>ISDN basic access operation standard point-to-multipoint connections to Internet number 076 number 0761 time zone 1</v>
          </cell>
          <cell r="D1106" t="str">
            <v>7013</v>
          </cell>
          <cell r="E1106" t="str">
            <v>102028213355</v>
          </cell>
        </row>
        <row r="1107">
          <cell r="B1107" t="str">
            <v>102108213177</v>
          </cell>
          <cell r="C1107" t="str">
            <v>ISDN basic access operation business connections to Internet number 076 number 0761 time zone 2</v>
          </cell>
          <cell r="D1107" t="str">
            <v>7013</v>
          </cell>
          <cell r="E1107" t="str">
            <v>102028213356</v>
          </cell>
        </row>
        <row r="1108">
          <cell r="B1108" t="str">
            <v>102028213354</v>
          </cell>
          <cell r="C1108" t="str">
            <v>ISDN basic access operation standard point-to-point connections to Internet number 076 number 0761 time zone 2</v>
          </cell>
          <cell r="D1108" t="str">
            <v>7013</v>
          </cell>
          <cell r="E1108" t="str">
            <v>102028213356</v>
          </cell>
        </row>
        <row r="1109">
          <cell r="B1109" t="str">
            <v>102088213177</v>
          </cell>
          <cell r="C1109" t="str">
            <v>ISDN basic access operation comfort+ connections to Internet number 076 number 0761 time zone 2</v>
          </cell>
          <cell r="D1109" t="str">
            <v>7013</v>
          </cell>
          <cell r="E1109" t="str">
            <v>102028213356</v>
          </cell>
        </row>
        <row r="1110">
          <cell r="B1110" t="str">
            <v>102068213177</v>
          </cell>
          <cell r="C1110" t="str">
            <v>ISDN basic access operation comfort connections to internet number 076 number 0761 time zone 2</v>
          </cell>
          <cell r="D1110" t="str">
            <v>7013</v>
          </cell>
          <cell r="E1110" t="str">
            <v>102028213356</v>
          </cell>
        </row>
        <row r="1111">
          <cell r="B1111" t="str">
            <v>102048213158</v>
          </cell>
          <cell r="C1111" t="str">
            <v>ISDN basic access operation standard point-to-multipoint connections to Internet number 076 number 0761 time zone 2</v>
          </cell>
          <cell r="D1111" t="str">
            <v>7013</v>
          </cell>
          <cell r="E1111" t="str">
            <v>102028213356</v>
          </cell>
        </row>
        <row r="1112">
          <cell r="B1112" t="str">
            <v>102028223355</v>
          </cell>
          <cell r="C1112" t="str">
            <v>ISDN basic access operation standard point-to-point connections to Internet number 076 number 0762 time zone 1</v>
          </cell>
          <cell r="D1112" t="str">
            <v>7013</v>
          </cell>
          <cell r="E1112" t="str">
            <v>102028223357</v>
          </cell>
        </row>
        <row r="1113">
          <cell r="B1113" t="str">
            <v>102088223178</v>
          </cell>
          <cell r="C1113" t="str">
            <v>ISDN basic access operation comfort+ connections to Internet number 076 number 0762 time zone 1</v>
          </cell>
          <cell r="D1113" t="str">
            <v>7013</v>
          </cell>
          <cell r="E1113" t="str">
            <v>102028223357</v>
          </cell>
        </row>
        <row r="1114">
          <cell r="B1114" t="str">
            <v>102068223178</v>
          </cell>
          <cell r="C1114" t="str">
            <v>ISDN basic access operation comfort connections to internet number 076 number 0762 time zone 1</v>
          </cell>
          <cell r="D1114" t="str">
            <v>7013</v>
          </cell>
          <cell r="E1114" t="str">
            <v>102028223357</v>
          </cell>
        </row>
        <row r="1115">
          <cell r="B1115" t="str">
            <v>102048223159</v>
          </cell>
          <cell r="C1115" t="str">
            <v>ISDN basic access operation standard point-to-multipoint connections to Internet number 076 number 0762 time zone 1</v>
          </cell>
          <cell r="D1115" t="str">
            <v>7013</v>
          </cell>
          <cell r="E1115" t="str">
            <v>102028223357</v>
          </cell>
        </row>
        <row r="1116">
          <cell r="B1116" t="str">
            <v>102108223178</v>
          </cell>
          <cell r="C1116" t="str">
            <v>ISDN basic access operation business connections to Internet number 076 number 0762 time zone 1</v>
          </cell>
          <cell r="D1116" t="str">
            <v>7013</v>
          </cell>
          <cell r="E1116" t="str">
            <v>102028223357</v>
          </cell>
        </row>
        <row r="1117">
          <cell r="B1117" t="str">
            <v>102088223179</v>
          </cell>
          <cell r="C1117" t="str">
            <v>ISDN basic access operation comfort+ connections to Internet number 076 number 0762 time zone 2</v>
          </cell>
          <cell r="D1117" t="str">
            <v>7013</v>
          </cell>
          <cell r="E1117" t="str">
            <v>102028223358</v>
          </cell>
        </row>
        <row r="1118">
          <cell r="B1118" t="str">
            <v>102068223179</v>
          </cell>
          <cell r="C1118" t="str">
            <v>ISDN basic access operation comfort connections to Internet number 076 number 0762 time zone 2</v>
          </cell>
          <cell r="D1118" t="str">
            <v>7013</v>
          </cell>
          <cell r="E1118" t="str">
            <v>102028223358</v>
          </cell>
        </row>
        <row r="1119">
          <cell r="B1119" t="str">
            <v>102048223160</v>
          </cell>
          <cell r="C1119" t="str">
            <v>ISDN basic access operation standard point-to-multipoint connections to Internet number 076 number 0762 time zone 2</v>
          </cell>
          <cell r="D1119" t="str">
            <v>7013</v>
          </cell>
          <cell r="E1119" t="str">
            <v>102028223358</v>
          </cell>
        </row>
        <row r="1120">
          <cell r="B1120" t="str">
            <v>102108223179</v>
          </cell>
          <cell r="C1120" t="str">
            <v>ISDN basic access operation business connections to Internet number 076 number 0762 time zone 2</v>
          </cell>
          <cell r="D1120" t="str">
            <v>7013</v>
          </cell>
          <cell r="E1120" t="str">
            <v>102028223358</v>
          </cell>
        </row>
        <row r="1121">
          <cell r="B1121" t="str">
            <v>102028223356</v>
          </cell>
          <cell r="C1121" t="str">
            <v>ISDN basic access operation standard point-to-point connections to Internet number 076 number 0762 time zone 2</v>
          </cell>
          <cell r="D1121" t="str">
            <v>7013</v>
          </cell>
          <cell r="E1121" t="str">
            <v>102028223358</v>
          </cell>
        </row>
        <row r="1122">
          <cell r="B1122" t="str">
            <v>102108233180</v>
          </cell>
          <cell r="C1122" t="str">
            <v>ISDN basic access operation business connections to Internet number 076 number 0763 time zone 1</v>
          </cell>
          <cell r="D1122" t="str">
            <v>7013</v>
          </cell>
          <cell r="E1122" t="str">
            <v>102028233359</v>
          </cell>
        </row>
        <row r="1123">
          <cell r="B1123" t="str">
            <v>102048233161</v>
          </cell>
          <cell r="C1123" t="str">
            <v>ISDN basic access operation standard point-to-multipoint connections to Internet number 076 number 0763 time zone 1</v>
          </cell>
          <cell r="D1123" t="str">
            <v>7013</v>
          </cell>
          <cell r="E1123" t="str">
            <v>102028233359</v>
          </cell>
        </row>
        <row r="1124">
          <cell r="B1124" t="str">
            <v>102068233180</v>
          </cell>
          <cell r="C1124" t="str">
            <v>ISDN basic access operation comfort connections to Internet number 076 number 0763 time zone 1</v>
          </cell>
          <cell r="D1124" t="str">
            <v>7013</v>
          </cell>
          <cell r="E1124" t="str">
            <v>102028233359</v>
          </cell>
        </row>
        <row r="1125">
          <cell r="B1125" t="str">
            <v>102088233180</v>
          </cell>
          <cell r="C1125" t="str">
            <v>ISDN basic access operation comfort+ connections to Internet number 076 number 0763 time zone 1</v>
          </cell>
          <cell r="D1125" t="str">
            <v>7013</v>
          </cell>
          <cell r="E1125" t="str">
            <v>102028233359</v>
          </cell>
        </row>
        <row r="1126">
          <cell r="B1126" t="str">
            <v>102028233357</v>
          </cell>
          <cell r="C1126" t="str">
            <v>ISDN basic access operation standard point-to-point connections to Internet number 076 number 0763 time zone 1</v>
          </cell>
          <cell r="D1126" t="str">
            <v>7013</v>
          </cell>
          <cell r="E1126" t="str">
            <v>102028233359</v>
          </cell>
        </row>
        <row r="1127">
          <cell r="B1127" t="str">
            <v>102048233162</v>
          </cell>
          <cell r="C1127" t="str">
            <v>ISDN basic access operation standard point-to-multipoint connections to Internet number 076 number 0763 time zone 2</v>
          </cell>
          <cell r="D1127" t="str">
            <v>7013</v>
          </cell>
          <cell r="E1127" t="str">
            <v>102028233360</v>
          </cell>
        </row>
        <row r="1128">
          <cell r="B1128" t="str">
            <v>102028233358</v>
          </cell>
          <cell r="C1128" t="str">
            <v>ISDN basic access operation standard point-to-point connections to Internet number 076 number 0763 time zone 2</v>
          </cell>
          <cell r="D1128" t="str">
            <v>7013</v>
          </cell>
          <cell r="E1128" t="str">
            <v>102028233360</v>
          </cell>
        </row>
        <row r="1129">
          <cell r="B1129" t="str">
            <v>102108233181</v>
          </cell>
          <cell r="C1129" t="str">
            <v>ISDN basic access operation business connections to Internet number 076 number 0763 time zone 2</v>
          </cell>
          <cell r="D1129" t="str">
            <v>7013</v>
          </cell>
          <cell r="E1129" t="str">
            <v>102028233360</v>
          </cell>
        </row>
        <row r="1130">
          <cell r="B1130" t="str">
            <v>102088233181</v>
          </cell>
          <cell r="C1130" t="str">
            <v>ISDN basic access operation comfort+ connections to Internet number 076 number 0763 time zone 2</v>
          </cell>
          <cell r="D1130" t="str">
            <v>7013</v>
          </cell>
          <cell r="E1130" t="str">
            <v>102028233360</v>
          </cell>
        </row>
        <row r="1131">
          <cell r="B1131" t="str">
            <v>102068233181</v>
          </cell>
          <cell r="C1131" t="str">
            <v>ISDN basic access operation comfort connections to Internet number 076 number 0763 time zone 2</v>
          </cell>
          <cell r="D1131" t="str">
            <v>7013</v>
          </cell>
          <cell r="E1131" t="str">
            <v>102028233360</v>
          </cell>
        </row>
        <row r="1132">
          <cell r="B1132" t="str">
            <v>102028243359</v>
          </cell>
          <cell r="C1132" t="str">
            <v>ISDN basic access operation standard point-to-point connections to Internet number 076 number 0764 time zone 1</v>
          </cell>
          <cell r="D1132" t="str">
            <v>7013</v>
          </cell>
          <cell r="E1132" t="str">
            <v>102028243361</v>
          </cell>
        </row>
        <row r="1133">
          <cell r="B1133" t="str">
            <v>102048243163</v>
          </cell>
          <cell r="C1133" t="str">
            <v>ISDN basic access operation standard point-to-multipoint connections to Internet number 076 number 0764 time zone 1</v>
          </cell>
          <cell r="D1133" t="str">
            <v>7013</v>
          </cell>
          <cell r="E1133" t="str">
            <v>102028243361</v>
          </cell>
        </row>
        <row r="1134">
          <cell r="B1134" t="str">
            <v>102108243182</v>
          </cell>
          <cell r="C1134" t="str">
            <v>ISDN basic access operation business connections to Internet number 076 number 0764 time zone 1</v>
          </cell>
          <cell r="D1134" t="str">
            <v>7013</v>
          </cell>
          <cell r="E1134" t="str">
            <v>102028243361</v>
          </cell>
        </row>
        <row r="1135">
          <cell r="B1135" t="str">
            <v>102068243182</v>
          </cell>
          <cell r="C1135" t="str">
            <v>ISDN basic access operation comfort connections to Internet number 076 number 0764 time zone 1</v>
          </cell>
          <cell r="D1135" t="str">
            <v>7013</v>
          </cell>
          <cell r="E1135" t="str">
            <v>102028243361</v>
          </cell>
        </row>
        <row r="1136">
          <cell r="B1136" t="str">
            <v>102088243182</v>
          </cell>
          <cell r="C1136" t="str">
            <v>ISDN basic access operation comfort+ connections to Internet number 076 number 0764 time zone 1</v>
          </cell>
          <cell r="D1136" t="str">
            <v>7013</v>
          </cell>
          <cell r="E1136" t="str">
            <v>102028243361</v>
          </cell>
        </row>
        <row r="1137">
          <cell r="B1137" t="str">
            <v>102108243183</v>
          </cell>
          <cell r="C1137" t="str">
            <v>ISDN basic access operation business connections to Internet number 076 number 0764 time zone 2</v>
          </cell>
          <cell r="D1137" t="str">
            <v>7013</v>
          </cell>
          <cell r="E1137" t="str">
            <v>102028243362</v>
          </cell>
        </row>
        <row r="1138">
          <cell r="B1138" t="str">
            <v>102068243183</v>
          </cell>
          <cell r="C1138" t="str">
            <v>ISDN basic access operation comfort connections to Internet number 076 number 0764 time zone 2</v>
          </cell>
          <cell r="D1138" t="str">
            <v>7013</v>
          </cell>
          <cell r="E1138" t="str">
            <v>102028243362</v>
          </cell>
        </row>
        <row r="1139">
          <cell r="B1139" t="str">
            <v>102028243360</v>
          </cell>
          <cell r="C1139" t="str">
            <v>ISDN basic access operation standard point-to-point connections to Internet number 076 number 0764 time zone 2</v>
          </cell>
          <cell r="D1139" t="str">
            <v>7013</v>
          </cell>
          <cell r="E1139" t="str">
            <v>102028243362</v>
          </cell>
        </row>
        <row r="1140">
          <cell r="B1140" t="str">
            <v>102048243164</v>
          </cell>
          <cell r="C1140" t="str">
            <v>ISDN basic access operation standard point-to-multipoint connections to Internet number 076 number 0764 time zone 2</v>
          </cell>
          <cell r="D1140" t="str">
            <v>7013</v>
          </cell>
          <cell r="E1140" t="str">
            <v>102028243362</v>
          </cell>
        </row>
        <row r="1141">
          <cell r="B1141" t="str">
            <v>102088243183</v>
          </cell>
          <cell r="C1141" t="str">
            <v>ISDN basic access operation comfort+ connections to Internet number 076 number 0764 time zone 2</v>
          </cell>
          <cell r="D1141" t="str">
            <v>7013</v>
          </cell>
          <cell r="E1141" t="str">
            <v>102028243362</v>
          </cell>
        </row>
        <row r="1142">
          <cell r="B1142" t="str">
            <v>102028253361</v>
          </cell>
          <cell r="C1142" t="str">
            <v>ISDN basic access operation standard point-to-point connections to Internet number 076 number 0765 time zone 1</v>
          </cell>
          <cell r="D1142" t="str">
            <v>7013</v>
          </cell>
          <cell r="E1142" t="str">
            <v>102028253363</v>
          </cell>
        </row>
        <row r="1143">
          <cell r="B1143" t="str">
            <v>102068253184</v>
          </cell>
          <cell r="C1143" t="str">
            <v>ISDN basic access operation comfort connections to Internet number 076 number 0765 time zone 1</v>
          </cell>
          <cell r="D1143" t="str">
            <v>7013</v>
          </cell>
          <cell r="E1143" t="str">
            <v>102028253363</v>
          </cell>
        </row>
        <row r="1144">
          <cell r="B1144" t="str">
            <v>102108253184</v>
          </cell>
          <cell r="C1144" t="str">
            <v>ISDN basic access operation business connections to Internet number 076 number 0765 time zone 1</v>
          </cell>
          <cell r="D1144" t="str">
            <v>7013</v>
          </cell>
          <cell r="E1144" t="str">
            <v>102028253363</v>
          </cell>
        </row>
        <row r="1145">
          <cell r="B1145" t="str">
            <v>102048253165</v>
          </cell>
          <cell r="C1145" t="str">
            <v>ISDN basic access operation standard point-to-multipoint connections to Internet number 076 number 0765 time zone 1</v>
          </cell>
          <cell r="D1145" t="str">
            <v>7013</v>
          </cell>
          <cell r="E1145" t="str">
            <v>102028253363</v>
          </cell>
        </row>
        <row r="1146">
          <cell r="B1146" t="str">
            <v>102088253184</v>
          </cell>
          <cell r="C1146" t="str">
            <v>ISDN basic access operation comfort+ connections to Internet number 076 number 0765 time zone 1</v>
          </cell>
          <cell r="D1146" t="str">
            <v>7013</v>
          </cell>
          <cell r="E1146" t="str">
            <v>102028253363</v>
          </cell>
        </row>
        <row r="1147">
          <cell r="B1147" t="str">
            <v>102068253185</v>
          </cell>
          <cell r="C1147" t="str">
            <v>ISDN basic access operation comfort connections to Internet number 076 number 0765 time zone 2</v>
          </cell>
          <cell r="D1147" t="str">
            <v>7013</v>
          </cell>
          <cell r="E1147" t="str">
            <v>102028253364</v>
          </cell>
        </row>
        <row r="1148">
          <cell r="B1148" t="str">
            <v>102048253166</v>
          </cell>
          <cell r="C1148" t="str">
            <v>ISDN basic access operation standard point-to-multipoint connections to Internet number 076 number 0765 time zone 2</v>
          </cell>
          <cell r="D1148" t="str">
            <v>7013</v>
          </cell>
          <cell r="E1148" t="str">
            <v>102028253364</v>
          </cell>
        </row>
        <row r="1149">
          <cell r="B1149" t="str">
            <v>102088253185</v>
          </cell>
          <cell r="C1149" t="str">
            <v>ISDN basic access operation comfort+ connections to Internet number 076 number 0765 time zone 2</v>
          </cell>
          <cell r="D1149" t="str">
            <v>7013</v>
          </cell>
          <cell r="E1149" t="str">
            <v>102028253364</v>
          </cell>
        </row>
        <row r="1150">
          <cell r="B1150" t="str">
            <v>102028253362</v>
          </cell>
          <cell r="C1150" t="str">
            <v>ISDN basic access operation standard point-to-point connections to Internet number 076 number 0765 time zone 2</v>
          </cell>
          <cell r="D1150" t="str">
            <v>7013</v>
          </cell>
          <cell r="E1150" t="str">
            <v>102028253364</v>
          </cell>
        </row>
        <row r="1151">
          <cell r="B1151" t="str">
            <v>102108253185</v>
          </cell>
          <cell r="C1151" t="str">
            <v>ISDN basic access operation business connections to Internet number 076 number 0765 time zone 2</v>
          </cell>
          <cell r="D1151" t="str">
            <v>7013</v>
          </cell>
          <cell r="E1151" t="str">
            <v>102028253364</v>
          </cell>
        </row>
        <row r="1152">
          <cell r="B1152" t="str">
            <v>102108263186</v>
          </cell>
          <cell r="C1152" t="str">
            <v>ISDN basic access operation business connections to Internet number 076 number 0766 time zone 1</v>
          </cell>
          <cell r="D1152" t="str">
            <v>7013</v>
          </cell>
          <cell r="E1152" t="str">
            <v>102028263365</v>
          </cell>
        </row>
        <row r="1153">
          <cell r="B1153" t="str">
            <v>102068263186</v>
          </cell>
          <cell r="C1153" t="str">
            <v>ISDN basic access operation comfort connections to Internet number 076 number 0766 time zone 1</v>
          </cell>
          <cell r="D1153" t="str">
            <v>7013</v>
          </cell>
          <cell r="E1153" t="str">
            <v>102028263365</v>
          </cell>
        </row>
        <row r="1154">
          <cell r="B1154" t="str">
            <v>102028263363</v>
          </cell>
          <cell r="C1154" t="str">
            <v>ISDN basic access operation standard point-to-point connections to Internet number 076 number 0766 time zone 1</v>
          </cell>
          <cell r="D1154" t="str">
            <v>7013</v>
          </cell>
          <cell r="E1154" t="str">
            <v>102028263365</v>
          </cell>
        </row>
        <row r="1155">
          <cell r="B1155" t="str">
            <v>102048263167</v>
          </cell>
          <cell r="C1155" t="str">
            <v>ISDN basic access operation standard point-to-multipoint connections to Internet number 076 number 0766 time zone 1</v>
          </cell>
          <cell r="D1155" t="str">
            <v>7013</v>
          </cell>
          <cell r="E1155" t="str">
            <v>102028263365</v>
          </cell>
        </row>
        <row r="1156">
          <cell r="B1156" t="str">
            <v>102088263186</v>
          </cell>
          <cell r="C1156" t="str">
            <v>ISDN basic access operation comfort+ connections to Internet number 076 number 0766 time zone 1</v>
          </cell>
          <cell r="D1156" t="str">
            <v>7013</v>
          </cell>
          <cell r="E1156" t="str">
            <v>102028263365</v>
          </cell>
        </row>
        <row r="1157">
          <cell r="B1157" t="str">
            <v>102068263187</v>
          </cell>
          <cell r="C1157" t="str">
            <v>ISDN basic access operation comfort connections to Internet number 076 number 0766 time zone 2</v>
          </cell>
          <cell r="D1157" t="str">
            <v>7013</v>
          </cell>
          <cell r="E1157" t="str">
            <v>102028263366</v>
          </cell>
        </row>
        <row r="1158">
          <cell r="B1158" t="str">
            <v>102048263168</v>
          </cell>
          <cell r="C1158" t="str">
            <v>ISDN basic access operation standard point-to-multipoint connections to Internet number 076 number 0766 time zone 2</v>
          </cell>
          <cell r="D1158" t="str">
            <v>7013</v>
          </cell>
          <cell r="E1158" t="str">
            <v>102028263366</v>
          </cell>
        </row>
        <row r="1159">
          <cell r="B1159" t="str">
            <v>102108263187</v>
          </cell>
          <cell r="C1159" t="str">
            <v>ISDN basic access operation business connections to Internet number 076 number 0766 time zone 2</v>
          </cell>
          <cell r="D1159" t="str">
            <v>7013</v>
          </cell>
          <cell r="E1159" t="str">
            <v>102028263366</v>
          </cell>
        </row>
        <row r="1160">
          <cell r="B1160" t="str">
            <v>102088263187</v>
          </cell>
          <cell r="C1160" t="str">
            <v>ISDN basic access operation comfort+ connections to Internet number 076 number 0766 time zone 2</v>
          </cell>
          <cell r="D1160" t="str">
            <v>7013</v>
          </cell>
          <cell r="E1160" t="str">
            <v>102028263366</v>
          </cell>
        </row>
        <row r="1161">
          <cell r="B1161" t="str">
            <v>102028263364</v>
          </cell>
          <cell r="C1161" t="str">
            <v>ISDN basic access operation standard point-to-point connections to Internet number 076 number 0766 time zone 2</v>
          </cell>
          <cell r="D1161" t="str">
            <v>7013</v>
          </cell>
          <cell r="E1161" t="str">
            <v>102028263366</v>
          </cell>
        </row>
        <row r="1162">
          <cell r="B1162" t="str">
            <v>102068273188</v>
          </cell>
          <cell r="C1162" t="str">
            <v>ISDN basic access operation comfort connections to Internet number 076 number 0767 time zone 1</v>
          </cell>
          <cell r="D1162" t="str">
            <v>7013</v>
          </cell>
          <cell r="E1162" t="str">
            <v>102028273367</v>
          </cell>
        </row>
        <row r="1163">
          <cell r="B1163" t="str">
            <v>102088273188</v>
          </cell>
          <cell r="C1163" t="str">
            <v>ISDN basic access operation comfort+ connections to Internet number 076 number 0767 time zone 1</v>
          </cell>
          <cell r="D1163" t="str">
            <v>7013</v>
          </cell>
          <cell r="E1163" t="str">
            <v>102028273367</v>
          </cell>
        </row>
        <row r="1164">
          <cell r="B1164" t="str">
            <v>102028273365</v>
          </cell>
          <cell r="C1164" t="str">
            <v>ISDN basic access operation standard point-to-point connections to Internet number 076 number 0767 time zone 1</v>
          </cell>
          <cell r="D1164" t="str">
            <v>7013</v>
          </cell>
          <cell r="E1164" t="str">
            <v>102028273367</v>
          </cell>
        </row>
        <row r="1165">
          <cell r="B1165" t="str">
            <v>102048273169</v>
          </cell>
          <cell r="C1165" t="str">
            <v>ISDN basic access operation standard point-to-multipoint connections to Internet number 076 number 0767 time zone 1</v>
          </cell>
          <cell r="D1165" t="str">
            <v>7013</v>
          </cell>
          <cell r="E1165" t="str">
            <v>102028273367</v>
          </cell>
        </row>
        <row r="1166">
          <cell r="B1166" t="str">
            <v>102108273188</v>
          </cell>
          <cell r="C1166" t="str">
            <v>ISDN basic access operation business connections to Internet number 076 number 0767 time zone 1</v>
          </cell>
          <cell r="D1166" t="str">
            <v>7013</v>
          </cell>
          <cell r="E1166" t="str">
            <v>102028273367</v>
          </cell>
        </row>
        <row r="1167">
          <cell r="B1167" t="str">
            <v>102068273189</v>
          </cell>
          <cell r="C1167" t="str">
            <v>ISDN basic access operation comfort connections to Internet number 076 number 0767 time zone 2</v>
          </cell>
          <cell r="D1167" t="str">
            <v>7013</v>
          </cell>
          <cell r="E1167" t="str">
            <v>102028273368</v>
          </cell>
        </row>
        <row r="1168">
          <cell r="B1168" t="str">
            <v>102088273189</v>
          </cell>
          <cell r="C1168" t="str">
            <v>ISDN basic access operation comfort+ connections to Internet number 076 number 0767 time zone 2</v>
          </cell>
          <cell r="D1168" t="str">
            <v>7013</v>
          </cell>
          <cell r="E1168" t="str">
            <v>102028273368</v>
          </cell>
        </row>
        <row r="1169">
          <cell r="B1169" t="str">
            <v>102028273366</v>
          </cell>
          <cell r="C1169" t="str">
            <v>ISDN basic access operation standard point-to-point connections to Internet number 076 number 0767 time zone 2</v>
          </cell>
          <cell r="D1169" t="str">
            <v>7013</v>
          </cell>
          <cell r="E1169" t="str">
            <v>102028273368</v>
          </cell>
        </row>
        <row r="1170">
          <cell r="B1170" t="str">
            <v>102048273170</v>
          </cell>
          <cell r="C1170" t="str">
            <v>ISDN basic access operation standard point-to-multipoint connections to Internet number 076 number 0767 time zone 2</v>
          </cell>
          <cell r="D1170" t="str">
            <v>7013</v>
          </cell>
          <cell r="E1170" t="str">
            <v>102028273368</v>
          </cell>
        </row>
        <row r="1171">
          <cell r="B1171" t="str">
            <v>102108273189</v>
          </cell>
          <cell r="C1171" t="str">
            <v>ISDN basic access operation business connections to Internet number 076 number 0767 time zone 2</v>
          </cell>
          <cell r="D1171" t="str">
            <v>7013</v>
          </cell>
          <cell r="E1171" t="str">
            <v>102028273368</v>
          </cell>
        </row>
        <row r="1172">
          <cell r="B1172" t="str">
            <v>102028150378</v>
          </cell>
          <cell r="C1172" t="str">
            <v>ISDN basic access operation standard point-to-point connections to internet number 076  time zone 1</v>
          </cell>
          <cell r="D1172" t="str">
            <v>7013</v>
          </cell>
          <cell r="E1172" t="str">
            <v>102028283369</v>
          </cell>
        </row>
        <row r="1173">
          <cell r="B1173" t="str">
            <v>102068283190</v>
          </cell>
          <cell r="C1173" t="str">
            <v>ISDN basic access operation comfort connections to Internet number 076 number 0768 time zone 1</v>
          </cell>
          <cell r="D1173" t="str">
            <v>7013</v>
          </cell>
          <cell r="E1173" t="str">
            <v>102028283369</v>
          </cell>
        </row>
        <row r="1174">
          <cell r="B1174" t="str">
            <v>102048283171</v>
          </cell>
          <cell r="C1174" t="str">
            <v>ISDN basic access operation standard point-to-multipoint connections to Internet number 076 number 0768 time zone 1</v>
          </cell>
          <cell r="D1174" t="str">
            <v>7013</v>
          </cell>
          <cell r="E1174" t="str">
            <v>102028283369</v>
          </cell>
        </row>
        <row r="1175">
          <cell r="B1175" t="str">
            <v>103130123224</v>
          </cell>
          <cell r="C1175" t="str">
            <v>ISDN prime access operation basic package connections to internet number 076  time zone 1</v>
          </cell>
          <cell r="D1175" t="str">
            <v>7013</v>
          </cell>
          <cell r="E1175" t="str">
            <v>102028283369</v>
          </cell>
        </row>
        <row r="1176">
          <cell r="B1176" t="str">
            <v>102048000721</v>
          </cell>
          <cell r="C1176" t="str">
            <v>ISDN basic access operation standard point-to -multipoint connections to internet number 076  time zone 1</v>
          </cell>
          <cell r="D1176" t="str">
            <v>7013</v>
          </cell>
          <cell r="E1176" t="str">
            <v>102028283369</v>
          </cell>
        </row>
        <row r="1177">
          <cell r="B1177" t="str">
            <v>102108283190</v>
          </cell>
          <cell r="C1177" t="str">
            <v>ISDN basic access operation business connections to Internet number 076 number 0768 time zone 1</v>
          </cell>
          <cell r="D1177" t="str">
            <v>7013</v>
          </cell>
          <cell r="E1177" t="str">
            <v>102028283369</v>
          </cell>
        </row>
        <row r="1178">
          <cell r="B1178" t="str">
            <v>102088283190</v>
          </cell>
          <cell r="C1178" t="str">
            <v>ISDN basic access operation comfort+ connections to Internet number 076 number 0768 time zone 1</v>
          </cell>
          <cell r="D1178" t="str">
            <v>7013</v>
          </cell>
          <cell r="E1178" t="str">
            <v>102028283369</v>
          </cell>
        </row>
        <row r="1179">
          <cell r="B1179" t="str">
            <v>102088151407</v>
          </cell>
          <cell r="C1179" t="str">
            <v>ISDN basic access operation comfort+ connections to internet number 076  time zone 1</v>
          </cell>
          <cell r="D1179" t="str">
            <v>7013</v>
          </cell>
          <cell r="E1179" t="str">
            <v>102028283369</v>
          </cell>
        </row>
        <row r="1180">
          <cell r="B1180" t="str">
            <v>102028283367</v>
          </cell>
          <cell r="C1180" t="str">
            <v>ISDN basic access operation standard point-to-point connections to Internet number 076 number 0768 time zone 1</v>
          </cell>
          <cell r="D1180" t="str">
            <v>7013</v>
          </cell>
          <cell r="E1180" t="str">
            <v>102028283369</v>
          </cell>
        </row>
        <row r="1181">
          <cell r="B1181" t="str">
            <v>102108151749</v>
          </cell>
          <cell r="C1181" t="str">
            <v>ISDN basic access operation business connections to internet number 076  time zone 1</v>
          </cell>
          <cell r="D1181" t="str">
            <v>7013</v>
          </cell>
          <cell r="E1181" t="str">
            <v>102028283369</v>
          </cell>
        </row>
        <row r="1182">
          <cell r="B1182" t="str">
            <v>102068151064</v>
          </cell>
          <cell r="C1182" t="str">
            <v>ISDN basic access operation comfort connections to internet number 076  time zone 1</v>
          </cell>
          <cell r="D1182" t="str">
            <v>7013</v>
          </cell>
          <cell r="E1182" t="str">
            <v>102028283369</v>
          </cell>
        </row>
        <row r="1183">
          <cell r="B1183" t="str">
            <v>102048283172</v>
          </cell>
          <cell r="C1183" t="str">
            <v>ISDN basic access operation standard point-to-multipoint connections to Internet number 076 number 0768 time zone 2</v>
          </cell>
          <cell r="D1183" t="str">
            <v>7013</v>
          </cell>
          <cell r="E1183" t="str">
            <v>102028283370</v>
          </cell>
        </row>
        <row r="1184">
          <cell r="B1184" t="str">
            <v>102028153129</v>
          </cell>
          <cell r="C1184" t="str">
            <v>ISDN basic access operation standard point-to-point connections to internet number 076  time zone 2</v>
          </cell>
          <cell r="D1184" t="str">
            <v>7013</v>
          </cell>
          <cell r="E1184" t="str">
            <v>102028283370</v>
          </cell>
        </row>
        <row r="1185">
          <cell r="B1185" t="str">
            <v>103130123225</v>
          </cell>
          <cell r="C1185" t="str">
            <v>ISDN prime access operation basic package connections to internet number 076  time zone 2</v>
          </cell>
          <cell r="D1185" t="str">
            <v>7013</v>
          </cell>
          <cell r="E1185" t="str">
            <v>102028283370</v>
          </cell>
        </row>
        <row r="1186">
          <cell r="B1186" t="str">
            <v>102088153186</v>
          </cell>
          <cell r="C1186" t="str">
            <v>ISDN basic access operation comfort+ connections to internet number 076  time zone 2</v>
          </cell>
          <cell r="D1186" t="str">
            <v>7013</v>
          </cell>
          <cell r="E1186" t="str">
            <v>102028283370</v>
          </cell>
        </row>
        <row r="1187">
          <cell r="B1187" t="str">
            <v>102028283368</v>
          </cell>
          <cell r="C1187" t="str">
            <v>ISDN basic access operation standard point-to-point connections to Internet number 076 number 0768 time zone 2</v>
          </cell>
          <cell r="D1187" t="str">
            <v>7013</v>
          </cell>
          <cell r="E1187" t="str">
            <v>102028283370</v>
          </cell>
        </row>
        <row r="1188">
          <cell r="B1188" t="str">
            <v>102068283191</v>
          </cell>
          <cell r="C1188" t="str">
            <v>ISDN basic access operation comfort connections to Internet number 076 number 0768 time zone 2</v>
          </cell>
          <cell r="D1188" t="str">
            <v>7013</v>
          </cell>
          <cell r="E1188" t="str">
            <v>102028283370</v>
          </cell>
        </row>
        <row r="1189">
          <cell r="B1189" t="str">
            <v>102108153205</v>
          </cell>
          <cell r="C1189" t="str">
            <v>ISDN basic access operation business connections to internet number 076  time zone 2</v>
          </cell>
          <cell r="D1189" t="str">
            <v>7013</v>
          </cell>
          <cell r="E1189" t="str">
            <v>102028283370</v>
          </cell>
        </row>
        <row r="1190">
          <cell r="B1190" t="str">
            <v>102048003148</v>
          </cell>
          <cell r="C1190" t="str">
            <v>ISDN basic access operation standard point-to -multipoint connections to internet number 076  time zone 2</v>
          </cell>
          <cell r="D1190" t="str">
            <v>7013</v>
          </cell>
          <cell r="E1190" t="str">
            <v>102028283370</v>
          </cell>
        </row>
        <row r="1191">
          <cell r="B1191" t="str">
            <v>102068153167</v>
          </cell>
          <cell r="C1191" t="str">
            <v>ISDN basic access operation comfort connections to internet number 076  time zone 2</v>
          </cell>
          <cell r="D1191" t="str">
            <v>7013</v>
          </cell>
          <cell r="E1191" t="str">
            <v>102028283370</v>
          </cell>
        </row>
        <row r="1192">
          <cell r="B1192" t="str">
            <v>102108283191</v>
          </cell>
          <cell r="C1192" t="str">
            <v>ISDN basic access operation business connections to Internet number 076 number 0768 time zone 2</v>
          </cell>
          <cell r="D1192" t="str">
            <v>7013</v>
          </cell>
          <cell r="E1192" t="str">
            <v>102028283370</v>
          </cell>
        </row>
        <row r="1193">
          <cell r="B1193" t="str">
            <v>102088283191</v>
          </cell>
          <cell r="C1193" t="str">
            <v>ISDN basic access operation comfort+ connections to Internet number 076 number 0768 time zone 2</v>
          </cell>
          <cell r="D1193" t="str">
            <v>7013</v>
          </cell>
          <cell r="E1193" t="str">
            <v>102028283370</v>
          </cell>
        </row>
        <row r="1194">
          <cell r="B1194" t="str">
            <v>102108293190</v>
          </cell>
          <cell r="C1194" t="str">
            <v>ISDN basic access operation business connections to Internet number 076 number 076700 time zone 1</v>
          </cell>
          <cell r="D1194" t="str">
            <v>3020</v>
          </cell>
          <cell r="E1194" t="str">
            <v>102028293369</v>
          </cell>
        </row>
        <row r="1195">
          <cell r="B1195" t="str">
            <v>102088293190</v>
          </cell>
          <cell r="C1195" t="str">
            <v>ISDN basic access operation comfort+ connections to Internet number 076 number 076700 time zone 1</v>
          </cell>
          <cell r="D1195" t="str">
            <v>3020</v>
          </cell>
          <cell r="E1195" t="str">
            <v>102028293369</v>
          </cell>
        </row>
        <row r="1196">
          <cell r="B1196" t="str">
            <v>102068293190</v>
          </cell>
          <cell r="C1196" t="str">
            <v>ISDN basic access operation comfort connections to Internet number 076 number 076700 time zone 1</v>
          </cell>
          <cell r="D1196" t="str">
            <v>3020</v>
          </cell>
          <cell r="E1196" t="str">
            <v>102028293369</v>
          </cell>
        </row>
        <row r="1197">
          <cell r="B1197" t="str">
            <v>102048293171</v>
          </cell>
          <cell r="C1197" t="str">
            <v>ISDN basic access operation standard point-to-multipoint connections to Internet number 076 number 076700 time zone 1</v>
          </cell>
          <cell r="D1197" t="str">
            <v>3020</v>
          </cell>
          <cell r="E1197" t="str">
            <v>102028293369</v>
          </cell>
        </row>
        <row r="1198">
          <cell r="B1198" t="str">
            <v>102028293367</v>
          </cell>
          <cell r="C1198" t="str">
            <v>ISDN basic access operation standard point-to-point connections to Internet number 0767 number 076700 time zone 1</v>
          </cell>
          <cell r="D1198" t="str">
            <v>3020</v>
          </cell>
          <cell r="E1198" t="str">
            <v>102028293369</v>
          </cell>
        </row>
        <row r="1199">
          <cell r="B1199" t="str">
            <v>102088293191</v>
          </cell>
          <cell r="C1199" t="str">
            <v>ISDN basic access operation comfort+ connections to Internet number 076 number 076700 time zone 2</v>
          </cell>
          <cell r="D1199" t="str">
            <v>3020</v>
          </cell>
          <cell r="E1199" t="str">
            <v>102028293370</v>
          </cell>
        </row>
        <row r="1200">
          <cell r="B1200" t="str">
            <v>102068293191</v>
          </cell>
          <cell r="C1200" t="str">
            <v>ISDN basic access operation comfort connections to Internet number 076 number 076700 time zone 2</v>
          </cell>
          <cell r="D1200" t="str">
            <v>3020</v>
          </cell>
          <cell r="E1200" t="str">
            <v>102028293370</v>
          </cell>
        </row>
        <row r="1201">
          <cell r="B1201" t="str">
            <v>102048293172</v>
          </cell>
          <cell r="C1201" t="str">
            <v>ISDN basic access operation standard point-to-multipoint connections to Internet number 076 number 076700 time zone 2</v>
          </cell>
          <cell r="D1201" t="str">
            <v>3020</v>
          </cell>
          <cell r="E1201" t="str">
            <v>102028293370</v>
          </cell>
        </row>
        <row r="1202">
          <cell r="B1202" t="str">
            <v>102028293368</v>
          </cell>
          <cell r="C1202" t="str">
            <v>ISDN basic access operation standard point-to-point connections to Internet number 0767 number 076700 time zone 2</v>
          </cell>
          <cell r="D1202" t="str">
            <v>3020</v>
          </cell>
          <cell r="E1202" t="str">
            <v>102028293370</v>
          </cell>
        </row>
        <row r="1203">
          <cell r="B1203" t="str">
            <v>102108293191</v>
          </cell>
          <cell r="C1203" t="str">
            <v>ISDN basic access operation business connections to Internet number 076 number 076700 time zone 2</v>
          </cell>
          <cell r="D1203" t="str">
            <v>3020</v>
          </cell>
          <cell r="E1203" t="str">
            <v>102028293370</v>
          </cell>
        </row>
        <row r="1204">
          <cell r="B1204" t="str">
            <v>102048520715</v>
          </cell>
          <cell r="C1204" t="str">
            <v>ISDN basic access operation standard point-to-multipoint connections to Internet number 077 number 077 7-small, plus, small fast plus, office plus time zone 1</v>
          </cell>
          <cell r="D1204" t="str">
            <v>3020</v>
          </cell>
          <cell r="E1204" t="str">
            <v>102028520375</v>
          </cell>
        </row>
        <row r="1205">
          <cell r="B1205" t="str">
            <v>102028520372</v>
          </cell>
          <cell r="C1205" t="str">
            <v>ISDN basic access operation standard point-to-point connections to Internet number 077 number 077 7-small, plus, small fast plus, office plus time zone 1</v>
          </cell>
          <cell r="D1205" t="str">
            <v>3020</v>
          </cell>
          <cell r="E1205" t="str">
            <v>102028520375</v>
          </cell>
        </row>
        <row r="1206">
          <cell r="B1206" t="str">
            <v>102068521058</v>
          </cell>
          <cell r="C1206" t="str">
            <v>ISDN basic access operation standard comfort connections to Internet number 077 number 077 7-small, plus, small fast plus, office plus time zone 1</v>
          </cell>
          <cell r="D1206" t="str">
            <v>3020</v>
          </cell>
          <cell r="E1206" t="str">
            <v>102028520375</v>
          </cell>
        </row>
        <row r="1207">
          <cell r="B1207" t="str">
            <v>102108521743</v>
          </cell>
          <cell r="C1207" t="str">
            <v>ISDN basic access operation standard business connections to Internet number 077 number 077 7-small, plus, small fast plus, office plus time zone 1</v>
          </cell>
          <cell r="D1207" t="str">
            <v>3020</v>
          </cell>
          <cell r="E1207" t="str">
            <v>102028520375</v>
          </cell>
        </row>
        <row r="1208">
          <cell r="B1208" t="str">
            <v>102088521401</v>
          </cell>
          <cell r="C1208" t="str">
            <v>ISDN basic access operation standard comfort+ connections to Internet number 077 number 077 7-small, plus, small fast plus, office plus time zone 1</v>
          </cell>
          <cell r="D1208" t="str">
            <v>3020</v>
          </cell>
          <cell r="E1208" t="str">
            <v>102028520375</v>
          </cell>
        </row>
        <row r="1209">
          <cell r="B1209" t="str">
            <v>102088521402</v>
          </cell>
          <cell r="C1209" t="str">
            <v>ISDN basic access operation standard comfort+ connections to Internet number 077 number 077 7-small, plus, small fast plus, office plus time zone 2</v>
          </cell>
          <cell r="D1209" t="str">
            <v>3020</v>
          </cell>
          <cell r="E1209" t="str">
            <v>102028520376</v>
          </cell>
        </row>
        <row r="1210">
          <cell r="B1210" t="str">
            <v>102108521744</v>
          </cell>
          <cell r="C1210" t="str">
            <v>ISDN basic access operation standard business connections to Internet number 077 number 077 7-small, plus, small fast plus, office plus time zone 2</v>
          </cell>
          <cell r="D1210" t="str">
            <v>3020</v>
          </cell>
          <cell r="E1210" t="str">
            <v>102028520376</v>
          </cell>
        </row>
        <row r="1211">
          <cell r="B1211" t="str">
            <v>102028520373</v>
          </cell>
          <cell r="C1211" t="str">
            <v>ISDN basic access operation standard point-to-point connections to Internet number 077 number 077 7-small, plus, small fast plus, office plus time zone 2</v>
          </cell>
          <cell r="D1211" t="str">
            <v>3020</v>
          </cell>
          <cell r="E1211" t="str">
            <v>102028520376</v>
          </cell>
        </row>
        <row r="1212">
          <cell r="B1212" t="str">
            <v>102068521059</v>
          </cell>
          <cell r="C1212" t="str">
            <v>ISDN basic access operation standard comfort connections to Internet number 077 number 077 7-small, plus, small fast plus, office plus time zone 2</v>
          </cell>
          <cell r="D1212" t="str">
            <v>3020</v>
          </cell>
          <cell r="E1212" t="str">
            <v>102028520376</v>
          </cell>
        </row>
        <row r="1213">
          <cell r="B1213" t="str">
            <v>102048520716</v>
          </cell>
          <cell r="C1213" t="str">
            <v>ISDN basic access operation standard point-to-multipoint connections to Internet number 077 number 077 7-small, plus, small fast plus, office plus time zone 2</v>
          </cell>
          <cell r="D1213" t="str">
            <v>3020</v>
          </cell>
          <cell r="E1213" t="str">
            <v>102028520376</v>
          </cell>
        </row>
        <row r="1214">
          <cell r="B1214" t="str">
            <v>102109131754</v>
          </cell>
          <cell r="C1214" t="str">
            <v>ISDN basic access operation business semi-automatic connections to maritime system national outgoing calls standard  VHF</v>
          </cell>
          <cell r="D1214" t="str">
            <v>1030</v>
          </cell>
          <cell r="E1214" t="str">
            <v>102029130384</v>
          </cell>
        </row>
        <row r="1215">
          <cell r="B1215" t="str">
            <v>102049130726</v>
          </cell>
          <cell r="C1215" t="str">
            <v>ISDN basic access operation standard point-to-multipoint semi-automatic connections semi-automatic connections to maritime system national outgoing calls standard  VHF</v>
          </cell>
          <cell r="D1215" t="str">
            <v>1030</v>
          </cell>
          <cell r="E1215" t="str">
            <v>102029130384</v>
          </cell>
        </row>
        <row r="1216">
          <cell r="B1216" t="str">
            <v>102069131069</v>
          </cell>
          <cell r="C1216" t="str">
            <v>ISDN basic access operation comfort semi-automatic connections to maritime system national outgoing calls standard  VHF</v>
          </cell>
          <cell r="D1216" t="str">
            <v>1030</v>
          </cell>
          <cell r="E1216" t="str">
            <v>102029130384</v>
          </cell>
        </row>
        <row r="1217">
          <cell r="B1217" t="str">
            <v>102029130383</v>
          </cell>
          <cell r="C1217" t="str">
            <v>ISDN basic access operation standard point-to-point semi-automatic connections to maritime system national outgoing calls standard  VHF</v>
          </cell>
          <cell r="D1217" t="str">
            <v>1030</v>
          </cell>
          <cell r="E1217" t="str">
            <v>102029130384</v>
          </cell>
        </row>
        <row r="1218">
          <cell r="B1218" t="str">
            <v>102089131412</v>
          </cell>
          <cell r="C1218" t="str">
            <v>ISDN basic access operation comfort+ semi-automatic connections to maritime system national outgoing calls standard  VHF</v>
          </cell>
          <cell r="D1218" t="str">
            <v>1030</v>
          </cell>
          <cell r="E1218" t="str">
            <v>102029130384</v>
          </cell>
        </row>
        <row r="1219">
          <cell r="B1219" t="str">
            <v>102029130385</v>
          </cell>
          <cell r="C1219" t="str">
            <v>ISDN basic access operation standard point-to-point semi-automatic connections to maritime system national outgoing calls urgent  VHF</v>
          </cell>
          <cell r="D1219" t="str">
            <v>1030</v>
          </cell>
          <cell r="E1219" t="str">
            <v>102029130386</v>
          </cell>
        </row>
        <row r="1220">
          <cell r="B1220" t="str">
            <v>102109131756</v>
          </cell>
          <cell r="C1220" t="str">
            <v>ISDN basic access operation business semi-automatic connections to maritime system national outgoing calls urgent  VHF</v>
          </cell>
          <cell r="D1220" t="str">
            <v>1030</v>
          </cell>
          <cell r="E1220" t="str">
            <v>102029130386</v>
          </cell>
        </row>
        <row r="1221">
          <cell r="B1221" t="str">
            <v>102069131071</v>
          </cell>
          <cell r="C1221" t="str">
            <v>ISDN basic access operation comfort semi-automatic connections to maritime system national outgoing calls urgent  VHF</v>
          </cell>
          <cell r="D1221" t="str">
            <v>1030</v>
          </cell>
          <cell r="E1221" t="str">
            <v>102029130386</v>
          </cell>
        </row>
        <row r="1222">
          <cell r="B1222" t="str">
            <v>102089131414</v>
          </cell>
          <cell r="C1222" t="str">
            <v>ISDN basic access operation comfort+ semi-automatic connections to maritime system national outgoing calls urgent  VHF</v>
          </cell>
          <cell r="D1222" t="str">
            <v>1030</v>
          </cell>
          <cell r="E1222" t="str">
            <v>102029130386</v>
          </cell>
        </row>
        <row r="1223">
          <cell r="B1223" t="str">
            <v>102049130728</v>
          </cell>
          <cell r="C1223" t="str">
            <v>ISDN basic access operation standard point-to-multipoint semi-automatic connections semi-automatic connections to maritime system national outgoing calls urgent  VHF</v>
          </cell>
          <cell r="D1223" t="str">
            <v>1030</v>
          </cell>
          <cell r="E1223" t="str">
            <v>102029130386</v>
          </cell>
        </row>
        <row r="1224">
          <cell r="B1224" t="str">
            <v>102110001773</v>
          </cell>
          <cell r="C1224" t="str">
            <v>ISDN basic access operation business to CROAPAK time zone 1</v>
          </cell>
          <cell r="D1224" t="str">
            <v>1030</v>
          </cell>
          <cell r="E1224" t="str">
            <v>102030000404</v>
          </cell>
        </row>
        <row r="1225">
          <cell r="B1225" t="str">
            <v>102090001431</v>
          </cell>
          <cell r="C1225" t="str">
            <v>ISDN basic access operation comfort+ to CROAPAK time zone 1</v>
          </cell>
          <cell r="D1225" t="str">
            <v>1030</v>
          </cell>
          <cell r="E1225" t="str">
            <v>102030000404</v>
          </cell>
        </row>
        <row r="1226">
          <cell r="B1226" t="str">
            <v>102030000402</v>
          </cell>
          <cell r="C1226" t="str">
            <v>ISDN basic access operation standard point-to-point connections to CROAPAK time zone 1</v>
          </cell>
          <cell r="D1226" t="str">
            <v>1030</v>
          </cell>
          <cell r="E1226" t="str">
            <v>102030000404</v>
          </cell>
        </row>
        <row r="1227">
          <cell r="B1227" t="str">
            <v>102050000745</v>
          </cell>
          <cell r="C1227" t="str">
            <v>ISDN basic access operation standard point-to -multipoint connections to CROAPAK time zone 1</v>
          </cell>
          <cell r="D1227" t="str">
            <v>1030</v>
          </cell>
          <cell r="E1227" t="str">
            <v>102030000404</v>
          </cell>
        </row>
        <row r="1228">
          <cell r="B1228" t="str">
            <v>102070001088</v>
          </cell>
          <cell r="C1228" t="str">
            <v>ISDN basic access operation comfort connections to CROAPAK time zone 1</v>
          </cell>
          <cell r="D1228" t="str">
            <v>1030</v>
          </cell>
          <cell r="E1228" t="str">
            <v>102030000404</v>
          </cell>
        </row>
        <row r="1229">
          <cell r="B1229" t="str">
            <v>102050000746</v>
          </cell>
          <cell r="C1229" t="str">
            <v>ISDN basic access operation standard point-to -multipoint connections to CROAPAK time zone 2</v>
          </cell>
          <cell r="D1229" t="str">
            <v>1030</v>
          </cell>
          <cell r="E1229" t="str">
            <v>102030000405</v>
          </cell>
        </row>
        <row r="1230">
          <cell r="B1230" t="str">
            <v>102030000403</v>
          </cell>
          <cell r="C1230" t="str">
            <v>ISDN basic access operation standard point-to-point connections to CROAPAK time zone 2</v>
          </cell>
          <cell r="D1230" t="str">
            <v>1030</v>
          </cell>
          <cell r="E1230" t="str">
            <v>102030000405</v>
          </cell>
        </row>
        <row r="1231">
          <cell r="B1231" t="str">
            <v>102070001089</v>
          </cell>
          <cell r="C1231" t="str">
            <v>ISDN basic access operation comfort connections to CROAPAK time zone 2</v>
          </cell>
          <cell r="D1231" t="str">
            <v>1030</v>
          </cell>
          <cell r="E1231" t="str">
            <v>102030000405</v>
          </cell>
        </row>
        <row r="1232">
          <cell r="B1232" t="str">
            <v>102110001774</v>
          </cell>
          <cell r="C1232" t="str">
            <v>ISDN basic access operation business to CROAPAK time zone 2</v>
          </cell>
          <cell r="D1232" t="str">
            <v>1030</v>
          </cell>
          <cell r="E1232" t="str">
            <v>102030000405</v>
          </cell>
        </row>
        <row r="1233">
          <cell r="B1233" t="str">
            <v>102090001432</v>
          </cell>
          <cell r="C1233" t="str">
            <v>ISDN basic access operation comfort+ to CROAPAK time zone 2</v>
          </cell>
          <cell r="D1233" t="str">
            <v>1030</v>
          </cell>
          <cell r="E1233" t="str">
            <v>102030000405</v>
          </cell>
        </row>
        <row r="1234">
          <cell r="B1234" t="str">
            <v>102111001770</v>
          </cell>
          <cell r="C1234" t="str">
            <v>ISDN basic access operation business semi-automatic connections to maritime system international</v>
          </cell>
          <cell r="D1234" t="str">
            <v>1030</v>
          </cell>
          <cell r="E1234" t="str">
            <v>102031000402</v>
          </cell>
        </row>
        <row r="1235">
          <cell r="B1235" t="str">
            <v>102051000742</v>
          </cell>
          <cell r="C1235" t="str">
            <v>ISDN basic access operation standard point-to-multipoint semi-automatic connections to maritime system international</v>
          </cell>
          <cell r="D1235" t="str">
            <v>1030</v>
          </cell>
          <cell r="E1235" t="str">
            <v>102031000402</v>
          </cell>
        </row>
        <row r="1236">
          <cell r="B1236" t="str">
            <v>102031000399</v>
          </cell>
          <cell r="C1236" t="str">
            <v>ISDN basic access operation standard point-to-point semi-automatic connections to maritime system international</v>
          </cell>
          <cell r="D1236" t="str">
            <v>1030</v>
          </cell>
          <cell r="E1236" t="str">
            <v>102031000402</v>
          </cell>
        </row>
        <row r="1237">
          <cell r="B1237" t="str">
            <v>102071001085</v>
          </cell>
          <cell r="C1237" t="str">
            <v>ISDN basic access operation comfort semi-automatic connections to maritime system international</v>
          </cell>
          <cell r="D1237" t="str">
            <v>1030</v>
          </cell>
          <cell r="E1237" t="str">
            <v>102031000402</v>
          </cell>
        </row>
        <row r="1238">
          <cell r="B1238" t="str">
            <v>102091001428</v>
          </cell>
          <cell r="C1238" t="str">
            <v>ISDN basic access operation comfort+ semi-automatic connections to maritime system international</v>
          </cell>
          <cell r="D1238" t="str">
            <v>1030</v>
          </cell>
          <cell r="E1238" t="str">
            <v>102031000402</v>
          </cell>
        </row>
        <row r="1239">
          <cell r="B1239" t="str">
            <v>102032000403</v>
          </cell>
          <cell r="C1239" t="str">
            <v>ISDN basic access operation standard point-to-point additional services package of additional services subscription</v>
          </cell>
          <cell r="D1239" t="str">
            <v>1030</v>
          </cell>
          <cell r="E1239" t="str">
            <v>102032000421</v>
          </cell>
        </row>
        <row r="1240">
          <cell r="B1240" t="str">
            <v>102092001432</v>
          </cell>
          <cell r="C1240" t="str">
            <v>ISDN basic access operation comfort+ additional services package of additional services subscription</v>
          </cell>
          <cell r="D1240" t="str">
            <v>1030</v>
          </cell>
          <cell r="E1240" t="str">
            <v>102032000421</v>
          </cell>
        </row>
        <row r="1241">
          <cell r="B1241" t="str">
            <v>102052000746</v>
          </cell>
          <cell r="C1241" t="str">
            <v>ISDN basic access operation standard point-to-multipoint additional services package of additional services subscription</v>
          </cell>
          <cell r="D1241" t="str">
            <v>1030</v>
          </cell>
          <cell r="E1241" t="str">
            <v>102032000421</v>
          </cell>
        </row>
        <row r="1242">
          <cell r="B1242" t="str">
            <v>102072001089</v>
          </cell>
          <cell r="C1242" t="str">
            <v>ISDN basic access operation comfort additional services package of additional services subscription</v>
          </cell>
          <cell r="D1242" t="str">
            <v>1030</v>
          </cell>
          <cell r="E1242" t="str">
            <v>102032000421</v>
          </cell>
        </row>
        <row r="1243">
          <cell r="B1243" t="str">
            <v>102112001774</v>
          </cell>
          <cell r="C1243" t="str">
            <v>ISDN basic access operation business additional services package of additional services subscription</v>
          </cell>
          <cell r="D1243" t="str">
            <v>1030</v>
          </cell>
          <cell r="E1243" t="str">
            <v>102032000421</v>
          </cell>
        </row>
        <row r="1244">
          <cell r="B1244" t="str">
            <v>102052000748</v>
          </cell>
          <cell r="C1244" t="str">
            <v>ISDN basic access operation standard point-to-multipoint additional services calling line identification restriction (CLIR) subscription</v>
          </cell>
          <cell r="D1244" t="str">
            <v>1030</v>
          </cell>
          <cell r="E1244" t="str">
            <v>102032000422</v>
          </cell>
        </row>
        <row r="1245">
          <cell r="B1245" t="str">
            <v>102032000405</v>
          </cell>
          <cell r="C1245" t="str">
            <v>ISDN basic access operation standard point-to-point additional services calling line identification restriction (CLIR) subscription</v>
          </cell>
          <cell r="D1245" t="str">
            <v>1030</v>
          </cell>
          <cell r="E1245" t="str">
            <v>102032000422</v>
          </cell>
        </row>
        <row r="1246">
          <cell r="B1246" t="str">
            <v>102112001776</v>
          </cell>
          <cell r="C1246" t="str">
            <v>ISDN basic access operation business additional services calling line identification restriction (CLIR) subscription</v>
          </cell>
          <cell r="D1246" t="str">
            <v>1030</v>
          </cell>
          <cell r="E1246" t="str">
            <v>102032000422</v>
          </cell>
        </row>
        <row r="1247">
          <cell r="B1247" t="str">
            <v>102072001091</v>
          </cell>
          <cell r="C1247" t="str">
            <v>ISDN basic access operation comfort additional services calling line identification restriction (CLIR) subscription</v>
          </cell>
          <cell r="D1247" t="str">
            <v>1030</v>
          </cell>
          <cell r="E1247" t="str">
            <v>102032000422</v>
          </cell>
        </row>
        <row r="1248">
          <cell r="B1248" t="str">
            <v>102092001434</v>
          </cell>
          <cell r="C1248" t="str">
            <v>ISDN basic access operation comfort+ additional services calling line identification restriction (CLIR) subscription</v>
          </cell>
          <cell r="D1248" t="str">
            <v>1030</v>
          </cell>
          <cell r="E1248" t="str">
            <v>102032000422</v>
          </cell>
        </row>
        <row r="1249">
          <cell r="B1249" t="str">
            <v>102043630672</v>
          </cell>
          <cell r="C1249" t="str">
            <v>ISDN basic access Operation standard point-to-point others prohibition of sending one's own number</v>
          </cell>
          <cell r="D1249" t="str">
            <v>1030</v>
          </cell>
          <cell r="E1249" t="str">
            <v>102032000422</v>
          </cell>
        </row>
        <row r="1250">
          <cell r="B1250" t="str">
            <v>102123632043</v>
          </cell>
          <cell r="C1250" t="str">
            <v>ISDN basic access operation business  others prohibition of sending one's own number</v>
          </cell>
          <cell r="D1250" t="str">
            <v>1030</v>
          </cell>
          <cell r="E1250" t="str">
            <v>102032000422</v>
          </cell>
        </row>
        <row r="1251">
          <cell r="B1251" t="str">
            <v>102063631015</v>
          </cell>
          <cell r="C1251" t="str">
            <v>ISDN basic access Operation standard point-to-multipoint others prohibition of sending one's own number</v>
          </cell>
          <cell r="D1251" t="str">
            <v>1030</v>
          </cell>
          <cell r="E1251" t="str">
            <v>102032000422</v>
          </cell>
        </row>
        <row r="1252">
          <cell r="B1252" t="str">
            <v>102103631700</v>
          </cell>
          <cell r="C1252" t="str">
            <v>ISDN basic access operation comfort+  others prohibition of sending one's own number</v>
          </cell>
          <cell r="D1252" t="str">
            <v>1030</v>
          </cell>
          <cell r="E1252" t="str">
            <v>102032000422</v>
          </cell>
        </row>
        <row r="1253">
          <cell r="B1253" t="str">
            <v>102083631358</v>
          </cell>
          <cell r="C1253" t="str">
            <v>ISDN basic access operation comfort others prohibition of sending one's own number</v>
          </cell>
          <cell r="D1253" t="str">
            <v>1030</v>
          </cell>
          <cell r="E1253" t="str">
            <v>102032000422</v>
          </cell>
        </row>
        <row r="1254">
          <cell r="B1254" t="str">
            <v>102032000407</v>
          </cell>
          <cell r="C1254" t="str">
            <v>ISDN basic access operation standard point-to-point additional services connected line identification restriction (COLR) subscription</v>
          </cell>
          <cell r="D1254" t="str">
            <v>1030</v>
          </cell>
          <cell r="E1254" t="str">
            <v>102032000423</v>
          </cell>
        </row>
        <row r="1255">
          <cell r="B1255" t="str">
            <v>102112001778</v>
          </cell>
          <cell r="C1255" t="str">
            <v>ISDN basic access operation business additional services connected line identification restriction (COLR) subscription</v>
          </cell>
          <cell r="D1255" t="str">
            <v>1030</v>
          </cell>
          <cell r="E1255" t="str">
            <v>102032000423</v>
          </cell>
        </row>
        <row r="1256">
          <cell r="B1256" t="str">
            <v>102092001436</v>
          </cell>
          <cell r="C1256" t="str">
            <v>ISDN basic access operation comfort+ additional services connected line identification restriction (COLR) subscription</v>
          </cell>
          <cell r="D1256" t="str">
            <v>1030</v>
          </cell>
          <cell r="E1256" t="str">
            <v>102032000423</v>
          </cell>
        </row>
        <row r="1257">
          <cell r="B1257" t="str">
            <v>102052000750</v>
          </cell>
          <cell r="C1257" t="str">
            <v>ISDN basic access operation standard point-to-multipoint additional services connected line identification restriction (COLR) subscription</v>
          </cell>
          <cell r="D1257" t="str">
            <v>1030</v>
          </cell>
          <cell r="E1257" t="str">
            <v>102032000423</v>
          </cell>
        </row>
        <row r="1258">
          <cell r="B1258" t="str">
            <v>102072001093</v>
          </cell>
          <cell r="C1258" t="str">
            <v>ISDN basic access operation comfort additional services connected line identification restriction (COLR) subscription</v>
          </cell>
          <cell r="D1258" t="str">
            <v>1030</v>
          </cell>
          <cell r="E1258" t="str">
            <v>102032000423</v>
          </cell>
        </row>
        <row r="1259">
          <cell r="B1259" t="str">
            <v>102112001784</v>
          </cell>
          <cell r="C1259" t="str">
            <v>ISDN basic access operation business additional services user to user signalling (UUS)</v>
          </cell>
          <cell r="D1259" t="str">
            <v>1030</v>
          </cell>
          <cell r="E1259" t="str">
            <v>102032000424</v>
          </cell>
        </row>
        <row r="1260">
          <cell r="B1260" t="str">
            <v>102072001099</v>
          </cell>
          <cell r="C1260" t="str">
            <v>ISDN basic access operation comfort additional services user to user signalling (UUS)</v>
          </cell>
          <cell r="D1260" t="str">
            <v>1030</v>
          </cell>
          <cell r="E1260" t="str">
            <v>102032000424</v>
          </cell>
        </row>
        <row r="1261">
          <cell r="B1261" t="str">
            <v>102092001442</v>
          </cell>
          <cell r="C1261" t="str">
            <v>ISDN basic access operation comfort+ additional services user to user signalling (UUS)</v>
          </cell>
          <cell r="D1261" t="str">
            <v>1030</v>
          </cell>
          <cell r="E1261" t="str">
            <v>102032000424</v>
          </cell>
        </row>
        <row r="1262">
          <cell r="B1262" t="str">
            <v>102032000413</v>
          </cell>
          <cell r="C1262" t="str">
            <v>ISDN basic access operation standard point-to-point additional services user to user signalling (UUS)</v>
          </cell>
          <cell r="D1262" t="str">
            <v>1030</v>
          </cell>
          <cell r="E1262" t="str">
            <v>102032000424</v>
          </cell>
        </row>
        <row r="1263">
          <cell r="B1263" t="str">
            <v>102052000756</v>
          </cell>
          <cell r="C1263" t="str">
            <v>ISDN basic access operation standard point-to-multipoint additional services user to user signalling (UUS)</v>
          </cell>
          <cell r="D1263" t="str">
            <v>1030</v>
          </cell>
          <cell r="E1263" t="str">
            <v>102032000424</v>
          </cell>
        </row>
        <row r="1264">
          <cell r="B1264" t="str">
            <v>102052000763</v>
          </cell>
          <cell r="C1264" t="str">
            <v>ISDN basic access operation standard point-to-multipoint additional services closed user group (CUG) subscription</v>
          </cell>
          <cell r="D1264" t="str">
            <v>1030</v>
          </cell>
          <cell r="E1264" t="str">
            <v>102032000425</v>
          </cell>
        </row>
        <row r="1265">
          <cell r="B1265" t="str">
            <v>102112001791</v>
          </cell>
          <cell r="C1265" t="str">
            <v>ISDN basic access operation business additional services closed user group (CUG) subscription</v>
          </cell>
          <cell r="D1265" t="str">
            <v>1030</v>
          </cell>
          <cell r="E1265" t="str">
            <v>102032000425</v>
          </cell>
        </row>
        <row r="1266">
          <cell r="B1266" t="str">
            <v>102072001106</v>
          </cell>
          <cell r="C1266" t="str">
            <v>ISDN basic access operation comfort additional services closed user group (CUG) subscription</v>
          </cell>
          <cell r="D1266" t="str">
            <v>1030</v>
          </cell>
          <cell r="E1266" t="str">
            <v>102032000425</v>
          </cell>
        </row>
        <row r="1267">
          <cell r="B1267" t="str">
            <v>102092001449</v>
          </cell>
          <cell r="C1267" t="str">
            <v>ISDN basic access operation comfort+ additional services closed user group (CUG) subscription</v>
          </cell>
          <cell r="D1267" t="str">
            <v>1030</v>
          </cell>
          <cell r="E1267" t="str">
            <v>102032000425</v>
          </cell>
        </row>
        <row r="1268">
          <cell r="B1268" t="str">
            <v>102032000420</v>
          </cell>
          <cell r="C1268" t="str">
            <v>ISDN basic access operation standard point-to-point additional services closed user group (CUG) subscription</v>
          </cell>
          <cell r="D1268" t="str">
            <v>1030</v>
          </cell>
          <cell r="E1268" t="str">
            <v>102032000425</v>
          </cell>
        </row>
        <row r="1269">
          <cell r="B1269" t="str">
            <v>102032001403</v>
          </cell>
          <cell r="C1269" t="str">
            <v>ISDN basic access operation standard point-to-point additional services package of additional services activation</v>
          </cell>
          <cell r="D1269" t="str">
            <v>1030</v>
          </cell>
          <cell r="E1269" t="str">
            <v>102032001404</v>
          </cell>
        </row>
        <row r="1270">
          <cell r="B1270" t="str">
            <v>102052001746</v>
          </cell>
          <cell r="C1270" t="str">
            <v>ISDN basic access operation standard point-to-multipoint additional services package of additional services activation</v>
          </cell>
          <cell r="D1270" t="str">
            <v>1030</v>
          </cell>
          <cell r="E1270" t="str">
            <v>102032001404</v>
          </cell>
        </row>
        <row r="1271">
          <cell r="B1271" t="str">
            <v>102112001874</v>
          </cell>
          <cell r="C1271" t="str">
            <v>ISDN basic access operation business additional services package of additional services activation</v>
          </cell>
          <cell r="D1271" t="str">
            <v>1030</v>
          </cell>
          <cell r="E1271" t="str">
            <v>102032001404</v>
          </cell>
        </row>
        <row r="1272">
          <cell r="B1272" t="str">
            <v>102072001189</v>
          </cell>
          <cell r="C1272" t="str">
            <v>ISDN basic access operation comfort additional services package of additional services activation</v>
          </cell>
          <cell r="D1272" t="str">
            <v>1030</v>
          </cell>
          <cell r="E1272" t="str">
            <v>102032001404</v>
          </cell>
        </row>
        <row r="1273">
          <cell r="B1273" t="str">
            <v>102092001532</v>
          </cell>
          <cell r="C1273" t="str">
            <v>ISDN basic access operation comfort+ additional services package of additional services activation</v>
          </cell>
          <cell r="D1273" t="str">
            <v>1030</v>
          </cell>
          <cell r="E1273" t="str">
            <v>102032001404</v>
          </cell>
        </row>
        <row r="1274">
          <cell r="B1274" t="str">
            <v>102052001748</v>
          </cell>
          <cell r="C1274" t="str">
            <v>ISDN basic access operation standard point-to-multipoint additional services calling line identification restriction (CLIR) activation</v>
          </cell>
          <cell r="D1274" t="str">
            <v>1030</v>
          </cell>
          <cell r="E1274" t="str">
            <v>102032001406</v>
          </cell>
        </row>
        <row r="1275">
          <cell r="B1275" t="str">
            <v>102072001191</v>
          </cell>
          <cell r="C1275" t="str">
            <v>ISDN basic access operation comfort additional services calling line identification restriction (CLIR) activation</v>
          </cell>
          <cell r="D1275" t="str">
            <v>1030</v>
          </cell>
          <cell r="E1275" t="str">
            <v>102032001406</v>
          </cell>
        </row>
        <row r="1276">
          <cell r="B1276" t="str">
            <v>102112001876</v>
          </cell>
          <cell r="C1276" t="str">
            <v>ISDN basic access operation business additional services calling line identification restriction (CLIR) activation</v>
          </cell>
          <cell r="D1276" t="str">
            <v>1030</v>
          </cell>
          <cell r="E1276" t="str">
            <v>102032001406</v>
          </cell>
        </row>
        <row r="1277">
          <cell r="B1277" t="str">
            <v>102092001534</v>
          </cell>
          <cell r="C1277" t="str">
            <v>ISDN basic access operation comfort+ additional services calling line identification restriction (CLIR) activation</v>
          </cell>
          <cell r="D1277" t="str">
            <v>1030</v>
          </cell>
          <cell r="E1277" t="str">
            <v>102032001406</v>
          </cell>
        </row>
        <row r="1278">
          <cell r="B1278" t="str">
            <v>102032001405</v>
          </cell>
          <cell r="C1278" t="str">
            <v>ISDN basic access operation standard point-to-point additional services calling line identification restriction (CLIR) activation</v>
          </cell>
          <cell r="D1278" t="str">
            <v>1030</v>
          </cell>
          <cell r="E1278" t="str">
            <v>102032001406</v>
          </cell>
        </row>
        <row r="1279">
          <cell r="B1279" t="str">
            <v>102052001750</v>
          </cell>
          <cell r="C1279" t="str">
            <v>ISDN basic access operation standard point-to-multipoint additional services connected line identification restriction (COLR) activation</v>
          </cell>
          <cell r="D1279" t="str">
            <v>1030</v>
          </cell>
          <cell r="E1279" t="str">
            <v>102032001408</v>
          </cell>
        </row>
        <row r="1280">
          <cell r="B1280" t="str">
            <v>102092001536</v>
          </cell>
          <cell r="C1280" t="str">
            <v>ISDN basic access operation comfort+ additional services connected line identification restriction (COLR) activation</v>
          </cell>
          <cell r="D1280" t="str">
            <v>1030</v>
          </cell>
          <cell r="E1280" t="str">
            <v>102032001408</v>
          </cell>
        </row>
        <row r="1281">
          <cell r="B1281" t="str">
            <v>102032001407</v>
          </cell>
          <cell r="C1281" t="str">
            <v>ISDN basic access operation standard point-to-point additional services connected line identification restriction (COLR) activation</v>
          </cell>
          <cell r="D1281" t="str">
            <v>1030</v>
          </cell>
          <cell r="E1281" t="str">
            <v>102032001408</v>
          </cell>
        </row>
        <row r="1282">
          <cell r="B1282" t="str">
            <v>102112001878</v>
          </cell>
          <cell r="C1282" t="str">
            <v>ISDN basic access operation business additional services connected line identification restriction (COLR) activation</v>
          </cell>
          <cell r="D1282" t="str">
            <v>1030</v>
          </cell>
          <cell r="E1282" t="str">
            <v>102032001408</v>
          </cell>
        </row>
        <row r="1283">
          <cell r="B1283" t="str">
            <v>102072001193</v>
          </cell>
          <cell r="C1283" t="str">
            <v>ISDN basic access operation comfort additional services connected line identification restriction (COLR) activation</v>
          </cell>
          <cell r="D1283" t="str">
            <v>1030</v>
          </cell>
          <cell r="E1283" t="str">
            <v>102032001408</v>
          </cell>
        </row>
        <row r="1284">
          <cell r="B1284" t="str">
            <v>102092001549</v>
          </cell>
          <cell r="C1284" t="str">
            <v>ISDN basic access operation comfort+ additional services closed user group (CUG) activation</v>
          </cell>
          <cell r="D1284" t="str">
            <v>1030</v>
          </cell>
          <cell r="E1284" t="str">
            <v>102032001423</v>
          </cell>
        </row>
        <row r="1285">
          <cell r="B1285" t="str">
            <v>102072001206</v>
          </cell>
          <cell r="C1285" t="str">
            <v>ISDN basic access operation comfort additional services closed user group (CUG) activation</v>
          </cell>
          <cell r="D1285" t="str">
            <v>1030</v>
          </cell>
          <cell r="E1285" t="str">
            <v>102032001423</v>
          </cell>
        </row>
        <row r="1286">
          <cell r="B1286" t="str">
            <v>102112001891</v>
          </cell>
          <cell r="C1286" t="str">
            <v>ISDN basic access operation business additional services closed user group (CUG) activation</v>
          </cell>
          <cell r="D1286" t="str">
            <v>1030</v>
          </cell>
          <cell r="E1286" t="str">
            <v>102032001423</v>
          </cell>
        </row>
        <row r="1287">
          <cell r="B1287" t="str">
            <v>102052001763</v>
          </cell>
          <cell r="C1287" t="str">
            <v>ISDN basic access operation standard point-to-multipoint additional services closed user group (CUG) activation</v>
          </cell>
          <cell r="D1287" t="str">
            <v>1030</v>
          </cell>
          <cell r="E1287" t="str">
            <v>102032001423</v>
          </cell>
        </row>
        <row r="1288">
          <cell r="B1288" t="str">
            <v>102032001420</v>
          </cell>
          <cell r="C1288" t="str">
            <v>ISDN basic access operation standard point-to-point additional services closed user group (CUG) activation</v>
          </cell>
          <cell r="D1288" t="str">
            <v>1030</v>
          </cell>
          <cell r="E1288" t="str">
            <v>102032001423</v>
          </cell>
        </row>
        <row r="1289">
          <cell r="B1289" t="str">
            <v>102072001207</v>
          </cell>
          <cell r="C1289" t="str">
            <v>ISDN basic access operation comfort additional services conference call (up to 22 participants) activation</v>
          </cell>
          <cell r="D1289" t="str">
            <v>1030</v>
          </cell>
          <cell r="E1289" t="str">
            <v>102032001424</v>
          </cell>
        </row>
        <row r="1290">
          <cell r="B1290" t="str">
            <v>102092001550</v>
          </cell>
          <cell r="C1290" t="str">
            <v>ISDN basic access operation comfort+ additional services conference call (up to 22 participants) activation</v>
          </cell>
          <cell r="D1290" t="str">
            <v>1030</v>
          </cell>
          <cell r="E1290" t="str">
            <v>102032001424</v>
          </cell>
        </row>
        <row r="1291">
          <cell r="B1291" t="str">
            <v>102112001892</v>
          </cell>
          <cell r="C1291" t="str">
            <v>ISDN basic access operation business additional services conference call (up to 22 participants) activation</v>
          </cell>
          <cell r="D1291" t="str">
            <v>1030</v>
          </cell>
          <cell r="E1291" t="str">
            <v>102032001424</v>
          </cell>
        </row>
        <row r="1292">
          <cell r="B1292" t="str">
            <v>102052001764</v>
          </cell>
          <cell r="C1292" t="str">
            <v>ISDN basic access operation standard point-to-multipoint additional services conference call (up to 22 participants) activation</v>
          </cell>
          <cell r="D1292" t="str">
            <v>1030</v>
          </cell>
          <cell r="E1292" t="str">
            <v>102032001424</v>
          </cell>
        </row>
        <row r="1293">
          <cell r="B1293" t="str">
            <v>102032001421</v>
          </cell>
          <cell r="C1293" t="str">
            <v>ISDN basic access operation standard point-to-point additional services conference call (up to 22 participants) activation</v>
          </cell>
          <cell r="D1293" t="str">
            <v>1030</v>
          </cell>
          <cell r="E1293" t="str">
            <v>102032001424</v>
          </cell>
        </row>
        <row r="1294">
          <cell r="B1294" t="str">
            <v>102052001765</v>
          </cell>
          <cell r="C1294" t="str">
            <v>ISDN basic access operation standard point-to-multipoint additional services conference call (up to 22 participants) subscription for each further month</v>
          </cell>
          <cell r="D1294" t="str">
            <v>1030</v>
          </cell>
          <cell r="E1294" t="str">
            <v>102032001425</v>
          </cell>
        </row>
        <row r="1295">
          <cell r="B1295" t="str">
            <v>102032001422</v>
          </cell>
          <cell r="C1295" t="str">
            <v>ISDN basic access operation standard point-to-point additional services conference call (up to 22 participants) subscription for each further month</v>
          </cell>
          <cell r="D1295" t="str">
            <v>1030</v>
          </cell>
          <cell r="E1295" t="str">
            <v>102032001425</v>
          </cell>
        </row>
        <row r="1296">
          <cell r="B1296" t="str">
            <v>102092001551</v>
          </cell>
          <cell r="C1296" t="str">
            <v>ISDN basic access operation comfort+ additional services conference call (up to 22 participants) subscription for each further month</v>
          </cell>
          <cell r="D1296" t="str">
            <v>1030</v>
          </cell>
          <cell r="E1296" t="str">
            <v>102032001425</v>
          </cell>
        </row>
        <row r="1297">
          <cell r="B1297" t="str">
            <v>102072001208</v>
          </cell>
          <cell r="C1297" t="str">
            <v>ISDN basic access operation comfort additional services conference call (up to 22 participants) subscription for each further month</v>
          </cell>
          <cell r="D1297" t="str">
            <v>1030</v>
          </cell>
          <cell r="E1297" t="str">
            <v>102032001425</v>
          </cell>
        </row>
        <row r="1298">
          <cell r="B1298" t="str">
            <v>102112001893</v>
          </cell>
          <cell r="C1298" t="str">
            <v>ISDN basic access operation business additional services conference call (up to 22 participants) subscription for each further month</v>
          </cell>
          <cell r="D1298" t="str">
            <v>1030</v>
          </cell>
          <cell r="E1298" t="str">
            <v>102032001425</v>
          </cell>
        </row>
        <row r="1299">
          <cell r="B1299" t="str">
            <v>102032001430</v>
          </cell>
          <cell r="C1299" t="str">
            <v>ISDN basic access operation standard point-to-point additional services non-display of calling number noCLIP activation</v>
          </cell>
          <cell r="D1299" t="str">
            <v>1030</v>
          </cell>
          <cell r="E1299" t="str">
            <v>102032001431</v>
          </cell>
        </row>
        <row r="1300">
          <cell r="B1300" t="str">
            <v>102072001210</v>
          </cell>
          <cell r="C1300" t="str">
            <v>ISDN basic access operation comfort additional services non-display of calling number noCLIP activation</v>
          </cell>
          <cell r="D1300" t="str">
            <v>1030</v>
          </cell>
          <cell r="E1300" t="str">
            <v>102032001431</v>
          </cell>
        </row>
        <row r="1301">
          <cell r="B1301" t="str">
            <v>102052001770</v>
          </cell>
          <cell r="C1301" t="str">
            <v>ISDN basic access operation standard point-to-multipoint additional services non-display of calling number noCLIP activation</v>
          </cell>
          <cell r="D1301" t="str">
            <v>1030</v>
          </cell>
          <cell r="E1301" t="str">
            <v>102032001431</v>
          </cell>
        </row>
        <row r="1302">
          <cell r="B1302" t="str">
            <v>102092001560</v>
          </cell>
          <cell r="C1302" t="str">
            <v>ISDN basic access operation comfort+ additional services non-display of calling number noCLIP activation</v>
          </cell>
          <cell r="D1302" t="str">
            <v>1030</v>
          </cell>
          <cell r="E1302" t="str">
            <v>102032001431</v>
          </cell>
        </row>
        <row r="1303">
          <cell r="B1303" t="str">
            <v>102112001900</v>
          </cell>
          <cell r="C1303" t="str">
            <v>ISDN basic access operation business additional services non-display of calling number noCLIP activation</v>
          </cell>
          <cell r="D1303" t="str">
            <v>1030</v>
          </cell>
          <cell r="E1303" t="str">
            <v>102032001431</v>
          </cell>
        </row>
        <row r="1304">
          <cell r="B1304" t="str">
            <v>102092001565</v>
          </cell>
          <cell r="C1304" t="str">
            <v>ISDN basic access operation comfort+ additional services Call forwarding rejection (CFR) activation</v>
          </cell>
          <cell r="D1304" t="str">
            <v>1030</v>
          </cell>
          <cell r="E1304" t="str">
            <v>102032001436</v>
          </cell>
        </row>
        <row r="1305">
          <cell r="B1305" t="str">
            <v>102032001435</v>
          </cell>
          <cell r="C1305" t="str">
            <v>ISDN basic access operation standard point-to-point additional services Call forwarding rejection (CFR) activation</v>
          </cell>
          <cell r="D1305" t="str">
            <v>1030</v>
          </cell>
          <cell r="E1305" t="str">
            <v>102032001436</v>
          </cell>
        </row>
        <row r="1306">
          <cell r="B1306" t="str">
            <v>102112001905</v>
          </cell>
          <cell r="C1306" t="str">
            <v>ISDN basic access operation business additional services Call forwarding rejection (CFR) activation</v>
          </cell>
          <cell r="D1306" t="str">
            <v>1030</v>
          </cell>
          <cell r="E1306" t="str">
            <v>102032001436</v>
          </cell>
        </row>
        <row r="1307">
          <cell r="B1307" t="str">
            <v>102052001775</v>
          </cell>
          <cell r="C1307" t="str">
            <v>ISDN basic access operation standard point-to-multipoint additional services Call forwarding rejection (CFR) activation</v>
          </cell>
          <cell r="D1307" t="str">
            <v>1030</v>
          </cell>
          <cell r="E1307" t="str">
            <v>102032001436</v>
          </cell>
        </row>
        <row r="1308">
          <cell r="B1308" t="str">
            <v>102072001215</v>
          </cell>
          <cell r="C1308" t="str">
            <v>ISDN basic access operation comfort additional services Call forwarding rejection (CFR) activation</v>
          </cell>
          <cell r="D1308" t="str">
            <v>1030</v>
          </cell>
          <cell r="E1308" t="str">
            <v>102032001436</v>
          </cell>
        </row>
        <row r="1309">
          <cell r="B1309" t="str">
            <v>102043000582</v>
          </cell>
          <cell r="C1309" t="str">
            <v>ISDN basic access Operation standard point-to-point others 900 - announcements of long distance calls</v>
          </cell>
          <cell r="D1309" t="str">
            <v>1030</v>
          </cell>
          <cell r="E1309" t="str">
            <v>102043000589</v>
          </cell>
        </row>
        <row r="1310">
          <cell r="B1310" t="str">
            <v>102123001953</v>
          </cell>
          <cell r="C1310" t="str">
            <v>ISDN basic access operation business  others 900 - announcements of long distance calls</v>
          </cell>
          <cell r="D1310" t="str">
            <v>1030</v>
          </cell>
          <cell r="E1310" t="str">
            <v>102043000589</v>
          </cell>
        </row>
        <row r="1311">
          <cell r="B1311" t="str">
            <v>102083001268</v>
          </cell>
          <cell r="C1311" t="str">
            <v>ISDN basic access operation comfort others  900 - announcements of long distance calls</v>
          </cell>
          <cell r="D1311" t="str">
            <v>1030</v>
          </cell>
          <cell r="E1311" t="str">
            <v>102043000589</v>
          </cell>
        </row>
        <row r="1312">
          <cell r="B1312" t="str">
            <v>102103001610</v>
          </cell>
          <cell r="C1312" t="str">
            <v>ISDN basic access operation comfort+  others 900 - announcements of long distance calls</v>
          </cell>
          <cell r="D1312" t="str">
            <v>1030</v>
          </cell>
          <cell r="E1312" t="str">
            <v>102043000589</v>
          </cell>
        </row>
        <row r="1313">
          <cell r="B1313" t="str">
            <v>102063000925</v>
          </cell>
          <cell r="C1313" t="str">
            <v>ISDN basic access Operation standard point-to-multipoint others 900 - announcements of long distance calls</v>
          </cell>
          <cell r="D1313" t="str">
            <v>1030</v>
          </cell>
          <cell r="E1313" t="str">
            <v>102043000589</v>
          </cell>
        </row>
        <row r="1314">
          <cell r="B1314" t="str">
            <v>102083001269</v>
          </cell>
          <cell r="C1314" t="str">
            <v>ISDN basic access operation comfort others 901 - announcement of international calls</v>
          </cell>
          <cell r="D1314" t="str">
            <v>1030</v>
          </cell>
          <cell r="E1314" t="str">
            <v>102043000590</v>
          </cell>
        </row>
        <row r="1315">
          <cell r="B1315" t="str">
            <v>102123001954</v>
          </cell>
          <cell r="C1315" t="str">
            <v>ISDN basic access operation business others 901 - announcement of international calls</v>
          </cell>
          <cell r="D1315" t="str">
            <v>1030</v>
          </cell>
          <cell r="E1315" t="str">
            <v>102043000590</v>
          </cell>
        </row>
        <row r="1316">
          <cell r="B1316" t="str">
            <v>102043000583</v>
          </cell>
          <cell r="C1316" t="str">
            <v>ISDN basic access Operation standard point-to-point others 901 - announcement of international calls</v>
          </cell>
          <cell r="D1316" t="str">
            <v>1030</v>
          </cell>
          <cell r="E1316" t="str">
            <v>102043000590</v>
          </cell>
        </row>
        <row r="1317">
          <cell r="B1317" t="str">
            <v>102063000926</v>
          </cell>
          <cell r="C1317" t="str">
            <v>ISDN basic access Operation standard point-to-multipoint others 901 - announcement of international calls</v>
          </cell>
          <cell r="D1317" t="str">
            <v>1030</v>
          </cell>
          <cell r="E1317" t="str">
            <v>102043000590</v>
          </cell>
        </row>
        <row r="1318">
          <cell r="B1318" t="str">
            <v>102103001611</v>
          </cell>
          <cell r="C1318" t="str">
            <v>ISDN basic access operation comfort+ others 901 - announcement of international calls</v>
          </cell>
          <cell r="D1318" t="str">
            <v>1030</v>
          </cell>
          <cell r="E1318" t="str">
            <v>102043000590</v>
          </cell>
        </row>
        <row r="1319">
          <cell r="B1319" t="str">
            <v>102123001955</v>
          </cell>
          <cell r="C1319" t="str">
            <v>ISDN basic access operation business  others 902 - international information</v>
          </cell>
          <cell r="D1319" t="str">
            <v>1030</v>
          </cell>
          <cell r="E1319" t="str">
            <v>102043000591</v>
          </cell>
        </row>
        <row r="1320">
          <cell r="B1320" t="str">
            <v>102063000927</v>
          </cell>
          <cell r="C1320" t="str">
            <v>ISDN basic access Operation standard point-to-multipoint others 902 - international information</v>
          </cell>
          <cell r="D1320" t="str">
            <v>1030</v>
          </cell>
          <cell r="E1320" t="str">
            <v>102043000591</v>
          </cell>
        </row>
        <row r="1321">
          <cell r="B1321" t="str">
            <v>102103001612</v>
          </cell>
          <cell r="C1321" t="str">
            <v>ISDN basic access operation comfort+  others 902 - international information</v>
          </cell>
          <cell r="D1321" t="str">
            <v>1030</v>
          </cell>
          <cell r="E1321" t="str">
            <v>102043000591</v>
          </cell>
        </row>
        <row r="1322">
          <cell r="B1322" t="str">
            <v>102083001270</v>
          </cell>
          <cell r="C1322" t="str">
            <v>ISDN basic access operation comfort others  902 - international information</v>
          </cell>
          <cell r="D1322" t="str">
            <v>1030</v>
          </cell>
          <cell r="E1322" t="str">
            <v>102043000591</v>
          </cell>
        </row>
        <row r="1323">
          <cell r="B1323" t="str">
            <v>102043000584</v>
          </cell>
          <cell r="C1323" t="str">
            <v>ISDN basic access Operation standard point-to-point others 902 - international information</v>
          </cell>
          <cell r="D1323" t="str">
            <v>1030</v>
          </cell>
          <cell r="E1323" t="str">
            <v>102043000591</v>
          </cell>
        </row>
        <row r="1324">
          <cell r="B1324" t="str">
            <v>102103001613</v>
          </cell>
          <cell r="C1324" t="str">
            <v>ISDN basic access operation comfort+  others 904 - registrations for invitations</v>
          </cell>
          <cell r="D1324" t="str">
            <v>1030</v>
          </cell>
          <cell r="E1324" t="str">
            <v>102043000592</v>
          </cell>
        </row>
        <row r="1325">
          <cell r="B1325" t="str">
            <v>102063000928</v>
          </cell>
          <cell r="C1325" t="str">
            <v>ISDN basic access Operation standard point-to-multipoint others 904 - registrations for invitations</v>
          </cell>
          <cell r="D1325" t="str">
            <v>1030</v>
          </cell>
          <cell r="E1325" t="str">
            <v>102043000592</v>
          </cell>
        </row>
        <row r="1326">
          <cell r="B1326" t="str">
            <v>102083001271</v>
          </cell>
          <cell r="C1326" t="str">
            <v>ISDN basic access operation comfort others  904 - registrations for invitations</v>
          </cell>
          <cell r="D1326" t="str">
            <v>1030</v>
          </cell>
          <cell r="E1326" t="str">
            <v>102043000592</v>
          </cell>
        </row>
        <row r="1327">
          <cell r="B1327" t="str">
            <v>102043000585</v>
          </cell>
          <cell r="C1327" t="str">
            <v>ISDN basic access Operation standard point-to-point others 904 - registrations for invitations</v>
          </cell>
          <cell r="D1327" t="str">
            <v>1030</v>
          </cell>
          <cell r="E1327" t="str">
            <v>102043000592</v>
          </cell>
        </row>
        <row r="1328">
          <cell r="B1328" t="str">
            <v>102123001956</v>
          </cell>
          <cell r="C1328" t="str">
            <v>ISDN basic access operation business  others 904 - registrations for invitations</v>
          </cell>
          <cell r="D1328" t="str">
            <v>1030</v>
          </cell>
          <cell r="E1328" t="str">
            <v>102043000592</v>
          </cell>
        </row>
        <row r="1329">
          <cell r="B1329" t="str">
            <v>102043000586</v>
          </cell>
          <cell r="C1329" t="str">
            <v>ISDN basic access Operation standard point-to-point others 9122 - controller</v>
          </cell>
          <cell r="D1329" t="str">
            <v>1030</v>
          </cell>
          <cell r="E1329" t="str">
            <v>102043000593</v>
          </cell>
        </row>
        <row r="1330">
          <cell r="B1330" t="str">
            <v>102043000587</v>
          </cell>
          <cell r="C1330" t="str">
            <v>ISDN basic access Operation standard point-to-point others 9123 - controller</v>
          </cell>
          <cell r="D1330" t="str">
            <v>1030</v>
          </cell>
          <cell r="E1330" t="str">
            <v>102043000593</v>
          </cell>
        </row>
        <row r="1331">
          <cell r="B1331" t="str">
            <v>102063000929</v>
          </cell>
          <cell r="C1331" t="str">
            <v>ISDN basic access Operation standard point-to-multipoint others 9122 - controller</v>
          </cell>
          <cell r="D1331" t="str">
            <v>1030</v>
          </cell>
          <cell r="E1331" t="str">
            <v>102043000593</v>
          </cell>
        </row>
        <row r="1332">
          <cell r="B1332" t="str">
            <v>102063000930</v>
          </cell>
          <cell r="C1332" t="str">
            <v>ISDN basic access Operation standard point-to-multipoint others 9123 - controller</v>
          </cell>
          <cell r="D1332" t="str">
            <v>1030</v>
          </cell>
          <cell r="E1332" t="str">
            <v>102043000593</v>
          </cell>
        </row>
        <row r="1333">
          <cell r="B1333" t="str">
            <v>102103001614</v>
          </cell>
          <cell r="C1333" t="str">
            <v>ISDN basic access operation comfort+  others 9122 - controller</v>
          </cell>
          <cell r="D1333" t="str">
            <v>1030</v>
          </cell>
          <cell r="E1333" t="str">
            <v>102043000593</v>
          </cell>
        </row>
        <row r="1334">
          <cell r="B1334" t="str">
            <v>102103001615</v>
          </cell>
          <cell r="C1334" t="str">
            <v>ISDN basic access operation comfort+  others 9123 - controller</v>
          </cell>
          <cell r="D1334" t="str">
            <v>1030</v>
          </cell>
          <cell r="E1334" t="str">
            <v>102043000593</v>
          </cell>
        </row>
        <row r="1335">
          <cell r="B1335" t="str">
            <v>102043450616</v>
          </cell>
          <cell r="C1335" t="str">
            <v>ISDN basic access Operation standard point-to-point others complaints  9120 - bill complaints and information on CRONET</v>
          </cell>
          <cell r="D1335" t="str">
            <v>1030</v>
          </cell>
          <cell r="E1335" t="str">
            <v>102043000593</v>
          </cell>
        </row>
        <row r="1336">
          <cell r="B1336" t="str">
            <v>102063450959</v>
          </cell>
          <cell r="C1336" t="str">
            <v>ISDN basic access Operation standard point-to-multipoint others complaints  9120 - bill complaints and information on CRONET</v>
          </cell>
          <cell r="D1336" t="str">
            <v>1030</v>
          </cell>
          <cell r="E1336" t="str">
            <v>102043000593</v>
          </cell>
        </row>
        <row r="1337">
          <cell r="B1337" t="str">
            <v>102103451644</v>
          </cell>
          <cell r="C1337" t="str">
            <v>ISDN basic access operation comfort+  others complaints  9120 - bill complaints and information on CRONET</v>
          </cell>
          <cell r="D1337" t="str">
            <v>1030</v>
          </cell>
          <cell r="E1337" t="str">
            <v>102043000593</v>
          </cell>
        </row>
        <row r="1338">
          <cell r="B1338" t="str">
            <v>102123451987</v>
          </cell>
          <cell r="C1338" t="str">
            <v>ISDN basic access operation business  others complaints  9120 - bill complaints and information on CRONET</v>
          </cell>
          <cell r="D1338" t="str">
            <v>1030</v>
          </cell>
          <cell r="E1338" t="str">
            <v>102043000593</v>
          </cell>
        </row>
        <row r="1339">
          <cell r="B1339" t="str">
            <v>102083001273</v>
          </cell>
          <cell r="C1339" t="str">
            <v>ISDN basic access operation comfort others  9123 - controller</v>
          </cell>
          <cell r="D1339" t="str">
            <v>1030</v>
          </cell>
          <cell r="E1339" t="str">
            <v>102043000593</v>
          </cell>
        </row>
        <row r="1340">
          <cell r="B1340" t="str">
            <v>102083001272</v>
          </cell>
          <cell r="C1340" t="str">
            <v>ISDN basic access operation comfort others  9122 - controller</v>
          </cell>
          <cell r="D1340" t="str">
            <v>1030</v>
          </cell>
          <cell r="E1340" t="str">
            <v>102043000593</v>
          </cell>
        </row>
        <row r="1341">
          <cell r="B1341" t="str">
            <v>102123001958</v>
          </cell>
          <cell r="C1341" t="str">
            <v>ISDN basic access operation business  others 9123 - controller</v>
          </cell>
          <cell r="D1341" t="str">
            <v>1030</v>
          </cell>
          <cell r="E1341" t="str">
            <v>102043000593</v>
          </cell>
        </row>
        <row r="1342">
          <cell r="B1342" t="str">
            <v>102083451302</v>
          </cell>
          <cell r="C1342" t="str">
            <v>ISDN basic access operation comfort others complaints  9120 - bill complaints and information on CRONET</v>
          </cell>
          <cell r="D1342" t="str">
            <v>1030</v>
          </cell>
          <cell r="E1342" t="str">
            <v>102043000593</v>
          </cell>
        </row>
        <row r="1343">
          <cell r="B1343" t="str">
            <v>102123001957</v>
          </cell>
          <cell r="C1343" t="str">
            <v>ISDN basic access operation business  others 9122 - controller</v>
          </cell>
          <cell r="D1343" t="str">
            <v>1030</v>
          </cell>
          <cell r="E1343" t="str">
            <v>102043000593</v>
          </cell>
        </row>
        <row r="1344">
          <cell r="B1344" t="str">
            <v>102103001616</v>
          </cell>
          <cell r="C1344" t="str">
            <v>ISDN basic access operation comfort+  others 902 - per accomplished information on international telephone number</v>
          </cell>
          <cell r="D1344" t="str">
            <v>1030</v>
          </cell>
          <cell r="E1344" t="str">
            <v>102043000594</v>
          </cell>
        </row>
        <row r="1345">
          <cell r="B1345" t="str">
            <v>102123001959</v>
          </cell>
          <cell r="C1345" t="str">
            <v>ISDN basic access operation business  others 902 - per accomplished information on international telephone number</v>
          </cell>
          <cell r="D1345" t="str">
            <v>1030</v>
          </cell>
          <cell r="E1345" t="str">
            <v>102043000594</v>
          </cell>
        </row>
        <row r="1346">
          <cell r="B1346" t="str">
            <v>102083001274</v>
          </cell>
          <cell r="C1346" t="str">
            <v>ISDN basic access operation comfort others  902 - per accomplished information on international telephone number</v>
          </cell>
          <cell r="D1346" t="str">
            <v>1030</v>
          </cell>
          <cell r="E1346" t="str">
            <v>102043000594</v>
          </cell>
        </row>
        <row r="1347">
          <cell r="B1347" t="str">
            <v>102043000588</v>
          </cell>
          <cell r="C1347" t="str">
            <v>ISDN basic access Operation standard point-to-point others 902 - per accomplished information on international telephone number</v>
          </cell>
          <cell r="D1347" t="str">
            <v>1030</v>
          </cell>
          <cell r="E1347" t="str">
            <v>102043000594</v>
          </cell>
        </row>
        <row r="1348">
          <cell r="B1348" t="str">
            <v>102063000931</v>
          </cell>
          <cell r="C1348" t="str">
            <v>ISDN basic access Operation standard point-to-multipoint others 902 - per accomplished information on international telephone number</v>
          </cell>
          <cell r="D1348" t="str">
            <v>1030</v>
          </cell>
          <cell r="E1348" t="str">
            <v>102043000594</v>
          </cell>
        </row>
        <row r="1349">
          <cell r="B1349" t="str">
            <v>102043003317</v>
          </cell>
          <cell r="C1349" t="str">
            <v>ISDN basic access Operation standard point-to-point others 0615 - access to the ""Televoting service""</v>
          </cell>
          <cell r="D1349" t="str">
            <v>1030</v>
          </cell>
          <cell r="E1349" t="str">
            <v>102043003325</v>
          </cell>
        </row>
        <row r="1350">
          <cell r="B1350" t="str">
            <v>102123003333</v>
          </cell>
          <cell r="C1350" t="str">
            <v>ISDN basic access operation business  others 0615 - access to the ""Televoting service""</v>
          </cell>
          <cell r="D1350" t="str">
            <v>1030</v>
          </cell>
          <cell r="E1350" t="str">
            <v>102043003325</v>
          </cell>
        </row>
        <row r="1351">
          <cell r="B1351" t="str">
            <v>102083003325</v>
          </cell>
          <cell r="C1351" t="str">
            <v>ISDN basic access operation comfort others 0615 - access to the ""Televoting service""</v>
          </cell>
          <cell r="D1351" t="str">
            <v>1030</v>
          </cell>
          <cell r="E1351" t="str">
            <v>102043003325</v>
          </cell>
        </row>
        <row r="1352">
          <cell r="B1352" t="str">
            <v>102063003321</v>
          </cell>
          <cell r="C1352" t="str">
            <v>ISDN basic access Operation standard point-to-multipoint others 0615 - access to the ""Televoting service""</v>
          </cell>
          <cell r="D1352" t="str">
            <v>1030</v>
          </cell>
          <cell r="E1352" t="str">
            <v>102043003325</v>
          </cell>
        </row>
        <row r="1353">
          <cell r="B1353" t="str">
            <v>102103003329</v>
          </cell>
          <cell r="C1353" t="str">
            <v>ISDN basic access operation comfort+  others 0615 - access to the ""Televoting service""</v>
          </cell>
          <cell r="D1353" t="str">
            <v>1030</v>
          </cell>
          <cell r="E1353" t="str">
            <v>102043003325</v>
          </cell>
        </row>
        <row r="1354">
          <cell r="B1354" t="str">
            <v>102063003322</v>
          </cell>
          <cell r="C1354" t="str">
            <v>ISDN basic access Operation standard point-to-multipoint others 96 - sending of telegrams by phone</v>
          </cell>
          <cell r="D1354" t="str">
            <v>1030</v>
          </cell>
          <cell r="E1354" t="str">
            <v>102043003326</v>
          </cell>
        </row>
        <row r="1355">
          <cell r="B1355" t="str">
            <v>102103003330</v>
          </cell>
          <cell r="C1355" t="str">
            <v>ISDN basic access operation comfort+  others 96 - sending of telegrams by phone</v>
          </cell>
          <cell r="D1355" t="str">
            <v>1030</v>
          </cell>
          <cell r="E1355" t="str">
            <v>102043003326</v>
          </cell>
        </row>
        <row r="1356">
          <cell r="B1356" t="str">
            <v>102083003326</v>
          </cell>
          <cell r="C1356" t="str">
            <v>ISDN basic access operation comfort others 96 - sending of telegrams by phone</v>
          </cell>
          <cell r="D1356" t="str">
            <v>1030</v>
          </cell>
          <cell r="E1356" t="str">
            <v>102043003326</v>
          </cell>
        </row>
        <row r="1357">
          <cell r="B1357" t="str">
            <v>102043003318</v>
          </cell>
          <cell r="C1357" t="str">
            <v>ISDN basic access Operation standard point-to-point others 96 - sending of telegrams by phone</v>
          </cell>
          <cell r="D1357" t="str">
            <v>1030</v>
          </cell>
          <cell r="E1357" t="str">
            <v>102043003326</v>
          </cell>
        </row>
        <row r="1358">
          <cell r="B1358" t="str">
            <v>102123003334</v>
          </cell>
          <cell r="C1358" t="str">
            <v>ISDN basic access operation business  others 96 - sending of telegrams by phone</v>
          </cell>
          <cell r="D1358" t="str">
            <v>1030</v>
          </cell>
          <cell r="E1358" t="str">
            <v>102043003326</v>
          </cell>
        </row>
        <row r="1359">
          <cell r="B1359" t="str">
            <v>102123003335</v>
          </cell>
          <cell r="C1359" t="str">
            <v>ISDN basic access operation business  others 061 - access to the ""Televoting service""</v>
          </cell>
          <cell r="D1359" t="str">
            <v>1030</v>
          </cell>
          <cell r="E1359" t="str">
            <v>102043003327</v>
          </cell>
        </row>
        <row r="1360">
          <cell r="B1360" t="str">
            <v>102083003327</v>
          </cell>
          <cell r="C1360" t="str">
            <v>ISDN basic access operation comfort others  "061 - access to the ""Televoting service"""</v>
          </cell>
          <cell r="D1360" t="str">
            <v>1030</v>
          </cell>
          <cell r="E1360" t="str">
            <v>102043003327</v>
          </cell>
        </row>
        <row r="1361">
          <cell r="B1361" t="str">
            <v>102063003323</v>
          </cell>
          <cell r="C1361" t="str">
            <v>ISDN basic access Operation standard point-to-multipoint others 061 - access to the ""Televoting service"""</v>
          </cell>
          <cell r="D1361" t="str">
            <v>1030</v>
          </cell>
          <cell r="E1361" t="str">
            <v>102043003327</v>
          </cell>
        </row>
        <row r="1362">
          <cell r="B1362" t="str">
            <v>102103003331</v>
          </cell>
          <cell r="C1362" t="str">
            <v>ISDN basic access operation comfort+  others 061 - access to the ""Televoting service""</v>
          </cell>
          <cell r="D1362" t="str">
            <v>1030</v>
          </cell>
          <cell r="E1362" t="str">
            <v>102043003327</v>
          </cell>
        </row>
        <row r="1363">
          <cell r="B1363" t="str">
            <v>102043003319</v>
          </cell>
          <cell r="C1363" t="str">
            <v>ISDN basic access Operation standard point-to-point others 061 - access to the ""Televoting service"""</v>
          </cell>
          <cell r="D1363" t="str">
            <v>1030</v>
          </cell>
          <cell r="E1363" t="str">
            <v>102043003327</v>
          </cell>
        </row>
        <row r="1364">
          <cell r="B1364" t="str">
            <v>102123003336</v>
          </cell>
          <cell r="C1364" t="str">
            <v>ISDN basic access operation business  others 062 - calls to subscribers with UAN</v>
          </cell>
          <cell r="D1364" t="str">
            <v>1030</v>
          </cell>
          <cell r="E1364" t="str">
            <v>102043003328</v>
          </cell>
        </row>
        <row r="1365">
          <cell r="B1365" t="str">
            <v>102063003324</v>
          </cell>
          <cell r="C1365" t="str">
            <v>ISDN basic access Operation standard point-to-multipoint others 062 - calls to subscribers with UAN</v>
          </cell>
          <cell r="D1365" t="str">
            <v>1030</v>
          </cell>
          <cell r="E1365" t="str">
            <v>102043003328</v>
          </cell>
        </row>
        <row r="1366">
          <cell r="B1366" t="str">
            <v>102083003328</v>
          </cell>
          <cell r="C1366" t="str">
            <v>ISDN basic access operation comfort others 062 - calls to subscribers with UAN</v>
          </cell>
          <cell r="D1366" t="str">
            <v>1030</v>
          </cell>
          <cell r="E1366" t="str">
            <v>102043003328</v>
          </cell>
        </row>
        <row r="1367">
          <cell r="B1367" t="str">
            <v>102043003320</v>
          </cell>
          <cell r="C1367" t="str">
            <v>ISDN basic access Operation standard point-to-point others 062 - calls to subscribers with UAN</v>
          </cell>
          <cell r="D1367" t="str">
            <v>1030</v>
          </cell>
          <cell r="E1367" t="str">
            <v>102043003328</v>
          </cell>
        </row>
        <row r="1368">
          <cell r="B1368" t="str">
            <v>102103003332</v>
          </cell>
          <cell r="C1368" t="str">
            <v>ISDN basic access operation comfort+  others 062 - calls to subscribers with UAN</v>
          </cell>
          <cell r="D1368" t="str">
            <v>1030</v>
          </cell>
          <cell r="E1368" t="str">
            <v>102043003328</v>
          </cell>
        </row>
        <row r="1369">
          <cell r="B1369" t="str">
            <v>102103003333</v>
          </cell>
          <cell r="C1369" t="str">
            <v>ISDN basic access operation comfort+  others 0800 - access to the service ""Free phone""</v>
          </cell>
          <cell r="D1369" t="str">
            <v>1030</v>
          </cell>
          <cell r="E1369" t="str">
            <v>102043003329</v>
          </cell>
        </row>
        <row r="1370">
          <cell r="B1370" t="str">
            <v>102063003325</v>
          </cell>
          <cell r="C1370" t="str">
            <v>ISDN basic access Operation standard point-to-multipoint others 0800 - access to the service ""Free phone""</v>
          </cell>
          <cell r="D1370" t="str">
            <v>1030</v>
          </cell>
          <cell r="E1370" t="str">
            <v>102043003329</v>
          </cell>
        </row>
        <row r="1371">
          <cell r="B1371" t="str">
            <v>102043003321</v>
          </cell>
          <cell r="C1371" t="str">
            <v>ISDN basic access Operation standard point-to-point others 0800 - access to the service ""Free phone""</v>
          </cell>
          <cell r="D1371" t="str">
            <v>1030</v>
          </cell>
          <cell r="E1371" t="str">
            <v>102043003329</v>
          </cell>
        </row>
        <row r="1372">
          <cell r="B1372" t="str">
            <v>102083003329</v>
          </cell>
          <cell r="C1372" t="str">
            <v>ISDN basic access operation comfort others  "0800 - access to the service ""Free phone"""</v>
          </cell>
          <cell r="D1372" t="str">
            <v>1030</v>
          </cell>
          <cell r="E1372" t="str">
            <v>102043003329</v>
          </cell>
        </row>
        <row r="1373">
          <cell r="B1373" t="str">
            <v>102123003337</v>
          </cell>
          <cell r="C1373" t="str">
            <v>ISDN basic access operation business  others 0800 - access to the service ""Free phone""</v>
          </cell>
          <cell r="D1373" t="str">
            <v>1030</v>
          </cell>
          <cell r="E1373" t="str">
            <v>102043003329</v>
          </cell>
        </row>
        <row r="1374">
          <cell r="B1374" t="str">
            <v>102103003335</v>
          </cell>
          <cell r="C1374" t="str">
            <v>ISDN basic access operation comfort+  others 062 200 200 - conference call</v>
          </cell>
          <cell r="D1374" t="str">
            <v>1030</v>
          </cell>
          <cell r="E1374" t="str">
            <v>102043003330</v>
          </cell>
        </row>
        <row r="1375">
          <cell r="B1375" t="str">
            <v>102063003327</v>
          </cell>
          <cell r="C1375" t="str">
            <v>ISDN basic access Operation standard point-to-multipoint others 062 200 200 - conference call</v>
          </cell>
          <cell r="D1375" t="str">
            <v>1030</v>
          </cell>
          <cell r="E1375" t="str">
            <v>102043003330</v>
          </cell>
        </row>
        <row r="1376">
          <cell r="B1376" t="str">
            <v>102043003323</v>
          </cell>
          <cell r="C1376" t="str">
            <v>ISDN basic access Operation standard point-to-point others 062 200 200 - conference call</v>
          </cell>
          <cell r="D1376" t="str">
            <v>1030</v>
          </cell>
          <cell r="E1376" t="str">
            <v>102043003330</v>
          </cell>
        </row>
        <row r="1377">
          <cell r="B1377" t="str">
            <v>102083003331</v>
          </cell>
          <cell r="C1377" t="str">
            <v>ISDN basic access operation comfort others 062 200 200 - conference call</v>
          </cell>
          <cell r="D1377" t="str">
            <v>1030</v>
          </cell>
          <cell r="E1377" t="str">
            <v>102043003330</v>
          </cell>
        </row>
        <row r="1378">
          <cell r="B1378" t="str">
            <v>102123003339</v>
          </cell>
          <cell r="C1378" t="str">
            <v>ISDN basic access operation business  others 062 200 200 - conference call</v>
          </cell>
          <cell r="D1378" t="str">
            <v>1030</v>
          </cell>
          <cell r="E1378" t="str">
            <v>102043003330</v>
          </cell>
        </row>
        <row r="1379">
          <cell r="B1379" t="str">
            <v>102103003367</v>
          </cell>
          <cell r="C1379" t="str">
            <v>ISDN basic access operation comfort+  others 9766 - sending of telegrams by facsimile</v>
          </cell>
          <cell r="D1379" t="str">
            <v>1030</v>
          </cell>
          <cell r="E1379" t="str">
            <v>102043003367</v>
          </cell>
        </row>
        <row r="1380">
          <cell r="B1380" t="str">
            <v>102083003366</v>
          </cell>
          <cell r="C1380" t="str">
            <v>ISDN basic access operation comfort others  9766 - sending of telegrams by facsimile</v>
          </cell>
          <cell r="D1380" t="str">
            <v>1030</v>
          </cell>
          <cell r="E1380" t="str">
            <v>102043003367</v>
          </cell>
        </row>
        <row r="1381">
          <cell r="B1381" t="str">
            <v>102063003365</v>
          </cell>
          <cell r="C1381" t="str">
            <v>ISDN basic access Operation standard point-to-multipoint others 9766 - sending of telegrams by facsimile</v>
          </cell>
          <cell r="D1381" t="str">
            <v>1030</v>
          </cell>
          <cell r="E1381" t="str">
            <v>102043003367</v>
          </cell>
        </row>
        <row r="1382">
          <cell r="B1382" t="str">
            <v>102043003364</v>
          </cell>
          <cell r="C1382" t="str">
            <v>ISDN basic access Operation standard point-to-point others 9766 - sending of telegrams by facsimile</v>
          </cell>
          <cell r="D1382" t="str">
            <v>1030</v>
          </cell>
          <cell r="E1382" t="str">
            <v>102043003367</v>
          </cell>
        </row>
        <row r="1383">
          <cell r="B1383" t="str">
            <v>102123003368</v>
          </cell>
          <cell r="C1383" t="str">
            <v>ISDN basic access operation business  others 9766 - sending of telegrams by facsimile</v>
          </cell>
          <cell r="D1383" t="str">
            <v>1030</v>
          </cell>
          <cell r="E1383" t="str">
            <v>102043003367</v>
          </cell>
        </row>
        <row r="1384">
          <cell r="B1384" t="str">
            <v>102123003341</v>
          </cell>
          <cell r="C1384" t="str">
            <v>ISDN basic access operation business others service number</v>
          </cell>
          <cell r="D1384" t="str">
            <v>1030</v>
          </cell>
          <cell r="E1384" t="str">
            <v>102043003368</v>
          </cell>
        </row>
        <row r="1385">
          <cell r="B1385" t="str">
            <v>102083003333</v>
          </cell>
          <cell r="C1385" t="str">
            <v>ISDN basic access operation comfort others service number</v>
          </cell>
          <cell r="D1385" t="str">
            <v>1030</v>
          </cell>
          <cell r="E1385" t="str">
            <v>102043003368</v>
          </cell>
        </row>
        <row r="1386">
          <cell r="B1386" t="str">
            <v>102043003365</v>
          </cell>
          <cell r="C1386" t="str">
            <v>ISDN basic access Operation standard point-to-point others service number</v>
          </cell>
          <cell r="D1386" t="str">
            <v>1030</v>
          </cell>
          <cell r="E1386" t="str">
            <v>102043003368</v>
          </cell>
        </row>
        <row r="1387">
          <cell r="B1387" t="str">
            <v>102103003337</v>
          </cell>
          <cell r="C1387" t="str">
            <v>ISDN basic access operation comfort+ others service number</v>
          </cell>
          <cell r="D1387" t="str">
            <v>1030</v>
          </cell>
          <cell r="E1387" t="str">
            <v>102043003368</v>
          </cell>
        </row>
        <row r="1388">
          <cell r="B1388" t="str">
            <v>103145003345</v>
          </cell>
          <cell r="C1388" t="str">
            <v>ISDN prime access operation basic package others service number</v>
          </cell>
          <cell r="D1388" t="str">
            <v>1030</v>
          </cell>
          <cell r="E1388" t="str">
            <v>102043003368</v>
          </cell>
        </row>
        <row r="1389">
          <cell r="B1389" t="str">
            <v>102063003329</v>
          </cell>
          <cell r="C1389" t="str">
            <v>ISDN basic access Operation standard point-to-multipoint others service number</v>
          </cell>
          <cell r="D1389" t="str">
            <v>1030</v>
          </cell>
          <cell r="E1389" t="str">
            <v>102043003368</v>
          </cell>
        </row>
        <row r="1390">
          <cell r="B1390" t="str">
            <v>102083003334</v>
          </cell>
          <cell r="C1390" t="str">
            <v>ISDN basic access operation comfort others test number</v>
          </cell>
          <cell r="D1390" t="str">
            <v>1030</v>
          </cell>
          <cell r="E1390" t="str">
            <v>102043003369</v>
          </cell>
        </row>
        <row r="1391">
          <cell r="B1391" t="str">
            <v>102043003366</v>
          </cell>
          <cell r="C1391" t="str">
            <v>ISDN basic access Operation standard point-to-point others test number</v>
          </cell>
          <cell r="D1391" t="str">
            <v>1030</v>
          </cell>
          <cell r="E1391" t="str">
            <v>102043003369</v>
          </cell>
        </row>
        <row r="1392">
          <cell r="B1392" t="str">
            <v>102063003330</v>
          </cell>
          <cell r="C1392" t="str">
            <v>ISDN basic access Operation standard point-to-multipoint others test number</v>
          </cell>
          <cell r="D1392" t="str">
            <v>1030</v>
          </cell>
          <cell r="E1392" t="str">
            <v>102043003369</v>
          </cell>
        </row>
        <row r="1393">
          <cell r="B1393" t="str">
            <v>102103003338</v>
          </cell>
          <cell r="C1393" t="str">
            <v>ISDN basic access operation comfort+ others test number</v>
          </cell>
          <cell r="D1393" t="str">
            <v>1030</v>
          </cell>
          <cell r="E1393" t="str">
            <v>102043003369</v>
          </cell>
        </row>
        <row r="1394">
          <cell r="B1394" t="str">
            <v>103145003346</v>
          </cell>
          <cell r="C1394" t="str">
            <v>ISDN prime access operation basic package others test number</v>
          </cell>
          <cell r="D1394" t="str">
            <v>1030</v>
          </cell>
          <cell r="E1394" t="str">
            <v>102043003369</v>
          </cell>
        </row>
        <row r="1395">
          <cell r="B1395" t="str">
            <v>102123003342</v>
          </cell>
          <cell r="C1395" t="str">
            <v>ISDN basic access operation business others test number</v>
          </cell>
          <cell r="D1395" t="str">
            <v>1030</v>
          </cell>
          <cell r="E1395" t="str">
            <v>102043003369</v>
          </cell>
        </row>
        <row r="1396">
          <cell r="B1396" t="str">
            <v>102063420961</v>
          </cell>
          <cell r="C1396" t="str">
            <v>ISDN basic access Operation standard point-to-multipoint others Access to VAS in the telephone network 060  0601 - 1st tariff group</v>
          </cell>
          <cell r="D1396" t="str">
            <v>1031</v>
          </cell>
          <cell r="E1396" t="str">
            <v>102043420624</v>
          </cell>
        </row>
        <row r="1397">
          <cell r="B1397" t="str">
            <v>102043420618</v>
          </cell>
          <cell r="C1397" t="str">
            <v>ISDN basic access Operation standard point-to-point others Access to VAS in the telephone network 060  0601 - 1st tariff group</v>
          </cell>
          <cell r="D1397" t="str">
            <v>1031</v>
          </cell>
          <cell r="E1397" t="str">
            <v>102043420624</v>
          </cell>
        </row>
        <row r="1398">
          <cell r="B1398" t="str">
            <v>102083421304</v>
          </cell>
          <cell r="C1398" t="str">
            <v>ISDN basic access operation comfort others Access to VAS in the telephone network 060  0601 - 1st tariff group</v>
          </cell>
          <cell r="D1398" t="str">
            <v>1031</v>
          </cell>
          <cell r="E1398" t="str">
            <v>102043420624</v>
          </cell>
        </row>
        <row r="1399">
          <cell r="B1399" t="str">
            <v>102123421989</v>
          </cell>
          <cell r="C1399" t="str">
            <v>ISDN basic access operation business  others Access to VAS in the telephone network 060  0601 - 1st tariff group</v>
          </cell>
          <cell r="D1399" t="str">
            <v>1031</v>
          </cell>
          <cell r="E1399" t="str">
            <v>102043420624</v>
          </cell>
        </row>
        <row r="1400">
          <cell r="B1400" t="str">
            <v>102103421646</v>
          </cell>
          <cell r="C1400" t="str">
            <v>ISDN basic access operation comfort+  others Access to VAS in the telephone network 060  0601 - 1st tariff group</v>
          </cell>
          <cell r="D1400" t="str">
            <v>1031</v>
          </cell>
          <cell r="E1400" t="str">
            <v>102043420624</v>
          </cell>
        </row>
        <row r="1401">
          <cell r="D1401" t="str">
            <v>1031</v>
          </cell>
          <cell r="E1401" t="str">
            <v>102043420625</v>
          </cell>
        </row>
        <row r="1402">
          <cell r="D1402" t="str">
            <v>1031</v>
          </cell>
          <cell r="E1402" t="str">
            <v>102043420626</v>
          </cell>
        </row>
        <row r="1403">
          <cell r="B1403" t="str">
            <v>102103421647</v>
          </cell>
          <cell r="C1403" t="str">
            <v>ISDN basic access operation comfort+  others Access to VAS in the telephone network 060  0602 - 2nd tariff group</v>
          </cell>
          <cell r="D1403" t="str">
            <v>1031</v>
          </cell>
          <cell r="E1403" t="str">
            <v>102043420627</v>
          </cell>
        </row>
        <row r="1404">
          <cell r="B1404" t="str">
            <v>102043420619</v>
          </cell>
          <cell r="C1404" t="str">
            <v>ISDN basic access Operation standard point-to-point others Access to VAS in the telephone network 060  0602 - 2nd tariff group</v>
          </cell>
          <cell r="D1404" t="str">
            <v>1031</v>
          </cell>
          <cell r="E1404" t="str">
            <v>102043420627</v>
          </cell>
        </row>
        <row r="1405">
          <cell r="B1405" t="str">
            <v>102123421990</v>
          </cell>
          <cell r="C1405" t="str">
            <v>ISDN basic access operation business  others Access to VAS in the telephone network 060  0602 - 2nd tariff group</v>
          </cell>
          <cell r="D1405" t="str">
            <v>1031</v>
          </cell>
          <cell r="E1405" t="str">
            <v>102043420627</v>
          </cell>
        </row>
        <row r="1406">
          <cell r="B1406" t="str">
            <v>102063420962</v>
          </cell>
          <cell r="C1406" t="str">
            <v>ISDN basic access Operation standard point-to-multipoint others Access to VAS in the telephone network 060  0602 - 2nd tariff group</v>
          </cell>
          <cell r="D1406" t="str">
            <v>1031</v>
          </cell>
          <cell r="E1406" t="str">
            <v>102043420627</v>
          </cell>
        </row>
        <row r="1407">
          <cell r="B1407" t="str">
            <v>102083421305</v>
          </cell>
          <cell r="C1407" t="str">
            <v>ISDN basic access operation comfort others Access to VAS in the telephone network 060  0602 - 2nd tariff group</v>
          </cell>
          <cell r="D1407" t="str">
            <v>1031</v>
          </cell>
          <cell r="E1407" t="str">
            <v>102043420627</v>
          </cell>
        </row>
        <row r="1408">
          <cell r="D1408" t="str">
            <v>1031</v>
          </cell>
          <cell r="E1408" t="str">
            <v>102043420628</v>
          </cell>
        </row>
        <row r="1409">
          <cell r="D1409" t="str">
            <v>1031</v>
          </cell>
          <cell r="E1409" t="str">
            <v>102043420629</v>
          </cell>
        </row>
        <row r="1410">
          <cell r="B1410" t="str">
            <v>102103421648</v>
          </cell>
          <cell r="C1410" t="str">
            <v>ISDN basic access operation comfort+  others Access to VAS in the telephone network 060  0603 - 3rd tariff group</v>
          </cell>
          <cell r="D1410" t="str">
            <v>1031</v>
          </cell>
          <cell r="E1410" t="str">
            <v>102043420630</v>
          </cell>
        </row>
        <row r="1411">
          <cell r="B1411" t="str">
            <v>102083421306</v>
          </cell>
          <cell r="C1411" t="str">
            <v>ISDN basic access operation comfort others Access to VAS in the telephone network 060  0603 - 3rd tariff group</v>
          </cell>
          <cell r="D1411" t="str">
            <v>1031</v>
          </cell>
          <cell r="E1411" t="str">
            <v>102043420630</v>
          </cell>
        </row>
        <row r="1412">
          <cell r="B1412" t="str">
            <v>102063420963</v>
          </cell>
          <cell r="C1412" t="str">
            <v>ISDN basic access Operation standard point-to-multipoint others Access to VAS in the telephone network 060  0603 - 3rd tariff group</v>
          </cell>
          <cell r="D1412" t="str">
            <v>1031</v>
          </cell>
          <cell r="E1412" t="str">
            <v>102043420630</v>
          </cell>
        </row>
        <row r="1413">
          <cell r="B1413" t="str">
            <v>102043420620</v>
          </cell>
          <cell r="C1413" t="str">
            <v>ISDN basic access Operation standard point-to-point others Access to VAS in the telephone network 060  0603 - 3rd tariff group</v>
          </cell>
          <cell r="D1413" t="str">
            <v>1031</v>
          </cell>
          <cell r="E1413" t="str">
            <v>102043420630</v>
          </cell>
        </row>
        <row r="1414">
          <cell r="B1414" t="str">
            <v>102123421991</v>
          </cell>
          <cell r="C1414" t="str">
            <v>ISDN basic access operation business  others Access to VAS in the telephone network 060  0603 - 3rd tariff group</v>
          </cell>
          <cell r="D1414" t="str">
            <v>1031</v>
          </cell>
          <cell r="E1414" t="str">
            <v>102043420630</v>
          </cell>
        </row>
        <row r="1415">
          <cell r="D1415" t="str">
            <v>1031</v>
          </cell>
          <cell r="E1415" t="str">
            <v>102043420631</v>
          </cell>
        </row>
        <row r="1416">
          <cell r="D1416" t="str">
            <v>1031</v>
          </cell>
          <cell r="E1416" t="str">
            <v>102043420632</v>
          </cell>
        </row>
        <row r="1417">
          <cell r="B1417" t="str">
            <v>102123421992</v>
          </cell>
          <cell r="C1417" t="str">
            <v>ISDN basic access operation business  others Access to VAS in the telephone network 060  0604 - 4th tariff group</v>
          </cell>
          <cell r="D1417" t="str">
            <v>1031</v>
          </cell>
          <cell r="E1417" t="str">
            <v>102043420633</v>
          </cell>
        </row>
        <row r="1418">
          <cell r="B1418" t="str">
            <v>102083421307</v>
          </cell>
          <cell r="C1418" t="str">
            <v>ISDN basic access operation comfort others Access to VAS in the telephone network 060  0604 - 4th tariff group</v>
          </cell>
          <cell r="D1418" t="str">
            <v>1031</v>
          </cell>
          <cell r="E1418" t="str">
            <v>102043420633</v>
          </cell>
        </row>
        <row r="1419">
          <cell r="B1419" t="str">
            <v>102103421649</v>
          </cell>
          <cell r="C1419" t="str">
            <v>ISDN basic access operation comfort+  others Access to VAS in the telephone network 060  0604 - 4th tariff group</v>
          </cell>
          <cell r="D1419" t="str">
            <v>1031</v>
          </cell>
          <cell r="E1419" t="str">
            <v>102043420633</v>
          </cell>
        </row>
        <row r="1420">
          <cell r="B1420" t="str">
            <v>102043420621</v>
          </cell>
          <cell r="C1420" t="str">
            <v>ISDN basic access Operation standard point-to-point others Access to VAS in the telephone network 060  0604 - 4th tariff group</v>
          </cell>
          <cell r="D1420" t="str">
            <v>1031</v>
          </cell>
          <cell r="E1420" t="str">
            <v>102043420633</v>
          </cell>
        </row>
        <row r="1421">
          <cell r="B1421" t="str">
            <v>102063420964</v>
          </cell>
          <cell r="C1421" t="str">
            <v>ISDN basic access Operation standard point-to-multipoint others Access to VAS in the telephone network 060  0604 - 4th tariff group</v>
          </cell>
          <cell r="D1421" t="str">
            <v>1031</v>
          </cell>
          <cell r="E1421" t="str">
            <v>102043420633</v>
          </cell>
        </row>
        <row r="1422">
          <cell r="D1422" t="str">
            <v>1031</v>
          </cell>
          <cell r="E1422" t="str">
            <v>102043420634</v>
          </cell>
        </row>
        <row r="1423">
          <cell r="D1423" t="str">
            <v>1031</v>
          </cell>
          <cell r="E1423" t="str">
            <v>102043420635</v>
          </cell>
        </row>
        <row r="1424">
          <cell r="B1424" t="str">
            <v>102083421308</v>
          </cell>
          <cell r="C1424" t="str">
            <v>ISDN basic access operation comfort others Access to VAS in the telephone network 060  0605 - 5th tariff group</v>
          </cell>
          <cell r="D1424" t="str">
            <v>1031</v>
          </cell>
          <cell r="E1424" t="str">
            <v>102043420636</v>
          </cell>
        </row>
        <row r="1425">
          <cell r="B1425" t="str">
            <v>102103421650</v>
          </cell>
          <cell r="C1425" t="str">
            <v>ISDN basic access operation comfort+  others Access to VAS in the telephone network 060  0605 - 5th tariff group</v>
          </cell>
          <cell r="D1425" t="str">
            <v>1031</v>
          </cell>
          <cell r="E1425" t="str">
            <v>102043420636</v>
          </cell>
        </row>
        <row r="1426">
          <cell r="B1426" t="str">
            <v>102123421993</v>
          </cell>
          <cell r="C1426" t="str">
            <v>ISDN basic access operation business  others Access to VAS in the telephone network 060  0605 - 5th tariff group</v>
          </cell>
          <cell r="D1426" t="str">
            <v>1031</v>
          </cell>
          <cell r="E1426" t="str">
            <v>102043420636</v>
          </cell>
        </row>
        <row r="1427">
          <cell r="B1427" t="str">
            <v>102043420622</v>
          </cell>
          <cell r="C1427" t="str">
            <v>ISDN basic access Operation standard point-to-point others Access to VAS in the telephone network 060  0605 - 5th tariff group</v>
          </cell>
          <cell r="D1427" t="str">
            <v>1031</v>
          </cell>
          <cell r="E1427" t="str">
            <v>102043420636</v>
          </cell>
        </row>
        <row r="1428">
          <cell r="B1428" t="str">
            <v>102063420965</v>
          </cell>
          <cell r="C1428" t="str">
            <v>ISDN basic access Operation standard point-to-multipoint others Access to VAS in the telephone network 060  0605 - 5th tariff group</v>
          </cell>
          <cell r="D1428" t="str">
            <v>1031</v>
          </cell>
          <cell r="E1428" t="str">
            <v>102043420636</v>
          </cell>
        </row>
        <row r="1429">
          <cell r="D1429" t="str">
            <v>1031</v>
          </cell>
          <cell r="E1429" t="str">
            <v>102043420637</v>
          </cell>
        </row>
        <row r="1430">
          <cell r="D1430" t="str">
            <v>1031</v>
          </cell>
          <cell r="E1430" t="str">
            <v>102043420638</v>
          </cell>
        </row>
        <row r="1431">
          <cell r="B1431" t="str">
            <v>102103421651</v>
          </cell>
          <cell r="C1431" t="str">
            <v>ISDN basic access operation comfort+  others Access to VAS in the telephone network 060  0606 - 6th tariff group</v>
          </cell>
          <cell r="D1431" t="str">
            <v>1031</v>
          </cell>
          <cell r="E1431" t="str">
            <v>102043420639</v>
          </cell>
        </row>
        <row r="1432">
          <cell r="B1432" t="str">
            <v>102063420966</v>
          </cell>
          <cell r="C1432" t="str">
            <v>ISDN basic access Operation standard point-to-multipoint others Access to VAS in the telephone network 060  0606 - 6th tariff group</v>
          </cell>
          <cell r="D1432" t="str">
            <v>1031</v>
          </cell>
          <cell r="E1432" t="str">
            <v>102043420639</v>
          </cell>
        </row>
        <row r="1433">
          <cell r="B1433" t="str">
            <v>102123421994</v>
          </cell>
          <cell r="C1433" t="str">
            <v>ISDN basic access operation business  others Access to VAS in the telephone network 060  0606 - 6th tariff group</v>
          </cell>
          <cell r="D1433" t="str">
            <v>1031</v>
          </cell>
          <cell r="E1433" t="str">
            <v>102043420639</v>
          </cell>
        </row>
        <row r="1434">
          <cell r="B1434" t="str">
            <v>102043420623</v>
          </cell>
          <cell r="C1434" t="str">
            <v>ISDN basic access Operation standard point-to-point others Access to VAS in the telephone network 060  0606 - 6th tariff group</v>
          </cell>
          <cell r="D1434" t="str">
            <v>1031</v>
          </cell>
          <cell r="E1434" t="str">
            <v>102043420639</v>
          </cell>
        </row>
        <row r="1435">
          <cell r="B1435" t="str">
            <v>102083421309</v>
          </cell>
          <cell r="C1435" t="str">
            <v>ISDN basic access operation comfort others Access to VAS in the telephone network 060  0606 - 6th tariff group</v>
          </cell>
          <cell r="D1435" t="str">
            <v>1031</v>
          </cell>
          <cell r="E1435" t="str">
            <v>102043420639</v>
          </cell>
        </row>
        <row r="1436">
          <cell r="D1436" t="str">
            <v>1031</v>
          </cell>
          <cell r="E1436" t="str">
            <v>102043420640</v>
          </cell>
        </row>
        <row r="1437">
          <cell r="D1437" t="str">
            <v>1031</v>
          </cell>
          <cell r="E1437" t="str">
            <v>102043420641</v>
          </cell>
        </row>
        <row r="1438">
          <cell r="B1438" t="str">
            <v>102123423392</v>
          </cell>
          <cell r="C1438" t="str">
            <v>ISDN basic access operation business  others Access to VAS in the telephone network 060  0607 - 7th tariff group</v>
          </cell>
          <cell r="D1438" t="str">
            <v>1031</v>
          </cell>
          <cell r="E1438" t="str">
            <v>102043423378</v>
          </cell>
        </row>
        <row r="1439">
          <cell r="B1439" t="str">
            <v>102063423380</v>
          </cell>
          <cell r="C1439" t="str">
            <v>ISDN basic access Operation standard point-to-multipoint others Access to VAS in the telephone network 060  0607 - 7th tariff group</v>
          </cell>
          <cell r="D1439" t="str">
            <v>1031</v>
          </cell>
          <cell r="E1439" t="str">
            <v>102043423378</v>
          </cell>
        </row>
        <row r="1440">
          <cell r="B1440" t="str">
            <v>102043423376</v>
          </cell>
          <cell r="C1440" t="str">
            <v>ISDN basic access Operation standard point-to-point others Access to VAS in the telephone network 060  0607 - 7th tariff group</v>
          </cell>
          <cell r="D1440" t="str">
            <v>1031</v>
          </cell>
          <cell r="E1440" t="str">
            <v>102043423378</v>
          </cell>
        </row>
        <row r="1441">
          <cell r="B1441" t="str">
            <v>102083423384</v>
          </cell>
          <cell r="C1441" t="str">
            <v>ISDN basic access operation comfort others Access to VAS in the telephone network 060  0607 - 7th tariff group</v>
          </cell>
          <cell r="D1441" t="str">
            <v>1031</v>
          </cell>
          <cell r="E1441" t="str">
            <v>102043423378</v>
          </cell>
        </row>
        <row r="1442">
          <cell r="B1442" t="str">
            <v>102103423388</v>
          </cell>
          <cell r="C1442" t="str">
            <v>ISDN basic access operation comfort+  others Access to VAS in the telephone network 060  0607 - 7th tariff group</v>
          </cell>
          <cell r="D1442" t="str">
            <v>1031</v>
          </cell>
          <cell r="E1442" t="str">
            <v>102043423378</v>
          </cell>
        </row>
        <row r="1443">
          <cell r="D1443" t="str">
            <v>1031</v>
          </cell>
          <cell r="E1443" t="str">
            <v>102043423379</v>
          </cell>
        </row>
        <row r="1444">
          <cell r="D1444" t="str">
            <v>1031</v>
          </cell>
          <cell r="E1444" t="str">
            <v>102043423380</v>
          </cell>
        </row>
        <row r="1445">
          <cell r="B1445" t="str">
            <v>102043423377</v>
          </cell>
          <cell r="C1445" t="str">
            <v>ISDN basic access Operation standard point-to-point others Access to VAS in the telephone network 060  0608 - 8th tariff group</v>
          </cell>
          <cell r="D1445" t="str">
            <v>1031</v>
          </cell>
          <cell r="E1445" t="str">
            <v>102043423381</v>
          </cell>
        </row>
        <row r="1446">
          <cell r="B1446" t="str">
            <v>102123423393</v>
          </cell>
          <cell r="C1446" t="str">
            <v>ISDN basic access operation business  others Access to VAS in the telephone network 060  0608 - 8th tariff group</v>
          </cell>
          <cell r="D1446" t="str">
            <v>1031</v>
          </cell>
          <cell r="E1446" t="str">
            <v>102043423381</v>
          </cell>
        </row>
        <row r="1447">
          <cell r="B1447" t="str">
            <v>102063423381</v>
          </cell>
          <cell r="C1447" t="str">
            <v>ISDN basic access Operation standard point-to-multipoint others Access to VAS in the telephone network 060  0608 - 8th tariff group</v>
          </cell>
          <cell r="D1447" t="str">
            <v>1031</v>
          </cell>
          <cell r="E1447" t="str">
            <v>102043423381</v>
          </cell>
        </row>
        <row r="1448">
          <cell r="B1448" t="str">
            <v>102083423385</v>
          </cell>
          <cell r="C1448" t="str">
            <v>ISDN basic access operation comfort others Access to VAS in the telephone network 060  0608 - 8th tariff group</v>
          </cell>
          <cell r="D1448" t="str">
            <v>1031</v>
          </cell>
          <cell r="E1448" t="str">
            <v>102043423381</v>
          </cell>
        </row>
        <row r="1449">
          <cell r="B1449" t="str">
            <v>102103423389</v>
          </cell>
          <cell r="C1449" t="str">
            <v>ISDN basic access operation comfort+  others Access to VAS in the telephone network 060  0608 - 8th tariff group</v>
          </cell>
          <cell r="D1449" t="str">
            <v>1031</v>
          </cell>
          <cell r="E1449" t="str">
            <v>102043423381</v>
          </cell>
        </row>
        <row r="1450">
          <cell r="D1450" t="str">
            <v>1031</v>
          </cell>
          <cell r="E1450" t="str">
            <v>102043423382</v>
          </cell>
        </row>
        <row r="1451">
          <cell r="D1451" t="str">
            <v>1031</v>
          </cell>
          <cell r="E1451" t="str">
            <v>102043423383</v>
          </cell>
        </row>
        <row r="1452">
          <cell r="B1452" t="str">
            <v>102063430940</v>
          </cell>
          <cell r="C1452" t="str">
            <v>ISDN basic access Operation standard point-to-multipoint others semi-automatic wake-up  semi-automatic wake-up call (9100)</v>
          </cell>
          <cell r="D1452" t="str">
            <v>1030</v>
          </cell>
          <cell r="E1452" t="str">
            <v>102043430604</v>
          </cell>
        </row>
        <row r="1453">
          <cell r="B1453" t="str">
            <v>102043430597</v>
          </cell>
          <cell r="C1453" t="str">
            <v>ISDN basic access Operation standard point-to-point others semi-automatic wake-up  semi-automatic wake-up call (9100)</v>
          </cell>
          <cell r="D1453" t="str">
            <v>1030</v>
          </cell>
          <cell r="E1453" t="str">
            <v>102043430604</v>
          </cell>
        </row>
        <row r="1454">
          <cell r="B1454" t="str">
            <v>102103431625</v>
          </cell>
          <cell r="C1454" t="str">
            <v>ISDN basic access operation comfort+  others semi-automatic wake-up  semi-automatic wake-up call (9100)</v>
          </cell>
          <cell r="D1454" t="str">
            <v>1030</v>
          </cell>
          <cell r="E1454" t="str">
            <v>102043430604</v>
          </cell>
        </row>
        <row r="1455">
          <cell r="B1455" t="str">
            <v>102123431968</v>
          </cell>
          <cell r="C1455" t="str">
            <v>ISDN basic access operation business  others semi-automatic wake-up  semi-automatic wake-up call (9100)</v>
          </cell>
          <cell r="D1455" t="str">
            <v>1030</v>
          </cell>
          <cell r="E1455" t="str">
            <v>102043430604</v>
          </cell>
        </row>
        <row r="1456">
          <cell r="B1456" t="str">
            <v>102083431283</v>
          </cell>
          <cell r="C1456" t="str">
            <v>ISDN basic access operation comfort others semi-automatic wake-up  semi-automatic wake-up call (9100)</v>
          </cell>
          <cell r="D1456" t="str">
            <v>1030</v>
          </cell>
          <cell r="E1456" t="str">
            <v>102043430604</v>
          </cell>
        </row>
        <row r="1457">
          <cell r="B1457" t="str">
            <v>102123431969</v>
          </cell>
          <cell r="C1457" t="str">
            <v>ISDN basic access operation business  others automatic wake-up  activating service (9101)</v>
          </cell>
          <cell r="D1457" t="str">
            <v>1030</v>
          </cell>
          <cell r="E1457" t="str">
            <v>102043430605</v>
          </cell>
        </row>
        <row r="1458">
          <cell r="B1458" t="str">
            <v>102063430941</v>
          </cell>
          <cell r="C1458" t="str">
            <v>ISDN basic access Operation standard point-to-multipoint others automatic wake-up  activating service (9101)</v>
          </cell>
          <cell r="D1458" t="str">
            <v>1030</v>
          </cell>
          <cell r="E1458" t="str">
            <v>102043430605</v>
          </cell>
        </row>
        <row r="1459">
          <cell r="B1459" t="str">
            <v>102103431626</v>
          </cell>
          <cell r="C1459" t="str">
            <v>ISDN basic access operation comfort+  others automatic wake-up  activating service (9101)</v>
          </cell>
          <cell r="D1459" t="str">
            <v>1030</v>
          </cell>
          <cell r="E1459" t="str">
            <v>102043430605</v>
          </cell>
        </row>
        <row r="1460">
          <cell r="B1460" t="str">
            <v>102083431284</v>
          </cell>
          <cell r="C1460" t="str">
            <v>ISDN basic access operation comfort others automatic wake-up  activating service (9101)</v>
          </cell>
          <cell r="D1460" t="str">
            <v>1030</v>
          </cell>
          <cell r="E1460" t="str">
            <v>102043430605</v>
          </cell>
        </row>
        <row r="1461">
          <cell r="B1461" t="str">
            <v>102043430598</v>
          </cell>
          <cell r="C1461" t="str">
            <v>ISDN basic access Operation standard point-to-point others automatic wake-up  activating service (9101)</v>
          </cell>
          <cell r="D1461" t="str">
            <v>1030</v>
          </cell>
          <cell r="E1461" t="str">
            <v>102043430605</v>
          </cell>
        </row>
        <row r="1462">
          <cell r="B1462" t="str">
            <v>102083431285</v>
          </cell>
          <cell r="C1462" t="str">
            <v>ISDN basic access operation comfort others automatic wake-up  check of wake-up-service (9102)</v>
          </cell>
          <cell r="D1462" t="str">
            <v>1030</v>
          </cell>
          <cell r="E1462" t="str">
            <v>102043430606</v>
          </cell>
        </row>
        <row r="1463">
          <cell r="B1463" t="str">
            <v>102043430599</v>
          </cell>
          <cell r="C1463" t="str">
            <v>ISDN basic access Operation standard point-to-point others automatic wake-up  check of wake-up-service (9102)</v>
          </cell>
          <cell r="D1463" t="str">
            <v>1030</v>
          </cell>
          <cell r="E1463" t="str">
            <v>102043430606</v>
          </cell>
        </row>
        <row r="1464">
          <cell r="B1464" t="str">
            <v>102123431970</v>
          </cell>
          <cell r="C1464" t="str">
            <v>ISDN basic access operation business  others automatic wake-up  check of wake-up-service (9102)</v>
          </cell>
          <cell r="D1464" t="str">
            <v>1030</v>
          </cell>
          <cell r="E1464" t="str">
            <v>102043430606</v>
          </cell>
        </row>
        <row r="1465">
          <cell r="B1465" t="str">
            <v>102063430942</v>
          </cell>
          <cell r="C1465" t="str">
            <v>ISDN basic access Operation standard point-to-multipoint others automatic wake-up  check of wake-up-service (9102)</v>
          </cell>
          <cell r="D1465" t="str">
            <v>1030</v>
          </cell>
          <cell r="E1465" t="str">
            <v>102043430606</v>
          </cell>
        </row>
        <row r="1466">
          <cell r="B1466" t="str">
            <v>102103431627</v>
          </cell>
          <cell r="C1466" t="str">
            <v>ISDN basic access operation comfort+  others automatic wake-up  check of wake-up-service (9102)</v>
          </cell>
          <cell r="D1466" t="str">
            <v>1030</v>
          </cell>
          <cell r="E1466" t="str">
            <v>102043430606</v>
          </cell>
        </row>
        <row r="1467">
          <cell r="B1467" t="str">
            <v>102123431971</v>
          </cell>
          <cell r="C1467" t="str">
            <v>ISDN basic access operation business  others automatic wake-up  cancelling of one order (9103)</v>
          </cell>
          <cell r="D1467" t="str">
            <v>1030</v>
          </cell>
          <cell r="E1467" t="str">
            <v>102043430607</v>
          </cell>
        </row>
        <row r="1468">
          <cell r="B1468" t="str">
            <v>102103431628</v>
          </cell>
          <cell r="C1468" t="str">
            <v>ISDN basic access operation comfort+  others automatic wake-up  cancelling of one order (9103)</v>
          </cell>
          <cell r="D1468" t="str">
            <v>1030</v>
          </cell>
          <cell r="E1468" t="str">
            <v>102043430607</v>
          </cell>
        </row>
        <row r="1469">
          <cell r="B1469" t="str">
            <v>102043430600</v>
          </cell>
          <cell r="C1469" t="str">
            <v>ISDN basic access Operation standard point-to-point others automatic wake-up  cancelling of one order (9103)</v>
          </cell>
          <cell r="D1469" t="str">
            <v>1030</v>
          </cell>
          <cell r="E1469" t="str">
            <v>102043430607</v>
          </cell>
        </row>
        <row r="1470">
          <cell r="B1470" t="str">
            <v>102063430943</v>
          </cell>
          <cell r="C1470" t="str">
            <v>ISDN basic access Operation standard point-to-multipoint others automatic wake-up  cancelling of one order (9103)</v>
          </cell>
          <cell r="D1470" t="str">
            <v>1030</v>
          </cell>
          <cell r="E1470" t="str">
            <v>102043430607</v>
          </cell>
        </row>
        <row r="1471">
          <cell r="B1471" t="str">
            <v>102083431286</v>
          </cell>
          <cell r="C1471" t="str">
            <v>ISDN basic access operation comfort others automatic wake-up  cancelling of one order (9103)</v>
          </cell>
          <cell r="D1471" t="str">
            <v>1030</v>
          </cell>
          <cell r="E1471" t="str">
            <v>102043430607</v>
          </cell>
        </row>
        <row r="1472">
          <cell r="B1472" t="str">
            <v>102123431972</v>
          </cell>
          <cell r="C1472" t="str">
            <v>ISDN basic access operation business  others automatic wake-up  cancelling of many orders (9107)</v>
          </cell>
          <cell r="D1472" t="str">
            <v>1030</v>
          </cell>
          <cell r="E1472" t="str">
            <v>102043430608</v>
          </cell>
        </row>
        <row r="1473">
          <cell r="B1473" t="str">
            <v>102043430601</v>
          </cell>
          <cell r="C1473" t="str">
            <v>ISDN basic access Operation standard point-to-point others automatic wake-up  cancelling of many orders (9107)</v>
          </cell>
          <cell r="D1473" t="str">
            <v>1030</v>
          </cell>
          <cell r="E1473" t="str">
            <v>102043430608</v>
          </cell>
        </row>
        <row r="1474">
          <cell r="B1474" t="str">
            <v>102083431287</v>
          </cell>
          <cell r="C1474" t="str">
            <v>ISDN basic access operation comfort others automatic wake-up  cancelling of many orders (9107)</v>
          </cell>
          <cell r="D1474" t="str">
            <v>1030</v>
          </cell>
          <cell r="E1474" t="str">
            <v>102043430608</v>
          </cell>
        </row>
        <row r="1475">
          <cell r="B1475" t="str">
            <v>102103431629</v>
          </cell>
          <cell r="C1475" t="str">
            <v>ISDN basic access operation comfort+  others automatic wake-up  cancelling of many orders (9107)</v>
          </cell>
          <cell r="D1475" t="str">
            <v>1030</v>
          </cell>
          <cell r="E1475" t="str">
            <v>102043430608</v>
          </cell>
        </row>
        <row r="1476">
          <cell r="B1476" t="str">
            <v>102063430944</v>
          </cell>
          <cell r="C1476" t="str">
            <v>ISDN basic access Operation standard point-to-multipoint others automatic wake-up  cancelling of many orders (9107)</v>
          </cell>
          <cell r="D1476" t="str">
            <v>1030</v>
          </cell>
          <cell r="E1476" t="str">
            <v>102043430608</v>
          </cell>
        </row>
        <row r="1477">
          <cell r="B1477" t="str">
            <v>102083431288</v>
          </cell>
          <cell r="C1477" t="str">
            <v>ISDN basic access operation comfort others semi-automatic wake-up   realization of individual order</v>
          </cell>
          <cell r="D1477" t="str">
            <v>1030</v>
          </cell>
          <cell r="E1477" t="str">
            <v>102043430609</v>
          </cell>
        </row>
        <row r="1478">
          <cell r="B1478" t="str">
            <v>102063430945</v>
          </cell>
          <cell r="C1478" t="str">
            <v>ISDN basic access Operation standard point-to-multipoint others semi-automatic wake-up  realization of individual order</v>
          </cell>
          <cell r="D1478" t="str">
            <v>1030</v>
          </cell>
          <cell r="E1478" t="str">
            <v>102043430609</v>
          </cell>
        </row>
        <row r="1479">
          <cell r="B1479" t="str">
            <v>102103431630</v>
          </cell>
          <cell r="C1479" t="str">
            <v>ISDN basic access operation comfort+  others semi-automatic wake-up  realization of individual order</v>
          </cell>
          <cell r="D1479" t="str">
            <v>1030</v>
          </cell>
          <cell r="E1479" t="str">
            <v>102043430609</v>
          </cell>
        </row>
        <row r="1480">
          <cell r="B1480" t="str">
            <v>102123431973</v>
          </cell>
          <cell r="C1480" t="str">
            <v>ISDN basic access operation business  others semi-automatic wake-up  realization of individual order</v>
          </cell>
          <cell r="D1480" t="str">
            <v>1030</v>
          </cell>
          <cell r="E1480" t="str">
            <v>102043430609</v>
          </cell>
        </row>
        <row r="1481">
          <cell r="B1481" t="str">
            <v>102043430602</v>
          </cell>
          <cell r="C1481" t="str">
            <v>ISDN basic access Operation standard point-to-point others semi-automatic wake-up  realization of individual order</v>
          </cell>
          <cell r="D1481" t="str">
            <v>1030</v>
          </cell>
          <cell r="E1481" t="str">
            <v>102043430609</v>
          </cell>
        </row>
        <row r="1482">
          <cell r="B1482" t="str">
            <v>102043430603</v>
          </cell>
          <cell r="C1482" t="str">
            <v>ISDN basic access Operation standard point-to-point others semi-automatic wake-up one performance per repeated order</v>
          </cell>
          <cell r="D1482" t="str">
            <v>1030</v>
          </cell>
          <cell r="E1482" t="str">
            <v>102043430610</v>
          </cell>
        </row>
        <row r="1483">
          <cell r="B1483" t="str">
            <v>102123431974</v>
          </cell>
          <cell r="C1483" t="str">
            <v>ISDN basic access operation business  others semi-automatic wake-up one performance per repeated order</v>
          </cell>
          <cell r="D1483" t="str">
            <v>1030</v>
          </cell>
          <cell r="E1483" t="str">
            <v>102043430610</v>
          </cell>
        </row>
        <row r="1484">
          <cell r="B1484" t="str">
            <v>102103431631</v>
          </cell>
          <cell r="C1484" t="str">
            <v>ISDN basic access operation comfort+  others semi-automatic wake-up one performance per repeated order</v>
          </cell>
          <cell r="D1484" t="str">
            <v>1030</v>
          </cell>
          <cell r="E1484" t="str">
            <v>102043430610</v>
          </cell>
        </row>
        <row r="1485">
          <cell r="B1485" t="str">
            <v>102083431289</v>
          </cell>
          <cell r="C1485" t="str">
            <v>ISDN basic access operation comfort others semi-automatic wake-up one performance per repeated order</v>
          </cell>
          <cell r="D1485" t="str">
            <v>1030</v>
          </cell>
          <cell r="E1485" t="str">
            <v>102043430610</v>
          </cell>
        </row>
        <row r="1486">
          <cell r="B1486" t="str">
            <v>102063430946</v>
          </cell>
          <cell r="C1486" t="str">
            <v>ISDN basic access Operation standard point-to-multipoint others semi-automatic wake-up one performance per repeated order</v>
          </cell>
          <cell r="D1486" t="str">
            <v>1030</v>
          </cell>
          <cell r="E1486" t="str">
            <v>102043430610</v>
          </cell>
        </row>
        <row r="1487">
          <cell r="B1487" t="str">
            <v>102083441289</v>
          </cell>
          <cell r="C1487" t="str">
            <v>ISDN basic access operation comfort others information services  981 - general information</v>
          </cell>
          <cell r="D1487" t="str">
            <v>1030</v>
          </cell>
          <cell r="E1487" t="str">
            <v>102043440611</v>
          </cell>
        </row>
        <row r="1488">
          <cell r="B1488" t="str">
            <v>102043440603</v>
          </cell>
          <cell r="C1488" t="str">
            <v>ISDN basic access Operation standard point-to-point others information services  981 - general information</v>
          </cell>
          <cell r="D1488" t="str">
            <v>1030</v>
          </cell>
          <cell r="E1488" t="str">
            <v>102043440611</v>
          </cell>
        </row>
        <row r="1489">
          <cell r="B1489" t="str">
            <v>102123441974</v>
          </cell>
          <cell r="C1489" t="str">
            <v>ISDN basic access operation business  others information services  981 - general information</v>
          </cell>
          <cell r="D1489" t="str">
            <v>1030</v>
          </cell>
          <cell r="E1489" t="str">
            <v>102043440611</v>
          </cell>
        </row>
        <row r="1490">
          <cell r="B1490" t="str">
            <v>102063440946</v>
          </cell>
          <cell r="C1490" t="str">
            <v>ISDN basic access Operation standard point-to-multipoint others information services  981 - general information</v>
          </cell>
          <cell r="D1490" t="str">
            <v>1030</v>
          </cell>
          <cell r="E1490" t="str">
            <v>102043440611</v>
          </cell>
        </row>
        <row r="1491">
          <cell r="B1491" t="str">
            <v>102103441631</v>
          </cell>
          <cell r="C1491" t="str">
            <v>ISDN basic access operation comfort+  others information services  981 - general information</v>
          </cell>
          <cell r="D1491" t="str">
            <v>1030</v>
          </cell>
          <cell r="E1491" t="str">
            <v>102043440611</v>
          </cell>
        </row>
        <row r="1492">
          <cell r="B1492" t="str">
            <v>102063440947</v>
          </cell>
          <cell r="C1492" t="str">
            <v>ISDN basic access Operation standard point-to-multipoint others information services  988 - information on telephone numbers</v>
          </cell>
          <cell r="D1492" t="str">
            <v>1030</v>
          </cell>
          <cell r="E1492" t="str">
            <v>102043440612</v>
          </cell>
        </row>
        <row r="1493">
          <cell r="B1493" t="str">
            <v>102043440604</v>
          </cell>
          <cell r="C1493" t="str">
            <v>ISDN basic access Operation standard point-to-point others information services  988 - information on telephone numbers</v>
          </cell>
          <cell r="D1493" t="str">
            <v>1030</v>
          </cell>
          <cell r="E1493" t="str">
            <v>102043440612</v>
          </cell>
        </row>
        <row r="1494">
          <cell r="B1494" t="str">
            <v>102083441290</v>
          </cell>
          <cell r="C1494" t="str">
            <v>ISDN basic access operation comfort others information services  988 - information on telephone numbers</v>
          </cell>
          <cell r="D1494" t="str">
            <v>1030</v>
          </cell>
          <cell r="E1494" t="str">
            <v>102043440612</v>
          </cell>
        </row>
        <row r="1495">
          <cell r="B1495" t="str">
            <v>102103441632</v>
          </cell>
          <cell r="C1495" t="str">
            <v>ISDN basic access operation comfort+  others information services  988 - information on telephone numbers</v>
          </cell>
          <cell r="D1495" t="str">
            <v>1030</v>
          </cell>
          <cell r="E1495" t="str">
            <v>102043440612</v>
          </cell>
        </row>
        <row r="1496">
          <cell r="B1496" t="str">
            <v>102123441975</v>
          </cell>
          <cell r="C1496" t="str">
            <v>ISDN basic access operation business  others information services  988 - information on telephone numbers</v>
          </cell>
          <cell r="D1496" t="str">
            <v>1030</v>
          </cell>
          <cell r="E1496" t="str">
            <v>102043440612</v>
          </cell>
        </row>
        <row r="1497">
          <cell r="B1497" t="str">
            <v>102103441633</v>
          </cell>
          <cell r="C1497" t="str">
            <v>ISDN basic access operation comfort+  others information services  9733 - information on Mobitel</v>
          </cell>
          <cell r="D1497" t="str">
            <v>1030</v>
          </cell>
          <cell r="E1497" t="str">
            <v>102043440613</v>
          </cell>
        </row>
        <row r="1498">
          <cell r="B1498" t="str">
            <v>102123441976</v>
          </cell>
          <cell r="C1498" t="str">
            <v>ISDN basic access operation business  others information services  9733 - information on Mobitel</v>
          </cell>
          <cell r="D1498" t="str">
            <v>1030</v>
          </cell>
          <cell r="E1498" t="str">
            <v>102043440613</v>
          </cell>
        </row>
        <row r="1499">
          <cell r="B1499" t="str">
            <v>102063440948</v>
          </cell>
          <cell r="C1499" t="str">
            <v>ISDN basic access Operation standard point-to-multipoint others information services  9733 - information on Mobitel</v>
          </cell>
          <cell r="D1499" t="str">
            <v>1030</v>
          </cell>
          <cell r="E1499" t="str">
            <v>102043440613</v>
          </cell>
        </row>
        <row r="1500">
          <cell r="B1500" t="str">
            <v>102083441291</v>
          </cell>
          <cell r="C1500" t="str">
            <v>ISDN basic access operation comfort others information services  9733 - information on Mobitel</v>
          </cell>
          <cell r="D1500" t="str">
            <v>1030</v>
          </cell>
          <cell r="E1500" t="str">
            <v>102043440613</v>
          </cell>
        </row>
        <row r="1501">
          <cell r="B1501" t="str">
            <v>102043440605</v>
          </cell>
          <cell r="C1501" t="str">
            <v>ISDN basic access Operation standard point-to-point others information services  9733 - information on Mobitel</v>
          </cell>
          <cell r="D1501" t="str">
            <v>1030</v>
          </cell>
          <cell r="E1501" t="str">
            <v>102043440613</v>
          </cell>
        </row>
        <row r="1502">
          <cell r="B1502" t="str">
            <v>102063440949</v>
          </cell>
          <cell r="C1502" t="str">
            <v>ISDN basic access Operation standard point-to-multipoint others information services  9831 - contact person of telecommunication center</v>
          </cell>
          <cell r="D1502" t="str">
            <v>1030</v>
          </cell>
          <cell r="E1502" t="str">
            <v>102043440614</v>
          </cell>
        </row>
        <row r="1503">
          <cell r="B1503" t="str">
            <v>102043440606</v>
          </cell>
          <cell r="C1503" t="str">
            <v>ISDN basic access Operation standard point-to-point others information services  9831 - contact person of telecommunication center</v>
          </cell>
          <cell r="D1503" t="str">
            <v>1030</v>
          </cell>
          <cell r="E1503" t="str">
            <v>102043440614</v>
          </cell>
        </row>
        <row r="1504">
          <cell r="B1504" t="str">
            <v>102083441292</v>
          </cell>
          <cell r="C1504" t="str">
            <v>ISDN basic access operation comfort others information services  9831 - contact person of telecommunication center</v>
          </cell>
          <cell r="D1504" t="str">
            <v>1030</v>
          </cell>
          <cell r="E1504" t="str">
            <v>102043440614</v>
          </cell>
        </row>
        <row r="1505">
          <cell r="B1505" t="str">
            <v>102123441977</v>
          </cell>
          <cell r="C1505" t="str">
            <v>ISDN basic access operation business  others information services  9831 - contact person of telecommunication center</v>
          </cell>
          <cell r="D1505" t="str">
            <v>1030</v>
          </cell>
          <cell r="E1505" t="str">
            <v>102043440614</v>
          </cell>
        </row>
        <row r="1506">
          <cell r="B1506" t="str">
            <v>102103441634</v>
          </cell>
          <cell r="C1506" t="str">
            <v>ISDN basic access operation comfort+  others information services  9831 - contact person of telecommunication center</v>
          </cell>
          <cell r="D1506" t="str">
            <v>1030</v>
          </cell>
          <cell r="E1506" t="str">
            <v>102043440614</v>
          </cell>
        </row>
        <row r="1507">
          <cell r="B1507" t="str">
            <v>102063440950</v>
          </cell>
          <cell r="C1507" t="str">
            <v>ISDN basic access Operation standard point-to-multipoint others information services  9832 - contact person of postal center</v>
          </cell>
          <cell r="D1507" t="str">
            <v>1030</v>
          </cell>
          <cell r="E1507" t="str">
            <v>102043440615</v>
          </cell>
        </row>
        <row r="1508">
          <cell r="B1508" t="str">
            <v>102103441635</v>
          </cell>
          <cell r="C1508" t="str">
            <v>ISDN basic access operation comfort+  others information services  9832 - contact person of postal center</v>
          </cell>
          <cell r="D1508" t="str">
            <v>1030</v>
          </cell>
          <cell r="E1508" t="str">
            <v>102043440615</v>
          </cell>
        </row>
        <row r="1509">
          <cell r="B1509" t="str">
            <v>102043440607</v>
          </cell>
          <cell r="C1509" t="str">
            <v>ISDN basic access Operation standard point-to-point others information services  9832 - contact person of postal center</v>
          </cell>
          <cell r="D1509" t="str">
            <v>1030</v>
          </cell>
          <cell r="E1509" t="str">
            <v>102043440615</v>
          </cell>
        </row>
        <row r="1510">
          <cell r="B1510" t="str">
            <v>102123441978</v>
          </cell>
          <cell r="C1510" t="str">
            <v>ISDN basic access operation business  others information services  9832 - contact person of postal center</v>
          </cell>
          <cell r="D1510" t="str">
            <v>1030</v>
          </cell>
          <cell r="E1510" t="str">
            <v>102043440615</v>
          </cell>
        </row>
        <row r="1511">
          <cell r="B1511" t="str">
            <v>102083441293</v>
          </cell>
          <cell r="C1511" t="str">
            <v>ISDN basic access operation comfort others information services  9832 - contact person of postal center</v>
          </cell>
          <cell r="D1511" t="str">
            <v>1030</v>
          </cell>
          <cell r="E1511" t="str">
            <v>102043440615</v>
          </cell>
        </row>
        <row r="1512">
          <cell r="B1512" t="str">
            <v>102063440951</v>
          </cell>
          <cell r="C1512" t="str">
            <v>ISDN basic access Operation standard point-to-multipoint others information services  9841 - sports information</v>
          </cell>
          <cell r="D1512" t="str">
            <v>1030</v>
          </cell>
          <cell r="E1512" t="str">
            <v>102043440616</v>
          </cell>
        </row>
        <row r="1513">
          <cell r="B1513" t="str">
            <v>102083441294</v>
          </cell>
          <cell r="C1513" t="str">
            <v>ISDN basic access operation comfort others information services  9841 - sports information</v>
          </cell>
          <cell r="D1513" t="str">
            <v>1030</v>
          </cell>
          <cell r="E1513" t="str">
            <v>102043440616</v>
          </cell>
        </row>
        <row r="1514">
          <cell r="B1514" t="str">
            <v>102123441979</v>
          </cell>
          <cell r="C1514" t="str">
            <v>ISDN basic access operation business  others information services  9841 - sports information</v>
          </cell>
          <cell r="D1514" t="str">
            <v>1030</v>
          </cell>
          <cell r="E1514" t="str">
            <v>102043440616</v>
          </cell>
        </row>
        <row r="1515">
          <cell r="B1515" t="str">
            <v>102043440608</v>
          </cell>
          <cell r="C1515" t="str">
            <v>ISDN basic access Operation standard point-to-point others information services  9841 - sports information</v>
          </cell>
          <cell r="D1515" t="str">
            <v>1030</v>
          </cell>
          <cell r="E1515" t="str">
            <v>102043440616</v>
          </cell>
        </row>
        <row r="1516">
          <cell r="B1516" t="str">
            <v>102103441636</v>
          </cell>
          <cell r="C1516" t="str">
            <v>ISDN basic access operation comfort+  others information services  9841 - sports information</v>
          </cell>
          <cell r="D1516" t="str">
            <v>1030</v>
          </cell>
          <cell r="E1516" t="str">
            <v>102043440616</v>
          </cell>
        </row>
        <row r="1517">
          <cell r="B1517" t="str">
            <v>102063440952</v>
          </cell>
          <cell r="C1517" t="str">
            <v>ISDN basic access Operation standard point-to-multipoint others information services  95 - exact time</v>
          </cell>
          <cell r="D1517" t="str">
            <v>1030</v>
          </cell>
          <cell r="E1517" t="str">
            <v>102043440617</v>
          </cell>
        </row>
        <row r="1518">
          <cell r="B1518" t="str">
            <v>102123441980</v>
          </cell>
          <cell r="C1518" t="str">
            <v>ISDN basic access operation business  others information services  95 - exact time</v>
          </cell>
          <cell r="D1518" t="str">
            <v>1030</v>
          </cell>
          <cell r="E1518" t="str">
            <v>102043440617</v>
          </cell>
        </row>
        <row r="1519">
          <cell r="B1519" t="str">
            <v>102083441295</v>
          </cell>
          <cell r="C1519" t="str">
            <v>ISDN basic access operation comfort others information services  95 - exact time</v>
          </cell>
          <cell r="D1519" t="str">
            <v>1030</v>
          </cell>
          <cell r="E1519" t="str">
            <v>102043440617</v>
          </cell>
        </row>
        <row r="1520">
          <cell r="B1520" t="str">
            <v>102043440609</v>
          </cell>
          <cell r="C1520" t="str">
            <v>ISDN basic access Operation standard point-to-point others information services  95 - exact time</v>
          </cell>
          <cell r="D1520" t="str">
            <v>1030</v>
          </cell>
          <cell r="E1520" t="str">
            <v>102043440617</v>
          </cell>
        </row>
        <row r="1521">
          <cell r="B1521" t="str">
            <v>102103441637</v>
          </cell>
          <cell r="C1521" t="str">
            <v>ISDN basic access operation comfort+  others information services  95 - exact time</v>
          </cell>
          <cell r="D1521" t="str">
            <v>1030</v>
          </cell>
          <cell r="E1521" t="str">
            <v>102043440617</v>
          </cell>
        </row>
        <row r="1522">
          <cell r="B1522" t="str">
            <v>102083441296</v>
          </cell>
          <cell r="C1522" t="str">
            <v>ISDN basic access operation comfort others information services  9121 - Controller</v>
          </cell>
          <cell r="D1522" t="str">
            <v>1030</v>
          </cell>
          <cell r="E1522" t="str">
            <v>102043440618</v>
          </cell>
        </row>
        <row r="1523">
          <cell r="B1523" t="str">
            <v>102123441981</v>
          </cell>
          <cell r="C1523" t="str">
            <v>ISDN basic access operation business  others information services  9121 - Controller</v>
          </cell>
          <cell r="D1523" t="str">
            <v>1030</v>
          </cell>
          <cell r="E1523" t="str">
            <v>102043440618</v>
          </cell>
        </row>
        <row r="1524">
          <cell r="B1524" t="str">
            <v>102043440610</v>
          </cell>
          <cell r="C1524" t="str">
            <v>ISDN basic access Operation standard point-to-point others information services  9121 - Controller</v>
          </cell>
          <cell r="D1524" t="str">
            <v>1030</v>
          </cell>
          <cell r="E1524" t="str">
            <v>102043440618</v>
          </cell>
        </row>
        <row r="1525">
          <cell r="B1525" t="str">
            <v>102103441638</v>
          </cell>
          <cell r="C1525" t="str">
            <v>ISDN basic access operation comfort+  others information services  9121 - Controller</v>
          </cell>
          <cell r="D1525" t="str">
            <v>1030</v>
          </cell>
          <cell r="E1525" t="str">
            <v>102043440618</v>
          </cell>
        </row>
        <row r="1526">
          <cell r="B1526" t="str">
            <v>102063440953</v>
          </cell>
          <cell r="C1526" t="str">
            <v>ISDN basic access Operation standard point-to-multipoint others information services  9121 - Controller</v>
          </cell>
          <cell r="D1526" t="str">
            <v>1030</v>
          </cell>
          <cell r="E1526" t="str">
            <v>102043440618</v>
          </cell>
        </row>
        <row r="1527">
          <cell r="B1527" t="str">
            <v>102043443138</v>
          </cell>
          <cell r="C1527" t="str">
            <v>ISDN basic access Operation standard point-to-point others information services  9166-weather report</v>
          </cell>
          <cell r="D1527" t="str">
            <v>1030</v>
          </cell>
          <cell r="E1527" t="str">
            <v>102043443139</v>
          </cell>
        </row>
        <row r="1528">
          <cell r="B1528" t="str">
            <v>102123443214</v>
          </cell>
          <cell r="C1528" t="str">
            <v>ISDN basic access operation business  others information services  9166-weather report</v>
          </cell>
          <cell r="D1528" t="str">
            <v>1030</v>
          </cell>
          <cell r="E1528" t="str">
            <v>102043443139</v>
          </cell>
        </row>
        <row r="1529">
          <cell r="B1529" t="str">
            <v>102103443195</v>
          </cell>
          <cell r="C1529" t="str">
            <v>ISDN basic access operation comfort+  others information services  9166-weather report</v>
          </cell>
          <cell r="D1529" t="str">
            <v>1030</v>
          </cell>
          <cell r="E1529" t="str">
            <v>102043443139</v>
          </cell>
        </row>
        <row r="1530">
          <cell r="B1530" t="str">
            <v>102083443176</v>
          </cell>
          <cell r="C1530" t="str">
            <v>ISDN basic access operation comfort others information services  9166-weather report</v>
          </cell>
          <cell r="D1530" t="str">
            <v>1030</v>
          </cell>
          <cell r="E1530" t="str">
            <v>102043443139</v>
          </cell>
        </row>
        <row r="1531">
          <cell r="B1531" t="str">
            <v>102063443157</v>
          </cell>
          <cell r="C1531" t="str">
            <v>ISDN basic access Operation standard point-to-multipoint others information services  9166-weather report</v>
          </cell>
          <cell r="D1531" t="str">
            <v>1030</v>
          </cell>
          <cell r="E1531" t="str">
            <v>102043443139</v>
          </cell>
        </row>
        <row r="1532">
          <cell r="B1532" t="str">
            <v>102103451640</v>
          </cell>
          <cell r="C1532" t="str">
            <v>ISDN basic access operation comfort+  others complaints  9124 - telephone bill complaints</v>
          </cell>
          <cell r="D1532" t="str">
            <v>1030</v>
          </cell>
          <cell r="E1532" t="str">
            <v>102043450617</v>
          </cell>
        </row>
        <row r="1533">
          <cell r="B1533" t="str">
            <v>102123451983</v>
          </cell>
          <cell r="C1533" t="str">
            <v>ISDN basic access operation business  others complaints  9124 - telephone bill complaints</v>
          </cell>
          <cell r="D1533" t="str">
            <v>1030</v>
          </cell>
          <cell r="E1533" t="str">
            <v>102043450617</v>
          </cell>
        </row>
        <row r="1534">
          <cell r="B1534" t="str">
            <v>102063450955</v>
          </cell>
          <cell r="C1534" t="str">
            <v>ISDN basic access Operation standard point-to-multipoint others complaints  9124 - telephone bill complaints</v>
          </cell>
          <cell r="D1534" t="str">
            <v>1030</v>
          </cell>
          <cell r="E1534" t="str">
            <v>102043450617</v>
          </cell>
        </row>
        <row r="1535">
          <cell r="B1535" t="str">
            <v>102043450612</v>
          </cell>
          <cell r="C1535" t="str">
            <v>ISDN basic access Operation standard point-to-point others complaints  9124 - telephone bill complaints</v>
          </cell>
          <cell r="D1535" t="str">
            <v>1030</v>
          </cell>
          <cell r="E1535" t="str">
            <v>102043450617</v>
          </cell>
        </row>
        <row r="1536">
          <cell r="B1536" t="str">
            <v>102083451298</v>
          </cell>
          <cell r="C1536" t="str">
            <v>ISDN basic access operation comfort others complaints  9124 - telephone bill complaints</v>
          </cell>
          <cell r="D1536" t="str">
            <v>1030</v>
          </cell>
          <cell r="E1536" t="str">
            <v>102043450617</v>
          </cell>
        </row>
        <row r="1537">
          <cell r="B1537" t="str">
            <v>102043450613</v>
          </cell>
          <cell r="C1537" t="str">
            <v>ISDN basic access Operation standard point-to-point others complaints  977 - report on telephone failure</v>
          </cell>
          <cell r="D1537" t="str">
            <v>1030</v>
          </cell>
          <cell r="E1537" t="str">
            <v>102043450618</v>
          </cell>
        </row>
        <row r="1538">
          <cell r="B1538" t="str">
            <v>102063450956</v>
          </cell>
          <cell r="C1538" t="str">
            <v>ISDN basic access Operation standard point-to-multipoint others complaints  977 - report on telephone failure</v>
          </cell>
          <cell r="D1538" t="str">
            <v>1030</v>
          </cell>
          <cell r="E1538" t="str">
            <v>102043450618</v>
          </cell>
        </row>
        <row r="1539">
          <cell r="B1539" t="str">
            <v>102123451984</v>
          </cell>
          <cell r="C1539" t="str">
            <v>ISDN basic access operation business  others complaints  977 - report on telephone failure</v>
          </cell>
          <cell r="D1539" t="str">
            <v>1030</v>
          </cell>
          <cell r="E1539" t="str">
            <v>102043450618</v>
          </cell>
        </row>
        <row r="1540">
          <cell r="B1540" t="str">
            <v>102083451299</v>
          </cell>
          <cell r="C1540" t="str">
            <v>ISDN basic access operation comfort others complaints  977 - report on telephone failure</v>
          </cell>
          <cell r="D1540" t="str">
            <v>1030</v>
          </cell>
          <cell r="E1540" t="str">
            <v>102043450618</v>
          </cell>
        </row>
        <row r="1541">
          <cell r="B1541" t="str">
            <v>102103451641</v>
          </cell>
          <cell r="C1541" t="str">
            <v>ISDN basic access operation comfort+  others complaints  977 - report on telephone failure</v>
          </cell>
          <cell r="D1541" t="str">
            <v>1030</v>
          </cell>
          <cell r="E1541" t="str">
            <v>102043450618</v>
          </cell>
        </row>
        <row r="1542">
          <cell r="B1542" t="str">
            <v>102043450615</v>
          </cell>
          <cell r="C1542" t="str">
            <v>ISDN basic access Operation standard point-to-point others complaints  979 - report on PTU failure</v>
          </cell>
          <cell r="D1542" t="str">
            <v>1030</v>
          </cell>
          <cell r="E1542" t="str">
            <v>102043450619</v>
          </cell>
        </row>
        <row r="1543">
          <cell r="B1543" t="str">
            <v>102123451986</v>
          </cell>
          <cell r="C1543" t="str">
            <v>ISDN basic access operation business  others complaints  979 - report on PTU failure</v>
          </cell>
          <cell r="D1543" t="str">
            <v>1030</v>
          </cell>
          <cell r="E1543" t="str">
            <v>102043450619</v>
          </cell>
        </row>
        <row r="1544">
          <cell r="B1544" t="str">
            <v>102103451643</v>
          </cell>
          <cell r="C1544" t="str">
            <v>ISDN basic access operation comfort+  others complaints  979 - report on PTU failure</v>
          </cell>
          <cell r="D1544" t="str">
            <v>1030</v>
          </cell>
          <cell r="E1544" t="str">
            <v>102043450619</v>
          </cell>
        </row>
        <row r="1545">
          <cell r="B1545" t="str">
            <v>102063450958</v>
          </cell>
          <cell r="C1545" t="str">
            <v>ISDN basic access Operation standard point-to-multipoint others complaints  979 - report on PTU failure</v>
          </cell>
          <cell r="D1545" t="str">
            <v>1030</v>
          </cell>
          <cell r="E1545" t="str">
            <v>102043450619</v>
          </cell>
        </row>
        <row r="1546">
          <cell r="B1546" t="str">
            <v>102083451301</v>
          </cell>
          <cell r="C1546" t="str">
            <v>ISDN basic access operation comfort others complaints  979 - report on PTU failure</v>
          </cell>
          <cell r="D1546" t="str">
            <v>1030</v>
          </cell>
          <cell r="E1546" t="str">
            <v>102043450619</v>
          </cell>
        </row>
        <row r="1547">
          <cell r="B1547" t="str">
            <v>102123460200</v>
          </cell>
          <cell r="C1547" t="str">
            <v>ISDN basic access operation business others changes on demand of the subscriber contract cancellation</v>
          </cell>
          <cell r="D1547" t="str">
            <v>1030</v>
          </cell>
          <cell r="E1547" t="str">
            <v>102043460201</v>
          </cell>
        </row>
        <row r="1548">
          <cell r="B1548" t="str">
            <v>102043460200</v>
          </cell>
          <cell r="C1548" t="str">
            <v>ISDN basic access operation standard point-to-point others changes on demand of the subscriber contract cancellation</v>
          </cell>
          <cell r="D1548" t="str">
            <v>1030</v>
          </cell>
          <cell r="E1548" t="str">
            <v>102043460201</v>
          </cell>
        </row>
        <row r="1549">
          <cell r="B1549" t="str">
            <v>102103460200</v>
          </cell>
          <cell r="C1549" t="str">
            <v>ISDN basic access operation comfort+ others changes on demand of the subscriber contract cancellation</v>
          </cell>
          <cell r="D1549" t="str">
            <v>1030</v>
          </cell>
          <cell r="E1549" t="str">
            <v>102043460201</v>
          </cell>
        </row>
        <row r="1550">
          <cell r="B1550" t="str">
            <v>102083460200</v>
          </cell>
          <cell r="C1550" t="str">
            <v>ISDN basic access operation comfort others changes on demand of the subscriber contract cancellation</v>
          </cell>
          <cell r="D1550" t="str">
            <v>1030</v>
          </cell>
          <cell r="E1550" t="str">
            <v>102043460201</v>
          </cell>
        </row>
        <row r="1551">
          <cell r="B1551" t="str">
            <v>102063460200</v>
          </cell>
          <cell r="C1551" t="str">
            <v>ISDN basic access operation standard point-to-multipoint others changes on demand of the subscriber contract cancellation</v>
          </cell>
          <cell r="D1551" t="str">
            <v>1030</v>
          </cell>
          <cell r="E1551" t="str">
            <v>102043460201</v>
          </cell>
        </row>
        <row r="1552">
          <cell r="B1552" t="str">
            <v>102103461400</v>
          </cell>
          <cell r="C1552" t="str">
            <v>ISDN basic access operation comfort+ others changes on demand of the subscriber temporary disconnection of subscriber</v>
          </cell>
          <cell r="D1552" t="str">
            <v>1030</v>
          </cell>
          <cell r="E1552" t="str">
            <v>102043460401</v>
          </cell>
        </row>
        <row r="1553">
          <cell r="B1553" t="str">
            <v>102083461400</v>
          </cell>
          <cell r="C1553" t="str">
            <v>ISDN basic access operation comfort others changes on demand of the subscriber temporary disconnection of subscriber</v>
          </cell>
          <cell r="D1553" t="str">
            <v>1030</v>
          </cell>
          <cell r="E1553" t="str">
            <v>102043460401</v>
          </cell>
        </row>
        <row r="1554">
          <cell r="B1554" t="str">
            <v>102123461400</v>
          </cell>
          <cell r="C1554" t="str">
            <v>ISDN basic access operation business others changes on demand of the subscriber temporary disconnection of subscriber</v>
          </cell>
          <cell r="D1554" t="str">
            <v>1030</v>
          </cell>
          <cell r="E1554" t="str">
            <v>102043460401</v>
          </cell>
        </row>
        <row r="1555">
          <cell r="B1555" t="str">
            <v>102063460400</v>
          </cell>
          <cell r="C1555" t="str">
            <v>ISDN basic access operation standard point-to-multipoint others changes on demand of the subscriber temporary disconnection of subscriber</v>
          </cell>
          <cell r="D1555" t="str">
            <v>1030</v>
          </cell>
          <cell r="E1555" t="str">
            <v>102043460401</v>
          </cell>
        </row>
        <row r="1556">
          <cell r="B1556" t="str">
            <v>102043460400</v>
          </cell>
          <cell r="C1556" t="str">
            <v>ISDN basic access operation standard point-to-point others changes on demand of the subscriber temporary disconnection of subscriber</v>
          </cell>
          <cell r="D1556" t="str">
            <v>1030</v>
          </cell>
          <cell r="E1556" t="str">
            <v>102043460401</v>
          </cell>
        </row>
        <row r="1557">
          <cell r="B1557" t="str">
            <v>102123460500</v>
          </cell>
          <cell r="C1557" t="str">
            <v>ISDN basic access operation business others changes on demand of the subscriber copy of bill</v>
          </cell>
          <cell r="D1557" t="str">
            <v>1030</v>
          </cell>
          <cell r="E1557" t="str">
            <v>102043460501</v>
          </cell>
        </row>
        <row r="1558">
          <cell r="B1558" t="str">
            <v>102083460500</v>
          </cell>
          <cell r="C1558" t="str">
            <v>ISDN basic access operation comfort others changes on demand of the subscriber copy of bill</v>
          </cell>
          <cell r="D1558" t="str">
            <v>1030</v>
          </cell>
          <cell r="E1558" t="str">
            <v>102043460501</v>
          </cell>
        </row>
        <row r="1559">
          <cell r="B1559" t="str">
            <v>102103460500</v>
          </cell>
          <cell r="C1559" t="str">
            <v>ISDN basic access operation comfort+ others changes on demand of the subscriber copy of bill</v>
          </cell>
          <cell r="D1559" t="str">
            <v>1030</v>
          </cell>
          <cell r="E1559" t="str">
            <v>102043460501</v>
          </cell>
        </row>
        <row r="1560">
          <cell r="B1560" t="str">
            <v>102063460500</v>
          </cell>
          <cell r="C1560" t="str">
            <v>ISDN basic access operation standard point-to-multipoint others changes on demand of the subscriber copy of bill</v>
          </cell>
          <cell r="D1560" t="str">
            <v>1030</v>
          </cell>
          <cell r="E1560" t="str">
            <v>102043460501</v>
          </cell>
        </row>
        <row r="1561">
          <cell r="B1561" t="str">
            <v>102043460500</v>
          </cell>
          <cell r="C1561" t="str">
            <v>ISDN basic access operation standard point-to-point others changes on demand of the subscriber copy of bill</v>
          </cell>
          <cell r="D1561" t="str">
            <v>1030</v>
          </cell>
          <cell r="E1561" t="str">
            <v>102043460501</v>
          </cell>
        </row>
        <row r="1562">
          <cell r="B1562" t="str">
            <v>102103460600</v>
          </cell>
          <cell r="C1562" t="str">
            <v>ISDN basic access operation comfort+ others changes on demand of the subscriber transfer of subscriber relationship with change of name</v>
          </cell>
          <cell r="D1562" t="str">
            <v>1030</v>
          </cell>
          <cell r="E1562" t="str">
            <v>102043460601</v>
          </cell>
        </row>
        <row r="1563">
          <cell r="B1563" t="str">
            <v>102123460600</v>
          </cell>
          <cell r="C1563" t="str">
            <v>ISDN basic access operation business others changes on demand of the subscriber transfer of subscriber relationship with change of name</v>
          </cell>
          <cell r="D1563" t="str">
            <v>1030</v>
          </cell>
          <cell r="E1563" t="str">
            <v>102043460601</v>
          </cell>
        </row>
        <row r="1564">
          <cell r="B1564" t="str">
            <v>102043460600</v>
          </cell>
          <cell r="C1564" t="str">
            <v>ISDN basic access operation standard point-to-point others changes on demand of the subscriber transfer of subscriber relationship with change of name</v>
          </cell>
          <cell r="D1564" t="str">
            <v>1030</v>
          </cell>
          <cell r="E1564" t="str">
            <v>102043460601</v>
          </cell>
        </row>
        <row r="1565">
          <cell r="B1565" t="str">
            <v>102063460600</v>
          </cell>
          <cell r="C1565" t="str">
            <v>ISDN basic access operation standard point-to-multipoint others changes on demand of the subscriber transfer of subscriber relationship with change of name</v>
          </cell>
          <cell r="D1565" t="str">
            <v>1030</v>
          </cell>
          <cell r="E1565" t="str">
            <v>102043460601</v>
          </cell>
        </row>
        <row r="1566">
          <cell r="B1566" t="str">
            <v>102083460600</v>
          </cell>
          <cell r="C1566" t="str">
            <v>ISDN basic access operation comfort others changes on demand of the subscriber transfer of subscriber relationship with change of name</v>
          </cell>
          <cell r="D1566" t="str">
            <v>1030</v>
          </cell>
          <cell r="E1566" t="str">
            <v>102043460601</v>
          </cell>
        </row>
        <row r="1567">
          <cell r="B1567" t="str">
            <v>102123461998</v>
          </cell>
          <cell r="C1567" t="str">
            <v>ISDN basic access operation business  others changes on demand of the subscriber  change of call number  ISDN</v>
          </cell>
          <cell r="D1567" t="str">
            <v>1030</v>
          </cell>
          <cell r="E1567" t="str">
            <v>102043460629</v>
          </cell>
        </row>
        <row r="1568">
          <cell r="B1568" t="str">
            <v>102083461313</v>
          </cell>
          <cell r="C1568" t="str">
            <v>ISDN basic access operation comfort others changes on demand of the subscriber  change of call number  ISDN</v>
          </cell>
          <cell r="D1568" t="str">
            <v>1030</v>
          </cell>
          <cell r="E1568" t="str">
            <v>102043460629</v>
          </cell>
        </row>
        <row r="1569">
          <cell r="B1569" t="str">
            <v>102063460970</v>
          </cell>
          <cell r="C1569" t="str">
            <v>ISDN basic access Operation standard point-to-multipoint others changes on demand of the subscriber  change of call number  ISDN</v>
          </cell>
          <cell r="D1569" t="str">
            <v>1030</v>
          </cell>
          <cell r="E1569" t="str">
            <v>102043460629</v>
          </cell>
        </row>
        <row r="1570">
          <cell r="B1570" t="str">
            <v>102043460625</v>
          </cell>
          <cell r="C1570" t="str">
            <v>ISDN basic access Operation standard point-to-point others changes on demand of the subscriber change of call number ISDN</v>
          </cell>
          <cell r="D1570" t="str">
            <v>1030</v>
          </cell>
          <cell r="E1570" t="str">
            <v>102043460629</v>
          </cell>
        </row>
        <row r="1571">
          <cell r="B1571" t="str">
            <v>102103461655</v>
          </cell>
          <cell r="C1571" t="str">
            <v>ISDN basic access operation comfort+  others changes on demand of the subscriber  change of call number  ISDN</v>
          </cell>
          <cell r="D1571" t="str">
            <v>1030</v>
          </cell>
          <cell r="E1571" t="str">
            <v>102043460629</v>
          </cell>
        </row>
        <row r="1572">
          <cell r="B1572" t="str">
            <v>102043460627</v>
          </cell>
          <cell r="C1572" t="str">
            <v>ISDN basic access Operation standard point-to-point others changes on demand of the subscriber  tariff transfer to the terminal facility of the service provider# per line# per month  ISDN</v>
          </cell>
          <cell r="D1572" t="str">
            <v>1030</v>
          </cell>
          <cell r="E1572" t="str">
            <v>102043460629</v>
          </cell>
        </row>
        <row r="1573">
          <cell r="B1573" t="str">
            <v>102123461999</v>
          </cell>
          <cell r="C1573" t="str">
            <v>ISDN basic access operation business others changes on demand of the subscriber reconnection of the temporary disconnected subscriber</v>
          </cell>
          <cell r="D1573" t="str">
            <v>1030</v>
          </cell>
          <cell r="E1573" t="str">
            <v>102043460644</v>
          </cell>
        </row>
        <row r="1574">
          <cell r="B1574" t="str">
            <v>102103461656</v>
          </cell>
          <cell r="C1574" t="str">
            <v>ISDN basic access operation comfort+ others changes on demand of the subscriber reconnection of the temporary disconnected subscriber</v>
          </cell>
          <cell r="D1574" t="str">
            <v>1030</v>
          </cell>
          <cell r="E1574" t="str">
            <v>102043460644</v>
          </cell>
        </row>
        <row r="1575">
          <cell r="B1575" t="str">
            <v>102063460971</v>
          </cell>
          <cell r="C1575" t="str">
            <v>ISDN basic access Operation standard point-to-multipoint others changes on demand of the subscriber reconnection of the temporary disconnected subscriber</v>
          </cell>
          <cell r="D1575" t="str">
            <v>1030</v>
          </cell>
          <cell r="E1575" t="str">
            <v>102043460644</v>
          </cell>
        </row>
        <row r="1576">
          <cell r="B1576" t="str">
            <v>102043460628</v>
          </cell>
          <cell r="C1576" t="str">
            <v>ISDN basic access Operation standard point-to-point others changes on demand of the subscriber reconnection of the temporary disconnected subscriber</v>
          </cell>
          <cell r="D1576" t="str">
            <v>1030</v>
          </cell>
          <cell r="E1576" t="str">
            <v>102043460644</v>
          </cell>
        </row>
        <row r="1577">
          <cell r="B1577" t="str">
            <v>102083461314</v>
          </cell>
          <cell r="C1577" t="str">
            <v>ISDN basic access operation comfort others changes on demand of the subscriber reconnection of the temporary disconnected subscriber</v>
          </cell>
          <cell r="D1577" t="str">
            <v>1030</v>
          </cell>
          <cell r="E1577" t="str">
            <v>102043460644</v>
          </cell>
        </row>
        <row r="1578">
          <cell r="B1578" t="str">
            <v>102103461658</v>
          </cell>
          <cell r="C1578" t="str">
            <v>ISDN basic access operation comfort+ others changes on demand of the subscriber moving with change of address of the subscriber terminal equipment# per line</v>
          </cell>
          <cell r="D1578" t="str">
            <v>1030</v>
          </cell>
          <cell r="E1578" t="str">
            <v>102043460645</v>
          </cell>
        </row>
        <row r="1579">
          <cell r="B1579" t="str">
            <v>102063460973</v>
          </cell>
          <cell r="C1579" t="str">
            <v>ISDN basic access Operation standard point-to-multipoint others changes on demand of the subscriber moving with change of address of the subscriber terminal equipment# per line</v>
          </cell>
          <cell r="D1579" t="str">
            <v>1030</v>
          </cell>
          <cell r="E1579" t="str">
            <v>102043460645</v>
          </cell>
        </row>
        <row r="1580">
          <cell r="B1580" t="str">
            <v>102043460630</v>
          </cell>
          <cell r="C1580" t="str">
            <v>ISDN basic access Operation standard point-to-point others changes on demand of the subscriber moving with change of address of the subscriber terminal equipment# per line</v>
          </cell>
          <cell r="D1580" t="str">
            <v>1030</v>
          </cell>
          <cell r="E1580" t="str">
            <v>102043460645</v>
          </cell>
        </row>
        <row r="1581">
          <cell r="B1581" t="str">
            <v>102123462001</v>
          </cell>
          <cell r="C1581" t="str">
            <v>ISDN basic access operation business others changes on demand of the subscriber moving with change of address of the subscriber terminal equipment# per line</v>
          </cell>
          <cell r="D1581" t="str">
            <v>1030</v>
          </cell>
          <cell r="E1581" t="str">
            <v>102043460645</v>
          </cell>
        </row>
        <row r="1582">
          <cell r="B1582" t="str">
            <v>102083461316</v>
          </cell>
          <cell r="C1582" t="str">
            <v>ISDN basic access operation comfort others changes on demand of the subscriber moving with change of address of the subscriber terminal equipment# per line</v>
          </cell>
          <cell r="D1582" t="str">
            <v>1030</v>
          </cell>
          <cell r="E1582" t="str">
            <v>102043460645</v>
          </cell>
        </row>
        <row r="1583">
          <cell r="B1583" t="str">
            <v>102123462005</v>
          </cell>
          <cell r="C1583" t="str">
            <v>ISDN basic access operation business  others changes on demand of the subscriber change of address for delivery of bills residential customer</v>
          </cell>
          <cell r="D1583" t="str">
            <v>1030</v>
          </cell>
          <cell r="E1583" t="str">
            <v>102043460646</v>
          </cell>
        </row>
        <row r="1584">
          <cell r="B1584" t="str">
            <v>102103461662</v>
          </cell>
          <cell r="C1584" t="str">
            <v>ISDN basic access operation comfort+  others changes on demand of the subscriber  change of address for delivery of bills residential customer</v>
          </cell>
          <cell r="D1584" t="str">
            <v>1030</v>
          </cell>
          <cell r="E1584" t="str">
            <v>102043460646</v>
          </cell>
        </row>
        <row r="1585">
          <cell r="B1585" t="str">
            <v>102043460634</v>
          </cell>
          <cell r="C1585" t="str">
            <v>ISDN basic access Operation standard point-to-point others changes on demand of the subscriber change of address for delivery of bills residential customer</v>
          </cell>
          <cell r="D1585" t="str">
            <v>1030</v>
          </cell>
          <cell r="E1585" t="str">
            <v>102043460646</v>
          </cell>
        </row>
        <row r="1586">
          <cell r="B1586" t="str">
            <v>102063460977</v>
          </cell>
          <cell r="C1586" t="str">
            <v>ISDN basic access Operation standard point-to-multipoint others changes on demand of the subscriber change of address for delivery of bills residential customer</v>
          </cell>
          <cell r="D1586" t="str">
            <v>1030</v>
          </cell>
          <cell r="E1586" t="str">
            <v>102043460646</v>
          </cell>
        </row>
        <row r="1587">
          <cell r="B1587" t="str">
            <v>102083461320</v>
          </cell>
          <cell r="C1587" t="str">
            <v>ISDN basic access operation comfort others changes on demand of the subscriber change of address for delivery of bills residential customer</v>
          </cell>
          <cell r="D1587" t="str">
            <v>1030</v>
          </cell>
          <cell r="E1587" t="str">
            <v>102043460646</v>
          </cell>
        </row>
        <row r="1588">
          <cell r="B1588" t="str">
            <v>102063460979</v>
          </cell>
          <cell r="C1588" t="str">
            <v>ISDN basic access Operation standard point-to-multipoint others changes on demand of the subscriber  secret number residential customer</v>
          </cell>
          <cell r="D1588" t="str">
            <v>1030</v>
          </cell>
          <cell r="E1588" t="str">
            <v>102043460647</v>
          </cell>
        </row>
        <row r="1589">
          <cell r="B1589" t="str">
            <v>102043460636</v>
          </cell>
          <cell r="C1589" t="str">
            <v>ISDN basic access Operation standard point-to-point others changes on demand of the subscriber secret number residential customer</v>
          </cell>
          <cell r="D1589" t="str">
            <v>1030</v>
          </cell>
          <cell r="E1589" t="str">
            <v>102043460647</v>
          </cell>
        </row>
        <row r="1590">
          <cell r="B1590" t="str">
            <v>102123462007</v>
          </cell>
          <cell r="C1590" t="str">
            <v>ISDN basic access operation business  others changes on demand of the subscriber  secret number residential customer</v>
          </cell>
          <cell r="D1590" t="str">
            <v>1030</v>
          </cell>
          <cell r="E1590" t="str">
            <v>102043460647</v>
          </cell>
        </row>
        <row r="1591">
          <cell r="B1591" t="str">
            <v>102083461322</v>
          </cell>
          <cell r="C1591" t="str">
            <v>ISDN basic access operation comfort others changes on demand of the subscriber  secret number residential customer</v>
          </cell>
          <cell r="D1591" t="str">
            <v>1030</v>
          </cell>
          <cell r="E1591" t="str">
            <v>102043460647</v>
          </cell>
        </row>
        <row r="1592">
          <cell r="B1592" t="str">
            <v>102103461664</v>
          </cell>
          <cell r="C1592" t="str">
            <v>ISDN basic access operation comfort+  others changes on demand of the subscriber  secret number residential customer</v>
          </cell>
          <cell r="D1592" t="str">
            <v>1030</v>
          </cell>
          <cell r="E1592" t="str">
            <v>102043460647</v>
          </cell>
        </row>
        <row r="1593">
          <cell r="B1593" t="str">
            <v>102123462008</v>
          </cell>
          <cell r="C1593" t="str">
            <v>ISDN basic access operation business  others changes on demand of the subscriber  change of data of subscriber residential customer</v>
          </cell>
          <cell r="D1593" t="str">
            <v>1030</v>
          </cell>
          <cell r="E1593" t="str">
            <v>102043460648</v>
          </cell>
        </row>
        <row r="1594">
          <cell r="B1594" t="str">
            <v>102083461323</v>
          </cell>
          <cell r="C1594" t="str">
            <v>ISDN basic access operation comfort others changes on demand of the subscriber  change of data of subscriber residential customer</v>
          </cell>
          <cell r="D1594" t="str">
            <v>1030</v>
          </cell>
          <cell r="E1594" t="str">
            <v>102043460648</v>
          </cell>
        </row>
        <row r="1595">
          <cell r="B1595" t="str">
            <v>102063460980</v>
          </cell>
          <cell r="C1595" t="str">
            <v>ISDN basic access Operation standard point-to-multipoint others changes on demand of the subscriber  change of data of subscriber residential customer</v>
          </cell>
          <cell r="D1595" t="str">
            <v>1030</v>
          </cell>
          <cell r="E1595" t="str">
            <v>102043460648</v>
          </cell>
        </row>
        <row r="1596">
          <cell r="B1596" t="str">
            <v>102103461665</v>
          </cell>
          <cell r="C1596" t="str">
            <v>ISDN basic access operation comfort+  others changes on demand of the subscriber  change of data of subscriber residential customer</v>
          </cell>
          <cell r="D1596" t="str">
            <v>1030</v>
          </cell>
          <cell r="E1596" t="str">
            <v>102043460648</v>
          </cell>
        </row>
        <row r="1597">
          <cell r="B1597" t="str">
            <v>102043460637</v>
          </cell>
          <cell r="C1597" t="str">
            <v>ISDN basic access Operation standard point-to-point others changes on demand of the subscriber change of data of subscriber residential customer</v>
          </cell>
          <cell r="D1597" t="str">
            <v>1030</v>
          </cell>
          <cell r="E1597" t="str">
            <v>102043460648</v>
          </cell>
        </row>
        <row r="1598">
          <cell r="B1598" t="str">
            <v>102043460638</v>
          </cell>
          <cell r="C1598" t="str">
            <v>ISDN basic access Operation standard point-to-point others changes on demand of the subscriber  change of way of installation of terminal equipment (only ISDN)</v>
          </cell>
          <cell r="D1598" t="str">
            <v>1030</v>
          </cell>
          <cell r="E1598" t="str">
            <v>102043460649</v>
          </cell>
        </row>
        <row r="1599">
          <cell r="B1599" t="str">
            <v>102083461324</v>
          </cell>
          <cell r="C1599" t="str">
            <v>ISDN basic access operation comfort others changes on demand of the subscriber  change of way of installation of terminal equipment (only ISDN)</v>
          </cell>
          <cell r="D1599" t="str">
            <v>1030</v>
          </cell>
          <cell r="E1599" t="str">
            <v>102043460649</v>
          </cell>
        </row>
        <row r="1600">
          <cell r="B1600" t="str">
            <v>102103461666</v>
          </cell>
          <cell r="C1600" t="str">
            <v>ISDN basic access operation comfort+  others changes on demand of the subscriber  change of way of installation of terminal equipment (only ISDN)</v>
          </cell>
          <cell r="D1600" t="str">
            <v>1030</v>
          </cell>
          <cell r="E1600" t="str">
            <v>102043460649</v>
          </cell>
        </row>
        <row r="1601">
          <cell r="B1601" t="str">
            <v>102063460981</v>
          </cell>
          <cell r="C1601" t="str">
            <v>ISDN basic access Operation standard point-to-multipoint others changes on demand of the subscriber  change of way of installation of terminal equipment (only ISDN)</v>
          </cell>
          <cell r="D1601" t="str">
            <v>1030</v>
          </cell>
          <cell r="E1601" t="str">
            <v>102043460649</v>
          </cell>
        </row>
        <row r="1602">
          <cell r="B1602" t="str">
            <v>102123462009</v>
          </cell>
          <cell r="C1602" t="str">
            <v>ISDN basic access operation business  others changes on demand of the subscriber  change of way of installation of terminal equipment (only ISDN)</v>
          </cell>
          <cell r="D1602" t="str">
            <v>1030</v>
          </cell>
          <cell r="E1602" t="str">
            <v>102043460649</v>
          </cell>
        </row>
        <row r="1603">
          <cell r="B1603" t="str">
            <v>102103461669</v>
          </cell>
          <cell r="C1603" t="str">
            <v>ISDN basic access operation comfort+  others changes on demand of the subscriber  change of address for delivery of bills business customer</v>
          </cell>
          <cell r="D1603" t="str">
            <v>1030</v>
          </cell>
          <cell r="E1603" t="str">
            <v>102043460650</v>
          </cell>
        </row>
        <row r="1604">
          <cell r="B1604" t="str">
            <v>102083461327</v>
          </cell>
          <cell r="C1604" t="str">
            <v>ISDN basic access operation comfort others changes on demand of the subscriber change of address for delivery of bills business customer</v>
          </cell>
          <cell r="D1604" t="str">
            <v>1030</v>
          </cell>
          <cell r="E1604" t="str">
            <v>102043460650</v>
          </cell>
        </row>
        <row r="1605">
          <cell r="B1605" t="str">
            <v>102123462012</v>
          </cell>
          <cell r="C1605" t="str">
            <v>ISDN basic access operation business  others changes on demand of the subscriber change of address for delivery of bills business customer</v>
          </cell>
          <cell r="D1605" t="str">
            <v>1030</v>
          </cell>
          <cell r="E1605" t="str">
            <v>102043460650</v>
          </cell>
        </row>
        <row r="1606">
          <cell r="B1606" t="str">
            <v>102063460986</v>
          </cell>
          <cell r="C1606" t="str">
            <v>ISDN basic access Operation standard point-to-multipoint others changes on demand of the subscriber change of address for delivery of bills business customer</v>
          </cell>
          <cell r="D1606" t="str">
            <v>1030</v>
          </cell>
          <cell r="E1606" t="str">
            <v>102043460650</v>
          </cell>
        </row>
        <row r="1607">
          <cell r="B1607" t="str">
            <v>102043460641</v>
          </cell>
          <cell r="C1607" t="str">
            <v>ISDN basic access Operation standard point-to-point others changes on demand of the subscriber change of address for delivery of bills business customer</v>
          </cell>
          <cell r="D1607" t="str">
            <v>1030</v>
          </cell>
          <cell r="E1607" t="str">
            <v>102043460650</v>
          </cell>
        </row>
        <row r="1608">
          <cell r="B1608" t="str">
            <v>102123462013</v>
          </cell>
          <cell r="C1608" t="str">
            <v>ISDN basic access operation business  others changes on demand of the subscriber  change of data of subscriber business customer</v>
          </cell>
          <cell r="D1608" t="str">
            <v>1030</v>
          </cell>
          <cell r="E1608" t="str">
            <v>102043460651</v>
          </cell>
        </row>
        <row r="1609">
          <cell r="B1609" t="str">
            <v>102063460987</v>
          </cell>
          <cell r="C1609" t="str">
            <v>ISDN basic access Operation standard point-to-multipoint others changes on demand of the subscriber  change of data of subscriber business customer</v>
          </cell>
          <cell r="D1609" t="str">
            <v>1030</v>
          </cell>
          <cell r="E1609" t="str">
            <v>102043460651</v>
          </cell>
        </row>
        <row r="1610">
          <cell r="B1610" t="str">
            <v>102083461328</v>
          </cell>
          <cell r="C1610" t="str">
            <v>ISDN basic access operation comfort others changes on demand of the subscriber  change of data of subscriber business customer</v>
          </cell>
          <cell r="D1610" t="str">
            <v>1030</v>
          </cell>
          <cell r="E1610" t="str">
            <v>102043460651</v>
          </cell>
        </row>
        <row r="1611">
          <cell r="B1611" t="str">
            <v>102103461671</v>
          </cell>
          <cell r="C1611" t="str">
            <v>ISDN basic access operation comfort+  others changes on demand of the subscriber  change of data of subscriber business customer</v>
          </cell>
          <cell r="D1611" t="str">
            <v>1030</v>
          </cell>
          <cell r="E1611" t="str">
            <v>102043460651</v>
          </cell>
        </row>
        <row r="1612">
          <cell r="B1612" t="str">
            <v>102043460642</v>
          </cell>
          <cell r="C1612" t="str">
            <v>ISDN basic access Operation standard point-to-point others changes on demand of the subscriber change of data of subscriber business customer</v>
          </cell>
          <cell r="D1612" t="str">
            <v>1030</v>
          </cell>
          <cell r="E1612" t="str">
            <v>102043460651</v>
          </cell>
        </row>
        <row r="1613">
          <cell r="B1613" t="str">
            <v>102083461329</v>
          </cell>
          <cell r="C1613" t="str">
            <v>ISDN basic access operation comfort others changes on demand of the subscriber  secret number business customer</v>
          </cell>
          <cell r="D1613" t="str">
            <v>1030</v>
          </cell>
          <cell r="E1613" t="str">
            <v>102043460652</v>
          </cell>
        </row>
        <row r="1614">
          <cell r="B1614" t="str">
            <v>102123462014</v>
          </cell>
          <cell r="C1614" t="str">
            <v>ISDN basic access operation business  others changes on demand of the subscriber  secret number business customer</v>
          </cell>
          <cell r="D1614" t="str">
            <v>1030</v>
          </cell>
          <cell r="E1614" t="str">
            <v>102043460652</v>
          </cell>
        </row>
        <row r="1615">
          <cell r="B1615" t="str">
            <v>102103461672</v>
          </cell>
          <cell r="C1615" t="str">
            <v>ISDN basic access operation comfort+  others changes on demand of the subscriber  secret number business customer</v>
          </cell>
          <cell r="D1615" t="str">
            <v>1030</v>
          </cell>
          <cell r="E1615" t="str">
            <v>102043460652</v>
          </cell>
        </row>
        <row r="1616">
          <cell r="B1616" t="str">
            <v>102063460988</v>
          </cell>
          <cell r="C1616" t="str">
            <v>ISDN basic access Operation standard point-to-multipoint others changes on demand of the subscriber  secret number business customer</v>
          </cell>
          <cell r="D1616" t="str">
            <v>1030</v>
          </cell>
          <cell r="E1616" t="str">
            <v>102043460652</v>
          </cell>
        </row>
        <row r="1617">
          <cell r="B1617" t="str">
            <v>102043460643</v>
          </cell>
          <cell r="C1617" t="str">
            <v>ISDN basic access Operation standard point-to-point others changes on demand of the subscriber secret number  business customer</v>
          </cell>
          <cell r="D1617" t="str">
            <v>1030</v>
          </cell>
          <cell r="E1617" t="str">
            <v>102043460652</v>
          </cell>
        </row>
        <row r="1618">
          <cell r="B1618" t="str">
            <v>102063460978</v>
          </cell>
          <cell r="C1618" t="str">
            <v>ISDN basic access Operation standard point-to-multipoint others changes on demand of the subscriber  change of subscriber terminal equipment</v>
          </cell>
          <cell r="D1618" t="str">
            <v>1030</v>
          </cell>
          <cell r="E1618" t="str">
            <v>102043460702</v>
          </cell>
        </row>
        <row r="1619">
          <cell r="B1619" t="str">
            <v>102043460633</v>
          </cell>
          <cell r="C1619" t="str">
            <v>ISDN basic access Operation standard point-to-point others changes on demand of the subscriber  transfer of subscriber relationship to another exchange</v>
          </cell>
          <cell r="D1619" t="str">
            <v>1030</v>
          </cell>
          <cell r="E1619" t="str">
            <v>102043460702</v>
          </cell>
        </row>
        <row r="1620">
          <cell r="B1620" t="str">
            <v>102043460635</v>
          </cell>
          <cell r="C1620" t="str">
            <v>ISDN basic access Operation standard point-to-point others changes on demand of the subscriber  change of subscriber terminal equipment</v>
          </cell>
          <cell r="D1620" t="str">
            <v>1030</v>
          </cell>
          <cell r="E1620" t="str">
            <v>102043460702</v>
          </cell>
        </row>
        <row r="1621">
          <cell r="B1621" t="str">
            <v>102083461321</v>
          </cell>
          <cell r="C1621" t="str">
            <v>ISDN basic access operation comfort others changes on demand of the subscriber  change of subscriber terminal equipment</v>
          </cell>
          <cell r="D1621" t="str">
            <v>1030</v>
          </cell>
          <cell r="E1621" t="str">
            <v>102043460702</v>
          </cell>
        </row>
        <row r="1622">
          <cell r="B1622" t="str">
            <v>102083461319</v>
          </cell>
          <cell r="C1622" t="str">
            <v>ISDN basic access operation comfort others changes on demand of the subscriber  transfer of subscriber relationship to another exchange</v>
          </cell>
          <cell r="D1622" t="str">
            <v>1030</v>
          </cell>
          <cell r="E1622" t="str">
            <v>102043460702</v>
          </cell>
        </row>
        <row r="1623">
          <cell r="B1623" t="str">
            <v>102103461663</v>
          </cell>
          <cell r="C1623" t="str">
            <v>ISDN basic access operation comfort+  others changes on demand of the subscriber  change of subscriber terminal equipment</v>
          </cell>
          <cell r="D1623" t="str">
            <v>1030</v>
          </cell>
          <cell r="E1623" t="str">
            <v>102043460702</v>
          </cell>
        </row>
        <row r="1624">
          <cell r="B1624" t="str">
            <v>102103461661</v>
          </cell>
          <cell r="C1624" t="str">
            <v>ISDN basic access operation comfort+  others changes on demand of the subscriber  transfer of subscriber relationship to another exchange</v>
          </cell>
          <cell r="D1624" t="str">
            <v>1030</v>
          </cell>
          <cell r="E1624" t="str">
            <v>102043460702</v>
          </cell>
        </row>
        <row r="1625">
          <cell r="B1625" t="str">
            <v>102063460976</v>
          </cell>
          <cell r="C1625" t="str">
            <v>ISDN basic access Operation standard point-to-multipoint others changes on demand of the subscriber  transfer of subscriber relationship to another exchange</v>
          </cell>
          <cell r="D1625" t="str">
            <v>1030</v>
          </cell>
          <cell r="E1625" t="str">
            <v>102043460702</v>
          </cell>
        </row>
        <row r="1626">
          <cell r="B1626" t="str">
            <v>102103460700</v>
          </cell>
          <cell r="C1626" t="str">
            <v>ISDN basic access operation comfort+ others changes on demand of the subscriber moving and changing of terminal equipment within the same building</v>
          </cell>
          <cell r="D1626" t="str">
            <v>1030</v>
          </cell>
          <cell r="E1626" t="str">
            <v>102043460702</v>
          </cell>
        </row>
        <row r="1627">
          <cell r="B1627" t="str">
            <v>102123460700</v>
          </cell>
          <cell r="C1627" t="str">
            <v>ISDN basic access operation business others changes on demand of the subscriber moving and changing of terminal equipment within the same building</v>
          </cell>
          <cell r="D1627" t="str">
            <v>1030</v>
          </cell>
          <cell r="E1627" t="str">
            <v>102043460702</v>
          </cell>
        </row>
        <row r="1628">
          <cell r="B1628" t="str">
            <v>102083460700</v>
          </cell>
          <cell r="C1628" t="str">
            <v>ISDN basic access operation comfort others changes on demand of the subscriber moving and changing of terminal equipment within the same building</v>
          </cell>
          <cell r="D1628" t="str">
            <v>1030</v>
          </cell>
          <cell r="E1628" t="str">
            <v>102043460702</v>
          </cell>
        </row>
        <row r="1629">
          <cell r="B1629" t="str">
            <v>102123462004</v>
          </cell>
          <cell r="C1629" t="str">
            <v>ISDN basic access operation business  others changes on demand of the subscriber  transfer of subscriber relationship to another exchange</v>
          </cell>
          <cell r="D1629" t="str">
            <v>1030</v>
          </cell>
          <cell r="E1629" t="str">
            <v>102043460702</v>
          </cell>
        </row>
        <row r="1630">
          <cell r="B1630" t="str">
            <v>102043460700</v>
          </cell>
          <cell r="C1630" t="str">
            <v>ISDN basic access operation standard point-to-point others changes on demand of the subscriber moving and changing of terminal equipment within the same building</v>
          </cell>
          <cell r="D1630" t="str">
            <v>1030</v>
          </cell>
          <cell r="E1630" t="str">
            <v>102043460702</v>
          </cell>
        </row>
        <row r="1631">
          <cell r="B1631" t="str">
            <v>102123462006</v>
          </cell>
          <cell r="C1631" t="str">
            <v>ISDN basic access operation business  others changes on demand of the subscriber  change of subscriber terminal equipment</v>
          </cell>
          <cell r="D1631" t="str">
            <v>1030</v>
          </cell>
          <cell r="E1631" t="str">
            <v>102043460702</v>
          </cell>
        </row>
        <row r="1632">
          <cell r="B1632" t="str">
            <v>102063460700</v>
          </cell>
          <cell r="C1632" t="str">
            <v>ISDN basic access operation standard point-to-multipoint others changes on demand of the subscriber moving and changing of terminal equipment within the same building</v>
          </cell>
          <cell r="D1632" t="str">
            <v>1030</v>
          </cell>
          <cell r="E1632" t="str">
            <v>102043460702</v>
          </cell>
        </row>
        <row r="1633">
          <cell r="B1633" t="str">
            <v>102123462110</v>
          </cell>
          <cell r="C1633" t="str">
            <v>ISDN basic access operation business  others changes on demand of the subscriber change of additional service</v>
          </cell>
          <cell r="D1633" t="str">
            <v>1030</v>
          </cell>
          <cell r="E1633" t="str">
            <v>102043460711</v>
          </cell>
        </row>
        <row r="1634">
          <cell r="B1634" t="str">
            <v>102103461670</v>
          </cell>
          <cell r="C1634" t="str">
            <v>ISDN basic access operation comfort+  others changes on demand of the subscriber change of additional service</v>
          </cell>
          <cell r="D1634" t="str">
            <v>1030</v>
          </cell>
          <cell r="E1634" t="str">
            <v>102043460711</v>
          </cell>
        </row>
        <row r="1635">
          <cell r="B1635" t="str">
            <v>102083461330</v>
          </cell>
          <cell r="C1635" t="str">
            <v>ISDN basic access operation comfort others changes on demand of the subscriber change of additional service</v>
          </cell>
          <cell r="D1635" t="str">
            <v>1030</v>
          </cell>
          <cell r="E1635" t="str">
            <v>102043460711</v>
          </cell>
        </row>
        <row r="1636">
          <cell r="B1636" t="str">
            <v>102043460710</v>
          </cell>
          <cell r="C1636" t="str">
            <v>ISDN basic access Operation standard point-to-point others changes on demand of the subscriber change of additional service</v>
          </cell>
          <cell r="D1636" t="str">
            <v>1030</v>
          </cell>
          <cell r="E1636" t="str">
            <v>102043460711</v>
          </cell>
        </row>
        <row r="1637">
          <cell r="B1637" t="str">
            <v>102063460985</v>
          </cell>
          <cell r="C1637" t="str">
            <v>ISDN basic access Operation standard point-to-multipoint others changes on demand of the subscriber change of additional service</v>
          </cell>
          <cell r="D1637" t="str">
            <v>1030</v>
          </cell>
          <cell r="E1637" t="str">
            <v>102043460711</v>
          </cell>
        </row>
        <row r="1638">
          <cell r="B1638" t="str">
            <v>102083470100</v>
          </cell>
          <cell r="C1638" t="str">
            <v>ISDN basic access operation comfort others reconnection of the temporarily disconnected subscriber terminal equipment because of non-payment</v>
          </cell>
          <cell r="D1638" t="str">
            <v>1030</v>
          </cell>
          <cell r="E1638" t="str">
            <v>102043470101</v>
          </cell>
        </row>
        <row r="1639">
          <cell r="B1639" t="str">
            <v>102103470100</v>
          </cell>
          <cell r="C1639" t="str">
            <v>ISDN basic access operation comfort+ others reconnection of the temporarily disconnected subscriber terminal equipment because of non-payment</v>
          </cell>
          <cell r="D1639" t="str">
            <v>1030</v>
          </cell>
          <cell r="E1639" t="str">
            <v>102043470101</v>
          </cell>
        </row>
        <row r="1640">
          <cell r="B1640" t="str">
            <v>102043470100</v>
          </cell>
          <cell r="C1640" t="str">
            <v>ISDN basic access Operation standard point-to-point others reconnection of the temporarily disconnected subscriber terminal equipment because of non-payment</v>
          </cell>
          <cell r="D1640" t="str">
            <v>1030</v>
          </cell>
          <cell r="E1640" t="str">
            <v>102043470101</v>
          </cell>
        </row>
        <row r="1641">
          <cell r="B1641" t="str">
            <v>102123470100</v>
          </cell>
          <cell r="C1641" t="str">
            <v>ISDN basic access operation business others reconnection of the temporarily disconnected subscriber terminal equipment because of non-payment</v>
          </cell>
          <cell r="D1641" t="str">
            <v>1030</v>
          </cell>
          <cell r="E1641" t="str">
            <v>102043470101</v>
          </cell>
        </row>
        <row r="1642">
          <cell r="B1642" t="str">
            <v>102063470100</v>
          </cell>
          <cell r="C1642" t="str">
            <v>ISDN basic access Operation standard point-to-multipoint others reconnection of the temporarily disconnected subscriber terminal equipment because of non-payment</v>
          </cell>
          <cell r="D1642" t="str">
            <v>1030</v>
          </cell>
          <cell r="E1642" t="str">
            <v>102043470101</v>
          </cell>
        </row>
        <row r="1643">
          <cell r="B1643" t="str">
            <v>102083471362</v>
          </cell>
          <cell r="C1643" t="str">
            <v>ISDN basic access operation comfort others identification of malicious calls</v>
          </cell>
          <cell r="D1643" t="str">
            <v>1030</v>
          </cell>
          <cell r="E1643" t="str">
            <v>102043470677</v>
          </cell>
        </row>
        <row r="1644">
          <cell r="B1644" t="str">
            <v>102123472047</v>
          </cell>
          <cell r="C1644" t="str">
            <v>ISDN basic access operation business others identification of malicious calls</v>
          </cell>
          <cell r="D1644" t="str">
            <v>1030</v>
          </cell>
          <cell r="E1644" t="str">
            <v>102043470677</v>
          </cell>
        </row>
        <row r="1645">
          <cell r="B1645" t="str">
            <v>102103471704</v>
          </cell>
          <cell r="C1645" t="str">
            <v>ISDN basic access operation comfort+ others identification of malicious calls</v>
          </cell>
          <cell r="D1645" t="str">
            <v>1030</v>
          </cell>
          <cell r="E1645" t="str">
            <v>102043470677</v>
          </cell>
        </row>
        <row r="1646">
          <cell r="B1646" t="str">
            <v>102063471019</v>
          </cell>
          <cell r="C1646" t="str">
            <v>ISDN basic access Operation standard point-to-multipoint others identification of malicious calls</v>
          </cell>
          <cell r="D1646" t="str">
            <v>1030</v>
          </cell>
          <cell r="E1646" t="str">
            <v>102043470677</v>
          </cell>
        </row>
        <row r="1647">
          <cell r="B1647" t="str">
            <v>102043470676</v>
          </cell>
          <cell r="C1647" t="str">
            <v>ISDN basic access Operation standard point-to-point others identification of malicious calls</v>
          </cell>
          <cell r="D1647" t="str">
            <v>1030</v>
          </cell>
          <cell r="E1647" t="str">
            <v>102043470677</v>
          </cell>
        </row>
        <row r="1648">
          <cell r="B1648" t="str">
            <v>102063500009</v>
          </cell>
          <cell r="C1648" t="str">
            <v>ISDN basic access operation standard point-to-multipoint changes on demand by the subscriber telephone directory additional registration residential customer</v>
          </cell>
          <cell r="D1648" t="str">
            <v>1030</v>
          </cell>
          <cell r="E1648" t="str">
            <v>102043500011</v>
          </cell>
        </row>
        <row r="1649">
          <cell r="B1649" t="str">
            <v>102083500009</v>
          </cell>
          <cell r="C1649" t="str">
            <v>ISDN basic access operation comfort changes on demand by the subscriber telephone directory additional registration residential customer</v>
          </cell>
          <cell r="D1649" t="str">
            <v>1030</v>
          </cell>
          <cell r="E1649" t="str">
            <v>102043500011</v>
          </cell>
        </row>
        <row r="1650">
          <cell r="B1650" t="str">
            <v>102123500009</v>
          </cell>
          <cell r="C1650" t="str">
            <v>ISDN basic access operation business changes on demand by the subscriber telephone directory additional registration residential customer</v>
          </cell>
          <cell r="D1650" t="str">
            <v>1030</v>
          </cell>
          <cell r="E1650" t="str">
            <v>102043500011</v>
          </cell>
        </row>
        <row r="1651">
          <cell r="B1651" t="str">
            <v>102103500009</v>
          </cell>
          <cell r="C1651" t="str">
            <v>ISDN basic access operation comfort+ changes on demand by the subscriber telephone directory additional registration residential customer</v>
          </cell>
          <cell r="D1651" t="str">
            <v>1030</v>
          </cell>
          <cell r="E1651" t="str">
            <v>102043500011</v>
          </cell>
        </row>
        <row r="1652">
          <cell r="B1652" t="str">
            <v>102043500009</v>
          </cell>
          <cell r="C1652" t="str">
            <v>ISDN basic access operation standard point-to-point changes on demand by the subscriber telephone directory additional registration residential customer</v>
          </cell>
          <cell r="D1652" t="str">
            <v>1030</v>
          </cell>
          <cell r="E1652" t="str">
            <v>102043500011</v>
          </cell>
        </row>
        <row r="1653">
          <cell r="B1653" t="str">
            <v>102043500010</v>
          </cell>
          <cell r="C1653" t="str">
            <v>ISDN basic access operation standard point-to-point changes on demand by the subscriber telephone directory additional registration business customer</v>
          </cell>
          <cell r="D1653" t="str">
            <v>1030</v>
          </cell>
          <cell r="E1653" t="str">
            <v>102043500012</v>
          </cell>
        </row>
        <row r="1654">
          <cell r="B1654" t="str">
            <v>102083500010</v>
          </cell>
          <cell r="C1654" t="str">
            <v>ISDN basic access operation comfort changes on demand by the subscriber telephone directory additional registration business customer</v>
          </cell>
          <cell r="D1654" t="str">
            <v>1030</v>
          </cell>
          <cell r="E1654" t="str">
            <v>102043500012</v>
          </cell>
        </row>
        <row r="1655">
          <cell r="B1655" t="str">
            <v>102063500010</v>
          </cell>
          <cell r="C1655" t="str">
            <v>ISDN basic access operation standard point-to-multipoint changes on demand by the subscriber telephone directory additional registration business customer</v>
          </cell>
          <cell r="D1655" t="str">
            <v>1030</v>
          </cell>
          <cell r="E1655" t="str">
            <v>102043500012</v>
          </cell>
        </row>
        <row r="1656">
          <cell r="B1656" t="str">
            <v>102103500010</v>
          </cell>
          <cell r="C1656" t="str">
            <v>ISDN basic access operation comfort+ changes on demand by the subscriber telephone directory additional registration business customer</v>
          </cell>
          <cell r="D1656" t="str">
            <v>1030</v>
          </cell>
          <cell r="E1656" t="str">
            <v>102043500012</v>
          </cell>
        </row>
        <row r="1657">
          <cell r="B1657" t="str">
            <v>102123500010</v>
          </cell>
          <cell r="C1657" t="str">
            <v>ISDN basic access operation business changes on demand by the subscriber telephone directory additional registration business customer</v>
          </cell>
          <cell r="D1657" t="str">
            <v>1030</v>
          </cell>
          <cell r="E1657" t="str">
            <v>102043500012</v>
          </cell>
        </row>
        <row r="1658">
          <cell r="B1658" t="str">
            <v>102083500020</v>
          </cell>
          <cell r="C1658" t="str">
            <v>ISDN basic access operation comfort changes on demand by the subscriber telephone directory multiple publishing of data on the call number of the same service under different titles</v>
          </cell>
          <cell r="D1658" t="str">
            <v>1030</v>
          </cell>
          <cell r="E1658" t="str">
            <v>102043500021</v>
          </cell>
        </row>
        <row r="1659">
          <cell r="B1659" t="str">
            <v>102063500020</v>
          </cell>
          <cell r="C1659" t="str">
            <v>ISDN basic access operation standard point-to-multipoint changes on demand by the subscriber telephone directory multiple publishing of data on the call number of the same service under different titles</v>
          </cell>
          <cell r="D1659" t="str">
            <v>1030</v>
          </cell>
          <cell r="E1659" t="str">
            <v>102043500021</v>
          </cell>
        </row>
        <row r="1660">
          <cell r="B1660" t="str">
            <v>102043500020</v>
          </cell>
          <cell r="C1660" t="str">
            <v>ISDN basic access operation standard point-to-point changes on demand by the subscriber telephone directory multiple publishing of data on the call number of the same service under different titles</v>
          </cell>
          <cell r="D1660" t="str">
            <v>1030</v>
          </cell>
          <cell r="E1660" t="str">
            <v>102043500021</v>
          </cell>
        </row>
        <row r="1661">
          <cell r="B1661" t="str">
            <v>102123500020</v>
          </cell>
          <cell r="C1661" t="str">
            <v>ISDN basic access operation business changes on demand by the subscriber telephone directory multiple publishing of data on the call number of the same service under different titles</v>
          </cell>
          <cell r="D1661" t="str">
            <v>1030</v>
          </cell>
          <cell r="E1661" t="str">
            <v>102043500021</v>
          </cell>
        </row>
        <row r="1662">
          <cell r="B1662" t="str">
            <v>102103500020</v>
          </cell>
          <cell r="C1662" t="str">
            <v>ISDN basic access operation comfort+ changes on demand by the subscriber telephone directory multiple publishing of data on the call number of the same service under different titles</v>
          </cell>
          <cell r="D1662" t="str">
            <v>1030</v>
          </cell>
          <cell r="E1662" t="str">
            <v>102043500021</v>
          </cell>
        </row>
        <row r="1663">
          <cell r="B1663" t="str">
            <v>102083500030</v>
          </cell>
          <cell r="C1663" t="str">
            <v>ISDN basic access operation comfort changes on demand by the subscriber telephone directory additional registration of business subscribers in yellow pages (up to 6 activities)</v>
          </cell>
          <cell r="D1663" t="str">
            <v>1030</v>
          </cell>
          <cell r="E1663" t="str">
            <v>102043500031</v>
          </cell>
        </row>
        <row r="1664">
          <cell r="B1664" t="str">
            <v>102123500030</v>
          </cell>
          <cell r="C1664" t="str">
            <v>ISDN basic access operation business changes on demand by the subscriber telephone directory additional registration of business subscribers in yellow pages (up to 6 activities)</v>
          </cell>
          <cell r="D1664" t="str">
            <v>1030</v>
          </cell>
          <cell r="E1664" t="str">
            <v>102043500031</v>
          </cell>
        </row>
        <row r="1665">
          <cell r="B1665" t="str">
            <v>102103500030</v>
          </cell>
          <cell r="C1665" t="str">
            <v>ISDN basic access operation comfort+ changes on demand by the subscriber telephone directory additional registration of business subscribers in yellow pages (up to 6 activities)</v>
          </cell>
          <cell r="D1665" t="str">
            <v>1030</v>
          </cell>
          <cell r="E1665" t="str">
            <v>102043500031</v>
          </cell>
        </row>
        <row r="1666">
          <cell r="B1666" t="str">
            <v>102063500030</v>
          </cell>
          <cell r="C1666" t="str">
            <v>ISDN basic access operation standard point-to-multipoint changes on demand by the subscriber telephone directory additional registration of business subscribers in yellow pages (up to 6 activities)</v>
          </cell>
          <cell r="D1666" t="str">
            <v>1030</v>
          </cell>
          <cell r="E1666" t="str">
            <v>102043500031</v>
          </cell>
        </row>
        <row r="1667">
          <cell r="B1667" t="str">
            <v>102043500030</v>
          </cell>
          <cell r="C1667" t="str">
            <v>ISDN basic access operation standard point-to-point changes on demand by the subscriber telephone directory additional registration of business subscribers in yellow pages (up to 6 activities)</v>
          </cell>
          <cell r="D1667" t="str">
            <v>1030</v>
          </cell>
          <cell r="E1667" t="str">
            <v>102043500031</v>
          </cell>
        </row>
        <row r="1668">
          <cell r="B1668" t="str">
            <v>102063500040</v>
          </cell>
          <cell r="C1668" t="str">
            <v>ISDN basic access operation standard point-to-multipoint changes on demand by the subscriber telephone directory additional registration of business subscribers in yellow pages per activity (more than 6 activities total)</v>
          </cell>
          <cell r="D1668" t="str">
            <v>1030</v>
          </cell>
          <cell r="E1668" t="str">
            <v>102043500041</v>
          </cell>
        </row>
        <row r="1669">
          <cell r="B1669" t="str">
            <v>102123500040</v>
          </cell>
          <cell r="C1669" t="str">
            <v>ISDN basic access operation business changes on demand by the subscriber telephone directory additional registration of business subscribers in yellow pages per activity (more than 6 activities total)</v>
          </cell>
          <cell r="D1669" t="str">
            <v>1030</v>
          </cell>
          <cell r="E1669" t="str">
            <v>102043500041</v>
          </cell>
        </row>
        <row r="1670">
          <cell r="B1670" t="str">
            <v>102083500040</v>
          </cell>
          <cell r="C1670" t="str">
            <v>ISDN basic access operation comfort changes on demand by the subscriber telephone directory additional registration of business subscribers in yellow pages per activity (more than 6 activities total)</v>
          </cell>
          <cell r="D1670" t="str">
            <v>1030</v>
          </cell>
          <cell r="E1670" t="str">
            <v>102043500041</v>
          </cell>
        </row>
        <row r="1671">
          <cell r="B1671" t="str">
            <v>102043500040</v>
          </cell>
          <cell r="C1671" t="str">
            <v>ISDN basic access operation standard point-to-point changes on demand by the subscriber telephone directory additional registration of business subscribers in yellow pages per activity (more than 6 activities total)</v>
          </cell>
          <cell r="D1671" t="str">
            <v>1030</v>
          </cell>
          <cell r="E1671" t="str">
            <v>102043500041</v>
          </cell>
        </row>
        <row r="1672">
          <cell r="B1672" t="str">
            <v>102103500040</v>
          </cell>
          <cell r="C1672" t="str">
            <v>ISDN basic access operation comfort+ changes on demand by the subscriber telephone directory additional registration of business subscribers in yellow pages per activity (more than 6 activities total)</v>
          </cell>
          <cell r="D1672" t="str">
            <v>1030</v>
          </cell>
          <cell r="E1672" t="str">
            <v>102043500041</v>
          </cell>
        </row>
        <row r="1673">
          <cell r="B1673" t="str">
            <v>102063500050</v>
          </cell>
          <cell r="C1673" t="str">
            <v>ISDN basic access operation standard point-to-multipoint changes on demand by the subscriber telephone directory additional text with subscriber's data in white pages per line (one line contains 40 characters)</v>
          </cell>
          <cell r="D1673" t="str">
            <v>1030</v>
          </cell>
          <cell r="E1673" t="str">
            <v>102043500051</v>
          </cell>
        </row>
        <row r="1674">
          <cell r="B1674" t="str">
            <v>102123500050</v>
          </cell>
          <cell r="C1674" t="str">
            <v>ISDN basic access operation business changes on demand by the subscriber telephone directory additional text with subscriber's data in white pages per line (one line contains 40 characters)</v>
          </cell>
          <cell r="D1674" t="str">
            <v>1030</v>
          </cell>
          <cell r="E1674" t="str">
            <v>102043500051</v>
          </cell>
        </row>
        <row r="1675">
          <cell r="B1675" t="str">
            <v>102103500050</v>
          </cell>
          <cell r="C1675" t="str">
            <v>ISDN basic access operation comfort+ changes on demand by the subscriber telephone directory additional text with subscriber's data in white pages per line (one line contains 40 characters)</v>
          </cell>
          <cell r="D1675" t="str">
            <v>1030</v>
          </cell>
          <cell r="E1675" t="str">
            <v>102043500051</v>
          </cell>
        </row>
        <row r="1676">
          <cell r="B1676" t="str">
            <v>102083500050</v>
          </cell>
          <cell r="C1676" t="str">
            <v>ISDN basic access operation comfort changes on demand by the subscriber telephone directory additional text with subscriber's data in white pages per line (one line contains 40 characters)</v>
          </cell>
          <cell r="D1676" t="str">
            <v>1030</v>
          </cell>
          <cell r="E1676" t="str">
            <v>102043500051</v>
          </cell>
        </row>
        <row r="1677">
          <cell r="B1677" t="str">
            <v>102043500050</v>
          </cell>
          <cell r="C1677" t="str">
            <v>ISDN basic access operation standard point-to-point changes on demand by the subscriber telephone directory additional text with subscriber's data in white pages per line (one line contains 40 characters)</v>
          </cell>
          <cell r="D1677" t="str">
            <v>1030</v>
          </cell>
          <cell r="E1677" t="str">
            <v>102043500051</v>
          </cell>
        </row>
        <row r="1678">
          <cell r="B1678" t="str">
            <v>102063500060</v>
          </cell>
          <cell r="C1678" t="str">
            <v>ISDN basic access operation standard point-to-multipoint changes on demand by the subscriber telephone directory additional text with subscriber's data in yellow pages per line (one line contains 40 characters)</v>
          </cell>
          <cell r="D1678" t="str">
            <v>1030</v>
          </cell>
          <cell r="E1678" t="str">
            <v>102043500061</v>
          </cell>
        </row>
        <row r="1679">
          <cell r="B1679" t="str">
            <v>102083500060</v>
          </cell>
          <cell r="C1679" t="str">
            <v>ISDN basic access operation comfort changes on demand by the subscriber telephone directory additional text with subscriber's data in yellow pages per line (one line contains 40 characters)</v>
          </cell>
          <cell r="D1679" t="str">
            <v>1030</v>
          </cell>
          <cell r="E1679" t="str">
            <v>102043500061</v>
          </cell>
        </row>
        <row r="1680">
          <cell r="B1680" t="str">
            <v>102043500060</v>
          </cell>
          <cell r="C1680" t="str">
            <v>ISDN basic access operation standard point-to-point changes on demand by the subscriber telephone directory additional text with subscriber's data in yellow pages per line (one line contains 40 characters)</v>
          </cell>
          <cell r="D1680" t="str">
            <v>1030</v>
          </cell>
          <cell r="E1680" t="str">
            <v>102043500061</v>
          </cell>
        </row>
        <row r="1681">
          <cell r="B1681" t="str">
            <v>102103500060</v>
          </cell>
          <cell r="C1681" t="str">
            <v>ISDN basic access operation comfort+ changes on demand by the subscriber telephone directory additional text with subscriber's data in yellow pages per line (one line contains 40 characters)</v>
          </cell>
          <cell r="D1681" t="str">
            <v>1030</v>
          </cell>
          <cell r="E1681" t="str">
            <v>102043500061</v>
          </cell>
        </row>
        <row r="1682">
          <cell r="B1682" t="str">
            <v>102123500060</v>
          </cell>
          <cell r="C1682" t="str">
            <v>ISDN basic access operation business changes on demand by the subscriber telephone directory additional text with subscriber's data in yellow pages per line (one line contains 40 characters)</v>
          </cell>
          <cell r="D1682" t="str">
            <v>1030</v>
          </cell>
          <cell r="E1682" t="str">
            <v>102043500061</v>
          </cell>
        </row>
        <row r="1683">
          <cell r="B1683" t="str">
            <v>102043500070</v>
          </cell>
          <cell r="C1683" t="str">
            <v>ISDN basic access operation standard point-to-point changes on demand by the subscriber telephone directory announcement of data records for services (tel, fax,telex,e-mail,www) of a private subscriber in the white pages (maximum 3)</v>
          </cell>
          <cell r="D1683" t="str">
            <v>1030</v>
          </cell>
          <cell r="E1683" t="str">
            <v>102043500071</v>
          </cell>
        </row>
        <row r="1684">
          <cell r="B1684" t="str">
            <v>102063500070</v>
          </cell>
          <cell r="C1684" t="str">
            <v>ISDN basic access operation standard point-to-multipoint changes on demand by the subscriber telephone directory announcement of data records for services (tel, fax,telex,e-mail,www) of a private subscriber in the white pages (maximum 3)</v>
          </cell>
          <cell r="D1684" t="str">
            <v>1030</v>
          </cell>
          <cell r="E1684" t="str">
            <v>102043500071</v>
          </cell>
        </row>
        <row r="1685">
          <cell r="B1685" t="str">
            <v>102103500070</v>
          </cell>
          <cell r="C1685" t="str">
            <v>ISDN basic access operation comfort+ changes on demand by the subscriber telephone directory announcement of data records for services (tel, fax,telex,e-mail,www) of a private subscriber in the white pages (maximum 3)</v>
          </cell>
          <cell r="D1685" t="str">
            <v>1030</v>
          </cell>
          <cell r="E1685" t="str">
            <v>102043500071</v>
          </cell>
        </row>
        <row r="1686">
          <cell r="B1686" t="str">
            <v>102123500070</v>
          </cell>
          <cell r="C1686" t="str">
            <v>ISDN basic access operation business changes on demand by the subscriber telephone directory announcement of data records for services (tel, fax,telex,e-mail,www) of a private subscriber in the white pages (maximum 3)</v>
          </cell>
          <cell r="D1686" t="str">
            <v>1030</v>
          </cell>
          <cell r="E1686" t="str">
            <v>102043500071</v>
          </cell>
        </row>
        <row r="1687">
          <cell r="B1687" t="str">
            <v>102083500070</v>
          </cell>
          <cell r="C1687" t="str">
            <v>ISDN basic access operation comfort changes on demand by the subscriber telephone directory announcement of data records for services (tel, fax,telex,e-mail,www) of a private subscriber in the white pages (maximum 3)</v>
          </cell>
          <cell r="D1687" t="str">
            <v>1030</v>
          </cell>
          <cell r="E1687" t="str">
            <v>102043500071</v>
          </cell>
        </row>
        <row r="1688">
          <cell r="B1688" t="str">
            <v>102043500080</v>
          </cell>
          <cell r="C1688" t="str">
            <v>ISDN basic access operation standard point-to-point changes on demand by the subscriber telephone directory announcement of additional data records for services (tel, fax,telex,e-mail,www) of a private subscriber in the white pages (more than 3)</v>
          </cell>
          <cell r="D1688" t="str">
            <v>1030</v>
          </cell>
          <cell r="E1688" t="str">
            <v>102043500081</v>
          </cell>
        </row>
        <row r="1689">
          <cell r="B1689" t="str">
            <v>102123500080</v>
          </cell>
          <cell r="C1689" t="str">
            <v>ISDN basic access operation business changes on demand by the subscriber telephone directory announcement of additional data records for services (tel, fax,telex,e-mail,www) of a private subscriber in the white pages (more than 3)</v>
          </cell>
          <cell r="D1689" t="str">
            <v>1030</v>
          </cell>
          <cell r="E1689" t="str">
            <v>102043500081</v>
          </cell>
        </row>
        <row r="1690">
          <cell r="B1690" t="str">
            <v>102103500080</v>
          </cell>
          <cell r="C1690" t="str">
            <v>ISDN basic access operation comfort+ changes on demand by the subscriber telephone directory announcement of additional data records for services (tel, fax,telex,e-mail,www) of a private subscriber in the white pages (more than 3)</v>
          </cell>
          <cell r="D1690" t="str">
            <v>1030</v>
          </cell>
          <cell r="E1690" t="str">
            <v>102043500081</v>
          </cell>
        </row>
        <row r="1691">
          <cell r="B1691" t="str">
            <v>102083500080</v>
          </cell>
          <cell r="C1691" t="str">
            <v>ISDN basic access operation comfort changes on demand by the subscriber telephone directory announcement of additional data records for services (tel, fax,telex,e-mail,www) of a private subscriber in the white pages (more than 3)</v>
          </cell>
          <cell r="D1691" t="str">
            <v>1030</v>
          </cell>
          <cell r="E1691" t="str">
            <v>102043500081</v>
          </cell>
        </row>
        <row r="1692">
          <cell r="B1692" t="str">
            <v>102063500080</v>
          </cell>
          <cell r="C1692" t="str">
            <v>ISDN basic access operation standard point-to-multipoint changes on demand by the subscriber telephone directory announcement of additional data records for services (tel, fax,telex,e-mail,www) of a private subscriber in the white pages (more than 3)</v>
          </cell>
          <cell r="D1692" t="str">
            <v>1030</v>
          </cell>
          <cell r="E1692" t="str">
            <v>102043500081</v>
          </cell>
        </row>
        <row r="1693">
          <cell r="B1693" t="str">
            <v>102063500090</v>
          </cell>
          <cell r="C1693" t="str">
            <v>ISDN basic access operation standard point-to-multipoint changes on demand by the subscriber telephone directory registration of data records of a business customer in the white pages (maximum 8)</v>
          </cell>
          <cell r="D1693" t="str">
            <v>1030</v>
          </cell>
          <cell r="E1693" t="str">
            <v>102043500091</v>
          </cell>
        </row>
        <row r="1694">
          <cell r="B1694" t="str">
            <v>102103500090</v>
          </cell>
          <cell r="C1694" t="str">
            <v>ISDN basic access operation comfort+ changes on demand by the subscriber telephone directory registration of data records of a business customer in the white pages (maximum 8)</v>
          </cell>
          <cell r="D1694" t="str">
            <v>1030</v>
          </cell>
          <cell r="E1694" t="str">
            <v>102043500091</v>
          </cell>
        </row>
        <row r="1695">
          <cell r="B1695" t="str">
            <v>102043500090</v>
          </cell>
          <cell r="C1695" t="str">
            <v>ISDN basic access operation standard point-to-point changes on demand by the subscriber telephone directory registration of data records of a business customer in the white pages (maximum 8)</v>
          </cell>
          <cell r="D1695" t="str">
            <v>1030</v>
          </cell>
          <cell r="E1695" t="str">
            <v>102043500091</v>
          </cell>
        </row>
        <row r="1696">
          <cell r="B1696" t="str">
            <v>102123500090</v>
          </cell>
          <cell r="C1696" t="str">
            <v>ISDN basic access operation business changes on demand by the subscriber telephone directory registration of data records of a business customer in the white pages (maximum 8)</v>
          </cell>
          <cell r="D1696" t="str">
            <v>1030</v>
          </cell>
          <cell r="E1696" t="str">
            <v>102043500091</v>
          </cell>
        </row>
        <row r="1697">
          <cell r="B1697" t="str">
            <v>102083500090</v>
          </cell>
          <cell r="C1697" t="str">
            <v>ISDN basic access operation comfort changes on demand by the subscriber telephone directory registration of data records of a business customer in the white pages (maximum 8)</v>
          </cell>
          <cell r="D1697" t="str">
            <v>1030</v>
          </cell>
          <cell r="E1697" t="str">
            <v>102043500091</v>
          </cell>
        </row>
        <row r="1698">
          <cell r="B1698" t="str">
            <v>102063500100</v>
          </cell>
          <cell r="C1698" t="str">
            <v>ISDN basic access operation standard point-to-multipoint changes on demand by the subscriber telephone directory registration of additional data records of a business customer  in the white pages (more than 8)</v>
          </cell>
          <cell r="D1698" t="str">
            <v>1030</v>
          </cell>
          <cell r="E1698" t="str">
            <v>102043500101</v>
          </cell>
        </row>
        <row r="1699">
          <cell r="B1699" t="str">
            <v>102123500100</v>
          </cell>
          <cell r="C1699" t="str">
            <v>ISDN basic access operation business changes on demand by the subscriber telephone directory registration of additional data records of a business customer  in the white pages (more than 8)</v>
          </cell>
          <cell r="D1699" t="str">
            <v>1030</v>
          </cell>
          <cell r="E1699" t="str">
            <v>102043500101</v>
          </cell>
        </row>
        <row r="1700">
          <cell r="B1700" t="str">
            <v>102083500100</v>
          </cell>
          <cell r="C1700" t="str">
            <v>ISDN basic access operation comfort changes on demand by the subscriber telephone directory registration of additional data records of a business customer  in the white pages (more than 8)</v>
          </cell>
          <cell r="D1700" t="str">
            <v>1030</v>
          </cell>
          <cell r="E1700" t="str">
            <v>102043500101</v>
          </cell>
        </row>
        <row r="1701">
          <cell r="B1701" t="str">
            <v>102043500100</v>
          </cell>
          <cell r="C1701" t="str">
            <v>ISDN basic access operation standard point-to-point changes on demand by the subscriber telephone directory registration of additional data records of a business customer  in the white pages (more than 8)</v>
          </cell>
          <cell r="D1701" t="str">
            <v>1030</v>
          </cell>
          <cell r="E1701" t="str">
            <v>102043500101</v>
          </cell>
        </row>
        <row r="1702">
          <cell r="B1702" t="str">
            <v>102103500100</v>
          </cell>
          <cell r="C1702" t="str">
            <v>ISDN basic access operation comfort+ changes on demand by the subscriber telephone directory registration of additional data records of a business customer  in the white pages (more than 8)</v>
          </cell>
          <cell r="D1702" t="str">
            <v>1030</v>
          </cell>
          <cell r="E1702" t="str">
            <v>102043500101</v>
          </cell>
        </row>
        <row r="1703">
          <cell r="B1703" t="str">
            <v>102083500110</v>
          </cell>
          <cell r="C1703" t="str">
            <v>ISDN basic access operation comfort changes on demand by the subscriber telephone directory registration of one record or number of a business subscriber in the yellow pages</v>
          </cell>
          <cell r="D1703" t="str">
            <v>1030</v>
          </cell>
          <cell r="E1703" t="str">
            <v>102043500111</v>
          </cell>
        </row>
        <row r="1704">
          <cell r="B1704" t="str">
            <v>102123500110</v>
          </cell>
          <cell r="C1704" t="str">
            <v>ISDN basic access operation business changes on demand by the subscriber telephone directory registration of one record or number of a business subscriber in the yellow pages</v>
          </cell>
          <cell r="D1704" t="str">
            <v>1030</v>
          </cell>
          <cell r="E1704" t="str">
            <v>102043500111</v>
          </cell>
        </row>
        <row r="1705">
          <cell r="B1705" t="str">
            <v>102043500110</v>
          </cell>
          <cell r="C1705" t="str">
            <v>ISDN basic access operation standard point-to-point changes on demand by the subscriber telephone directory registration of one record or number of a business subscriber in the yellow pages</v>
          </cell>
          <cell r="D1705" t="str">
            <v>1030</v>
          </cell>
          <cell r="E1705" t="str">
            <v>102043500111</v>
          </cell>
        </row>
        <row r="1706">
          <cell r="B1706" t="str">
            <v>102063500110</v>
          </cell>
          <cell r="C1706" t="str">
            <v>ISDN basic access operation standard point-to-multipoint changes on demand by the subscriber telephone directory registration of one record or number of a business subscriber in the yellow pages</v>
          </cell>
          <cell r="D1706" t="str">
            <v>1030</v>
          </cell>
          <cell r="E1706" t="str">
            <v>102043500111</v>
          </cell>
        </row>
        <row r="1707">
          <cell r="B1707" t="str">
            <v>102103500110</v>
          </cell>
          <cell r="C1707" t="str">
            <v>ISDN basic access operation comfort+ changes on demand by the subscriber telephone directory registration of one record or number of a business subscriber in the yellow pages</v>
          </cell>
          <cell r="D1707" t="str">
            <v>1030</v>
          </cell>
          <cell r="E1707" t="str">
            <v>102043500111</v>
          </cell>
        </row>
        <row r="1708">
          <cell r="B1708" t="str">
            <v>102123500120</v>
          </cell>
          <cell r="C1708" t="str">
            <v>ISDN basic access operation business changes on demand by the subscriber telephone directory registration of additional records or numbers of a business subscriber in the yellow pages</v>
          </cell>
          <cell r="D1708" t="str">
            <v>1030</v>
          </cell>
          <cell r="E1708" t="str">
            <v>102043500121</v>
          </cell>
        </row>
        <row r="1709">
          <cell r="B1709" t="str">
            <v>102063500120</v>
          </cell>
          <cell r="C1709" t="str">
            <v>ISDN basic access operation standard point-to-multipoint changes on demand by the subscriber telephone directory registration of additional records or numbers of a business subscriber in the yellow pages</v>
          </cell>
          <cell r="D1709" t="str">
            <v>1030</v>
          </cell>
          <cell r="E1709" t="str">
            <v>102043500121</v>
          </cell>
        </row>
        <row r="1710">
          <cell r="B1710" t="str">
            <v>102103500120</v>
          </cell>
          <cell r="C1710" t="str">
            <v>ISDN basic access operation  comfort+ changes on demand by the subscriber telephone directory registration of additional records or numbers of a business subscriber in the yellow pages</v>
          </cell>
          <cell r="D1710" t="str">
            <v>1030</v>
          </cell>
          <cell r="E1710" t="str">
            <v>102043500121</v>
          </cell>
        </row>
        <row r="1711">
          <cell r="B1711" t="str">
            <v>102083500120</v>
          </cell>
          <cell r="C1711" t="str">
            <v>ISDN basic access operation comfort changes on demand by the subscriber telephone directory registration of additional records or numbers of a business subscriber in the yellow pages</v>
          </cell>
          <cell r="D1711" t="str">
            <v>1030</v>
          </cell>
          <cell r="E1711" t="str">
            <v>102043500121</v>
          </cell>
        </row>
        <row r="1712">
          <cell r="B1712" t="str">
            <v>102043500120</v>
          </cell>
          <cell r="C1712" t="str">
            <v>ISDN basic access operation standard point-to-point changes on demand by the subscriber telephone directory registration of additional records or numbers of a business subscriber in the yellow pages</v>
          </cell>
          <cell r="D1712" t="str">
            <v>1030</v>
          </cell>
          <cell r="E1712" t="str">
            <v>102043500121</v>
          </cell>
        </row>
        <row r="1713">
          <cell r="B1713" t="str">
            <v>102123512057</v>
          </cell>
          <cell r="C1713" t="str">
            <v>ISDN basic access operation business  others access to special numbers of business subscribers  970 - Taxi</v>
          </cell>
          <cell r="D1713" t="str">
            <v>1030</v>
          </cell>
          <cell r="E1713" t="str">
            <v>102043510689</v>
          </cell>
        </row>
        <row r="1714">
          <cell r="B1714" t="str">
            <v>102063511029</v>
          </cell>
          <cell r="C1714" t="str">
            <v>ISDN basic access Operation standard point-to-multipoint others access to special numbers of business subscribers  970 - Taxi</v>
          </cell>
          <cell r="D1714" t="str">
            <v>1030</v>
          </cell>
          <cell r="E1714" t="str">
            <v>102043510689</v>
          </cell>
        </row>
        <row r="1715">
          <cell r="B1715" t="str">
            <v>102083511372</v>
          </cell>
          <cell r="C1715" t="str">
            <v>ISDN basic access operation comfort others access to special numbers of business subscribers  970 - Taxi</v>
          </cell>
          <cell r="D1715" t="str">
            <v>1030</v>
          </cell>
          <cell r="E1715" t="str">
            <v>102043510689</v>
          </cell>
        </row>
        <row r="1716">
          <cell r="B1716" t="str">
            <v>102043510686</v>
          </cell>
          <cell r="C1716" t="str">
            <v>ISDN basic access Operation standard point-to-point others access to special numbers of business subscribers  970 - Taxi</v>
          </cell>
          <cell r="D1716" t="str">
            <v>1030</v>
          </cell>
          <cell r="E1716" t="str">
            <v>102043510689</v>
          </cell>
        </row>
        <row r="1717">
          <cell r="B1717" t="str">
            <v>102103511714</v>
          </cell>
          <cell r="C1717" t="str">
            <v>ISDN basic access operation comfort+  others access to special numbers of business subscribers  970 - Taxi</v>
          </cell>
          <cell r="D1717" t="str">
            <v>1030</v>
          </cell>
          <cell r="E1717" t="str">
            <v>102043510689</v>
          </cell>
        </row>
        <row r="1718">
          <cell r="B1718" t="str">
            <v>102063511030</v>
          </cell>
          <cell r="C1718" t="str">
            <v>ISDN basic access Operation standard point-to-multipoint others access to special numbers of business subscribers  9820 - HEP information</v>
          </cell>
          <cell r="D1718" t="str">
            <v>1030</v>
          </cell>
          <cell r="E1718" t="str">
            <v>102043510690</v>
          </cell>
        </row>
        <row r="1719">
          <cell r="B1719" t="str">
            <v>102043510687</v>
          </cell>
          <cell r="C1719" t="str">
            <v>ISDN basic access Operation standard point-to-point others access to special numbers of business subscribers  9820 - HEP information</v>
          </cell>
          <cell r="D1719" t="str">
            <v>1030</v>
          </cell>
          <cell r="E1719" t="str">
            <v>102043510690</v>
          </cell>
        </row>
        <row r="1720">
          <cell r="B1720" t="str">
            <v>102083511373</v>
          </cell>
          <cell r="C1720" t="str">
            <v>ISDN basic access operation comfort others access to special numbers of business subscribers  9820 - HEP information</v>
          </cell>
          <cell r="D1720" t="str">
            <v>1030</v>
          </cell>
          <cell r="E1720" t="str">
            <v>102043510690</v>
          </cell>
        </row>
        <row r="1721">
          <cell r="B1721" t="str">
            <v>102123512058</v>
          </cell>
          <cell r="C1721" t="str">
            <v>ISDN basic access operation business  others access to special numbers of business subscribers  9820 - HEP information</v>
          </cell>
          <cell r="D1721" t="str">
            <v>1030</v>
          </cell>
          <cell r="E1721" t="str">
            <v>102043510690</v>
          </cell>
        </row>
        <row r="1722">
          <cell r="B1722" t="str">
            <v>102103511715</v>
          </cell>
          <cell r="C1722" t="str">
            <v>ISDN basic access operation comfort+  others access to special numbers of business subscribers  9820 - HEP information</v>
          </cell>
          <cell r="D1722" t="str">
            <v>1030</v>
          </cell>
          <cell r="E1722" t="str">
            <v>102043510690</v>
          </cell>
        </row>
        <row r="1723">
          <cell r="B1723" t="str">
            <v>102063523158</v>
          </cell>
          <cell r="C1723" t="str">
            <v>ISDN basic access operation standard point-to-multipoint additional services outgoing call barring key code controlled activation</v>
          </cell>
          <cell r="D1723" t="str">
            <v>1030</v>
          </cell>
          <cell r="E1723" t="str">
            <v>102043523148</v>
          </cell>
        </row>
        <row r="1724">
          <cell r="B1724" t="str">
            <v>102083523177</v>
          </cell>
          <cell r="C1724" t="str">
            <v>ISDN basic access operation comfort additional services outgoing call barring key code controlled activation</v>
          </cell>
          <cell r="D1724" t="str">
            <v>1030</v>
          </cell>
          <cell r="E1724" t="str">
            <v>102043523148</v>
          </cell>
        </row>
        <row r="1725">
          <cell r="B1725" t="str">
            <v>102043523139</v>
          </cell>
          <cell r="C1725" t="str">
            <v>ISDN basic access operation standard point-to-point additional services outgoing call barring key code controlled activation</v>
          </cell>
          <cell r="D1725" t="str">
            <v>1030</v>
          </cell>
          <cell r="E1725" t="str">
            <v>102043523148</v>
          </cell>
        </row>
        <row r="1726">
          <cell r="B1726" t="str">
            <v>102123523215</v>
          </cell>
          <cell r="C1726" t="str">
            <v>ISDN basic access operation business additional services outgoing call barring key code controlled activation</v>
          </cell>
          <cell r="D1726" t="str">
            <v>1030</v>
          </cell>
          <cell r="E1726" t="str">
            <v>102043523148</v>
          </cell>
        </row>
        <row r="1727">
          <cell r="B1727" t="str">
            <v>102103523196</v>
          </cell>
          <cell r="C1727" t="str">
            <v>ISDN basic access operation comfort+ additional services outgoing call barring key code controlled activation</v>
          </cell>
          <cell r="D1727" t="str">
            <v>1030</v>
          </cell>
          <cell r="E1727" t="str">
            <v>102043523148</v>
          </cell>
        </row>
        <row r="1728">
          <cell r="B1728" t="str">
            <v>102063523159</v>
          </cell>
          <cell r="C1728" t="str">
            <v>ISDN basic access operation standard point-to-multipoint additional services outgoing call barring key code controlled deactivation</v>
          </cell>
          <cell r="D1728" t="str">
            <v>1030</v>
          </cell>
          <cell r="E1728" t="str">
            <v>102043523149</v>
          </cell>
        </row>
        <row r="1729">
          <cell r="B1729" t="str">
            <v>102103523197</v>
          </cell>
          <cell r="C1729" t="str">
            <v>ISDN basic access operation comfort+ additional services outgoing call barring key code controlled deactivation</v>
          </cell>
          <cell r="D1729" t="str">
            <v>1030</v>
          </cell>
          <cell r="E1729" t="str">
            <v>102043523149</v>
          </cell>
        </row>
        <row r="1730">
          <cell r="B1730" t="str">
            <v>102123523216</v>
          </cell>
          <cell r="C1730" t="str">
            <v>ISDN basic access operation business additional services outgoing call barring key code controlled deactivation</v>
          </cell>
          <cell r="D1730" t="str">
            <v>1030</v>
          </cell>
          <cell r="E1730" t="str">
            <v>102043523149</v>
          </cell>
        </row>
        <row r="1731">
          <cell r="B1731" t="str">
            <v>102043523140</v>
          </cell>
          <cell r="C1731" t="str">
            <v>ISDN basic access operation standard point-to-point additional services outgoing call barring key code controlled deactivation</v>
          </cell>
          <cell r="D1731" t="str">
            <v>1030</v>
          </cell>
          <cell r="E1731" t="str">
            <v>102043523149</v>
          </cell>
        </row>
        <row r="1732">
          <cell r="B1732" t="str">
            <v>102083523178</v>
          </cell>
          <cell r="C1732" t="str">
            <v>ISDN basic access operation comfort additional services outgoing call barring key code controlled deactivation</v>
          </cell>
          <cell r="D1732" t="str">
            <v>1030</v>
          </cell>
          <cell r="E1732" t="str">
            <v>102043523149</v>
          </cell>
        </row>
        <row r="1733">
          <cell r="B1733" t="str">
            <v>102083523179</v>
          </cell>
          <cell r="C1733" t="str">
            <v>ISDN basic access operation comfort additional services outgoing call barring key code controlled subscription</v>
          </cell>
          <cell r="D1733" t="str">
            <v>1030</v>
          </cell>
          <cell r="E1733" t="str">
            <v>102043523150</v>
          </cell>
        </row>
        <row r="1734">
          <cell r="B1734" t="str">
            <v>102063523160</v>
          </cell>
          <cell r="C1734" t="str">
            <v>ISDN basic access operation standard point-to-multipoint additional services outgoing call barring key code controlled subscription</v>
          </cell>
          <cell r="D1734" t="str">
            <v>1030</v>
          </cell>
          <cell r="E1734" t="str">
            <v>102043523150</v>
          </cell>
        </row>
        <row r="1735">
          <cell r="B1735" t="str">
            <v>102103523198</v>
          </cell>
          <cell r="C1735" t="str">
            <v>ISDN basic access operation comfort+ additional services outgoing call barring key code controlled subscription</v>
          </cell>
          <cell r="D1735" t="str">
            <v>1030</v>
          </cell>
          <cell r="E1735" t="str">
            <v>102043523150</v>
          </cell>
        </row>
        <row r="1736">
          <cell r="B1736" t="str">
            <v>102043523141</v>
          </cell>
          <cell r="C1736" t="str">
            <v>ISDN basic access operation standard point-to-point additional services outgoing call barring key code controlled subscription</v>
          </cell>
          <cell r="D1736" t="str">
            <v>1030</v>
          </cell>
          <cell r="E1736" t="str">
            <v>102043523150</v>
          </cell>
        </row>
        <row r="1737">
          <cell r="B1737" t="str">
            <v>102123523217</v>
          </cell>
          <cell r="C1737" t="str">
            <v>ISDN basic access operation business additional services outgoing call barring key code controlled subscription</v>
          </cell>
          <cell r="D1737" t="str">
            <v>1030</v>
          </cell>
          <cell r="E1737" t="str">
            <v>102043523150</v>
          </cell>
        </row>
        <row r="1738">
          <cell r="B1738" t="str">
            <v>102083523180</v>
          </cell>
          <cell r="C1738" t="str">
            <v>ISDN basic access operation comfort additional services outgoing call barring key code controlled changes in PIN</v>
          </cell>
          <cell r="D1738" t="str">
            <v>1030</v>
          </cell>
          <cell r="E1738" t="str">
            <v>102043523151</v>
          </cell>
        </row>
        <row r="1739">
          <cell r="B1739" t="str">
            <v>102103523199</v>
          </cell>
          <cell r="C1739" t="str">
            <v>ISDN basic access operation comfort+ additional services outgoing call barring key code controlled changes in PIN</v>
          </cell>
          <cell r="D1739" t="str">
            <v>1030</v>
          </cell>
          <cell r="E1739" t="str">
            <v>102043523151</v>
          </cell>
        </row>
        <row r="1740">
          <cell r="B1740" t="str">
            <v>102063523161</v>
          </cell>
          <cell r="C1740" t="str">
            <v>ISDN basic access operation standard point-to-multipoint additional services outgoing call barring key code controlled changes in PIN</v>
          </cell>
          <cell r="D1740" t="str">
            <v>1030</v>
          </cell>
          <cell r="E1740" t="str">
            <v>102043523151</v>
          </cell>
        </row>
        <row r="1741">
          <cell r="B1741" t="str">
            <v>102123523218</v>
          </cell>
          <cell r="C1741" t="str">
            <v>ISDN basic access operation business additional services outgoing call barring key code controlled changes in PIN</v>
          </cell>
          <cell r="D1741" t="str">
            <v>1030</v>
          </cell>
          <cell r="E1741" t="str">
            <v>102043523151</v>
          </cell>
        </row>
        <row r="1742">
          <cell r="B1742" t="str">
            <v>102043523142</v>
          </cell>
          <cell r="C1742" t="str">
            <v>ISDN basic access operation standard point-to-point additional services outgoing call barring key code controlled changes in PIN</v>
          </cell>
          <cell r="D1742" t="str">
            <v>1030</v>
          </cell>
          <cell r="E1742" t="str">
            <v>102043523151</v>
          </cell>
        </row>
        <row r="1743">
          <cell r="B1743" t="str">
            <v>102103523200</v>
          </cell>
          <cell r="C1743" t="str">
            <v>ISDN basic access operation comfort+ additional services outgoing call barring key code controlled activation# deactivation and verification of barring programs</v>
          </cell>
          <cell r="D1743" t="str">
            <v>1030</v>
          </cell>
          <cell r="E1743" t="str">
            <v>102043523152</v>
          </cell>
        </row>
        <row r="1744">
          <cell r="B1744" t="str">
            <v>102063523162</v>
          </cell>
          <cell r="C1744" t="str">
            <v>ISDN basic access operation standard point-to-multipoint additional services outgoing call barring key code controlled activation# deactivation and verification of barring programs</v>
          </cell>
          <cell r="D1744" t="str">
            <v>1030</v>
          </cell>
          <cell r="E1744" t="str">
            <v>102043523152</v>
          </cell>
        </row>
        <row r="1745">
          <cell r="B1745" t="str">
            <v>102083523181</v>
          </cell>
          <cell r="C1745" t="str">
            <v>ISDN basic access operation comfort additional services outgoing call barring key code controlled activation# deactivation and verification of barring programs</v>
          </cell>
          <cell r="D1745" t="str">
            <v>1030</v>
          </cell>
          <cell r="E1745" t="str">
            <v>102043523152</v>
          </cell>
        </row>
        <row r="1746">
          <cell r="B1746" t="str">
            <v>102043523143</v>
          </cell>
          <cell r="C1746" t="str">
            <v>ISDN basic access operation standard point-to-point additional services outgoing call barring key code controlled activation# deactivation and verification of barring programs</v>
          </cell>
          <cell r="D1746" t="str">
            <v>1030</v>
          </cell>
          <cell r="E1746" t="str">
            <v>102043523152</v>
          </cell>
        </row>
        <row r="1747">
          <cell r="B1747" t="str">
            <v>102123523219</v>
          </cell>
          <cell r="C1747" t="str">
            <v>ISDN basic access operation business additional services outgoing call barring key code controlled activation# deactivation and verification of barring programs</v>
          </cell>
          <cell r="D1747" t="str">
            <v>1030</v>
          </cell>
          <cell r="E1747" t="str">
            <v>102043523152</v>
          </cell>
        </row>
        <row r="1748">
          <cell r="B1748" t="str">
            <v>102083523182</v>
          </cell>
          <cell r="C1748" t="str">
            <v>ISDN basic access operation comfort additional services outgoing call barring controlled from HT operator activation</v>
          </cell>
          <cell r="D1748" t="str">
            <v>1030</v>
          </cell>
          <cell r="E1748" t="str">
            <v>102043523153</v>
          </cell>
        </row>
        <row r="1749">
          <cell r="B1749" t="str">
            <v>102063523163</v>
          </cell>
          <cell r="C1749" t="str">
            <v>ISDN basic access operation standard point-to-multipoint additional services outgoing call barring controlled from HT operator activation</v>
          </cell>
          <cell r="D1749" t="str">
            <v>1030</v>
          </cell>
          <cell r="E1749" t="str">
            <v>102043523153</v>
          </cell>
        </row>
        <row r="1750">
          <cell r="B1750" t="str">
            <v>102103523201</v>
          </cell>
          <cell r="C1750" t="str">
            <v>ISDN basic access operation comfort+ additional services outgoing call barring controlled from HT operator activation</v>
          </cell>
          <cell r="D1750" t="str">
            <v>1030</v>
          </cell>
          <cell r="E1750" t="str">
            <v>102043523153</v>
          </cell>
        </row>
        <row r="1751">
          <cell r="B1751" t="str">
            <v>102043523144</v>
          </cell>
          <cell r="C1751" t="str">
            <v>ISDN basic access operation standard point-to-point additional services outgoing call barring controlled from HT operator activation</v>
          </cell>
          <cell r="D1751" t="str">
            <v>1030</v>
          </cell>
          <cell r="E1751" t="str">
            <v>102043523153</v>
          </cell>
        </row>
        <row r="1752">
          <cell r="B1752" t="str">
            <v>102123523220</v>
          </cell>
          <cell r="C1752" t="str">
            <v>ISDN basic access operation business additional services outgoing call barring controlled from HT operator activation</v>
          </cell>
          <cell r="D1752" t="str">
            <v>1030</v>
          </cell>
          <cell r="E1752" t="str">
            <v>102043523153</v>
          </cell>
        </row>
        <row r="1753">
          <cell r="B1753" t="str">
            <v>102063523164</v>
          </cell>
          <cell r="C1753" t="str">
            <v>ISDN basic access operation standard point-to-multipoint additional services outgoing call barring controlled from HT operator deactivation</v>
          </cell>
          <cell r="D1753" t="str">
            <v>1030</v>
          </cell>
          <cell r="E1753" t="str">
            <v>102043523154</v>
          </cell>
        </row>
        <row r="1754">
          <cell r="B1754" t="str">
            <v>102043523145</v>
          </cell>
          <cell r="C1754" t="str">
            <v>ISDN basic access operation standard point-to-point additional services outgoing call barring controlled from HT operator deactivation</v>
          </cell>
          <cell r="D1754" t="str">
            <v>1030</v>
          </cell>
          <cell r="E1754" t="str">
            <v>102043523154</v>
          </cell>
        </row>
        <row r="1755">
          <cell r="B1755" t="str">
            <v>102123523221</v>
          </cell>
          <cell r="C1755" t="str">
            <v>ISDN basic access operation business additional services outgoing call barring controlled from HT operator deactivation</v>
          </cell>
          <cell r="D1755" t="str">
            <v>1030</v>
          </cell>
          <cell r="E1755" t="str">
            <v>102043523154</v>
          </cell>
        </row>
        <row r="1756">
          <cell r="B1756" t="str">
            <v>102083523183</v>
          </cell>
          <cell r="C1756" t="str">
            <v>ISDN basic access operation comfort additional services outgoing call barring controlled from HT operator deactivation</v>
          </cell>
          <cell r="D1756" t="str">
            <v>1030</v>
          </cell>
          <cell r="E1756" t="str">
            <v>102043523154</v>
          </cell>
        </row>
        <row r="1757">
          <cell r="B1757" t="str">
            <v>102103523202</v>
          </cell>
          <cell r="C1757" t="str">
            <v>ISDN basic access operation comfort+ additional services outgoing call barring controlled from HT operator deactivation</v>
          </cell>
          <cell r="D1757" t="str">
            <v>1030</v>
          </cell>
          <cell r="E1757" t="str">
            <v>102043523154</v>
          </cell>
        </row>
        <row r="1758">
          <cell r="B1758" t="str">
            <v>102063523165</v>
          </cell>
          <cell r="C1758" t="str">
            <v>ISDN basic access operation standard point-to-multipoint additional services outgoing call barring controlled from HT operator subscription</v>
          </cell>
          <cell r="D1758" t="str">
            <v>1030</v>
          </cell>
          <cell r="E1758" t="str">
            <v>102043523155</v>
          </cell>
        </row>
        <row r="1759">
          <cell r="B1759" t="str">
            <v>102043523146</v>
          </cell>
          <cell r="C1759" t="str">
            <v>ISDN basic access operation standard point-to-point additional services outgoing call barring controlled from HT operator subscription</v>
          </cell>
          <cell r="D1759" t="str">
            <v>1030</v>
          </cell>
          <cell r="E1759" t="str">
            <v>102043523155</v>
          </cell>
        </row>
        <row r="1760">
          <cell r="B1760" t="str">
            <v>102083523184</v>
          </cell>
          <cell r="C1760" t="str">
            <v>ISDN basic access operation comfort additional services outgoing call barring controlled from HT operator subscription</v>
          </cell>
          <cell r="D1760" t="str">
            <v>1030</v>
          </cell>
          <cell r="E1760" t="str">
            <v>102043523155</v>
          </cell>
        </row>
        <row r="1761">
          <cell r="B1761" t="str">
            <v>102123523222</v>
          </cell>
          <cell r="C1761" t="str">
            <v>ISDN basic access operation business additional services outgoing call barring controlled from HT operator subscription</v>
          </cell>
          <cell r="D1761" t="str">
            <v>1030</v>
          </cell>
          <cell r="E1761" t="str">
            <v>102043523155</v>
          </cell>
        </row>
        <row r="1762">
          <cell r="B1762" t="str">
            <v>102103523203</v>
          </cell>
          <cell r="C1762" t="str">
            <v>ISDN basic access operation comfort+ additional services outgoing call barring controlled from HT operator subscription</v>
          </cell>
          <cell r="D1762" t="str">
            <v>1030</v>
          </cell>
          <cell r="E1762" t="str">
            <v>102043523155</v>
          </cell>
        </row>
        <row r="1763">
          <cell r="B1763" t="str">
            <v>102063523166</v>
          </cell>
          <cell r="C1763" t="str">
            <v>ISDN basic access operation standard point-to-multipoint additional services outgoing call barring controlled from HT operator change of barring programs</v>
          </cell>
          <cell r="D1763" t="str">
            <v>1030</v>
          </cell>
          <cell r="E1763" t="str">
            <v>102043523156</v>
          </cell>
        </row>
        <row r="1764">
          <cell r="B1764" t="str">
            <v>102043523147</v>
          </cell>
          <cell r="C1764" t="str">
            <v>ISDN basic access operation standard point-to-point additional services outgoing call barring controlled from HT operator change of barring programs</v>
          </cell>
          <cell r="D1764" t="str">
            <v>1030</v>
          </cell>
          <cell r="E1764" t="str">
            <v>102043523156</v>
          </cell>
        </row>
        <row r="1765">
          <cell r="B1765" t="str">
            <v>102103523204</v>
          </cell>
          <cell r="C1765" t="str">
            <v>ISDN basic access operation comfort+ additional services outgoing call barring controlled from HT operator change of barring programs</v>
          </cell>
          <cell r="D1765" t="str">
            <v>1030</v>
          </cell>
          <cell r="E1765" t="str">
            <v>102043523156</v>
          </cell>
        </row>
        <row r="1766">
          <cell r="B1766" t="str">
            <v>102123523223</v>
          </cell>
          <cell r="C1766" t="str">
            <v>ISDN basic access operation business additional services outgoing call barring controlled from HT operator change of barring programs</v>
          </cell>
          <cell r="D1766" t="str">
            <v>1030</v>
          </cell>
          <cell r="E1766" t="str">
            <v>102043523156</v>
          </cell>
        </row>
        <row r="1767">
          <cell r="B1767" t="str">
            <v>102083523185</v>
          </cell>
          <cell r="C1767" t="str">
            <v>ISDN basic access operation comfort additional services outgoing call barring controlled from HT operator change of barring programs</v>
          </cell>
          <cell r="D1767" t="str">
            <v>1030</v>
          </cell>
          <cell r="E1767" t="str">
            <v>102043523156</v>
          </cell>
        </row>
        <row r="1768">
          <cell r="B1768" t="str">
            <v>102083530100</v>
          </cell>
          <cell r="C1768" t="str">
            <v>ISDN basic access operation comfort others Lease of HT videoconference equipment Picture Tel 760 equipment the first day</v>
          </cell>
          <cell r="D1768" t="str">
            <v>1030</v>
          </cell>
          <cell r="E1768" t="str">
            <v>102043530101</v>
          </cell>
        </row>
        <row r="1769">
          <cell r="B1769" t="str">
            <v>102043530100</v>
          </cell>
          <cell r="C1769" t="str">
            <v>ISDN basic access operation standard point-to-point others Lease of HT videoconference equipment Picture Tel 760 equipment the first day</v>
          </cell>
          <cell r="D1769" t="str">
            <v>1030</v>
          </cell>
          <cell r="E1769" t="str">
            <v>102043530101</v>
          </cell>
        </row>
        <row r="1770">
          <cell r="B1770" t="str">
            <v>102103530100</v>
          </cell>
          <cell r="C1770" t="str">
            <v>ISDN basic access operation comfort+ others Lease of HT videoconference equipment Picture Tel 760 equipment the first day</v>
          </cell>
          <cell r="D1770" t="str">
            <v>1030</v>
          </cell>
          <cell r="E1770" t="str">
            <v>102043530101</v>
          </cell>
        </row>
        <row r="1771">
          <cell r="B1771" t="str">
            <v>102123530100</v>
          </cell>
          <cell r="C1771" t="str">
            <v>ISDN basic access operation business others Lease of HT videoconference equipment Picture Tel 760 equipment the first day</v>
          </cell>
          <cell r="D1771" t="str">
            <v>1030</v>
          </cell>
          <cell r="E1771" t="str">
            <v>102043530101</v>
          </cell>
        </row>
        <row r="1772">
          <cell r="B1772" t="str">
            <v>102063530100</v>
          </cell>
          <cell r="C1772" t="str">
            <v>ISDN basic access operation standard point-to-multipoint others Lease of HT videoconference equipment Picture Tel 760 equipment the first day</v>
          </cell>
          <cell r="D1772" t="str">
            <v>1030</v>
          </cell>
          <cell r="E1772" t="str">
            <v>102043530101</v>
          </cell>
        </row>
        <row r="1773">
          <cell r="B1773" t="str">
            <v>102043530110</v>
          </cell>
          <cell r="C1773" t="str">
            <v>ISDN basic access operation standard point-to-point others Lease of HT videoconference equipment Picture Tel 760 equipment every next day</v>
          </cell>
          <cell r="D1773" t="str">
            <v>1030</v>
          </cell>
          <cell r="E1773" t="str">
            <v>102043530111</v>
          </cell>
        </row>
        <row r="1774">
          <cell r="B1774" t="str">
            <v>102063530110</v>
          </cell>
          <cell r="C1774" t="str">
            <v>ISDN basic access operation standard point-to-multipoint others Lease of HT videoconference equipment Picture Tel 760 equipment every next day</v>
          </cell>
          <cell r="D1774" t="str">
            <v>1030</v>
          </cell>
          <cell r="E1774" t="str">
            <v>102043530111</v>
          </cell>
        </row>
        <row r="1775">
          <cell r="B1775" t="str">
            <v>102103530110</v>
          </cell>
          <cell r="C1775" t="str">
            <v>ISDN basic access operation comfort+ others Lease of HT videoconference equipment Picture Tel 760 equipment every next day</v>
          </cell>
          <cell r="D1775" t="str">
            <v>1030</v>
          </cell>
          <cell r="E1775" t="str">
            <v>102043530111</v>
          </cell>
        </row>
        <row r="1776">
          <cell r="B1776" t="str">
            <v>102083530110</v>
          </cell>
          <cell r="C1776" t="str">
            <v>ISDN basic access operation comfort others Lease of HT videoconference equipment Picture Tel 760 equipment every next day</v>
          </cell>
          <cell r="D1776" t="str">
            <v>1030</v>
          </cell>
          <cell r="E1776" t="str">
            <v>102043530111</v>
          </cell>
        </row>
        <row r="1777">
          <cell r="B1777" t="str">
            <v>102123530110</v>
          </cell>
          <cell r="C1777" t="str">
            <v>ISDN basic access operation business others Lease of HT videoconference equipment Picture Tel 760 equipment every next day</v>
          </cell>
          <cell r="D1777" t="str">
            <v>1030</v>
          </cell>
          <cell r="E1777" t="str">
            <v>102043530111</v>
          </cell>
        </row>
        <row r="1778">
          <cell r="B1778" t="str">
            <v>102043530120</v>
          </cell>
          <cell r="C1778" t="str">
            <v>ISDN basic access operation standard point-to-point others Lease of HT videoconference equipment Picture Tel 960 equipment the first day</v>
          </cell>
          <cell r="D1778" t="str">
            <v>1030</v>
          </cell>
          <cell r="E1778" t="str">
            <v>102043530121</v>
          </cell>
        </row>
        <row r="1779">
          <cell r="B1779" t="str">
            <v>102103530120</v>
          </cell>
          <cell r="C1779" t="str">
            <v>ISDN basic access operation comfort+ others Lease of HT videoconference equipment Picture Tel 960 equipment the first day</v>
          </cell>
          <cell r="D1779" t="str">
            <v>1030</v>
          </cell>
          <cell r="E1779" t="str">
            <v>102043530121</v>
          </cell>
        </row>
        <row r="1780">
          <cell r="B1780" t="str">
            <v>102123530120</v>
          </cell>
          <cell r="C1780" t="str">
            <v>ISDN basic access operation business others Lease of HT videoconference equipment Picture Tel 960 equipment the first day</v>
          </cell>
          <cell r="D1780" t="str">
            <v>1030</v>
          </cell>
          <cell r="E1780" t="str">
            <v>102043530121</v>
          </cell>
        </row>
        <row r="1781">
          <cell r="B1781" t="str">
            <v>102063530120</v>
          </cell>
          <cell r="C1781" t="str">
            <v>ISDN basic access operation standard point-to-multipoint others Lease of HT videoconference equipment Picture Tel 960 equipment the first day</v>
          </cell>
          <cell r="D1781" t="str">
            <v>1030</v>
          </cell>
          <cell r="E1781" t="str">
            <v>102043530121</v>
          </cell>
        </row>
        <row r="1782">
          <cell r="B1782" t="str">
            <v>102083530120</v>
          </cell>
          <cell r="C1782" t="str">
            <v>ISDN basic access operation comfort others Lease of HT videoconference equipment Picture Tel 960 equipment the first day</v>
          </cell>
          <cell r="D1782" t="str">
            <v>1030</v>
          </cell>
          <cell r="E1782" t="str">
            <v>102043530121</v>
          </cell>
        </row>
        <row r="1783">
          <cell r="B1783" t="str">
            <v>102043530130</v>
          </cell>
          <cell r="C1783" t="str">
            <v>ISDN basic access operation standard point-to-point others Lease of HT videoconference equipment Picture Tel 960 equipment every next day</v>
          </cell>
          <cell r="D1783" t="str">
            <v>1030</v>
          </cell>
          <cell r="E1783" t="str">
            <v>102043530131</v>
          </cell>
        </row>
        <row r="1784">
          <cell r="B1784" t="str">
            <v>102083530130</v>
          </cell>
          <cell r="C1784" t="str">
            <v>ISDN basic access operation comfort others Lease of HT videoconference equipment Picture Tel 960 equipment every next day</v>
          </cell>
          <cell r="D1784" t="str">
            <v>1030</v>
          </cell>
          <cell r="E1784" t="str">
            <v>102043530131</v>
          </cell>
        </row>
        <row r="1785">
          <cell r="B1785" t="str">
            <v>102063530130</v>
          </cell>
          <cell r="C1785" t="str">
            <v>ISDN basic access operation standard point-to-multipoint others Lease of HT videoconference equipment Picture Tel 960 equipment every next day</v>
          </cell>
          <cell r="D1785" t="str">
            <v>1030</v>
          </cell>
          <cell r="E1785" t="str">
            <v>102043530131</v>
          </cell>
        </row>
        <row r="1786">
          <cell r="B1786" t="str">
            <v>102123530130</v>
          </cell>
          <cell r="C1786" t="str">
            <v>ISDN basic access operation business others Lease of HT videoconference equipment Picture Tel 960 equipment every next day</v>
          </cell>
          <cell r="D1786" t="str">
            <v>1030</v>
          </cell>
          <cell r="E1786" t="str">
            <v>102043530131</v>
          </cell>
        </row>
        <row r="1787">
          <cell r="B1787" t="str">
            <v>102103530130</v>
          </cell>
          <cell r="C1787" t="str">
            <v>ISDN basic access operation comfort+ others Lease of HT videoconference equipment Picture Tel 960 equipment every next day</v>
          </cell>
          <cell r="D1787" t="str">
            <v>1030</v>
          </cell>
          <cell r="E1787" t="str">
            <v>102043530131</v>
          </cell>
        </row>
        <row r="1788">
          <cell r="B1788" t="str">
            <v>102043920589</v>
          </cell>
          <cell r="C1788" t="str">
            <v>ISDN basic access Operation standard point-to-point others Calls for urgent help  112 - emergency calls</v>
          </cell>
          <cell r="D1788" t="str">
            <v>1030</v>
          </cell>
          <cell r="E1788" t="str">
            <v>102043920596</v>
          </cell>
        </row>
        <row r="1789">
          <cell r="B1789" t="str">
            <v>102123921960</v>
          </cell>
          <cell r="C1789" t="str">
            <v>ISDN basic access operation business  others Calls for urgent help  112 - emergency calls</v>
          </cell>
          <cell r="D1789" t="str">
            <v>1030</v>
          </cell>
          <cell r="E1789" t="str">
            <v>102043920596</v>
          </cell>
        </row>
        <row r="1790">
          <cell r="B1790" t="str">
            <v>102103921617</v>
          </cell>
          <cell r="C1790" t="str">
            <v>ISDN basic access operation comfort+  others Calls for urgent help  112 - emergency calls</v>
          </cell>
          <cell r="D1790" t="str">
            <v>1030</v>
          </cell>
          <cell r="E1790" t="str">
            <v>102043920596</v>
          </cell>
        </row>
        <row r="1791">
          <cell r="B1791" t="str">
            <v>102083921275</v>
          </cell>
          <cell r="C1791" t="str">
            <v>ISDN basic access operation comfort others Calls for urgent help  112 - emergency calls</v>
          </cell>
          <cell r="D1791" t="str">
            <v>1030</v>
          </cell>
          <cell r="E1791" t="str">
            <v>102043920596</v>
          </cell>
        </row>
        <row r="1792">
          <cell r="B1792" t="str">
            <v>102063920932</v>
          </cell>
          <cell r="C1792" t="str">
            <v>ISDN basic access Operation standard point-to-multipoint others Calls for urgent help  112 - emergency calls</v>
          </cell>
          <cell r="D1792" t="str">
            <v>1030</v>
          </cell>
          <cell r="E1792" t="str">
            <v>102043920596</v>
          </cell>
        </row>
        <row r="1793">
          <cell r="B1793" t="str">
            <v>102043920590</v>
          </cell>
          <cell r="C1793" t="str">
            <v>ISDN basic access Operation standard point-to-point others Calls for urgent help  92 - police</v>
          </cell>
          <cell r="D1793" t="str">
            <v>1030</v>
          </cell>
          <cell r="E1793" t="str">
            <v>102043920597</v>
          </cell>
        </row>
        <row r="1794">
          <cell r="B1794" t="str">
            <v>102103921618</v>
          </cell>
          <cell r="C1794" t="str">
            <v>ISDN basic access operation comfort+  others Calls for urgent help  92 - police</v>
          </cell>
          <cell r="D1794" t="str">
            <v>1030</v>
          </cell>
          <cell r="E1794" t="str">
            <v>102043920597</v>
          </cell>
        </row>
        <row r="1795">
          <cell r="B1795" t="str">
            <v>102123921961</v>
          </cell>
          <cell r="C1795" t="str">
            <v>ISDN basic access operation business  others Calls for urgent help  92 - police</v>
          </cell>
          <cell r="D1795" t="str">
            <v>1030</v>
          </cell>
          <cell r="E1795" t="str">
            <v>102043920597</v>
          </cell>
        </row>
        <row r="1796">
          <cell r="B1796" t="str">
            <v>102063920933</v>
          </cell>
          <cell r="C1796" t="str">
            <v>ISDN basic access Operation standard point-to-multipoint others Calls for urgent help  92 - police</v>
          </cell>
          <cell r="D1796" t="str">
            <v>1030</v>
          </cell>
          <cell r="E1796" t="str">
            <v>102043920597</v>
          </cell>
        </row>
        <row r="1797">
          <cell r="B1797" t="str">
            <v>102083921276</v>
          </cell>
          <cell r="C1797" t="str">
            <v>ISDN basic access operation comfort others Calls for urgent help  92 - police</v>
          </cell>
          <cell r="D1797" t="str">
            <v>1030</v>
          </cell>
          <cell r="E1797" t="str">
            <v>102043920597</v>
          </cell>
        </row>
        <row r="1798">
          <cell r="B1798" t="str">
            <v>102063920934</v>
          </cell>
          <cell r="C1798" t="str">
            <v>ISDN basic access Operation standard point-to-multipoint others Calls for urgent help  93 - fire brigade</v>
          </cell>
          <cell r="D1798" t="str">
            <v>1030</v>
          </cell>
          <cell r="E1798" t="str">
            <v>102043920598</v>
          </cell>
        </row>
        <row r="1799">
          <cell r="B1799" t="str">
            <v>102083921277</v>
          </cell>
          <cell r="C1799" t="str">
            <v>ISDN basic access operation comfort others Calls for urgent help  93 - fire brigade</v>
          </cell>
          <cell r="D1799" t="str">
            <v>1030</v>
          </cell>
          <cell r="E1799" t="str">
            <v>102043920598</v>
          </cell>
        </row>
        <row r="1800">
          <cell r="B1800" t="str">
            <v>102043920591</v>
          </cell>
          <cell r="C1800" t="str">
            <v>ISDN basic access Operation standard point-to-point others Calls for urgent help  93 - fire brigade</v>
          </cell>
          <cell r="D1800" t="str">
            <v>1030</v>
          </cell>
          <cell r="E1800" t="str">
            <v>102043920598</v>
          </cell>
        </row>
        <row r="1801">
          <cell r="B1801" t="str">
            <v>102103921619</v>
          </cell>
          <cell r="C1801" t="str">
            <v>ISDN basic access operation comfort+  others Calls for urgent help  93 - fire brigade</v>
          </cell>
          <cell r="D1801" t="str">
            <v>1030</v>
          </cell>
          <cell r="E1801" t="str">
            <v>102043920598</v>
          </cell>
        </row>
        <row r="1802">
          <cell r="B1802" t="str">
            <v>102123921962</v>
          </cell>
          <cell r="C1802" t="str">
            <v>ISDN basic access operation business  others Calls for urgent help  93 - fire brigade</v>
          </cell>
          <cell r="D1802" t="str">
            <v>1030</v>
          </cell>
          <cell r="E1802" t="str">
            <v>102043920598</v>
          </cell>
        </row>
        <row r="1803">
          <cell r="B1803" t="str">
            <v>102043920592</v>
          </cell>
          <cell r="C1803" t="str">
            <v>ISDN basic access Operation standard point-to-point others Calls for urgent help  94 - urgent medical aid</v>
          </cell>
          <cell r="D1803" t="str">
            <v>1030</v>
          </cell>
          <cell r="E1803" t="str">
            <v>102043920599</v>
          </cell>
        </row>
        <row r="1804">
          <cell r="B1804" t="str">
            <v>102123921963</v>
          </cell>
          <cell r="C1804" t="str">
            <v>ISDN basic access operation business  others Calls for urgent help  94 - urgent medical aid</v>
          </cell>
          <cell r="D1804" t="str">
            <v>1030</v>
          </cell>
          <cell r="E1804" t="str">
            <v>102043920599</v>
          </cell>
        </row>
        <row r="1805">
          <cell r="B1805" t="str">
            <v>102063920935</v>
          </cell>
          <cell r="C1805" t="str">
            <v>ISDN basic access Operation standard point-to-multipoint others Calls for urgent help  94 - urgent medical aid</v>
          </cell>
          <cell r="D1805" t="str">
            <v>1030</v>
          </cell>
          <cell r="E1805" t="str">
            <v>102043920599</v>
          </cell>
        </row>
        <row r="1806">
          <cell r="B1806" t="str">
            <v>102103921620</v>
          </cell>
          <cell r="C1806" t="str">
            <v>ISDN basic access operation comfort+  others Calls for urgent help  94 - urgent medical aid</v>
          </cell>
          <cell r="D1806" t="str">
            <v>1030</v>
          </cell>
          <cell r="E1806" t="str">
            <v>102043920599</v>
          </cell>
        </row>
        <row r="1807">
          <cell r="B1807" t="str">
            <v>102083921278</v>
          </cell>
          <cell r="C1807" t="str">
            <v>ISDN basic access operation comfort others Calls for urgent help  94 - urgent medical aid</v>
          </cell>
          <cell r="D1807" t="str">
            <v>1030</v>
          </cell>
          <cell r="E1807" t="str">
            <v>102043920599</v>
          </cell>
        </row>
        <row r="1808">
          <cell r="B1808" t="str">
            <v>102063920936</v>
          </cell>
          <cell r="C1808" t="str">
            <v>ISDN basic access Operation standard point-to-multipoint others Calls for urgent help  985 - center for information and alarming</v>
          </cell>
          <cell r="D1808" t="str">
            <v>1030</v>
          </cell>
          <cell r="E1808" t="str">
            <v>102043920600</v>
          </cell>
        </row>
        <row r="1809">
          <cell r="B1809" t="str">
            <v>102043920593</v>
          </cell>
          <cell r="C1809" t="str">
            <v>ISDN basic access Operation standard point-to-point others Calls for urgent help  985 - center for information and alarming</v>
          </cell>
          <cell r="D1809" t="str">
            <v>1030</v>
          </cell>
          <cell r="E1809" t="str">
            <v>102043920600</v>
          </cell>
        </row>
        <row r="1810">
          <cell r="B1810" t="str">
            <v>102103921621</v>
          </cell>
          <cell r="C1810" t="str">
            <v>ISDN basic access operation comfort+  others Calls for urgent help  985 - center for information and alarming</v>
          </cell>
          <cell r="D1810" t="str">
            <v>1030</v>
          </cell>
          <cell r="E1810" t="str">
            <v>102043920600</v>
          </cell>
        </row>
        <row r="1811">
          <cell r="B1811" t="str">
            <v>102123921964</v>
          </cell>
          <cell r="C1811" t="str">
            <v>ISDN basic access operation business  others Calls for urgent help  985 - center for information and alarming</v>
          </cell>
          <cell r="D1811" t="str">
            <v>1030</v>
          </cell>
          <cell r="E1811" t="str">
            <v>102043920600</v>
          </cell>
        </row>
        <row r="1812">
          <cell r="B1812" t="str">
            <v>102083921279</v>
          </cell>
          <cell r="C1812" t="str">
            <v>ISDN basic access operation comfort others Calls for urgent help  985 - center for information and alarming</v>
          </cell>
          <cell r="D1812" t="str">
            <v>1030</v>
          </cell>
          <cell r="E1812" t="str">
            <v>102043920600</v>
          </cell>
        </row>
        <row r="1813">
          <cell r="B1813" t="str">
            <v>102043920594</v>
          </cell>
          <cell r="C1813" t="str">
            <v>ISDN basic access Operation standard point-to-point others Calls for urgent help  987 - HAK</v>
          </cell>
          <cell r="D1813" t="str">
            <v>1030</v>
          </cell>
          <cell r="E1813" t="str">
            <v>102043920601</v>
          </cell>
        </row>
        <row r="1814">
          <cell r="B1814" t="str">
            <v>102063920937</v>
          </cell>
          <cell r="C1814" t="str">
            <v>ISDN basic access Operation standard point-to-multipoint others Calls for urgent help  987 - HAK</v>
          </cell>
          <cell r="D1814" t="str">
            <v>1030</v>
          </cell>
          <cell r="E1814" t="str">
            <v>102043920601</v>
          </cell>
        </row>
        <row r="1815">
          <cell r="B1815" t="str">
            <v>102103921622</v>
          </cell>
          <cell r="C1815" t="str">
            <v>ISDN basic access operation comfort+  others Calls for urgent help  987 - HAK</v>
          </cell>
          <cell r="D1815" t="str">
            <v>1030</v>
          </cell>
          <cell r="E1815" t="str">
            <v>102043920601</v>
          </cell>
        </row>
        <row r="1816">
          <cell r="B1816" t="str">
            <v>102083921280</v>
          </cell>
          <cell r="C1816" t="str">
            <v>ISDN basic access operation comfort others Calls for urgent help  987 - HAK</v>
          </cell>
          <cell r="D1816" t="str">
            <v>1030</v>
          </cell>
          <cell r="E1816" t="str">
            <v>102043920601</v>
          </cell>
        </row>
        <row r="1817">
          <cell r="B1817" t="str">
            <v>102123921965</v>
          </cell>
          <cell r="C1817" t="str">
            <v>ISDN basic access operation business  others Calls for urgent help  987 - HAK</v>
          </cell>
          <cell r="D1817" t="str">
            <v>1030</v>
          </cell>
          <cell r="E1817" t="str">
            <v>102043920601</v>
          </cell>
        </row>
        <row r="1818">
          <cell r="B1818" t="str">
            <v>102103921623</v>
          </cell>
          <cell r="C1818" t="str">
            <v>ISDN basic access operation comfort+  others Calls for urgent help  9155 - Coast guard</v>
          </cell>
          <cell r="D1818" t="str">
            <v>1030</v>
          </cell>
          <cell r="E1818" t="str">
            <v>102043920602</v>
          </cell>
        </row>
        <row r="1819">
          <cell r="B1819" t="str">
            <v>102063920938</v>
          </cell>
          <cell r="C1819" t="str">
            <v>ISDN basic access Operation standard point-to-multipoint others Calls for urgent help  9155 - Coast guard</v>
          </cell>
          <cell r="D1819" t="str">
            <v>1030</v>
          </cell>
          <cell r="E1819" t="str">
            <v>102043920602</v>
          </cell>
        </row>
        <row r="1820">
          <cell r="B1820" t="str">
            <v>102043920595</v>
          </cell>
          <cell r="C1820" t="str">
            <v>ISDN basic access Operation standard point-to-point others Calls for urgent help  9155 - Coast guard</v>
          </cell>
          <cell r="D1820" t="str">
            <v>1030</v>
          </cell>
          <cell r="E1820" t="str">
            <v>102043920602</v>
          </cell>
        </row>
        <row r="1821">
          <cell r="B1821" t="str">
            <v>102083921281</v>
          </cell>
          <cell r="C1821" t="str">
            <v>ISDN basic access operation comfort others Calls for urgent help  9155 - Coast guard</v>
          </cell>
          <cell r="D1821" t="str">
            <v>1030</v>
          </cell>
          <cell r="E1821" t="str">
            <v>102043920602</v>
          </cell>
        </row>
        <row r="1822">
          <cell r="B1822" t="str">
            <v>102123921966</v>
          </cell>
          <cell r="C1822" t="str">
            <v>ISDN basic access operation business  others Calls for urgent help  9155 - Coast guard</v>
          </cell>
          <cell r="D1822" t="str">
            <v>1030</v>
          </cell>
          <cell r="E1822" t="str">
            <v>102043920602</v>
          </cell>
        </row>
        <row r="1823">
          <cell r="B1823" t="str">
            <v>102083923308</v>
          </cell>
          <cell r="C1823" t="str">
            <v>ISDN basic access operation comfort others Calls for urgent help  9191- humanitarian purposes calls</v>
          </cell>
          <cell r="D1823" t="str">
            <v>1030</v>
          </cell>
          <cell r="E1823" t="str">
            <v>102043923307</v>
          </cell>
        </row>
        <row r="1824">
          <cell r="B1824" t="str">
            <v>102103923309</v>
          </cell>
          <cell r="C1824" t="str">
            <v>ISDN basic access operation comfort+  others Calls for urgent help  9191- humanitarian purposes calls</v>
          </cell>
          <cell r="D1824" t="str">
            <v>1030</v>
          </cell>
          <cell r="E1824" t="str">
            <v>102043923307</v>
          </cell>
        </row>
        <row r="1825">
          <cell r="B1825" t="str">
            <v>102123923310</v>
          </cell>
          <cell r="C1825" t="str">
            <v>ISDN basic access operation business  others Calls for urgent help  9191- humanitarian purposes calls</v>
          </cell>
          <cell r="D1825" t="str">
            <v>1030</v>
          </cell>
          <cell r="E1825" t="str">
            <v>102043923307</v>
          </cell>
        </row>
        <row r="1826">
          <cell r="B1826" t="str">
            <v>102063923307</v>
          </cell>
          <cell r="C1826" t="str">
            <v>ISDN basic access Operation standard point-to-multipoint others Calls for urgent help  9191- humanitarian purposes calls</v>
          </cell>
          <cell r="D1826" t="str">
            <v>1030</v>
          </cell>
          <cell r="E1826" t="str">
            <v>102043923307</v>
          </cell>
        </row>
        <row r="1827">
          <cell r="B1827" t="str">
            <v>102043923306</v>
          </cell>
          <cell r="C1827" t="str">
            <v>ISDN basic access Operation standard point-to-point others Calls for urgent help  9191- humanitarian purposes calls</v>
          </cell>
          <cell r="D1827" t="str">
            <v>1030</v>
          </cell>
          <cell r="E1827" t="str">
            <v>102043923307</v>
          </cell>
        </row>
        <row r="1828">
          <cell r="B1828" t="str">
            <v>102103930010</v>
          </cell>
          <cell r="C1828" t="str">
            <v>ISDN basic access Operation standard comfort+ wireline SMS within fixed network</v>
          </cell>
          <cell r="D1828" t="str">
            <v>1030</v>
          </cell>
          <cell r="E1828" t="str">
            <v>102043930011</v>
          </cell>
        </row>
        <row r="1829">
          <cell r="B1829" t="str">
            <v>102043930050</v>
          </cell>
          <cell r="C1829" t="str">
            <v>ISDN basic access Operation standard point-to-point wireline SMS within fixed network 'Paket Halo plus'</v>
          </cell>
          <cell r="D1829" t="str">
            <v>1030</v>
          </cell>
          <cell r="E1829" t="str">
            <v>102043930011</v>
          </cell>
        </row>
        <row r="1830">
          <cell r="B1830" t="str">
            <v>102083930050</v>
          </cell>
          <cell r="C1830" t="str">
            <v>ISDN basic access Operation standard comfort wireline SMS within fixed network 'Paket Halo plus'</v>
          </cell>
          <cell r="D1830" t="str">
            <v>1030</v>
          </cell>
          <cell r="E1830" t="str">
            <v>102043930011</v>
          </cell>
        </row>
        <row r="1831">
          <cell r="B1831" t="str">
            <v>102063930010</v>
          </cell>
          <cell r="C1831" t="str">
            <v>ISDN basic access Operation standard point-to-multipoint wireline SMS within fixed network</v>
          </cell>
          <cell r="D1831" t="str">
            <v>1030</v>
          </cell>
          <cell r="E1831" t="str">
            <v>102043930011</v>
          </cell>
        </row>
        <row r="1832">
          <cell r="B1832" t="str">
            <v>102123930010</v>
          </cell>
          <cell r="C1832" t="str">
            <v>ISDN basic access Operation standard business wireline SMS within fixed network</v>
          </cell>
          <cell r="D1832" t="str">
            <v>1030</v>
          </cell>
          <cell r="E1832" t="str">
            <v>102043930011</v>
          </cell>
        </row>
        <row r="1833">
          <cell r="B1833" t="str">
            <v>102063930050</v>
          </cell>
          <cell r="C1833" t="str">
            <v>ISDN basic access Operation standard point-to-multipoint wireline SMS within fixed network 'Paket Halo plus'</v>
          </cell>
          <cell r="D1833" t="str">
            <v>1030</v>
          </cell>
          <cell r="E1833" t="str">
            <v>102043930011</v>
          </cell>
        </row>
        <row r="1834">
          <cell r="B1834" t="str">
            <v>102043930010</v>
          </cell>
          <cell r="C1834" t="str">
            <v>ISDN basic access Operation standard point-to-point wireline SMS within fixed network</v>
          </cell>
          <cell r="D1834" t="str">
            <v>1030</v>
          </cell>
          <cell r="E1834" t="str">
            <v>102043930011</v>
          </cell>
        </row>
        <row r="1835">
          <cell r="B1835" t="str">
            <v>102083930010</v>
          </cell>
          <cell r="C1835" t="str">
            <v>ISDN basic access Operation standard comfort wireline SMS within fixed network</v>
          </cell>
          <cell r="D1835" t="str">
            <v>1030</v>
          </cell>
          <cell r="E1835" t="str">
            <v>102043930011</v>
          </cell>
        </row>
        <row r="1836">
          <cell r="B1836" t="str">
            <v>102123930020</v>
          </cell>
          <cell r="C1836" t="str">
            <v>ISDN basic access Operation standard business wireline SMS from fixed network to CRONET</v>
          </cell>
          <cell r="D1836" t="str">
            <v>1030</v>
          </cell>
          <cell r="E1836" t="str">
            <v>102043930021</v>
          </cell>
        </row>
        <row r="1837">
          <cell r="B1837" t="str">
            <v>102063930020</v>
          </cell>
          <cell r="C1837" t="str">
            <v>ISDN basic access Operation standard point-to-multipoint wireline SMS from fixed network to CRONET</v>
          </cell>
          <cell r="D1837" t="str">
            <v>1030</v>
          </cell>
          <cell r="E1837" t="str">
            <v>102043930021</v>
          </cell>
        </row>
        <row r="1838">
          <cell r="B1838" t="str">
            <v>102083930060</v>
          </cell>
          <cell r="C1838" t="str">
            <v>ISDN basic access Operation standard comfort wireline SMS from fixed network to CRONET 'Paket Halo plus'</v>
          </cell>
          <cell r="D1838" t="str">
            <v>1030</v>
          </cell>
          <cell r="E1838" t="str">
            <v>102043930021</v>
          </cell>
        </row>
        <row r="1839">
          <cell r="B1839" t="str">
            <v>102083930020</v>
          </cell>
          <cell r="C1839" t="str">
            <v>ISDN basic access Operation standard comfort wireline SMS from fixed network to CRONET</v>
          </cell>
          <cell r="D1839" t="str">
            <v>1030</v>
          </cell>
          <cell r="E1839" t="str">
            <v>102043930021</v>
          </cell>
        </row>
        <row r="1840">
          <cell r="B1840" t="str">
            <v>102043930020</v>
          </cell>
          <cell r="C1840" t="str">
            <v>ISDN basic access Operation standard point-to-point wireline SMS from fixed network to CRONET</v>
          </cell>
          <cell r="D1840" t="str">
            <v>1030</v>
          </cell>
          <cell r="E1840" t="str">
            <v>102043930021</v>
          </cell>
        </row>
        <row r="1841">
          <cell r="B1841" t="str">
            <v>102103930020</v>
          </cell>
          <cell r="C1841" t="str">
            <v>ISDN basic access Operation standard comfort+ wireline SMS from fixed network to CRONET</v>
          </cell>
          <cell r="D1841" t="str">
            <v>1030</v>
          </cell>
          <cell r="E1841" t="str">
            <v>102043930021</v>
          </cell>
        </row>
        <row r="1842">
          <cell r="B1842" t="str">
            <v>102063930060</v>
          </cell>
          <cell r="C1842" t="str">
            <v>ISDN basic access Operation standard point-to-multipoint wireline SMS from fixed network to CRONET 'Paket Halo plus'</v>
          </cell>
          <cell r="D1842" t="str">
            <v>1030</v>
          </cell>
          <cell r="E1842" t="str">
            <v>102043930021</v>
          </cell>
        </row>
        <row r="1843">
          <cell r="B1843" t="str">
            <v>102043930060</v>
          </cell>
          <cell r="C1843" t="str">
            <v>ISDN basic access Operation standard point-to-point wireline SMS from fixed network to CRONET 'Paket Halo plus'</v>
          </cell>
          <cell r="D1843" t="str">
            <v>1030</v>
          </cell>
          <cell r="E1843" t="str">
            <v>102043930021</v>
          </cell>
        </row>
        <row r="1844">
          <cell r="B1844" t="str">
            <v>102083930070</v>
          </cell>
          <cell r="C1844" t="str">
            <v>ISDN basic access Operation standard comfort wireline SMS from fixed network to VIPNet 'Paket Halo plus'</v>
          </cell>
          <cell r="D1844" t="str">
            <v>1030</v>
          </cell>
          <cell r="E1844" t="str">
            <v>102043930031</v>
          </cell>
        </row>
        <row r="1845">
          <cell r="B1845" t="str">
            <v>102103930030</v>
          </cell>
          <cell r="C1845" t="str">
            <v>ISDN basic access Operation standard comfort+ wireline SMS from fixed network to VIPNet</v>
          </cell>
          <cell r="D1845" t="str">
            <v>1030</v>
          </cell>
          <cell r="E1845" t="str">
            <v>102043930031</v>
          </cell>
        </row>
        <row r="1846">
          <cell r="B1846" t="str">
            <v>102063930030</v>
          </cell>
          <cell r="C1846" t="str">
            <v>ISDN basic access Operation standard point-to-multipoint wireline SMS from fixed network to VIPNet</v>
          </cell>
          <cell r="D1846" t="str">
            <v>1030</v>
          </cell>
          <cell r="E1846" t="str">
            <v>102043930031</v>
          </cell>
        </row>
        <row r="1847">
          <cell r="B1847" t="str">
            <v>102043930070</v>
          </cell>
          <cell r="C1847" t="str">
            <v>ISDN basic access Operation standard point-to-point wireline SMS from fixed network to VIPNet 'Paket Halo plus'</v>
          </cell>
          <cell r="D1847" t="str">
            <v>1030</v>
          </cell>
          <cell r="E1847" t="str">
            <v>102043930031</v>
          </cell>
        </row>
        <row r="1848">
          <cell r="B1848" t="str">
            <v>102083930030</v>
          </cell>
          <cell r="C1848" t="str">
            <v>ISDN basic access Operation standard comfort wireline SMS from fixed network to VIPNet</v>
          </cell>
          <cell r="D1848" t="str">
            <v>1030</v>
          </cell>
          <cell r="E1848" t="str">
            <v>102043930031</v>
          </cell>
        </row>
        <row r="1849">
          <cell r="B1849" t="str">
            <v>102043930030</v>
          </cell>
          <cell r="C1849" t="str">
            <v>ISDN basic access Operation standard point-to-point wireline SMS from fixed network to VIPNet</v>
          </cell>
          <cell r="D1849" t="str">
            <v>1030</v>
          </cell>
          <cell r="E1849" t="str">
            <v>102043930031</v>
          </cell>
        </row>
        <row r="1850">
          <cell r="B1850" t="str">
            <v>102123930030</v>
          </cell>
          <cell r="C1850" t="str">
            <v>ISDN basic access Operation standard business wireline SMS from fixed network to VIPNet</v>
          </cell>
          <cell r="D1850" t="str">
            <v>1030</v>
          </cell>
          <cell r="E1850" t="str">
            <v>102043930031</v>
          </cell>
        </row>
        <row r="1851">
          <cell r="B1851" t="str">
            <v>102063930070</v>
          </cell>
          <cell r="C1851" t="str">
            <v>ISDN basic access Operation standard point-to-multipoint wireline SMS from fixed network to VIPNet 'Paket Halo plus'</v>
          </cell>
          <cell r="D1851" t="str">
            <v>1030</v>
          </cell>
          <cell r="E1851" t="str">
            <v>102043930031</v>
          </cell>
        </row>
        <row r="1852">
          <cell r="B1852" t="str">
            <v>102083930040</v>
          </cell>
          <cell r="C1852" t="str">
            <v>ISDN basic access Operation standard comfort wireline SMS to E-mail</v>
          </cell>
          <cell r="D1852" t="str">
            <v>1030</v>
          </cell>
          <cell r="E1852" t="str">
            <v>102043930041</v>
          </cell>
        </row>
        <row r="1853">
          <cell r="B1853" t="str">
            <v>102063930040</v>
          </cell>
          <cell r="C1853" t="str">
            <v>ISDN basic access Operation standard point-to-multipoint wireline SMS to E-mail</v>
          </cell>
          <cell r="D1853" t="str">
            <v>1030</v>
          </cell>
          <cell r="E1853" t="str">
            <v>102043930041</v>
          </cell>
        </row>
        <row r="1854">
          <cell r="B1854" t="str">
            <v>102063930080</v>
          </cell>
          <cell r="C1854" t="str">
            <v>ISDN basic access Operation standard point-to-multipoint wireline SMS to E-mail 'Paket Halo plus'</v>
          </cell>
          <cell r="D1854" t="str">
            <v>1030</v>
          </cell>
          <cell r="E1854" t="str">
            <v>102043930041</v>
          </cell>
        </row>
        <row r="1855">
          <cell r="B1855" t="str">
            <v>102043930040</v>
          </cell>
          <cell r="C1855" t="str">
            <v>ISDN basic access Operation standard point-to-point wireline SMS to E-mail</v>
          </cell>
          <cell r="D1855" t="str">
            <v>1030</v>
          </cell>
          <cell r="E1855" t="str">
            <v>102043930041</v>
          </cell>
        </row>
        <row r="1856">
          <cell r="B1856" t="str">
            <v>102083930080</v>
          </cell>
          <cell r="C1856" t="str">
            <v>ISDN basic access Operation standard comfort wireline SMS to E-mail 'Paket Halo plus'</v>
          </cell>
          <cell r="D1856" t="str">
            <v>1030</v>
          </cell>
          <cell r="E1856" t="str">
            <v>102043930041</v>
          </cell>
        </row>
        <row r="1857">
          <cell r="B1857" t="str">
            <v>102043930080</v>
          </cell>
          <cell r="C1857" t="str">
            <v>ISDN basic access Operation standard point-to-point wireline SMS to E-mail 'Paket Halo plus'</v>
          </cell>
          <cell r="D1857" t="str">
            <v>1030</v>
          </cell>
          <cell r="E1857" t="str">
            <v>102043930041</v>
          </cell>
        </row>
        <row r="1858">
          <cell r="B1858" t="str">
            <v>102103930040</v>
          </cell>
          <cell r="C1858" t="str">
            <v>ISDN basic access Operation standard comfort+ wireline SMS to E-mail</v>
          </cell>
          <cell r="D1858" t="str">
            <v>1030</v>
          </cell>
          <cell r="E1858" t="str">
            <v>102043930041</v>
          </cell>
        </row>
        <row r="1859">
          <cell r="B1859" t="str">
            <v>102123930040</v>
          </cell>
          <cell r="C1859" t="str">
            <v>ISDN basic access Operation standard business wireline SMS to E-mail</v>
          </cell>
          <cell r="D1859" t="str">
            <v>1030</v>
          </cell>
          <cell r="E1859" t="str">
            <v>102043930041</v>
          </cell>
        </row>
        <row r="1860">
          <cell r="B1860" t="str">
            <v>102044000689</v>
          </cell>
          <cell r="C1860" t="str">
            <v>ISDN basic access subscription standard point-to -multipoint</v>
          </cell>
          <cell r="D1860" t="str">
            <v>1012</v>
          </cell>
          <cell r="E1860" t="str">
            <v>102044000689</v>
          </cell>
        </row>
        <row r="1861">
          <cell r="B1861" t="str">
            <v>102044000690</v>
          </cell>
          <cell r="C1861" t="str">
            <v>ISDN basic access subscription standard point-to-multipoint 'Paket Halo plus'</v>
          </cell>
          <cell r="D1861" t="str">
            <v>1012</v>
          </cell>
          <cell r="E1861" t="str">
            <v>102044000690</v>
          </cell>
        </row>
        <row r="1862">
          <cell r="B1862" t="str">
            <v>102044004689</v>
          </cell>
          <cell r="C1862" t="str">
            <v>ISDN basic access subscription standard point-to -multipoint</v>
          </cell>
          <cell r="D1862" t="str">
            <v>1012</v>
          </cell>
          <cell r="E1862" t="str">
            <v>102044004689</v>
          </cell>
        </row>
        <row r="1863">
          <cell r="B1863" t="str">
            <v>102044004690</v>
          </cell>
          <cell r="C1863" t="str">
            <v>ISDN basic access difference subscription standard point-to-multipoint 'Paket Halo plus'</v>
          </cell>
          <cell r="D1863" t="str">
            <v>1012</v>
          </cell>
          <cell r="E1863" t="str">
            <v>102044004690</v>
          </cell>
        </row>
        <row r="1864">
          <cell r="B1864" t="str">
            <v>102064001032</v>
          </cell>
          <cell r="C1864" t="str">
            <v>ISDN basic access subscription comfort</v>
          </cell>
          <cell r="D1864" t="str">
            <v>1012</v>
          </cell>
          <cell r="E1864" t="str">
            <v>102064001032</v>
          </cell>
        </row>
        <row r="1865">
          <cell r="B1865" t="str">
            <v>102064001033</v>
          </cell>
          <cell r="C1865" t="str">
            <v>ISDN basic access subscription comfort 'Paket Halo plus'</v>
          </cell>
          <cell r="D1865" t="str">
            <v>1012</v>
          </cell>
          <cell r="E1865" t="str">
            <v>102064001033</v>
          </cell>
        </row>
        <row r="1866">
          <cell r="B1866" t="str">
            <v>102064004032</v>
          </cell>
          <cell r="C1866" t="str">
            <v>ISDN basic access subscription comfort</v>
          </cell>
          <cell r="D1866" t="str">
            <v>1012</v>
          </cell>
          <cell r="E1866" t="str">
            <v>102064004032</v>
          </cell>
        </row>
        <row r="1867">
          <cell r="B1867" t="str">
            <v>102064004033</v>
          </cell>
          <cell r="C1867" t="str">
            <v>ISDN basic access difference subscription comfort 'Paket Halo plus'</v>
          </cell>
          <cell r="D1867" t="str">
            <v>1012</v>
          </cell>
          <cell r="E1867" t="str">
            <v>102064004033</v>
          </cell>
        </row>
        <row r="1868">
          <cell r="B1868" t="str">
            <v>102084001375</v>
          </cell>
          <cell r="C1868" t="str">
            <v>ISDN basic access subscription comfort+</v>
          </cell>
          <cell r="D1868" t="str">
            <v>1012</v>
          </cell>
          <cell r="E1868" t="str">
            <v>102084001375</v>
          </cell>
        </row>
        <row r="1869">
          <cell r="B1869" t="str">
            <v>102084004375</v>
          </cell>
          <cell r="C1869" t="str">
            <v>ISDN basic access subscription comfort+</v>
          </cell>
          <cell r="D1869" t="str">
            <v>1012</v>
          </cell>
          <cell r="E1869" t="str">
            <v>102084004375</v>
          </cell>
        </row>
        <row r="1870">
          <cell r="B1870" t="str">
            <v>102088000000</v>
          </cell>
          <cell r="C1870" t="str">
            <v>ISDN basic access operation comfort+ connections to internet discount</v>
          </cell>
          <cell r="D1870" t="str">
            <v>3020</v>
          </cell>
          <cell r="E1870" t="str">
            <v>102088000000</v>
          </cell>
        </row>
        <row r="1871">
          <cell r="B1871" t="str">
            <v>102104001718</v>
          </cell>
          <cell r="C1871" t="str">
            <v>ISDN basic access subscription business group line for home exchange with 10 DDI included per connection</v>
          </cell>
          <cell r="D1871" t="str">
            <v>1012</v>
          </cell>
          <cell r="E1871" t="str">
            <v>102104001719</v>
          </cell>
        </row>
        <row r="1872">
          <cell r="B1872" t="str">
            <v>102104001717</v>
          </cell>
          <cell r="C1872" t="str">
            <v>ISDN basic access subscription business</v>
          </cell>
          <cell r="D1872" t="str">
            <v>1012</v>
          </cell>
          <cell r="E1872" t="str">
            <v>102104001719</v>
          </cell>
        </row>
        <row r="1873">
          <cell r="B1873" t="str">
            <v>102104004718</v>
          </cell>
          <cell r="C1873" t="str">
            <v>ISDN basic access difference subscription business group line for home exchange with 10 DDI included  per connection</v>
          </cell>
          <cell r="D1873" t="str">
            <v>1012</v>
          </cell>
          <cell r="E1873" t="str">
            <v>102104004719</v>
          </cell>
        </row>
        <row r="1874">
          <cell r="B1874" t="str">
            <v>102104004717</v>
          </cell>
          <cell r="C1874" t="str">
            <v>ISDN basic access subscription business</v>
          </cell>
          <cell r="D1874" t="str">
            <v>1012</v>
          </cell>
          <cell r="E1874" t="str">
            <v>102104004719</v>
          </cell>
        </row>
        <row r="1875">
          <cell r="B1875" t="str">
            <v>102200000000</v>
          </cell>
          <cell r="C1875" t="str">
            <v>analog operation standard to fixed network National calls to fixed net.  discounts</v>
          </cell>
          <cell r="D1875" t="str">
            <v>1022</v>
          </cell>
          <cell r="E1875" t="str">
            <v>102200000000</v>
          </cell>
        </row>
        <row r="1876">
          <cell r="B1876" t="str">
            <v>102200000001</v>
          </cell>
          <cell r="C1876" t="str">
            <v>Unrecognized revenue on revenue account 751010 national calls to fixed network</v>
          </cell>
          <cell r="D1876" t="str">
            <v>1022</v>
          </cell>
          <cell r="E1876" t="str">
            <v>102200000001</v>
          </cell>
        </row>
        <row r="1877">
          <cell r="B1877" t="str">
            <v>102300000000</v>
          </cell>
          <cell r="C1877" t="str">
            <v>analog operation standard to fixed network Internat. calls to fixed net. discounts</v>
          </cell>
          <cell r="D1877" t="str">
            <v>1023</v>
          </cell>
          <cell r="E1877" t="str">
            <v>102300000000</v>
          </cell>
        </row>
        <row r="1878">
          <cell r="B1878" t="str">
            <v>102300000001</v>
          </cell>
          <cell r="C1878" t="str">
            <v>Unrecognized revenue on revenue account 751010 International calls to fixed network</v>
          </cell>
          <cell r="D1878" t="str">
            <v>1023</v>
          </cell>
          <cell r="E1878" t="str">
            <v>102300000001</v>
          </cell>
        </row>
        <row r="1879">
          <cell r="B1879" t="str">
            <v>102400000000</v>
          </cell>
          <cell r="C1879" t="str">
            <v>analog operation standard to mobile network national Calls to own mobile network  discounts</v>
          </cell>
          <cell r="D1879" t="str">
            <v>1024</v>
          </cell>
          <cell r="E1879" t="str">
            <v>102400000000</v>
          </cell>
        </row>
        <row r="1880">
          <cell r="B1880" t="str">
            <v>102400000001</v>
          </cell>
          <cell r="C1880" t="str">
            <v>Unrecognized revenue on revenue account 751010 Calls to own mobile network</v>
          </cell>
          <cell r="D1880" t="str">
            <v>1024</v>
          </cell>
          <cell r="E1880" t="str">
            <v>102400000001</v>
          </cell>
        </row>
        <row r="1881">
          <cell r="B1881" t="str">
            <v>102500000000</v>
          </cell>
          <cell r="C1881" t="str">
            <v>analog operation standard to mobile network national Calls to other mobile net.nat. Discounts</v>
          </cell>
          <cell r="D1881" t="str">
            <v>1025</v>
          </cell>
          <cell r="E1881" t="str">
            <v>102500000000</v>
          </cell>
        </row>
        <row r="1882">
          <cell r="B1882" t="str">
            <v>102600000000</v>
          </cell>
          <cell r="C1882" t="str">
            <v>analog operation standard to mobile network international Calls to other mobile net.internat.Discounts</v>
          </cell>
          <cell r="D1882" t="str">
            <v>1026</v>
          </cell>
          <cell r="E1882" t="str">
            <v>102600000000</v>
          </cell>
        </row>
        <row r="1883">
          <cell r="B1883" t="str">
            <v>102700000000</v>
          </cell>
          <cell r="C1883" t="str">
            <v>analog operation standard to internet Calls to internet  discounts</v>
          </cell>
          <cell r="D1883" t="str">
            <v>7013</v>
          </cell>
          <cell r="E1883" t="str">
            <v>102700000000</v>
          </cell>
        </row>
        <row r="1884">
          <cell r="B1884" t="str">
            <v>102700000001</v>
          </cell>
          <cell r="C1884" t="str">
            <v>Unrecognized revenue on revenue account 753000 Calls to internet  discounts (HINET)</v>
          </cell>
          <cell r="D1884" t="str">
            <v>3020</v>
          </cell>
          <cell r="E1884" t="str">
            <v>102700000001</v>
          </cell>
        </row>
        <row r="1885">
          <cell r="B1885" t="str">
            <v>102700000002</v>
          </cell>
          <cell r="C1885" t="str">
            <v>Unrecognized revenue on revenue account 755100 Calls to Internet</v>
          </cell>
          <cell r="D1885" t="str">
            <v>7013</v>
          </cell>
          <cell r="E1885" t="str">
            <v>102700000002</v>
          </cell>
        </row>
        <row r="1886">
          <cell r="B1886" t="str">
            <v>102700000003</v>
          </cell>
          <cell r="D1886" t="str">
            <v>3020</v>
          </cell>
          <cell r="E1886" t="str">
            <v>102700000004</v>
          </cell>
        </row>
        <row r="1887">
          <cell r="B1887" t="str">
            <v>102710000000</v>
          </cell>
          <cell r="C1887" t="str">
            <v>Calls to internet  discounts (HINET)</v>
          </cell>
          <cell r="D1887" t="str">
            <v>3020</v>
          </cell>
          <cell r="E1887" t="str">
            <v>102700000004</v>
          </cell>
        </row>
        <row r="1888">
          <cell r="B1888" t="str">
            <v>102800000000</v>
          </cell>
          <cell r="C1888" t="str">
            <v>analog operation standard to semi-automatic traffic Calls to other networks  discounts</v>
          </cell>
          <cell r="D1888" t="str">
            <v>1028</v>
          </cell>
          <cell r="E1888" t="str">
            <v>102800000000</v>
          </cell>
        </row>
        <row r="1889">
          <cell r="B1889" t="str">
            <v>103000000000</v>
          </cell>
          <cell r="C1889" t="str">
            <v>analog operation standard others Additional services discounts</v>
          </cell>
          <cell r="D1889" t="str">
            <v>1030</v>
          </cell>
          <cell r="E1889" t="str">
            <v>103000000000</v>
          </cell>
        </row>
        <row r="1890">
          <cell r="B1890" t="str">
            <v>103000000002</v>
          </cell>
          <cell r="C1890" t="str">
            <v>Unrecognized revenue on revenue account 770720 sale of telephone directory</v>
          </cell>
          <cell r="D1890" t="str">
            <v>1030</v>
          </cell>
          <cell r="E1890" t="str">
            <v>103000000002</v>
          </cell>
        </row>
        <row r="1891">
          <cell r="B1891" t="str">
            <v>103000000003</v>
          </cell>
          <cell r="C1891" t="str">
            <v>Unrecognized revenue on revenue account 770800 advertising</v>
          </cell>
          <cell r="D1891" t="str">
            <v>1030</v>
          </cell>
          <cell r="E1891" t="str">
            <v>103000000003</v>
          </cell>
        </row>
        <row r="1892">
          <cell r="B1892" t="str">
            <v>102063511031</v>
          </cell>
          <cell r="C1892" t="str">
            <v>ISDN basic access Operation standard point-to-multipoint others access to special numbers of business subscribers  060 333 444 - HZ information</v>
          </cell>
          <cell r="D1892" t="str">
            <v>1030</v>
          </cell>
          <cell r="E1892" t="str">
            <v>103000000004</v>
          </cell>
        </row>
        <row r="1893">
          <cell r="B1893" t="str">
            <v>104214040050</v>
          </cell>
          <cell r="C1893" t="str">
            <v>xDSL HTdsl 768 Additional changes (at the request of the subscriber) reconnection of temporarily disconnected subscriber terminal equipment because of non-payment</v>
          </cell>
          <cell r="D1893" t="str">
            <v>1030</v>
          </cell>
          <cell r="E1893" t="str">
            <v>103000000004</v>
          </cell>
        </row>
        <row r="1894">
          <cell r="B1894" t="str">
            <v>104214040060</v>
          </cell>
          <cell r="C1894" t="str">
            <v>xDSL HTdsl 1,5 Additional changes (at the request of the subscriber) reconnection of temporarily disconnected subscriber terminal equipment because of non-payment</v>
          </cell>
          <cell r="D1894" t="str">
            <v>1030</v>
          </cell>
          <cell r="E1894" t="str">
            <v>103000000004</v>
          </cell>
        </row>
        <row r="1895">
          <cell r="B1895" t="str">
            <v>104214040070</v>
          </cell>
          <cell r="C1895" t="str">
            <v>xDSL HTdsl 384 Additional changes (at the request of the subscriber) cancellation of HTdsl service</v>
          </cell>
          <cell r="D1895" t="str">
            <v>1030</v>
          </cell>
          <cell r="E1895" t="str">
            <v>103000000004</v>
          </cell>
        </row>
        <row r="1896">
          <cell r="B1896" t="str">
            <v>104214040010</v>
          </cell>
          <cell r="C1896" t="str">
            <v>xDSL HTdsl 384 Additional changes (at the request of the subscriber) reconnection of temporarily disconnected terminal equipment on subscriber request</v>
          </cell>
          <cell r="D1896" t="str">
            <v>1030</v>
          </cell>
          <cell r="E1896" t="str">
            <v>103000000004</v>
          </cell>
        </row>
        <row r="1897">
          <cell r="B1897" t="str">
            <v>104214040030</v>
          </cell>
          <cell r="C1897" t="str">
            <v>xDSL HTdsl 1,5 Additional changes (at the request of the subscriber) reconnection of temporarily disconnected terminal equipment on subscriber request</v>
          </cell>
          <cell r="D1897" t="str">
            <v>1030</v>
          </cell>
          <cell r="E1897" t="str">
            <v>103000000004</v>
          </cell>
        </row>
        <row r="1898">
          <cell r="B1898" t="str">
            <v>104214040020</v>
          </cell>
          <cell r="C1898" t="str">
            <v>xDSL HTdsl 768 Additional changes (at the request of the subscriber) reconnection of temporarily disconnected terminal equipment on subscriber request</v>
          </cell>
          <cell r="D1898" t="str">
            <v>1030</v>
          </cell>
          <cell r="E1898" t="str">
            <v>103000000004</v>
          </cell>
        </row>
        <row r="1899">
          <cell r="B1899" t="str">
            <v>104214040040</v>
          </cell>
          <cell r="C1899" t="str">
            <v>xDSL HTdsl 384 Additional changes (at the request of the subscriber) reconnection of temporarily disconnected subscriber terminal equipment because of non-payment</v>
          </cell>
          <cell r="D1899" t="str">
            <v>1030</v>
          </cell>
          <cell r="E1899" t="str">
            <v>103000000004</v>
          </cell>
        </row>
        <row r="1900">
          <cell r="B1900" t="str">
            <v>104214040250</v>
          </cell>
          <cell r="C1900" t="str">
            <v>xDSL HTdsl 384 Ultra Additional changes (at the request of the subscriber) moving of subscriber terminal equipment with change of address ISDN</v>
          </cell>
          <cell r="D1900" t="str">
            <v>1030</v>
          </cell>
          <cell r="E1900" t="str">
            <v>103000000004</v>
          </cell>
        </row>
        <row r="1901">
          <cell r="B1901" t="str">
            <v>104214040120</v>
          </cell>
          <cell r="C1901" t="str">
            <v>xDSL HTdsl 1,5 Additional changes (at the request of the subscriber) reconfiguration of ADSL equipment and links because of change of transmission speed</v>
          </cell>
          <cell r="D1901" t="str">
            <v>1030</v>
          </cell>
          <cell r="E1901" t="str">
            <v>103000000004</v>
          </cell>
        </row>
        <row r="1902">
          <cell r="B1902" t="str">
            <v>104214040130</v>
          </cell>
          <cell r="C1902" t="str">
            <v>xDSL HTdsl 384 Additional changes (at the request of the subscriber) change of transmission speed to a lower speed due to technical reasons</v>
          </cell>
          <cell r="D1902" t="str">
            <v>1030</v>
          </cell>
          <cell r="E1902" t="str">
            <v>103000000004</v>
          </cell>
        </row>
        <row r="1903">
          <cell r="B1903" t="str">
            <v>104214040220</v>
          </cell>
          <cell r="C1903" t="str">
            <v>xDSL HTdsl 384 Optima Additional changes (at the request of the subscriber) moving of subscriber terminal equipment with change of address PSTN</v>
          </cell>
          <cell r="D1903" t="str">
            <v>1030</v>
          </cell>
          <cell r="E1903" t="str">
            <v>103000000004</v>
          </cell>
        </row>
        <row r="1904">
          <cell r="B1904" t="str">
            <v>104214040150</v>
          </cell>
          <cell r="C1904" t="str">
            <v>xDSL HTdsl 1,5 Additional changes (at the request of the subscriber) change of transmission speed to a lower speed due to technical reasons</v>
          </cell>
          <cell r="D1904" t="str">
            <v>1030</v>
          </cell>
          <cell r="E1904" t="str">
            <v>103000000004</v>
          </cell>
        </row>
        <row r="1905">
          <cell r="B1905" t="str">
            <v>104214040160</v>
          </cell>
          <cell r="C1905" t="str">
            <v>xDSL HTdsl 384 Additional changes (at the request of the subscriber) switch of package type from Optima to Ultra and vice versa</v>
          </cell>
          <cell r="D1905" t="str">
            <v>1030</v>
          </cell>
          <cell r="E1905" t="str">
            <v>103000000004</v>
          </cell>
        </row>
        <row r="1906">
          <cell r="B1906" t="str">
            <v>104214040170</v>
          </cell>
          <cell r="C1906" t="str">
            <v>xDSL HTdsl 768 Additional changes (at the request of the subscriber) switch of package type from Optima to Ultra and vice versa</v>
          </cell>
          <cell r="D1906" t="str">
            <v>1030</v>
          </cell>
          <cell r="E1906" t="str">
            <v>103000000004</v>
          </cell>
        </row>
        <row r="1907">
          <cell r="B1907" t="str">
            <v>104214040180</v>
          </cell>
          <cell r="C1907" t="str">
            <v>xDSL HTdsl 1,5 Additional changes (at the request of the subscriber) switch of package type from Optima to Ultra and vice versa</v>
          </cell>
          <cell r="D1907" t="str">
            <v>1030</v>
          </cell>
          <cell r="E1907" t="str">
            <v>103000000004</v>
          </cell>
        </row>
        <row r="1908">
          <cell r="B1908" t="str">
            <v>104214040190</v>
          </cell>
          <cell r="C1908" t="str">
            <v>xDSL HTdsl 384 Additional changes (at the request of the subscriber) change of ADSL terminal equipment because of change of connection type from ISDN to POTS and vice versa</v>
          </cell>
          <cell r="D1908" t="str">
            <v>1030</v>
          </cell>
          <cell r="E1908" t="str">
            <v>103000000004</v>
          </cell>
        </row>
        <row r="1909">
          <cell r="B1909" t="str">
            <v>104214040200</v>
          </cell>
          <cell r="C1909" t="str">
            <v>xDSL HTdsl 768 Additional changes (at the request of the subscriber) change of ADSL terminal equipment because of change of connection type from ISDN to POTS and vice versa</v>
          </cell>
          <cell r="D1909" t="str">
            <v>1030</v>
          </cell>
          <cell r="E1909" t="str">
            <v>103000000004</v>
          </cell>
        </row>
        <row r="1910">
          <cell r="B1910" t="str">
            <v>103145512438</v>
          </cell>
          <cell r="C1910" t="str">
            <v>ISDN prime access operation basic package others access to special numbers of business subscribers  060 333 444 - HZ information</v>
          </cell>
          <cell r="D1910" t="str">
            <v>1030</v>
          </cell>
          <cell r="E1910" t="str">
            <v>103000000004</v>
          </cell>
        </row>
        <row r="1911">
          <cell r="B1911" t="str">
            <v>104214040210</v>
          </cell>
          <cell r="C1911" t="str">
            <v>xDSL HTdsl 1,5 Additional changes (at the request of the subscriber) change of ADSL terminal equipment because of change of connection type from ISDN to POTS and vice versa</v>
          </cell>
          <cell r="D1911" t="str">
            <v>1030</v>
          </cell>
          <cell r="E1911" t="str">
            <v>103000000004</v>
          </cell>
        </row>
        <row r="1912">
          <cell r="B1912" t="str">
            <v>104214040110</v>
          </cell>
          <cell r="C1912" t="str">
            <v>xDSL HTdsl 768 Additional changes (at the request of the subscriber) reconfiguration of ADSL equipment and links because of change of transmission speed</v>
          </cell>
          <cell r="D1912" t="str">
            <v>1030</v>
          </cell>
          <cell r="E1912" t="str">
            <v>103000000004</v>
          </cell>
        </row>
        <row r="1913">
          <cell r="B1913" t="str">
            <v>104214040240</v>
          </cell>
          <cell r="C1913" t="str">
            <v>xDSL HTdsl 384 Ultra Additional changes (at the request of the subscriber) moving of subscriber terminal equipment with change of address PSTN</v>
          </cell>
          <cell r="D1913" t="str">
            <v>1030</v>
          </cell>
          <cell r="E1913" t="str">
            <v>103000000004</v>
          </cell>
        </row>
        <row r="1914">
          <cell r="B1914" t="str">
            <v>104214040140</v>
          </cell>
          <cell r="C1914" t="str">
            <v>xDSL HTdsl 768 Additional changes (at the request of the subscriber) change of transmission speed to a lower speed due to technical reasons</v>
          </cell>
          <cell r="D1914" t="str">
            <v>1030</v>
          </cell>
          <cell r="E1914" t="str">
            <v>103000000004</v>
          </cell>
        </row>
        <row r="1915">
          <cell r="B1915" t="str">
            <v>104214040260</v>
          </cell>
          <cell r="C1915" t="str">
            <v>xDSL HTdsl 768 Optima Additional changes (at the request of the subscriber) moving of subscriber terminal equipment with change of address PSTN</v>
          </cell>
          <cell r="D1915" t="str">
            <v>1030</v>
          </cell>
          <cell r="E1915" t="str">
            <v>103000000004</v>
          </cell>
        </row>
        <row r="1916">
          <cell r="B1916" t="str">
            <v>104214040270</v>
          </cell>
          <cell r="C1916" t="str">
            <v>xDSL HTdsl 768 Optima Additional changes (at the request of the subscriber) moving of subscriber terminal equipment with change of address ISDN</v>
          </cell>
          <cell r="D1916" t="str">
            <v>1030</v>
          </cell>
          <cell r="E1916" t="str">
            <v>103000000004</v>
          </cell>
        </row>
        <row r="1917">
          <cell r="B1917" t="str">
            <v>104214040280</v>
          </cell>
          <cell r="C1917" t="str">
            <v>xDSL HTdsl 768 Ultra Additional changes (at the request of the subscriber) moving of subscriber terminal equipment with change of address PSTN</v>
          </cell>
          <cell r="D1917" t="str">
            <v>1030</v>
          </cell>
          <cell r="E1917" t="str">
            <v>103000000004</v>
          </cell>
        </row>
        <row r="1918">
          <cell r="B1918" t="str">
            <v>104214040290</v>
          </cell>
          <cell r="C1918" t="str">
            <v>xDSL HTdsl 768 Ultra Additional changes (at the request of the subscriber) moving of subscriber terminal equipment with change of address ISDN</v>
          </cell>
          <cell r="D1918" t="str">
            <v>1030</v>
          </cell>
          <cell r="E1918" t="str">
            <v>103000000004</v>
          </cell>
        </row>
        <row r="1919">
          <cell r="B1919" t="str">
            <v>104214040300</v>
          </cell>
          <cell r="C1919" t="str">
            <v>xDSL HTdsl 1,5 Optima Additional changes (at the request of the subscriber) moving of subscriber terminal equipment with change of address PSTN</v>
          </cell>
          <cell r="D1919" t="str">
            <v>1030</v>
          </cell>
          <cell r="E1919" t="str">
            <v>103000000004</v>
          </cell>
        </row>
        <row r="1920">
          <cell r="B1920" t="str">
            <v>104214040310</v>
          </cell>
          <cell r="C1920" t="str">
            <v>xDSL HTdsl 1,5 Optima Additional changes (at the request of the subscriber) moving of subscriber terminal equipment with change of address ISDN</v>
          </cell>
          <cell r="D1920" t="str">
            <v>1030</v>
          </cell>
          <cell r="E1920" t="str">
            <v>103000000004</v>
          </cell>
        </row>
        <row r="1921">
          <cell r="B1921" t="str">
            <v>104214040320</v>
          </cell>
          <cell r="C1921" t="str">
            <v>xDSL HTdsl 1,5 Ultra Additional changes (at the request of the subscriber) moving of subscriber terminal equipment with change of address PSTN</v>
          </cell>
          <cell r="D1921" t="str">
            <v>1030</v>
          </cell>
          <cell r="E1921" t="str">
            <v>103000000004</v>
          </cell>
        </row>
        <row r="1922">
          <cell r="B1922" t="str">
            <v>104214040330</v>
          </cell>
          <cell r="C1922" t="str">
            <v>xDSL HTdsl 1,5 Ultra Additional changes (at the request of the subscriber) moving of subscriber terminal equipment with change of address ISDN</v>
          </cell>
          <cell r="D1922" t="str">
            <v>1030</v>
          </cell>
          <cell r="E1922" t="str">
            <v>103000000004</v>
          </cell>
        </row>
        <row r="1923">
          <cell r="B1923" t="str">
            <v>109204962948</v>
          </cell>
          <cell r="C1923" t="str">
            <v>Payphones Telephone and fax services on public place with automatic charge Domestic services with special tariffs Access to special number of business subscribers 9830 - HŽ information</v>
          </cell>
          <cell r="E1923" t="str">
            <v>103000000004</v>
          </cell>
        </row>
        <row r="1924">
          <cell r="B1924" t="str">
            <v>101020510316</v>
          </cell>
          <cell r="C1924" t="str">
            <v>analog operation standard others access to special numbers of business subscribers  060 333 444 - HZ information</v>
          </cell>
          <cell r="D1924" t="str">
            <v>1030</v>
          </cell>
          <cell r="E1924" t="str">
            <v>103000000004</v>
          </cell>
        </row>
        <row r="1925">
          <cell r="B1925" t="str">
            <v>109205203016</v>
          </cell>
          <cell r="C1925" t="str">
            <v>Payphones Operator assisted telephone and fax service Services in national traffic  Domestic services with special tariffs  Access to special number of business subscribers  060 333 444 - HŽ information</v>
          </cell>
          <cell r="D1925" t="str">
            <v>1051</v>
          </cell>
          <cell r="E1925" t="str">
            <v>103000000004</v>
          </cell>
        </row>
        <row r="1926">
          <cell r="B1926" t="str">
            <v>104214040230</v>
          </cell>
          <cell r="C1926" t="str">
            <v>xDSL HTdsl 384 Optima Additional changes (at the request of the subscriber) moving of subscriber terminal equipment with change of address ISDN</v>
          </cell>
          <cell r="D1926" t="str">
            <v>1030</v>
          </cell>
          <cell r="E1926" t="str">
            <v>103000000004</v>
          </cell>
        </row>
        <row r="1927">
          <cell r="B1927" t="str">
            <v>102083511374</v>
          </cell>
          <cell r="C1927" t="str">
            <v>ISDN basic access operation comfort others access to special numbers of business subscribers  060 333 444 - HZ information</v>
          </cell>
          <cell r="D1927" t="str">
            <v>1030</v>
          </cell>
          <cell r="E1927" t="str">
            <v>103000000004</v>
          </cell>
        </row>
        <row r="1928">
          <cell r="B1928" t="str">
            <v>104214040100</v>
          </cell>
          <cell r="C1928" t="str">
            <v>xDSL HTdsl 384 Additional changes (at the request of the subscriber) reconfiguration of ADSL equipment and links because of change of transmission speed</v>
          </cell>
          <cell r="D1928" t="str">
            <v>1030</v>
          </cell>
          <cell r="E1928" t="str">
            <v>103000000004</v>
          </cell>
        </row>
        <row r="1929">
          <cell r="B1929" t="str">
            <v>104214040080</v>
          </cell>
          <cell r="C1929" t="str">
            <v>xDSL HTdsl 768 Additional changes (at the request of the subscriber) cancellation of HTdsl service</v>
          </cell>
          <cell r="D1929" t="str">
            <v>1030</v>
          </cell>
          <cell r="E1929" t="str">
            <v>103000000004</v>
          </cell>
        </row>
        <row r="1930">
          <cell r="B1930" t="str">
            <v>104214040090</v>
          </cell>
          <cell r="C1930" t="str">
            <v>xDSL HTdsl 1,5 Additional changes (at the request of the subscriber) cancellation of HTdsl service</v>
          </cell>
          <cell r="D1930" t="str">
            <v>1030</v>
          </cell>
          <cell r="E1930" t="str">
            <v>103000000004</v>
          </cell>
        </row>
        <row r="1931">
          <cell r="B1931" t="str">
            <v>102043510688</v>
          </cell>
          <cell r="C1931" t="str">
            <v>ISDN basic access Operation standard point-to-point others access to special numbers of business subscribers  060 333 444 - HZ information</v>
          </cell>
          <cell r="D1931" t="str">
            <v>1030</v>
          </cell>
          <cell r="E1931" t="str">
            <v>103000000004</v>
          </cell>
        </row>
        <row r="1932">
          <cell r="B1932" t="str">
            <v>102103511716</v>
          </cell>
          <cell r="C1932" t="str">
            <v>ISDN basic access operation comfort+  others access to special numbers of business subscribers  060 333 444 - HZ information</v>
          </cell>
          <cell r="D1932" t="str">
            <v>1030</v>
          </cell>
          <cell r="E1932" t="str">
            <v>103000000004</v>
          </cell>
        </row>
        <row r="1933">
          <cell r="B1933" t="str">
            <v>102123512059</v>
          </cell>
          <cell r="C1933" t="str">
            <v>ISDN basic access operation business  others access to special numbers of business subscribers  060 333 444 - HZ information</v>
          </cell>
          <cell r="D1933" t="str">
            <v>1030</v>
          </cell>
          <cell r="E1933" t="str">
            <v>103000000004</v>
          </cell>
        </row>
        <row r="1934">
          <cell r="B1934" t="str">
            <v>103000000001</v>
          </cell>
          <cell r="C1934" t="str">
            <v>Unrecognized revenue on revenue account 751100</v>
          </cell>
          <cell r="D1934" t="str">
            <v>1030</v>
          </cell>
          <cell r="E1934" t="str">
            <v>103000000004</v>
          </cell>
        </row>
        <row r="1935">
          <cell r="B1935" t="str">
            <v>103001009007</v>
          </cell>
          <cell r="C1935" t="str">
            <v>Revenue from fixed other assets sale</v>
          </cell>
          <cell r="D1935" t="str">
            <v>9012</v>
          </cell>
          <cell r="E1935" t="str">
            <v>103001009007</v>
          </cell>
        </row>
        <row r="1936">
          <cell r="B1936" t="str">
            <v>103001009008</v>
          </cell>
          <cell r="C1936" t="str">
            <v>Revenue from fixed assets sale</v>
          </cell>
          <cell r="D1936" t="str">
            <v>9012</v>
          </cell>
          <cell r="E1936" t="str">
            <v>103001009008</v>
          </cell>
        </row>
        <row r="1937">
          <cell r="B1937" t="str">
            <v>103002009008</v>
          </cell>
          <cell r="C1937" t="str">
            <v>Fixed assets other rental</v>
          </cell>
          <cell r="D1937" t="str">
            <v>9012</v>
          </cell>
          <cell r="E1937" t="str">
            <v>103002009008</v>
          </cell>
        </row>
        <row r="1938">
          <cell r="B1938" t="str">
            <v>103002009009</v>
          </cell>
          <cell r="C1938" t="str">
            <v>Revenue from fixed assets sale HT Mobile prodaja neto imovine - materijalna imovina</v>
          </cell>
          <cell r="D1938" t="str">
            <v>9012</v>
          </cell>
          <cell r="E1938" t="str">
            <v>103002009009</v>
          </cell>
        </row>
        <row r="1939">
          <cell r="B1939" t="str">
            <v>103002009010</v>
          </cell>
          <cell r="C1939" t="str">
            <v>HT Mobile prodaja neto imovine - razl.potraživanja i obaveza</v>
          </cell>
          <cell r="D1939" t="str">
            <v>9015</v>
          </cell>
          <cell r="E1939" t="str">
            <v>103002009010</v>
          </cell>
        </row>
        <row r="1940">
          <cell r="B1940" t="str">
            <v>103002009011</v>
          </cell>
          <cell r="C1940" t="str">
            <v>HT Mobile -prodaja nekretnina nakon odvajanja</v>
          </cell>
          <cell r="D1940" t="str">
            <v>9012</v>
          </cell>
          <cell r="E1940" t="str">
            <v>103002009011</v>
          </cell>
        </row>
        <row r="1941">
          <cell r="B1941" t="str">
            <v>103002009012</v>
          </cell>
          <cell r="C1941" t="str">
            <v>Fixed assets rental</v>
          </cell>
          <cell r="D1941" t="str">
            <v>9012</v>
          </cell>
          <cell r="E1941" t="str">
            <v>103002009012</v>
          </cell>
        </row>
        <row r="1942">
          <cell r="B1942" t="str">
            <v>103002009013</v>
          </cell>
          <cell r="C1942" t="str">
            <v>HT Mobile -prodaja ostale stalne imovine nakon odvajanja</v>
          </cell>
          <cell r="D1942" t="str">
            <v>9015</v>
          </cell>
          <cell r="E1942" t="str">
            <v>103002009013</v>
          </cell>
        </row>
        <row r="1943">
          <cell r="B1943" t="str">
            <v>103003009009</v>
          </cell>
          <cell r="C1943" t="str">
            <v>Revenue based on free receipt of fixed assets</v>
          </cell>
          <cell r="D1943" t="str">
            <v>9012</v>
          </cell>
          <cell r="E1943" t="str">
            <v>103003009009</v>
          </cell>
        </row>
        <row r="1944">
          <cell r="B1944" t="str">
            <v>103004009001</v>
          </cell>
          <cell r="C1944" t="str">
            <v>Prodaje materijalne imovine (nekretnine, postrojenja, oprema) dobitak</v>
          </cell>
          <cell r="D1944" t="str">
            <v>9012</v>
          </cell>
          <cell r="E1944" t="str">
            <v>103004009001</v>
          </cell>
        </row>
        <row r="1945">
          <cell r="B1945" t="str">
            <v>103004009002</v>
          </cell>
          <cell r="C1945" t="str">
            <v>Prodaje materijalne imovine (nekretnine, postrojenja, oprema) gubitak</v>
          </cell>
          <cell r="D1945" t="str">
            <v>9012</v>
          </cell>
          <cell r="E1945" t="str">
            <v>103004009002</v>
          </cell>
        </row>
        <row r="1946">
          <cell r="B1946" t="str">
            <v>103004009003</v>
          </cell>
          <cell r="C1946" t="str">
            <v>Prodaje materijalne imovine (nekretnine, postrojenja, oprema) neutralno</v>
          </cell>
          <cell r="D1946" t="str">
            <v>9012</v>
          </cell>
          <cell r="E1946" t="str">
            <v>103004009003</v>
          </cell>
        </row>
        <row r="1947">
          <cell r="B1947" t="str">
            <v>103004009004</v>
          </cell>
          <cell r="C1947" t="str">
            <v>Prodaje materijalne imovine (nekretnine, postrojenja, oprema) dobitak Tmobile</v>
          </cell>
          <cell r="D1947" t="str">
            <v>9012</v>
          </cell>
          <cell r="E1947" t="str">
            <v>103004009004</v>
          </cell>
        </row>
        <row r="1948">
          <cell r="B1948" t="str">
            <v>103004009005</v>
          </cell>
          <cell r="C1948" t="str">
            <v>Prodaje materijalne imovine (nekretnine, postrojenja, oprema) gubitak Tmobile</v>
          </cell>
          <cell r="D1948" t="str">
            <v>9012</v>
          </cell>
          <cell r="E1948" t="str">
            <v>103004009005</v>
          </cell>
        </row>
        <row r="1949">
          <cell r="B1949" t="str">
            <v>103004009006</v>
          </cell>
          <cell r="C1949" t="str">
            <v>Prodaje materijalne imovine (nekretnine, postrojenja, oprema) neutralno Tmobile</v>
          </cell>
          <cell r="D1949" t="str">
            <v>9012</v>
          </cell>
          <cell r="E1949" t="str">
            <v>103004009006</v>
          </cell>
        </row>
        <row r="1950">
          <cell r="B1950" t="str">
            <v>103100000000</v>
          </cell>
          <cell r="C1950" t="str">
            <v>analog operation standard access to value added services in telephone network 060 VAS discounts</v>
          </cell>
          <cell r="D1950" t="str">
            <v>1031</v>
          </cell>
          <cell r="E1950" t="str">
            <v>103100000000</v>
          </cell>
        </row>
        <row r="1951">
          <cell r="B1951" t="str">
            <v>103125002075</v>
          </cell>
          <cell r="C1951" t="str">
            <v>ISDN prime access installation basic line  30 channels</v>
          </cell>
          <cell r="D1951" t="str">
            <v>1012</v>
          </cell>
          <cell r="E1951" t="str">
            <v>103125002075</v>
          </cell>
        </row>
        <row r="1952">
          <cell r="B1952" t="str">
            <v>103125002076</v>
          </cell>
          <cell r="C1952" t="str">
            <v>ISDN prime access installation basic line  20 channels</v>
          </cell>
          <cell r="D1952" t="str">
            <v>1012</v>
          </cell>
          <cell r="E1952" t="str">
            <v>103125002076</v>
          </cell>
        </row>
        <row r="1953">
          <cell r="B1953" t="str">
            <v>103125002077</v>
          </cell>
          <cell r="C1953" t="str">
            <v>ISDN prime access installation basic line  10 channels</v>
          </cell>
          <cell r="D1953" t="str">
            <v>1012</v>
          </cell>
          <cell r="E1953" t="str">
            <v>103125002077</v>
          </cell>
        </row>
        <row r="1954">
          <cell r="B1954" t="str">
            <v>103125002078</v>
          </cell>
          <cell r="C1954" t="str">
            <v>ISDN prime access installation take over of ISDN line to existing 2 Mbit/s system 10 channels</v>
          </cell>
          <cell r="D1954" t="str">
            <v>1012</v>
          </cell>
          <cell r="E1954" t="str">
            <v>103125002078</v>
          </cell>
        </row>
        <row r="1955">
          <cell r="B1955" t="str">
            <v>103125002082</v>
          </cell>
          <cell r="C1955" t="str">
            <v>ISDN prime access installation increase in number of channels within the existing PRA 5 channels</v>
          </cell>
          <cell r="D1955" t="str">
            <v>1012</v>
          </cell>
          <cell r="E1955" t="str">
            <v>103125002082</v>
          </cell>
        </row>
        <row r="1956">
          <cell r="B1956" t="str">
            <v>103125002083</v>
          </cell>
          <cell r="C1956" t="str">
            <v>ISDN prime access installation increase in number of channels within the existing PRA 10 channels</v>
          </cell>
          <cell r="D1956" t="str">
            <v>1012</v>
          </cell>
          <cell r="E1956" t="str">
            <v>103125002083</v>
          </cell>
        </row>
        <row r="1957">
          <cell r="B1957" t="str">
            <v>103125002084</v>
          </cell>
          <cell r="C1957" t="str">
            <v>ISDN prime access installation increase in number of channels within the existing PRA 15 channels</v>
          </cell>
          <cell r="D1957" t="str">
            <v>1012</v>
          </cell>
          <cell r="E1957" t="str">
            <v>103125002084</v>
          </cell>
        </row>
        <row r="1958">
          <cell r="B1958" t="str">
            <v>103125002085</v>
          </cell>
          <cell r="C1958" t="str">
            <v>ISDN prime access installation increase in number of channels within the existing PRA 20 channels</v>
          </cell>
          <cell r="D1958" t="str">
            <v>1012</v>
          </cell>
          <cell r="E1958" t="str">
            <v>103125002085</v>
          </cell>
        </row>
        <row r="1959">
          <cell r="B1959" t="str">
            <v>103125002087</v>
          </cell>
          <cell r="C1959" t="str">
            <v>ISDN prime access installation increase in number of channels when moving ISDN PRA 5 channels</v>
          </cell>
          <cell r="D1959" t="str">
            <v>1012</v>
          </cell>
          <cell r="E1959" t="str">
            <v>103125002087</v>
          </cell>
        </row>
        <row r="1960">
          <cell r="B1960" t="str">
            <v>103125002088</v>
          </cell>
          <cell r="C1960" t="str">
            <v>ISDN prime access installation increase in number of channels when moving ISDN PRA 10 channels</v>
          </cell>
          <cell r="D1960" t="str">
            <v>1012</v>
          </cell>
          <cell r="E1960" t="str">
            <v>103125002088</v>
          </cell>
        </row>
        <row r="1961">
          <cell r="B1961" t="str">
            <v>103125002089</v>
          </cell>
          <cell r="C1961" t="str">
            <v>ISDN prime access installation increase in number of channels when moving ISDN PRA 15 channels</v>
          </cell>
          <cell r="D1961" t="str">
            <v>1012</v>
          </cell>
          <cell r="E1961" t="str">
            <v>103125002089</v>
          </cell>
        </row>
        <row r="1962">
          <cell r="B1962" t="str">
            <v>103125002090</v>
          </cell>
          <cell r="C1962" t="str">
            <v>ISDN prime access installation increase in number of channels when moving ISDN PRA 20 channels</v>
          </cell>
          <cell r="D1962" t="str">
            <v>1012</v>
          </cell>
          <cell r="E1962" t="str">
            <v>103125002090</v>
          </cell>
        </row>
        <row r="1963">
          <cell r="B1963" t="str">
            <v>103125002095</v>
          </cell>
          <cell r="C1963" t="str">
            <v>ISDN prime access installation temporary installation installation fee 10,20,30 channels</v>
          </cell>
          <cell r="D1963" t="str">
            <v>1012</v>
          </cell>
          <cell r="E1963" t="str">
            <v>103125002095</v>
          </cell>
        </row>
        <row r="1964">
          <cell r="B1964" t="str">
            <v>103125002096</v>
          </cell>
          <cell r="C1964" t="str">
            <v>ISDN prime access installation take over of ISDN line to existing 2 Mbit/s system 20 channels</v>
          </cell>
          <cell r="D1964" t="str">
            <v>1012</v>
          </cell>
          <cell r="E1964" t="str">
            <v>103125002096</v>
          </cell>
        </row>
        <row r="1965">
          <cell r="B1965" t="str">
            <v>103125002097</v>
          </cell>
          <cell r="C1965" t="str">
            <v>ISDN prime access installation take over of ISDN line to existing 2 Mbit/s system 30 channels</v>
          </cell>
          <cell r="D1965" t="str">
            <v>1012</v>
          </cell>
          <cell r="E1965" t="str">
            <v>103125002097</v>
          </cell>
        </row>
        <row r="1966">
          <cell r="B1966" t="str">
            <v>103125003001</v>
          </cell>
          <cell r="C1966" t="str">
            <v>ISDN prime access installation take over of ISDN PRA line from existing ISDN BRA 10 channels</v>
          </cell>
          <cell r="D1966" t="str">
            <v>1012</v>
          </cell>
          <cell r="E1966" t="str">
            <v>103125003001</v>
          </cell>
        </row>
        <row r="1967">
          <cell r="B1967" t="str">
            <v>103125003002</v>
          </cell>
          <cell r="C1967" t="str">
            <v>ISDN prime access installation take over of ISDN PRA line from existing ISDN BRA 20 channels</v>
          </cell>
          <cell r="D1967" t="str">
            <v>1012</v>
          </cell>
          <cell r="E1967" t="str">
            <v>103125003002</v>
          </cell>
        </row>
        <row r="1968">
          <cell r="B1968" t="str">
            <v>103125003004</v>
          </cell>
          <cell r="C1968" t="str">
            <v>ISDN prime access installation take over of ISDN PRA line from existing POTS 10 channels</v>
          </cell>
          <cell r="D1968" t="str">
            <v>1012</v>
          </cell>
          <cell r="E1968" t="str">
            <v>103125003004</v>
          </cell>
        </row>
        <row r="1969">
          <cell r="B1969" t="str">
            <v>103125003005</v>
          </cell>
          <cell r="C1969" t="str">
            <v>ISDN prime access installation take over of ISDN PRA line from existing POTS 20 channels</v>
          </cell>
          <cell r="D1969" t="str">
            <v>1012</v>
          </cell>
          <cell r="E1969" t="str">
            <v>103125003005</v>
          </cell>
        </row>
        <row r="1970">
          <cell r="B1970" t="str">
            <v>103125003007</v>
          </cell>
          <cell r="C1970" t="str">
            <v>ISDN prime access installation take over of ISDN PRA line from existing POTS and ISDN BRA 10 channels</v>
          </cell>
          <cell r="D1970" t="str">
            <v>1012</v>
          </cell>
          <cell r="E1970" t="str">
            <v>103125003007</v>
          </cell>
        </row>
        <row r="1971">
          <cell r="B1971" t="str">
            <v>103125003008</v>
          </cell>
          <cell r="C1971" t="str">
            <v>ISDN prime access installation take over of ISDN PRA line from existing POTS and ISDN BRA 20 channels</v>
          </cell>
          <cell r="D1971" t="str">
            <v>1012</v>
          </cell>
          <cell r="E1971" t="str">
            <v>103125003008</v>
          </cell>
        </row>
        <row r="1972">
          <cell r="B1972" t="str">
            <v>103125003009</v>
          </cell>
          <cell r="C1972" t="str">
            <v>ISDN prime access installation take over of ISDN PRA line from existing POTS and ISDN BRA 30 channels</v>
          </cell>
          <cell r="D1972" t="str">
            <v>1012</v>
          </cell>
          <cell r="E1972" t="str">
            <v>103125003009</v>
          </cell>
        </row>
        <row r="1973">
          <cell r="B1973" t="str">
            <v>103125002080</v>
          </cell>
          <cell r="C1973" t="str">
            <v>ISDN prime access installation take over ISDN PRA line with cancellation of ISDN BRA</v>
          </cell>
          <cell r="D1973" t="str">
            <v>1012</v>
          </cell>
          <cell r="E1973" t="str">
            <v>103125003010</v>
          </cell>
        </row>
        <row r="1974">
          <cell r="B1974" t="str">
            <v>103125003003</v>
          </cell>
          <cell r="C1974" t="str">
            <v>ISDN prime access installation take over of ISDN PRA line from existing ISDN BRA 30 channels</v>
          </cell>
          <cell r="D1974" t="str">
            <v>1012</v>
          </cell>
          <cell r="E1974" t="str">
            <v>103125003010</v>
          </cell>
        </row>
        <row r="1975">
          <cell r="B1975" t="str">
            <v>103125003006</v>
          </cell>
          <cell r="C1975" t="str">
            <v>ISDN prime access installation take over of ISDN PRA line from existing POTS 30 channels</v>
          </cell>
          <cell r="D1975" t="str">
            <v>1012</v>
          </cell>
          <cell r="E1975" t="str">
            <v>103125003011</v>
          </cell>
        </row>
        <row r="1976">
          <cell r="B1976" t="str">
            <v>103125002079</v>
          </cell>
          <cell r="C1976" t="str">
            <v>ISDN prime access installation take over of ISDN line with cancellation of analogue line</v>
          </cell>
          <cell r="D1976" t="str">
            <v>1012</v>
          </cell>
          <cell r="E1976" t="str">
            <v>103125003011</v>
          </cell>
        </row>
        <row r="1977">
          <cell r="B1977" t="str">
            <v>103126002096</v>
          </cell>
          <cell r="C1977" t="str">
            <v>ISDN prime access subscription basic package</v>
          </cell>
          <cell r="D1977" t="str">
            <v>1012</v>
          </cell>
          <cell r="E1977" t="str">
            <v>103126002096</v>
          </cell>
        </row>
        <row r="1978">
          <cell r="B1978" t="str">
            <v>103126004096</v>
          </cell>
          <cell r="C1978" t="str">
            <v>ISDN prime access subscription basic package</v>
          </cell>
          <cell r="D1978" t="str">
            <v>1012</v>
          </cell>
          <cell r="E1978" t="str">
            <v>103126004096</v>
          </cell>
        </row>
        <row r="1979">
          <cell r="B1979" t="str">
            <v>103127012099</v>
          </cell>
          <cell r="C1979" t="str">
            <v>ISDN prime access operation basic package to fixed network national  time zone 1</v>
          </cell>
          <cell r="D1979" t="str">
            <v>1022</v>
          </cell>
          <cell r="E1979" t="str">
            <v>103127012099</v>
          </cell>
        </row>
        <row r="1980">
          <cell r="B1980" t="str">
            <v>103127012100</v>
          </cell>
          <cell r="C1980" t="str">
            <v>ISDN prime access operation basic package to fixed network national  time zone 2</v>
          </cell>
          <cell r="D1980" t="str">
            <v>1022</v>
          </cell>
          <cell r="E1980" t="str">
            <v>103127012100</v>
          </cell>
        </row>
        <row r="1981">
          <cell r="B1981" t="str">
            <v>103127022101</v>
          </cell>
          <cell r="C1981" t="str">
            <v>ISDN prime access operation basic package to fixed network Europe 1</v>
          </cell>
          <cell r="D1981" t="str">
            <v>1023</v>
          </cell>
          <cell r="E1981" t="str">
            <v>103127022101</v>
          </cell>
        </row>
        <row r="1982">
          <cell r="B1982" t="str">
            <v>103127032102</v>
          </cell>
          <cell r="C1982" t="str">
            <v>ISDN prime access operation basic package to fixed network Europe 2</v>
          </cell>
          <cell r="D1982" t="str">
            <v>1023</v>
          </cell>
          <cell r="E1982" t="str">
            <v>103127032102</v>
          </cell>
        </row>
        <row r="1983">
          <cell r="B1983" t="str">
            <v>103127042103</v>
          </cell>
          <cell r="C1983" t="str">
            <v>ISDN prime access operation basic package to fixed network World 1</v>
          </cell>
          <cell r="D1983" t="str">
            <v>1023</v>
          </cell>
          <cell r="E1983" t="str">
            <v>103127042103</v>
          </cell>
        </row>
        <row r="1984">
          <cell r="B1984" t="str">
            <v>103127052104</v>
          </cell>
          <cell r="C1984" t="str">
            <v>ISDN prime access operation basic package to fixed network World 2</v>
          </cell>
          <cell r="D1984" t="str">
            <v>1023</v>
          </cell>
          <cell r="E1984" t="str">
            <v>103127052104</v>
          </cell>
        </row>
        <row r="1985">
          <cell r="B1985" t="str">
            <v>103127062105</v>
          </cell>
          <cell r="C1985" t="str">
            <v>ISDN prime access operation basic package to fixed network Satellite traffic subzone 5</v>
          </cell>
          <cell r="D1985" t="str">
            <v>1028</v>
          </cell>
          <cell r="E1985" t="str">
            <v>103127062105</v>
          </cell>
        </row>
        <row r="1986">
          <cell r="B1986" t="str">
            <v>103127062106</v>
          </cell>
          <cell r="C1986" t="str">
            <v>ISDN prime access operation basic package to fixed network Satellite traffic subzone 1</v>
          </cell>
          <cell r="D1986" t="str">
            <v>1028</v>
          </cell>
          <cell r="E1986" t="str">
            <v>103127062106</v>
          </cell>
        </row>
        <row r="1987">
          <cell r="B1987" t="str">
            <v>103127062107</v>
          </cell>
          <cell r="C1987" t="str">
            <v>ISDN prime access operation basic package to fixed network Satellite traffic subzone 2</v>
          </cell>
          <cell r="D1987" t="str">
            <v>1028</v>
          </cell>
          <cell r="E1987" t="str">
            <v>103127062107</v>
          </cell>
        </row>
        <row r="1988">
          <cell r="B1988" t="str">
            <v>103127062108</v>
          </cell>
          <cell r="C1988" t="str">
            <v>ISDN prime access operation basic package to fixed network Satellite traffic subzone 3</v>
          </cell>
          <cell r="D1988" t="str">
            <v>1028</v>
          </cell>
          <cell r="E1988" t="str">
            <v>103127062108</v>
          </cell>
        </row>
        <row r="1989">
          <cell r="B1989" t="str">
            <v>103127062109</v>
          </cell>
          <cell r="C1989" t="str">
            <v>ISDN prime access operation basic package to fixed network Satellite traffic subzone 4</v>
          </cell>
          <cell r="D1989" t="str">
            <v>1028</v>
          </cell>
          <cell r="E1989" t="str">
            <v>103127062109</v>
          </cell>
        </row>
        <row r="1990">
          <cell r="B1990" t="str">
            <v>103127070063</v>
          </cell>
          <cell r="C1990" t="str">
            <v>ISDN prime access operation basic package semi-automatic traffic national connection through operator calls within Croatian fixed network</v>
          </cell>
          <cell r="D1990" t="str">
            <v>1030</v>
          </cell>
          <cell r="E1990" t="str">
            <v>103127070063</v>
          </cell>
        </row>
        <row r="1991">
          <cell r="B1991" t="str">
            <v>103127070064</v>
          </cell>
          <cell r="C1991" t="str">
            <v>ISDN prime access operation basic package semi-automatic traffic national connection through operator calls to CRONET</v>
          </cell>
          <cell r="D1991" t="str">
            <v>1030</v>
          </cell>
          <cell r="E1991" t="str">
            <v>103127070064</v>
          </cell>
        </row>
        <row r="1992">
          <cell r="B1992" t="str">
            <v>103127070065</v>
          </cell>
          <cell r="C1992" t="str">
            <v>ISDN prime access operation basic package semi-automatic traffic national connection through operator calls to Mobitel</v>
          </cell>
          <cell r="D1992" t="str">
            <v>1030</v>
          </cell>
          <cell r="E1992" t="str">
            <v>103127070065</v>
          </cell>
        </row>
        <row r="1993">
          <cell r="B1993" t="str">
            <v>103127070066</v>
          </cell>
          <cell r="C1993" t="str">
            <v>ISDN prime access operation basic package semi-automatic traffic national connection through operator calls to VIPNet</v>
          </cell>
          <cell r="D1993" t="str">
            <v>1030</v>
          </cell>
          <cell r="E1993" t="str">
            <v>103127070066</v>
          </cell>
        </row>
        <row r="1994">
          <cell r="B1994" t="str">
            <v>103127070071</v>
          </cell>
          <cell r="C1994" t="str">
            <v>ISDN prime access operation basic package semi-automatic traffic international calls to mobile network Group 1</v>
          </cell>
          <cell r="D1994" t="str">
            <v>1030</v>
          </cell>
          <cell r="E1994" t="str">
            <v>103127070071</v>
          </cell>
        </row>
        <row r="1995">
          <cell r="B1995" t="str">
            <v>103127070072</v>
          </cell>
          <cell r="C1995" t="str">
            <v>ISDN prime access operation basic package semi-automatic traffic international calls to mobile network Group 2</v>
          </cell>
          <cell r="D1995" t="str">
            <v>1030</v>
          </cell>
          <cell r="E1995" t="str">
            <v>103127070072</v>
          </cell>
        </row>
        <row r="1996">
          <cell r="B1996" t="str">
            <v>103127070073</v>
          </cell>
          <cell r="C1996" t="str">
            <v>ISDN prime access operation basic package semi-automatic traffic international calls to mobile network Group 3</v>
          </cell>
          <cell r="D1996" t="str">
            <v>1030</v>
          </cell>
          <cell r="E1996" t="str">
            <v>103127070073</v>
          </cell>
        </row>
        <row r="1997">
          <cell r="B1997" t="str">
            <v>103127070074</v>
          </cell>
          <cell r="C1997" t="str">
            <v>ISDN prime access operation basic package semi-automatic traffic international calls to mobile network Group 4</v>
          </cell>
          <cell r="D1997" t="str">
            <v>1030</v>
          </cell>
          <cell r="E1997" t="str">
            <v>103127070074</v>
          </cell>
        </row>
        <row r="1998">
          <cell r="B1998" t="str">
            <v>103127070075</v>
          </cell>
          <cell r="C1998" t="str">
            <v>ISDN prime access operation basic package semi-automatic traffic international calls to fixed network connection through operator Europe 1</v>
          </cell>
          <cell r="D1998" t="str">
            <v>1030</v>
          </cell>
          <cell r="E1998" t="str">
            <v>103127070075</v>
          </cell>
        </row>
        <row r="1999">
          <cell r="B1999" t="str">
            <v>103127070076</v>
          </cell>
          <cell r="C1999" t="str">
            <v>ISDN prime access operation basic package semi-automatic traffic international calls to fixed network connection through operator Europ 2</v>
          </cell>
          <cell r="D1999" t="str">
            <v>1030</v>
          </cell>
          <cell r="E1999" t="str">
            <v>103127070076</v>
          </cell>
        </row>
        <row r="2000">
          <cell r="B2000" t="str">
            <v>103127070077</v>
          </cell>
          <cell r="C2000" t="str">
            <v>ISDN prime access operation basic package semi-automatic traffic international calls to fixed network connection through operator World1</v>
          </cell>
          <cell r="D2000" t="str">
            <v>1030</v>
          </cell>
          <cell r="E2000" t="str">
            <v>103127070077</v>
          </cell>
        </row>
        <row r="2001">
          <cell r="B2001" t="str">
            <v>103127070078</v>
          </cell>
          <cell r="C2001" t="str">
            <v>ISDN prime access operation basic package semi-automatic traffic international calls to fixed network connection through operator World 2</v>
          </cell>
          <cell r="D2001" t="str">
            <v>1030</v>
          </cell>
          <cell r="E2001" t="str">
            <v>103127070078</v>
          </cell>
        </row>
        <row r="2002">
          <cell r="B2002" t="str">
            <v>103127070079</v>
          </cell>
          <cell r="C2002" t="str">
            <v>ISDN prime access operation basic package semi-automatic traffic international calls to fixed network connection through operator Satellite traffic subzone 5</v>
          </cell>
          <cell r="D2002" t="str">
            <v>1030</v>
          </cell>
          <cell r="E2002" t="str">
            <v>103127070079</v>
          </cell>
        </row>
        <row r="2003">
          <cell r="B2003" t="str">
            <v>103127070080</v>
          </cell>
          <cell r="C2003" t="str">
            <v>ISDN prime access operation basic package semi-automatic traffic international calls to fixed network connection through operator Satellite traffic subzone 1</v>
          </cell>
          <cell r="D2003" t="str">
            <v>1030</v>
          </cell>
          <cell r="E2003" t="str">
            <v>103127070080</v>
          </cell>
        </row>
        <row r="2004">
          <cell r="B2004" t="str">
            <v>103127070081</v>
          </cell>
          <cell r="C2004" t="str">
            <v>ISDN prime access operation basic package semi-automatic traffic international calls to fixed network connection through operator Satellite traffic subzone 2</v>
          </cell>
          <cell r="D2004" t="str">
            <v>1030</v>
          </cell>
          <cell r="E2004" t="str">
            <v>103127070081</v>
          </cell>
        </row>
        <row r="2005">
          <cell r="B2005" t="str">
            <v>103127070082</v>
          </cell>
          <cell r="C2005" t="str">
            <v>ISDN prime access operation basic package semi-automatic traffic international calls to fixed network connection through operator Satellite traffic subzone 3</v>
          </cell>
          <cell r="D2005" t="str">
            <v>1030</v>
          </cell>
          <cell r="E2005" t="str">
            <v>103127070082</v>
          </cell>
        </row>
        <row r="2006">
          <cell r="B2006" t="str">
            <v>103127070083</v>
          </cell>
          <cell r="C2006" t="str">
            <v>ISDN prime access operation basic package semi-automatic traffic international calls to fixed network connection through operator Satellite traffic subzone 4</v>
          </cell>
          <cell r="D2006" t="str">
            <v>1030</v>
          </cell>
          <cell r="E2006" t="str">
            <v>103127070083</v>
          </cell>
        </row>
        <row r="2007">
          <cell r="B2007" t="str">
            <v>103127080500</v>
          </cell>
          <cell r="C2007" t="str">
            <v>ISDN prime access operation basic package additional services in semi-automatic traffic CRO-direct international collect calls from Europe 1</v>
          </cell>
          <cell r="D2007" t="str">
            <v>1030</v>
          </cell>
          <cell r="E2007" t="str">
            <v>103127080500</v>
          </cell>
        </row>
        <row r="2008">
          <cell r="B2008" t="str">
            <v>103127080501</v>
          </cell>
          <cell r="C2008" t="str">
            <v>ISDN prime access operation basic package additional services in semi-automatic traffic CRO-direct international collect calls from Europe 2</v>
          </cell>
          <cell r="D2008" t="str">
            <v>1030</v>
          </cell>
          <cell r="E2008" t="str">
            <v>103127080501</v>
          </cell>
        </row>
        <row r="2009">
          <cell r="B2009" t="str">
            <v>103127080502</v>
          </cell>
          <cell r="C2009" t="str">
            <v>ISDN prime access operation basic package additional services in semi-automatic traffic CRO-direct international collect calls from World 1</v>
          </cell>
          <cell r="D2009" t="str">
            <v>1030</v>
          </cell>
          <cell r="E2009" t="str">
            <v>103127080502</v>
          </cell>
        </row>
        <row r="2010">
          <cell r="B2010" t="str">
            <v>103127080503</v>
          </cell>
          <cell r="C2010" t="str">
            <v>ISDN prime access operation basic package additional services in semi-automatic traffic CRO-direct international collect calls from World 2</v>
          </cell>
          <cell r="D2010" t="str">
            <v>1030</v>
          </cell>
          <cell r="E2010" t="str">
            <v>103127080503</v>
          </cell>
        </row>
        <row r="2011">
          <cell r="B2011" t="str">
            <v>103128072108</v>
          </cell>
          <cell r="C2011" t="str">
            <v>ISDN prime access operation basic package to mobile network national CRONET  time zone 1</v>
          </cell>
          <cell r="D2011" t="str">
            <v>1024</v>
          </cell>
          <cell r="E2011" t="str">
            <v>103128072108</v>
          </cell>
        </row>
        <row r="2012">
          <cell r="B2012" t="str">
            <v>103128072109</v>
          </cell>
          <cell r="C2012" t="str">
            <v>ISDN prime access operation basic package to mobile network national CRONET  time zone 2</v>
          </cell>
          <cell r="D2012" t="str">
            <v>1024</v>
          </cell>
          <cell r="E2012" t="str">
            <v>103128072109</v>
          </cell>
        </row>
        <row r="2013">
          <cell r="B2013" t="str">
            <v>103128082111</v>
          </cell>
          <cell r="C2013" t="str">
            <v>ISDN prime access operation basic package to mobile network national NMT  time zone 1</v>
          </cell>
          <cell r="D2013" t="str">
            <v>1024</v>
          </cell>
          <cell r="E2013" t="str">
            <v>103128082111</v>
          </cell>
        </row>
        <row r="2014">
          <cell r="B2014" t="str">
            <v>103128082112</v>
          </cell>
          <cell r="C2014" t="str">
            <v>ISDN prime access operation basic package to mobile network national NMT  time zone 2</v>
          </cell>
          <cell r="D2014" t="str">
            <v>1024</v>
          </cell>
          <cell r="E2014" t="str">
            <v>103128082112</v>
          </cell>
        </row>
        <row r="2015">
          <cell r="B2015" t="str">
            <v>103128092114</v>
          </cell>
          <cell r="C2015" t="str">
            <v>ISDN prime access operation basic package to mobile network national VIPNet  time zone 1</v>
          </cell>
          <cell r="D2015" t="str">
            <v>1025</v>
          </cell>
          <cell r="E2015" t="str">
            <v>103128092114</v>
          </cell>
        </row>
        <row r="2016">
          <cell r="B2016" t="str">
            <v>103128092115</v>
          </cell>
          <cell r="C2016" t="str">
            <v>ISDN prime access operation basic package to mobile network national VIPNet  time zone 2</v>
          </cell>
          <cell r="D2016" t="str">
            <v>1025</v>
          </cell>
          <cell r="E2016" t="str">
            <v>103128092115</v>
          </cell>
        </row>
        <row r="2017">
          <cell r="B2017" t="str">
            <v>103128103271</v>
          </cell>
          <cell r="C2017" t="str">
            <v>ISDN prime access operation basic package HRT paging operator 9171</v>
          </cell>
          <cell r="D2017" t="str">
            <v>1030</v>
          </cell>
          <cell r="E2017" t="str">
            <v>103128103271</v>
          </cell>
        </row>
        <row r="2018">
          <cell r="B2018" t="str">
            <v>103129002117</v>
          </cell>
          <cell r="C2018" t="str">
            <v>ISDN prime access operation basic package to mobile network international Group 1</v>
          </cell>
          <cell r="D2018" t="str">
            <v>1026</v>
          </cell>
          <cell r="E2018" t="str">
            <v>103129002117</v>
          </cell>
        </row>
        <row r="2019">
          <cell r="B2019" t="str">
            <v>103129002118</v>
          </cell>
          <cell r="C2019" t="str">
            <v>ISDN prime access operation basic package to mobile network international Group 2</v>
          </cell>
          <cell r="D2019" t="str">
            <v>1026</v>
          </cell>
          <cell r="E2019" t="str">
            <v>103129002118</v>
          </cell>
        </row>
        <row r="2020">
          <cell r="B2020" t="str">
            <v>103129002119</v>
          </cell>
          <cell r="C2020" t="str">
            <v>ISDN prime access operation basic package to mobile network international Group 3</v>
          </cell>
          <cell r="D2020" t="str">
            <v>1026</v>
          </cell>
          <cell r="E2020" t="str">
            <v>103129002119</v>
          </cell>
        </row>
        <row r="2021">
          <cell r="B2021" t="str">
            <v>103129002120</v>
          </cell>
          <cell r="C2021" t="str">
            <v>ISDN prime access operation basic package to mobile network international Group 4</v>
          </cell>
          <cell r="D2021" t="str">
            <v>1026</v>
          </cell>
          <cell r="E2021" t="str">
            <v>103129002120</v>
          </cell>
        </row>
        <row r="2022">
          <cell r="B2022" t="str">
            <v>103130112126</v>
          </cell>
          <cell r="C2022" t="str">
            <v>ISDN prime access operation basic package connections to Internet number 077 number 077 100-small &amp;  office korisnici time zone 1</v>
          </cell>
          <cell r="D2022" t="str">
            <v>3020</v>
          </cell>
          <cell r="E2022" t="str">
            <v>103130112126</v>
          </cell>
        </row>
        <row r="2023">
          <cell r="B2023" t="str">
            <v>103130112127</v>
          </cell>
          <cell r="C2023" t="str">
            <v>ISDN prime access operation basic package connections to Internet number 077 number 077 100-small &amp; office korisnici time zone 2</v>
          </cell>
          <cell r="D2023" t="str">
            <v>3020</v>
          </cell>
          <cell r="E2023" t="str">
            <v>103130112127</v>
          </cell>
        </row>
        <row r="2024">
          <cell r="B2024" t="str">
            <v>103130133226</v>
          </cell>
          <cell r="C2024" t="str">
            <v>ISDN prime access operation basic package connections to Internet number 077 number 077 200-NN users and 9762 time zone 1</v>
          </cell>
          <cell r="D2024" t="str">
            <v>3020</v>
          </cell>
          <cell r="E2024" t="str">
            <v>103130133226</v>
          </cell>
        </row>
        <row r="2025">
          <cell r="B2025" t="str">
            <v>103130133227</v>
          </cell>
          <cell r="C2025" t="str">
            <v>ISDN prime access operation basic package connections to Internet number 077 number 077 200-NN users and 9762 time zone 2</v>
          </cell>
          <cell r="D2025" t="str">
            <v>3020</v>
          </cell>
          <cell r="E2025" t="str">
            <v>103130133227</v>
          </cell>
        </row>
        <row r="2026">
          <cell r="B2026" t="str">
            <v>103130143228</v>
          </cell>
          <cell r="C2026" t="str">
            <v>ISDN prime access operation basic package connections to Internet number 077 number 077 110-Internet roaming time zone 1</v>
          </cell>
          <cell r="D2026" t="str">
            <v>3020</v>
          </cell>
          <cell r="E2026" t="str">
            <v>103130143228</v>
          </cell>
        </row>
        <row r="2027">
          <cell r="B2027" t="str">
            <v>103130143229</v>
          </cell>
          <cell r="C2027" t="str">
            <v>ISDN prime access operation basic package connections to Internet number 077 number 077 110-Internet roaming time zone 2</v>
          </cell>
          <cell r="D2027" t="str">
            <v>3020</v>
          </cell>
          <cell r="E2027" t="str">
            <v>103130143229</v>
          </cell>
        </row>
        <row r="2028">
          <cell r="B2028" t="str">
            <v>103130150100</v>
          </cell>
          <cell r="C2028" t="str">
            <v>ISDN prime access operation basic package connections to Internet number 077 number 077 3-Internet roaming time zone 1</v>
          </cell>
          <cell r="D2028" t="str">
            <v>3020</v>
          </cell>
          <cell r="E2028" t="str">
            <v>103130150100</v>
          </cell>
        </row>
        <row r="2029">
          <cell r="B2029" t="str">
            <v>103130150101</v>
          </cell>
          <cell r="C2029" t="str">
            <v>ISDN prime access operation basic package connections to Internet number 077 number 077 3-Internet roaming time zone 2</v>
          </cell>
          <cell r="D2029" t="str">
            <v>3020</v>
          </cell>
          <cell r="E2029" t="str">
            <v>103130150101</v>
          </cell>
        </row>
        <row r="2030">
          <cell r="B2030" t="str">
            <v>103130180200</v>
          </cell>
          <cell r="C2030" t="str">
            <v>ISDN prime access operation basic package connections to Internet number 077 number 077 5-free calls time zone 1</v>
          </cell>
          <cell r="D2030" t="str">
            <v>3020</v>
          </cell>
          <cell r="E2030" t="str">
            <v>103130180200</v>
          </cell>
        </row>
        <row r="2031">
          <cell r="B2031" t="str">
            <v>103130180201</v>
          </cell>
          <cell r="C2031" t="str">
            <v>ISDN prime access operation basic package connections to Internet number 077 number 077 5-free calls time zone 2</v>
          </cell>
          <cell r="D2031" t="str">
            <v>3020</v>
          </cell>
          <cell r="E2031" t="str">
            <v>103130180201</v>
          </cell>
        </row>
        <row r="2032">
          <cell r="B2032" t="str">
            <v>103130190300</v>
          </cell>
          <cell r="C2032" t="str">
            <v>ISDN prime access operation basic package connections to Internet number 077 number 077 6-small super plus &amp; office super plus time zone 1</v>
          </cell>
          <cell r="D2032" t="str">
            <v>3020</v>
          </cell>
          <cell r="E2032" t="str">
            <v>103130190300</v>
          </cell>
        </row>
        <row r="2033">
          <cell r="B2033" t="str">
            <v>103130190301</v>
          </cell>
          <cell r="C2033" t="str">
            <v>ISDN prime access operation basic package connections to Internet number 077 number 077 6-small super plus &amp; office super plus time zone 2</v>
          </cell>
          <cell r="D2033" t="str">
            <v>3020</v>
          </cell>
          <cell r="E2033" t="str">
            <v>103130190301</v>
          </cell>
        </row>
        <row r="2034">
          <cell r="B2034" t="str">
            <v>103130213176</v>
          </cell>
          <cell r="C2034" t="str">
            <v>ISDN prime access operation basic package connections to internet number 076 number 0761 time zone 1</v>
          </cell>
          <cell r="D2034" t="str">
            <v>7013</v>
          </cell>
          <cell r="E2034" t="str">
            <v>103130213176</v>
          </cell>
        </row>
        <row r="2035">
          <cell r="B2035" t="str">
            <v>103130213177</v>
          </cell>
          <cell r="C2035" t="str">
            <v>ISDN prime access operation basic package connections to internet number 076 number 0761 time zone 2</v>
          </cell>
          <cell r="D2035" t="str">
            <v>7013</v>
          </cell>
          <cell r="E2035" t="str">
            <v>103130213177</v>
          </cell>
        </row>
        <row r="2036">
          <cell r="B2036" t="str">
            <v>103130223178</v>
          </cell>
          <cell r="C2036" t="str">
            <v>ISDN prime access operation basic package connections to internet number 076 number 0762 time zone 1</v>
          </cell>
          <cell r="D2036" t="str">
            <v>7013</v>
          </cell>
          <cell r="E2036" t="str">
            <v>103130223178</v>
          </cell>
        </row>
        <row r="2037">
          <cell r="B2037" t="str">
            <v>103130223179</v>
          </cell>
          <cell r="C2037" t="str">
            <v>ISDN prime access operation basic package connections to Internet number 076 number 0762 time zone 2</v>
          </cell>
          <cell r="D2037" t="str">
            <v>7013</v>
          </cell>
          <cell r="E2037" t="str">
            <v>103130223179</v>
          </cell>
        </row>
        <row r="2038">
          <cell r="B2038" t="str">
            <v>103130233180</v>
          </cell>
          <cell r="C2038" t="str">
            <v>ISDN prime access operation basic package connections to Internet number 076 number 0763 time zone 1</v>
          </cell>
          <cell r="D2038" t="str">
            <v>7013</v>
          </cell>
          <cell r="E2038" t="str">
            <v>103130233180</v>
          </cell>
        </row>
        <row r="2039">
          <cell r="B2039" t="str">
            <v>103130233181</v>
          </cell>
          <cell r="C2039" t="str">
            <v>ISDN prime access operation basic package connections to Internet number 076 number 0763 time zone 2</v>
          </cell>
          <cell r="D2039" t="str">
            <v>7013</v>
          </cell>
          <cell r="E2039" t="str">
            <v>103130233181</v>
          </cell>
        </row>
        <row r="2040">
          <cell r="B2040" t="str">
            <v>103130243182</v>
          </cell>
          <cell r="C2040" t="str">
            <v>ISDN prime access operation basic package connections to Internet number 076 number 0764 time zone 1</v>
          </cell>
          <cell r="D2040" t="str">
            <v>7013</v>
          </cell>
          <cell r="E2040" t="str">
            <v>103130243182</v>
          </cell>
        </row>
        <row r="2041">
          <cell r="B2041" t="str">
            <v>103130243183</v>
          </cell>
          <cell r="C2041" t="str">
            <v>ISDN prime access operation basic package connections to Internet number 076 number 0764 time zone 2</v>
          </cell>
          <cell r="D2041" t="str">
            <v>7013</v>
          </cell>
          <cell r="E2041" t="str">
            <v>103130243183</v>
          </cell>
        </row>
        <row r="2042">
          <cell r="B2042" t="str">
            <v>103130253184</v>
          </cell>
          <cell r="C2042" t="str">
            <v>ISDN prime access operation basic package connections to Internet number 076 number 0765 time zone 1</v>
          </cell>
          <cell r="D2042" t="str">
            <v>7013</v>
          </cell>
          <cell r="E2042" t="str">
            <v>103130253184</v>
          </cell>
        </row>
        <row r="2043">
          <cell r="B2043" t="str">
            <v>103130253185</v>
          </cell>
          <cell r="C2043" t="str">
            <v>ISDN prime access operation basic package connections to Internet number 076 number 0765 time zone 2</v>
          </cell>
          <cell r="D2043" t="str">
            <v>7013</v>
          </cell>
          <cell r="E2043" t="str">
            <v>103130253185</v>
          </cell>
        </row>
        <row r="2044">
          <cell r="B2044" t="str">
            <v>103130263186</v>
          </cell>
          <cell r="C2044" t="str">
            <v>ISDN prime access operation basic package connections to Internet number 076 number 0766 time zone 1</v>
          </cell>
          <cell r="D2044" t="str">
            <v>7013</v>
          </cell>
          <cell r="E2044" t="str">
            <v>103130263186</v>
          </cell>
        </row>
        <row r="2045">
          <cell r="B2045" t="str">
            <v>103130263187</v>
          </cell>
          <cell r="C2045" t="str">
            <v>ISDN prime access operation basic package connections to Internet number 076 number 0766 time zone 2</v>
          </cell>
          <cell r="D2045" t="str">
            <v>7013</v>
          </cell>
          <cell r="E2045" t="str">
            <v>103130263187</v>
          </cell>
        </row>
        <row r="2046">
          <cell r="B2046" t="str">
            <v>103130273188</v>
          </cell>
          <cell r="C2046" t="str">
            <v>ISDN prime access operation basic package connections to Internet number 076 number 0767 time zone 1</v>
          </cell>
          <cell r="D2046" t="str">
            <v>7013</v>
          </cell>
          <cell r="E2046" t="str">
            <v>103130273188</v>
          </cell>
        </row>
        <row r="2047">
          <cell r="B2047" t="str">
            <v>103130273189</v>
          </cell>
          <cell r="C2047" t="str">
            <v>ISDN prime access operation basic package connections to Internet number 076 number 0767 time zone 2</v>
          </cell>
          <cell r="D2047" t="str">
            <v>7013</v>
          </cell>
          <cell r="E2047" t="str">
            <v>103130273189</v>
          </cell>
        </row>
        <row r="2048">
          <cell r="B2048" t="str">
            <v>103130283190</v>
          </cell>
          <cell r="C2048" t="str">
            <v>ISDN prime access operation basic package connections to Internet number 076 number 0768 time zone 1</v>
          </cell>
          <cell r="D2048" t="str">
            <v>7013</v>
          </cell>
          <cell r="E2048" t="str">
            <v>103130283190</v>
          </cell>
        </row>
        <row r="2049">
          <cell r="B2049" t="str">
            <v>103130283191</v>
          </cell>
          <cell r="C2049" t="str">
            <v>ISDN prime access operation basic package connections to Internet number 076 number 0768 time zone 2</v>
          </cell>
          <cell r="D2049" t="str">
            <v>7013</v>
          </cell>
          <cell r="E2049" t="str">
            <v>103130283191</v>
          </cell>
        </row>
        <row r="2050">
          <cell r="B2050" t="str">
            <v>103130293190</v>
          </cell>
          <cell r="C2050" t="str">
            <v>ISDN prime access operation basic package connections to Internet number 076 number 076700 time zone 1</v>
          </cell>
          <cell r="D2050" t="str">
            <v>3020</v>
          </cell>
          <cell r="E2050" t="str">
            <v>103130293190</v>
          </cell>
        </row>
        <row r="2051">
          <cell r="B2051" t="str">
            <v>103130293191</v>
          </cell>
          <cell r="C2051" t="str">
            <v>ISDN prime access operation basic package connections to Internet number 076 number 076700 time zone 2</v>
          </cell>
          <cell r="D2051" t="str">
            <v>3020</v>
          </cell>
          <cell r="E2051" t="str">
            <v>103130293191</v>
          </cell>
        </row>
        <row r="2052">
          <cell r="B2052" t="str">
            <v>103130522122</v>
          </cell>
          <cell r="C2052" t="str">
            <v>ISDN prime access operation basic package connections to Internet number 077 number 077 7-small, plus, small fast plus, office plus time zone 1</v>
          </cell>
          <cell r="D2052" t="str">
            <v>3020</v>
          </cell>
          <cell r="E2052" t="str">
            <v>103130522122</v>
          </cell>
        </row>
        <row r="2053">
          <cell r="B2053" t="str">
            <v>103130522123</v>
          </cell>
          <cell r="C2053" t="str">
            <v>ISDN prime access operation basic package connections to Internet number 077 number 077 7-small, plus, small fast plus, office plus time zone 2</v>
          </cell>
          <cell r="D2053" t="str">
            <v>3020</v>
          </cell>
          <cell r="E2053" t="str">
            <v>103130522123</v>
          </cell>
        </row>
        <row r="2054">
          <cell r="B2054" t="str">
            <v>103131132133</v>
          </cell>
          <cell r="C2054" t="str">
            <v>ISDN prime access operation basic package semi-automatic connections to maritime system national outgoing calls standard  VHF</v>
          </cell>
          <cell r="D2054" t="str">
            <v>1030</v>
          </cell>
          <cell r="E2054" t="str">
            <v>103131132133</v>
          </cell>
        </row>
        <row r="2055">
          <cell r="B2055" t="str">
            <v>103131132135</v>
          </cell>
          <cell r="C2055" t="str">
            <v>ISDN prime access operation basic package semi-automatic connections to maritime system national outgoing calls urgent  VHF</v>
          </cell>
          <cell r="D2055" t="str">
            <v>1030</v>
          </cell>
          <cell r="E2055" t="str">
            <v>103131132135</v>
          </cell>
        </row>
        <row r="2056">
          <cell r="B2056" t="str">
            <v>103132002152</v>
          </cell>
          <cell r="C2056" t="str">
            <v>ISDN prime access operation basic package to CROAPAK  time zone 1</v>
          </cell>
          <cell r="D2056" t="str">
            <v>1030</v>
          </cell>
          <cell r="E2056" t="str">
            <v>103132002152</v>
          </cell>
        </row>
        <row r="2057">
          <cell r="B2057" t="str">
            <v>103132002153</v>
          </cell>
          <cell r="C2057" t="str">
            <v>ISDN prime access operation basic package to CROAPAK  time zone 2</v>
          </cell>
          <cell r="D2057" t="str">
            <v>1030</v>
          </cell>
          <cell r="E2057" t="str">
            <v>103132002153</v>
          </cell>
        </row>
        <row r="2058">
          <cell r="B2058" t="str">
            <v>103133002149</v>
          </cell>
          <cell r="C2058" t="str">
            <v>ISDN prime access operation basic package semi-automatic connections to maritime system international</v>
          </cell>
          <cell r="D2058" t="str">
            <v>1030</v>
          </cell>
          <cell r="E2058" t="str">
            <v>103133002149</v>
          </cell>
        </row>
        <row r="2059">
          <cell r="B2059" t="str">
            <v>103134002153</v>
          </cell>
          <cell r="C2059" t="str">
            <v>ISDN prime access operation basic package additional services package of additional services subscription</v>
          </cell>
          <cell r="D2059" t="str">
            <v>1030</v>
          </cell>
          <cell r="E2059" t="str">
            <v>103134002153</v>
          </cell>
        </row>
        <row r="2060">
          <cell r="B2060" t="str">
            <v>103134002157</v>
          </cell>
          <cell r="C2060" t="str">
            <v>ISDN prime access operation basic package additional services connected line identification restriction (COLR) subscription</v>
          </cell>
          <cell r="D2060" t="str">
            <v>1030</v>
          </cell>
          <cell r="E2060" t="str">
            <v>103134002157</v>
          </cell>
        </row>
        <row r="2061">
          <cell r="B2061" t="str">
            <v>103134002163</v>
          </cell>
          <cell r="C2061" t="str">
            <v>ISDN prime access operation basic package additional services user to user signaling (UUS)</v>
          </cell>
          <cell r="D2061" t="str">
            <v>1030</v>
          </cell>
          <cell r="E2061" t="str">
            <v>103134002163</v>
          </cell>
        </row>
        <row r="2062">
          <cell r="B2062" t="str">
            <v>103134002170</v>
          </cell>
          <cell r="C2062" t="str">
            <v>ISDN prime access operation basic package additional services closed user group (CUG) subscription</v>
          </cell>
          <cell r="D2062" t="str">
            <v>1030</v>
          </cell>
          <cell r="E2062" t="str">
            <v>103134002170</v>
          </cell>
        </row>
        <row r="2063">
          <cell r="B2063" t="str">
            <v>103134002155</v>
          </cell>
          <cell r="C2063" t="str">
            <v>ISDN prime access operation basic package additional services calling line identification restriction (CLIR) subscription</v>
          </cell>
          <cell r="D2063" t="str">
            <v>1030</v>
          </cell>
          <cell r="E2063" t="str">
            <v>103134002171</v>
          </cell>
        </row>
        <row r="2064">
          <cell r="B2064" t="str">
            <v>103145632422</v>
          </cell>
          <cell r="C2064" t="str">
            <v>ISDN prime access operation basic package others prohibition of sending one's own number</v>
          </cell>
          <cell r="D2064" t="str">
            <v>1030</v>
          </cell>
          <cell r="E2064" t="str">
            <v>103134002171</v>
          </cell>
        </row>
        <row r="2065">
          <cell r="B2065" t="str">
            <v>103134002253</v>
          </cell>
          <cell r="C2065" t="str">
            <v>ISDN prime access operation basic package additional services package of additional services activation</v>
          </cell>
          <cell r="D2065" t="str">
            <v>1030</v>
          </cell>
          <cell r="E2065" t="str">
            <v>103134002253</v>
          </cell>
        </row>
        <row r="2066">
          <cell r="B2066" t="str">
            <v>103134002255</v>
          </cell>
          <cell r="C2066" t="str">
            <v>ISDN prime access operation basic package additional services calling line identification restriction (CLIR) activation</v>
          </cell>
          <cell r="D2066" t="str">
            <v>1030</v>
          </cell>
          <cell r="E2066" t="str">
            <v>103134002255</v>
          </cell>
        </row>
        <row r="2067">
          <cell r="B2067" t="str">
            <v>103134002257</v>
          </cell>
          <cell r="C2067" t="str">
            <v>ISDN prime access operation basic package additional services connected line identification restriction (COLR) activation</v>
          </cell>
          <cell r="D2067" t="str">
            <v>1030</v>
          </cell>
          <cell r="E2067" t="str">
            <v>103134002257</v>
          </cell>
        </row>
        <row r="2068">
          <cell r="B2068" t="str">
            <v>103134002270</v>
          </cell>
          <cell r="C2068" t="str">
            <v>ISDN prime access operation basic package additional services closed user group (CUG) activation</v>
          </cell>
          <cell r="D2068" t="str">
            <v>1030</v>
          </cell>
          <cell r="E2068" t="str">
            <v>103134002270</v>
          </cell>
        </row>
        <row r="2069">
          <cell r="B2069" t="str">
            <v>103134002271</v>
          </cell>
          <cell r="C2069" t="str">
            <v>ISDN prime access operation basic package additional services conference call (up to 22 participants) activation</v>
          </cell>
          <cell r="D2069" t="str">
            <v>1030</v>
          </cell>
          <cell r="E2069" t="str">
            <v>103134002271</v>
          </cell>
        </row>
        <row r="2070">
          <cell r="B2070" t="str">
            <v>103134002272</v>
          </cell>
          <cell r="C2070" t="str">
            <v>ISDN prime access operation basic package additional services conference call (up to 22 participants) subscription for each further month</v>
          </cell>
          <cell r="D2070" t="str">
            <v>1030</v>
          </cell>
          <cell r="E2070" t="str">
            <v>103134002272</v>
          </cell>
        </row>
        <row r="2071">
          <cell r="B2071" t="str">
            <v>103134002280</v>
          </cell>
          <cell r="C2071" t="str">
            <v>ISDN prime access operation basic package additional services non-display of calling number noCLIP activation</v>
          </cell>
          <cell r="D2071" t="str">
            <v>1030</v>
          </cell>
          <cell r="E2071" t="str">
            <v>103134002280</v>
          </cell>
        </row>
        <row r="2072">
          <cell r="B2072" t="str">
            <v>103145002332</v>
          </cell>
          <cell r="C2072" t="str">
            <v>ISDN prime access operation basic package others 900 - announcements of long distance calls</v>
          </cell>
          <cell r="D2072" t="str">
            <v>1030</v>
          </cell>
          <cell r="E2072" t="str">
            <v>103145002332</v>
          </cell>
        </row>
        <row r="2073">
          <cell r="B2073" t="str">
            <v>103145002333</v>
          </cell>
          <cell r="C2073" t="str">
            <v>ISDN prime access operation basic package others 901 - announcement of international calls</v>
          </cell>
          <cell r="D2073" t="str">
            <v>1030</v>
          </cell>
          <cell r="E2073" t="str">
            <v>103145002333</v>
          </cell>
        </row>
        <row r="2074">
          <cell r="B2074" t="str">
            <v>103145002334</v>
          </cell>
          <cell r="C2074" t="str">
            <v>ISDN prime access operation basic package others 902 - international information</v>
          </cell>
          <cell r="D2074" t="str">
            <v>1030</v>
          </cell>
          <cell r="E2074" t="str">
            <v>103145002334</v>
          </cell>
        </row>
        <row r="2075">
          <cell r="B2075" t="str">
            <v>103145002335</v>
          </cell>
          <cell r="C2075" t="str">
            <v>ISDN prime access operation basic package others 904 - registrations for invitations</v>
          </cell>
          <cell r="D2075" t="str">
            <v>1030</v>
          </cell>
          <cell r="E2075" t="str">
            <v>103145002335</v>
          </cell>
        </row>
        <row r="2076">
          <cell r="B2076" t="str">
            <v>103145002338</v>
          </cell>
          <cell r="C2076" t="str">
            <v>ISDN prime access operation basic package others 902 - per accomplished information on international telephone number</v>
          </cell>
          <cell r="D2076" t="str">
            <v>1030</v>
          </cell>
          <cell r="E2076" t="str">
            <v>103145002338</v>
          </cell>
        </row>
        <row r="2077">
          <cell r="B2077" t="str">
            <v>103145002336</v>
          </cell>
          <cell r="C2077" t="str">
            <v>ISDN prime access operation basic package others 9122 - controller</v>
          </cell>
          <cell r="D2077" t="str">
            <v>1030</v>
          </cell>
          <cell r="E2077" t="str">
            <v>103145002339</v>
          </cell>
        </row>
        <row r="2078">
          <cell r="B2078" t="str">
            <v>103145002337</v>
          </cell>
          <cell r="C2078" t="str">
            <v>ISDN prime access operation basic package others 9123 - controller</v>
          </cell>
          <cell r="D2078" t="str">
            <v>1030</v>
          </cell>
          <cell r="E2078" t="str">
            <v>103145002339</v>
          </cell>
        </row>
        <row r="2079">
          <cell r="B2079" t="str">
            <v>103145452366</v>
          </cell>
          <cell r="C2079" t="str">
            <v>ISDN prime access operation basic package others complaints  9120 - bill complaints and information on CRONET</v>
          </cell>
          <cell r="D2079" t="str">
            <v>1030</v>
          </cell>
          <cell r="E2079" t="str">
            <v>103145002339</v>
          </cell>
        </row>
        <row r="2080">
          <cell r="B2080" t="str">
            <v>103145003337</v>
          </cell>
          <cell r="C2080" t="str">
            <v>ISDN prime access operation basic package others 0615 - access to the ""Televoting service""</v>
          </cell>
          <cell r="D2080" t="str">
            <v>1030</v>
          </cell>
          <cell r="E2080" t="str">
            <v>103145003337</v>
          </cell>
        </row>
        <row r="2081">
          <cell r="B2081" t="str">
            <v>103145003338</v>
          </cell>
          <cell r="C2081" t="str">
            <v>ISDN prime access operation basic package others 96 - sending of telegrams by phone</v>
          </cell>
          <cell r="D2081" t="str">
            <v>1030</v>
          </cell>
          <cell r="E2081" t="str">
            <v>103145003338</v>
          </cell>
        </row>
        <row r="2082">
          <cell r="B2082" t="str">
            <v>103145003339</v>
          </cell>
          <cell r="C2082" t="str">
            <v>ISDN prime access operation basic package others 061 - access to the ""Televoting service""</v>
          </cell>
          <cell r="D2082" t="str">
            <v>1030</v>
          </cell>
          <cell r="E2082" t="str">
            <v>103145003339</v>
          </cell>
        </row>
        <row r="2083">
          <cell r="B2083" t="str">
            <v>103145003340</v>
          </cell>
          <cell r="C2083" t="str">
            <v>ISDN prime access operation basic package others 062 - calls to subscribers with UAN</v>
          </cell>
          <cell r="D2083" t="str">
            <v>1030</v>
          </cell>
          <cell r="E2083" t="str">
            <v>103145003340</v>
          </cell>
        </row>
        <row r="2084">
          <cell r="B2084" t="str">
            <v>103145003341</v>
          </cell>
          <cell r="C2084" t="str">
            <v>ISDN prime access operation basic package others 0800 - access to the service ""Free phone""</v>
          </cell>
          <cell r="D2084" t="str">
            <v>1030</v>
          </cell>
          <cell r="E2084" t="str">
            <v>103145003341</v>
          </cell>
        </row>
        <row r="2085">
          <cell r="B2085" t="str">
            <v>103145003343</v>
          </cell>
          <cell r="C2085" t="str">
            <v>ISDN prime access operation basic package others 062 200 200 - conference call</v>
          </cell>
          <cell r="D2085" t="str">
            <v>1030</v>
          </cell>
          <cell r="E2085" t="str">
            <v>103145003343</v>
          </cell>
        </row>
        <row r="2086">
          <cell r="B2086" t="str">
            <v>103145003369</v>
          </cell>
          <cell r="C2086" t="str">
            <v>ISDN prime access operation basic package others 9766 - sending of telegrams by facsimile</v>
          </cell>
          <cell r="D2086" t="str">
            <v>1030</v>
          </cell>
          <cell r="E2086" t="str">
            <v>103145003369</v>
          </cell>
        </row>
        <row r="2087">
          <cell r="B2087" t="str">
            <v>103145422368</v>
          </cell>
          <cell r="C2087" t="str">
            <v>ISDN prime access operation basic package others Access to VAS in the telephone network 060  0601 - 1st tariff group</v>
          </cell>
          <cell r="D2087" t="str">
            <v>1031</v>
          </cell>
          <cell r="E2087" t="str">
            <v>103145422368</v>
          </cell>
        </row>
        <row r="2088">
          <cell r="B2088" t="str">
            <v>103145422369</v>
          </cell>
          <cell r="C2088" t="str">
            <v>ISDN prime access operation basic package others Access to VAS in the telephone network 060  0602 - 2nd tariff group</v>
          </cell>
          <cell r="D2088" t="str">
            <v>1031</v>
          </cell>
          <cell r="E2088" t="str">
            <v>103145422369</v>
          </cell>
        </row>
        <row r="2089">
          <cell r="B2089" t="str">
            <v>103145422370</v>
          </cell>
          <cell r="C2089" t="str">
            <v>ISDN prime access operation basic package others Access to VAS in the telephone network 060  0603 - 3rd tariff group</v>
          </cell>
          <cell r="D2089" t="str">
            <v>1031</v>
          </cell>
          <cell r="E2089" t="str">
            <v>103145422370</v>
          </cell>
        </row>
        <row r="2090">
          <cell r="B2090" t="str">
            <v>103145422371</v>
          </cell>
          <cell r="C2090" t="str">
            <v>ISDN prime access operation basic package others Access to VAS in the telephone network 060  0604 - 4th tariff group</v>
          </cell>
          <cell r="D2090" t="str">
            <v>1031</v>
          </cell>
          <cell r="E2090" t="str">
            <v>103145422371</v>
          </cell>
        </row>
        <row r="2091">
          <cell r="B2091" t="str">
            <v>103145422372</v>
          </cell>
          <cell r="C2091" t="str">
            <v>ISDN prime access operation basic package others Access to VAS in the telephone network 060  0605 - 5th tariff group</v>
          </cell>
          <cell r="D2091" t="str">
            <v>1031</v>
          </cell>
          <cell r="E2091" t="str">
            <v>103145422372</v>
          </cell>
        </row>
        <row r="2092">
          <cell r="B2092" t="str">
            <v>103145422373</v>
          </cell>
          <cell r="C2092" t="str">
            <v>ISDN prime access operation basic package others Access to VAS in the telephone network 060  0606 - 6th tariff group</v>
          </cell>
          <cell r="D2092" t="str">
            <v>1031</v>
          </cell>
          <cell r="E2092" t="str">
            <v>103145422373</v>
          </cell>
        </row>
        <row r="2093">
          <cell r="D2093" t="str">
            <v>1031</v>
          </cell>
          <cell r="E2093" t="str">
            <v>103145422374</v>
          </cell>
        </row>
        <row r="2094">
          <cell r="D2094" t="str">
            <v>1031</v>
          </cell>
          <cell r="E2094" t="str">
            <v>103145422375</v>
          </cell>
        </row>
        <row r="2095">
          <cell r="D2095" t="str">
            <v>1031</v>
          </cell>
          <cell r="E2095" t="str">
            <v>103145422376</v>
          </cell>
        </row>
        <row r="2096">
          <cell r="D2096" t="str">
            <v>1031</v>
          </cell>
          <cell r="E2096" t="str">
            <v>103145422377</v>
          </cell>
        </row>
        <row r="2097">
          <cell r="D2097" t="str">
            <v>1031</v>
          </cell>
          <cell r="E2097" t="str">
            <v>103145422378</v>
          </cell>
        </row>
        <row r="2098">
          <cell r="D2098" t="str">
            <v>1031</v>
          </cell>
          <cell r="E2098" t="str">
            <v>103145422379</v>
          </cell>
        </row>
        <row r="2099">
          <cell r="D2099" t="str">
            <v>1031</v>
          </cell>
          <cell r="E2099" t="str">
            <v>103145422380</v>
          </cell>
        </row>
        <row r="2100">
          <cell r="D2100" t="str">
            <v>1031</v>
          </cell>
          <cell r="E2100" t="str">
            <v>103145422381</v>
          </cell>
        </row>
        <row r="2101">
          <cell r="D2101" t="str">
            <v>1031</v>
          </cell>
          <cell r="E2101" t="str">
            <v>103145422382</v>
          </cell>
        </row>
        <row r="2102">
          <cell r="D2102" t="str">
            <v>1031</v>
          </cell>
          <cell r="E2102" t="str">
            <v>103145422383</v>
          </cell>
        </row>
        <row r="2103">
          <cell r="D2103" t="str">
            <v>1031</v>
          </cell>
          <cell r="E2103" t="str">
            <v>103145422384</v>
          </cell>
        </row>
        <row r="2104">
          <cell r="D2104" t="str">
            <v>1031</v>
          </cell>
          <cell r="E2104" t="str">
            <v>103145422385</v>
          </cell>
        </row>
        <row r="2105">
          <cell r="B2105" t="str">
            <v>103145423396</v>
          </cell>
          <cell r="C2105" t="str">
            <v>ISDN prime access operation basic package others Access to VAS in the telephone network 060  0607 - 7th tariff group</v>
          </cell>
          <cell r="D2105" t="str">
            <v>1031</v>
          </cell>
          <cell r="E2105" t="str">
            <v>103145423396</v>
          </cell>
        </row>
        <row r="2106">
          <cell r="B2106" t="str">
            <v>103145423397</v>
          </cell>
          <cell r="C2106" t="str">
            <v>ISDN prime access operation basic package others Access to VAS in the telephone network 060  0608 - 8th tariff group</v>
          </cell>
          <cell r="D2106" t="str">
            <v>1031</v>
          </cell>
          <cell r="E2106" t="str">
            <v>103145423397</v>
          </cell>
        </row>
        <row r="2107">
          <cell r="D2107" t="str">
            <v>1031</v>
          </cell>
          <cell r="E2107" t="str">
            <v>103145423398</v>
          </cell>
        </row>
        <row r="2108">
          <cell r="D2108" t="str">
            <v>1031</v>
          </cell>
          <cell r="E2108" t="str">
            <v>103145423399</v>
          </cell>
        </row>
        <row r="2109">
          <cell r="D2109" t="str">
            <v>1031</v>
          </cell>
          <cell r="E2109" t="str">
            <v>103145423400</v>
          </cell>
        </row>
        <row r="2110">
          <cell r="D2110" t="str">
            <v>1031</v>
          </cell>
          <cell r="E2110" t="str">
            <v>103145423401</v>
          </cell>
        </row>
        <row r="2111">
          <cell r="B2111" t="str">
            <v>103145432347</v>
          </cell>
          <cell r="C2111" t="str">
            <v>ISDN prime access operation basic package others semi-automatic wake-up  semi-automatic wake-up call (9100)</v>
          </cell>
          <cell r="D2111" t="str">
            <v>1030</v>
          </cell>
          <cell r="E2111" t="str">
            <v>103145432347</v>
          </cell>
        </row>
        <row r="2112">
          <cell r="B2112" t="str">
            <v>103145432348</v>
          </cell>
          <cell r="C2112" t="str">
            <v>ISDN prime access operation basic package others automatic wake-up  activating service (9101)</v>
          </cell>
          <cell r="D2112" t="str">
            <v>1030</v>
          </cell>
          <cell r="E2112" t="str">
            <v>103145432348</v>
          </cell>
        </row>
        <row r="2113">
          <cell r="B2113" t="str">
            <v>103145432349</v>
          </cell>
          <cell r="C2113" t="str">
            <v>ISDN prime access operation basic package others automatic wake-up  check of wake-up-service (9102)</v>
          </cell>
          <cell r="D2113" t="str">
            <v>1030</v>
          </cell>
          <cell r="E2113" t="str">
            <v>103145432349</v>
          </cell>
        </row>
        <row r="2114">
          <cell r="B2114" t="str">
            <v>103145432350</v>
          </cell>
          <cell r="C2114" t="str">
            <v>ISDN prime access operation basic package others automatic wake-up  cancelling of one order (9103)</v>
          </cell>
          <cell r="D2114" t="str">
            <v>1030</v>
          </cell>
          <cell r="E2114" t="str">
            <v>103145432350</v>
          </cell>
        </row>
        <row r="2115">
          <cell r="B2115" t="str">
            <v>103145432351</v>
          </cell>
          <cell r="C2115" t="str">
            <v>ISDN prime access operation basic package others automatic wake-up  cancelling of many orders (9107)</v>
          </cell>
          <cell r="D2115" t="str">
            <v>1030</v>
          </cell>
          <cell r="E2115" t="str">
            <v>103145432351</v>
          </cell>
        </row>
        <row r="2116">
          <cell r="B2116" t="str">
            <v>103145432352</v>
          </cell>
          <cell r="C2116" t="str">
            <v>ISDN prime access operation basic package others semi-automatic wake-up  realization of individual order</v>
          </cell>
          <cell r="D2116" t="str">
            <v>1030</v>
          </cell>
          <cell r="E2116" t="str">
            <v>103145432352</v>
          </cell>
        </row>
        <row r="2117">
          <cell r="B2117" t="str">
            <v>103145432353</v>
          </cell>
          <cell r="C2117" t="str">
            <v>ISDN prime access operation basic package others semi-automatic wake-up  one performance per repeated order</v>
          </cell>
          <cell r="D2117" t="str">
            <v>1030</v>
          </cell>
          <cell r="E2117" t="str">
            <v>103145432353</v>
          </cell>
        </row>
        <row r="2118">
          <cell r="B2118" t="str">
            <v>103145442353</v>
          </cell>
          <cell r="C2118" t="str">
            <v>ISDN prime access operation basic package others information services  981 - general information</v>
          </cell>
          <cell r="D2118" t="str">
            <v>1030</v>
          </cell>
          <cell r="E2118" t="str">
            <v>103145442353</v>
          </cell>
        </row>
        <row r="2119">
          <cell r="B2119" t="str">
            <v>103145442354</v>
          </cell>
          <cell r="C2119" t="str">
            <v>ISDN prime access operation basic package others information services  988 - information on telephone numbers</v>
          </cell>
          <cell r="D2119" t="str">
            <v>1030</v>
          </cell>
          <cell r="E2119" t="str">
            <v>103145442354</v>
          </cell>
        </row>
        <row r="2120">
          <cell r="B2120" t="str">
            <v>103145442355</v>
          </cell>
          <cell r="C2120" t="str">
            <v>ISDN prime access operation basic package others information services  9733 - information on Mobitel</v>
          </cell>
          <cell r="D2120" t="str">
            <v>1030</v>
          </cell>
          <cell r="E2120" t="str">
            <v>103145442355</v>
          </cell>
        </row>
        <row r="2121">
          <cell r="B2121" t="str">
            <v>103145442356</v>
          </cell>
          <cell r="C2121" t="str">
            <v>ISDN prime access operation basic package others information services  9831 - contact person of telecommunication center</v>
          </cell>
          <cell r="D2121" t="str">
            <v>1030</v>
          </cell>
          <cell r="E2121" t="str">
            <v>103145442356</v>
          </cell>
        </row>
        <row r="2122">
          <cell r="B2122" t="str">
            <v>103145442357</v>
          </cell>
          <cell r="C2122" t="str">
            <v>ISDN prime access operation basic package others information services  9832 - contact person of postal center</v>
          </cell>
          <cell r="D2122" t="str">
            <v>1030</v>
          </cell>
          <cell r="E2122" t="str">
            <v>103145442357</v>
          </cell>
        </row>
        <row r="2123">
          <cell r="B2123" t="str">
            <v>103145442358</v>
          </cell>
          <cell r="C2123" t="str">
            <v>ISDN prime access operation basic package others information services  9841 - sports information</v>
          </cell>
          <cell r="D2123" t="str">
            <v>1030</v>
          </cell>
          <cell r="E2123" t="str">
            <v>103145442358</v>
          </cell>
        </row>
        <row r="2124">
          <cell r="B2124" t="str">
            <v>103145442359</v>
          </cell>
          <cell r="C2124" t="str">
            <v>ISDN prime access operation basic package others information services  95 - exact time</v>
          </cell>
          <cell r="D2124" t="str">
            <v>1030</v>
          </cell>
          <cell r="E2124" t="str">
            <v>103145442359</v>
          </cell>
        </row>
        <row r="2125">
          <cell r="B2125" t="str">
            <v>103145442360</v>
          </cell>
          <cell r="C2125" t="str">
            <v>ISDN prime access operation basic package others information services  9121 - Controller</v>
          </cell>
          <cell r="D2125" t="str">
            <v>1030</v>
          </cell>
          <cell r="E2125" t="str">
            <v>103145442360</v>
          </cell>
        </row>
        <row r="2126">
          <cell r="B2126" t="str">
            <v>103145443234</v>
          </cell>
          <cell r="C2126" t="str">
            <v>ISDN prime access operation basic package others information services  9166-weather report</v>
          </cell>
          <cell r="D2126" t="str">
            <v>1030</v>
          </cell>
          <cell r="E2126" t="str">
            <v>103145443234</v>
          </cell>
        </row>
        <row r="2127">
          <cell r="B2127" t="str">
            <v>103145452362</v>
          </cell>
          <cell r="C2127" t="str">
            <v>ISDN prime access operation basic package others complaints  9124 - telephone bill complaints</v>
          </cell>
          <cell r="D2127" t="str">
            <v>1030</v>
          </cell>
          <cell r="E2127" t="str">
            <v>103145452362</v>
          </cell>
        </row>
        <row r="2128">
          <cell r="B2128" t="str">
            <v>103145452363</v>
          </cell>
          <cell r="C2128" t="str">
            <v>ISDN prime access operation basic package others complaints  977 - report on telephone failure</v>
          </cell>
          <cell r="D2128" t="str">
            <v>1030</v>
          </cell>
          <cell r="E2128" t="str">
            <v>103145452363</v>
          </cell>
        </row>
        <row r="2129">
          <cell r="B2129" t="str">
            <v>103145452365</v>
          </cell>
          <cell r="C2129" t="str">
            <v>ISDN prime access operation basic package others complaints  979 - report on PTU failure</v>
          </cell>
          <cell r="D2129" t="str">
            <v>1030</v>
          </cell>
          <cell r="E2129" t="str">
            <v>103145452365</v>
          </cell>
        </row>
        <row r="2130">
          <cell r="B2130" t="str">
            <v>103145460200</v>
          </cell>
          <cell r="C2130" t="str">
            <v>ISDN prime access operation basic package others changes on demand of the subscriber contract cancellation</v>
          </cell>
          <cell r="D2130" t="str">
            <v>1030</v>
          </cell>
          <cell r="E2130" t="str">
            <v>103145460200</v>
          </cell>
        </row>
        <row r="2131">
          <cell r="B2131" t="str">
            <v>103145460500</v>
          </cell>
          <cell r="C2131" t="str">
            <v>ISDN prime access operation basic package others changes on demand of the subscriber copy of bill</v>
          </cell>
          <cell r="D2131" t="str">
            <v>1030</v>
          </cell>
          <cell r="E2131" t="str">
            <v>103145460500</v>
          </cell>
        </row>
        <row r="2132">
          <cell r="B2132" t="str">
            <v>103145462383</v>
          </cell>
          <cell r="C2132" t="str">
            <v>ISDN prime access operation basic package others changes on demand of the subscriber  transfer of subscriber relationship to another exchange</v>
          </cell>
          <cell r="D2132" t="str">
            <v>1030</v>
          </cell>
          <cell r="E2132" t="str">
            <v>103145460701</v>
          </cell>
        </row>
        <row r="2133">
          <cell r="B2133" t="str">
            <v>103145462385</v>
          </cell>
          <cell r="C2133" t="str">
            <v>ISDN prime access operation basic package others changes on demand of the subscriber  change of subscriber terminal equipment</v>
          </cell>
          <cell r="D2133" t="str">
            <v>1030</v>
          </cell>
          <cell r="E2133" t="str">
            <v>103145460701</v>
          </cell>
        </row>
        <row r="2134">
          <cell r="B2134" t="str">
            <v>103145460700</v>
          </cell>
          <cell r="C2134" t="str">
            <v>ISDN prime access basic package others changes on demand of the subscriber moving and changing of terminal equipment within the same building</v>
          </cell>
          <cell r="D2134" t="str">
            <v>1030</v>
          </cell>
          <cell r="E2134" t="str">
            <v>103145460701</v>
          </cell>
        </row>
        <row r="2135">
          <cell r="B2135" t="str">
            <v>103145462377</v>
          </cell>
          <cell r="C2135" t="str">
            <v>ISDN prime access operation basic package others changes on demand of the subscriber change of call number  ISDN</v>
          </cell>
          <cell r="D2135" t="str">
            <v>1030</v>
          </cell>
          <cell r="E2135" t="str">
            <v>103145462377</v>
          </cell>
        </row>
        <row r="2136">
          <cell r="B2136" t="str">
            <v>103145462378</v>
          </cell>
          <cell r="C2136" t="str">
            <v>ISDN prime access operation basic package others changes on demand of the subscriber reconnection of the temporary disconnected subscriber</v>
          </cell>
          <cell r="D2136" t="str">
            <v>1030</v>
          </cell>
          <cell r="E2136" t="str">
            <v>103145462378</v>
          </cell>
        </row>
        <row r="2137">
          <cell r="B2137" t="str">
            <v>103145462379</v>
          </cell>
          <cell r="C2137" t="str">
            <v>ISDN prime access operation basic package others changes on demand of the subscriber moving with change of address of the subscriber terminal equipment# per line 5 or 10 channels</v>
          </cell>
          <cell r="D2137" t="str">
            <v>1030</v>
          </cell>
          <cell r="E2137" t="str">
            <v>103145462379</v>
          </cell>
        </row>
        <row r="2138">
          <cell r="B2138" t="str">
            <v>103145462380</v>
          </cell>
          <cell r="C2138" t="str">
            <v>ISDN prime access operation basic package others changes on demand of the subscriber moving with change of address of the subscriber terminal equipment# per line 15 or 20 channels</v>
          </cell>
          <cell r="D2138" t="str">
            <v>1030</v>
          </cell>
          <cell r="E2138" t="str">
            <v>103145462380</v>
          </cell>
        </row>
        <row r="2139">
          <cell r="B2139" t="str">
            <v>103145462381</v>
          </cell>
          <cell r="C2139" t="str">
            <v>ISDN prime access operation basic package others changes on demand of the subscriber moving with change of address of the subscriber terminal equipment# per line 30 channels</v>
          </cell>
          <cell r="D2139" t="str">
            <v>1030</v>
          </cell>
          <cell r="E2139" t="str">
            <v>103145462381</v>
          </cell>
        </row>
        <row r="2140">
          <cell r="B2140" t="str">
            <v>103145462382</v>
          </cell>
          <cell r="C2140" t="str">
            <v>ISDN prime access operation basic package others changes on demand of the subscriber transfer of subscriber relationship with change of name</v>
          </cell>
          <cell r="D2140" t="str">
            <v>1030</v>
          </cell>
          <cell r="E2140" t="str">
            <v>103145462382</v>
          </cell>
        </row>
        <row r="2141">
          <cell r="B2141" t="str">
            <v>103145462384</v>
          </cell>
          <cell r="C2141" t="str">
            <v>ISDN prime access operation basic package others changes on demand of the subscriber change of address for delivery of bills residential customer</v>
          </cell>
          <cell r="D2141" t="str">
            <v>1030</v>
          </cell>
          <cell r="E2141" t="str">
            <v>103145462384</v>
          </cell>
        </row>
        <row r="2142">
          <cell r="B2142" t="str">
            <v>103145462386</v>
          </cell>
          <cell r="C2142" t="str">
            <v>ISDN prime access operation basic package others changes on demand of the subscriber secret number residential customer</v>
          </cell>
          <cell r="D2142" t="str">
            <v>1030</v>
          </cell>
          <cell r="E2142" t="str">
            <v>103145462386</v>
          </cell>
        </row>
        <row r="2143">
          <cell r="B2143" t="str">
            <v>103145462387</v>
          </cell>
          <cell r="C2143" t="str">
            <v>ISDN prime access operation basic package others changes on demand of the subscriber change of data of subscriber residential customer</v>
          </cell>
          <cell r="D2143" t="str">
            <v>1030</v>
          </cell>
          <cell r="E2143" t="str">
            <v>103145462387</v>
          </cell>
        </row>
        <row r="2144">
          <cell r="B2144" t="str">
            <v>103145462388</v>
          </cell>
          <cell r="C2144" t="str">
            <v>ISDN prime access operation basic package others changes on demand of the subscriber change of way of installation of terminal equipment (only ISDN)</v>
          </cell>
          <cell r="D2144" t="str">
            <v>1030</v>
          </cell>
          <cell r="E2144" t="str">
            <v>103145462388</v>
          </cell>
        </row>
        <row r="2145">
          <cell r="B2145" t="str">
            <v>103145462391</v>
          </cell>
          <cell r="C2145" t="str">
            <v>ISDN prime access operation basic package others changes on demand of the subscriber change of address for delivery of bills business customer</v>
          </cell>
          <cell r="D2145" t="str">
            <v>1030</v>
          </cell>
          <cell r="E2145" t="str">
            <v>103145462391</v>
          </cell>
        </row>
        <row r="2146">
          <cell r="B2146" t="str">
            <v>103145462392</v>
          </cell>
          <cell r="C2146" t="str">
            <v>ISDN prime access operation basic package others changes on demand of the subscriber change of data of subscriber business customer</v>
          </cell>
          <cell r="D2146" t="str">
            <v>1030</v>
          </cell>
          <cell r="E2146" t="str">
            <v>103145462392</v>
          </cell>
        </row>
        <row r="2147">
          <cell r="B2147" t="str">
            <v>103145462393</v>
          </cell>
          <cell r="C2147" t="str">
            <v>ISDN prime access operation basic package others changes on demand of the subscriber secret number business customer</v>
          </cell>
          <cell r="D2147" t="str">
            <v>1030</v>
          </cell>
          <cell r="E2147" t="str">
            <v>103145462393</v>
          </cell>
        </row>
        <row r="2148">
          <cell r="B2148" t="str">
            <v>103145462400</v>
          </cell>
          <cell r="C2148" t="str">
            <v>ISDN prime access operation basic package others changes on demand of the subscriber temporary disconnection of subscriber</v>
          </cell>
          <cell r="D2148" t="str">
            <v>1030</v>
          </cell>
          <cell r="E2148" t="str">
            <v>103145462400</v>
          </cell>
        </row>
        <row r="2149">
          <cell r="B2149" t="str">
            <v>103145462410</v>
          </cell>
          <cell r="C2149" t="str">
            <v>ISDN prime access operation basic package others changes on demand of the subscriber change of additional service</v>
          </cell>
          <cell r="D2149" t="str">
            <v>1030</v>
          </cell>
          <cell r="E2149" t="str">
            <v>103145462410</v>
          </cell>
        </row>
        <row r="2150">
          <cell r="B2150" t="str">
            <v>103145470100</v>
          </cell>
          <cell r="C2150" t="str">
            <v>ISDN prime access operation basic package others reconnection of the temporarily disconnected subscriber terminal equipment because of non-payment</v>
          </cell>
          <cell r="D2150" t="str">
            <v>1030</v>
          </cell>
          <cell r="E2150" t="str">
            <v>103145470100</v>
          </cell>
        </row>
        <row r="2151">
          <cell r="B2151" t="str">
            <v>103145472426</v>
          </cell>
          <cell r="C2151" t="str">
            <v>ISDN prime access operation basic package others identification of malicious calls</v>
          </cell>
          <cell r="D2151" t="str">
            <v>1030</v>
          </cell>
          <cell r="E2151" t="str">
            <v>103145472426</v>
          </cell>
        </row>
        <row r="2152">
          <cell r="B2152" t="str">
            <v>103145500009</v>
          </cell>
          <cell r="C2152" t="str">
            <v>ISDN prime access operation basic package changes on demand by the subscriber telephone directory additional registration residential customer</v>
          </cell>
          <cell r="D2152" t="str">
            <v>1030</v>
          </cell>
          <cell r="E2152" t="str">
            <v>103145500009</v>
          </cell>
        </row>
        <row r="2153">
          <cell r="B2153" t="str">
            <v>103145500010</v>
          </cell>
          <cell r="C2153" t="str">
            <v>ISDN prime access operation basic package changes on demand by the subscriber telephone directory additional registration business customer</v>
          </cell>
          <cell r="D2153" t="str">
            <v>1030</v>
          </cell>
          <cell r="E2153" t="str">
            <v>103145500010</v>
          </cell>
        </row>
        <row r="2154">
          <cell r="B2154" t="str">
            <v>103145500020</v>
          </cell>
          <cell r="C2154" t="str">
            <v>ISDN prime access operation basic package changes on demand by the subscriber telephone directory multiple publishing of data on the call number of the same service under different titles</v>
          </cell>
          <cell r="D2154" t="str">
            <v>1030</v>
          </cell>
          <cell r="E2154" t="str">
            <v>103145500020</v>
          </cell>
        </row>
        <row r="2155">
          <cell r="B2155" t="str">
            <v>103145500030</v>
          </cell>
          <cell r="C2155" t="str">
            <v>ISDN prime access operation basic package changes on demand by the subscriber telephone directory additional registration of business subscribers in yellow pages (up to 6 activities)</v>
          </cell>
          <cell r="D2155" t="str">
            <v>1030</v>
          </cell>
          <cell r="E2155" t="str">
            <v>103145500030</v>
          </cell>
        </row>
        <row r="2156">
          <cell r="B2156" t="str">
            <v>103145500040</v>
          </cell>
          <cell r="C2156" t="str">
            <v>ISDN prime access operation basic package changes on demand by the subscriber telephone directory additional registration of business subscribers in yellow pages per activity (more than 6 activities total)</v>
          </cell>
          <cell r="D2156" t="str">
            <v>1030</v>
          </cell>
          <cell r="E2156" t="str">
            <v>103145500040</v>
          </cell>
        </row>
        <row r="2157">
          <cell r="B2157" t="str">
            <v>103145500050</v>
          </cell>
          <cell r="C2157" t="str">
            <v>ISDN prime access operation basic package changes on demand by the subscriber telephone directory additional text with subscriber's data in white pages per line (one line contains 40 characters)</v>
          </cell>
          <cell r="D2157" t="str">
            <v>1030</v>
          </cell>
          <cell r="E2157" t="str">
            <v>103145500050</v>
          </cell>
        </row>
        <row r="2158">
          <cell r="B2158" t="str">
            <v>103145500060</v>
          </cell>
          <cell r="C2158" t="str">
            <v>ISDN prime access operation basic package changes on demand by the subscriber telephone directory additional text with subscriber's data in yellow pages per line (one line contains 40 characters)</v>
          </cell>
          <cell r="D2158" t="str">
            <v>1030</v>
          </cell>
          <cell r="E2158" t="str">
            <v>103145500060</v>
          </cell>
        </row>
        <row r="2159">
          <cell r="B2159" t="str">
            <v>103145500070</v>
          </cell>
          <cell r="C2159" t="str">
            <v>ISDN prime access operation basic package changes on demand by the subscriber telephone directory announcement of data records for services (tel, fax,telex,e-mail,www) of a private subscriber in the white pages (maximum 3)</v>
          </cell>
          <cell r="D2159" t="str">
            <v>1030</v>
          </cell>
          <cell r="E2159" t="str">
            <v>103145500070</v>
          </cell>
        </row>
        <row r="2160">
          <cell r="B2160" t="str">
            <v>103145500080</v>
          </cell>
          <cell r="C2160" t="str">
            <v>ISDN prime access operation basic package changes on demand by the subscriber telephone directory announcement of additional data records for services (tel, fax,telex,e-mail,www) of a private subscriber in the white pages (more than 3)</v>
          </cell>
          <cell r="D2160" t="str">
            <v>1030</v>
          </cell>
          <cell r="E2160" t="str">
            <v>103145500080</v>
          </cell>
        </row>
        <row r="2161">
          <cell r="B2161" t="str">
            <v>103145500090</v>
          </cell>
          <cell r="C2161" t="str">
            <v>ISDN prime access operation basic package changes on demand by the subscriber telephone directory registration of data records of a business customer in the white pages (maximum 8)</v>
          </cell>
          <cell r="D2161" t="str">
            <v>1030</v>
          </cell>
          <cell r="E2161" t="str">
            <v>103145500090</v>
          </cell>
        </row>
        <row r="2162">
          <cell r="B2162" t="str">
            <v>103145500100</v>
          </cell>
          <cell r="C2162" t="str">
            <v>ISDN prime access operation basic package changes on demand by the subscriber telephone directory registration of additional data records of a business customer  in the white pages (more than 8)</v>
          </cell>
          <cell r="D2162" t="str">
            <v>1030</v>
          </cell>
          <cell r="E2162" t="str">
            <v>103145500100</v>
          </cell>
        </row>
        <row r="2163">
          <cell r="B2163" t="str">
            <v>103145500110</v>
          </cell>
          <cell r="C2163" t="str">
            <v>ISDN prime access operation basic package changes on demand by the subscriber telephone directory registration of one record or number of a business subscriber in the yellow pages</v>
          </cell>
          <cell r="D2163" t="str">
            <v>1030</v>
          </cell>
          <cell r="E2163" t="str">
            <v>103145500110</v>
          </cell>
        </row>
        <row r="2164">
          <cell r="B2164" t="str">
            <v>103145500120</v>
          </cell>
          <cell r="C2164" t="str">
            <v>ISDN prime access operation basic package changes on demand by the subscriber telephone directory registration of additional records or numbers of a business subscriber in the yellow pages</v>
          </cell>
          <cell r="D2164" t="str">
            <v>1030</v>
          </cell>
          <cell r="E2164" t="str">
            <v>103145500120</v>
          </cell>
        </row>
        <row r="2165">
          <cell r="B2165" t="str">
            <v>103145512436</v>
          </cell>
          <cell r="C2165" t="str">
            <v>ISDN prime access operation basic package others access to special numbers of business subscribers  970 - Taxi</v>
          </cell>
          <cell r="D2165" t="str">
            <v>1030</v>
          </cell>
          <cell r="E2165" t="str">
            <v>103145512436</v>
          </cell>
        </row>
        <row r="2166">
          <cell r="B2166" t="str">
            <v>103145512437</v>
          </cell>
          <cell r="C2166" t="str">
            <v>ISDN prime access operation basic package others access to special numbers of business subscribers  9820 - HEP information</v>
          </cell>
          <cell r="D2166" t="str">
            <v>1030</v>
          </cell>
          <cell r="E2166" t="str">
            <v>103145512437</v>
          </cell>
        </row>
        <row r="2167">
          <cell r="B2167" t="str">
            <v>103145523240</v>
          </cell>
          <cell r="C2167" t="str">
            <v>ISDN prime access operation basic package additional services outgoing call barring controlled from HT operator activation up to 10 channels</v>
          </cell>
          <cell r="D2167" t="str">
            <v>1030</v>
          </cell>
          <cell r="E2167" t="str">
            <v>103145523240</v>
          </cell>
        </row>
        <row r="2168">
          <cell r="B2168" t="str">
            <v>103145523241</v>
          </cell>
          <cell r="C2168" t="str">
            <v>ISDN prime access operation basic package additional services outgoing call barring controlled from HT operator activation from 11 to 30 channels</v>
          </cell>
          <cell r="D2168" t="str">
            <v>1030</v>
          </cell>
          <cell r="E2168" t="str">
            <v>103145523241</v>
          </cell>
        </row>
        <row r="2169">
          <cell r="B2169" t="str">
            <v>103145523242</v>
          </cell>
          <cell r="C2169" t="str">
            <v>ISDN prime access operation basic package additional services outgoing call barring controlled from HT operator activation from 31 to 60 channels</v>
          </cell>
          <cell r="D2169" t="str">
            <v>1030</v>
          </cell>
          <cell r="E2169" t="str">
            <v>103145523242</v>
          </cell>
        </row>
        <row r="2170">
          <cell r="B2170" t="str">
            <v>103145523243</v>
          </cell>
          <cell r="C2170" t="str">
            <v>ISDN prime access operation basic package additional services outgoing call barring controlled from HT operator activation from 61 to 120 channels</v>
          </cell>
          <cell r="D2170" t="str">
            <v>1030</v>
          </cell>
          <cell r="E2170" t="str">
            <v>103145523243</v>
          </cell>
        </row>
        <row r="2171">
          <cell r="B2171" t="str">
            <v>103145523244</v>
          </cell>
          <cell r="C2171" t="str">
            <v>ISDN prime access operation basic package additional services outgoing call barring controlled from HT operator activation more than 120 channels</v>
          </cell>
          <cell r="D2171" t="str">
            <v>1030</v>
          </cell>
          <cell r="E2171" t="str">
            <v>103145523244</v>
          </cell>
        </row>
        <row r="2172">
          <cell r="B2172" t="str">
            <v>103145523245</v>
          </cell>
          <cell r="C2172" t="str">
            <v>ISDN prime access operation basic package additional services outgoing call barring controlled from HT operator deactivation</v>
          </cell>
          <cell r="D2172" t="str">
            <v>1030</v>
          </cell>
          <cell r="E2172" t="str">
            <v>103145523245</v>
          </cell>
        </row>
        <row r="2173">
          <cell r="B2173" t="str">
            <v>103145523246</v>
          </cell>
          <cell r="C2173" t="str">
            <v>ISDN prime access operation basic package additional services outgoing call barring controlled from HT operator subscription</v>
          </cell>
          <cell r="D2173" t="str">
            <v>1030</v>
          </cell>
          <cell r="E2173" t="str">
            <v>103145523246</v>
          </cell>
        </row>
        <row r="2174">
          <cell r="B2174" t="str">
            <v>103145523247</v>
          </cell>
          <cell r="C2174" t="str">
            <v>ISDN prime access operation basic package additional services outgoing call barring controlled from HT operator change of barring programs up to 10 channels</v>
          </cell>
          <cell r="D2174" t="str">
            <v>1030</v>
          </cell>
          <cell r="E2174" t="str">
            <v>103145523247</v>
          </cell>
        </row>
        <row r="2175">
          <cell r="B2175" t="str">
            <v>103145523248</v>
          </cell>
          <cell r="C2175" t="str">
            <v>ISDN prime access operation basic package additional services outgoing call barring controlled from HT operator change of barring programs from 11 to 30 channels</v>
          </cell>
          <cell r="D2175" t="str">
            <v>1030</v>
          </cell>
          <cell r="E2175" t="str">
            <v>103145523248</v>
          </cell>
        </row>
        <row r="2176">
          <cell r="B2176" t="str">
            <v>103145523249</v>
          </cell>
          <cell r="C2176" t="str">
            <v>ISDN prime access operation basic package additional services outgoing call barring controlled from HT operator change of barring programs from 31 to 60 channels</v>
          </cell>
          <cell r="D2176" t="str">
            <v>1030</v>
          </cell>
          <cell r="E2176" t="str">
            <v>103145523249</v>
          </cell>
        </row>
        <row r="2177">
          <cell r="B2177" t="str">
            <v>103145523250</v>
          </cell>
          <cell r="C2177" t="str">
            <v>ISDN prime access operation basic package additional services outgoing call barring controlled from HT operator change of barring programs from 61 to 120 channels</v>
          </cell>
          <cell r="D2177" t="str">
            <v>1030</v>
          </cell>
          <cell r="E2177" t="str">
            <v>103145523250</v>
          </cell>
        </row>
        <row r="2178">
          <cell r="B2178" t="str">
            <v>103145523251</v>
          </cell>
          <cell r="C2178" t="str">
            <v>ISDN prime access operation basic package additional services outgoing call barring controlled from HT operator change of barring programs more than 120 channels</v>
          </cell>
          <cell r="D2178" t="str">
            <v>1030</v>
          </cell>
          <cell r="E2178" t="str">
            <v>103145523251</v>
          </cell>
        </row>
        <row r="2179">
          <cell r="B2179" t="str">
            <v>103145533253</v>
          </cell>
          <cell r="C2179" t="str">
            <v>ISDN prime access operation basic package others Lease of HT videoconference equipment Picture Tel 960 equipment the first day</v>
          </cell>
          <cell r="D2179" t="str">
            <v>1030</v>
          </cell>
          <cell r="E2179" t="str">
            <v>103145533253</v>
          </cell>
        </row>
        <row r="2180">
          <cell r="B2180" t="str">
            <v>103145533254</v>
          </cell>
          <cell r="C2180" t="str">
            <v>ISDN prime access operation basic package others Lease of HT videoconference equipment Picture Tel 960 equipment every next day</v>
          </cell>
          <cell r="D2180" t="str">
            <v>1030</v>
          </cell>
          <cell r="E2180" t="str">
            <v>103145533254</v>
          </cell>
        </row>
        <row r="2181">
          <cell r="B2181" t="str">
            <v>103145533256</v>
          </cell>
          <cell r="C2181" t="str">
            <v>ISDN prime access operation basic package others Lease of HT videoconference equipment Picture Tel 760 equipment the first day</v>
          </cell>
          <cell r="D2181" t="str">
            <v>1030</v>
          </cell>
          <cell r="E2181" t="str">
            <v>103145533256</v>
          </cell>
        </row>
        <row r="2182">
          <cell r="B2182" t="str">
            <v>103145533257</v>
          </cell>
          <cell r="C2182" t="str">
            <v>ISDN prime access operation basic package others Lease of HT videoconference equipment Picture Tel 760 equipment every next day</v>
          </cell>
          <cell r="D2182" t="str">
            <v>1030</v>
          </cell>
          <cell r="E2182" t="str">
            <v>103145533257</v>
          </cell>
        </row>
        <row r="2183">
          <cell r="B2183" t="str">
            <v>103145922339</v>
          </cell>
          <cell r="C2183" t="str">
            <v>ISDN prime access operation basic package others Calls for urgent help  112 - emergency calls</v>
          </cell>
          <cell r="D2183" t="str">
            <v>1030</v>
          </cell>
          <cell r="E2183" t="str">
            <v>103145922339</v>
          </cell>
        </row>
        <row r="2184">
          <cell r="B2184" t="str">
            <v>103145922340</v>
          </cell>
          <cell r="C2184" t="str">
            <v>ISDN prime access operation basic package others Calls for urgent help  92 - police</v>
          </cell>
          <cell r="D2184" t="str">
            <v>1030</v>
          </cell>
          <cell r="E2184" t="str">
            <v>103145922340</v>
          </cell>
        </row>
        <row r="2185">
          <cell r="B2185" t="str">
            <v>103145922341</v>
          </cell>
          <cell r="C2185" t="str">
            <v>ISDN prime access operation basic package others Calls for urgent help  93 - fire brigade</v>
          </cell>
          <cell r="D2185" t="str">
            <v>1030</v>
          </cell>
          <cell r="E2185" t="str">
            <v>103145922341</v>
          </cell>
        </row>
        <row r="2186">
          <cell r="B2186" t="str">
            <v>103145922342</v>
          </cell>
          <cell r="C2186" t="str">
            <v>ISDN prime access operation basic package others Calls for urgent help  94 - urgent medical aid</v>
          </cell>
          <cell r="D2186" t="str">
            <v>1030</v>
          </cell>
          <cell r="E2186" t="str">
            <v>103145922342</v>
          </cell>
        </row>
        <row r="2187">
          <cell r="B2187" t="str">
            <v>103145922343</v>
          </cell>
          <cell r="C2187" t="str">
            <v>ISDN prime access operation basic package others Calls for urgent help  985 - center for information and alarming</v>
          </cell>
          <cell r="D2187" t="str">
            <v>1030</v>
          </cell>
          <cell r="E2187" t="str">
            <v>103145922343</v>
          </cell>
        </row>
        <row r="2188">
          <cell r="B2188" t="str">
            <v>103145922344</v>
          </cell>
          <cell r="C2188" t="str">
            <v>ISDN prime access operation basic package others Calls for urgent help  987 - HAK</v>
          </cell>
          <cell r="D2188" t="str">
            <v>1030</v>
          </cell>
          <cell r="E2188" t="str">
            <v>103145922344</v>
          </cell>
        </row>
        <row r="2189">
          <cell r="B2189" t="str">
            <v>103145922345</v>
          </cell>
          <cell r="C2189" t="str">
            <v>ISDN prime access operation basic package others Calls for urgent help  9155 - Coast guard</v>
          </cell>
          <cell r="D2189" t="str">
            <v>1030</v>
          </cell>
          <cell r="E2189" t="str">
            <v>103145922345</v>
          </cell>
        </row>
        <row r="2190">
          <cell r="B2190" t="str">
            <v>103145923311</v>
          </cell>
          <cell r="C2190" t="str">
            <v>ISDN prime access operation basic package others Calls for urgent help  9191- humanitarian purposes calls</v>
          </cell>
          <cell r="D2190" t="str">
            <v>1030</v>
          </cell>
          <cell r="E2190" t="str">
            <v>103145923311</v>
          </cell>
        </row>
        <row r="2191">
          <cell r="B2191" t="str">
            <v>103146002438</v>
          </cell>
          <cell r="C2191" t="str">
            <v>ISDN prime access additional services direct dial in (DDI) activation per channel</v>
          </cell>
          <cell r="D2191" t="str">
            <v>1030</v>
          </cell>
          <cell r="E2191" t="str">
            <v>103146002438</v>
          </cell>
        </row>
        <row r="2192">
          <cell r="B2192" t="str">
            <v>103146002439</v>
          </cell>
          <cell r="C2192" t="str">
            <v>ISDN prime access additional services direct dial in (DDI) monthly fee per channel</v>
          </cell>
          <cell r="D2192" t="str">
            <v>1030</v>
          </cell>
          <cell r="E2192" t="str">
            <v>103146002439</v>
          </cell>
        </row>
        <row r="2193">
          <cell r="B2193" t="str">
            <v>103146002441</v>
          </cell>
          <cell r="C2193" t="str">
            <v>ISDN prime access additional services direct dial in (DDI) leased reserve DDI numbers up to 10 DDI per month</v>
          </cell>
          <cell r="D2193" t="str">
            <v>1030</v>
          </cell>
          <cell r="E2193" t="str">
            <v>103146002441</v>
          </cell>
        </row>
        <row r="2194">
          <cell r="B2194" t="str">
            <v>103146002442</v>
          </cell>
          <cell r="C2194" t="str">
            <v>ISDN prime access additional services direct dial in (DDI) leased reserve DDI numbers up to 100 DDI per month</v>
          </cell>
          <cell r="D2194" t="str">
            <v>1030</v>
          </cell>
          <cell r="E2194" t="str">
            <v>103146002442</v>
          </cell>
        </row>
        <row r="2195">
          <cell r="B2195" t="str">
            <v>103146002443</v>
          </cell>
          <cell r="C2195" t="str">
            <v>ISDN prime access additional services direct dial in (DDI) leased reserve DDI numbers up to 1000 DDI per month</v>
          </cell>
          <cell r="D2195" t="str">
            <v>1030</v>
          </cell>
          <cell r="E2195" t="str">
            <v>103146002443</v>
          </cell>
        </row>
        <row r="2196">
          <cell r="B2196" t="str">
            <v>103146002444</v>
          </cell>
          <cell r="C2196" t="str">
            <v>ISDN prime access additional services direct dial in (DDI) leased reserve DDI numbers  more than 1000 DDI per month</v>
          </cell>
          <cell r="D2196" t="str">
            <v>1030</v>
          </cell>
          <cell r="E2196" t="str">
            <v>103146002444</v>
          </cell>
        </row>
        <row r="2197">
          <cell r="B2197" t="str">
            <v>103146002445</v>
          </cell>
          <cell r="C2197" t="str">
            <v>ISDN prime access additional services direct dial in (DDI) leased reserve DDI numbers up to 10 DDI activation</v>
          </cell>
          <cell r="D2197" t="str">
            <v>1030</v>
          </cell>
          <cell r="E2197" t="str">
            <v>103146002445</v>
          </cell>
        </row>
        <row r="2198">
          <cell r="B2198" t="str">
            <v>103146002446</v>
          </cell>
          <cell r="C2198" t="str">
            <v>ISDN prime access additional services direct dial in (DDI) leased reserve DDI numbers up to 100 DDI activation</v>
          </cell>
          <cell r="D2198" t="str">
            <v>1030</v>
          </cell>
          <cell r="E2198" t="str">
            <v>103146002446</v>
          </cell>
        </row>
        <row r="2199">
          <cell r="B2199" t="str">
            <v>103146002447</v>
          </cell>
          <cell r="C2199" t="str">
            <v>ISDN prime access additional services direct dial in (DDI) leased reserve DDI numbers up to 1000 DDI activation</v>
          </cell>
          <cell r="D2199" t="str">
            <v>1030</v>
          </cell>
          <cell r="E2199" t="str">
            <v>103146002447</v>
          </cell>
        </row>
        <row r="2200">
          <cell r="B2200" t="str">
            <v>103146002448</v>
          </cell>
          <cell r="C2200" t="str">
            <v>ISDN prime access additional services direct dial in (DDI) leased reserve DDI numbers  more than 1000 DDI activation</v>
          </cell>
          <cell r="D2200" t="str">
            <v>1030</v>
          </cell>
          <cell r="E2200" t="str">
            <v>103146002448</v>
          </cell>
        </row>
        <row r="2201">
          <cell r="B2201" t="str">
            <v>103166003000</v>
          </cell>
          <cell r="C2201" t="str">
            <v>ISDN others HT services Operator assistance in national semi-automatic traffic per call</v>
          </cell>
          <cell r="D2201" t="str">
            <v>1030</v>
          </cell>
          <cell r="E2201" t="str">
            <v>103166003000</v>
          </cell>
        </row>
        <row r="2202">
          <cell r="B2202" t="str">
            <v>103166003001</v>
          </cell>
          <cell r="C2202" t="str">
            <v>ISDN others HT services Operator assistance in international semi-automatic traffic per call</v>
          </cell>
          <cell r="D2202" t="str">
            <v>1030</v>
          </cell>
          <cell r="E2202" t="str">
            <v>103166003001</v>
          </cell>
        </row>
        <row r="2203">
          <cell r="B2203" t="str">
            <v>103166003010</v>
          </cell>
          <cell r="C2203" t="str">
            <v>ISDN others Calls for donation helping to build the Guide Dogs and Mobility Center</v>
          </cell>
          <cell r="D2203" t="str">
            <v>1031</v>
          </cell>
          <cell r="E2203" t="str">
            <v>103166003010</v>
          </cell>
        </row>
        <row r="2204">
          <cell r="B2204" t="str">
            <v>104001009006</v>
          </cell>
          <cell r="C2204" t="str">
            <v>Outsourcing Human resources</v>
          </cell>
          <cell r="D2204" t="str">
            <v>9020</v>
          </cell>
          <cell r="E2204" t="str">
            <v>104001009006</v>
          </cell>
        </row>
        <row r="2205">
          <cell r="B2205" t="str">
            <v>104001009011</v>
          </cell>
          <cell r="C2205" t="str">
            <v>Revenue from vehicle technical inspection station services</v>
          </cell>
          <cell r="D2205" t="str">
            <v>9013</v>
          </cell>
          <cell r="E2205" t="str">
            <v>104001009011</v>
          </cell>
        </row>
        <row r="2206">
          <cell r="B2206" t="str">
            <v>104100000000</v>
          </cell>
          <cell r="C2206" t="str">
            <v>Terminal equipment Cards Terminal equipment discounts</v>
          </cell>
          <cell r="D2206" t="str">
            <v>1041</v>
          </cell>
          <cell r="E2206" t="str">
            <v>104100000000</v>
          </cell>
        </row>
        <row r="2207">
          <cell r="B2207" t="str">
            <v>104100000001</v>
          </cell>
          <cell r="C2207" t="str">
            <v>Unrecognized revenue on revenue account 751100 terminal equipment</v>
          </cell>
          <cell r="D2207" t="str">
            <v>1041</v>
          </cell>
          <cell r="E2207" t="str">
            <v>104100000001</v>
          </cell>
        </row>
        <row r="2208">
          <cell r="B2208" t="str">
            <v>104100000002</v>
          </cell>
          <cell r="C2208" t="str">
            <v>Unrecognized revenue on revenue account 770720 terminal equipment</v>
          </cell>
          <cell r="D2208" t="str">
            <v>1041</v>
          </cell>
          <cell r="E2208" t="str">
            <v>104100000002</v>
          </cell>
        </row>
        <row r="2209">
          <cell r="B2209" t="str">
            <v>104216010010</v>
          </cell>
          <cell r="C2209" t="str">
            <v>ADSL access line 384/64 activation fee PSTN</v>
          </cell>
          <cell r="D2209" t="str">
            <v>1013</v>
          </cell>
          <cell r="E2209" t="str">
            <v>104216010010</v>
          </cell>
        </row>
        <row r="2210">
          <cell r="B2210" t="str">
            <v>104216010020</v>
          </cell>
          <cell r="C2210" t="str">
            <v>ADSL access line 384/64 activation fee ISDN</v>
          </cell>
          <cell r="D2210" t="str">
            <v>1013</v>
          </cell>
          <cell r="E2210" t="str">
            <v>104216010020</v>
          </cell>
        </row>
        <row r="2211">
          <cell r="B2211" t="str">
            <v>104216010030</v>
          </cell>
          <cell r="C2211" t="str">
            <v>ADSL access line 768/128 activation fee PSTN</v>
          </cell>
          <cell r="D2211" t="str">
            <v>1013</v>
          </cell>
          <cell r="E2211" t="str">
            <v>104216010030</v>
          </cell>
        </row>
        <row r="2212">
          <cell r="B2212" t="str">
            <v>104216010040</v>
          </cell>
          <cell r="C2212" t="str">
            <v>ADSL access line 768/128 activation fee ISDN</v>
          </cell>
          <cell r="D2212" t="str">
            <v>1013</v>
          </cell>
          <cell r="E2212" t="str">
            <v>104216010040</v>
          </cell>
        </row>
        <row r="2213">
          <cell r="B2213" t="str">
            <v>104216010050</v>
          </cell>
          <cell r="C2213" t="str">
            <v>ADSL access line 1536/192 activation fee PSTN</v>
          </cell>
          <cell r="D2213" t="str">
            <v>1013</v>
          </cell>
          <cell r="E2213" t="str">
            <v>104216010050</v>
          </cell>
        </row>
        <row r="2214">
          <cell r="B2214" t="str">
            <v>104216010060</v>
          </cell>
          <cell r="C2214" t="str">
            <v>ADSL access line 1536/192 activation fee ISDN</v>
          </cell>
          <cell r="D2214" t="str">
            <v>1013</v>
          </cell>
          <cell r="E2214" t="str">
            <v>104216010060</v>
          </cell>
        </row>
        <row r="2215">
          <cell r="B2215" t="str">
            <v>104216010070</v>
          </cell>
          <cell r="C2215" t="str">
            <v>ADSL access line activation fee-PROMOTION</v>
          </cell>
          <cell r="D2215" t="str">
            <v>1013</v>
          </cell>
          <cell r="E2215" t="str">
            <v>104216010070</v>
          </cell>
        </row>
        <row r="2216">
          <cell r="B2216" t="str">
            <v>104216010080</v>
          </cell>
          <cell r="C2216" t="str">
            <v>ADSL access line fee due to preterm cancellation of contract-activation</v>
          </cell>
          <cell r="D2216" t="str">
            <v>1013</v>
          </cell>
          <cell r="E2216" t="str">
            <v>104216010080</v>
          </cell>
        </row>
        <row r="2217">
          <cell r="B2217" t="str">
            <v>104216020010</v>
          </cell>
          <cell r="C2217" t="str">
            <v>ADSL access line optional supported installation</v>
          </cell>
          <cell r="D2217" t="str">
            <v>1030</v>
          </cell>
          <cell r="E2217" t="str">
            <v>104216020010</v>
          </cell>
        </row>
        <row r="2218">
          <cell r="B2218" t="str">
            <v>104216020011</v>
          </cell>
          <cell r="C2218" t="str">
            <v>ADSL access line optional supported installation-PROMOTION</v>
          </cell>
          <cell r="D2218" t="str">
            <v>1030</v>
          </cell>
          <cell r="E2218" t="str">
            <v>104216020011</v>
          </cell>
        </row>
        <row r="2219">
          <cell r="B2219" t="str">
            <v>104216020012</v>
          </cell>
          <cell r="C2219" t="str">
            <v>ADSL access line fee due to preterm cancellation of contract-optional supported installation</v>
          </cell>
          <cell r="D2219" t="str">
            <v>1030</v>
          </cell>
          <cell r="E2219" t="str">
            <v>104216020012</v>
          </cell>
        </row>
        <row r="2220">
          <cell r="B2220" t="str">
            <v>104216030010</v>
          </cell>
          <cell r="C2220" t="str">
            <v>ADSL access line 384/64 monthly fee PSTN</v>
          </cell>
          <cell r="D2220" t="str">
            <v>1013</v>
          </cell>
          <cell r="E2220" t="str">
            <v>104216030010</v>
          </cell>
        </row>
        <row r="2221">
          <cell r="B2221" t="str">
            <v>104216030020</v>
          </cell>
          <cell r="C2221" t="str">
            <v>ADSL access line 384/64 monthly fee ISDN</v>
          </cell>
          <cell r="D2221" t="str">
            <v>1013</v>
          </cell>
          <cell r="E2221" t="str">
            <v>104216030020</v>
          </cell>
        </row>
        <row r="2222">
          <cell r="B2222" t="str">
            <v>104216030030</v>
          </cell>
          <cell r="C2222" t="str">
            <v>ADSL access line 768/128 monthly fee PSTN</v>
          </cell>
          <cell r="D2222" t="str">
            <v>1013</v>
          </cell>
          <cell r="E2222" t="str">
            <v>104216030030</v>
          </cell>
        </row>
        <row r="2223">
          <cell r="B2223" t="str">
            <v>104216030040</v>
          </cell>
          <cell r="C2223" t="str">
            <v>ADSL access line 768/128 monthly fee ISDN</v>
          </cell>
          <cell r="D2223" t="str">
            <v>1013</v>
          </cell>
          <cell r="E2223" t="str">
            <v>104216030040</v>
          </cell>
        </row>
        <row r="2224">
          <cell r="B2224" t="str">
            <v>104216030050</v>
          </cell>
          <cell r="C2224" t="str">
            <v>ADSL access line 1536/192 monthly fee PSTN</v>
          </cell>
          <cell r="D2224" t="str">
            <v>1013</v>
          </cell>
          <cell r="E2224" t="str">
            <v>104216030050</v>
          </cell>
        </row>
        <row r="2225">
          <cell r="B2225" t="str">
            <v>104216030060</v>
          </cell>
          <cell r="C2225" t="str">
            <v>ADSL access line 1536/192 monthly fee ISDN</v>
          </cell>
          <cell r="D2225" t="str">
            <v>1013</v>
          </cell>
          <cell r="E2225" t="str">
            <v>104216030060</v>
          </cell>
        </row>
        <row r="2226">
          <cell r="B2226" t="str">
            <v>104216040010</v>
          </cell>
          <cell r="C2226" t="str">
            <v>ADSL access line remaining monthly fees due to cancelling the binding contract</v>
          </cell>
          <cell r="D2226" t="str">
            <v>1013</v>
          </cell>
          <cell r="E2226" t="str">
            <v>104216040010</v>
          </cell>
        </row>
        <row r="2227">
          <cell r="B2227" t="str">
            <v>104216060010</v>
          </cell>
          <cell r="C2227" t="str">
            <v>ADSL access line Sale of equipment Splitter invoiced in case of customer does not return splitter after cancellation or after replacement</v>
          </cell>
          <cell r="D2227" t="str">
            <v>1041</v>
          </cell>
          <cell r="E2227" t="str">
            <v>104216060010</v>
          </cell>
        </row>
        <row r="2228">
          <cell r="B2228" t="str">
            <v>104216060020</v>
          </cell>
          <cell r="C2228" t="str">
            <v>ADSL access line Sale of equipment Modem</v>
          </cell>
          <cell r="D2228" t="str">
            <v>1041</v>
          </cell>
          <cell r="E2228" t="str">
            <v>104216060020</v>
          </cell>
        </row>
        <row r="2229">
          <cell r="B2229" t="str">
            <v>104216060060</v>
          </cell>
          <cell r="C2229" t="str">
            <v>ADSL access line Sale of equipment Modem 12 month binding contract</v>
          </cell>
          <cell r="D2229" t="str">
            <v>1041</v>
          </cell>
          <cell r="E2229" t="str">
            <v>104216060060</v>
          </cell>
        </row>
        <row r="2230">
          <cell r="B2230" t="str">
            <v>104216060061</v>
          </cell>
          <cell r="C2230" t="str">
            <v>ADSL access line Sale of equipment Modem 12 month binding contract-PROMOTION</v>
          </cell>
          <cell r="D2230" t="str">
            <v>1041</v>
          </cell>
          <cell r="E2230" t="str">
            <v>104216060061</v>
          </cell>
        </row>
        <row r="2231">
          <cell r="B2231" t="str">
            <v>104216070010</v>
          </cell>
          <cell r="C2231" t="str">
            <v>ADSL access line 384/64 Additional changes (at the request of the subscriber) moving of subscriber terminal equipment with change of address</v>
          </cell>
          <cell r="D2231" t="str">
            <v>1030</v>
          </cell>
          <cell r="E2231" t="str">
            <v>104216070010</v>
          </cell>
        </row>
        <row r="2232">
          <cell r="B2232" t="str">
            <v>104216070020</v>
          </cell>
          <cell r="C2232" t="str">
            <v>ADSL access line 768/128 Additional changes (at the request of the subscriber) moving of subscriber terminal equipment with change of address</v>
          </cell>
          <cell r="D2232" t="str">
            <v>1030</v>
          </cell>
          <cell r="E2232" t="str">
            <v>104216070020</v>
          </cell>
        </row>
        <row r="2233">
          <cell r="B2233" t="str">
            <v>104216070030</v>
          </cell>
          <cell r="C2233" t="str">
            <v>ADSL access line 1536/192 Additional changes (at the request of the subscriber) moving of subscriber terminal equipment with change of address</v>
          </cell>
          <cell r="D2233" t="str">
            <v>1030</v>
          </cell>
          <cell r="E2233" t="str">
            <v>104216070030</v>
          </cell>
        </row>
        <row r="2234">
          <cell r="B2234" t="str">
            <v>104216070040</v>
          </cell>
          <cell r="C2234" t="str">
            <v>ADSL access line Additional changes (at the request of the subscriber) reconnection of temporarily disconnected terminal equipment on subscriber request</v>
          </cell>
          <cell r="D2234" t="str">
            <v>1030</v>
          </cell>
          <cell r="E2234" t="str">
            <v>104216070040</v>
          </cell>
        </row>
        <row r="2235">
          <cell r="B2235" t="str">
            <v>104216070050</v>
          </cell>
          <cell r="C2235" t="str">
            <v>ADSL access line Additional changes (at the request of the subscriber) reconnection of temporarily disconnected subscriber terminal equipment because of non-payment</v>
          </cell>
          <cell r="D2235" t="str">
            <v>1030</v>
          </cell>
          <cell r="E2235" t="str">
            <v>104216070050</v>
          </cell>
        </row>
        <row r="2236">
          <cell r="B2236" t="str">
            <v>104216070060</v>
          </cell>
          <cell r="C2236" t="str">
            <v>ADSL access line Additional changes (at the request of the subscriber) cancellation of ADSL service</v>
          </cell>
          <cell r="D2236" t="str">
            <v>1030</v>
          </cell>
          <cell r="E2236" t="str">
            <v>104216070060</v>
          </cell>
        </row>
        <row r="2237">
          <cell r="B2237" t="str">
            <v>104216070070</v>
          </cell>
          <cell r="C2237" t="str">
            <v>ADSL access line Additional changes (at the request of the subscriber) reconfiguration of ADSL equipment and links because of change of transmission speed</v>
          </cell>
          <cell r="D2237" t="str">
            <v>1030</v>
          </cell>
          <cell r="E2237" t="str">
            <v>104216070070</v>
          </cell>
        </row>
        <row r="2238">
          <cell r="B2238" t="str">
            <v>104216071000</v>
          </cell>
          <cell r="C2238" t="str">
            <v>WLAN/ADSL Sale of equipment wireless access point with integrated router and ADSL modem</v>
          </cell>
          <cell r="D2238" t="str">
            <v>1041</v>
          </cell>
          <cell r="E2238" t="str">
            <v>104216071000</v>
          </cell>
        </row>
        <row r="2239">
          <cell r="B2239" t="str">
            <v>104216071010</v>
          </cell>
          <cell r="C2239" t="str">
            <v>WLAN/ADSL Sale of equipment wireless access point with integrated router and ADSL modem + USB wireless client</v>
          </cell>
          <cell r="D2239" t="str">
            <v>1041</v>
          </cell>
          <cell r="E2239" t="str">
            <v>104216071010</v>
          </cell>
        </row>
        <row r="2240">
          <cell r="B2240" t="str">
            <v>104216071020</v>
          </cell>
          <cell r="C2240" t="str">
            <v>WLAN/ADSL Sale of equipment wireless access point with integrated router and ADSL modem + PCMCIA wireless client</v>
          </cell>
          <cell r="D2240" t="str">
            <v>1041</v>
          </cell>
          <cell r="E2240" t="str">
            <v>104216071020</v>
          </cell>
        </row>
        <row r="2241">
          <cell r="B2241" t="str">
            <v>105100000000</v>
          </cell>
          <cell r="C2241" t="str">
            <v>Payphones Operator assisted telephone and fax service Payphones discounts</v>
          </cell>
          <cell r="D2241" t="str">
            <v>1051</v>
          </cell>
          <cell r="E2241" t="str">
            <v>105100000000</v>
          </cell>
        </row>
        <row r="2242">
          <cell r="B2242" t="str">
            <v>105100000001</v>
          </cell>
          <cell r="C2242" t="str">
            <v>Unrecognized revenue on revenue account 751100 cabin mediators</v>
          </cell>
          <cell r="D2242" t="str">
            <v>1051</v>
          </cell>
          <cell r="E2242" t="str">
            <v>105100000001</v>
          </cell>
        </row>
        <row r="2243">
          <cell r="B2243" t="str">
            <v>105188692804</v>
          </cell>
          <cell r="C2243" t="str">
            <v>radiophone national Through telephone lines Transmission price per minute local network pair</v>
          </cell>
          <cell r="D2243" t="str">
            <v>1090</v>
          </cell>
          <cell r="E2243" t="str">
            <v>105188692804</v>
          </cell>
        </row>
        <row r="2244">
          <cell r="B2244" t="str">
            <v>105188692806</v>
          </cell>
          <cell r="C2244" t="str">
            <v>radiophone national Through telephone lines Transmission price per minute local network twin pair</v>
          </cell>
          <cell r="D2244" t="str">
            <v>1090</v>
          </cell>
          <cell r="E2244" t="str">
            <v>105188692806</v>
          </cell>
        </row>
        <row r="2245">
          <cell r="B2245" t="str">
            <v>105188692809</v>
          </cell>
          <cell r="C2245" t="str">
            <v>radiophone national Through telephone lines Transmission price per minute long-distance network within a county pair</v>
          </cell>
          <cell r="D2245" t="str">
            <v>1090</v>
          </cell>
          <cell r="E2245" t="str">
            <v>105188692809</v>
          </cell>
        </row>
        <row r="2246">
          <cell r="B2246" t="str">
            <v>105188692811</v>
          </cell>
          <cell r="C2246" t="str">
            <v>radiophone national Through telephone lines Transmission price per minute long-distance network within a county twin pair</v>
          </cell>
          <cell r="D2246" t="str">
            <v>1090</v>
          </cell>
          <cell r="E2246" t="str">
            <v>105188692811</v>
          </cell>
        </row>
        <row r="2247">
          <cell r="B2247" t="str">
            <v>105188692814</v>
          </cell>
          <cell r="C2247" t="str">
            <v>radiophone national Through telephone lines Transmission price per minute long-distance network between counties pair</v>
          </cell>
          <cell r="D2247" t="str">
            <v>1090</v>
          </cell>
          <cell r="E2247" t="str">
            <v>105188692814</v>
          </cell>
        </row>
        <row r="2248">
          <cell r="B2248" t="str">
            <v>105188692816</v>
          </cell>
          <cell r="C2248" t="str">
            <v>radiophone national Through telephone lines Transmission price per minute long-distance network between counties twin pair</v>
          </cell>
          <cell r="D2248" t="str">
            <v>1090</v>
          </cell>
          <cell r="E2248" t="str">
            <v>105188692816</v>
          </cell>
        </row>
        <row r="2249">
          <cell r="B2249" t="str">
            <v>105188702818</v>
          </cell>
          <cell r="C2249" t="str">
            <v>radiophone national Through telephone lines Preparation fixed amount per transmission</v>
          </cell>
          <cell r="D2249" t="str">
            <v>1090</v>
          </cell>
          <cell r="E2249" t="str">
            <v>105188702818</v>
          </cell>
        </row>
        <row r="2250">
          <cell r="B2250" t="str">
            <v>105188712820</v>
          </cell>
          <cell r="C2250" t="str">
            <v>radiophone national Through telephone lines Special expenses on site fixed amount per transmission</v>
          </cell>
          <cell r="D2250" t="str">
            <v>1090</v>
          </cell>
          <cell r="E2250" t="str">
            <v>105188712820</v>
          </cell>
        </row>
        <row r="2251">
          <cell r="B2251" t="str">
            <v>105188722822</v>
          </cell>
          <cell r="C2251" t="str">
            <v>radiophone national Through telephone lines Cancellation 2 to 6 hours before the beginning</v>
          </cell>
          <cell r="D2251" t="str">
            <v>1090</v>
          </cell>
          <cell r="E2251" t="str">
            <v>105188722822</v>
          </cell>
        </row>
        <row r="2252">
          <cell r="B2252" t="str">
            <v>105188722823</v>
          </cell>
          <cell r="C2252" t="str">
            <v>radiophone national Through telephone lines Cancellation up to 2 hours before the beginning</v>
          </cell>
          <cell r="D2252" t="str">
            <v>1090</v>
          </cell>
          <cell r="E2252" t="str">
            <v>105188722823</v>
          </cell>
        </row>
        <row r="2253">
          <cell r="B2253" t="str">
            <v>105188733000</v>
          </cell>
          <cell r="C2253" t="str">
            <v>radiophone national Through telephone lines Temporary lease up to 30 days subscription per access point pair</v>
          </cell>
          <cell r="D2253" t="str">
            <v>1090</v>
          </cell>
          <cell r="E2253" t="str">
            <v>105188733000</v>
          </cell>
        </row>
        <row r="2254">
          <cell r="B2254" t="str">
            <v>105188733001</v>
          </cell>
          <cell r="C2254" t="str">
            <v>radiophone national Through telephone lines Temporary lease up to 30 days subscription per access point twin pair</v>
          </cell>
          <cell r="D2254" t="str">
            <v>1090</v>
          </cell>
          <cell r="E2254" t="str">
            <v>105188733001</v>
          </cell>
        </row>
        <row r="2255">
          <cell r="B2255" t="str">
            <v>105188733002</v>
          </cell>
          <cell r="C2255" t="str">
            <v>radiophone national Through telephone lines Temporary lease up to 30 days line monthly lease pair</v>
          </cell>
          <cell r="D2255" t="str">
            <v>1090</v>
          </cell>
          <cell r="E2255" t="str">
            <v>105188733002</v>
          </cell>
        </row>
        <row r="2256">
          <cell r="B2256" t="str">
            <v>105188733003</v>
          </cell>
          <cell r="C2256" t="str">
            <v>radiophone national Through telephone lines Temporary lease up to 30 days line monthly lease twin pair</v>
          </cell>
          <cell r="D2256" t="str">
            <v>1090</v>
          </cell>
          <cell r="E2256" t="str">
            <v>105188733003</v>
          </cell>
        </row>
        <row r="2257">
          <cell r="B2257" t="str">
            <v>105188733004</v>
          </cell>
          <cell r="C2257" t="str">
            <v>radiophone national Through telephone lines Temporary lease up to 30 days special expenses per lease</v>
          </cell>
          <cell r="D2257" t="str">
            <v>1090</v>
          </cell>
          <cell r="E2257" t="str">
            <v>105188733004</v>
          </cell>
        </row>
        <row r="2258">
          <cell r="B2258" t="str">
            <v>105188740100</v>
          </cell>
          <cell r="C2258" t="str">
            <v>radiophone national Through telephone lines Temporary installation of telephone line up to 30 days domestic transmission</v>
          </cell>
          <cell r="D2258" t="str">
            <v>1090</v>
          </cell>
          <cell r="E2258" t="str">
            <v>105188740100</v>
          </cell>
        </row>
        <row r="2259">
          <cell r="B2259" t="str">
            <v>106001009010</v>
          </cell>
          <cell r="C2259" t="str">
            <v>Outsourcing Real Estate</v>
          </cell>
          <cell r="D2259" t="str">
            <v>9012</v>
          </cell>
          <cell r="E2259" t="str">
            <v>106001009010</v>
          </cell>
        </row>
        <row r="2260">
          <cell r="B2260" t="str">
            <v>106190793258</v>
          </cell>
          <cell r="C2260" t="str">
            <v>radiophone international Through telephone lines Transmission price per minute Europa I</v>
          </cell>
          <cell r="D2260" t="str">
            <v>1090</v>
          </cell>
          <cell r="E2260" t="str">
            <v>106190793258</v>
          </cell>
        </row>
        <row r="2261">
          <cell r="B2261" t="str">
            <v>106190793259</v>
          </cell>
          <cell r="C2261" t="str">
            <v>radiophone international Through telephone lines Transmission price per minute Europa II</v>
          </cell>
          <cell r="D2261" t="str">
            <v>1090</v>
          </cell>
          <cell r="E2261" t="str">
            <v>106190793259</v>
          </cell>
        </row>
        <row r="2262">
          <cell r="B2262" t="str">
            <v>106190793260</v>
          </cell>
          <cell r="C2262" t="str">
            <v>radiophone international Through telephone lines Transmission price per minute World I</v>
          </cell>
          <cell r="D2262" t="str">
            <v>1090</v>
          </cell>
          <cell r="E2262" t="str">
            <v>106190793260</v>
          </cell>
        </row>
        <row r="2263">
          <cell r="B2263" t="str">
            <v>106190793261</v>
          </cell>
          <cell r="C2263" t="str">
            <v>radiophone international Through telephone lines Transmission price per minute World II</v>
          </cell>
          <cell r="D2263" t="str">
            <v>1090</v>
          </cell>
          <cell r="E2263" t="str">
            <v>106190793261</v>
          </cell>
        </row>
        <row r="2264">
          <cell r="B2264" t="str">
            <v>106190802850</v>
          </cell>
          <cell r="C2264" t="str">
            <v>radiophone international Through telephone lines Preparation fixed amount</v>
          </cell>
          <cell r="D2264" t="str">
            <v>1090</v>
          </cell>
          <cell r="E2264" t="str">
            <v>106190802850</v>
          </cell>
        </row>
        <row r="2265">
          <cell r="B2265" t="str">
            <v>106190812852</v>
          </cell>
          <cell r="C2265" t="str">
            <v>radiophone international Through telephone lines Fixed amount per each participating country pair</v>
          </cell>
          <cell r="D2265" t="str">
            <v>1090</v>
          </cell>
          <cell r="E2265" t="str">
            <v>106190812852</v>
          </cell>
        </row>
        <row r="2266">
          <cell r="B2266" t="str">
            <v>106190812853</v>
          </cell>
          <cell r="C2266" t="str">
            <v>radiophone international Through telephone lines Fixed amount per each participating country twin pair</v>
          </cell>
          <cell r="D2266" t="str">
            <v>1090</v>
          </cell>
          <cell r="E2266" t="str">
            <v>106190812853</v>
          </cell>
        </row>
        <row r="2267">
          <cell r="B2267" t="str">
            <v>106190812865</v>
          </cell>
          <cell r="C2267" t="str">
            <v>radiophone international Through telephone lines Cancellation 2 to 6 hours before the beginning</v>
          </cell>
          <cell r="D2267" t="str">
            <v>1090</v>
          </cell>
          <cell r="E2267" t="str">
            <v>106190812867</v>
          </cell>
        </row>
        <row r="2268">
          <cell r="B2268" t="str">
            <v>106190832865</v>
          </cell>
          <cell r="C2268" t="str">
            <v>radiophone international Through telephone lines Cancellation 2 to 6 hours before the beginning</v>
          </cell>
          <cell r="D2268" t="str">
            <v>1090</v>
          </cell>
          <cell r="E2268" t="str">
            <v>106190812867</v>
          </cell>
        </row>
        <row r="2269">
          <cell r="B2269" t="str">
            <v>106190832866</v>
          </cell>
          <cell r="C2269" t="str">
            <v>radiophone international Through telephone lines Cancellation up to 2 hours before the beginning</v>
          </cell>
          <cell r="D2269" t="str">
            <v>1090</v>
          </cell>
          <cell r="E2269" t="str">
            <v>106190812869</v>
          </cell>
        </row>
        <row r="2270">
          <cell r="B2270" t="str">
            <v>106190812866</v>
          </cell>
          <cell r="C2270" t="str">
            <v>radiophone international Through telephone lines Cancellation up to 2 hours before the beginning</v>
          </cell>
          <cell r="D2270" t="str">
            <v>1090</v>
          </cell>
          <cell r="E2270" t="str">
            <v>106190812869</v>
          </cell>
        </row>
        <row r="2271">
          <cell r="B2271" t="str">
            <v>106190842868</v>
          </cell>
          <cell r="C2271" t="str">
            <v>radiophone international Through telephone lines Special expenses on site permanent</v>
          </cell>
          <cell r="D2271" t="str">
            <v>1090</v>
          </cell>
          <cell r="E2271" t="str">
            <v>106190812870</v>
          </cell>
        </row>
        <row r="2272">
          <cell r="B2272" t="str">
            <v>106190812868</v>
          </cell>
          <cell r="C2272" t="str">
            <v>radiophone international Through telephone lines Special expenses on site fixed amount</v>
          </cell>
          <cell r="D2272" t="str">
            <v>1090</v>
          </cell>
          <cell r="E2272" t="str">
            <v>106190812870</v>
          </cell>
        </row>
        <row r="2273">
          <cell r="B2273" t="str">
            <v>106190822863</v>
          </cell>
          <cell r="C2273" t="str">
            <v>radiophone international Through telephone lines Temporary lease up to 30 days special expenses</v>
          </cell>
          <cell r="D2273" t="str">
            <v>1090</v>
          </cell>
          <cell r="E2273" t="str">
            <v>106190822863</v>
          </cell>
        </row>
        <row r="2274">
          <cell r="B2274" t="str">
            <v>106190823262</v>
          </cell>
          <cell r="C2274" t="str">
            <v>radiophone international Through telephone lines Temporary lease up to 30 days monthly fee Europa I</v>
          </cell>
          <cell r="D2274" t="str">
            <v>1090</v>
          </cell>
          <cell r="E2274" t="str">
            <v>106190823262</v>
          </cell>
        </row>
        <row r="2275">
          <cell r="B2275" t="str">
            <v>106190823263</v>
          </cell>
          <cell r="C2275" t="str">
            <v>radiophone international Through telephone lines Temporary lease up to 30 days monthly fee Europa II</v>
          </cell>
          <cell r="D2275" t="str">
            <v>1090</v>
          </cell>
          <cell r="E2275" t="str">
            <v>106190823263</v>
          </cell>
        </row>
        <row r="2276">
          <cell r="B2276" t="str">
            <v>106190823264</v>
          </cell>
          <cell r="C2276" t="str">
            <v>radiophone international Through telephone lines Temporary lease up to 30 days monthly fee World I</v>
          </cell>
          <cell r="D2276" t="str">
            <v>1090</v>
          </cell>
          <cell r="E2276" t="str">
            <v>106190823264</v>
          </cell>
        </row>
        <row r="2277">
          <cell r="B2277" t="str">
            <v>106190823265</v>
          </cell>
          <cell r="C2277" t="str">
            <v>radiophone international Through telephone lines Temporary lease up to 30 days monthly fee World II</v>
          </cell>
          <cell r="D2277" t="str">
            <v>1090</v>
          </cell>
          <cell r="E2277" t="str">
            <v>106190823265</v>
          </cell>
        </row>
        <row r="2278">
          <cell r="B2278" t="str">
            <v>106190830100</v>
          </cell>
          <cell r="C2278" t="str">
            <v>radiophone international Through telephone lines Temporary instalation of telephone line up to 30 days international transmission</v>
          </cell>
          <cell r="D2278" t="str">
            <v>1090</v>
          </cell>
          <cell r="E2278" t="str">
            <v>106190830100</v>
          </cell>
        </row>
        <row r="2279">
          <cell r="B2279" t="str">
            <v>108001009012</v>
          </cell>
          <cell r="C2279" t="str">
            <v>Outsourcing Transport, Car</v>
          </cell>
          <cell r="D2279" t="str">
            <v>9013</v>
          </cell>
          <cell r="E2279" t="str">
            <v>108001009012</v>
          </cell>
        </row>
        <row r="2280">
          <cell r="B2280" t="str">
            <v>108198000002</v>
          </cell>
          <cell r="C2280" t="str">
            <v>Terminal equipment Analog equipment-maintenance</v>
          </cell>
          <cell r="D2280" t="str">
            <v>1041</v>
          </cell>
          <cell r="E2280" t="str">
            <v>108198000002</v>
          </cell>
        </row>
        <row r="2281">
          <cell r="B2281" t="str">
            <v>108198000003</v>
          </cell>
          <cell r="C2281" t="str">
            <v>Terminal equipment Analog equipment -other services</v>
          </cell>
          <cell r="D2281" t="str">
            <v>1041</v>
          </cell>
          <cell r="E2281" t="str">
            <v>108198000003</v>
          </cell>
        </row>
        <row r="2282">
          <cell r="B2282" t="str">
            <v>108198000004</v>
          </cell>
          <cell r="C2282" t="str">
            <v>Terminal equipment Analog equipment -installation costs</v>
          </cell>
          <cell r="D2282" t="str">
            <v>1041</v>
          </cell>
          <cell r="E2282" t="str">
            <v>108198000004</v>
          </cell>
        </row>
        <row r="2283">
          <cell r="B2283" t="str">
            <v>108198000001</v>
          </cell>
          <cell r="C2283" t="str">
            <v>Terminal equipment Analog equipment-lease</v>
          </cell>
          <cell r="D2283" t="str">
            <v>1041</v>
          </cell>
          <cell r="E2283" t="str">
            <v>108198000005</v>
          </cell>
        </row>
        <row r="2284">
          <cell r="B2284" t="str">
            <v>108201000001</v>
          </cell>
          <cell r="C2284" t="str">
            <v>Terminal equipment Analog equipment - leased equipment</v>
          </cell>
          <cell r="D2284" t="str">
            <v>1041</v>
          </cell>
          <cell r="E2284" t="str">
            <v>108198000005</v>
          </cell>
        </row>
        <row r="2285">
          <cell r="B2285" t="str">
            <v>108198003000</v>
          </cell>
          <cell r="C2285" t="str">
            <v>Terminal equipment Analog equipment CLIP device promotion 2002</v>
          </cell>
          <cell r="D2285" t="str">
            <v>1041</v>
          </cell>
          <cell r="E2285" t="str">
            <v>108198002884</v>
          </cell>
        </row>
        <row r="2286">
          <cell r="B2286" t="str">
            <v>108198002882</v>
          </cell>
          <cell r="C2286" t="str">
            <v>Terminal equipment Analog equipment</v>
          </cell>
          <cell r="D2286" t="str">
            <v>1041</v>
          </cell>
          <cell r="E2286" t="str">
            <v>108198002884</v>
          </cell>
        </row>
        <row r="2287">
          <cell r="B2287" t="str">
            <v>108199002887</v>
          </cell>
          <cell r="C2287" t="str">
            <v>Terminal equipment Analog equipment - indirect sale equipment -HTGUI</v>
          </cell>
          <cell r="D2287" t="str">
            <v>1041</v>
          </cell>
          <cell r="E2287" t="str">
            <v>108198002885</v>
          </cell>
        </row>
        <row r="2288">
          <cell r="B2288" t="str">
            <v>108199002889</v>
          </cell>
          <cell r="C2288" t="str">
            <v>Terminal equipment Analog equipment - sale equipment -Htgui</v>
          </cell>
          <cell r="D2288" t="str">
            <v>1041</v>
          </cell>
          <cell r="E2288" t="str">
            <v>108198002885</v>
          </cell>
        </row>
        <row r="2289">
          <cell r="B2289" t="str">
            <v>108199002882</v>
          </cell>
          <cell r="C2289" t="str">
            <v>Terminal equipment Analog equipment - sale equipment</v>
          </cell>
          <cell r="D2289" t="str">
            <v>1041</v>
          </cell>
          <cell r="E2289" t="str">
            <v>108198002885</v>
          </cell>
        </row>
        <row r="2290">
          <cell r="B2290" t="str">
            <v>108198003933</v>
          </cell>
          <cell r="C2290" t="str">
            <v>Terminal equipment Analog equipment - retail</v>
          </cell>
          <cell r="D2290" t="str">
            <v>1041</v>
          </cell>
          <cell r="E2290" t="str">
            <v>108198002885</v>
          </cell>
        </row>
        <row r="2291">
          <cell r="B2291" t="str">
            <v>104100003936</v>
          </cell>
          <cell r="C2291" t="str">
            <v>Terminal equipment discounts -wholesale</v>
          </cell>
          <cell r="D2291" t="str">
            <v>1041</v>
          </cell>
          <cell r="E2291" t="str">
            <v>108198002885</v>
          </cell>
        </row>
        <row r="2292">
          <cell r="B2292" t="str">
            <v>108198002883</v>
          </cell>
          <cell r="C2292" t="str">
            <v>Terminal equipment Analog equipment</v>
          </cell>
          <cell r="D2292" t="str">
            <v>1041</v>
          </cell>
          <cell r="E2292" t="str">
            <v>108198002885</v>
          </cell>
        </row>
        <row r="2293">
          <cell r="B2293" t="str">
            <v>108199002890</v>
          </cell>
          <cell r="C2293" t="str">
            <v>Terminal equipment Analog equipment - promotion indirect sale equipment -HTGUI</v>
          </cell>
          <cell r="D2293" t="str">
            <v>1041</v>
          </cell>
          <cell r="E2293" t="str">
            <v>108198002885</v>
          </cell>
        </row>
        <row r="2294">
          <cell r="B2294" t="str">
            <v>108199000001</v>
          </cell>
          <cell r="C2294" t="str">
            <v>Terminal equipment ISDN equipment-lease</v>
          </cell>
          <cell r="D2294" t="str">
            <v>1041</v>
          </cell>
          <cell r="E2294" t="str">
            <v>108199000001</v>
          </cell>
        </row>
        <row r="2295">
          <cell r="B2295" t="str">
            <v>108199000002</v>
          </cell>
          <cell r="C2295" t="str">
            <v>Terminal equipment ISDN equipment-maintenance</v>
          </cell>
          <cell r="D2295" t="str">
            <v>1041</v>
          </cell>
          <cell r="E2295" t="str">
            <v>108199000002</v>
          </cell>
        </row>
        <row r="2296">
          <cell r="B2296" t="str">
            <v>108199000004</v>
          </cell>
          <cell r="C2296" t="str">
            <v>Terminal equipment ISDN equipment - other service</v>
          </cell>
          <cell r="D2296" t="str">
            <v>1041</v>
          </cell>
          <cell r="E2296" t="str">
            <v>108199000004</v>
          </cell>
        </row>
        <row r="2297">
          <cell r="B2297" t="str">
            <v>108199002884</v>
          </cell>
          <cell r="C2297" t="str">
            <v>Terminal equipment ISDN equipment promotion</v>
          </cell>
          <cell r="D2297" t="str">
            <v>1041</v>
          </cell>
          <cell r="E2297" t="str">
            <v>108199002884</v>
          </cell>
        </row>
        <row r="2298">
          <cell r="B2298" t="str">
            <v>108199002892</v>
          </cell>
          <cell r="C2298" t="str">
            <v>Terminal equipment fee due to preterm cancellation of contract</v>
          </cell>
          <cell r="D2298" t="str">
            <v>1041</v>
          </cell>
          <cell r="E2298" t="str">
            <v>108199002892</v>
          </cell>
        </row>
        <row r="2299">
          <cell r="B2299" t="str">
            <v>108199002893</v>
          </cell>
          <cell r="C2299" t="str">
            <v>Terminal equipment ISDN equipment</v>
          </cell>
          <cell r="D2299" t="str">
            <v>1041</v>
          </cell>
          <cell r="E2299" t="str">
            <v>108199002893</v>
          </cell>
        </row>
        <row r="2300">
          <cell r="B2300" t="str">
            <v>108199002883</v>
          </cell>
          <cell r="C2300" t="str">
            <v>Terminal equipment ISDN equipment</v>
          </cell>
          <cell r="D2300" t="str">
            <v>1041</v>
          </cell>
          <cell r="E2300" t="str">
            <v>108199002894</v>
          </cell>
        </row>
        <row r="2301">
          <cell r="B2301" t="str">
            <v>108199002885</v>
          </cell>
          <cell r="C2301" t="str">
            <v>Terminal equipment ISDN equipment - sale equipment - Htgui</v>
          </cell>
          <cell r="D2301" t="str">
            <v>1041</v>
          </cell>
          <cell r="E2301" t="str">
            <v>108199002894</v>
          </cell>
        </row>
        <row r="2302">
          <cell r="B2302" t="str">
            <v>108199002888</v>
          </cell>
          <cell r="C2302" t="str">
            <v>Terminal equipment ISDN equipment - indirect sale equipment - HTGUI</v>
          </cell>
          <cell r="D2302" t="str">
            <v>1041</v>
          </cell>
          <cell r="E2302" t="str">
            <v>108199002894</v>
          </cell>
        </row>
        <row r="2303">
          <cell r="B2303" t="str">
            <v>108199002886</v>
          </cell>
          <cell r="C2303" t="str">
            <v>Terminal equipment ISDN equipment sale equipment</v>
          </cell>
          <cell r="D2303" t="str">
            <v>1041</v>
          </cell>
          <cell r="E2303" t="str">
            <v>108199002894</v>
          </cell>
        </row>
        <row r="2304">
          <cell r="B2304" t="str">
            <v>108199002891</v>
          </cell>
          <cell r="C2304" t="str">
            <v>Terminal equipment ISDN equipment - promotion indirect sale equipment - HTGUI</v>
          </cell>
          <cell r="D2304" t="str">
            <v>1041</v>
          </cell>
          <cell r="E2304" t="str">
            <v>108199002894</v>
          </cell>
        </row>
        <row r="2305">
          <cell r="B2305" t="str">
            <v>108199003000</v>
          </cell>
          <cell r="C2305" t="str">
            <v>Terminal equipment ISDN equipment Fritz! x USB exchange (PBX)</v>
          </cell>
          <cell r="D2305" t="str">
            <v>1041</v>
          </cell>
          <cell r="E2305" t="str">
            <v>108199003000</v>
          </cell>
        </row>
        <row r="2306">
          <cell r="B2306" t="str">
            <v>108199003002</v>
          </cell>
          <cell r="C2306" t="str">
            <v>Terminal equipment ISDN equipment -installation costs</v>
          </cell>
          <cell r="D2306" t="str">
            <v>1041</v>
          </cell>
          <cell r="E2306" t="str">
            <v>108199003002</v>
          </cell>
        </row>
        <row r="2307">
          <cell r="B2307" t="str">
            <v>108200002885</v>
          </cell>
          <cell r="C2307" t="str">
            <v>Terminal equipment XDSL equipment sale equipment</v>
          </cell>
          <cell r="D2307" t="str">
            <v>1041</v>
          </cell>
          <cell r="E2307" t="str">
            <v>108200002886</v>
          </cell>
        </row>
        <row r="2308">
          <cell r="B2308" t="str">
            <v>108200002884</v>
          </cell>
          <cell r="C2308" t="str">
            <v>Terminal equipment XDSL equipment</v>
          </cell>
          <cell r="D2308" t="str">
            <v>1041</v>
          </cell>
          <cell r="E2308" t="str">
            <v>108200002886</v>
          </cell>
        </row>
        <row r="2309">
          <cell r="B2309" t="str">
            <v>108203002892</v>
          </cell>
          <cell r="C2309" t="str">
            <v>Terminal equipment Cards Card -sale of goods on commission</v>
          </cell>
          <cell r="D2309" t="str">
            <v>1051</v>
          </cell>
          <cell r="E2309" t="str">
            <v>108203002892</v>
          </cell>
        </row>
        <row r="2310">
          <cell r="B2310" t="str">
            <v>108203002893</v>
          </cell>
          <cell r="C2310" t="str">
            <v>Terminal equipment Cards Card - sale equipment - Htgui</v>
          </cell>
          <cell r="D2310" t="str">
            <v>1051</v>
          </cell>
          <cell r="E2310" t="str">
            <v>108203002893</v>
          </cell>
        </row>
        <row r="2311">
          <cell r="B2311" t="str">
            <v>108204000100</v>
          </cell>
          <cell r="C2311" t="str">
            <v>Telephone directory sale of telephone directory regional white pages paper-rev.acc.770720</v>
          </cell>
          <cell r="D2311" t="str">
            <v>1030</v>
          </cell>
          <cell r="E2311" t="str">
            <v>108204000100</v>
          </cell>
        </row>
        <row r="2312">
          <cell r="B2312" t="str">
            <v>108204000101</v>
          </cell>
          <cell r="C2312" t="str">
            <v>Telephone directory sale of telephone directory regional white pages paper-rev.acc.770730</v>
          </cell>
          <cell r="D2312" t="str">
            <v>1030</v>
          </cell>
          <cell r="E2312" t="str">
            <v>108204000101</v>
          </cell>
        </row>
        <row r="2313">
          <cell r="B2313" t="str">
            <v>108204000110</v>
          </cell>
          <cell r="C2313" t="str">
            <v>Telephone directory sale of telephone directory Croatian yellow pages paper-rev.acc.770720</v>
          </cell>
          <cell r="D2313" t="str">
            <v>1030</v>
          </cell>
          <cell r="E2313" t="str">
            <v>108204000110</v>
          </cell>
        </row>
        <row r="2314">
          <cell r="B2314" t="str">
            <v>108204000111</v>
          </cell>
          <cell r="C2314" t="str">
            <v>Telephone directory sale of telephone directory Croatian yellow pages paper-rev.acc.770730</v>
          </cell>
          <cell r="D2314" t="str">
            <v>1030</v>
          </cell>
          <cell r="E2314" t="str">
            <v>108204000111</v>
          </cell>
        </row>
        <row r="2315">
          <cell r="B2315" t="str">
            <v>108204000120</v>
          </cell>
          <cell r="C2315" t="str">
            <v>Telephone directory sale of telephone directory all Croatian white and yellow pages CD-ROM-rev.acc.770720</v>
          </cell>
          <cell r="D2315" t="str">
            <v>1030</v>
          </cell>
          <cell r="E2315" t="str">
            <v>108204000120</v>
          </cell>
        </row>
        <row r="2316">
          <cell r="B2316" t="str">
            <v>108204000121</v>
          </cell>
          <cell r="C2316" t="str">
            <v>Telephone directory sale of telephone directory all Croatian white and yellow pages CD-ROM-rev.acc.770730</v>
          </cell>
          <cell r="D2316" t="str">
            <v>1030</v>
          </cell>
          <cell r="E2316" t="str">
            <v>108204000121</v>
          </cell>
        </row>
        <row r="2317">
          <cell r="B2317" t="str">
            <v>108204000130</v>
          </cell>
          <cell r="C2317" t="str">
            <v>Telephone directory sale of telephone directory CD-ROM edition 2 licenses</v>
          </cell>
          <cell r="D2317" t="str">
            <v>1030</v>
          </cell>
          <cell r="E2317" t="str">
            <v>108204000130</v>
          </cell>
        </row>
        <row r="2318">
          <cell r="B2318" t="str">
            <v>108204000140</v>
          </cell>
          <cell r="C2318" t="str">
            <v>Telephone directory sale of telephone directory CD-ROM edition 5 licenses</v>
          </cell>
          <cell r="D2318" t="str">
            <v>1030</v>
          </cell>
          <cell r="E2318" t="str">
            <v>108204000140</v>
          </cell>
        </row>
        <row r="2319">
          <cell r="B2319" t="str">
            <v>108204000150</v>
          </cell>
          <cell r="C2319" t="str">
            <v>Telephone directory sale of telephone directory CD-ROM edition 40 licenses</v>
          </cell>
          <cell r="D2319" t="str">
            <v>1030</v>
          </cell>
          <cell r="E2319" t="str">
            <v>108204000150</v>
          </cell>
        </row>
        <row r="2320">
          <cell r="B2320" t="str">
            <v>108204000200</v>
          </cell>
          <cell r="C2320" t="str">
            <v>Telephone directory sale of telephone directory mobile network</v>
          </cell>
          <cell r="D2320" t="str">
            <v>1061</v>
          </cell>
          <cell r="E2320" t="str">
            <v>108204000200</v>
          </cell>
        </row>
        <row r="2321">
          <cell r="B2321" t="str">
            <v>108205000160</v>
          </cell>
          <cell r="C2321" t="str">
            <v>Telephone directory others print out from the data base according to type or random per entry</v>
          </cell>
          <cell r="D2321" t="str">
            <v>1030</v>
          </cell>
          <cell r="E2321" t="str">
            <v>108205000160</v>
          </cell>
        </row>
        <row r="2322">
          <cell r="B2322" t="str">
            <v>108205000170</v>
          </cell>
          <cell r="C2322" t="str">
            <v>Telephone directory others print out from the data base for telephone directories of other publishers per entry</v>
          </cell>
          <cell r="D2322" t="str">
            <v>1030</v>
          </cell>
          <cell r="E2322" t="str">
            <v>108205000170</v>
          </cell>
        </row>
        <row r="2323">
          <cell r="B2323" t="str">
            <v>108205000180</v>
          </cell>
          <cell r="C2323" t="str">
            <v>Telephone directory others print out from the data base random data per entry</v>
          </cell>
          <cell r="D2323" t="str">
            <v>1030</v>
          </cell>
          <cell r="E2323" t="str">
            <v>108205000180</v>
          </cell>
        </row>
        <row r="2324">
          <cell r="B2324" t="str">
            <v>108205003555</v>
          </cell>
          <cell r="C2324" t="str">
            <v>Foreign sale - Fixed network</v>
          </cell>
          <cell r="D2324" t="str">
            <v>1090</v>
          </cell>
          <cell r="E2324" t="str">
            <v>108205003555</v>
          </cell>
        </row>
        <row r="2325">
          <cell r="B2325" t="str">
            <v>108300000001</v>
          </cell>
          <cell r="C2325" t="str">
            <v>GSM equipment (postpaid) sale in Htgui</v>
          </cell>
          <cell r="D2325" t="str">
            <v>1061</v>
          </cell>
          <cell r="E2325" t="str">
            <v>108300000001</v>
          </cell>
        </row>
        <row r="2326">
          <cell r="B2326" t="str">
            <v>108300000002</v>
          </cell>
          <cell r="C2326" t="str">
            <v>NMT equipment (postpaid) sale in Htgui</v>
          </cell>
          <cell r="D2326" t="str">
            <v>1061</v>
          </cell>
          <cell r="E2326" t="str">
            <v>108300000002</v>
          </cell>
        </row>
        <row r="2327">
          <cell r="B2327" t="str">
            <v>108300000003</v>
          </cell>
          <cell r="C2327" t="str">
            <v>GSM Handsets (postpaid) sale in Htgui</v>
          </cell>
          <cell r="D2327" t="str">
            <v>1061</v>
          </cell>
          <cell r="E2327" t="str">
            <v>108300000003</v>
          </cell>
        </row>
        <row r="2328">
          <cell r="B2328" t="str">
            <v>108300000004</v>
          </cell>
          <cell r="C2328" t="str">
            <v>Simpa start package sale in Htgui</v>
          </cell>
          <cell r="D2328" t="str">
            <v>1061</v>
          </cell>
          <cell r="E2328" t="str">
            <v>108300000004</v>
          </cell>
        </row>
        <row r="2329">
          <cell r="B2329" t="str">
            <v>108300000005</v>
          </cell>
          <cell r="C2329" t="str">
            <v>Simpa set sale in Htgui</v>
          </cell>
          <cell r="D2329" t="str">
            <v>1061</v>
          </cell>
          <cell r="E2329" t="str">
            <v>108300000005</v>
          </cell>
        </row>
        <row r="2330">
          <cell r="B2330" t="str">
            <v>108300000006</v>
          </cell>
          <cell r="C2330" t="str">
            <v>Simpa prepaid voucher sale in Htgui</v>
          </cell>
          <cell r="D2330" t="str">
            <v>1061</v>
          </cell>
          <cell r="E2330" t="str">
            <v>108300000006</v>
          </cell>
        </row>
        <row r="2331">
          <cell r="B2331" t="str">
            <v>109000000001</v>
          </cell>
          <cell r="C2331" t="str">
            <v>Unrecognized revenue on revenue account 229003 telegrams</v>
          </cell>
          <cell r="D2331" t="str">
            <v>1090</v>
          </cell>
          <cell r="E2331" t="str">
            <v>109000000001</v>
          </cell>
        </row>
        <row r="2332">
          <cell r="B2332" t="str">
            <v>109204942894</v>
          </cell>
          <cell r="C2332" t="str">
            <v>Payphones Telephone and fax services on public place with automatic charge National traffic</v>
          </cell>
          <cell r="D2332" t="str">
            <v>1051</v>
          </cell>
          <cell r="E2332" t="str">
            <v>109204942894</v>
          </cell>
        </row>
        <row r="2333">
          <cell r="B2333" t="str">
            <v>109204952896</v>
          </cell>
          <cell r="C2333" t="str">
            <v>Payphones Telephone and fax services on public place with automatic charge Calls to mobile networks  Mobitel</v>
          </cell>
          <cell r="D2333" t="str">
            <v>1051</v>
          </cell>
          <cell r="E2333" t="str">
            <v>109204952896</v>
          </cell>
        </row>
        <row r="2334">
          <cell r="B2334" t="str">
            <v>109204952897</v>
          </cell>
          <cell r="C2334" t="str">
            <v>Payphones Telephone and fax services on public place with automatic charge Calls to mobile networks  CRONET# VIPnet</v>
          </cell>
          <cell r="D2334" t="str">
            <v>1051</v>
          </cell>
          <cell r="E2334" t="str">
            <v>109204952897</v>
          </cell>
        </row>
        <row r="2335">
          <cell r="B2335" t="str">
            <v>109204962900</v>
          </cell>
          <cell r="C2335" t="str">
            <v>Payphones Telephone and fax services on public place with automatic charge Domestic services with special tariffs  Calls for urgent help  112 - emergency calls</v>
          </cell>
          <cell r="D2335" t="str">
            <v>1051</v>
          </cell>
          <cell r="E2335" t="str">
            <v>109204962900</v>
          </cell>
        </row>
        <row r="2336">
          <cell r="B2336" t="str">
            <v>109204962901</v>
          </cell>
          <cell r="C2336" t="str">
            <v>Payphones Telephone and fax services on public place with automatic charge Domestic services with special tariffs  Calls for urgent help  92 - police</v>
          </cell>
          <cell r="D2336" t="str">
            <v>1051</v>
          </cell>
          <cell r="E2336" t="str">
            <v>109204962901</v>
          </cell>
        </row>
        <row r="2337">
          <cell r="B2337" t="str">
            <v>109204962902</v>
          </cell>
          <cell r="C2337" t="str">
            <v>Payphones Telephone and fax services on public place with automatic charge Domestic services with special tariffs  Calls for urgent help  93 - fire brigade</v>
          </cell>
          <cell r="D2337" t="str">
            <v>1051</v>
          </cell>
          <cell r="E2337" t="str">
            <v>109204962902</v>
          </cell>
        </row>
        <row r="2338">
          <cell r="B2338" t="str">
            <v>109204962903</v>
          </cell>
          <cell r="C2338" t="str">
            <v>Payphones Telephone and fax services on public place with automatic charge Domestic services with special tariffs  Calls for urgent help  94 - urgent medical aid</v>
          </cell>
          <cell r="D2338" t="str">
            <v>1051</v>
          </cell>
          <cell r="E2338" t="str">
            <v>109204962903</v>
          </cell>
        </row>
        <row r="2339">
          <cell r="B2339" t="str">
            <v>109204962904</v>
          </cell>
          <cell r="C2339" t="str">
            <v>Payphones Telephone and fax services on public place with automatic charge Domestic services with special tariffs  Calls for urgent help  985 - Center for information and alarming</v>
          </cell>
          <cell r="D2339" t="str">
            <v>1051</v>
          </cell>
          <cell r="E2339" t="str">
            <v>109204962904</v>
          </cell>
        </row>
        <row r="2340">
          <cell r="B2340" t="str">
            <v>109204962905</v>
          </cell>
          <cell r="C2340" t="str">
            <v>Payphones Telephone and fax services on public place with automatic charge Domestic services with special tariffs  Calls for urgent help  987 - HAK</v>
          </cell>
          <cell r="D2340" t="str">
            <v>1051</v>
          </cell>
          <cell r="E2340" t="str">
            <v>109204962905</v>
          </cell>
        </row>
        <row r="2341">
          <cell r="B2341" t="str">
            <v>109204962906</v>
          </cell>
          <cell r="C2341" t="str">
            <v>Payphones Telephone and fax services on public place with automatic charge Domestic services with special tariffs  Calls for urgent help  9155 - Coast guard</v>
          </cell>
          <cell r="D2341" t="str">
            <v>1051</v>
          </cell>
          <cell r="E2341" t="str">
            <v>109204962906</v>
          </cell>
        </row>
        <row r="2342">
          <cell r="B2342" t="str">
            <v>109204962909</v>
          </cell>
          <cell r="C2342" t="str">
            <v>Payphones Telephone and fax services on public place with automatic charge Domestic services with special tariffs Operator system  901 - annoucement of international calls</v>
          </cell>
          <cell r="D2342" t="str">
            <v>1051</v>
          </cell>
          <cell r="E2342" t="str">
            <v>109204962909</v>
          </cell>
        </row>
        <row r="2343">
          <cell r="B2343" t="str">
            <v>109204962911</v>
          </cell>
          <cell r="C2343" t="str">
            <v>Payphones Telephone and fax services on public place with automatic charge Domestic services with special tariffs  Operator system  904 - registrations for invitations</v>
          </cell>
          <cell r="D2343" t="str">
            <v>1051</v>
          </cell>
          <cell r="E2343" t="str">
            <v>109204962911</v>
          </cell>
        </row>
        <row r="2344">
          <cell r="B2344" t="str">
            <v>109204962912</v>
          </cell>
          <cell r="C2344" t="str">
            <v>Payphones Telephone and fax services on public place with automatic charge Domestic services with special tariffs  Operator system  9122 - controller</v>
          </cell>
          <cell r="D2344" t="str">
            <v>1051</v>
          </cell>
          <cell r="E2344" t="str">
            <v>109204962913</v>
          </cell>
        </row>
        <row r="2345">
          <cell r="B2345" t="str">
            <v>109204962928</v>
          </cell>
          <cell r="C2345" t="str">
            <v>Payphones Telephone and fax services on public place with automatic charge Domestic services with special tariffs  Other  9123 - controller</v>
          </cell>
          <cell r="E2345" t="str">
            <v>109204962913</v>
          </cell>
        </row>
        <row r="2346">
          <cell r="B2346" t="str">
            <v>109204962914</v>
          </cell>
          <cell r="C2346" t="str">
            <v>Payphones Telephone and fax services on public place with automatic charge Domestic services with special tariffs  Other  981 - general information</v>
          </cell>
          <cell r="D2346" t="str">
            <v>1051</v>
          </cell>
          <cell r="E2346" t="str">
            <v>109204962914</v>
          </cell>
        </row>
        <row r="2347">
          <cell r="B2347" t="str">
            <v>109204962915</v>
          </cell>
          <cell r="C2347" t="str">
            <v>Payphones Telephone and fax services on public place with automatic charge Domestic services with special tariffs  Other  988 - information on telephone numbers</v>
          </cell>
          <cell r="D2347" t="str">
            <v>1051</v>
          </cell>
          <cell r="E2347" t="str">
            <v>109204962915</v>
          </cell>
        </row>
        <row r="2348">
          <cell r="B2348" t="str">
            <v>109204962916</v>
          </cell>
          <cell r="C2348" t="str">
            <v>Payphones Telephone and fax services on public place with automatic charge Domestic services with special tariffs  Other  9733 - information on Mobitel</v>
          </cell>
          <cell r="D2348" t="str">
            <v>1051</v>
          </cell>
          <cell r="E2348" t="str">
            <v>109204962916</v>
          </cell>
        </row>
        <row r="2349">
          <cell r="B2349" t="str">
            <v>109204962917</v>
          </cell>
          <cell r="C2349" t="str">
            <v>Payphones Telephone and fax services on public place with automatic charge Domestic services with special tariffs  Other  9831 - contact person of telecommunication center</v>
          </cell>
          <cell r="D2349" t="str">
            <v>1051</v>
          </cell>
          <cell r="E2349" t="str">
            <v>109204962917</v>
          </cell>
        </row>
        <row r="2350">
          <cell r="B2350" t="str">
            <v>109204962918</v>
          </cell>
          <cell r="C2350" t="str">
            <v>Payphones Telephone and fax services on public place with automatic charge Domestic services with special tariffs  Other  9832 - contact person of postal center</v>
          </cell>
          <cell r="D2350" t="str">
            <v>1051</v>
          </cell>
          <cell r="E2350" t="str">
            <v>109204962918</v>
          </cell>
        </row>
        <row r="2351">
          <cell r="B2351" t="str">
            <v>109204962919</v>
          </cell>
          <cell r="C2351" t="str">
            <v>Payphones Telephone and fax services on public place with automatic charge Domestic services with special tariffs  Other  9841 - sports information</v>
          </cell>
          <cell r="D2351" t="str">
            <v>1051</v>
          </cell>
          <cell r="E2351" t="str">
            <v>109204962919</v>
          </cell>
        </row>
        <row r="2352">
          <cell r="B2352" t="str">
            <v>109204962920</v>
          </cell>
          <cell r="C2352" t="str">
            <v>Payphones Telephone and fax services on public place with automatic charge Domestic services with special tariffs  Other  95 - exact time</v>
          </cell>
          <cell r="D2352" t="str">
            <v>1051</v>
          </cell>
          <cell r="E2352" t="str">
            <v>109204962920</v>
          </cell>
        </row>
        <row r="2353">
          <cell r="B2353" t="str">
            <v>109204962922</v>
          </cell>
          <cell r="C2353" t="str">
            <v>Payphones Telephone and fax services on public place with automatic charge Domestic services with special tariffs  Other  9766 - sending of telegrams by facsimile</v>
          </cell>
          <cell r="D2353" t="str">
            <v>1051</v>
          </cell>
          <cell r="E2353" t="str">
            <v>109204962922</v>
          </cell>
        </row>
        <row r="2354">
          <cell r="B2354" t="str">
            <v>109204962923</v>
          </cell>
          <cell r="C2354" t="str">
            <v>Payphones Telephone and fax services on public place with automatic charge Domestic services with special tariffs  Other  977 - report on telephone failure</v>
          </cell>
          <cell r="D2354" t="str">
            <v>1051</v>
          </cell>
          <cell r="E2354" t="str">
            <v>109204962923</v>
          </cell>
        </row>
        <row r="2355">
          <cell r="B2355" t="str">
            <v>109204962924</v>
          </cell>
          <cell r="C2355" t="str">
            <v>Payphones Telephone and fax services on public place with automatic charge Domestic services with special tariffs  Other  978 - report on Mobitel failure</v>
          </cell>
          <cell r="D2355" t="str">
            <v>1051</v>
          </cell>
          <cell r="E2355" t="str">
            <v>109204962924</v>
          </cell>
        </row>
        <row r="2356">
          <cell r="B2356" t="str">
            <v>109204962925</v>
          </cell>
          <cell r="C2356" t="str">
            <v>Payphones Telephone and fax services on public place with automatic charge Domestic services with special tariffs  Other  979 - report on PTU failure</v>
          </cell>
          <cell r="D2356" t="str">
            <v>1051</v>
          </cell>
          <cell r="E2356" t="str">
            <v>109204962925</v>
          </cell>
        </row>
        <row r="2357">
          <cell r="B2357" t="str">
            <v>109204962926</v>
          </cell>
          <cell r="C2357" t="str">
            <v>Payphones Telephone and fax services on public place with automatic charge Domestic services with special tariffs  Other  9120 - bill complaints and information on CRONET</v>
          </cell>
          <cell r="D2357" t="str">
            <v>1051</v>
          </cell>
          <cell r="E2357" t="str">
            <v>109204962926</v>
          </cell>
        </row>
        <row r="2358">
          <cell r="B2358" t="str">
            <v>109204962927</v>
          </cell>
          <cell r="C2358" t="str">
            <v>Payphones Telephone and fax services on public place with automatic charge Domestic services with special tariffs  Other  9121 - Controller</v>
          </cell>
          <cell r="D2358" t="str">
            <v>1051</v>
          </cell>
          <cell r="E2358" t="str">
            <v>109204962927</v>
          </cell>
        </row>
        <row r="2359">
          <cell r="B2359" t="str">
            <v>109204962929</v>
          </cell>
          <cell r="C2359" t="str">
            <v>Payphones Telephone and fax services on public place with automatic charge Domestic services with special tariffs  Other  9124 - telephone bill complaints</v>
          </cell>
          <cell r="D2359" t="str">
            <v>1051</v>
          </cell>
          <cell r="E2359" t="str">
            <v>109204962929</v>
          </cell>
        </row>
        <row r="2360">
          <cell r="B2360" t="str">
            <v>109204962930</v>
          </cell>
          <cell r="C2360" t="str">
            <v>Payphones Telephone and fax services on public place with automatic charge Domestic services with special tariffs  Other  9166 - weather report</v>
          </cell>
          <cell r="D2360" t="str">
            <v>1051</v>
          </cell>
          <cell r="E2360" t="str">
            <v>109204962930</v>
          </cell>
        </row>
        <row r="2361">
          <cell r="B2361" t="str">
            <v>109204962932</v>
          </cell>
          <cell r="C2361" t="str">
            <v>Payphones Telephone and fax services on public place with automatic charge Domestic services with special tariffs  Other  "062 - calls to subscribers with ""universal access number"""</v>
          </cell>
          <cell r="D2361" t="str">
            <v>1051</v>
          </cell>
          <cell r="E2361" t="str">
            <v>109204962932</v>
          </cell>
        </row>
        <row r="2362">
          <cell r="B2362" t="str">
            <v>109204962933</v>
          </cell>
          <cell r="C2362" t="str">
            <v>Payphones Telephone and fax services on public place with automatic charge Domestic services with special tariffs  Other  0800 - access to the service free phone</v>
          </cell>
          <cell r="D2362" t="str">
            <v>1051</v>
          </cell>
          <cell r="E2362" t="str">
            <v>109204962933</v>
          </cell>
        </row>
        <row r="2363">
          <cell r="B2363" t="str">
            <v>109204962944</v>
          </cell>
          <cell r="C2363" t="str">
            <v>Payphones Telephone and fax services on public place with automatic charge Domestic services with special tariffs Paging HRT  9171 - calls to paging operator</v>
          </cell>
          <cell r="D2363" t="str">
            <v>1051</v>
          </cell>
          <cell r="E2363" t="str">
            <v>109204962944</v>
          </cell>
        </row>
        <row r="2364">
          <cell r="B2364" t="str">
            <v>109204962946</v>
          </cell>
          <cell r="C2364" t="str">
            <v>Payphones Telephone and fax services on public place with automatic charge Domestic services with special tariffs  Access to special number of business subscribers  970 - Taxi</v>
          </cell>
          <cell r="D2364" t="str">
            <v>1051</v>
          </cell>
          <cell r="E2364" t="str">
            <v>109204962946</v>
          </cell>
        </row>
        <row r="2365">
          <cell r="B2365" t="str">
            <v>109204962947</v>
          </cell>
          <cell r="C2365" t="str">
            <v>Payphones Telephone and fax services on public place with automatic charge Domestic services with special tariffs  Access to special number of business subscribers  9820 - HEP information</v>
          </cell>
          <cell r="D2365" t="str">
            <v>1051</v>
          </cell>
          <cell r="E2365" t="str">
            <v>109204962947</v>
          </cell>
        </row>
        <row r="2366">
          <cell r="B2366" t="str">
            <v>109204962949</v>
          </cell>
          <cell r="C2366" t="str">
            <v>Payphones Telephone and fax services on public place with automatic charge Domestic services with special tariffs Other 062 200 200 - conference call</v>
          </cell>
          <cell r="D2366" t="str">
            <v>1051</v>
          </cell>
          <cell r="E2366" t="str">
            <v>109204962949</v>
          </cell>
        </row>
        <row r="2367">
          <cell r="B2367" t="str">
            <v>109204963312</v>
          </cell>
          <cell r="C2367" t="str">
            <v>Payphones Telephone and fax services on public place with automatic charge Domestic services with special tariffs  Calls for urgent help  9191- humanitarian purposes calls</v>
          </cell>
          <cell r="D2367" t="str">
            <v>1051</v>
          </cell>
          <cell r="E2367" t="str">
            <v>109204963312</v>
          </cell>
        </row>
        <row r="2368">
          <cell r="B2368" t="str">
            <v>109204963400</v>
          </cell>
          <cell r="C2368" t="str">
            <v>Payphones Telephone and fax services on public place with automatic charge Domestic services with special tariffs Other service number</v>
          </cell>
          <cell r="D2368" t="str">
            <v>1051</v>
          </cell>
          <cell r="E2368" t="str">
            <v>109204963400</v>
          </cell>
        </row>
        <row r="2369">
          <cell r="B2369" t="str">
            <v>109204963401</v>
          </cell>
          <cell r="C2369" t="str">
            <v>Payphones Telephone and fax services on public place with automatic charge Domestic services with special tariffs Other test number</v>
          </cell>
          <cell r="D2369" t="str">
            <v>1051</v>
          </cell>
          <cell r="E2369" t="str">
            <v>109204963401</v>
          </cell>
        </row>
        <row r="2370">
          <cell r="B2370" t="str">
            <v>109204972950</v>
          </cell>
          <cell r="C2370" t="str">
            <v>Payphones Telephone and fax services on public place with automatic charge International calls to fixed network  Europa 1</v>
          </cell>
          <cell r="D2370" t="str">
            <v>1051</v>
          </cell>
          <cell r="E2370" t="str">
            <v>109204972950</v>
          </cell>
        </row>
        <row r="2371">
          <cell r="B2371" t="str">
            <v>109204972951</v>
          </cell>
          <cell r="C2371" t="str">
            <v>Payphones Telephone and fax services on public place with automatic charge International calls to fixed network  Europa 2</v>
          </cell>
          <cell r="D2371" t="str">
            <v>1051</v>
          </cell>
          <cell r="E2371" t="str">
            <v>109204972951</v>
          </cell>
        </row>
        <row r="2372">
          <cell r="B2372" t="str">
            <v>109204972952</v>
          </cell>
          <cell r="C2372" t="str">
            <v>Payphones Telephone and fax services on public place with automatic charge International calls to fixed network  World 1</v>
          </cell>
          <cell r="D2372" t="str">
            <v>1051</v>
          </cell>
          <cell r="E2372" t="str">
            <v>109204972952</v>
          </cell>
        </row>
        <row r="2373">
          <cell r="B2373" t="str">
            <v>109204972953</v>
          </cell>
          <cell r="C2373" t="str">
            <v>Payphones Telephone and fax services on public place with automatic charge International calls to fixed network  World 2</v>
          </cell>
          <cell r="D2373" t="str">
            <v>1051</v>
          </cell>
          <cell r="E2373" t="str">
            <v>109204972953</v>
          </cell>
        </row>
        <row r="2374">
          <cell r="B2374" t="str">
            <v>109204972954</v>
          </cell>
          <cell r="C2374" t="str">
            <v>Payphones Telephone and fax services on public place with automatic charge International calls to fixed network Satellite traffic subzone 5</v>
          </cell>
          <cell r="D2374" t="str">
            <v>1051</v>
          </cell>
          <cell r="E2374" t="str">
            <v>109204972954</v>
          </cell>
        </row>
        <row r="2375">
          <cell r="B2375" t="str">
            <v>109204972955</v>
          </cell>
          <cell r="C2375" t="str">
            <v>Payphones Telephone and fax services on public place with automatic charge International calls to fixed network  Country direct</v>
          </cell>
          <cell r="D2375" t="str">
            <v>1051</v>
          </cell>
          <cell r="E2375" t="str">
            <v>109204972955</v>
          </cell>
        </row>
        <row r="2376">
          <cell r="B2376" t="str">
            <v>109204972956</v>
          </cell>
          <cell r="C2376" t="str">
            <v>Payphones Telephone and fax services on public place with automatic charge International calls to fixed network Satellite traffic subzone 1</v>
          </cell>
          <cell r="D2376" t="str">
            <v>1051</v>
          </cell>
          <cell r="E2376" t="str">
            <v>109204972956</v>
          </cell>
        </row>
        <row r="2377">
          <cell r="B2377" t="str">
            <v>109204972957</v>
          </cell>
          <cell r="C2377" t="str">
            <v>Payphones Telephone and fax services on public place with automatic charge International calls to fixed network Satellite traffic subzone 2</v>
          </cell>
          <cell r="D2377" t="str">
            <v>1051</v>
          </cell>
          <cell r="E2377" t="str">
            <v>109204972957</v>
          </cell>
        </row>
        <row r="2378">
          <cell r="B2378" t="str">
            <v>109204972958</v>
          </cell>
          <cell r="C2378" t="str">
            <v>Payphones Telephone and fax services on public place with automatic charge International calls to fixed network Satellite traffic subzone 3</v>
          </cell>
          <cell r="D2378" t="str">
            <v>1051</v>
          </cell>
          <cell r="E2378" t="str">
            <v>109204972958</v>
          </cell>
        </row>
        <row r="2379">
          <cell r="B2379" t="str">
            <v>109204972959</v>
          </cell>
          <cell r="C2379" t="str">
            <v>Payphones Telephone and fax services on public place with automatic charge International calls to fixed network Satellite traffic subzone 4</v>
          </cell>
          <cell r="D2379" t="str">
            <v>1051</v>
          </cell>
          <cell r="E2379" t="str">
            <v>109204972959</v>
          </cell>
        </row>
        <row r="2380">
          <cell r="B2380" t="str">
            <v>109204982957</v>
          </cell>
          <cell r="C2380" t="str">
            <v>Payphones Telephone and fax services on public place with automatic charge International calls to mobile networks  Group 1</v>
          </cell>
          <cell r="D2380" t="str">
            <v>1051</v>
          </cell>
          <cell r="E2380" t="str">
            <v>109204982957</v>
          </cell>
        </row>
        <row r="2381">
          <cell r="B2381" t="str">
            <v>109204982958</v>
          </cell>
          <cell r="C2381" t="str">
            <v>Payphones Telephone and fax services on public place with automatic charge International calls to mobile networks  Group 2</v>
          </cell>
          <cell r="D2381" t="str">
            <v>1051</v>
          </cell>
          <cell r="E2381" t="str">
            <v>109204982958</v>
          </cell>
        </row>
        <row r="2382">
          <cell r="B2382" t="str">
            <v>109204982959</v>
          </cell>
          <cell r="C2382" t="str">
            <v>Payphones Telephone and fax services on public place with automatic charge International calls to mobile networks  Group 3</v>
          </cell>
          <cell r="D2382" t="str">
            <v>1051</v>
          </cell>
          <cell r="E2382" t="str">
            <v>109204982959</v>
          </cell>
        </row>
        <row r="2383">
          <cell r="B2383" t="str">
            <v>109204982960</v>
          </cell>
          <cell r="C2383" t="str">
            <v>Payphones Telephone and fax services on public place with automatic charge International calls to mobile networks  Group 4</v>
          </cell>
          <cell r="D2383" t="str">
            <v>1051</v>
          </cell>
          <cell r="E2383" t="str">
            <v>109204982960</v>
          </cell>
        </row>
        <row r="2384">
          <cell r="B2384" t="str">
            <v>109205202962</v>
          </cell>
          <cell r="C2384" t="str">
            <v>Payphones Operator assisted telephone and fax service Services in national traffic  National traffic</v>
          </cell>
          <cell r="D2384" t="str">
            <v>1051</v>
          </cell>
          <cell r="E2384" t="str">
            <v>109205202962</v>
          </cell>
        </row>
        <row r="2385">
          <cell r="B2385" t="str">
            <v>109205202964</v>
          </cell>
          <cell r="C2385" t="str">
            <v>Payphones Operator assisted telephone and fax service Services in national traffic  Calls to mobile networks  Mobitel</v>
          </cell>
          <cell r="D2385" t="str">
            <v>1051</v>
          </cell>
          <cell r="E2385" t="str">
            <v>109205202964</v>
          </cell>
        </row>
        <row r="2386">
          <cell r="B2386" t="str">
            <v>109205202965</v>
          </cell>
          <cell r="C2386" t="str">
            <v>Payphones Operator assisted telephone and fax service Services in national traffic  Calls to mobile networks  CRONET# VIPnet</v>
          </cell>
          <cell r="D2386" t="str">
            <v>1051</v>
          </cell>
          <cell r="E2386" t="str">
            <v>109205202965</v>
          </cell>
        </row>
        <row r="2387">
          <cell r="B2387" t="str">
            <v>109205202968</v>
          </cell>
          <cell r="C2387" t="str">
            <v>Payphones Operator assisted telephone and fax service Services in national traffic  Domestic services with special tariffs  Calls for urgent help  112 - emergency calls</v>
          </cell>
          <cell r="D2387" t="str">
            <v>1051</v>
          </cell>
          <cell r="E2387" t="str">
            <v>109205202968</v>
          </cell>
        </row>
        <row r="2388">
          <cell r="B2388" t="str">
            <v>109205202969</v>
          </cell>
          <cell r="C2388" t="str">
            <v>Payphones Operator assisted telephone and fax service Services in national traffic  Domestic services with special tariffs  Calls for urgent help  92 - police</v>
          </cell>
          <cell r="D2388" t="str">
            <v>1051</v>
          </cell>
          <cell r="E2388" t="str">
            <v>109205202969</v>
          </cell>
        </row>
        <row r="2389">
          <cell r="B2389" t="str">
            <v>109205202970</v>
          </cell>
          <cell r="C2389" t="str">
            <v>Payphones Operator assisted telephone and fax service Services in national traffic  Domestic services with special tariffs  Calls for urgent help  93 - fire brigade</v>
          </cell>
          <cell r="D2389" t="str">
            <v>1051</v>
          </cell>
          <cell r="E2389" t="str">
            <v>109205202970</v>
          </cell>
        </row>
        <row r="2390">
          <cell r="B2390" t="str">
            <v>109205202971</v>
          </cell>
          <cell r="C2390" t="str">
            <v>Payphones Operator assisted telephone and fax service Services in national traffic  Domestic services with special tariffs  Calls for urgent help  94 - urgent medical aid</v>
          </cell>
          <cell r="D2390" t="str">
            <v>1051</v>
          </cell>
          <cell r="E2390" t="str">
            <v>109205202971</v>
          </cell>
        </row>
        <row r="2391">
          <cell r="B2391" t="str">
            <v>109205202972</v>
          </cell>
          <cell r="C2391" t="str">
            <v>Payphones Operator assisted telephone and fax service Services in national traffic  Domestic services with special tariffs  Calls for urgent help  985 - Center for information and alarming</v>
          </cell>
          <cell r="D2391" t="str">
            <v>1051</v>
          </cell>
          <cell r="E2391" t="str">
            <v>109205202972</v>
          </cell>
        </row>
        <row r="2392">
          <cell r="B2392" t="str">
            <v>109205202973</v>
          </cell>
          <cell r="C2392" t="str">
            <v>Payphones Operator assisted telephone and fax service Services in national traffic  Domestic services with special tariffs  Calls for urgent help  987 - HAK</v>
          </cell>
          <cell r="D2392" t="str">
            <v>1051</v>
          </cell>
          <cell r="E2392" t="str">
            <v>109205202973</v>
          </cell>
        </row>
        <row r="2393">
          <cell r="B2393" t="str">
            <v>109205202974</v>
          </cell>
          <cell r="C2393" t="str">
            <v>Payphones Operator assisted telephone and fax service Services in national traffic  Domestic services with special tariffs  Calls for urgent help  9155 - Coast guard</v>
          </cell>
          <cell r="D2393" t="str">
            <v>1051</v>
          </cell>
          <cell r="E2393" t="str">
            <v>109205202974</v>
          </cell>
        </row>
        <row r="2394">
          <cell r="B2394" t="str">
            <v>109205202977</v>
          </cell>
          <cell r="C2394" t="str">
            <v>Payphones Operator assisted telephone and fax service Services in national traffic  Domestic services with special tariffs Operator system  901 - annoucement of interntional calls</v>
          </cell>
          <cell r="D2394" t="str">
            <v>1051</v>
          </cell>
          <cell r="E2394" t="str">
            <v>109205202977</v>
          </cell>
        </row>
        <row r="2395">
          <cell r="B2395" t="str">
            <v>109205202979</v>
          </cell>
          <cell r="C2395" t="str">
            <v>Payphones Operator assisted telephone and fax service Services in national traffic  Domestic services with special tariffs  Operator system  904 - registrations for invitations</v>
          </cell>
          <cell r="D2395" t="str">
            <v>1051</v>
          </cell>
          <cell r="E2395" t="str">
            <v>109205202979</v>
          </cell>
        </row>
        <row r="2396">
          <cell r="B2396" t="str">
            <v>109205202996</v>
          </cell>
          <cell r="C2396" t="str">
            <v>Payphones Operator assisted telephone and fax service Services in national traffic  Domestic services with special tariffs  Other  9123 - controller</v>
          </cell>
          <cell r="D2396" t="str">
            <v>1051</v>
          </cell>
          <cell r="E2396" t="str">
            <v>109205202981</v>
          </cell>
        </row>
        <row r="2397">
          <cell r="B2397" t="str">
            <v>109205202980</v>
          </cell>
          <cell r="C2397" t="str">
            <v>Payphones Operator assisted telephone and fax service Services in national traffic  Domestic services with special tariffs  Operator system  9122 - controller</v>
          </cell>
          <cell r="D2397" t="str">
            <v>1051</v>
          </cell>
          <cell r="E2397" t="str">
            <v>109205202981</v>
          </cell>
        </row>
        <row r="2398">
          <cell r="B2398" t="str">
            <v>109205202982</v>
          </cell>
          <cell r="C2398" t="str">
            <v>Payphones Operator assisted telephone and fax service Services in national traffic  Domestic services with special tariffs  Other  981 - general information</v>
          </cell>
          <cell r="D2398" t="str">
            <v>1051</v>
          </cell>
          <cell r="E2398" t="str">
            <v>109205202982</v>
          </cell>
        </row>
        <row r="2399">
          <cell r="B2399" t="str">
            <v>109205202983</v>
          </cell>
          <cell r="C2399" t="str">
            <v>Payphones Operator assisted telephone and fax service Services in national traffic  Domestic services with special tariffs  Other  988 - information on telephone numbers</v>
          </cell>
          <cell r="D2399" t="str">
            <v>1051</v>
          </cell>
          <cell r="E2399" t="str">
            <v>109205202983</v>
          </cell>
        </row>
        <row r="2400">
          <cell r="B2400" t="str">
            <v>109205202984</v>
          </cell>
          <cell r="C2400" t="str">
            <v>Payphones Operator assisted telephone and fax service Services in national traffic  Domestic services with special tariffs  Other  9733 - information on Mobitel</v>
          </cell>
          <cell r="D2400" t="str">
            <v>1051</v>
          </cell>
          <cell r="E2400" t="str">
            <v>109205202984</v>
          </cell>
        </row>
        <row r="2401">
          <cell r="B2401" t="str">
            <v>109205202985</v>
          </cell>
          <cell r="C2401" t="str">
            <v>Payphones Operator assisted telephone and fax service Services in national traffic  Domestic services with special tariffs  Other  9831 - contact person of telecommunication center</v>
          </cell>
          <cell r="D2401" t="str">
            <v>1051</v>
          </cell>
          <cell r="E2401" t="str">
            <v>109205202985</v>
          </cell>
        </row>
        <row r="2402">
          <cell r="B2402" t="str">
            <v>109205202986</v>
          </cell>
          <cell r="C2402" t="str">
            <v>Payphones Operator assisted telephone and fax service Services in national traffic  Domestic services with special tariffs  Other  9832 - contact person of postal center</v>
          </cell>
          <cell r="D2402" t="str">
            <v>1051</v>
          </cell>
          <cell r="E2402" t="str">
            <v>109205202986</v>
          </cell>
        </row>
        <row r="2403">
          <cell r="B2403" t="str">
            <v>109205202987</v>
          </cell>
          <cell r="C2403" t="str">
            <v>Payphones Operator assisted telephone and fax service Services in national traffic  Domestic services with special tariffs  Other  9841 - sports information</v>
          </cell>
          <cell r="D2403" t="str">
            <v>1051</v>
          </cell>
          <cell r="E2403" t="str">
            <v>109205202987</v>
          </cell>
        </row>
        <row r="2404">
          <cell r="B2404" t="str">
            <v>109205202988</v>
          </cell>
          <cell r="C2404" t="str">
            <v>Payphones Operator assisted telephone and fax service Services in national traffic  Domestic services with special tariffs  Other  95 - exact time</v>
          </cell>
          <cell r="D2404" t="str">
            <v>1051</v>
          </cell>
          <cell r="E2404" t="str">
            <v>109205202988</v>
          </cell>
        </row>
        <row r="2405">
          <cell r="B2405" t="str">
            <v>109205202990</v>
          </cell>
          <cell r="C2405" t="str">
            <v>Payphones Operator assisted telephone and fax service Services in national traffic  Domestic services with special tariffs  Other  9766 - sending of telegrams by facsimile</v>
          </cell>
          <cell r="D2405" t="str">
            <v>1051</v>
          </cell>
          <cell r="E2405" t="str">
            <v>109205202990</v>
          </cell>
        </row>
        <row r="2406">
          <cell r="B2406" t="str">
            <v>109205202991</v>
          </cell>
          <cell r="C2406" t="str">
            <v>Payphones Operator assisted telephone and fax service Services in national traffic  Domestic services with special tariffs  Other  977 - report on telephone failure</v>
          </cell>
          <cell r="D2406" t="str">
            <v>1051</v>
          </cell>
          <cell r="E2406" t="str">
            <v>109205202991</v>
          </cell>
        </row>
        <row r="2407">
          <cell r="B2407" t="str">
            <v>109205202992</v>
          </cell>
          <cell r="C2407" t="str">
            <v>Payphones Operator assisted telephone and fax service Services in national traffic  Domestic services with special tariffs  Other  978 - report on Mobitel failure</v>
          </cell>
          <cell r="D2407" t="str">
            <v>1051</v>
          </cell>
          <cell r="E2407" t="str">
            <v>109205202992</v>
          </cell>
        </row>
        <row r="2408">
          <cell r="B2408" t="str">
            <v>109205202993</v>
          </cell>
          <cell r="C2408" t="str">
            <v>Payphones Operator assisted telephone and fax service Services in national traffic  Domestic services with special tariffs  Other  979 - report on PTU failure</v>
          </cell>
          <cell r="D2408" t="str">
            <v>1051</v>
          </cell>
          <cell r="E2408" t="str">
            <v>109205202993</v>
          </cell>
        </row>
        <row r="2409">
          <cell r="B2409" t="str">
            <v>109205202994</v>
          </cell>
          <cell r="C2409" t="str">
            <v>Payphones Operator assisted telephone and fax service Services in national traffic  Domestic services with special tariffs  Other  9120 - bill complaints and information on CRONET</v>
          </cell>
          <cell r="D2409" t="str">
            <v>1051</v>
          </cell>
          <cell r="E2409" t="str">
            <v>109205202994</v>
          </cell>
        </row>
        <row r="2410">
          <cell r="B2410" t="str">
            <v>109205202995</v>
          </cell>
          <cell r="C2410" t="str">
            <v>Payphones Operator assisted telephone and fax service Services in national traffic  Domestic services with special tariffs  Other  9121 - Controller</v>
          </cell>
          <cell r="D2410" t="str">
            <v>1051</v>
          </cell>
          <cell r="E2410" t="str">
            <v>109205202995</v>
          </cell>
        </row>
        <row r="2411">
          <cell r="B2411" t="str">
            <v>109205202997</v>
          </cell>
          <cell r="C2411" t="str">
            <v>Payphones Operator assisted telephone and fax service Services in national traffic  Domestic services with special tariffs  Other  9124 - telephone bill complaints</v>
          </cell>
          <cell r="D2411" t="str">
            <v>1051</v>
          </cell>
          <cell r="E2411" t="str">
            <v>109205202997</v>
          </cell>
        </row>
        <row r="2412">
          <cell r="B2412" t="str">
            <v>109205202998</v>
          </cell>
          <cell r="C2412" t="str">
            <v>Payphones Operator assisted telephone and fax service Services in national traffic  Domestic services with special tariffs  Other  9166 - weather report</v>
          </cell>
          <cell r="D2412" t="str">
            <v>1051</v>
          </cell>
          <cell r="E2412" t="str">
            <v>109205202998</v>
          </cell>
        </row>
        <row r="2413">
          <cell r="B2413" t="str">
            <v>109205203000</v>
          </cell>
          <cell r="C2413" t="str">
            <v>Payphones Operator assisted telephone and fax service Services in national traffic  Domestic services with special tariffs  Other  "062 - calls to subscribers with ""universal access number"""</v>
          </cell>
          <cell r="D2413" t="str">
            <v>1051</v>
          </cell>
          <cell r="E2413" t="str">
            <v>109205203000</v>
          </cell>
        </row>
        <row r="2414">
          <cell r="B2414" t="str">
            <v>109205203001</v>
          </cell>
          <cell r="C2414" t="str">
            <v>Payphones Operator assisted telephone and fax service Services in national traffic  Domestic services with special tariffs  Other  0800 - access to the service free phone</v>
          </cell>
          <cell r="D2414" t="str">
            <v>1051</v>
          </cell>
          <cell r="E2414" t="str">
            <v>109205203001</v>
          </cell>
        </row>
        <row r="2415">
          <cell r="B2415" t="str">
            <v>109205203012</v>
          </cell>
          <cell r="C2415" t="str">
            <v>Payphones Operator assisted telephone and fax service Services in national traffic Domestic services with special tariffs Paging HRT  9171 - calls to paging operator</v>
          </cell>
          <cell r="D2415" t="str">
            <v>1051</v>
          </cell>
          <cell r="E2415" t="str">
            <v>109205203012</v>
          </cell>
        </row>
        <row r="2416">
          <cell r="B2416" t="str">
            <v>109205203014</v>
          </cell>
          <cell r="C2416" t="str">
            <v>Payphones Operator assisted telephone and fax service Services in national traffic  Domestic services with special tariffs  Access to special number of business subscribers  970 - Taxi</v>
          </cell>
          <cell r="D2416" t="str">
            <v>1051</v>
          </cell>
          <cell r="E2416" t="str">
            <v>109205203014</v>
          </cell>
        </row>
        <row r="2417">
          <cell r="B2417" t="str">
            <v>109205203015</v>
          </cell>
          <cell r="C2417" t="str">
            <v>Payphones Operator assisted telephone and fax service Services in national traffic  Domestic services with special tariffs  Access to special number of business subscribers  9820 - HEP information</v>
          </cell>
          <cell r="D2417" t="str">
            <v>1051</v>
          </cell>
          <cell r="E2417" t="str">
            <v>109205203015</v>
          </cell>
        </row>
        <row r="2418">
          <cell r="B2418" t="str">
            <v>109205203313</v>
          </cell>
          <cell r="C2418" t="str">
            <v>Payphones Operator assisted telephone and fax service Services in national traffic  Domestic services with special tariffs  Calls for urgent help  9191- humanitarian purposes calls</v>
          </cell>
          <cell r="D2418" t="str">
            <v>1051</v>
          </cell>
          <cell r="E2418" t="str">
            <v>109205203313</v>
          </cell>
        </row>
        <row r="2419">
          <cell r="B2419" t="str">
            <v>109205203314</v>
          </cell>
          <cell r="C2419" t="str">
            <v>Payphones Operator assissted telephone and fax service Services in national traffic Domestic services with special tariffs Other service number</v>
          </cell>
          <cell r="D2419" t="str">
            <v>1051</v>
          </cell>
          <cell r="E2419" t="str">
            <v>109205203314</v>
          </cell>
        </row>
        <row r="2420">
          <cell r="B2420" t="str">
            <v>109205203315</v>
          </cell>
          <cell r="C2420" t="str">
            <v>Payphones Operator assissted telephone and fax service Services in national traffic Domestic services with special tariffs Other test numbers</v>
          </cell>
          <cell r="D2420" t="str">
            <v>1051</v>
          </cell>
          <cell r="E2420" t="str">
            <v>109205203315</v>
          </cell>
        </row>
        <row r="2421">
          <cell r="B2421" t="str">
            <v>109205203402</v>
          </cell>
          <cell r="C2421" t="str">
            <v>Payphones Operator assissted telephone and fax service Services in national traffic Domestic services with special tariffs Other 062 200 200 - conference call</v>
          </cell>
          <cell r="D2421" t="str">
            <v>1051</v>
          </cell>
          <cell r="E2421" t="str">
            <v>109205203402</v>
          </cell>
        </row>
        <row r="2422">
          <cell r="B2422" t="str">
            <v>109205213020</v>
          </cell>
          <cell r="C2422" t="str">
            <v>Payphones Operator assisted telephone and fax service Services in international traffic  Europa 1</v>
          </cell>
          <cell r="D2422" t="str">
            <v>1051</v>
          </cell>
          <cell r="E2422" t="str">
            <v>109205213020</v>
          </cell>
        </row>
        <row r="2423">
          <cell r="B2423" t="str">
            <v>109205213021</v>
          </cell>
          <cell r="C2423" t="str">
            <v>Payphones Operator assisted telephone and fax service Services in international traffic  Europa 2</v>
          </cell>
          <cell r="D2423" t="str">
            <v>1051</v>
          </cell>
          <cell r="E2423" t="str">
            <v>109205213021</v>
          </cell>
        </row>
        <row r="2424">
          <cell r="B2424" t="str">
            <v>109205213022</v>
          </cell>
          <cell r="C2424" t="str">
            <v>Payphones Operator assisted telephone and fax service Services in international traffic  World 1</v>
          </cell>
          <cell r="D2424" t="str">
            <v>1051</v>
          </cell>
          <cell r="E2424" t="str">
            <v>109205213022</v>
          </cell>
        </row>
        <row r="2425">
          <cell r="B2425" t="str">
            <v>109205213023</v>
          </cell>
          <cell r="C2425" t="str">
            <v>Payphones Operator assisted telephone and fax service Services in international traffic  World 2</v>
          </cell>
          <cell r="D2425" t="str">
            <v>1051</v>
          </cell>
          <cell r="E2425" t="str">
            <v>109205213023</v>
          </cell>
        </row>
        <row r="2426">
          <cell r="B2426" t="str">
            <v>109205213024</v>
          </cell>
          <cell r="C2426" t="str">
            <v>Payphones Operator assisted telephone and fax service Services in international traffic Satellite traffic subzone 5</v>
          </cell>
          <cell r="D2426" t="str">
            <v>1051</v>
          </cell>
          <cell r="E2426" t="str">
            <v>109205213024</v>
          </cell>
        </row>
        <row r="2427">
          <cell r="B2427" t="str">
            <v>109205213027</v>
          </cell>
          <cell r="C2427" t="str">
            <v>Payphones Operator assisted telephone and fax service Services in international traffic calls to mobile networks Group 1</v>
          </cell>
          <cell r="D2427" t="str">
            <v>1051</v>
          </cell>
          <cell r="E2427" t="str">
            <v>109205213027</v>
          </cell>
        </row>
        <row r="2428">
          <cell r="B2428" t="str">
            <v>109205213028</v>
          </cell>
          <cell r="C2428" t="str">
            <v>Payphones Operator assisted telephone and fax service Services in international traffic calls to mobile networks Group 2</v>
          </cell>
          <cell r="D2428" t="str">
            <v>1051</v>
          </cell>
          <cell r="E2428" t="str">
            <v>109205213028</v>
          </cell>
        </row>
        <row r="2429">
          <cell r="B2429" t="str">
            <v>109205213029</v>
          </cell>
          <cell r="C2429" t="str">
            <v>Payphones Operator assisted telephone and fax service Services in international traffic calls to mobile networks Group 3</v>
          </cell>
          <cell r="D2429" t="str">
            <v>1051</v>
          </cell>
          <cell r="E2429" t="str">
            <v>109205213029</v>
          </cell>
        </row>
        <row r="2430">
          <cell r="B2430" t="str">
            <v>109205213030</v>
          </cell>
          <cell r="C2430" t="str">
            <v>Payphones Operator assisted telephone and fax service Services in international traffic calls to mobile networks Group 4</v>
          </cell>
          <cell r="D2430" t="str">
            <v>1051</v>
          </cell>
          <cell r="E2430" t="str">
            <v>109205213030</v>
          </cell>
        </row>
        <row r="2431">
          <cell r="B2431" t="str">
            <v>109205213031</v>
          </cell>
          <cell r="C2431" t="str">
            <v>Payphones Operator assisted telephone and fax service Services in international traffic Satellite traffic subzone 1</v>
          </cell>
          <cell r="D2431" t="str">
            <v>1051</v>
          </cell>
          <cell r="E2431" t="str">
            <v>109205213031</v>
          </cell>
        </row>
        <row r="2432">
          <cell r="B2432" t="str">
            <v>109205213032</v>
          </cell>
          <cell r="C2432" t="str">
            <v>Payphones Operator assisted telephone and fax service Services in international traffic Satellite traffic subzone 2</v>
          </cell>
          <cell r="D2432" t="str">
            <v>1051</v>
          </cell>
          <cell r="E2432" t="str">
            <v>109205213032</v>
          </cell>
        </row>
        <row r="2433">
          <cell r="B2433" t="str">
            <v>109205213033</v>
          </cell>
          <cell r="C2433" t="str">
            <v>Payphones Operator assisted telephone and fax service Services in international traffic Satellite traffic subzone 3</v>
          </cell>
          <cell r="D2433" t="str">
            <v>1051</v>
          </cell>
          <cell r="E2433" t="str">
            <v>109205213033</v>
          </cell>
        </row>
        <row r="2434">
          <cell r="B2434" t="str">
            <v>109205213034</v>
          </cell>
          <cell r="C2434" t="str">
            <v>Payphones Operator assisted telephone and fax service Services in international traffic Satellite traffic subzone 4</v>
          </cell>
          <cell r="D2434" t="str">
            <v>1051</v>
          </cell>
          <cell r="E2434" t="str">
            <v>109205213034</v>
          </cell>
        </row>
        <row r="2435">
          <cell r="B2435" t="str">
            <v>110207003001</v>
          </cell>
          <cell r="C2435" t="str">
            <v>Telegrams and telex telegrams International - naval</v>
          </cell>
          <cell r="D2435" t="str">
            <v>1090</v>
          </cell>
          <cell r="E2435" t="str">
            <v>110207003001</v>
          </cell>
        </row>
        <row r="2436">
          <cell r="B2436" t="str">
            <v>110207003045</v>
          </cell>
          <cell r="C2436" t="str">
            <v>Telegrams and telex telegrams National</v>
          </cell>
          <cell r="D2436" t="str">
            <v>1090</v>
          </cell>
          <cell r="E2436" t="str">
            <v>110207003045</v>
          </cell>
        </row>
        <row r="2437">
          <cell r="B2437" t="str">
            <v>110207003046</v>
          </cell>
          <cell r="C2437" t="str">
            <v>Telegrams and telex telegrams International Zone 1</v>
          </cell>
          <cell r="D2437" t="str">
            <v>1090</v>
          </cell>
          <cell r="E2437" t="str">
            <v>110207003046</v>
          </cell>
        </row>
        <row r="2438">
          <cell r="B2438" t="str">
            <v>110207003047</v>
          </cell>
          <cell r="C2438" t="str">
            <v>Telegrams and telex telegrams International Zone 2</v>
          </cell>
          <cell r="D2438" t="str">
            <v>1090</v>
          </cell>
          <cell r="E2438" t="str">
            <v>110207003047</v>
          </cell>
        </row>
        <row r="2439">
          <cell r="B2439" t="str">
            <v>110207003048</v>
          </cell>
          <cell r="C2439" t="str">
            <v>Telegrams and telex telegrams International Zone 3</v>
          </cell>
          <cell r="D2439" t="str">
            <v>1090</v>
          </cell>
          <cell r="E2439" t="str">
            <v>110207003048</v>
          </cell>
        </row>
        <row r="2440">
          <cell r="B2440" t="str">
            <v>110207003050</v>
          </cell>
          <cell r="C2440" t="str">
            <v>Telegrams and telex telegrams special delivery</v>
          </cell>
          <cell r="D2440" t="str">
            <v>1090</v>
          </cell>
          <cell r="E2440" t="str">
            <v>110207003050</v>
          </cell>
        </row>
        <row r="2441">
          <cell r="B2441" t="str">
            <v>110208003049</v>
          </cell>
          <cell r="C2441" t="str">
            <v>Telex installation of subscriber terminal equipment  installation to telex network# per line permanent and temporary</v>
          </cell>
          <cell r="D2441" t="str">
            <v>1090</v>
          </cell>
          <cell r="E2441" t="str">
            <v>110208003049</v>
          </cell>
        </row>
        <row r="2442">
          <cell r="B2442" t="str">
            <v>110208003050</v>
          </cell>
          <cell r="C2442" t="str">
            <v>Telex installation of subscriber terminal equipment  installation to group of lines (PBX)# per circuit permanent and temporary</v>
          </cell>
          <cell r="D2442" t="str">
            <v>1090</v>
          </cell>
          <cell r="E2442" t="str">
            <v>110208003050</v>
          </cell>
        </row>
        <row r="2443">
          <cell r="B2443" t="str">
            <v>110208003052</v>
          </cell>
          <cell r="C2443" t="str">
            <v>Telex Subscription for subscriber terminal equipment  Subscription for main telex line# per line</v>
          </cell>
          <cell r="D2443" t="str">
            <v>1011</v>
          </cell>
          <cell r="E2443" t="str">
            <v>110208003052</v>
          </cell>
        </row>
        <row r="2444">
          <cell r="B2444" t="str">
            <v>110208003053</v>
          </cell>
          <cell r="C2444" t="str">
            <v>Telex Subscription for subscriber terminal equipment Subscription for group of telex lines# per circuit</v>
          </cell>
          <cell r="D2444" t="str">
            <v>1011</v>
          </cell>
          <cell r="E2444" t="str">
            <v>110208003053</v>
          </cell>
        </row>
        <row r="2445">
          <cell r="B2445" t="str">
            <v>110208003054</v>
          </cell>
          <cell r="C2445" t="str">
            <v>Telex Subscription for subscriber terminal equipment Subscription for other terminal equipment connected to telex exchange# per circuit</v>
          </cell>
          <cell r="D2445" t="str">
            <v>1011</v>
          </cell>
          <cell r="E2445" t="str">
            <v>110208003054</v>
          </cell>
        </row>
        <row r="2446">
          <cell r="B2446" t="str">
            <v>110208003056</v>
          </cell>
          <cell r="C2446" t="str">
            <v>Telex National traffic  Zone I (local traffic)</v>
          </cell>
          <cell r="D2446" t="str">
            <v>1090</v>
          </cell>
          <cell r="E2446" t="str">
            <v>110208003056</v>
          </cell>
        </row>
        <row r="2447">
          <cell r="B2447" t="str">
            <v>110208003058</v>
          </cell>
          <cell r="C2447" t="str">
            <v>Telex International traffic  Zone I</v>
          </cell>
          <cell r="D2447" t="str">
            <v>1090</v>
          </cell>
          <cell r="E2447" t="str">
            <v>110208003058</v>
          </cell>
        </row>
        <row r="2448">
          <cell r="B2448" t="str">
            <v>110208003059</v>
          </cell>
          <cell r="C2448" t="str">
            <v>Telex International traffic Zone II</v>
          </cell>
          <cell r="D2448" t="str">
            <v>1090</v>
          </cell>
          <cell r="E2448" t="str">
            <v>110208003059</v>
          </cell>
        </row>
        <row r="2449">
          <cell r="B2449" t="str">
            <v>110208003060</v>
          </cell>
          <cell r="C2449" t="str">
            <v>Telex International traffic Zone III</v>
          </cell>
          <cell r="D2449" t="str">
            <v>1090</v>
          </cell>
          <cell r="E2449" t="str">
            <v>110208003060</v>
          </cell>
        </row>
        <row r="2450">
          <cell r="B2450" t="str">
            <v>110208003061</v>
          </cell>
          <cell r="C2450" t="str">
            <v>Telex International traffic Inmarsat</v>
          </cell>
          <cell r="D2450" t="str">
            <v>1090</v>
          </cell>
          <cell r="E2450" t="str">
            <v>110208003061</v>
          </cell>
        </row>
        <row r="2451">
          <cell r="B2451" t="str">
            <v>110208003063</v>
          </cell>
          <cell r="C2451" t="str">
            <v>Telex Additional services Information on numbers of subscriber teletypes# per information (2#5 min)</v>
          </cell>
          <cell r="D2451" t="str">
            <v>1090</v>
          </cell>
          <cell r="E2451" t="str">
            <v>110208003063</v>
          </cell>
        </row>
        <row r="2452">
          <cell r="B2452" t="str">
            <v>110208003064</v>
          </cell>
          <cell r="C2452" t="str">
            <v>Telex Additional services Information on the duration of telex connection# monthly subscription</v>
          </cell>
          <cell r="D2452" t="str">
            <v>1090</v>
          </cell>
          <cell r="E2452" t="str">
            <v>110208003064</v>
          </cell>
        </row>
        <row r="2453">
          <cell r="B2453" t="str">
            <v>110208003066</v>
          </cell>
          <cell r="C2453" t="str">
            <v>Telex Additional services  Abbreviated dialing  monthly subscription</v>
          </cell>
          <cell r="D2453" t="str">
            <v>1090</v>
          </cell>
          <cell r="E2453" t="str">
            <v>110208003066</v>
          </cell>
        </row>
        <row r="2454">
          <cell r="B2454" t="str">
            <v>110208003067</v>
          </cell>
          <cell r="C2454" t="str">
            <v>Telex Additional services Abbreviated dialing opening of number list</v>
          </cell>
          <cell r="D2454" t="str">
            <v>1090</v>
          </cell>
          <cell r="E2454" t="str">
            <v>110208003067</v>
          </cell>
        </row>
        <row r="2455">
          <cell r="B2455" t="str">
            <v>110208003068</v>
          </cell>
          <cell r="C2455" t="str">
            <v>Telex Additional services Abbreviated dialing every change of the number list</v>
          </cell>
          <cell r="D2455" t="str">
            <v>1090</v>
          </cell>
          <cell r="E2455" t="str">
            <v>110208003068</v>
          </cell>
        </row>
        <row r="2456">
          <cell r="B2456" t="str">
            <v>110208003069</v>
          </cell>
          <cell r="C2456" t="str">
            <v>Telex Additional services Direct call# monthly subscription</v>
          </cell>
          <cell r="D2456" t="str">
            <v>1090</v>
          </cell>
          <cell r="E2456" t="str">
            <v>110208003069</v>
          </cell>
        </row>
        <row r="2457">
          <cell r="B2457" t="str">
            <v>110208003071</v>
          </cell>
          <cell r="C2457" t="str">
            <v>Telex Additional services Call to several addresses (circular connection) monthly subscription</v>
          </cell>
          <cell r="D2457" t="str">
            <v>1090</v>
          </cell>
          <cell r="E2457" t="str">
            <v>110208003071</v>
          </cell>
        </row>
        <row r="2458">
          <cell r="B2458" t="str">
            <v>110208003072</v>
          </cell>
          <cell r="C2458" t="str">
            <v>Telex Additional services Call to several addresses (circular connection) opening of number list</v>
          </cell>
          <cell r="D2458" t="str">
            <v>1090</v>
          </cell>
          <cell r="E2458" t="str">
            <v>110208003072</v>
          </cell>
        </row>
        <row r="2459">
          <cell r="B2459" t="str">
            <v>110208003073</v>
          </cell>
          <cell r="C2459" t="str">
            <v>Telex Additional services Call to several addresses (circular connection)  every change of the number list</v>
          </cell>
          <cell r="D2459" t="str">
            <v>1090</v>
          </cell>
          <cell r="E2459" t="str">
            <v>110208003073</v>
          </cell>
        </row>
        <row r="2460">
          <cell r="B2460" t="str">
            <v>110208003074</v>
          </cell>
          <cell r="C2460" t="str">
            <v>Telex Additional services Subsequently delivered messages# monthly subscription</v>
          </cell>
          <cell r="D2460" t="str">
            <v>1090</v>
          </cell>
          <cell r="E2460" t="str">
            <v>110208003074</v>
          </cell>
        </row>
        <row r="2461">
          <cell r="B2461" t="str">
            <v>110208003075</v>
          </cell>
          <cell r="C2461" t="str">
            <v>Telex Additional services Information on the change of the status of the called subscriber of terminal facility# every information 25 min</v>
          </cell>
          <cell r="D2461" t="str">
            <v>1090</v>
          </cell>
          <cell r="E2461" t="str">
            <v>110208003075</v>
          </cell>
        </row>
        <row r="2462">
          <cell r="B2462" t="str">
            <v>110208003076</v>
          </cell>
          <cell r="C2462" t="str">
            <v>Telex Additional services Giving the information on realized connections# monthly subscription</v>
          </cell>
          <cell r="D2462" t="str">
            <v>1090</v>
          </cell>
          <cell r="E2462" t="str">
            <v>110208003076</v>
          </cell>
        </row>
        <row r="2463">
          <cell r="B2463" t="str">
            <v>110208003077</v>
          </cell>
          <cell r="C2463" t="str">
            <v>Telex Additional services Safe-keeping of incoming connections# monthly subscription</v>
          </cell>
          <cell r="D2463" t="str">
            <v>1090</v>
          </cell>
          <cell r="E2463" t="str">
            <v>110208003077</v>
          </cell>
        </row>
        <row r="2464">
          <cell r="B2464" t="str">
            <v>110208003078</v>
          </cell>
          <cell r="C2464" t="str">
            <v>Telex Additional services Close group of subscribers# monthly subscription</v>
          </cell>
          <cell r="D2464" t="str">
            <v>1090</v>
          </cell>
          <cell r="E2464" t="str">
            <v>110208003078</v>
          </cell>
        </row>
        <row r="2465">
          <cell r="B2465" t="str">
            <v>110208003079</v>
          </cell>
          <cell r="C2465" t="str">
            <v>Telex Additional services Rerouting of connections# monthly subscription</v>
          </cell>
          <cell r="D2465" t="str">
            <v>1090</v>
          </cell>
          <cell r="E2465" t="str">
            <v>110208003079</v>
          </cell>
        </row>
        <row r="2466">
          <cell r="B2466" t="str">
            <v>110208003081</v>
          </cell>
          <cell r="C2466" t="str">
            <v>Telex Additional services Bill charging with specification  Once on demand</v>
          </cell>
          <cell r="D2466" t="str">
            <v>1090</v>
          </cell>
          <cell r="E2466" t="str">
            <v>110208003081</v>
          </cell>
        </row>
        <row r="2467">
          <cell r="B2467" t="str">
            <v>110208003082</v>
          </cell>
          <cell r="C2467" t="str">
            <v>Telex Additional services Bill charging with specification  Per month</v>
          </cell>
          <cell r="D2467" t="str">
            <v>1090</v>
          </cell>
          <cell r="E2467" t="str">
            <v>110208003082</v>
          </cell>
        </row>
        <row r="2468">
          <cell r="B2468" t="str">
            <v>110208004000</v>
          </cell>
          <cell r="C2468" t="str">
            <v>Telex Subscription for subscriber terminal equipment  Subscription for main telex line# per line</v>
          </cell>
          <cell r="D2468" t="str">
            <v>1011</v>
          </cell>
          <cell r="E2468" t="str">
            <v>110208004000</v>
          </cell>
        </row>
        <row r="2469">
          <cell r="B2469" t="str">
            <v>110208004001</v>
          </cell>
          <cell r="C2469" t="str">
            <v>Telex Subscription for subscriber terminal equipment  Subscription for group of telex lines# per circuit</v>
          </cell>
          <cell r="D2469" t="str">
            <v>1011</v>
          </cell>
          <cell r="E2469" t="str">
            <v>110208004001</v>
          </cell>
        </row>
        <row r="2470">
          <cell r="B2470" t="str">
            <v>110208004002</v>
          </cell>
          <cell r="C2470" t="str">
            <v>Telex Subscription for subscriber terminal equipment  Subscription for other terminal equipment connected to telex exchange# per circuit</v>
          </cell>
          <cell r="D2470" t="str">
            <v>1011</v>
          </cell>
          <cell r="E2470" t="str">
            <v>110208004002</v>
          </cell>
        </row>
        <row r="2471">
          <cell r="B2471" t="str">
            <v>110208004064</v>
          </cell>
          <cell r="C2471" t="str">
            <v>Telex Additional services Information on the duration of telex connection activation fee</v>
          </cell>
          <cell r="D2471" t="str">
            <v>1090</v>
          </cell>
          <cell r="E2471" t="str">
            <v>110208004064</v>
          </cell>
        </row>
        <row r="2472">
          <cell r="B2472" t="str">
            <v>110208004066</v>
          </cell>
          <cell r="C2472" t="str">
            <v>Telex Additional services Abbreviated dialing activation fee</v>
          </cell>
          <cell r="D2472" t="str">
            <v>1090</v>
          </cell>
          <cell r="E2472" t="str">
            <v>110208004066</v>
          </cell>
        </row>
        <row r="2473">
          <cell r="B2473" t="str">
            <v>110208004069</v>
          </cell>
          <cell r="C2473" t="str">
            <v>Telex Additional services Direct call activation fee</v>
          </cell>
          <cell r="D2473" t="str">
            <v>1090</v>
          </cell>
          <cell r="E2473" t="str">
            <v>110208004069</v>
          </cell>
        </row>
        <row r="2474">
          <cell r="B2474" t="str">
            <v>110208004071</v>
          </cell>
          <cell r="C2474" t="str">
            <v>Telex Additional services Call to several addresses (circular connection) activation fee</v>
          </cell>
          <cell r="D2474" t="str">
            <v>1090</v>
          </cell>
          <cell r="E2474" t="str">
            <v>110208004071</v>
          </cell>
        </row>
        <row r="2475">
          <cell r="B2475" t="str">
            <v>110208004074</v>
          </cell>
          <cell r="C2475" t="str">
            <v>Telex Additional services Subsequently delivered messages activation fee</v>
          </cell>
          <cell r="D2475" t="str">
            <v>1090</v>
          </cell>
          <cell r="E2475" t="str">
            <v>110208004074</v>
          </cell>
        </row>
        <row r="2476">
          <cell r="B2476" t="str">
            <v>110208004076</v>
          </cell>
          <cell r="C2476" t="str">
            <v>Telex Additional services Giving the information on realized connections activation fee</v>
          </cell>
          <cell r="D2476" t="str">
            <v>1090</v>
          </cell>
          <cell r="E2476" t="str">
            <v>110208004076</v>
          </cell>
        </row>
        <row r="2477">
          <cell r="B2477" t="str">
            <v>110208004077</v>
          </cell>
          <cell r="C2477" t="str">
            <v>Telex Additional services Safe-keeping of incoming connections activation fee</v>
          </cell>
          <cell r="D2477" t="str">
            <v>1090</v>
          </cell>
          <cell r="E2477" t="str">
            <v>110208004077</v>
          </cell>
        </row>
        <row r="2478">
          <cell r="B2478" t="str">
            <v>110208004078</v>
          </cell>
          <cell r="C2478" t="str">
            <v>Telex Additional services Close group of subscribers activation fee</v>
          </cell>
          <cell r="D2478" t="str">
            <v>1090</v>
          </cell>
          <cell r="E2478" t="str">
            <v>110208004078</v>
          </cell>
        </row>
        <row r="2479">
          <cell r="B2479" t="str">
            <v>110208004079</v>
          </cell>
          <cell r="C2479" t="str">
            <v>Telex Additional services Rerouting of connections activation fee</v>
          </cell>
          <cell r="D2479" t="str">
            <v>1090</v>
          </cell>
          <cell r="E2479" t="str">
            <v>110208004079</v>
          </cell>
        </row>
        <row r="2480">
          <cell r="B2480" t="str">
            <v>110208009000</v>
          </cell>
          <cell r="C2480" t="str">
            <v>IT-Department</v>
          </cell>
          <cell r="D2480" t="str">
            <v>9011</v>
          </cell>
          <cell r="E2480" t="str">
            <v>110208009000</v>
          </cell>
        </row>
        <row r="2481">
          <cell r="B2481" t="str">
            <v>110208010100</v>
          </cell>
          <cell r="C2481" t="str">
            <v>Telex Other services Moving with change of address of subscriber access</v>
          </cell>
          <cell r="D2481" t="str">
            <v>1090</v>
          </cell>
          <cell r="E2481" t="str">
            <v>110208010100</v>
          </cell>
        </row>
        <row r="2482">
          <cell r="B2482" t="str">
            <v>110208010110</v>
          </cell>
          <cell r="C2482" t="str">
            <v>Telex Other services Reconnection of the temporary disconnected subscriber terminal equipment on demand of subscriber</v>
          </cell>
          <cell r="D2482" t="str">
            <v>1090</v>
          </cell>
          <cell r="E2482" t="str">
            <v>110208010110</v>
          </cell>
        </row>
        <row r="2483">
          <cell r="B2483" t="str">
            <v>110208010120</v>
          </cell>
          <cell r="C2483" t="str">
            <v>Telex Other services Reconnection of the temporary disconnected subscriber terminal equipment because of non-payment single payment</v>
          </cell>
          <cell r="D2483" t="str">
            <v>1090</v>
          </cell>
          <cell r="E2483" t="str">
            <v>110208010120</v>
          </cell>
        </row>
        <row r="2484">
          <cell r="B2484" t="str">
            <v>110208010130</v>
          </cell>
          <cell r="C2484" t="str">
            <v>Telex Other services Change of call number on demand by subscriber</v>
          </cell>
          <cell r="D2484" t="str">
            <v>1090</v>
          </cell>
          <cell r="E2484" t="str">
            <v>110208010130</v>
          </cell>
        </row>
        <row r="2485">
          <cell r="B2485" t="str">
            <v>110208010140</v>
          </cell>
          <cell r="C2485" t="str">
            <v>Telex Other services Transfer of subscriber relationship with the change of the name in the title of subscriber</v>
          </cell>
          <cell r="D2485" t="str">
            <v>1090</v>
          </cell>
          <cell r="E2485" t="str">
            <v>110208010140</v>
          </cell>
        </row>
        <row r="2486">
          <cell r="B2486" t="str">
            <v>110208010150</v>
          </cell>
          <cell r="C2486" t="str">
            <v>Telex Other services Change of data of subscriber</v>
          </cell>
          <cell r="D2486" t="str">
            <v>1090</v>
          </cell>
          <cell r="E2486" t="str">
            <v>110208010150</v>
          </cell>
        </row>
        <row r="2487">
          <cell r="B2487" t="str">
            <v>110208010160</v>
          </cell>
          <cell r="C2487" t="str">
            <v>Telex Other services Change of address for the delivery of bills</v>
          </cell>
          <cell r="D2487" t="str">
            <v>1090</v>
          </cell>
          <cell r="E2487" t="str">
            <v>110208010160</v>
          </cell>
        </row>
        <row r="2488">
          <cell r="B2488" t="str">
            <v>110208010170</v>
          </cell>
          <cell r="C2488" t="str">
            <v>Telex Other services Dunning expenses</v>
          </cell>
          <cell r="D2488" t="str">
            <v>1090</v>
          </cell>
          <cell r="E2488" t="str">
            <v>110208010170</v>
          </cell>
        </row>
        <row r="2489">
          <cell r="B2489" t="str">
            <v>110208010180</v>
          </cell>
          <cell r="C2489" t="str">
            <v>Telex Other services Copy of monthly invoice on request</v>
          </cell>
          <cell r="D2489" t="str">
            <v>1090</v>
          </cell>
          <cell r="E2489" t="str">
            <v>110208010180</v>
          </cell>
        </row>
        <row r="2490">
          <cell r="B2490" t="str">
            <v>111209003402</v>
          </cell>
          <cell r="C2490" t="str">
            <v>Fixed network corrections - access</v>
          </cell>
          <cell r="D2490" t="str">
            <v>1099</v>
          </cell>
          <cell r="E2490" t="str">
            <v>111209003402</v>
          </cell>
        </row>
        <row r="2491">
          <cell r="B2491" t="str">
            <v>111209003617</v>
          </cell>
          <cell r="C2491" t="str">
            <v>Fixed network corrections - usage</v>
          </cell>
          <cell r="D2491" t="str">
            <v>1099</v>
          </cell>
          <cell r="E2491" t="str">
            <v>111209003617</v>
          </cell>
        </row>
        <row r="2492">
          <cell r="B2492" t="str">
            <v>111209003618</v>
          </cell>
          <cell r="C2492" t="str">
            <v>Fixed network corrections - add. Services</v>
          </cell>
          <cell r="D2492" t="str">
            <v>1099</v>
          </cell>
          <cell r="E2492" t="str">
            <v>111209003618</v>
          </cell>
        </row>
        <row r="2493">
          <cell r="B2493" t="str">
            <v>112001009018</v>
          </cell>
          <cell r="C2493" t="str">
            <v>Overhead CEO</v>
          </cell>
          <cell r="D2493" t="str">
            <v>9050</v>
          </cell>
          <cell r="E2493" t="str">
            <v>112001009018</v>
          </cell>
        </row>
        <row r="2494">
          <cell r="B2494" t="str">
            <v>112001009098</v>
          </cell>
          <cell r="C2494" t="str">
            <v>Mobile SLA Services of the Corporate Legal and Regulatory Affairs Department of HT</v>
          </cell>
          <cell r="D2494" t="str">
            <v>9050</v>
          </cell>
          <cell r="E2494" t="str">
            <v>112001009098</v>
          </cell>
        </row>
        <row r="2495">
          <cell r="B2495" t="str">
            <v>112001009104</v>
          </cell>
          <cell r="C2495" t="str">
            <v>Mobile SLA Services of Corporate Communications Department (Public Relations)</v>
          </cell>
          <cell r="D2495" t="str">
            <v>9050</v>
          </cell>
          <cell r="E2495" t="str">
            <v>112001009104</v>
          </cell>
        </row>
        <row r="2496">
          <cell r="B2496" t="str">
            <v>601001009032</v>
          </cell>
          <cell r="C2496" t="str">
            <v>Interest</v>
          </cell>
          <cell r="D2496" t="str">
            <v>9030</v>
          </cell>
          <cell r="E2496" t="str">
            <v>601001009032</v>
          </cell>
        </row>
      </sheetData>
      <sheetData sheetId="1"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lease_Info"/>
      <sheetName val="Sub&amp;Trunk Info"/>
      <sheetName val="APZ-data"/>
      <sheetName val="Charging"/>
      <sheetName val="Signalling"/>
      <sheetName val="IN_svc"/>
      <sheetName val="SUS_Services"/>
      <sheetName val="STP_Traffic"/>
      <sheetName val="Results"/>
      <sheetName val="Report"/>
      <sheetName val="Results_STP"/>
      <sheetName val="Report_STP"/>
      <sheetName val="Call Load Data"/>
      <sheetName val="Module1"/>
      <sheetName val="Module2"/>
      <sheetName val="Module3"/>
      <sheetName val="Module4"/>
      <sheetName val="Help_Info"/>
      <sheetName val="Note_Info"/>
      <sheetName val="Help_APZ"/>
      <sheetName val="Help_Charging"/>
      <sheetName val="Help_Signalling"/>
      <sheetName val="Help_SUS"/>
      <sheetName val="Help_STP"/>
      <sheetName val="Help_Results"/>
      <sheetName val="Sub_Trunk Info"/>
      <sheetName val="translation table"/>
      <sheetName val="APZ_data"/>
    </sheetNames>
    <sheetDataSet>
      <sheetData sheetId="0">
        <row r="48">
          <cell r="C48">
            <v>0.5</v>
          </cell>
        </row>
      </sheetData>
      <sheetData sheetId="1" refreshError="1">
        <row r="2">
          <cell r="Q2">
            <v>3</v>
          </cell>
        </row>
        <row r="48">
          <cell r="C48">
            <v>0.5</v>
          </cell>
        </row>
      </sheetData>
      <sheetData sheetId="2">
        <row r="10">
          <cell r="E10">
            <v>1.9</v>
          </cell>
        </row>
      </sheetData>
      <sheetData sheetId="3">
        <row r="9">
          <cell r="H9">
            <v>100</v>
          </cell>
        </row>
      </sheetData>
      <sheetData sheetId="4">
        <row r="8">
          <cell r="F8">
            <v>90</v>
          </cell>
        </row>
      </sheetData>
      <sheetData sheetId="5">
        <row r="9">
          <cell r="E9">
            <v>0</v>
          </cell>
        </row>
      </sheetData>
      <sheetData sheetId="6">
        <row r="18">
          <cell r="G18">
            <v>0</v>
          </cell>
        </row>
      </sheetData>
      <sheetData sheetId="7"/>
      <sheetData sheetId="8">
        <row r="17">
          <cell r="C17">
            <v>120000</v>
          </cell>
        </row>
      </sheetData>
      <sheetData sheetId="9"/>
      <sheetData sheetId="10"/>
      <sheetData sheetId="11"/>
      <sheetData sheetId="12">
        <row r="391">
          <cell r="D391">
            <v>16.85613446886644</v>
          </cell>
        </row>
      </sheetData>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refreshError="1"/>
      <sheetData sheetId="27"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sheetName val="Summary"/>
      <sheetName val="ADSL CAPEX PLAN"/>
      <sheetName val="Incremental Capex, OPEX"/>
      <sheetName val="CB"/>
      <sheetName val="SP ADSL"/>
      <sheetName val="SP IPTV"/>
      <sheetName val="ATK PL I"/>
      <sheetName val="ATK New Case official"/>
      <sheetName val="HAWA"/>
      <sheetName val="Price"/>
      <sheetName val="Detailed input"/>
      <sheetName val="Sub&amp;Trunk Inf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centers"/>
      <sheetName val="costs"/>
      <sheetName val="template opex"/>
      <sheetName val="template headcount"/>
      <sheetName val="Documents"/>
      <sheetName val="Control"/>
      <sheetName val="Adjustments"/>
      <sheetName val="import file"/>
      <sheetName val="DT affiliates T_Com"/>
      <sheetName val="IC Iskon"/>
      <sheetName val="IC COMBIS"/>
      <sheetName val="IC KDS"/>
      <sheetName val="IKOS PL"/>
      <sheetName val="Sheet4"/>
      <sheetName val="net revenue"/>
      <sheetName val="Zajednička konta m i f"/>
      <sheetName val="net revenue per PG"/>
      <sheetName val="net revenue Mobile"/>
      <sheetName val="OW net revenue"/>
      <sheetName val="Netting"/>
      <sheetName val="P&amp;L _CCat"/>
      <sheetName val="P&amp;L T-HT Inc._CCat"/>
      <sheetName val="P&amp;L HT Inc Ccat NEW "/>
      <sheetName val="P&amp;L T-HT_CCat"/>
      <sheetName val="croatia flash"/>
      <sheetName val="P&amp;L T-Com CCat NEW"/>
      <sheetName val="Reconciliation IC"/>
      <sheetName val="report"/>
      <sheetName val="Validation upload file"/>
      <sheetName val="Sheet1"/>
      <sheetName val="Sheet3"/>
      <sheetName val="Sheet2"/>
    </sheetNames>
    <sheetDataSet>
      <sheetData sheetId="0" refreshError="1"/>
      <sheetData sheetId="1" refreshError="1">
        <row r="12">
          <cell r="C12" t="str">
            <v>LONG-TERM FINANC.ASSETS AND RECEIV.VALUE ADJUST.</v>
          </cell>
        </row>
        <row r="228">
          <cell r="C228" t="str">
            <v>NET WAGES FOR REGULAR WORK</v>
          </cell>
        </row>
        <row r="229">
          <cell r="C229" t="str">
            <v>NET WAGES FOR OVERTIME</v>
          </cell>
        </row>
        <row r="230">
          <cell r="C230" t="str">
            <v>STATUTORY DEDUCTIONS FOR REGULAR WORK</v>
          </cell>
        </row>
        <row r="231">
          <cell r="C231" t="str">
            <v>STATUTORY DEDUCTIONS FOR OVERTIME</v>
          </cell>
        </row>
        <row r="232">
          <cell r="C232" t="str">
            <v>INCOME TAX ON REGULAR WORK</v>
          </cell>
        </row>
        <row r="233">
          <cell r="C233" t="str">
            <v>INCOME TAX ON OVERTIME</v>
          </cell>
        </row>
        <row r="234">
          <cell r="C234" t="str">
            <v>SURTAX ON INCOME TAX FOR REGULAR WORK</v>
          </cell>
        </row>
        <row r="235">
          <cell r="C235" t="str">
            <v>SURTAX ON INCOME TAX FOR OVERTIME</v>
          </cell>
        </row>
        <row r="236">
          <cell r="C236" t="str">
            <v>SUBS.DET.EXP.FROM PREV.YEARS-IN COUNTRY-NET WAGES</v>
          </cell>
        </row>
        <row r="237">
          <cell r="C237" t="str">
            <v>SUB.DET.EXP.-PREV.YEARS-IN COUNTRY-STAT.DEDUCTIONS</v>
          </cell>
        </row>
        <row r="238">
          <cell r="C238" t="str">
            <v>SUB.DET.EXP.-PREV.YEARS-IN COUNTRY-INCOME TAX</v>
          </cell>
        </row>
        <row r="239">
          <cell r="C239" t="str">
            <v>SUB.DET.EXP.-PREV.YEARS-IN COUNTRY-SURTAX ON INCOM</v>
          </cell>
        </row>
        <row r="240">
          <cell r="C240" t="str">
            <v>RETIREMENT TERMIN.PAYMENT BELOW STAT.AMOUNTS</v>
          </cell>
        </row>
        <row r="241">
          <cell r="C241" t="str">
            <v>TERM.PAYM.IN CASE OF TERM.OF EMPLOYM.IN HT BEL.S.A</v>
          </cell>
        </row>
        <row r="242">
          <cell r="C242" t="str">
            <v>EXPENSES FOR PENSION AND BENEFITS</v>
          </cell>
        </row>
        <row r="243">
          <cell r="C243" t="str">
            <v>RETIREMENT TERMINAL PAYMENT ABOVE STAT.AMOUNTS</v>
          </cell>
        </row>
        <row r="244">
          <cell r="C244" t="str">
            <v>TERM.PAYM.IN CASE OF TERMINAT.OF EMPL.IN HT ABOVE</v>
          </cell>
        </row>
        <row r="245">
          <cell r="C245" t="str">
            <v>STIMULATED PART OF RETIRMENT TERMINAL PAYMENT</v>
          </cell>
        </row>
        <row r="246">
          <cell r="C246" t="str">
            <v>STAT.DEDUCT.FROM RETIREMENT TERMINAL PAYMENTS</v>
          </cell>
        </row>
        <row r="247">
          <cell r="C247" t="str">
            <v>INCOME TAX ON RETIREMENT TERMINAL PAYMENT</v>
          </cell>
        </row>
        <row r="248">
          <cell r="C248" t="str">
            <v>SURTAX ON INC.TAX ON RETIREMENT TERMINAL PAYMENTS</v>
          </cell>
        </row>
        <row r="249">
          <cell r="C249" t="str">
            <v>RETIR.TERM.PAYM.FOR BUSINESS REASONS - UNTAXABLE</v>
          </cell>
        </row>
        <row r="250">
          <cell r="C250" t="str">
            <v>SPECIAL PAYMENTS TO WORKERS</v>
          </cell>
        </row>
        <row r="251">
          <cell r="C251" t="str">
            <v>RETIR.TERM.PAYM.FOR BUSINESS REASONS - ABOVE S.A.</v>
          </cell>
        </row>
        <row r="252">
          <cell r="C252" t="str">
            <v>WAGE COMP.FOR DISMISSAL PER. AND UNUSED VACATION</v>
          </cell>
        </row>
        <row r="253">
          <cell r="C253" t="str">
            <v>STAT.DEDUCT.-STIM.PART.RETIR.TERM.PAYM. ABOVE ST.A</v>
          </cell>
        </row>
        <row r="254">
          <cell r="C254" t="str">
            <v>STAT.DEDUCT.-SPECIAL PAYMENTS</v>
          </cell>
        </row>
        <row r="255">
          <cell r="C255" t="str">
            <v>STAT.DEDUCT.-RETIR.TERM.PAYM. FOR BUSIN.REASONS</v>
          </cell>
        </row>
        <row r="256">
          <cell r="C256" t="str">
            <v>STAT.DEDUCT.-WAGE.COMP.FOR DISM. PER AND UN.VACAT.</v>
          </cell>
        </row>
        <row r="257">
          <cell r="C257" t="str">
            <v>INCOME TAX-STIM.PART.RETIR.TER.PAY ABOVE ST.AMO.</v>
          </cell>
        </row>
        <row r="258">
          <cell r="C258" t="str">
            <v>INCOME TAX-SPECIAL PAYMENTS TO WORKERS</v>
          </cell>
        </row>
        <row r="259">
          <cell r="C259" t="str">
            <v>INCOME TAX-WAGE COMP.FOR DISMISSAL PER.AND UN.VAC.</v>
          </cell>
        </row>
        <row r="260">
          <cell r="C260" t="str">
            <v>INCOME TAX-RETIR.TERM.PAYM.FOR BUSIN.REASONS</v>
          </cell>
        </row>
        <row r="261">
          <cell r="C261" t="str">
            <v>SURT.ON INC.TAX-STIM.PART.RETIR.TER.PAY.ABOVE S.A.</v>
          </cell>
        </row>
        <row r="262">
          <cell r="C262" t="str">
            <v>SURT.ON INC.TAX-SPECIAL PAYMENTS TO WORKERS</v>
          </cell>
        </row>
        <row r="263">
          <cell r="C263" t="str">
            <v>SURT.ON INC.TAX-RETIR.TERM.PAYM.FOR BUSIN.REASONS</v>
          </cell>
        </row>
        <row r="264">
          <cell r="C264" t="str">
            <v>SURT.ON INC.TAX-WAGE COMP.FOR DISM. PER.AND UN.V.</v>
          </cell>
        </row>
        <row r="389">
          <cell r="C389" t="str">
            <v>STATUTORY CONTRIBUTIONS FOR REGULAR WORK</v>
          </cell>
        </row>
        <row r="390">
          <cell r="C390" t="str">
            <v>STATUTORY CONTRIBUTIONS FOR OVERTIME</v>
          </cell>
        </row>
        <row r="391">
          <cell r="C391" t="str">
            <v>SUB.DET.EXP.-PREV.YEARS-IN COUNTRY-STAT.CONTRIB.</v>
          </cell>
        </row>
        <row r="392">
          <cell r="C392" t="str">
            <v>STAT.CONTRIB.ON RETIREMENT TERMINAL PAYMENTS</v>
          </cell>
        </row>
        <row r="393">
          <cell r="C393" t="str">
            <v>STAT.CONTRIB.-STIM.PART.RETIR.TER.P.ABOVE STAT.AM.</v>
          </cell>
        </row>
        <row r="394">
          <cell r="C394" t="str">
            <v>STAT.CONTRIB.-SPECIAL PAYMENTS TO WORKERS</v>
          </cell>
        </row>
        <row r="395">
          <cell r="C395" t="str">
            <v>STAT.CONTRIB.-RETIR.TERM.PAYM.FOR BUS.REASONS</v>
          </cell>
        </row>
        <row r="396">
          <cell r="C396" t="str">
            <v>STAT.CONTRIB.-WAGE COMP.FOR DISM.PER.AND UN.VAC.</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veukupno po kontima"/>
      <sheetName val="USLUGA"/>
    </sheetNames>
    <sheetDataSet>
      <sheetData sheetId="0" refreshError="1"/>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K20"/>
  <sheetViews>
    <sheetView showGridLines="0" workbookViewId="0">
      <selection activeCell="G14" sqref="G14"/>
    </sheetView>
  </sheetViews>
  <sheetFormatPr defaultColWidth="11.42578125" defaultRowHeight="14.25"/>
  <cols>
    <col min="1" max="2" width="11.42578125" style="1"/>
    <col min="3" max="4" width="10.7109375" style="1" customWidth="1"/>
    <col min="5" max="5" width="5.7109375" style="1" customWidth="1"/>
    <col min="6" max="7" width="10.7109375" style="1" customWidth="1"/>
    <col min="8" max="8" width="5.7109375" style="1" customWidth="1"/>
    <col min="9" max="10" width="10.7109375" style="1" customWidth="1"/>
    <col min="11" max="11" width="5.7109375" style="1" customWidth="1"/>
    <col min="12" max="13" width="10.7109375" style="1" customWidth="1"/>
    <col min="14" max="16384" width="11.42578125" style="1"/>
  </cols>
  <sheetData>
    <row r="5" spans="5:11" ht="78" customHeight="1">
      <c r="E5" s="333" t="s">
        <v>324</v>
      </c>
      <c r="F5" s="333"/>
      <c r="G5" s="333"/>
      <c r="H5" s="333"/>
      <c r="I5" s="333"/>
      <c r="J5" s="333"/>
      <c r="K5" s="333"/>
    </row>
    <row r="8" spans="5:11" s="2" customFormat="1" ht="15"/>
    <row r="17" spans="3:11">
      <c r="I17" s="3" t="s">
        <v>319</v>
      </c>
      <c r="J17" s="4"/>
      <c r="K17" s="4"/>
    </row>
    <row r="18" spans="3:11">
      <c r="I18" s="6" t="s">
        <v>320</v>
      </c>
      <c r="J18" s="5"/>
      <c r="K18" s="7" t="s">
        <v>321</v>
      </c>
    </row>
    <row r="19" spans="3:11" ht="15">
      <c r="C19" s="2"/>
      <c r="I19" s="8" t="s">
        <v>320</v>
      </c>
      <c r="J19" s="5"/>
      <c r="K19" s="5" t="s">
        <v>322</v>
      </c>
    </row>
    <row r="20" spans="3:11">
      <c r="I20" s="9" t="s">
        <v>320</v>
      </c>
      <c r="J20" s="5"/>
      <c r="K20" s="10" t="s">
        <v>323</v>
      </c>
    </row>
  </sheetData>
  <mergeCells count="1">
    <mergeCell ref="E5:K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3300"/>
  </sheetPr>
  <dimension ref="A2:F460"/>
  <sheetViews>
    <sheetView showGridLines="0" zoomScale="80" zoomScaleNormal="80" workbookViewId="0">
      <pane xSplit="5" ySplit="5" topLeftCell="F6" activePane="bottomRight" state="frozen"/>
      <selection pane="topRight" activeCell="E1" sqref="E1"/>
      <selection pane="bottomLeft" activeCell="A6" sqref="A6"/>
      <selection pane="bottomRight" activeCell="M37" sqref="M37"/>
    </sheetView>
  </sheetViews>
  <sheetFormatPr defaultColWidth="11.42578125" defaultRowHeight="14.25" outlineLevelRow="1"/>
  <cols>
    <col min="1" max="1" width="4.140625" style="16" customWidth="1"/>
    <col min="2" max="3" width="6.42578125" style="1" customWidth="1"/>
    <col min="4" max="4" width="45.5703125" style="1" bestFit="1" customWidth="1"/>
    <col min="5" max="5" width="18.140625" style="1" customWidth="1"/>
    <col min="6" max="6" width="13.5703125" style="18" bestFit="1" customWidth="1"/>
    <col min="7" max="16384" width="11.42578125" style="1"/>
  </cols>
  <sheetData>
    <row r="2" spans="1:6" s="15" customFormat="1" ht="12.75">
      <c r="A2" s="11"/>
      <c r="B2" s="12"/>
      <c r="C2" s="12"/>
      <c r="D2" s="13"/>
      <c r="E2" s="13" t="s">
        <v>130</v>
      </c>
      <c r="F2" s="14">
        <v>1</v>
      </c>
    </row>
    <row r="3" spans="1:6" ht="15" thickBot="1">
      <c r="D3" s="17"/>
      <c r="E3" s="17"/>
      <c r="F3" s="257"/>
    </row>
    <row r="4" spans="1:6" s="23" customFormat="1" ht="26.25" thickBot="1">
      <c r="A4" s="22"/>
      <c r="D4" s="156" t="s">
        <v>356</v>
      </c>
      <c r="E4" s="157" t="s">
        <v>497</v>
      </c>
      <c r="F4" s="157" t="s">
        <v>497</v>
      </c>
    </row>
    <row r="5" spans="1:6" s="20" customFormat="1" ht="8.25">
      <c r="A5" s="19"/>
      <c r="E5" s="20" t="str">
        <f>IF(E4=Parameters!C245,1,"")</f>
        <v/>
      </c>
      <c r="F5" s="21">
        <f>IF($E$5=1,VLOOKUP(F4,Parameters!$C$253:$H$259,6,FALSE),VLOOKUP($E$4,Parameters!$C$253:$H$259,6,FALSE))</f>
        <v>6</v>
      </c>
    </row>
    <row r="6" spans="1:6" s="23" customFormat="1" ht="12.75">
      <c r="A6" s="22"/>
    </row>
    <row r="7" spans="1:6" s="27" customFormat="1" ht="15">
      <c r="A7" s="25"/>
      <c r="B7" s="26" t="s">
        <v>292</v>
      </c>
    </row>
    <row r="8" spans="1:6" s="23" customFormat="1" ht="12.75">
      <c r="A8" s="22"/>
    </row>
    <row r="9" spans="1:6" s="23" customFormat="1" ht="12.75">
      <c r="A9" s="22"/>
      <c r="B9" s="28" t="s">
        <v>150</v>
      </c>
      <c r="F9" s="24"/>
    </row>
    <row r="10" spans="1:6" s="15" customFormat="1" ht="12.75">
      <c r="A10" s="11"/>
      <c r="B10" s="29" t="s">
        <v>29</v>
      </c>
      <c r="C10" s="29"/>
      <c r="D10" s="29"/>
      <c r="E10" s="29"/>
      <c r="F10" s="30"/>
    </row>
    <row r="11" spans="1:6" s="15" customFormat="1" ht="12.75" outlineLevel="1">
      <c r="A11" s="11"/>
      <c r="C11" s="15" t="s">
        <v>142</v>
      </c>
      <c r="F11" s="31" t="e">
        <f>VLOOKUP(F2,'Product list'!$B$4:$V$5,'Product list'!$I$2,FALSE)</f>
        <v>#N/A</v>
      </c>
    </row>
    <row r="12" spans="1:6" s="15" customFormat="1" ht="12.75" outlineLevel="1">
      <c r="A12" s="11"/>
      <c r="C12" s="15" t="s">
        <v>105</v>
      </c>
      <c r="F12" s="31" t="e">
        <f>-PMT(Parameters!$G$5,Parameters!$G$4,VLOOKUP(F2,'Product list'!$B$4:$V$5,'Product list'!$P$2,FALSE))/12</f>
        <v>#N/A</v>
      </c>
    </row>
    <row r="13" spans="1:6" s="15" customFormat="1" ht="12.75" outlineLevel="1">
      <c r="A13" s="11"/>
      <c r="C13" s="15" t="s">
        <v>143</v>
      </c>
      <c r="F13" s="31" t="e">
        <f>VLOOKUP(F2,'Product list'!$B$4:$V$5,'Product list'!$U$2,FALSE)</f>
        <v>#N/A</v>
      </c>
    </row>
    <row r="14" spans="1:6" s="15" customFormat="1" ht="12.75" outlineLevel="1">
      <c r="A14" s="11"/>
      <c r="C14" s="15" t="s">
        <v>144</v>
      </c>
      <c r="F14" s="31" t="e">
        <f>VLOOKUP(F2,'Product list'!$B$4:$V$5,'Product list'!$V$2,FALSE)</f>
        <v>#N/A</v>
      </c>
    </row>
    <row r="15" spans="1:6" s="15" customFormat="1" ht="12.75" outlineLevel="1">
      <c r="A15" s="11"/>
      <c r="C15" s="15" t="s">
        <v>343</v>
      </c>
      <c r="F15" s="31" t="e">
        <f>VLOOKUP(F2,'Product list'!$B$4:$W$5,'Product list'!$W$2,FALSE)</f>
        <v>#N/A</v>
      </c>
    </row>
    <row r="16" spans="1:6" s="15" customFormat="1" ht="12.75">
      <c r="A16" s="11"/>
      <c r="B16" s="32" t="s">
        <v>347</v>
      </c>
      <c r="C16" s="32"/>
      <c r="D16" s="32"/>
      <c r="E16" s="32"/>
      <c r="F16" s="33" t="e">
        <f>SUM(F11:F15)</f>
        <v>#N/A</v>
      </c>
    </row>
    <row r="17" spans="1:6" s="15" customFormat="1" ht="12.75">
      <c r="A17" s="11"/>
      <c r="F17" s="34"/>
    </row>
    <row r="18" spans="1:6" s="15" customFormat="1" ht="12.75">
      <c r="A18" s="11"/>
      <c r="B18" s="29" t="s">
        <v>30</v>
      </c>
      <c r="C18" s="29"/>
      <c r="D18" s="29"/>
      <c r="E18" s="29"/>
      <c r="F18" s="30"/>
    </row>
    <row r="19" spans="1:6" s="15" customFormat="1" ht="8.25" customHeight="1" outlineLevel="1">
      <c r="A19" s="11"/>
      <c r="F19" s="34"/>
    </row>
    <row r="20" spans="1:6" s="35" customFormat="1" ht="12.75" outlineLevel="1">
      <c r="A20" s="11"/>
      <c r="B20" s="35" t="s">
        <v>9</v>
      </c>
      <c r="F20" s="36"/>
    </row>
    <row r="21" spans="1:6" s="11" customFormat="1" ht="12.75" outlineLevel="1">
      <c r="C21" s="11" t="s">
        <v>11</v>
      </c>
      <c r="F21" s="37"/>
    </row>
    <row r="22" spans="1:6" s="11" customFormat="1" ht="12.75" outlineLevel="1">
      <c r="C22" s="38"/>
      <c r="D22" s="38" t="s">
        <v>184</v>
      </c>
      <c r="E22" s="38"/>
      <c r="F22" s="39" t="e">
        <f>'Costs Input'!$F$178/100*0.77*VLOOKUP(F$2,'Product list'!$B$5:$AD$5,'Product list'!$AB$2,FALSE)</f>
        <v>#N/A</v>
      </c>
    </row>
    <row r="23" spans="1:6" s="11" customFormat="1" ht="12.75" outlineLevel="1">
      <c r="D23" s="11" t="s">
        <v>185</v>
      </c>
      <c r="F23" s="39" t="e">
        <f>'Costs Input'!$F$181/100*VLOOKUP(F$2,'Product list'!$B$5:$AD$5,'Product list'!$AC$2,FALSE)</f>
        <v>#N/A</v>
      </c>
    </row>
    <row r="24" spans="1:6" s="11" customFormat="1" ht="12.75" outlineLevel="1">
      <c r="D24" s="11" t="s">
        <v>186</v>
      </c>
      <c r="F24" s="39" t="e">
        <f>'Costs Input'!$F$184/100*VLOOKUP(F$2,'Product list'!$B$5:$AD$5,'Product list'!$AD$2,FALSE)</f>
        <v>#N/A</v>
      </c>
    </row>
    <row r="25" spans="1:6" s="11" customFormat="1" ht="12.75" outlineLevel="1">
      <c r="C25" s="11" t="s">
        <v>187</v>
      </c>
      <c r="F25" s="39" t="e">
        <f>'Costs Input'!$F$193/100*VLOOKUP(F$2,'Product list'!$B$5:$AD$5,'Product list'!$AA$2,FALSE)</f>
        <v>#N/A</v>
      </c>
    </row>
    <row r="26" spans="1:6" s="11" customFormat="1" ht="12.75" outlineLevel="1">
      <c r="C26" s="11" t="s">
        <v>188</v>
      </c>
      <c r="F26" s="39">
        <f>IFERROR(IF(F359=7,INDEX('Costs Input'!$F$159:$F$165,MATCH(F359,'Costs Input'!$G$159:$G$165,0))*INDEX(Parameters!$AF$16:$AF$16,MATCH('Margin calculation'!F2,Parameters!$C$16:$C$16,0)),INDEX('Costs Input'!$F$159:$F$165,MATCH(F359,'Costs Input'!$G$159:$G$165,0))),0)</f>
        <v>0</v>
      </c>
    </row>
    <row r="27" spans="1:6" s="252" customFormat="1" ht="12.75" outlineLevel="1">
      <c r="C27" s="252" t="s">
        <v>504</v>
      </c>
      <c r="F27" s="260" t="e">
        <f>-PMT(Parameters!$G$5,Parameters!$G$4,'Costs Input'!$F$167)/12</f>
        <v>#NUM!</v>
      </c>
    </row>
    <row r="28" spans="1:6" s="11" customFormat="1" ht="12.75" outlineLevel="1">
      <c r="C28" s="11" t="s">
        <v>386</v>
      </c>
      <c r="F28" s="39">
        <f>IF(ISNA(VLOOKUP(F361,'Costs Input'!$D$60:$F$70,3,FALSE)),0,'Costs Input'!$F$50+VLOOKUP(F361,'Costs Input'!$D$60:$F$70,3,FALSE))</f>
        <v>0</v>
      </c>
    </row>
    <row r="29" spans="1:6" s="11" customFormat="1" ht="12.75" outlineLevel="1">
      <c r="C29" s="11" t="s">
        <v>387</v>
      </c>
      <c r="F29" s="39" t="e">
        <f>-PMT(Parameters!$G$5,F354,'Costs Input'!$F$131)/12-PMT(Parameters!$G$5,F354,'Costs Input'!$F$132)/12*(1+Parameters!$G$5)^F354-PMT(Parameters!$G$5,Parameters!$F$222,'Costs Input'!$F$133)/12</f>
        <v>#NUM!</v>
      </c>
    </row>
    <row r="30" spans="1:6" s="11" customFormat="1" ht="12.75" outlineLevel="1">
      <c r="C30" s="11" t="s">
        <v>189</v>
      </c>
      <c r="F30" s="39">
        <f>'Costs Input'!$F$51+IF(ISNA(VLOOKUP(F361,'Costs Input'!$D$60:$F$68,3,FALSE)),0,VLOOKUP(F361,'Costs Input'!$D$60:$F$68,3,FALSE))</f>
        <v>0</v>
      </c>
    </row>
    <row r="31" spans="1:6" s="11" customFormat="1" ht="12.75" outlineLevel="1">
      <c r="C31" s="11" t="s">
        <v>190</v>
      </c>
      <c r="F31" s="39" t="e">
        <f>-PMT(Parameters!$G$5,F354,'Costs Input'!$F$135)/12-PMT(Parameters!$G$5,F354,'Costs Input'!$F$136)/12*(1+Parameters!$G$5)^F354</f>
        <v>#NUM!</v>
      </c>
    </row>
    <row r="32" spans="1:6" s="11" customFormat="1" ht="12.75" outlineLevel="1">
      <c r="C32" s="11" t="s">
        <v>191</v>
      </c>
      <c r="F32" s="39" t="e">
        <f>'Costs Input'!$F$9+'Costs Input'!$F$16</f>
        <v>#DIV/0!</v>
      </c>
    </row>
    <row r="33" spans="1:6" s="11" customFormat="1" ht="12.75" outlineLevel="1">
      <c r="C33" s="11" t="s">
        <v>192</v>
      </c>
      <c r="F33" s="39" t="e">
        <f>-PMT(Parameters!$G$5,F354,'Costs Input'!$F$31)/12-PMT(Parameters!$G$5,F354,'Costs Input'!$F$34)/12*(1+Parameters!$G$5)^F354</f>
        <v>#NUM!</v>
      </c>
    </row>
    <row r="34" spans="1:6" s="11" customFormat="1" ht="12.75" outlineLevel="1">
      <c r="C34" s="11" t="s">
        <v>338</v>
      </c>
      <c r="F34" s="39">
        <f>'Costs Input'!$F$76</f>
        <v>0</v>
      </c>
    </row>
    <row r="35" spans="1:6" s="11" customFormat="1" ht="12.75" outlineLevel="1">
      <c r="C35" s="11" t="s">
        <v>339</v>
      </c>
      <c r="F35" s="39">
        <f>'Costs Input'!$F$77</f>
        <v>0</v>
      </c>
    </row>
    <row r="36" spans="1:6" s="11" customFormat="1" ht="12.75" outlineLevel="1">
      <c r="C36" s="11" t="s">
        <v>352</v>
      </c>
      <c r="F36" s="39" t="e">
        <f>-PMT(Parameters!$G$5,F354,'Costs Input'!$F$153)/12-PMT(Parameters!$G$5,F354,'Costs Input'!$F$154)/12*(1+Parameters!$G$5)^F354</f>
        <v>#NUM!</v>
      </c>
    </row>
    <row r="37" spans="1:6" s="11" customFormat="1" ht="12.75" outlineLevel="1">
      <c r="C37" s="11" t="s">
        <v>388</v>
      </c>
      <c r="F37" s="39">
        <f>'Costs Input'!$F$86</f>
        <v>0</v>
      </c>
    </row>
    <row r="38" spans="1:6" s="11" customFormat="1" ht="12.75" outlineLevel="1">
      <c r="C38" s="11" t="s">
        <v>251</v>
      </c>
      <c r="F38" s="39">
        <f>'Costs Input'!$F$87</f>
        <v>0</v>
      </c>
    </row>
    <row r="39" spans="1:6" s="11" customFormat="1" ht="12.75" outlineLevel="1">
      <c r="C39" s="11" t="s">
        <v>389</v>
      </c>
      <c r="F39" s="39">
        <f>'Costs Input'!$F$89</f>
        <v>0</v>
      </c>
    </row>
    <row r="40" spans="1:6" s="11" customFormat="1" ht="12.75" outlineLevel="1">
      <c r="C40" s="11" t="s">
        <v>252</v>
      </c>
      <c r="F40" s="39">
        <f>'Costs Input'!$F$90</f>
        <v>0</v>
      </c>
    </row>
    <row r="41" spans="1:6" s="11" customFormat="1" ht="12.75" outlineLevel="1">
      <c r="C41" s="11" t="s">
        <v>250</v>
      </c>
      <c r="F41" s="39" t="e">
        <f>-PMT(Parameters!$G$5,F354,'Costs Input'!$F$153)/12-PMT(Parameters!$G$5,F354,'Costs Input'!$F$154)/12*(1+Parameters!$G$5)^F354</f>
        <v>#NUM!</v>
      </c>
    </row>
    <row r="42" spans="1:6" s="35" customFormat="1" ht="12.75" outlineLevel="1">
      <c r="A42" s="11"/>
      <c r="B42" s="161" t="s">
        <v>368</v>
      </c>
      <c r="C42" s="161"/>
      <c r="D42" s="161"/>
      <c r="E42" s="161"/>
      <c r="F42" s="162"/>
    </row>
    <row r="43" spans="1:6" s="11" customFormat="1" ht="12.75" outlineLevel="1">
      <c r="B43" s="163"/>
      <c r="C43" s="163" t="s">
        <v>11</v>
      </c>
      <c r="D43" s="163"/>
      <c r="E43" s="163"/>
      <c r="F43" s="164"/>
    </row>
    <row r="44" spans="1:6" s="11" customFormat="1" ht="12.75" outlineLevel="1">
      <c r="B44" s="163"/>
      <c r="C44" s="165"/>
      <c r="D44" s="165" t="s">
        <v>184</v>
      </c>
      <c r="E44" s="165"/>
      <c r="F44" s="166">
        <v>1</v>
      </c>
    </row>
    <row r="45" spans="1:6" s="11" customFormat="1" ht="12.75" outlineLevel="1">
      <c r="B45" s="163"/>
      <c r="C45" s="163"/>
      <c r="D45" s="163" t="s">
        <v>185</v>
      </c>
      <c r="E45" s="163"/>
      <c r="F45" s="166">
        <v>1</v>
      </c>
    </row>
    <row r="46" spans="1:6" s="11" customFormat="1" ht="12.75" outlineLevel="1">
      <c r="B46" s="163"/>
      <c r="C46" s="163"/>
      <c r="D46" s="163" t="s">
        <v>186</v>
      </c>
      <c r="E46" s="163"/>
      <c r="F46" s="166">
        <v>1</v>
      </c>
    </row>
    <row r="47" spans="1:6" s="11" customFormat="1" ht="12.75" outlineLevel="1">
      <c r="B47" s="163"/>
      <c r="C47" s="163" t="s">
        <v>187</v>
      </c>
      <c r="D47" s="163"/>
      <c r="E47" s="163"/>
      <c r="F47" s="166" t="e">
        <f>IF(AND(F356=1,F357=0,F358=0,F5=5),Parameters!$G$253,0)</f>
        <v>#N/A</v>
      </c>
    </row>
    <row r="48" spans="1:6" s="11" customFormat="1" ht="12.75" outlineLevel="1">
      <c r="B48" s="163"/>
      <c r="C48" s="163" t="s">
        <v>188</v>
      </c>
      <c r="D48" s="163"/>
      <c r="E48" s="163"/>
      <c r="F48" s="166" t="e">
        <f>IF(AND(F356=1,F357=0,F358=0,F5=5),Parameters!$G$253,0)</f>
        <v>#N/A</v>
      </c>
    </row>
    <row r="49" spans="1:6" s="11" customFormat="1" ht="12.75" outlineLevel="1">
      <c r="B49" s="163"/>
      <c r="C49" s="163" t="s">
        <v>504</v>
      </c>
      <c r="D49" s="163"/>
      <c r="E49" s="163"/>
      <c r="F49" s="166" t="e">
        <f>IF(AND(F356=1,F357=0,F358=0,F5=5),Parameters!$G$253,0)</f>
        <v>#N/A</v>
      </c>
    </row>
    <row r="50" spans="1:6" s="11" customFormat="1" ht="12.75" outlineLevel="1">
      <c r="B50" s="163"/>
      <c r="C50" s="163" t="s">
        <v>386</v>
      </c>
      <c r="D50" s="163"/>
      <c r="E50" s="163"/>
      <c r="F50" s="166">
        <f t="shared" ref="F50" si="0">IF(F$5=4,IF(AND(F$357=0,F$358=0),0,1),0)</f>
        <v>0</v>
      </c>
    </row>
    <row r="51" spans="1:6" s="11" customFormat="1" ht="12.75" outlineLevel="1">
      <c r="B51" s="163"/>
      <c r="C51" s="163" t="s">
        <v>387</v>
      </c>
      <c r="D51" s="163"/>
      <c r="E51" s="163"/>
      <c r="F51" s="166">
        <f>IF(F$5=4,IF(AND(F$357=0,F$358=0),0,1),0)</f>
        <v>0</v>
      </c>
    </row>
    <row r="52" spans="1:6" s="11" customFormat="1" ht="12.75" outlineLevel="1">
      <c r="B52" s="163"/>
      <c r="C52" s="163" t="s">
        <v>189</v>
      </c>
      <c r="D52" s="163"/>
      <c r="E52" s="163"/>
      <c r="F52" s="166" t="e">
        <f>IF(F5=2,IF(F357=0,0,1),IF(F5=6,IF(F357=0,0,Parameters!$F$255),0))</f>
        <v>#N/A</v>
      </c>
    </row>
    <row r="53" spans="1:6" s="11" customFormat="1" ht="12.75" outlineLevel="1">
      <c r="B53" s="163"/>
      <c r="C53" s="163" t="s">
        <v>190</v>
      </c>
      <c r="D53" s="163"/>
      <c r="E53" s="163"/>
      <c r="F53" s="166" t="e">
        <f>IF(F5=2,IF(F357=0,0,1),IF(F5=6,IF(F357=0,0,Parameters!$F$255),0))</f>
        <v>#N/A</v>
      </c>
    </row>
    <row r="54" spans="1:6" s="11" customFormat="1" ht="12.75" outlineLevel="1">
      <c r="B54" s="163"/>
      <c r="C54" s="163" t="s">
        <v>191</v>
      </c>
      <c r="D54" s="163"/>
      <c r="E54" s="163"/>
      <c r="F54" s="166">
        <f>IF(F5=3,1,IF(F5=6,Parameters!$F$256,IF(AND(F5=5,F356=1,F357=0,F358=0),Parameters!$G$256,0)))</f>
        <v>0</v>
      </c>
    </row>
    <row r="55" spans="1:6" s="11" customFormat="1" ht="12.75" outlineLevel="1">
      <c r="B55" s="163"/>
      <c r="C55" s="163" t="s">
        <v>192</v>
      </c>
      <c r="D55" s="163"/>
      <c r="E55" s="163"/>
      <c r="F55" s="166">
        <f>IF(F5=3,1,IF(F5=6,Parameters!$F$256,IF(AND(F5=5,F356=1,F357=0,F358=0),Parameters!$G$256,0)))</f>
        <v>0</v>
      </c>
    </row>
    <row r="56" spans="1:6" s="11" customFormat="1" ht="12.75" outlineLevel="1">
      <c r="B56" s="163"/>
      <c r="C56" s="163" t="s">
        <v>338</v>
      </c>
      <c r="D56" s="163"/>
      <c r="E56" s="163"/>
      <c r="F56" s="166" t="e">
        <f>IF(AND(F356=1,OR(F358=1,F357=1)),IF(OR(F5=2,F5=4),1,IF(F5=6,Parameters!$F$255,0)),0)</f>
        <v>#N/A</v>
      </c>
    </row>
    <row r="57" spans="1:6" s="11" customFormat="1" ht="12.75" outlineLevel="1">
      <c r="B57" s="163"/>
      <c r="C57" s="163" t="s">
        <v>339</v>
      </c>
      <c r="D57" s="163"/>
      <c r="E57" s="163"/>
      <c r="F57" s="166" t="e">
        <f>IF(AND(F356=1,F358=0,F357=0),IF(OR(F5=2,F5=4),1,IF(F5=6,Parameters!$F$255,0)),0)</f>
        <v>#N/A</v>
      </c>
    </row>
    <row r="58" spans="1:6" s="11" customFormat="1" ht="12.75" outlineLevel="1">
      <c r="B58" s="163"/>
      <c r="C58" s="163" t="s">
        <v>352</v>
      </c>
      <c r="D58" s="163"/>
      <c r="E58" s="163"/>
      <c r="F58" s="166" t="e">
        <f>IF(AND(F356=1,F357=0,F358=0),IF(F5=2,1,IF(F5=6,Parameters!$F$255,0)),0)</f>
        <v>#N/A</v>
      </c>
    </row>
    <row r="59" spans="1:6" s="11" customFormat="1" ht="12.75" outlineLevel="1">
      <c r="B59" s="163"/>
      <c r="C59" s="163" t="s">
        <v>388</v>
      </c>
      <c r="D59" s="163"/>
      <c r="E59" s="163"/>
      <c r="F59" s="166" t="e">
        <f t="shared" ref="F59" si="1">IF(AND(F358=1,OR(F356=1,F357=1),F5=4),1,0)</f>
        <v>#N/A</v>
      </c>
    </row>
    <row r="60" spans="1:6" s="11" customFormat="1" ht="12.75" outlineLevel="1">
      <c r="B60" s="163"/>
      <c r="C60" s="163" t="s">
        <v>251</v>
      </c>
      <c r="D60" s="163"/>
      <c r="E60" s="163"/>
      <c r="F60" s="166" t="e">
        <f>IF(AND(F358=1,OR(F356=1,F357=1)),IF(F5=2,1,IF(F5=6,Parameters!$F$255,0)),0)</f>
        <v>#N/A</v>
      </c>
    </row>
    <row r="61" spans="1:6" s="11" customFormat="1" ht="12.75" outlineLevel="1">
      <c r="B61" s="163"/>
      <c r="C61" s="163" t="s">
        <v>389</v>
      </c>
      <c r="D61" s="163"/>
      <c r="E61" s="163"/>
      <c r="F61" s="166" t="e">
        <f>IF(AND(F358=1,F356=0,F357=0),IF(F5=4,1,0),0)</f>
        <v>#N/A</v>
      </c>
    </row>
    <row r="62" spans="1:6" s="11" customFormat="1" ht="12.75" outlineLevel="1">
      <c r="B62" s="163"/>
      <c r="C62" s="163" t="s">
        <v>252</v>
      </c>
      <c r="D62" s="163"/>
      <c r="E62" s="163"/>
      <c r="F62" s="166" t="e">
        <f>IF(AND(F358=1,F356=0,F357=0),IF(F5=2,1,IF(F5=6,Parameters!$F$255,0)),0)</f>
        <v>#N/A</v>
      </c>
    </row>
    <row r="63" spans="1:6" s="11" customFormat="1" ht="12.75" outlineLevel="1">
      <c r="B63" s="163"/>
      <c r="C63" s="163" t="s">
        <v>250</v>
      </c>
      <c r="D63" s="163"/>
      <c r="E63" s="163"/>
      <c r="F63" s="166" t="e">
        <f>IF(AND(F358=1,F356=0,F357=0),IF(F5=2,1,IF(F5=6,Parameters!$F$255,0)),0)</f>
        <v>#N/A</v>
      </c>
    </row>
    <row r="64" spans="1:6" s="42" customFormat="1" ht="12.75">
      <c r="A64" s="11"/>
      <c r="B64" s="40" t="s">
        <v>15</v>
      </c>
      <c r="C64" s="40"/>
      <c r="D64" s="40"/>
      <c r="E64" s="40"/>
      <c r="F64" s="41" t="e">
        <f t="shared" ref="F64" si="2">SUMPRODUCT(F22:F41,F44:F63)</f>
        <v>#N/A</v>
      </c>
    </row>
    <row r="65" spans="1:6" s="15" customFormat="1" ht="12.75">
      <c r="A65" s="11"/>
      <c r="F65" s="34"/>
    </row>
    <row r="66" spans="1:6" s="35" customFormat="1" ht="12.75" outlineLevel="1">
      <c r="A66" s="11"/>
      <c r="B66" s="35" t="s">
        <v>16</v>
      </c>
      <c r="F66" s="36"/>
    </row>
    <row r="67" spans="1:6" s="15" customFormat="1" ht="12.75" outlineLevel="1">
      <c r="A67" s="11"/>
      <c r="C67" s="15" t="s">
        <v>17</v>
      </c>
      <c r="F67" s="44"/>
    </row>
    <row r="68" spans="1:6" s="15" customFormat="1" ht="12.75" outlineLevel="1">
      <c r="A68" s="11"/>
      <c r="D68" s="15" t="s">
        <v>193</v>
      </c>
      <c r="F68" s="140">
        <f>'Costs Input'!$F$342</f>
        <v>0</v>
      </c>
    </row>
    <row r="69" spans="1:6" s="15" customFormat="1" ht="12.75" outlineLevel="1">
      <c r="A69" s="11"/>
      <c r="D69" s="15" t="s">
        <v>326</v>
      </c>
      <c r="F69" s="44">
        <f>'Costs Input'!$F$339</f>
        <v>0</v>
      </c>
    </row>
    <row r="70" spans="1:6" s="15" customFormat="1" ht="12.75" outlineLevel="1">
      <c r="A70" s="11"/>
      <c r="C70" s="15" t="s">
        <v>194</v>
      </c>
      <c r="F70" s="44"/>
    </row>
    <row r="71" spans="1:6" s="139" customFormat="1" ht="12.75" outlineLevel="1">
      <c r="A71" s="138"/>
      <c r="D71" s="139" t="s">
        <v>195</v>
      </c>
      <c r="F71" s="140">
        <f>IF(ISNA(VLOOKUP(F361,'Costs Input'!$D$217:$F$227,3,FALSE)),0,VLOOKUP(F361,'Costs Input'!$D$217:$F$227,3,FALSE))</f>
        <v>0</v>
      </c>
    </row>
    <row r="72" spans="1:6" s="15" customFormat="1" ht="12.75" outlineLevel="1">
      <c r="A72" s="11"/>
      <c r="D72" s="15" t="s">
        <v>285</v>
      </c>
      <c r="F72" s="140">
        <f>'Costs Input'!$F$235</f>
        <v>0</v>
      </c>
    </row>
    <row r="73" spans="1:6" s="15" customFormat="1" ht="12.75" outlineLevel="1">
      <c r="A73" s="11"/>
      <c r="D73" s="15" t="s">
        <v>196</v>
      </c>
      <c r="F73" s="140">
        <f>IF(ISNA(VLOOKUP(F363,'Costs Input'!$D$239:$G$249,3,FALSE)),0,VLOOKUP(F363,'Costs Input'!$D$239:$G$249,3,FALSE))</f>
        <v>0</v>
      </c>
    </row>
    <row r="74" spans="1:6" s="139" customFormat="1" ht="12.75" outlineLevel="1">
      <c r="A74" s="138"/>
      <c r="D74" s="139" t="s">
        <v>327</v>
      </c>
      <c r="F74" s="44">
        <f>IF(ISNA(VLOOKUP(F361,'Costs Input'!$D$329:$G$337,3,FALSE)),0,VLOOKUP(F361,'Costs Input'!$D$329:$G$337,3,FALSE))</f>
        <v>0</v>
      </c>
    </row>
    <row r="75" spans="1:6" s="15" customFormat="1" ht="12.75" outlineLevel="1">
      <c r="A75" s="11"/>
      <c r="C75" s="15" t="s">
        <v>14</v>
      </c>
      <c r="F75" s="44"/>
    </row>
    <row r="76" spans="1:6" s="15" customFormat="1" ht="12.75" outlineLevel="1">
      <c r="A76" s="11"/>
      <c r="D76" s="15" t="s">
        <v>20</v>
      </c>
      <c r="F76" s="44">
        <f>'Costs Input'!$F$349</f>
        <v>0</v>
      </c>
    </row>
    <row r="77" spans="1:6" s="15" customFormat="1" ht="12.75" outlineLevel="1">
      <c r="A77" s="11"/>
      <c r="D77" s="15" t="s">
        <v>196</v>
      </c>
      <c r="F77" s="140">
        <f>'Costs Input'!$F$369</f>
        <v>0</v>
      </c>
    </row>
    <row r="78" spans="1:6" s="15" customFormat="1" ht="12.75" outlineLevel="1">
      <c r="A78" s="11"/>
      <c r="D78" s="15" t="s">
        <v>197</v>
      </c>
      <c r="F78" s="44">
        <f>'Costs Input'!$F$366</f>
        <v>0</v>
      </c>
    </row>
    <row r="79" spans="1:6" s="35" customFormat="1" ht="12.75" outlineLevel="1">
      <c r="A79" s="11"/>
      <c r="B79" s="161" t="s">
        <v>369</v>
      </c>
      <c r="C79" s="161"/>
      <c r="D79" s="161"/>
      <c r="E79" s="161"/>
      <c r="F79" s="162"/>
    </row>
    <row r="80" spans="1:6" s="15" customFormat="1" ht="12.75" outlineLevel="1">
      <c r="A80" s="11"/>
      <c r="B80" s="167"/>
      <c r="C80" s="167" t="s">
        <v>17</v>
      </c>
      <c r="D80" s="167"/>
      <c r="E80" s="167"/>
      <c r="F80" s="168"/>
    </row>
    <row r="81" spans="1:6" s="15" customFormat="1" ht="12.75" outlineLevel="1">
      <c r="A81" s="11"/>
      <c r="B81" s="167"/>
      <c r="C81" s="167"/>
      <c r="D81" s="167" t="s">
        <v>193</v>
      </c>
      <c r="E81" s="167"/>
      <c r="F81" s="279" t="e">
        <f>IF(AND(F5=3,F356=1),1,IF(AND(F5=6,F356=1),Parameters!$F$256,IF(AND(F5=5,F356=1,F357=0,F358=0),Parameters!$G$256,0)))</f>
        <v>#N/A</v>
      </c>
    </row>
    <row r="82" spans="1:6" s="15" customFormat="1" ht="12.75" outlineLevel="1">
      <c r="A82" s="11"/>
      <c r="B82" s="167"/>
      <c r="C82" s="167"/>
      <c r="D82" s="167" t="s">
        <v>326</v>
      </c>
      <c r="E82" s="167"/>
      <c r="F82" s="279" t="e">
        <f>IF(AND(OR(F5=2,F5=4),F356=1),1,IF(AND(F5=6,F356=1),(Parameters!$F$255),0))</f>
        <v>#N/A</v>
      </c>
    </row>
    <row r="83" spans="1:6" s="15" customFormat="1" ht="12.75" outlineLevel="1">
      <c r="A83" s="11"/>
      <c r="B83" s="167"/>
      <c r="C83" s="167" t="s">
        <v>194</v>
      </c>
      <c r="D83" s="167"/>
      <c r="E83" s="167"/>
      <c r="F83" s="279"/>
    </row>
    <row r="84" spans="1:6" s="139" customFormat="1" ht="12.75" outlineLevel="1">
      <c r="A84" s="138"/>
      <c r="B84" s="169"/>
      <c r="C84" s="169"/>
      <c r="D84" s="167" t="s">
        <v>195</v>
      </c>
      <c r="E84" s="169"/>
      <c r="F84" s="279" t="e">
        <f>IF(F5=5,0,IF(OR(F357=1,F358=1),1,0))</f>
        <v>#N/A</v>
      </c>
    </row>
    <row r="85" spans="1:6" s="15" customFormat="1" ht="12.75" outlineLevel="1">
      <c r="A85" s="11"/>
      <c r="B85" s="167"/>
      <c r="C85" s="167"/>
      <c r="D85" s="167" t="s">
        <v>285</v>
      </c>
      <c r="E85" s="167"/>
      <c r="F85" s="279">
        <f>IF(F5=3,1,IF(F5=6,Parameters!$F$256,IF(AND(F356=1,F357=0,F358=0,F5=5),Parameters!$G$256,0)))</f>
        <v>0</v>
      </c>
    </row>
    <row r="86" spans="1:6" s="15" customFormat="1" ht="12.75" outlineLevel="1">
      <c r="A86" s="11"/>
      <c r="B86" s="167"/>
      <c r="C86" s="167"/>
      <c r="D86" s="167" t="s">
        <v>196</v>
      </c>
      <c r="E86" s="167"/>
      <c r="F86" s="279" t="e">
        <f>IF(AND(F5=3,F357=1),1,IF(AND(F5=6,F357=1),Parameters!$F$256,0))</f>
        <v>#N/A</v>
      </c>
    </row>
    <row r="87" spans="1:6" s="139" customFormat="1" ht="12.75" outlineLevel="1">
      <c r="A87" s="138"/>
      <c r="B87" s="169"/>
      <c r="C87" s="169"/>
      <c r="D87" s="167" t="s">
        <v>327</v>
      </c>
      <c r="E87" s="169"/>
      <c r="F87" s="279" t="e">
        <f>IF(AND(OR(F5=2,F5=4),F357=1),1,IF(AND(F5=6,F357=1),Parameters!$F$255,0))</f>
        <v>#N/A</v>
      </c>
    </row>
    <row r="88" spans="1:6" s="15" customFormat="1" ht="12.75" outlineLevel="1">
      <c r="A88" s="11"/>
      <c r="B88" s="167"/>
      <c r="C88" s="167" t="s">
        <v>14</v>
      </c>
      <c r="D88" s="167"/>
      <c r="E88" s="167"/>
      <c r="F88" s="279"/>
    </row>
    <row r="89" spans="1:6" s="15" customFormat="1" ht="12.75" outlineLevel="1">
      <c r="A89" s="11"/>
      <c r="B89" s="167"/>
      <c r="C89" s="167"/>
      <c r="D89" s="167" t="s">
        <v>20</v>
      </c>
      <c r="E89" s="167"/>
      <c r="F89" s="279" t="e">
        <f>IF(AND(OR(F5=2,F5=3,F5=4,F5=6),F358=1),1,0)</f>
        <v>#N/A</v>
      </c>
    </row>
    <row r="90" spans="1:6" s="15" customFormat="1" ht="12.75" outlineLevel="1">
      <c r="A90" s="11"/>
      <c r="B90" s="167"/>
      <c r="C90" s="167"/>
      <c r="D90" s="167" t="s">
        <v>196</v>
      </c>
      <c r="E90" s="167"/>
      <c r="F90" s="279" t="e">
        <f>IF(AND(F5=3,F358=1),1,IF(AND(F5=6,F358=1),(Parameters!$F$256),0))</f>
        <v>#N/A</v>
      </c>
    </row>
    <row r="91" spans="1:6" s="15" customFormat="1" ht="12.75" outlineLevel="1">
      <c r="A91" s="11"/>
      <c r="B91" s="167"/>
      <c r="C91" s="167"/>
      <c r="D91" s="167" t="s">
        <v>197</v>
      </c>
      <c r="E91" s="167"/>
      <c r="F91" s="279" t="e">
        <f>IF(AND(OR(F5=2,F5=4),F358=1),1,IF(AND(F5=6,F358=1),(Parameters!$F$255),0))</f>
        <v>#N/A</v>
      </c>
    </row>
    <row r="92" spans="1:6" s="15" customFormat="1" ht="12.75" outlineLevel="1">
      <c r="A92" s="11"/>
      <c r="C92" s="43" t="s">
        <v>18</v>
      </c>
      <c r="D92" s="43"/>
      <c r="E92" s="43"/>
      <c r="F92" s="144" t="e">
        <f>SUMPRODUCT(F81:F82,F68:F69)</f>
        <v>#N/A</v>
      </c>
    </row>
    <row r="93" spans="1:6" s="15" customFormat="1" ht="12.75" outlineLevel="1">
      <c r="A93" s="11"/>
      <c r="C93" s="43" t="s">
        <v>198</v>
      </c>
      <c r="D93" s="43"/>
      <c r="E93" s="43"/>
      <c r="F93" s="144" t="e">
        <f>SUMPRODUCT(F84:F87,F71:F74)</f>
        <v>#N/A</v>
      </c>
    </row>
    <row r="94" spans="1:6" s="15" customFormat="1" ht="12.75" outlineLevel="1">
      <c r="A94" s="11"/>
      <c r="C94" s="43" t="s">
        <v>21</v>
      </c>
      <c r="D94" s="43"/>
      <c r="E94" s="43"/>
      <c r="F94" s="144" t="e">
        <f>SUMPRODUCT(F89:F91,F76:F78)</f>
        <v>#N/A</v>
      </c>
    </row>
    <row r="95" spans="1:6" s="42" customFormat="1" ht="12.75">
      <c r="A95" s="11"/>
      <c r="B95" s="40" t="s">
        <v>22</v>
      </c>
      <c r="C95" s="40"/>
      <c r="D95" s="40"/>
      <c r="E95" s="40"/>
      <c r="F95" s="145" t="e">
        <f>SUM(F92:F94)</f>
        <v>#N/A</v>
      </c>
    </row>
    <row r="96" spans="1:6" s="15" customFormat="1" ht="12.75">
      <c r="A96" s="11"/>
      <c r="F96" s="34"/>
    </row>
    <row r="97" spans="1:6" s="35" customFormat="1" ht="12.75" outlineLevel="1">
      <c r="A97" s="11"/>
      <c r="B97" s="35" t="s">
        <v>199</v>
      </c>
      <c r="F97" s="36"/>
    </row>
    <row r="98" spans="1:6" s="15" customFormat="1" ht="12.75" outlineLevel="1">
      <c r="A98" s="11"/>
      <c r="C98" s="15" t="s">
        <v>12</v>
      </c>
      <c r="F98" s="34"/>
    </row>
    <row r="99" spans="1:6" s="15" customFormat="1" ht="12.75" outlineLevel="1">
      <c r="A99" s="11"/>
      <c r="D99" s="15" t="s">
        <v>19</v>
      </c>
      <c r="F99" s="44">
        <f>'Costs Input'!$F$232</f>
        <v>0</v>
      </c>
    </row>
    <row r="100" spans="1:6" s="15" customFormat="1" ht="12.75" outlineLevel="1">
      <c r="A100" s="11"/>
      <c r="C100" s="15" t="s">
        <v>14</v>
      </c>
      <c r="F100" s="44"/>
    </row>
    <row r="101" spans="1:6" s="15" customFormat="1" ht="12.75" outlineLevel="1">
      <c r="A101" s="11"/>
      <c r="D101" s="15" t="s">
        <v>23</v>
      </c>
      <c r="F101" s="44">
        <f>'Costs Input'!$F$363</f>
        <v>0</v>
      </c>
    </row>
    <row r="102" spans="1:6" s="15" customFormat="1" ht="12.75" outlineLevel="1">
      <c r="A102" s="11"/>
      <c r="D102" s="15" t="s">
        <v>24</v>
      </c>
      <c r="F102" s="44">
        <f>'Costs Input'!$F$368</f>
        <v>0</v>
      </c>
    </row>
    <row r="103" spans="1:6" s="15" customFormat="1" ht="12.75" outlineLevel="1">
      <c r="A103" s="11"/>
      <c r="C103" s="15" t="s">
        <v>26</v>
      </c>
      <c r="F103" s="44"/>
    </row>
    <row r="104" spans="1:6" s="15" customFormat="1" ht="12.75" outlineLevel="1">
      <c r="A104" s="11"/>
      <c r="D104" s="15" t="s">
        <v>27</v>
      </c>
      <c r="F104" s="44" t="e">
        <f>IF(F355="RES",IF(F356=1,'Costs Input'!$F$386,0)+IF(F357=1,'Costs Input'!$H$386,0)+IF(F358=1,'Costs Input'!$J$386,0),IF(F356=1,'Costs Input'!$G$386,0)+IF(F357=1,'Costs Input'!$I$386,0)+IF(F358=1,'Costs Input'!$J$386,0))</f>
        <v>#N/A</v>
      </c>
    </row>
    <row r="105" spans="1:6" s="15" customFormat="1" ht="12.75" outlineLevel="1">
      <c r="A105" s="11"/>
      <c r="D105" s="15" t="s">
        <v>28</v>
      </c>
      <c r="F105" s="44" t="e">
        <f>IF(F355="RES",IF(F356=1,'Costs Input'!$F$396,0)+IF(F357=1,'Costs Input'!$H$396,0)+IF(F358=1,'Costs Input'!$J$396,0),IF(F356=1,'Costs Input'!$G$396,0)+IF(F357=1,'Costs Input'!$I$396,0)+IF(F358=1,'Costs Input'!$J$396,0))</f>
        <v>#N/A</v>
      </c>
    </row>
    <row r="106" spans="1:6" s="15" customFormat="1" ht="12.75" outlineLevel="1">
      <c r="A106" s="11"/>
      <c r="D106" s="15" t="s">
        <v>173</v>
      </c>
      <c r="F106" s="44">
        <v>0</v>
      </c>
    </row>
    <row r="107" spans="1:6" s="15" customFormat="1" ht="12.75" outlineLevel="1">
      <c r="A107" s="11"/>
      <c r="D107" s="15" t="s">
        <v>200</v>
      </c>
      <c r="F107" s="44" t="e">
        <f>IF(F355="RES",IF(F356=1,'Costs Input'!$F$401,0)+IF(F357=1,'Costs Input'!$H$401,0)+IF(F358=1,'Costs Input'!$J$401,0),IF(F356=1,'Costs Input'!$G$401,0)+IF(F357=1,'Costs Input'!$I$401,0)+IF(F358=1,'Costs Input'!$J$401,0))</f>
        <v>#N/A</v>
      </c>
    </row>
    <row r="108" spans="1:6" s="15" customFormat="1" ht="12.75" outlineLevel="1">
      <c r="A108" s="11"/>
      <c r="D108" s="15" t="s">
        <v>201</v>
      </c>
      <c r="F108" s="44">
        <v>0</v>
      </c>
    </row>
    <row r="109" spans="1:6" s="35" customFormat="1" ht="12.75" outlineLevel="1">
      <c r="A109" s="11"/>
      <c r="B109" s="161" t="s">
        <v>370</v>
      </c>
      <c r="C109" s="161"/>
      <c r="D109" s="161"/>
      <c r="E109" s="161"/>
      <c r="F109" s="162"/>
    </row>
    <row r="110" spans="1:6" s="15" customFormat="1" ht="12.75" outlineLevel="1">
      <c r="A110" s="11"/>
      <c r="B110" s="167"/>
      <c r="C110" s="167" t="s">
        <v>12</v>
      </c>
      <c r="D110" s="167"/>
      <c r="E110" s="167"/>
      <c r="F110" s="170"/>
    </row>
    <row r="111" spans="1:6" s="15" customFormat="1" ht="12.75" outlineLevel="1">
      <c r="A111" s="11"/>
      <c r="B111" s="167"/>
      <c r="C111" s="167"/>
      <c r="D111" s="167" t="s">
        <v>19</v>
      </c>
      <c r="E111" s="167"/>
      <c r="F111" s="168" t="e">
        <f>IF(OR(F357=1,F358=1),1,0)</f>
        <v>#N/A</v>
      </c>
    </row>
    <row r="112" spans="1:6" s="15" customFormat="1" ht="12.75" outlineLevel="1">
      <c r="A112" s="11"/>
      <c r="B112" s="167"/>
      <c r="C112" s="167" t="s">
        <v>14</v>
      </c>
      <c r="D112" s="167"/>
      <c r="E112" s="167"/>
      <c r="F112" s="168"/>
    </row>
    <row r="113" spans="1:6" s="15" customFormat="1" ht="12.75" outlineLevel="1">
      <c r="A113" s="11"/>
      <c r="B113" s="167"/>
      <c r="C113" s="167"/>
      <c r="D113" s="167" t="s">
        <v>23</v>
      </c>
      <c r="E113" s="167"/>
      <c r="F113" s="168" t="e">
        <f>IF(F358=1,1,0)</f>
        <v>#N/A</v>
      </c>
    </row>
    <row r="114" spans="1:6" s="15" customFormat="1" ht="12.75" outlineLevel="1">
      <c r="A114" s="11"/>
      <c r="B114" s="167"/>
      <c r="C114" s="167"/>
      <c r="D114" s="167" t="s">
        <v>24</v>
      </c>
      <c r="E114" s="167"/>
      <c r="F114" s="168" t="e">
        <f>IF(F358=1,1,0)</f>
        <v>#N/A</v>
      </c>
    </row>
    <row r="115" spans="1:6" s="15" customFormat="1" ht="12.75" outlineLevel="1">
      <c r="A115" s="11"/>
      <c r="B115" s="167"/>
      <c r="C115" s="167" t="s">
        <v>26</v>
      </c>
      <c r="D115" s="167"/>
      <c r="E115" s="167"/>
      <c r="F115" s="170"/>
    </row>
    <row r="116" spans="1:6" s="15" customFormat="1" ht="12.75" outlineLevel="1">
      <c r="A116" s="11"/>
      <c r="B116" s="167"/>
      <c r="C116" s="167"/>
      <c r="D116" s="167" t="s">
        <v>27</v>
      </c>
      <c r="E116" s="167"/>
      <c r="F116" s="168">
        <v>1</v>
      </c>
    </row>
    <row r="117" spans="1:6" s="15" customFormat="1" ht="12.75" outlineLevel="1">
      <c r="A117" s="11"/>
      <c r="B117" s="167"/>
      <c r="C117" s="167"/>
      <c r="D117" s="167" t="s">
        <v>28</v>
      </c>
      <c r="E117" s="167"/>
      <c r="F117" s="168">
        <v>1</v>
      </c>
    </row>
    <row r="118" spans="1:6" s="15" customFormat="1" ht="12.75" outlineLevel="1">
      <c r="A118" s="11"/>
      <c r="B118" s="167"/>
      <c r="C118" s="167"/>
      <c r="D118" s="167" t="s">
        <v>173</v>
      </c>
      <c r="E118" s="167"/>
      <c r="F118" s="168">
        <v>1</v>
      </c>
    </row>
    <row r="119" spans="1:6" s="15" customFormat="1" ht="12.75" outlineLevel="1">
      <c r="A119" s="11"/>
      <c r="B119" s="167"/>
      <c r="C119" s="167"/>
      <c r="D119" s="167" t="s">
        <v>200</v>
      </c>
      <c r="E119" s="167"/>
      <c r="F119" s="168">
        <v>1</v>
      </c>
    </row>
    <row r="120" spans="1:6" s="15" customFormat="1" ht="12.75" outlineLevel="1">
      <c r="A120" s="11"/>
      <c r="B120" s="167"/>
      <c r="C120" s="167"/>
      <c r="D120" s="167" t="s">
        <v>201</v>
      </c>
      <c r="E120" s="167"/>
      <c r="F120" s="168">
        <v>1</v>
      </c>
    </row>
    <row r="121" spans="1:6" s="15" customFormat="1" ht="12.75" outlineLevel="1">
      <c r="A121" s="11"/>
      <c r="C121" s="43" t="s">
        <v>25</v>
      </c>
      <c r="D121" s="43"/>
      <c r="E121" s="43"/>
      <c r="F121" s="45" t="e">
        <f>SUMPRODUCT(F111:F114,F99:F102)</f>
        <v>#N/A</v>
      </c>
    </row>
    <row r="122" spans="1:6" s="15" customFormat="1" ht="12.75" outlineLevel="1">
      <c r="A122" s="11"/>
      <c r="C122" s="43" t="s">
        <v>26</v>
      </c>
      <c r="D122" s="43"/>
      <c r="E122" s="43"/>
      <c r="F122" s="45" t="e">
        <f>SUMPRODUCT(F116:F120,F104:F108)</f>
        <v>#N/A</v>
      </c>
    </row>
    <row r="123" spans="1:6" s="42" customFormat="1" ht="12.75">
      <c r="A123" s="11"/>
      <c r="B123" s="40" t="s">
        <v>202</v>
      </c>
      <c r="C123" s="40"/>
      <c r="D123" s="40"/>
      <c r="E123" s="40"/>
      <c r="F123" s="46" t="e">
        <f>F122+F121</f>
        <v>#N/A</v>
      </c>
    </row>
    <row r="125" spans="1:6" s="42" customFormat="1" ht="12.75">
      <c r="A125" s="11"/>
      <c r="B125" s="40" t="s">
        <v>336</v>
      </c>
      <c r="C125" s="40"/>
      <c r="D125" s="40"/>
      <c r="E125" s="40"/>
      <c r="F125" s="46" t="e">
        <f>-PMT(Parameters!$G$5,Parameters!$G$4,VLOOKUP(F2,'Product list'!$B$4:$AD$5,'Product list'!$X$2,FALSE))/12</f>
        <v>#N/A</v>
      </c>
    </row>
    <row r="126" spans="1:6">
      <c r="B126" s="40" t="s">
        <v>534</v>
      </c>
      <c r="C126" s="40"/>
      <c r="D126" s="40"/>
      <c r="E126" s="40"/>
      <c r="F126" s="46"/>
    </row>
    <row r="127" spans="1:6" s="15" customFormat="1" ht="12.75">
      <c r="A127" s="11"/>
      <c r="B127" s="29" t="s">
        <v>284</v>
      </c>
      <c r="C127" s="29"/>
      <c r="D127" s="29"/>
      <c r="E127" s="29"/>
      <c r="F127" s="47" t="e">
        <f>F16-F64-F95-F123-F125-F126</f>
        <v>#N/A</v>
      </c>
    </row>
    <row r="128" spans="1:6" ht="14.25" customHeight="1"/>
    <row r="129" spans="1:6" ht="14.25" customHeight="1">
      <c r="F129" s="148"/>
    </row>
    <row r="130" spans="1:6" s="27" customFormat="1" ht="15">
      <c r="A130" s="25"/>
      <c r="B130" s="26" t="s">
        <v>293</v>
      </c>
    </row>
    <row r="132" spans="1:6" s="23" customFormat="1" ht="12.75">
      <c r="A132" s="22"/>
      <c r="B132" s="28" t="s">
        <v>150</v>
      </c>
      <c r="F132" s="24"/>
    </row>
    <row r="133" spans="1:6" s="15" customFormat="1" ht="12.75">
      <c r="A133" s="11"/>
      <c r="B133" s="29" t="s">
        <v>29</v>
      </c>
      <c r="C133" s="29"/>
      <c r="D133" s="29"/>
      <c r="E133" s="29"/>
      <c r="F133" s="30"/>
    </row>
    <row r="134" spans="1:6" s="15" customFormat="1" ht="12.75" outlineLevel="1">
      <c r="A134" s="11"/>
      <c r="C134" s="15" t="s">
        <v>142</v>
      </c>
      <c r="F134" s="31" t="e">
        <f t="shared" ref="F134" si="3">F11</f>
        <v>#N/A</v>
      </c>
    </row>
    <row r="135" spans="1:6" s="15" customFormat="1" ht="12.75" outlineLevel="1">
      <c r="A135" s="11"/>
      <c r="C135" s="15" t="s">
        <v>105</v>
      </c>
      <c r="F135" s="31" t="e">
        <f t="shared" ref="F135" si="4">F12</f>
        <v>#N/A</v>
      </c>
    </row>
    <row r="136" spans="1:6" s="15" customFormat="1" ht="12.75" outlineLevel="1">
      <c r="A136" s="11"/>
      <c r="C136" s="15" t="s">
        <v>143</v>
      </c>
      <c r="F136" s="31" t="e">
        <f t="shared" ref="F136" si="5">F13</f>
        <v>#N/A</v>
      </c>
    </row>
    <row r="137" spans="1:6" s="15" customFormat="1" ht="12.75" outlineLevel="1">
      <c r="A137" s="11"/>
      <c r="C137" s="15" t="s">
        <v>144</v>
      </c>
      <c r="F137" s="31" t="e">
        <f t="shared" ref="F137" si="6">F14</f>
        <v>#N/A</v>
      </c>
    </row>
    <row r="138" spans="1:6" s="15" customFormat="1" ht="12.75" outlineLevel="1">
      <c r="A138" s="11"/>
      <c r="C138" s="15" t="s">
        <v>337</v>
      </c>
      <c r="F138" s="31"/>
    </row>
    <row r="139" spans="1:6" s="15" customFormat="1" ht="12.75">
      <c r="A139" s="11"/>
      <c r="B139" s="32" t="s">
        <v>8</v>
      </c>
      <c r="C139" s="32"/>
      <c r="D139" s="32"/>
      <c r="E139" s="32"/>
      <c r="F139" s="33" t="e">
        <f t="shared" ref="F139" si="7">F16</f>
        <v>#N/A</v>
      </c>
    </row>
    <row r="140" spans="1:6" s="15" customFormat="1" ht="12.75">
      <c r="A140" s="11"/>
      <c r="F140" s="34"/>
    </row>
    <row r="141" spans="1:6" s="15" customFormat="1" ht="12.75">
      <c r="A141" s="11"/>
      <c r="B141" s="29" t="s">
        <v>30</v>
      </c>
      <c r="C141" s="29"/>
      <c r="D141" s="29"/>
      <c r="E141" s="29"/>
      <c r="F141" s="30"/>
    </row>
    <row r="142" spans="1:6" s="15" customFormat="1" ht="8.25" customHeight="1" outlineLevel="1">
      <c r="A142" s="11"/>
      <c r="F142" s="34"/>
    </row>
    <row r="143" spans="1:6" s="35" customFormat="1" ht="12.75" outlineLevel="1">
      <c r="A143" s="11"/>
      <c r="B143" s="35" t="s">
        <v>9</v>
      </c>
      <c r="F143" s="36"/>
    </row>
    <row r="144" spans="1:6" s="11" customFormat="1" ht="12.75" outlineLevel="1">
      <c r="C144" s="11" t="s">
        <v>11</v>
      </c>
      <c r="F144" s="37"/>
    </row>
    <row r="145" spans="3:6" s="11" customFormat="1" ht="12.75" outlineLevel="1">
      <c r="C145" s="38"/>
      <c r="D145" s="38" t="s">
        <v>184</v>
      </c>
      <c r="E145" s="38"/>
      <c r="F145" s="39" t="e">
        <f t="shared" ref="F145" si="8">F22</f>
        <v>#N/A</v>
      </c>
    </row>
    <row r="146" spans="3:6" s="11" customFormat="1" ht="12.75" outlineLevel="1">
      <c r="D146" s="11" t="s">
        <v>185</v>
      </c>
      <c r="F146" s="39" t="e">
        <f t="shared" ref="F146" si="9">F23</f>
        <v>#N/A</v>
      </c>
    </row>
    <row r="147" spans="3:6" s="11" customFormat="1" ht="12.75" outlineLevel="1">
      <c r="D147" s="11" t="s">
        <v>186</v>
      </c>
      <c r="F147" s="39" t="e">
        <f t="shared" ref="F147" si="10">F24</f>
        <v>#N/A</v>
      </c>
    </row>
    <row r="148" spans="3:6" s="11" customFormat="1" ht="12.75" outlineLevel="1">
      <c r="C148" s="11" t="s">
        <v>187</v>
      </c>
      <c r="F148" s="39" t="e">
        <f t="shared" ref="F148" si="11">F25</f>
        <v>#N/A</v>
      </c>
    </row>
    <row r="149" spans="3:6" s="11" customFormat="1" ht="12.75" outlineLevel="1">
      <c r="C149" s="11" t="s">
        <v>188</v>
      </c>
      <c r="F149" s="39">
        <f t="shared" ref="F149" si="12">F26</f>
        <v>0</v>
      </c>
    </row>
    <row r="150" spans="3:6" s="252" customFormat="1" ht="12.75" outlineLevel="1">
      <c r="C150" s="252" t="s">
        <v>504</v>
      </c>
      <c r="F150" s="260" t="e">
        <f>F27</f>
        <v>#NUM!</v>
      </c>
    </row>
    <row r="151" spans="3:6" s="11" customFormat="1" ht="12.75" outlineLevel="1">
      <c r="C151" s="11" t="s">
        <v>386</v>
      </c>
      <c r="F151" s="39">
        <f t="shared" ref="F151" si="13">F28</f>
        <v>0</v>
      </c>
    </row>
    <row r="152" spans="3:6" s="11" customFormat="1" ht="12.75" outlineLevel="1">
      <c r="C152" s="11" t="s">
        <v>387</v>
      </c>
      <c r="F152" s="39" t="e">
        <f t="shared" ref="F152" si="14">F29</f>
        <v>#NUM!</v>
      </c>
    </row>
    <row r="153" spans="3:6" s="11" customFormat="1" ht="12.75" outlineLevel="1">
      <c r="C153" s="11" t="s">
        <v>189</v>
      </c>
      <c r="F153" s="39">
        <f t="shared" ref="F153" si="15">F30</f>
        <v>0</v>
      </c>
    </row>
    <row r="154" spans="3:6" s="11" customFormat="1" ht="12.75" outlineLevel="1">
      <c r="C154" s="11" t="s">
        <v>190</v>
      </c>
      <c r="F154" s="39" t="e">
        <f t="shared" ref="F154" si="16">F31</f>
        <v>#NUM!</v>
      </c>
    </row>
    <row r="155" spans="3:6" s="11" customFormat="1" ht="12.75" outlineLevel="1">
      <c r="C155" s="11" t="s">
        <v>191</v>
      </c>
      <c r="F155" s="39" t="e">
        <f t="shared" ref="F155" si="17">F32</f>
        <v>#DIV/0!</v>
      </c>
    </row>
    <row r="156" spans="3:6" s="11" customFormat="1" ht="12.75" outlineLevel="1">
      <c r="C156" s="11" t="s">
        <v>192</v>
      </c>
      <c r="F156" s="39" t="e">
        <f t="shared" ref="F156" si="18">F33</f>
        <v>#NUM!</v>
      </c>
    </row>
    <row r="157" spans="3:6" s="11" customFormat="1" ht="12.75" outlineLevel="1">
      <c r="C157" s="301" t="s">
        <v>338</v>
      </c>
      <c r="F157" s="39">
        <f t="shared" ref="F157" si="19">F34</f>
        <v>0</v>
      </c>
    </row>
    <row r="158" spans="3:6" s="11" customFormat="1" ht="12.75" outlineLevel="1">
      <c r="C158" s="301" t="s">
        <v>339</v>
      </c>
      <c r="F158" s="39">
        <f t="shared" ref="F158" si="20">F35</f>
        <v>0</v>
      </c>
    </row>
    <row r="159" spans="3:6" s="11" customFormat="1" ht="12.75" outlineLevel="1">
      <c r="C159" s="11" t="s">
        <v>352</v>
      </c>
      <c r="F159" s="39" t="e">
        <f t="shared" ref="F159" si="21">F36</f>
        <v>#NUM!</v>
      </c>
    </row>
    <row r="160" spans="3:6" s="11" customFormat="1" ht="12.75" outlineLevel="1">
      <c r="C160" s="11" t="s">
        <v>388</v>
      </c>
      <c r="F160" s="39">
        <f t="shared" ref="F160" si="22">F37</f>
        <v>0</v>
      </c>
    </row>
    <row r="161" spans="1:6" s="11" customFormat="1" ht="12.75" outlineLevel="1">
      <c r="C161" s="11" t="s">
        <v>251</v>
      </c>
      <c r="F161" s="39">
        <f t="shared" ref="F161" si="23">F38</f>
        <v>0</v>
      </c>
    </row>
    <row r="162" spans="1:6" s="11" customFormat="1" ht="12.75" outlineLevel="1">
      <c r="C162" s="11" t="s">
        <v>389</v>
      </c>
      <c r="F162" s="39">
        <f t="shared" ref="F162" si="24">F39</f>
        <v>0</v>
      </c>
    </row>
    <row r="163" spans="1:6" s="11" customFormat="1" ht="12.75" outlineLevel="1">
      <c r="C163" s="11" t="s">
        <v>252</v>
      </c>
      <c r="F163" s="39">
        <f t="shared" ref="F163" si="25">F40</f>
        <v>0</v>
      </c>
    </row>
    <row r="164" spans="1:6" s="11" customFormat="1" ht="12.75" outlineLevel="1">
      <c r="C164" s="11" t="s">
        <v>250</v>
      </c>
      <c r="F164" s="39" t="e">
        <f t="shared" ref="F164" si="26">F41</f>
        <v>#NUM!</v>
      </c>
    </row>
    <row r="165" spans="1:6" s="35" customFormat="1" ht="12.75" outlineLevel="1">
      <c r="A165" s="11"/>
      <c r="B165" s="161" t="s">
        <v>368</v>
      </c>
      <c r="C165" s="161"/>
      <c r="D165" s="161"/>
      <c r="E165" s="161"/>
      <c r="F165" s="162"/>
    </row>
    <row r="166" spans="1:6" s="11" customFormat="1" ht="12.75" outlineLevel="1">
      <c r="B166" s="163"/>
      <c r="C166" s="163" t="s">
        <v>11</v>
      </c>
      <c r="D166" s="163"/>
      <c r="E166" s="163"/>
      <c r="F166" s="164"/>
    </row>
    <row r="167" spans="1:6" s="11" customFormat="1" ht="12.75" outlineLevel="1">
      <c r="B167" s="163"/>
      <c r="C167" s="165"/>
      <c r="D167" s="165" t="s">
        <v>184</v>
      </c>
      <c r="E167" s="165"/>
      <c r="F167" s="166">
        <f t="shared" ref="F167" si="27">F44</f>
        <v>1</v>
      </c>
    </row>
    <row r="168" spans="1:6" s="11" customFormat="1" ht="12.75" outlineLevel="1">
      <c r="B168" s="163"/>
      <c r="C168" s="163"/>
      <c r="D168" s="163" t="s">
        <v>185</v>
      </c>
      <c r="E168" s="163"/>
      <c r="F168" s="166">
        <f t="shared" ref="F168" si="28">F45</f>
        <v>1</v>
      </c>
    </row>
    <row r="169" spans="1:6" s="11" customFormat="1" ht="12.75" outlineLevel="1">
      <c r="B169" s="163"/>
      <c r="C169" s="163"/>
      <c r="D169" s="163" t="s">
        <v>186</v>
      </c>
      <c r="E169" s="163"/>
      <c r="F169" s="166">
        <f t="shared" ref="F169" si="29">F46</f>
        <v>1</v>
      </c>
    </row>
    <row r="170" spans="1:6" s="11" customFormat="1" ht="12.75" outlineLevel="1">
      <c r="B170" s="163"/>
      <c r="C170" s="163" t="s">
        <v>187</v>
      </c>
      <c r="D170" s="163"/>
      <c r="E170" s="163"/>
      <c r="F170" s="166" t="e">
        <f t="shared" ref="F170" si="30">F47</f>
        <v>#N/A</v>
      </c>
    </row>
    <row r="171" spans="1:6" s="11" customFormat="1" ht="12.75" outlineLevel="1">
      <c r="B171" s="163"/>
      <c r="C171" s="163" t="s">
        <v>188</v>
      </c>
      <c r="D171" s="163"/>
      <c r="E171" s="163"/>
      <c r="F171" s="166" t="e">
        <f t="shared" ref="F171:F172" si="31">F48</f>
        <v>#N/A</v>
      </c>
    </row>
    <row r="172" spans="1:6" s="11" customFormat="1" ht="12.75" outlineLevel="1">
      <c r="B172" s="163"/>
      <c r="C172" s="163" t="s">
        <v>504</v>
      </c>
      <c r="D172" s="163"/>
      <c r="E172" s="163"/>
      <c r="F172" s="166" t="e">
        <f t="shared" si="31"/>
        <v>#N/A</v>
      </c>
    </row>
    <row r="173" spans="1:6" s="11" customFormat="1" ht="12.75" outlineLevel="1">
      <c r="B173" s="163"/>
      <c r="C173" s="163" t="s">
        <v>386</v>
      </c>
      <c r="D173" s="163"/>
      <c r="E173" s="163"/>
      <c r="F173" s="166">
        <f t="shared" ref="F173" si="32">F50</f>
        <v>0</v>
      </c>
    </row>
    <row r="174" spans="1:6" s="11" customFormat="1" ht="12.75" outlineLevel="1">
      <c r="B174" s="163"/>
      <c r="C174" s="163" t="s">
        <v>387</v>
      </c>
      <c r="D174" s="163"/>
      <c r="E174" s="163"/>
      <c r="F174" s="166">
        <f t="shared" ref="F174" si="33">F51</f>
        <v>0</v>
      </c>
    </row>
    <row r="175" spans="1:6" s="11" customFormat="1" ht="12.75" outlineLevel="1">
      <c r="B175" s="163"/>
      <c r="C175" s="163" t="s">
        <v>189</v>
      </c>
      <c r="D175" s="163"/>
      <c r="E175" s="163"/>
      <c r="F175" s="166" t="e">
        <f t="shared" ref="F175" si="34">F52</f>
        <v>#N/A</v>
      </c>
    </row>
    <row r="176" spans="1:6" s="11" customFormat="1" ht="12.75" outlineLevel="1">
      <c r="B176" s="163"/>
      <c r="C176" s="163" t="s">
        <v>190</v>
      </c>
      <c r="D176" s="163"/>
      <c r="E176" s="163"/>
      <c r="F176" s="166" t="e">
        <f t="shared" ref="F176" si="35">F53</f>
        <v>#N/A</v>
      </c>
    </row>
    <row r="177" spans="1:6" s="11" customFormat="1" ht="12.75" outlineLevel="1">
      <c r="B177" s="163"/>
      <c r="C177" s="163" t="s">
        <v>191</v>
      </c>
      <c r="D177" s="163"/>
      <c r="E177" s="163"/>
      <c r="F177" s="166">
        <f t="shared" ref="F177" si="36">F54</f>
        <v>0</v>
      </c>
    </row>
    <row r="178" spans="1:6" s="11" customFormat="1" ht="12.75" outlineLevel="1">
      <c r="B178" s="163"/>
      <c r="C178" s="163" t="s">
        <v>192</v>
      </c>
      <c r="D178" s="163"/>
      <c r="E178" s="163"/>
      <c r="F178" s="166">
        <f t="shared" ref="F178" si="37">F55</f>
        <v>0</v>
      </c>
    </row>
    <row r="179" spans="1:6" s="11" customFormat="1" ht="12.75" outlineLevel="1">
      <c r="B179" s="163"/>
      <c r="C179" s="163" t="s">
        <v>338</v>
      </c>
      <c r="D179" s="163"/>
      <c r="E179" s="163"/>
      <c r="F179" s="166" t="e">
        <f t="shared" ref="F179" si="38">F56</f>
        <v>#N/A</v>
      </c>
    </row>
    <row r="180" spans="1:6" s="11" customFormat="1" ht="12.75" outlineLevel="1">
      <c r="B180" s="163"/>
      <c r="C180" s="163" t="s">
        <v>339</v>
      </c>
      <c r="D180" s="163"/>
      <c r="E180" s="163"/>
      <c r="F180" s="166" t="e">
        <f t="shared" ref="F180" si="39">F57</f>
        <v>#N/A</v>
      </c>
    </row>
    <row r="181" spans="1:6" s="11" customFormat="1" ht="12.75" outlineLevel="1">
      <c r="B181" s="163"/>
      <c r="C181" s="163" t="s">
        <v>352</v>
      </c>
      <c r="D181" s="163"/>
      <c r="E181" s="163"/>
      <c r="F181" s="166" t="e">
        <f t="shared" ref="F181" si="40">F58</f>
        <v>#N/A</v>
      </c>
    </row>
    <row r="182" spans="1:6" s="11" customFormat="1" ht="12.75" outlineLevel="1">
      <c r="B182" s="163"/>
      <c r="C182" s="163" t="s">
        <v>388</v>
      </c>
      <c r="D182" s="163"/>
      <c r="E182" s="163"/>
      <c r="F182" s="166" t="e">
        <f t="shared" ref="F182" si="41">F59</f>
        <v>#N/A</v>
      </c>
    </row>
    <row r="183" spans="1:6" s="11" customFormat="1" ht="12.75" outlineLevel="1">
      <c r="B183" s="163"/>
      <c r="C183" s="163" t="s">
        <v>251</v>
      </c>
      <c r="D183" s="163"/>
      <c r="E183" s="163"/>
      <c r="F183" s="166" t="e">
        <f t="shared" ref="F183" si="42">F60</f>
        <v>#N/A</v>
      </c>
    </row>
    <row r="184" spans="1:6" s="11" customFormat="1" ht="12.75" outlineLevel="1">
      <c r="B184" s="163"/>
      <c r="C184" s="163" t="s">
        <v>389</v>
      </c>
      <c r="D184" s="163"/>
      <c r="E184" s="163"/>
      <c r="F184" s="166" t="e">
        <f t="shared" ref="F184" si="43">F61</f>
        <v>#N/A</v>
      </c>
    </row>
    <row r="185" spans="1:6" s="11" customFormat="1" ht="12.75" outlineLevel="1">
      <c r="B185" s="163"/>
      <c r="C185" s="163" t="s">
        <v>252</v>
      </c>
      <c r="D185" s="163"/>
      <c r="E185" s="163"/>
      <c r="F185" s="166" t="e">
        <f t="shared" ref="F185" si="44">F62</f>
        <v>#N/A</v>
      </c>
    </row>
    <row r="186" spans="1:6" s="11" customFormat="1" ht="12.75" outlineLevel="1">
      <c r="B186" s="163"/>
      <c r="C186" s="163" t="s">
        <v>250</v>
      </c>
      <c r="D186" s="163"/>
      <c r="E186" s="163"/>
      <c r="F186" s="166" t="e">
        <f t="shared" ref="F186" si="45">F63</f>
        <v>#N/A</v>
      </c>
    </row>
    <row r="187" spans="1:6" s="42" customFormat="1" ht="12.75">
      <c r="A187" s="11"/>
      <c r="B187" s="40" t="s">
        <v>15</v>
      </c>
      <c r="C187" s="40"/>
      <c r="D187" s="40"/>
      <c r="E187" s="40"/>
      <c r="F187" s="41" t="e">
        <f t="shared" ref="F187" si="46">SUMPRODUCT(F145:F164,F167:F186)</f>
        <v>#N/A</v>
      </c>
    </row>
    <row r="188" spans="1:6" s="15" customFormat="1" ht="12.75">
      <c r="A188" s="11"/>
      <c r="F188" s="34"/>
    </row>
    <row r="189" spans="1:6" s="35" customFormat="1" ht="12.75" outlineLevel="1">
      <c r="A189" s="11"/>
      <c r="B189" s="35" t="s">
        <v>16</v>
      </c>
      <c r="F189" s="36"/>
    </row>
    <row r="190" spans="1:6" s="15" customFormat="1" ht="12.75" outlineLevel="1">
      <c r="A190" s="11"/>
      <c r="C190" s="15" t="s">
        <v>17</v>
      </c>
      <c r="F190" s="34"/>
    </row>
    <row r="191" spans="1:6" s="15" customFormat="1" ht="12.75" outlineLevel="1">
      <c r="A191" s="11"/>
      <c r="D191" s="15" t="s">
        <v>193</v>
      </c>
      <c r="F191" s="140" t="e">
        <f>(VLOOKUP(F$2,'Product list'!$B$5:$AA$5,'Product list'!$AA$2,0)*'Costs Input'!$G$351)</f>
        <v>#N/A</v>
      </c>
    </row>
    <row r="192" spans="1:6" s="15" customFormat="1" ht="12.75" outlineLevel="1">
      <c r="A192" s="11"/>
      <c r="D192" s="15" t="s">
        <v>340</v>
      </c>
      <c r="F192" s="140" t="e">
        <f>(VLOOKUP(F$2,'Product list'!$B$5:$AA$5,'Product list'!$AA$2,0)*'Costs Input'!$G$348)</f>
        <v>#N/A</v>
      </c>
    </row>
    <row r="193" spans="1:6" s="15" customFormat="1" ht="12.75" outlineLevel="1">
      <c r="A193" s="11"/>
      <c r="C193" s="15" t="s">
        <v>194</v>
      </c>
      <c r="F193" s="44"/>
    </row>
    <row r="194" spans="1:6" s="15" customFormat="1" ht="12.75" outlineLevel="1">
      <c r="A194" s="11"/>
      <c r="D194" s="15" t="s">
        <v>195</v>
      </c>
      <c r="F194" s="140">
        <f t="shared" ref="F194" si="47">F71</f>
        <v>0</v>
      </c>
    </row>
    <row r="195" spans="1:6" s="15" customFormat="1" ht="12.75" outlineLevel="1">
      <c r="A195" s="11"/>
      <c r="D195" s="15" t="s">
        <v>285</v>
      </c>
      <c r="F195" s="140">
        <f>'Costs Input'!$G$235</f>
        <v>0</v>
      </c>
    </row>
    <row r="196" spans="1:6" s="15" customFormat="1" ht="12.75" outlineLevel="1">
      <c r="A196" s="11"/>
      <c r="D196" s="15" t="s">
        <v>196</v>
      </c>
      <c r="F196" s="140" t="e">
        <f>IF(ISNA(VLOOKUP(F361,'Costs Input'!$D$239:$G$249,4,FALSE)),0,VLOOKUP(F361,'Costs Input'!$D$239:$G$249,4,FALSE))*VLOOKUP(F$2,'Product list'!$B$5:$Z$5,25,FALSE)/Parameters!$G$153</f>
        <v>#N/A</v>
      </c>
    </row>
    <row r="197" spans="1:6" s="15" customFormat="1" ht="12.75" outlineLevel="1">
      <c r="A197" s="11"/>
      <c r="D197" s="15" t="s">
        <v>197</v>
      </c>
      <c r="F197" s="140" t="e">
        <f>IF(ISNA(VLOOKUP(F361,'Costs Input'!$D$329:$G$339,4,FALSE)),0,VLOOKUP(F361,'Costs Input'!$D$329:$G$339,4,FALSE))*VLOOKUP(F$2,'Product list'!$B$5:$Z$5,25,FALSE)/Parameters!$G$153</f>
        <v>#N/A</v>
      </c>
    </row>
    <row r="198" spans="1:6" s="15" customFormat="1" ht="12.75" outlineLevel="1">
      <c r="A198" s="11"/>
      <c r="C198" s="15" t="s">
        <v>14</v>
      </c>
      <c r="F198" s="44"/>
    </row>
    <row r="199" spans="1:6" s="15" customFormat="1" ht="12.75" outlineLevel="1">
      <c r="A199" s="11"/>
      <c r="D199" s="15" t="s">
        <v>20</v>
      </c>
      <c r="F199" s="44">
        <f>'Costs Input'!$G$358</f>
        <v>0</v>
      </c>
    </row>
    <row r="200" spans="1:6" s="15" customFormat="1" ht="12.75" outlineLevel="1">
      <c r="A200" s="11"/>
      <c r="D200" s="15" t="s">
        <v>196</v>
      </c>
      <c r="F200" s="140">
        <f>'Costs Input'!$G$378</f>
        <v>0</v>
      </c>
    </row>
    <row r="201" spans="1:6" s="15" customFormat="1" ht="12.75" outlineLevel="1">
      <c r="A201" s="11"/>
      <c r="D201" s="15" t="s">
        <v>197</v>
      </c>
      <c r="F201" s="140">
        <f>'Costs Input'!$G$375</f>
        <v>0</v>
      </c>
    </row>
    <row r="202" spans="1:6" s="35" customFormat="1" ht="12.75" outlineLevel="1">
      <c r="A202" s="11"/>
      <c r="B202" s="161" t="s">
        <v>369</v>
      </c>
      <c r="C202" s="161"/>
      <c r="D202" s="161"/>
      <c r="E202" s="161"/>
      <c r="F202" s="162"/>
    </row>
    <row r="203" spans="1:6" s="15" customFormat="1" ht="12.75" outlineLevel="1">
      <c r="A203" s="11"/>
      <c r="B203" s="167"/>
      <c r="C203" s="167" t="s">
        <v>17</v>
      </c>
      <c r="D203" s="167"/>
      <c r="E203" s="167"/>
      <c r="F203" s="168"/>
    </row>
    <row r="204" spans="1:6" s="15" customFormat="1" ht="12.75" outlineLevel="1">
      <c r="A204" s="11"/>
      <c r="B204" s="167"/>
      <c r="C204" s="167"/>
      <c r="D204" s="167" t="s">
        <v>193</v>
      </c>
      <c r="E204" s="167"/>
      <c r="F204" s="166" t="e">
        <f t="shared" ref="F204" si="48">F81</f>
        <v>#N/A</v>
      </c>
    </row>
    <row r="205" spans="1:6" s="15" customFormat="1" ht="12.75" outlineLevel="1">
      <c r="A205" s="11"/>
      <c r="B205" s="167"/>
      <c r="C205" s="167"/>
      <c r="D205" s="167" t="s">
        <v>326</v>
      </c>
      <c r="E205" s="167"/>
      <c r="F205" s="166" t="e">
        <f t="shared" ref="F205" si="49">F82</f>
        <v>#N/A</v>
      </c>
    </row>
    <row r="206" spans="1:6" s="15" customFormat="1" ht="12.75" outlineLevel="1">
      <c r="A206" s="11"/>
      <c r="B206" s="167"/>
      <c r="C206" s="167" t="s">
        <v>194</v>
      </c>
      <c r="D206" s="167"/>
      <c r="E206" s="167"/>
      <c r="F206" s="168"/>
    </row>
    <row r="207" spans="1:6" s="139" customFormat="1" ht="12.75" outlineLevel="1">
      <c r="A207" s="138"/>
      <c r="B207" s="169"/>
      <c r="C207" s="169"/>
      <c r="D207" s="169" t="s">
        <v>195</v>
      </c>
      <c r="E207" s="169"/>
      <c r="F207" s="166" t="e">
        <f t="shared" ref="F207" si="50">F84</f>
        <v>#N/A</v>
      </c>
    </row>
    <row r="208" spans="1:6" s="15" customFormat="1" ht="12.75" outlineLevel="1">
      <c r="A208" s="11"/>
      <c r="B208" s="167"/>
      <c r="C208" s="167"/>
      <c r="D208" s="167" t="s">
        <v>285</v>
      </c>
      <c r="E208" s="167"/>
      <c r="F208" s="166">
        <f t="shared" ref="F208" si="51">F85</f>
        <v>0</v>
      </c>
    </row>
    <row r="209" spans="1:6" s="15" customFormat="1" ht="12.75" outlineLevel="1">
      <c r="A209" s="11"/>
      <c r="B209" s="167"/>
      <c r="C209" s="167"/>
      <c r="D209" s="167" t="s">
        <v>196</v>
      </c>
      <c r="E209" s="167"/>
      <c r="F209" s="166" t="e">
        <f t="shared" ref="F209" si="52">F86</f>
        <v>#N/A</v>
      </c>
    </row>
    <row r="210" spans="1:6" s="139" customFormat="1" ht="12.75" outlineLevel="1">
      <c r="A210" s="138"/>
      <c r="B210" s="169"/>
      <c r="C210" s="169"/>
      <c r="D210" s="169" t="s">
        <v>327</v>
      </c>
      <c r="E210" s="169"/>
      <c r="F210" s="166" t="e">
        <f t="shared" ref="F210" si="53">F87</f>
        <v>#N/A</v>
      </c>
    </row>
    <row r="211" spans="1:6" s="15" customFormat="1" ht="12.75" outlineLevel="1">
      <c r="A211" s="11"/>
      <c r="B211" s="167"/>
      <c r="C211" s="167" t="s">
        <v>14</v>
      </c>
      <c r="D211" s="167"/>
      <c r="E211" s="167"/>
      <c r="F211" s="168"/>
    </row>
    <row r="212" spans="1:6" s="15" customFormat="1" ht="12.75" outlineLevel="1">
      <c r="A212" s="11"/>
      <c r="B212" s="167"/>
      <c r="C212" s="167"/>
      <c r="D212" s="167" t="s">
        <v>20</v>
      </c>
      <c r="E212" s="167"/>
      <c r="F212" s="166" t="e">
        <f t="shared" ref="F212" si="54">F89</f>
        <v>#N/A</v>
      </c>
    </row>
    <row r="213" spans="1:6" s="15" customFormat="1" ht="12.75" outlineLevel="1">
      <c r="A213" s="11"/>
      <c r="B213" s="167"/>
      <c r="C213" s="167"/>
      <c r="D213" s="167" t="s">
        <v>196</v>
      </c>
      <c r="E213" s="167"/>
      <c r="F213" s="166" t="e">
        <f t="shared" ref="F213" si="55">F90</f>
        <v>#N/A</v>
      </c>
    </row>
    <row r="214" spans="1:6" s="15" customFormat="1" ht="12.75" outlineLevel="1">
      <c r="A214" s="11"/>
      <c r="B214" s="167"/>
      <c r="C214" s="167"/>
      <c r="D214" s="167" t="s">
        <v>197</v>
      </c>
      <c r="E214" s="167"/>
      <c r="F214" s="166" t="e">
        <f t="shared" ref="F214" si="56">F91</f>
        <v>#N/A</v>
      </c>
    </row>
    <row r="215" spans="1:6" s="15" customFormat="1" ht="12.75" outlineLevel="1">
      <c r="A215" s="11"/>
      <c r="C215" s="43" t="s">
        <v>18</v>
      </c>
      <c r="D215" s="43"/>
      <c r="E215" s="43"/>
      <c r="F215" s="144" t="e">
        <f>SUMPRODUCT(F204:F205,F191:F192)</f>
        <v>#N/A</v>
      </c>
    </row>
    <row r="216" spans="1:6" s="15" customFormat="1" ht="12.75" outlineLevel="1">
      <c r="A216" s="11"/>
      <c r="C216" s="43" t="s">
        <v>198</v>
      </c>
      <c r="D216" s="43"/>
      <c r="E216" s="43"/>
      <c r="F216" s="144" t="e">
        <f>SUMPRODUCT(F207:F210,F194:F197)</f>
        <v>#N/A</v>
      </c>
    </row>
    <row r="217" spans="1:6" s="15" customFormat="1" ht="12.75" outlineLevel="1">
      <c r="A217" s="11"/>
      <c r="C217" s="43" t="s">
        <v>21</v>
      </c>
      <c r="D217" s="43"/>
      <c r="E217" s="43"/>
      <c r="F217" s="144" t="e">
        <f>SUMPRODUCT(F212:F214,F199:F201)</f>
        <v>#N/A</v>
      </c>
    </row>
    <row r="218" spans="1:6" s="42" customFormat="1" ht="12.75">
      <c r="A218" s="11"/>
      <c r="B218" s="40" t="s">
        <v>22</v>
      </c>
      <c r="C218" s="40"/>
      <c r="D218" s="40"/>
      <c r="E218" s="40"/>
      <c r="F218" s="145" t="e">
        <f>SUM(F215:F217)</f>
        <v>#N/A</v>
      </c>
    </row>
    <row r="219" spans="1:6" s="15" customFormat="1" ht="12.75">
      <c r="A219" s="11"/>
      <c r="F219" s="44"/>
    </row>
    <row r="220" spans="1:6" s="35" customFormat="1" ht="12.75" outlineLevel="1">
      <c r="A220" s="11"/>
      <c r="B220" s="35" t="s">
        <v>199</v>
      </c>
      <c r="F220" s="146"/>
    </row>
    <row r="221" spans="1:6" s="15" customFormat="1" ht="12.75" outlineLevel="1">
      <c r="A221" s="11"/>
      <c r="C221" s="15" t="s">
        <v>12</v>
      </c>
      <c r="F221" s="44"/>
    </row>
    <row r="222" spans="1:6" s="15" customFormat="1" ht="12.75" outlineLevel="1">
      <c r="A222" s="11"/>
      <c r="D222" s="15" t="s">
        <v>19</v>
      </c>
      <c r="F222" s="44">
        <f t="shared" ref="F222" si="57">F99</f>
        <v>0</v>
      </c>
    </row>
    <row r="223" spans="1:6" s="15" customFormat="1" ht="12.75" outlineLevel="1">
      <c r="A223" s="11"/>
      <c r="C223" s="15" t="s">
        <v>14</v>
      </c>
      <c r="F223" s="44"/>
    </row>
    <row r="224" spans="1:6" s="15" customFormat="1" ht="12.75" outlineLevel="1">
      <c r="A224" s="11"/>
      <c r="D224" s="15" t="s">
        <v>23</v>
      </c>
      <c r="F224" s="44">
        <f t="shared" ref="F224" si="58">F101</f>
        <v>0</v>
      </c>
    </row>
    <row r="225" spans="1:6" s="15" customFormat="1" ht="12.75" outlineLevel="1">
      <c r="A225" s="11"/>
      <c r="D225" s="15" t="s">
        <v>24</v>
      </c>
      <c r="F225" s="44">
        <f t="shared" ref="F225" si="59">F102</f>
        <v>0</v>
      </c>
    </row>
    <row r="226" spans="1:6" s="15" customFormat="1" ht="12.75" outlineLevel="1">
      <c r="A226" s="11"/>
      <c r="C226" s="15" t="s">
        <v>26</v>
      </c>
      <c r="F226" s="34"/>
    </row>
    <row r="227" spans="1:6" s="15" customFormat="1" ht="12.75" outlineLevel="1">
      <c r="A227" s="11"/>
      <c r="D227" s="15" t="s">
        <v>27</v>
      </c>
      <c r="F227" s="44" t="e">
        <f t="shared" ref="F227" si="60">F104</f>
        <v>#N/A</v>
      </c>
    </row>
    <row r="228" spans="1:6" s="15" customFormat="1" ht="12.75" outlineLevel="1">
      <c r="A228" s="11"/>
      <c r="D228" s="15" t="s">
        <v>28</v>
      </c>
      <c r="F228" s="44" t="e">
        <f t="shared" ref="F228" si="61">F105</f>
        <v>#N/A</v>
      </c>
    </row>
    <row r="229" spans="1:6" s="253" customFormat="1" ht="12.75" outlineLevel="1">
      <c r="A229" s="252"/>
      <c r="D229" s="253" t="s">
        <v>173</v>
      </c>
      <c r="F229" s="254" t="e">
        <f>IF(F355="RES",IF(F356=1,'Costs Input'!$F$391,0)+IF(F357=1,'Costs Input'!$H$391,0)+IF(F358=1,'Costs Input'!$J$391,0),IF(F356=1,'Costs Input'!$G$391,0)+IF(F357=1,'Costs Input'!$I$391,0)+IF(F358=1,'Costs Input'!$J$391,0))</f>
        <v>#N/A</v>
      </c>
    </row>
    <row r="230" spans="1:6" s="253" customFormat="1" ht="12.75" outlineLevel="1">
      <c r="A230" s="252"/>
      <c r="D230" s="253" t="s">
        <v>200</v>
      </c>
      <c r="F230" s="254" t="e">
        <f t="shared" ref="F230" si="62">F107</f>
        <v>#N/A</v>
      </c>
    </row>
    <row r="231" spans="1:6" s="253" customFormat="1" ht="12.75" outlineLevel="1">
      <c r="A231" s="252"/>
      <c r="D231" s="253" t="s">
        <v>201</v>
      </c>
      <c r="F231" s="254" t="e">
        <f>IF(F355="RES",IF(F356=1,'Costs Input'!$F$406,0)+IF(F357=1,'Costs Input'!$H$406,0)+IF(F358=1,'Costs Input'!$J$406,0),IF(F356=1,'Costs Input'!$G$406,0)+IF(F357=1,'Costs Input'!$I$406,0)+IF(F358=1,'Costs Input'!$J$406,0))</f>
        <v>#N/A</v>
      </c>
    </row>
    <row r="232" spans="1:6" s="35" customFormat="1" ht="12.75" outlineLevel="1">
      <c r="A232" s="11"/>
      <c r="B232" s="161" t="s">
        <v>370</v>
      </c>
      <c r="C232" s="161"/>
      <c r="D232" s="161"/>
      <c r="E232" s="161"/>
      <c r="F232" s="162"/>
    </row>
    <row r="233" spans="1:6" s="15" customFormat="1" ht="12.75" outlineLevel="1">
      <c r="A233" s="11"/>
      <c r="B233" s="167"/>
      <c r="C233" s="167" t="s">
        <v>12</v>
      </c>
      <c r="D233" s="167"/>
      <c r="E233" s="167"/>
      <c r="F233" s="170"/>
    </row>
    <row r="234" spans="1:6" s="15" customFormat="1" ht="12.75" outlineLevel="1">
      <c r="A234" s="11"/>
      <c r="B234" s="167"/>
      <c r="C234" s="167"/>
      <c r="D234" s="167" t="s">
        <v>19</v>
      </c>
      <c r="E234" s="167"/>
      <c r="F234" s="166" t="e">
        <f t="shared" ref="F234" si="63">F111</f>
        <v>#N/A</v>
      </c>
    </row>
    <row r="235" spans="1:6" s="15" customFormat="1" ht="12.75" outlineLevel="1">
      <c r="A235" s="11"/>
      <c r="B235" s="167"/>
      <c r="C235" s="167" t="s">
        <v>14</v>
      </c>
      <c r="D235" s="167"/>
      <c r="E235" s="167"/>
      <c r="F235" s="168"/>
    </row>
    <row r="236" spans="1:6" s="15" customFormat="1" ht="12.75" outlineLevel="1">
      <c r="A236" s="11"/>
      <c r="B236" s="167"/>
      <c r="C236" s="167"/>
      <c r="D236" s="167" t="s">
        <v>23</v>
      </c>
      <c r="E236" s="167"/>
      <c r="F236" s="166" t="e">
        <f t="shared" ref="F236" si="64">F113</f>
        <v>#N/A</v>
      </c>
    </row>
    <row r="237" spans="1:6" s="15" customFormat="1" ht="12.75" outlineLevel="1">
      <c r="A237" s="11"/>
      <c r="B237" s="167"/>
      <c r="C237" s="167"/>
      <c r="D237" s="167" t="s">
        <v>24</v>
      </c>
      <c r="E237" s="167"/>
      <c r="F237" s="166" t="e">
        <f t="shared" ref="F237" si="65">F114</f>
        <v>#N/A</v>
      </c>
    </row>
    <row r="238" spans="1:6" s="15" customFormat="1" ht="12.75" outlineLevel="1">
      <c r="A238" s="11"/>
      <c r="B238" s="167"/>
      <c r="C238" s="167" t="s">
        <v>26</v>
      </c>
      <c r="D238" s="167"/>
      <c r="E238" s="167"/>
      <c r="F238" s="170"/>
    </row>
    <row r="239" spans="1:6" s="15" customFormat="1" ht="12.75" outlineLevel="1">
      <c r="A239" s="11"/>
      <c r="B239" s="167"/>
      <c r="C239" s="167"/>
      <c r="D239" s="167" t="s">
        <v>27</v>
      </c>
      <c r="E239" s="167"/>
      <c r="F239" s="166">
        <f t="shared" ref="F239" si="66">F116</f>
        <v>1</v>
      </c>
    </row>
    <row r="240" spans="1:6" s="15" customFormat="1" ht="12.75" outlineLevel="1">
      <c r="A240" s="11"/>
      <c r="B240" s="167"/>
      <c r="C240" s="167"/>
      <c r="D240" s="167" t="s">
        <v>28</v>
      </c>
      <c r="E240" s="167"/>
      <c r="F240" s="166">
        <f t="shared" ref="F240" si="67">F117</f>
        <v>1</v>
      </c>
    </row>
    <row r="241" spans="1:6" s="15" customFormat="1" ht="12.75" outlineLevel="1">
      <c r="A241" s="11"/>
      <c r="B241" s="167"/>
      <c r="C241" s="167"/>
      <c r="D241" s="167" t="s">
        <v>173</v>
      </c>
      <c r="E241" s="167"/>
      <c r="F241" s="166">
        <v>1</v>
      </c>
    </row>
    <row r="242" spans="1:6" s="15" customFormat="1" ht="12.75" outlineLevel="1">
      <c r="A242" s="11"/>
      <c r="B242" s="167"/>
      <c r="C242" s="167"/>
      <c r="D242" s="167" t="s">
        <v>200</v>
      </c>
      <c r="E242" s="167"/>
      <c r="F242" s="166">
        <v>1</v>
      </c>
    </row>
    <row r="243" spans="1:6" s="15" customFormat="1" ht="12.75" outlineLevel="1">
      <c r="A243" s="11"/>
      <c r="B243" s="167"/>
      <c r="C243" s="167"/>
      <c r="D243" s="167" t="s">
        <v>201</v>
      </c>
      <c r="E243" s="167"/>
      <c r="F243" s="166">
        <f t="shared" ref="F243" si="68">F120</f>
        <v>1</v>
      </c>
    </row>
    <row r="244" spans="1:6" s="15" customFormat="1" ht="12.75" outlineLevel="1">
      <c r="A244" s="11"/>
      <c r="C244" s="43" t="s">
        <v>25</v>
      </c>
      <c r="D244" s="43"/>
      <c r="E244" s="43"/>
      <c r="F244" s="45" t="e">
        <f>SUMPRODUCT(F234:F237,F222:F225)</f>
        <v>#N/A</v>
      </c>
    </row>
    <row r="245" spans="1:6" s="15" customFormat="1" ht="12.75" outlineLevel="1">
      <c r="A245" s="11"/>
      <c r="C245" s="43" t="s">
        <v>26</v>
      </c>
      <c r="D245" s="43"/>
      <c r="E245" s="43"/>
      <c r="F245" s="45" t="e">
        <f>SUMPRODUCT(F239:F243,F227:F231)</f>
        <v>#N/A</v>
      </c>
    </row>
    <row r="246" spans="1:6" s="42" customFormat="1" ht="12.75">
      <c r="A246" s="11"/>
      <c r="B246" s="40" t="s">
        <v>202</v>
      </c>
      <c r="C246" s="40"/>
      <c r="D246" s="40"/>
      <c r="E246" s="40"/>
      <c r="F246" s="46" t="e">
        <f>F245+F244</f>
        <v>#N/A</v>
      </c>
    </row>
    <row r="247" spans="1:6">
      <c r="B247" s="40" t="s">
        <v>550</v>
      </c>
      <c r="C247" s="40"/>
      <c r="D247" s="40"/>
      <c r="E247" s="40"/>
      <c r="F247" s="46" t="e">
        <f>-PMT(Parameters!$G$5,Parameters!$G$4,VLOOKUP(F2,'Product list'!$B$4:$AD$5,'Product list'!$Y$2,FALSE))/12</f>
        <v>#N/A</v>
      </c>
    </row>
    <row r="248" spans="1:6">
      <c r="B248" s="40" t="s">
        <v>534</v>
      </c>
      <c r="C248" s="40"/>
      <c r="D248" s="40"/>
      <c r="E248" s="40"/>
      <c r="F248" s="46">
        <f>F126</f>
        <v>0</v>
      </c>
    </row>
    <row r="249" spans="1:6" s="15" customFormat="1" ht="12.75">
      <c r="A249" s="11"/>
      <c r="B249" s="29" t="s">
        <v>284</v>
      </c>
      <c r="C249" s="29"/>
      <c r="D249" s="29"/>
      <c r="E249" s="29"/>
      <c r="F249" s="47" t="e">
        <f>F139-F187-F218-F246-F247-F248</f>
        <v>#N/A</v>
      </c>
    </row>
    <row r="250" spans="1:6">
      <c r="B250" s="28"/>
      <c r="F250" s="148"/>
    </row>
    <row r="251" spans="1:6" s="15" customFormat="1" ht="12.75">
      <c r="A251" s="11"/>
      <c r="B251" s="29" t="s">
        <v>294</v>
      </c>
      <c r="C251" s="29"/>
      <c r="D251" s="29"/>
      <c r="E251" s="29"/>
      <c r="F251" s="47"/>
    </row>
    <row r="252" spans="1:6" outlineLevel="1">
      <c r="B252" s="1">
        <v>1</v>
      </c>
      <c r="F252" s="192"/>
    </row>
    <row r="253" spans="1:6" outlineLevel="1">
      <c r="B253" s="1">
        <v>2</v>
      </c>
      <c r="F253" s="206"/>
    </row>
    <row r="254" spans="1:6" outlineLevel="1">
      <c r="B254" s="1">
        <v>3</v>
      </c>
      <c r="F254" s="206"/>
    </row>
    <row r="255" spans="1:6" outlineLevel="1">
      <c r="B255" s="1">
        <v>4</v>
      </c>
      <c r="F255" s="206"/>
    </row>
    <row r="256" spans="1:6" outlineLevel="1">
      <c r="B256" s="1">
        <v>5</v>
      </c>
      <c r="F256" s="206"/>
    </row>
    <row r="257" spans="2:6" outlineLevel="1">
      <c r="B257" s="1">
        <v>6</v>
      </c>
      <c r="F257" s="206"/>
    </row>
    <row r="258" spans="2:6" outlineLevel="1">
      <c r="B258" s="1">
        <v>7</v>
      </c>
      <c r="F258" s="206"/>
    </row>
    <row r="259" spans="2:6" outlineLevel="1">
      <c r="B259" s="1">
        <v>8</v>
      </c>
      <c r="F259" s="206"/>
    </row>
    <row r="260" spans="2:6" outlineLevel="1">
      <c r="B260" s="1">
        <v>9</v>
      </c>
      <c r="F260" s="206"/>
    </row>
    <row r="261" spans="2:6" outlineLevel="1">
      <c r="B261" s="1">
        <v>10</v>
      </c>
      <c r="F261" s="206"/>
    </row>
    <row r="262" spans="2:6" outlineLevel="1">
      <c r="B262" s="1">
        <v>11</v>
      </c>
      <c r="F262" s="206"/>
    </row>
    <row r="263" spans="2:6" outlineLevel="1">
      <c r="B263" s="1">
        <v>12</v>
      </c>
      <c r="F263" s="206"/>
    </row>
    <row r="264" spans="2:6" outlineLevel="1">
      <c r="B264" s="1">
        <v>13</v>
      </c>
      <c r="F264" s="206"/>
    </row>
    <row r="265" spans="2:6" outlineLevel="1">
      <c r="B265" s="1">
        <v>14</v>
      </c>
      <c r="F265" s="206"/>
    </row>
    <row r="266" spans="2:6" outlineLevel="1">
      <c r="B266" s="1">
        <v>15</v>
      </c>
      <c r="F266" s="206"/>
    </row>
    <row r="267" spans="2:6" outlineLevel="1">
      <c r="B267" s="1">
        <v>16</v>
      </c>
      <c r="F267" s="206"/>
    </row>
    <row r="268" spans="2:6" outlineLevel="1">
      <c r="B268" s="1">
        <v>17</v>
      </c>
      <c r="F268" s="206"/>
    </row>
    <row r="269" spans="2:6" outlineLevel="1">
      <c r="B269" s="1">
        <v>18</v>
      </c>
      <c r="F269" s="206"/>
    </row>
    <row r="270" spans="2:6" outlineLevel="1">
      <c r="B270" s="1">
        <v>19</v>
      </c>
      <c r="F270" s="206"/>
    </row>
    <row r="271" spans="2:6" outlineLevel="1">
      <c r="B271" s="1">
        <v>20</v>
      </c>
      <c r="F271" s="206"/>
    </row>
    <row r="272" spans="2:6" ht="14.25" customHeight="1" outlineLevel="1">
      <c r="B272" s="1">
        <v>21</v>
      </c>
      <c r="F272" s="206"/>
    </row>
    <row r="273" spans="2:6" outlineLevel="1">
      <c r="B273" s="1">
        <v>22</v>
      </c>
      <c r="F273" s="206"/>
    </row>
    <row r="274" spans="2:6" outlineLevel="1">
      <c r="B274" s="1">
        <v>23</v>
      </c>
      <c r="F274" s="206"/>
    </row>
    <row r="275" spans="2:6" outlineLevel="1">
      <c r="B275" s="1">
        <v>24</v>
      </c>
      <c r="F275" s="206"/>
    </row>
    <row r="276" spans="2:6" outlineLevel="1">
      <c r="B276" s="1">
        <v>25</v>
      </c>
      <c r="F276" s="206"/>
    </row>
    <row r="277" spans="2:6" outlineLevel="1">
      <c r="B277" s="1">
        <v>26</v>
      </c>
      <c r="F277" s="206"/>
    </row>
    <row r="278" spans="2:6" outlineLevel="1">
      <c r="B278" s="1">
        <v>27</v>
      </c>
      <c r="F278" s="206"/>
    </row>
    <row r="279" spans="2:6" outlineLevel="1">
      <c r="B279" s="1">
        <v>28</v>
      </c>
      <c r="F279" s="206"/>
    </row>
    <row r="280" spans="2:6" outlineLevel="1">
      <c r="B280" s="1">
        <v>29</v>
      </c>
      <c r="F280" s="206"/>
    </row>
    <row r="281" spans="2:6" outlineLevel="1">
      <c r="B281" s="1">
        <v>30</v>
      </c>
      <c r="F281" s="206"/>
    </row>
    <row r="282" spans="2:6" outlineLevel="1">
      <c r="B282" s="1">
        <v>31</v>
      </c>
      <c r="F282" s="206"/>
    </row>
    <row r="283" spans="2:6" outlineLevel="1">
      <c r="B283" s="1">
        <v>32</v>
      </c>
      <c r="F283" s="206"/>
    </row>
    <row r="284" spans="2:6" outlineLevel="1">
      <c r="B284" s="1">
        <v>33</v>
      </c>
      <c r="F284" s="206"/>
    </row>
    <row r="285" spans="2:6" outlineLevel="1">
      <c r="B285" s="1">
        <v>34</v>
      </c>
      <c r="F285" s="206"/>
    </row>
    <row r="286" spans="2:6" outlineLevel="1">
      <c r="B286" s="1">
        <v>35</v>
      </c>
      <c r="F286" s="206"/>
    </row>
    <row r="287" spans="2:6" outlineLevel="1">
      <c r="B287" s="1">
        <v>36</v>
      </c>
      <c r="F287" s="206"/>
    </row>
    <row r="288" spans="2:6" outlineLevel="1">
      <c r="B288" s="1">
        <v>37</v>
      </c>
      <c r="F288" s="206"/>
    </row>
    <row r="289" spans="2:6" outlineLevel="1">
      <c r="B289" s="1">
        <v>38</v>
      </c>
      <c r="F289" s="229"/>
    </row>
    <row r="290" spans="2:6" outlineLevel="1">
      <c r="B290" s="1">
        <v>39</v>
      </c>
      <c r="F290" s="229"/>
    </row>
    <row r="291" spans="2:6" outlineLevel="1">
      <c r="B291" s="1">
        <v>40</v>
      </c>
      <c r="F291" s="229"/>
    </row>
    <row r="292" spans="2:6" outlineLevel="1">
      <c r="B292" s="1">
        <v>41</v>
      </c>
      <c r="F292" s="229"/>
    </row>
    <row r="293" spans="2:6" outlineLevel="1">
      <c r="B293" s="1">
        <v>42</v>
      </c>
      <c r="F293" s="229"/>
    </row>
    <row r="294" spans="2:6" outlineLevel="1">
      <c r="B294" s="1">
        <v>43</v>
      </c>
      <c r="F294" s="229"/>
    </row>
    <row r="295" spans="2:6" outlineLevel="1">
      <c r="B295" s="1">
        <v>44</v>
      </c>
      <c r="F295" s="229"/>
    </row>
    <row r="296" spans="2:6" outlineLevel="1">
      <c r="B296" s="1">
        <v>45</v>
      </c>
      <c r="F296" s="229"/>
    </row>
    <row r="297" spans="2:6" outlineLevel="1">
      <c r="B297" s="1">
        <v>46</v>
      </c>
      <c r="F297" s="229"/>
    </row>
    <row r="298" spans="2:6" outlineLevel="1">
      <c r="B298" s="1">
        <v>47</v>
      </c>
      <c r="F298" s="229"/>
    </row>
    <row r="299" spans="2:6" outlineLevel="1">
      <c r="B299" s="1">
        <v>48</v>
      </c>
      <c r="F299" s="229"/>
    </row>
    <row r="300" spans="2:6" outlineLevel="1">
      <c r="B300" s="1">
        <v>49</v>
      </c>
      <c r="F300" s="229"/>
    </row>
    <row r="301" spans="2:6" outlineLevel="1">
      <c r="B301" s="1">
        <v>50</v>
      </c>
      <c r="F301" s="229"/>
    </row>
    <row r="302" spans="2:6" outlineLevel="1">
      <c r="B302" s="1">
        <v>51</v>
      </c>
      <c r="F302" s="229"/>
    </row>
    <row r="303" spans="2:6" outlineLevel="1">
      <c r="B303" s="1">
        <v>52</v>
      </c>
      <c r="F303" s="229"/>
    </row>
    <row r="304" spans="2:6" outlineLevel="1">
      <c r="B304" s="1">
        <v>53</v>
      </c>
      <c r="F304" s="229"/>
    </row>
    <row r="305" spans="2:6" outlineLevel="1">
      <c r="B305" s="1">
        <v>54</v>
      </c>
      <c r="F305" s="229"/>
    </row>
    <row r="306" spans="2:6" outlineLevel="1">
      <c r="B306" s="1">
        <v>55</v>
      </c>
      <c r="F306" s="229"/>
    </row>
    <row r="307" spans="2:6" outlineLevel="1">
      <c r="B307" s="1">
        <v>56</v>
      </c>
      <c r="F307" s="229"/>
    </row>
    <row r="308" spans="2:6" outlineLevel="1">
      <c r="B308" s="1">
        <v>57</v>
      </c>
      <c r="F308" s="229"/>
    </row>
    <row r="309" spans="2:6" outlineLevel="1">
      <c r="B309" s="1">
        <v>58</v>
      </c>
      <c r="F309" s="229"/>
    </row>
    <row r="310" spans="2:6" outlineLevel="1">
      <c r="B310" s="1">
        <v>59</v>
      </c>
      <c r="F310" s="229"/>
    </row>
    <row r="311" spans="2:6" outlineLevel="1">
      <c r="B311" s="1">
        <v>60</v>
      </c>
      <c r="F311" s="229"/>
    </row>
    <row r="312" spans="2:6" outlineLevel="1">
      <c r="B312" s="1">
        <v>61</v>
      </c>
      <c r="F312" s="229"/>
    </row>
    <row r="313" spans="2:6" outlineLevel="1">
      <c r="B313" s="1">
        <v>62</v>
      </c>
      <c r="F313" s="229"/>
    </row>
    <row r="314" spans="2:6" outlineLevel="1">
      <c r="B314" s="1">
        <v>63</v>
      </c>
      <c r="F314" s="229"/>
    </row>
    <row r="315" spans="2:6" outlineLevel="1">
      <c r="B315" s="1">
        <v>64</v>
      </c>
      <c r="F315" s="229"/>
    </row>
    <row r="316" spans="2:6" outlineLevel="1">
      <c r="B316" s="1">
        <v>65</v>
      </c>
      <c r="F316" s="229"/>
    </row>
    <row r="317" spans="2:6" outlineLevel="1">
      <c r="B317" s="1">
        <v>66</v>
      </c>
      <c r="F317" s="229"/>
    </row>
    <row r="318" spans="2:6" outlineLevel="1">
      <c r="B318" s="1">
        <v>67</v>
      </c>
      <c r="F318" s="229"/>
    </row>
    <row r="319" spans="2:6" outlineLevel="1">
      <c r="B319" s="1">
        <v>68</v>
      </c>
      <c r="F319" s="229"/>
    </row>
    <row r="320" spans="2:6" outlineLevel="1">
      <c r="B320" s="1">
        <v>69</v>
      </c>
      <c r="F320" s="229"/>
    </row>
    <row r="321" spans="2:6" outlineLevel="1">
      <c r="B321" s="1">
        <v>70</v>
      </c>
      <c r="F321" s="229"/>
    </row>
    <row r="322" spans="2:6" outlineLevel="1">
      <c r="B322" s="1">
        <v>71</v>
      </c>
      <c r="F322" s="229"/>
    </row>
    <row r="323" spans="2:6" outlineLevel="1">
      <c r="B323" s="1">
        <v>72</v>
      </c>
      <c r="F323" s="229"/>
    </row>
    <row r="324" spans="2:6" outlineLevel="1">
      <c r="B324" s="1">
        <v>73</v>
      </c>
      <c r="F324" s="229"/>
    </row>
    <row r="325" spans="2:6" outlineLevel="1">
      <c r="B325" s="1">
        <v>74</v>
      </c>
      <c r="F325" s="229"/>
    </row>
    <row r="326" spans="2:6" outlineLevel="1">
      <c r="B326" s="1">
        <v>75</v>
      </c>
      <c r="F326" s="229"/>
    </row>
    <row r="327" spans="2:6" outlineLevel="1">
      <c r="B327" s="1">
        <v>76</v>
      </c>
      <c r="F327" s="229"/>
    </row>
    <row r="328" spans="2:6" outlineLevel="1">
      <c r="B328" s="1">
        <v>77</v>
      </c>
      <c r="F328" s="229"/>
    </row>
    <row r="329" spans="2:6" outlineLevel="1">
      <c r="B329" s="1">
        <v>78</v>
      </c>
      <c r="F329" s="229"/>
    </row>
    <row r="330" spans="2:6" outlineLevel="1">
      <c r="B330" s="1">
        <v>79</v>
      </c>
      <c r="F330" s="229"/>
    </row>
    <row r="331" spans="2:6" outlineLevel="1">
      <c r="B331" s="1">
        <v>80</v>
      </c>
      <c r="F331" s="229"/>
    </row>
    <row r="332" spans="2:6" outlineLevel="1">
      <c r="B332" s="1">
        <v>81</v>
      </c>
      <c r="F332" s="229"/>
    </row>
    <row r="333" spans="2:6" outlineLevel="1">
      <c r="B333" s="1">
        <v>82</v>
      </c>
      <c r="F333" s="229"/>
    </row>
    <row r="334" spans="2:6" outlineLevel="1">
      <c r="B334" s="1">
        <v>83</v>
      </c>
      <c r="F334" s="229"/>
    </row>
    <row r="335" spans="2:6" outlineLevel="1">
      <c r="B335" s="1">
        <v>84</v>
      </c>
      <c r="F335" s="229"/>
    </row>
    <row r="336" spans="2:6" outlineLevel="1">
      <c r="B336" s="1">
        <v>85</v>
      </c>
      <c r="F336" s="229"/>
    </row>
    <row r="337" spans="1:6" outlineLevel="1">
      <c r="B337" s="1">
        <v>86</v>
      </c>
      <c r="F337" s="229"/>
    </row>
    <row r="338" spans="1:6" outlineLevel="1">
      <c r="B338" s="1">
        <v>87</v>
      </c>
      <c r="F338" s="229"/>
    </row>
    <row r="339" spans="1:6" outlineLevel="1">
      <c r="B339" s="1">
        <v>88</v>
      </c>
      <c r="F339" s="229"/>
    </row>
    <row r="340" spans="1:6" outlineLevel="1">
      <c r="B340" s="1">
        <v>89</v>
      </c>
      <c r="F340" s="229"/>
    </row>
    <row r="341" spans="1:6" outlineLevel="1">
      <c r="B341" s="1">
        <v>90</v>
      </c>
      <c r="F341" s="229"/>
    </row>
    <row r="342" spans="1:6" outlineLevel="1">
      <c r="B342" s="1">
        <v>91</v>
      </c>
      <c r="F342" s="229"/>
    </row>
    <row r="343" spans="1:6" outlineLevel="1">
      <c r="B343" s="1">
        <v>92</v>
      </c>
      <c r="F343" s="229"/>
    </row>
    <row r="344" spans="1:6" outlineLevel="1">
      <c r="B344" s="1">
        <v>93</v>
      </c>
      <c r="F344" s="229"/>
    </row>
    <row r="345" spans="1:6" outlineLevel="1">
      <c r="B345" s="1">
        <v>94</v>
      </c>
      <c r="F345" s="229"/>
    </row>
    <row r="346" spans="1:6" outlineLevel="1">
      <c r="B346" s="1">
        <v>95</v>
      </c>
      <c r="F346" s="229"/>
    </row>
    <row r="347" spans="1:6" s="42" customFormat="1" ht="12.75">
      <c r="A347" s="11"/>
      <c r="B347" s="40" t="s">
        <v>175</v>
      </c>
      <c r="C347" s="40"/>
      <c r="D347" s="40"/>
      <c r="E347" s="40"/>
      <c r="F347" s="245" t="e">
        <f>VLOOKUP(F2,'Product list'!$B$5:$T$5,'Product list'!$T$2,FALSE)</f>
        <v>#N/A</v>
      </c>
    </row>
    <row r="351" spans="1:6" s="27" customFormat="1" ht="15">
      <c r="A351" s="25"/>
      <c r="B351" s="26" t="s">
        <v>296</v>
      </c>
    </row>
    <row r="353" spans="1:6" s="15" customFormat="1" ht="12.75">
      <c r="A353" s="11"/>
      <c r="B353" s="12" t="s">
        <v>290</v>
      </c>
      <c r="C353" s="12"/>
      <c r="D353" s="13"/>
      <c r="E353" s="13"/>
      <c r="F353" s="14">
        <f t="shared" ref="F353" si="69">F2</f>
        <v>1</v>
      </c>
    </row>
    <row r="354" spans="1:6" s="49" customFormat="1" ht="11.25" outlineLevel="1">
      <c r="D354" s="49" t="s">
        <v>33</v>
      </c>
    </row>
    <row r="355" spans="1:6" s="49" customFormat="1" ht="11.25" outlineLevel="1">
      <c r="D355" s="49" t="s">
        <v>203</v>
      </c>
      <c r="F355" s="49" t="e">
        <f>IF(VLOOKUP(F2,'Product list'!$B$4:$G$5,'Product list'!$D$2,FALSE)="Business","BUS","RES")</f>
        <v>#N/A</v>
      </c>
    </row>
    <row r="356" spans="1:6" s="49" customFormat="1" ht="11.25" outlineLevel="1">
      <c r="D356" s="49" t="s">
        <v>10</v>
      </c>
      <c r="F356" s="49" t="e">
        <f>VLOOKUP(F$2,'Product list'!$B$5:$AH$5,'Product list'!$AF$2,FALSE)</f>
        <v>#N/A</v>
      </c>
    </row>
    <row r="357" spans="1:6" s="49" customFormat="1" ht="11.25" outlineLevel="1">
      <c r="D357" s="49" t="s">
        <v>194</v>
      </c>
      <c r="F357" s="49" t="e">
        <f>VLOOKUP(F$2,'Product list'!$B$5:$AH$5,'Product list'!$AG$2,FALSE)</f>
        <v>#N/A</v>
      </c>
    </row>
    <row r="358" spans="1:6" s="49" customFormat="1" ht="11.25" outlineLevel="1">
      <c r="D358" s="49" t="s">
        <v>14</v>
      </c>
      <c r="F358" s="49" t="e">
        <f>VLOOKUP(F$2,'Product list'!$B$5:$AH$5,'Product list'!$AH$2,FALSE)</f>
        <v>#N/A</v>
      </c>
    </row>
    <row r="359" spans="1:6" s="261" customFormat="1" ht="11.25" outlineLevel="1">
      <c r="D359" s="261" t="s">
        <v>243</v>
      </c>
    </row>
    <row r="360" spans="1:6" s="49" customFormat="1" ht="11.25" outlineLevel="1">
      <c r="D360" s="49" t="s">
        <v>204</v>
      </c>
      <c r="F360" s="49" t="e">
        <f>IF(OR(VLOOKUP(F2,'Product list'!$B$4:$E$5,'Product list'!$E$2,FALSE)="ISDN BRA",VLOOKUP(F2,'Product list'!$B$4:$E$5,'Product list'!$E$2,FALSE)="ISDN PRA",VLOOKUP(F2,'Product list'!$B$4:$E$5,'Product list'!$E$2,FALSE)="ISDN"),"ISDN","POTS")</f>
        <v>#N/A</v>
      </c>
    </row>
    <row r="361" spans="1:6" s="49" customFormat="1" ht="11.25" outlineLevel="1">
      <c r="A361" s="50"/>
      <c r="D361" s="49" t="s">
        <v>275</v>
      </c>
      <c r="F361" s="51" t="e">
        <f>IF(F357=1,IF(VLOOKUP(F2,'Product list'!$B$5:$H$5,'Product list'!$G$2,FALSE)="2Mbps","4Mbps",VLOOKUP(F2,'Product list'!$B$5:$H$5,'Product list'!$G$2,FALSE)),"")</f>
        <v>#N/A</v>
      </c>
    </row>
    <row r="365" spans="1:6">
      <c r="B365" s="29" t="s">
        <v>295</v>
      </c>
      <c r="C365" s="29"/>
      <c r="D365" s="29"/>
      <c r="E365" s="29"/>
      <c r="F365" s="47"/>
    </row>
    <row r="366" spans="1:6" hidden="1" outlineLevel="1">
      <c r="B366" s="1">
        <v>1</v>
      </c>
      <c r="F366" s="48" t="e">
        <f t="shared" ref="F366:F397" si="70">IF(SUMPRODUCT(F252:KX252,$F$347:$KX$347)=0,0,SUMPRODUCT($F$347:$KX$347,F252:KX252,$F$249:$KX$249)/SUMPRODUCT(F252:KX252,$F$347:$KX$347))</f>
        <v>#N/A</v>
      </c>
    </row>
    <row r="367" spans="1:6" hidden="1" outlineLevel="1">
      <c r="B367" s="1">
        <v>2</v>
      </c>
      <c r="F367" s="48" t="e">
        <f t="shared" si="70"/>
        <v>#N/A</v>
      </c>
    </row>
    <row r="368" spans="1:6" hidden="1" outlineLevel="1">
      <c r="B368" s="1">
        <v>3</v>
      </c>
      <c r="F368" s="48" t="e">
        <f t="shared" si="70"/>
        <v>#N/A</v>
      </c>
    </row>
    <row r="369" spans="2:6" hidden="1" outlineLevel="1">
      <c r="B369" s="1">
        <v>4</v>
      </c>
      <c r="F369" s="48" t="e">
        <f t="shared" si="70"/>
        <v>#N/A</v>
      </c>
    </row>
    <row r="370" spans="2:6" hidden="1" outlineLevel="1">
      <c r="B370" s="1">
        <v>5</v>
      </c>
      <c r="F370" s="48" t="e">
        <f t="shared" si="70"/>
        <v>#N/A</v>
      </c>
    </row>
    <row r="371" spans="2:6" hidden="1" outlineLevel="1">
      <c r="B371" s="1">
        <v>6</v>
      </c>
      <c r="F371" s="48" t="e">
        <f t="shared" si="70"/>
        <v>#N/A</v>
      </c>
    </row>
    <row r="372" spans="2:6" hidden="1" outlineLevel="1">
      <c r="B372" s="1">
        <v>7</v>
      </c>
      <c r="F372" s="48" t="e">
        <f t="shared" si="70"/>
        <v>#N/A</v>
      </c>
    </row>
    <row r="373" spans="2:6" hidden="1" outlineLevel="1">
      <c r="B373" s="1">
        <v>8</v>
      </c>
      <c r="F373" s="48" t="e">
        <f t="shared" si="70"/>
        <v>#N/A</v>
      </c>
    </row>
    <row r="374" spans="2:6" hidden="1" outlineLevel="1">
      <c r="B374" s="1">
        <v>9</v>
      </c>
      <c r="F374" s="48" t="e">
        <f t="shared" si="70"/>
        <v>#N/A</v>
      </c>
    </row>
    <row r="375" spans="2:6" hidden="1" outlineLevel="1">
      <c r="B375" s="1">
        <v>10</v>
      </c>
      <c r="F375" s="48" t="e">
        <f t="shared" si="70"/>
        <v>#N/A</v>
      </c>
    </row>
    <row r="376" spans="2:6" hidden="1" outlineLevel="1">
      <c r="B376" s="1">
        <v>11</v>
      </c>
      <c r="F376" s="48" t="e">
        <f t="shared" si="70"/>
        <v>#N/A</v>
      </c>
    </row>
    <row r="377" spans="2:6" hidden="1" outlineLevel="1">
      <c r="B377" s="1">
        <v>12</v>
      </c>
      <c r="F377" s="48" t="e">
        <f t="shared" si="70"/>
        <v>#N/A</v>
      </c>
    </row>
    <row r="378" spans="2:6" hidden="1" outlineLevel="1">
      <c r="B378" s="1">
        <v>13</v>
      </c>
      <c r="F378" s="48" t="e">
        <f t="shared" si="70"/>
        <v>#N/A</v>
      </c>
    </row>
    <row r="379" spans="2:6" hidden="1" outlineLevel="1">
      <c r="B379" s="1">
        <v>14</v>
      </c>
      <c r="F379" s="48" t="e">
        <f t="shared" si="70"/>
        <v>#N/A</v>
      </c>
    </row>
    <row r="380" spans="2:6" hidden="1" outlineLevel="1">
      <c r="B380" s="1">
        <v>15</v>
      </c>
      <c r="F380" s="48" t="e">
        <f t="shared" si="70"/>
        <v>#N/A</v>
      </c>
    </row>
    <row r="381" spans="2:6" hidden="1" outlineLevel="1">
      <c r="B381" s="1">
        <v>16</v>
      </c>
      <c r="F381" s="48" t="e">
        <f t="shared" si="70"/>
        <v>#N/A</v>
      </c>
    </row>
    <row r="382" spans="2:6" hidden="1" outlineLevel="1">
      <c r="B382" s="1">
        <v>17</v>
      </c>
      <c r="F382" s="48" t="e">
        <f t="shared" si="70"/>
        <v>#N/A</v>
      </c>
    </row>
    <row r="383" spans="2:6" hidden="1" outlineLevel="1">
      <c r="B383" s="1">
        <v>18</v>
      </c>
      <c r="F383" s="48" t="e">
        <f t="shared" si="70"/>
        <v>#N/A</v>
      </c>
    </row>
    <row r="384" spans="2:6" hidden="1" outlineLevel="1">
      <c r="B384" s="1">
        <v>19</v>
      </c>
      <c r="F384" s="48" t="e">
        <f t="shared" si="70"/>
        <v>#N/A</v>
      </c>
    </row>
    <row r="385" spans="2:6" hidden="1" outlineLevel="1">
      <c r="B385" s="1">
        <v>20</v>
      </c>
      <c r="F385" s="48" t="e">
        <f t="shared" si="70"/>
        <v>#N/A</v>
      </c>
    </row>
    <row r="386" spans="2:6" ht="14.25" hidden="1" customHeight="1" outlineLevel="1">
      <c r="B386" s="1">
        <v>21</v>
      </c>
      <c r="F386" s="48" t="e">
        <f t="shared" si="70"/>
        <v>#N/A</v>
      </c>
    </row>
    <row r="387" spans="2:6" hidden="1" outlineLevel="1">
      <c r="B387" s="1">
        <v>22</v>
      </c>
      <c r="F387" s="48" t="e">
        <f t="shared" si="70"/>
        <v>#N/A</v>
      </c>
    </row>
    <row r="388" spans="2:6" hidden="1" outlineLevel="1">
      <c r="B388" s="1">
        <v>23</v>
      </c>
      <c r="F388" s="48" t="e">
        <f t="shared" si="70"/>
        <v>#N/A</v>
      </c>
    </row>
    <row r="389" spans="2:6" hidden="1" outlineLevel="1">
      <c r="B389" s="1">
        <v>24</v>
      </c>
      <c r="F389" s="48" t="e">
        <f t="shared" si="70"/>
        <v>#N/A</v>
      </c>
    </row>
    <row r="390" spans="2:6" hidden="1" outlineLevel="1">
      <c r="B390" s="1">
        <v>25</v>
      </c>
      <c r="F390" s="48" t="e">
        <f t="shared" si="70"/>
        <v>#N/A</v>
      </c>
    </row>
    <row r="391" spans="2:6" hidden="1" outlineLevel="1">
      <c r="B391" s="1">
        <v>26</v>
      </c>
      <c r="F391" s="48" t="e">
        <f t="shared" si="70"/>
        <v>#N/A</v>
      </c>
    </row>
    <row r="392" spans="2:6" hidden="1" outlineLevel="1">
      <c r="B392" s="1">
        <v>27</v>
      </c>
      <c r="F392" s="48" t="e">
        <f t="shared" si="70"/>
        <v>#N/A</v>
      </c>
    </row>
    <row r="393" spans="2:6" hidden="1" outlineLevel="1">
      <c r="B393" s="1">
        <v>28</v>
      </c>
      <c r="F393" s="48" t="e">
        <f t="shared" si="70"/>
        <v>#N/A</v>
      </c>
    </row>
    <row r="394" spans="2:6" hidden="1" outlineLevel="1">
      <c r="B394" s="1">
        <v>29</v>
      </c>
      <c r="F394" s="48" t="e">
        <f t="shared" si="70"/>
        <v>#N/A</v>
      </c>
    </row>
    <row r="395" spans="2:6" hidden="1" outlineLevel="1">
      <c r="B395" s="1">
        <v>30</v>
      </c>
      <c r="F395" s="48" t="e">
        <f t="shared" si="70"/>
        <v>#N/A</v>
      </c>
    </row>
    <row r="396" spans="2:6" hidden="1" outlineLevel="1">
      <c r="B396" s="1">
        <v>31</v>
      </c>
      <c r="F396" s="48" t="e">
        <f t="shared" si="70"/>
        <v>#N/A</v>
      </c>
    </row>
    <row r="397" spans="2:6" hidden="1" outlineLevel="1">
      <c r="B397" s="1">
        <v>32</v>
      </c>
      <c r="F397" s="48" t="e">
        <f t="shared" si="70"/>
        <v>#N/A</v>
      </c>
    </row>
    <row r="398" spans="2:6" hidden="1" outlineLevel="1">
      <c r="B398" s="1">
        <v>33</v>
      </c>
      <c r="F398" s="48" t="e">
        <f t="shared" ref="F398:F429" si="71">IF(SUMPRODUCT(F284:KX284,$F$347:$KX$347)=0,0,SUMPRODUCT($F$347:$KX$347,F284:KX284,$F$249:$KX$249)/SUMPRODUCT(F284:KX284,$F$347:$KX$347))</f>
        <v>#N/A</v>
      </c>
    </row>
    <row r="399" spans="2:6" hidden="1" outlineLevel="1">
      <c r="B399" s="1">
        <v>34</v>
      </c>
      <c r="F399" s="48" t="e">
        <f t="shared" si="71"/>
        <v>#N/A</v>
      </c>
    </row>
    <row r="400" spans="2:6" hidden="1" outlineLevel="1">
      <c r="B400" s="1">
        <v>35</v>
      </c>
      <c r="F400" s="48" t="e">
        <f t="shared" si="71"/>
        <v>#N/A</v>
      </c>
    </row>
    <row r="401" spans="2:6" hidden="1" outlineLevel="1">
      <c r="B401" s="1">
        <v>36</v>
      </c>
      <c r="F401" s="48" t="e">
        <f t="shared" si="71"/>
        <v>#N/A</v>
      </c>
    </row>
    <row r="402" spans="2:6" hidden="1" outlineLevel="1">
      <c r="B402" s="1">
        <v>37</v>
      </c>
      <c r="F402" s="48" t="e">
        <f t="shared" si="71"/>
        <v>#N/A</v>
      </c>
    </row>
    <row r="403" spans="2:6" hidden="1" outlineLevel="1">
      <c r="B403" s="1">
        <v>38</v>
      </c>
      <c r="F403" s="48" t="e">
        <f t="shared" si="71"/>
        <v>#N/A</v>
      </c>
    </row>
    <row r="404" spans="2:6" hidden="1" outlineLevel="1">
      <c r="B404" s="1">
        <v>39</v>
      </c>
      <c r="F404" s="48" t="e">
        <f t="shared" si="71"/>
        <v>#N/A</v>
      </c>
    </row>
    <row r="405" spans="2:6" hidden="1" outlineLevel="1">
      <c r="B405" s="1">
        <v>40</v>
      </c>
      <c r="F405" s="48" t="e">
        <f t="shared" si="71"/>
        <v>#N/A</v>
      </c>
    </row>
    <row r="406" spans="2:6" hidden="1" outlineLevel="1">
      <c r="B406" s="1">
        <v>41</v>
      </c>
      <c r="F406" s="48" t="e">
        <f t="shared" si="71"/>
        <v>#N/A</v>
      </c>
    </row>
    <row r="407" spans="2:6" hidden="1" outlineLevel="1">
      <c r="B407" s="1">
        <v>42</v>
      </c>
      <c r="F407" s="48" t="e">
        <f t="shared" si="71"/>
        <v>#N/A</v>
      </c>
    </row>
    <row r="408" spans="2:6" hidden="1" outlineLevel="1">
      <c r="B408" s="1">
        <v>43</v>
      </c>
      <c r="F408" s="48" t="e">
        <f t="shared" si="71"/>
        <v>#N/A</v>
      </c>
    </row>
    <row r="409" spans="2:6" hidden="1" outlineLevel="1">
      <c r="B409" s="1">
        <v>44</v>
      </c>
      <c r="F409" s="48" t="e">
        <f t="shared" si="71"/>
        <v>#N/A</v>
      </c>
    </row>
    <row r="410" spans="2:6" hidden="1" outlineLevel="1">
      <c r="B410" s="1">
        <v>45</v>
      </c>
      <c r="F410" s="48" t="e">
        <f t="shared" si="71"/>
        <v>#N/A</v>
      </c>
    </row>
    <row r="411" spans="2:6" hidden="1" outlineLevel="1">
      <c r="B411" s="1">
        <v>46</v>
      </c>
      <c r="F411" s="48" t="e">
        <f t="shared" si="71"/>
        <v>#N/A</v>
      </c>
    </row>
    <row r="412" spans="2:6" hidden="1" outlineLevel="1">
      <c r="B412" s="1">
        <v>47</v>
      </c>
      <c r="F412" s="48" t="e">
        <f t="shared" si="71"/>
        <v>#N/A</v>
      </c>
    </row>
    <row r="413" spans="2:6" hidden="1" outlineLevel="1">
      <c r="B413" s="1">
        <v>48</v>
      </c>
      <c r="F413" s="48" t="e">
        <f t="shared" si="71"/>
        <v>#N/A</v>
      </c>
    </row>
    <row r="414" spans="2:6" hidden="1" outlineLevel="1">
      <c r="B414" s="1">
        <v>49</v>
      </c>
      <c r="F414" s="48" t="e">
        <f t="shared" si="71"/>
        <v>#N/A</v>
      </c>
    </row>
    <row r="415" spans="2:6" hidden="1" outlineLevel="1">
      <c r="B415" s="1">
        <v>50</v>
      </c>
      <c r="F415" s="48" t="e">
        <f t="shared" si="71"/>
        <v>#N/A</v>
      </c>
    </row>
    <row r="416" spans="2:6" hidden="1" outlineLevel="1">
      <c r="B416" s="1">
        <v>51</v>
      </c>
      <c r="F416" s="48" t="e">
        <f t="shared" si="71"/>
        <v>#N/A</v>
      </c>
    </row>
    <row r="417" spans="2:6" hidden="1" outlineLevel="1">
      <c r="B417" s="1">
        <v>52</v>
      </c>
      <c r="F417" s="48" t="e">
        <f t="shared" si="71"/>
        <v>#N/A</v>
      </c>
    </row>
    <row r="418" spans="2:6" hidden="1" outlineLevel="1">
      <c r="B418" s="1">
        <v>53</v>
      </c>
      <c r="F418" s="48" t="e">
        <f t="shared" si="71"/>
        <v>#N/A</v>
      </c>
    </row>
    <row r="419" spans="2:6" hidden="1" outlineLevel="1">
      <c r="B419" s="1">
        <v>54</v>
      </c>
      <c r="F419" s="48" t="e">
        <f t="shared" si="71"/>
        <v>#N/A</v>
      </c>
    </row>
    <row r="420" spans="2:6" hidden="1" outlineLevel="1">
      <c r="B420" s="1">
        <v>55</v>
      </c>
      <c r="F420" s="48" t="e">
        <f t="shared" si="71"/>
        <v>#N/A</v>
      </c>
    </row>
    <row r="421" spans="2:6" hidden="1" outlineLevel="1">
      <c r="B421" s="1">
        <v>56</v>
      </c>
      <c r="F421" s="48" t="e">
        <f t="shared" si="71"/>
        <v>#N/A</v>
      </c>
    </row>
    <row r="422" spans="2:6" hidden="1" outlineLevel="1">
      <c r="B422" s="1">
        <v>57</v>
      </c>
      <c r="F422" s="48" t="e">
        <f t="shared" si="71"/>
        <v>#N/A</v>
      </c>
    </row>
    <row r="423" spans="2:6" hidden="1" outlineLevel="1">
      <c r="B423" s="1">
        <v>58</v>
      </c>
      <c r="F423" s="48" t="e">
        <f t="shared" si="71"/>
        <v>#N/A</v>
      </c>
    </row>
    <row r="424" spans="2:6" hidden="1" outlineLevel="1">
      <c r="B424" s="1">
        <v>59</v>
      </c>
      <c r="F424" s="48" t="e">
        <f t="shared" si="71"/>
        <v>#N/A</v>
      </c>
    </row>
    <row r="425" spans="2:6" hidden="1" outlineLevel="1">
      <c r="B425" s="1">
        <v>60</v>
      </c>
      <c r="F425" s="48" t="e">
        <f t="shared" si="71"/>
        <v>#N/A</v>
      </c>
    </row>
    <row r="426" spans="2:6" hidden="1" outlineLevel="1">
      <c r="B426" s="1">
        <v>61</v>
      </c>
      <c r="F426" s="48" t="e">
        <f t="shared" si="71"/>
        <v>#N/A</v>
      </c>
    </row>
    <row r="427" spans="2:6" hidden="1" outlineLevel="1">
      <c r="B427" s="1">
        <v>62</v>
      </c>
      <c r="F427" s="48" t="e">
        <f t="shared" si="71"/>
        <v>#N/A</v>
      </c>
    </row>
    <row r="428" spans="2:6" hidden="1" outlineLevel="1">
      <c r="B428" s="1">
        <v>63</v>
      </c>
      <c r="F428" s="48" t="e">
        <f t="shared" si="71"/>
        <v>#N/A</v>
      </c>
    </row>
    <row r="429" spans="2:6" hidden="1" outlineLevel="1">
      <c r="B429" s="1">
        <v>64</v>
      </c>
      <c r="F429" s="48" t="e">
        <f t="shared" si="71"/>
        <v>#N/A</v>
      </c>
    </row>
    <row r="430" spans="2:6" hidden="1" outlineLevel="1">
      <c r="B430" s="1">
        <v>65</v>
      </c>
      <c r="F430" s="48" t="e">
        <f t="shared" ref="F430:F460" si="72">IF(SUMPRODUCT(F316:KX316,$F$347:$KX$347)=0,0,SUMPRODUCT($F$347:$KX$347,F316:KX316,$F$249:$KX$249)/SUMPRODUCT(F316:KX316,$F$347:$KX$347))</f>
        <v>#N/A</v>
      </c>
    </row>
    <row r="431" spans="2:6" hidden="1" outlineLevel="1">
      <c r="B431" s="1">
        <v>66</v>
      </c>
      <c r="F431" s="48" t="e">
        <f t="shared" si="72"/>
        <v>#N/A</v>
      </c>
    </row>
    <row r="432" spans="2:6" hidden="1" outlineLevel="1">
      <c r="B432" s="1">
        <v>67</v>
      </c>
      <c r="F432" s="48" t="e">
        <f t="shared" si="72"/>
        <v>#N/A</v>
      </c>
    </row>
    <row r="433" spans="2:6" hidden="1" outlineLevel="1">
      <c r="B433" s="1">
        <v>68</v>
      </c>
      <c r="F433" s="48" t="e">
        <f t="shared" si="72"/>
        <v>#N/A</v>
      </c>
    </row>
    <row r="434" spans="2:6" hidden="1" outlineLevel="1">
      <c r="B434" s="1">
        <v>69</v>
      </c>
      <c r="F434" s="48" t="e">
        <f t="shared" si="72"/>
        <v>#N/A</v>
      </c>
    </row>
    <row r="435" spans="2:6" hidden="1" outlineLevel="1">
      <c r="B435" s="1">
        <v>70</v>
      </c>
      <c r="F435" s="48" t="e">
        <f t="shared" si="72"/>
        <v>#N/A</v>
      </c>
    </row>
    <row r="436" spans="2:6" hidden="1" outlineLevel="1">
      <c r="B436" s="1">
        <v>71</v>
      </c>
      <c r="F436" s="48" t="e">
        <f t="shared" si="72"/>
        <v>#N/A</v>
      </c>
    </row>
    <row r="437" spans="2:6" hidden="1" outlineLevel="1">
      <c r="B437" s="1">
        <v>72</v>
      </c>
      <c r="F437" s="48" t="e">
        <f t="shared" si="72"/>
        <v>#N/A</v>
      </c>
    </row>
    <row r="438" spans="2:6" hidden="1" outlineLevel="1">
      <c r="B438" s="1">
        <v>73</v>
      </c>
      <c r="F438" s="48" t="e">
        <f t="shared" si="72"/>
        <v>#N/A</v>
      </c>
    </row>
    <row r="439" spans="2:6" hidden="1" outlineLevel="1">
      <c r="B439" s="1">
        <v>74</v>
      </c>
      <c r="F439" s="48" t="e">
        <f t="shared" si="72"/>
        <v>#N/A</v>
      </c>
    </row>
    <row r="440" spans="2:6" hidden="1" outlineLevel="1">
      <c r="B440" s="1">
        <v>75</v>
      </c>
      <c r="F440" s="48" t="e">
        <f t="shared" si="72"/>
        <v>#N/A</v>
      </c>
    </row>
    <row r="441" spans="2:6" hidden="1" outlineLevel="1">
      <c r="B441" s="1">
        <v>76</v>
      </c>
      <c r="F441" s="48" t="e">
        <f t="shared" si="72"/>
        <v>#N/A</v>
      </c>
    </row>
    <row r="442" spans="2:6" hidden="1" outlineLevel="1">
      <c r="B442" s="1">
        <v>77</v>
      </c>
      <c r="F442" s="48" t="e">
        <f t="shared" si="72"/>
        <v>#N/A</v>
      </c>
    </row>
    <row r="443" spans="2:6" hidden="1" outlineLevel="1">
      <c r="B443" s="1">
        <v>78</v>
      </c>
      <c r="F443" s="48" t="e">
        <f t="shared" si="72"/>
        <v>#N/A</v>
      </c>
    </row>
    <row r="444" spans="2:6" hidden="1" outlineLevel="1">
      <c r="B444" s="1">
        <v>79</v>
      </c>
      <c r="F444" s="48" t="e">
        <f t="shared" si="72"/>
        <v>#N/A</v>
      </c>
    </row>
    <row r="445" spans="2:6" hidden="1" outlineLevel="1">
      <c r="B445" s="1">
        <v>80</v>
      </c>
      <c r="F445" s="48" t="e">
        <f t="shared" si="72"/>
        <v>#N/A</v>
      </c>
    </row>
    <row r="446" spans="2:6" hidden="1" outlineLevel="1">
      <c r="B446" s="1">
        <v>81</v>
      </c>
      <c r="F446" s="48" t="e">
        <f t="shared" si="72"/>
        <v>#N/A</v>
      </c>
    </row>
    <row r="447" spans="2:6" hidden="1" outlineLevel="1">
      <c r="B447" s="1">
        <v>82</v>
      </c>
      <c r="F447" s="48" t="e">
        <f t="shared" si="72"/>
        <v>#N/A</v>
      </c>
    </row>
    <row r="448" spans="2:6" hidden="1" outlineLevel="1">
      <c r="B448" s="1">
        <v>83</v>
      </c>
      <c r="F448" s="48" t="e">
        <f t="shared" si="72"/>
        <v>#N/A</v>
      </c>
    </row>
    <row r="449" spans="2:6" hidden="1" outlineLevel="1">
      <c r="B449" s="1">
        <v>84</v>
      </c>
      <c r="F449" s="48" t="e">
        <f t="shared" si="72"/>
        <v>#N/A</v>
      </c>
    </row>
    <row r="450" spans="2:6" hidden="1" outlineLevel="1">
      <c r="B450" s="1">
        <v>85</v>
      </c>
      <c r="F450" s="48" t="e">
        <f t="shared" si="72"/>
        <v>#N/A</v>
      </c>
    </row>
    <row r="451" spans="2:6" hidden="1" outlineLevel="1">
      <c r="B451" s="1">
        <v>86</v>
      </c>
      <c r="F451" s="48" t="e">
        <f t="shared" si="72"/>
        <v>#N/A</v>
      </c>
    </row>
    <row r="452" spans="2:6" hidden="1" outlineLevel="1">
      <c r="B452" s="1">
        <v>87</v>
      </c>
      <c r="F452" s="48" t="e">
        <f t="shared" si="72"/>
        <v>#N/A</v>
      </c>
    </row>
    <row r="453" spans="2:6" hidden="1" outlineLevel="1">
      <c r="B453" s="1">
        <v>88</v>
      </c>
      <c r="F453" s="48" t="e">
        <f t="shared" si="72"/>
        <v>#N/A</v>
      </c>
    </row>
    <row r="454" spans="2:6" hidden="1" outlineLevel="1">
      <c r="B454" s="1">
        <v>89</v>
      </c>
      <c r="F454" s="48" t="e">
        <f t="shared" si="72"/>
        <v>#N/A</v>
      </c>
    </row>
    <row r="455" spans="2:6" collapsed="1">
      <c r="B455" s="1">
        <v>90</v>
      </c>
      <c r="F455" s="48" t="e">
        <f t="shared" si="72"/>
        <v>#N/A</v>
      </c>
    </row>
    <row r="456" spans="2:6">
      <c r="B456" s="1">
        <v>91</v>
      </c>
      <c r="F456" s="48" t="e">
        <f t="shared" si="72"/>
        <v>#N/A</v>
      </c>
    </row>
    <row r="457" spans="2:6">
      <c r="B457" s="1">
        <v>92</v>
      </c>
      <c r="F457" s="48" t="e">
        <f t="shared" si="72"/>
        <v>#N/A</v>
      </c>
    </row>
    <row r="458" spans="2:6">
      <c r="B458" s="1">
        <v>93</v>
      </c>
      <c r="F458" s="48" t="e">
        <f t="shared" si="72"/>
        <v>#N/A</v>
      </c>
    </row>
    <row r="459" spans="2:6">
      <c r="B459" s="1">
        <v>94</v>
      </c>
      <c r="F459" s="48" t="e">
        <f t="shared" si="72"/>
        <v>#N/A</v>
      </c>
    </row>
    <row r="460" spans="2:6">
      <c r="B460" s="1">
        <v>95</v>
      </c>
      <c r="F460" s="48" t="e">
        <f t="shared" si="72"/>
        <v>#N/A</v>
      </c>
    </row>
  </sheetData>
  <conditionalFormatting sqref="F4">
    <cfRule type="expression" dxfId="4" priority="37">
      <formula>$E$5=""</formula>
    </cfRule>
  </conditionalFormatting>
  <pageMargins left="0.7" right="0.7" top="0.75" bottom="0.75" header="0.3" footer="0.3"/>
  <pageSetup paperSize="9" orientation="portrait" r:id="rId1"/>
  <ignoredErrors>
    <ignoredError sqref="F229" 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14:formula1>
            <xm:f>Parameters!$C$254:$C$259</xm:f>
          </x14:formula1>
          <xm:sqref>E4</xm:sqref>
        </x14:dataValidation>
        <x14:dataValidation type="list" allowBlank="1" showInputMessage="1" showErrorMessage="1">
          <x14:formula1>
            <xm:f>Parameters!$C$255:$C$259</xm:f>
          </x14:formula1>
          <xm:sqref>F4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P406"/>
  <sheetViews>
    <sheetView showGridLines="0" tabSelected="1" zoomScale="80" zoomScaleNormal="80" workbookViewId="0">
      <selection activeCell="N27" sqref="N27"/>
    </sheetView>
  </sheetViews>
  <sheetFormatPr defaultColWidth="11.42578125" defaultRowHeight="14.25" outlineLevelRow="1"/>
  <cols>
    <col min="1" max="1" width="5.28515625" style="1" customWidth="1"/>
    <col min="2" max="2" width="5" style="1" customWidth="1"/>
    <col min="3" max="3" width="4.42578125" style="1" customWidth="1"/>
    <col min="4" max="4" width="92.140625" style="1" bestFit="1" customWidth="1"/>
    <col min="5" max="5" width="13.5703125" style="1" customWidth="1"/>
    <col min="6" max="11" width="15.28515625" style="1" customWidth="1"/>
    <col min="12" max="12" width="20.42578125" style="1" customWidth="1"/>
    <col min="13" max="13" width="17" style="1" customWidth="1"/>
    <col min="14" max="14" width="20.140625" style="1" customWidth="1"/>
    <col min="15" max="15" width="18.5703125" style="1" customWidth="1"/>
    <col min="16" max="16" width="17.28515625" style="1" customWidth="1"/>
    <col min="17" max="16384" width="11.42578125" style="1"/>
  </cols>
  <sheetData>
    <row r="2" spans="1:11" s="53" customFormat="1" ht="15.75">
      <c r="A2" s="52"/>
      <c r="B2" s="52" t="s">
        <v>95</v>
      </c>
      <c r="C2" s="52"/>
      <c r="D2" s="52"/>
      <c r="E2" s="52"/>
      <c r="F2" s="52"/>
      <c r="G2" s="52"/>
      <c r="H2" s="52"/>
      <c r="I2" s="52"/>
      <c r="J2" s="52"/>
      <c r="K2" s="52"/>
    </row>
    <row r="4" spans="1:11" s="54" customFormat="1" ht="15">
      <c r="B4" s="55" t="s">
        <v>112</v>
      </c>
    </row>
    <row r="6" spans="1:11" ht="15">
      <c r="C6" s="2" t="s">
        <v>104</v>
      </c>
    </row>
    <row r="7" spans="1:11" outlineLevel="1"/>
    <row r="8" spans="1:11" outlineLevel="1">
      <c r="D8" s="56" t="s">
        <v>97</v>
      </c>
    </row>
    <row r="9" spans="1:11" outlineLevel="1">
      <c r="D9" s="57" t="s">
        <v>13</v>
      </c>
      <c r="E9" s="58" t="s">
        <v>91</v>
      </c>
      <c r="F9" s="60"/>
    </row>
    <row r="10" spans="1:11" outlineLevel="1">
      <c r="D10" s="57" t="s">
        <v>246</v>
      </c>
      <c r="E10" s="58" t="s">
        <v>91</v>
      </c>
      <c r="F10" s="60"/>
    </row>
    <row r="11" spans="1:11" outlineLevel="1">
      <c r="D11" s="59"/>
    </row>
    <row r="12" spans="1:11" outlineLevel="1">
      <c r="D12" s="57" t="s">
        <v>247</v>
      </c>
      <c r="E12" s="58" t="s">
        <v>91</v>
      </c>
      <c r="F12" s="60"/>
    </row>
    <row r="13" spans="1:11" outlineLevel="1">
      <c r="D13" s="57" t="s">
        <v>248</v>
      </c>
      <c r="E13" s="58" t="s">
        <v>91</v>
      </c>
      <c r="F13" s="60"/>
    </row>
    <row r="14" spans="1:11" outlineLevel="1">
      <c r="D14" s="57" t="s">
        <v>249</v>
      </c>
      <c r="E14" s="58" t="s">
        <v>91</v>
      </c>
      <c r="F14" s="89">
        <f>SUMPRODUCT(F12:F13,Parameters!F225:F226)</f>
        <v>0</v>
      </c>
    </row>
    <row r="15" spans="1:11" outlineLevel="1">
      <c r="D15" s="57" t="s">
        <v>175</v>
      </c>
      <c r="E15" s="58"/>
      <c r="F15" s="93"/>
      <c r="G15" s="74"/>
    </row>
    <row r="16" spans="1:11" outlineLevel="1">
      <c r="D16" s="57" t="s">
        <v>342</v>
      </c>
      <c r="F16" s="287" t="e">
        <f>F14/F15</f>
        <v>#DIV/0!</v>
      </c>
    </row>
    <row r="18" spans="3:6" ht="15">
      <c r="C18" s="2" t="s">
        <v>105</v>
      </c>
    </row>
    <row r="19" spans="3:6" outlineLevel="1"/>
    <row r="20" spans="3:6" outlineLevel="1">
      <c r="D20" s="56" t="s">
        <v>97</v>
      </c>
    </row>
    <row r="21" spans="3:6" outlineLevel="1">
      <c r="D21" s="57" t="s">
        <v>67</v>
      </c>
      <c r="E21" s="58" t="s">
        <v>91</v>
      </c>
      <c r="F21" s="60"/>
    </row>
    <row r="22" spans="3:6" outlineLevel="1">
      <c r="D22" s="57" t="s">
        <v>68</v>
      </c>
      <c r="E22" s="58" t="s">
        <v>91</v>
      </c>
      <c r="F22" s="60"/>
    </row>
    <row r="23" spans="3:6" outlineLevel="1">
      <c r="D23" s="57" t="s">
        <v>69</v>
      </c>
      <c r="E23" s="58" t="s">
        <v>91</v>
      </c>
      <c r="F23" s="60"/>
    </row>
    <row r="24" spans="3:6" outlineLevel="1">
      <c r="D24" s="57" t="s">
        <v>70</v>
      </c>
      <c r="E24" s="58" t="s">
        <v>91</v>
      </c>
      <c r="F24" s="60"/>
    </row>
    <row r="25" spans="3:6" outlineLevel="1">
      <c r="D25" s="57" t="s">
        <v>71</v>
      </c>
      <c r="E25" s="58" t="s">
        <v>91</v>
      </c>
      <c r="F25" s="60"/>
    </row>
    <row r="26" spans="3:6" outlineLevel="1">
      <c r="D26" s="57" t="s">
        <v>72</v>
      </c>
      <c r="E26" s="58" t="s">
        <v>91</v>
      </c>
      <c r="F26" s="60"/>
    </row>
    <row r="27" spans="3:6" outlineLevel="1">
      <c r="D27" s="57" t="s">
        <v>73</v>
      </c>
      <c r="E27" s="58" t="s">
        <v>91</v>
      </c>
      <c r="F27" s="60"/>
    </row>
    <row r="28" spans="3:6" outlineLevel="1">
      <c r="D28" s="57" t="s">
        <v>244</v>
      </c>
      <c r="E28" s="58" t="s">
        <v>91</v>
      </c>
      <c r="F28" s="60"/>
    </row>
    <row r="29" spans="3:6" outlineLevel="1">
      <c r="D29" s="57" t="s">
        <v>245</v>
      </c>
      <c r="E29" s="58" t="s">
        <v>91</v>
      </c>
      <c r="F29" s="60"/>
    </row>
    <row r="30" spans="3:6" outlineLevel="1">
      <c r="D30" s="59"/>
      <c r="E30" s="58"/>
      <c r="F30" s="61"/>
    </row>
    <row r="31" spans="3:6" outlineLevel="1">
      <c r="D31" s="57" t="s">
        <v>357</v>
      </c>
      <c r="E31" s="58" t="s">
        <v>91</v>
      </c>
      <c r="F31" s="62">
        <f>F21*Parameters!F229+F22*Parameters!F230+F26*Parameters!F231+F27+F28*Parameters!F232+F29*Parameters!F233</f>
        <v>0</v>
      </c>
    </row>
    <row r="32" spans="3:6" outlineLevel="1">
      <c r="D32" s="57" t="s">
        <v>358</v>
      </c>
      <c r="E32" s="58" t="s">
        <v>91</v>
      </c>
      <c r="F32" s="62">
        <f>F23+F26*Parameters!F231+F27+F28*Parameters!F232+F29*Parameters!F233</f>
        <v>0</v>
      </c>
    </row>
    <row r="33" spans="2:16" outlineLevel="1">
      <c r="D33" s="59"/>
      <c r="E33" s="58"/>
      <c r="F33" s="61"/>
    </row>
    <row r="34" spans="2:16" outlineLevel="1">
      <c r="D34" s="57" t="s">
        <v>359</v>
      </c>
      <c r="E34" s="58" t="s">
        <v>91</v>
      </c>
      <c r="F34" s="62">
        <f>F24</f>
        <v>0</v>
      </c>
    </row>
    <row r="35" spans="2:16" outlineLevel="1">
      <c r="D35" s="57" t="s">
        <v>360</v>
      </c>
      <c r="E35" s="58" t="s">
        <v>91</v>
      </c>
      <c r="F35" s="62">
        <f>F25</f>
        <v>0</v>
      </c>
    </row>
    <row r="36" spans="2:16" outlineLevel="1">
      <c r="D36" s="59"/>
      <c r="E36" s="58"/>
      <c r="F36" s="61"/>
    </row>
    <row r="37" spans="2:16" outlineLevel="1">
      <c r="D37" s="59"/>
      <c r="E37" s="58"/>
      <c r="F37" s="61"/>
    </row>
    <row r="39" spans="2:16" s="54" customFormat="1" ht="15">
      <c r="B39" s="55" t="s">
        <v>96</v>
      </c>
    </row>
    <row r="41" spans="2:16" ht="15">
      <c r="C41" s="2" t="s">
        <v>104</v>
      </c>
    </row>
    <row r="42" spans="2:16" ht="15" outlineLevel="1">
      <c r="I42" s="334" t="s">
        <v>103</v>
      </c>
      <c r="J42" s="334"/>
      <c r="K42" s="334"/>
      <c r="L42" s="334"/>
      <c r="M42" s="334" t="s">
        <v>541</v>
      </c>
      <c r="N42" s="334"/>
      <c r="O42" s="334"/>
      <c r="P42" s="334"/>
    </row>
    <row r="43" spans="2:16" ht="38.25" outlineLevel="1">
      <c r="D43" s="56" t="s">
        <v>98</v>
      </c>
      <c r="F43" s="63" t="s">
        <v>2</v>
      </c>
      <c r="G43" s="63" t="s">
        <v>546</v>
      </c>
      <c r="H43" s="63" t="s">
        <v>547</v>
      </c>
      <c r="I43" s="64" t="s">
        <v>103</v>
      </c>
      <c r="J43" s="63" t="s">
        <v>462</v>
      </c>
      <c r="K43" s="63" t="s">
        <v>463</v>
      </c>
      <c r="L43" s="63" t="s">
        <v>464</v>
      </c>
      <c r="M43" s="64" t="s">
        <v>103</v>
      </c>
      <c r="N43" s="63" t="s">
        <v>462</v>
      </c>
      <c r="O43" s="63" t="s">
        <v>463</v>
      </c>
      <c r="P43" s="63" t="s">
        <v>464</v>
      </c>
    </row>
    <row r="44" spans="2:16" outlineLevel="1">
      <c r="D44" s="57" t="s">
        <v>108</v>
      </c>
      <c r="E44" s="58" t="s">
        <v>100</v>
      </c>
      <c r="F44" s="65"/>
      <c r="G44" s="62"/>
      <c r="H44" s="312"/>
      <c r="I44" s="65"/>
      <c r="J44" s="65"/>
      <c r="K44" s="65"/>
      <c r="L44" s="65"/>
      <c r="M44" s="322"/>
      <c r="N44" s="322"/>
      <c r="O44" s="322"/>
      <c r="P44" s="322"/>
    </row>
    <row r="45" spans="2:16" outlineLevel="1">
      <c r="D45" s="57" t="s">
        <v>109</v>
      </c>
      <c r="E45" s="58" t="s">
        <v>100</v>
      </c>
      <c r="F45" s="65"/>
      <c r="G45" s="62"/>
      <c r="H45" s="312"/>
      <c r="I45" s="65"/>
      <c r="J45" s="65"/>
      <c r="K45" s="65"/>
      <c r="L45" s="65"/>
      <c r="M45" s="322"/>
      <c r="N45" s="322"/>
      <c r="O45" s="322"/>
      <c r="P45" s="322"/>
    </row>
    <row r="46" spans="2:16" outlineLevel="1">
      <c r="D46" s="57" t="s">
        <v>110</v>
      </c>
      <c r="E46" s="58" t="s">
        <v>100</v>
      </c>
      <c r="F46" s="65"/>
      <c r="G46" s="62"/>
      <c r="H46" s="312"/>
      <c r="I46" s="65"/>
      <c r="J46" s="65"/>
      <c r="K46" s="65"/>
      <c r="L46" s="65"/>
      <c r="M46" s="322"/>
      <c r="N46" s="322"/>
      <c r="O46" s="322"/>
      <c r="P46" s="322"/>
    </row>
    <row r="47" spans="2:16" outlineLevel="1">
      <c r="D47" s="57" t="s">
        <v>111</v>
      </c>
      <c r="E47" s="58" t="s">
        <v>100</v>
      </c>
      <c r="F47" s="65"/>
      <c r="G47" s="62"/>
      <c r="H47" s="312"/>
      <c r="I47" s="65"/>
      <c r="J47" s="65"/>
      <c r="K47" s="65"/>
      <c r="L47" s="65"/>
      <c r="M47" s="322"/>
      <c r="N47" s="322"/>
      <c r="O47" s="322"/>
      <c r="P47" s="322"/>
    </row>
    <row r="48" spans="2:16" outlineLevel="1">
      <c r="D48" s="59"/>
      <c r="E48" s="58"/>
      <c r="F48" s="66"/>
      <c r="G48" s="67"/>
      <c r="H48" s="66"/>
      <c r="I48" s="66"/>
      <c r="J48" s="66"/>
      <c r="K48" s="66"/>
    </row>
    <row r="49" spans="1:15" outlineLevel="1">
      <c r="D49" s="57" t="s">
        <v>379</v>
      </c>
      <c r="E49" s="58" t="s">
        <v>100</v>
      </c>
      <c r="F49" s="62">
        <f>SUMPRODUCT($F$44:$F$47,Parameters!$F$187:$F$190)</f>
        <v>0</v>
      </c>
      <c r="G49" s="67"/>
      <c r="H49" s="66"/>
    </row>
    <row r="50" spans="1:15" outlineLevel="1">
      <c r="D50" s="57" t="s">
        <v>543</v>
      </c>
      <c r="E50" s="58" t="s">
        <v>100</v>
      </c>
      <c r="F50" s="62">
        <f>N51*N52+O51*O52</f>
        <v>0</v>
      </c>
      <c r="G50" s="67"/>
      <c r="H50" s="66"/>
      <c r="N50" s="323" t="s">
        <v>51</v>
      </c>
      <c r="O50" s="323" t="s">
        <v>541</v>
      </c>
    </row>
    <row r="51" spans="1:15" ht="15" outlineLevel="1">
      <c r="D51" s="57" t="s">
        <v>548</v>
      </c>
      <c r="E51" s="58" t="s">
        <v>100</v>
      </c>
      <c r="F51" s="62">
        <f>SUMPRODUCT($G$44:$G$47,Parameters!$F$187:$F$190)</f>
        <v>0</v>
      </c>
      <c r="G51" s="67"/>
      <c r="H51" s="66"/>
      <c r="I51" s="335" t="s">
        <v>544</v>
      </c>
      <c r="J51" s="335"/>
      <c r="K51" s="331"/>
      <c r="N51" s="324">
        <f>+SUMPRODUCT($I$44:$I$47,Parameters!$F$2366:$F$2369)*Parameters!F195+SUMPRODUCT($J$44:$J$47,Parameters!$F$2366:$F$2369)*Parameters!F196+SUMPRODUCT($K$44:$K$47,Parameters!$F$2366:$F$2369)*Parameters!F197+SUMPRODUCT(L44:L47,Parameters!$F$2366:$F$2369)*Parameters!F198+K51+K52</f>
        <v>0</v>
      </c>
      <c r="O51" s="327">
        <f>+SUMPRODUCT($M$44:$M$47,Parameters!$F$2366:$F$2369)*Parameters!F195+SUMPRODUCT($N$44:$N$47,Parameters!$F$2366:$F$2369)*Parameters!F196+SUMPRODUCT($O$44:$O$47,Parameters!$F$2366:$F$2369)*Parameters!F197+SUMPRODUCT($P$44:$P$47,Parameters!$F$2366:$F$2369)*Parameters!F198</f>
        <v>0</v>
      </c>
    </row>
    <row r="52" spans="1:15" ht="15" outlineLevel="1">
      <c r="D52" s="57" t="s">
        <v>549</v>
      </c>
      <c r="E52" s="58" t="s">
        <v>100</v>
      </c>
      <c r="F52" s="62">
        <f>SUMPRODUCT($H$44:$H$47,Parameters!$F$187:$F$190)</f>
        <v>0</v>
      </c>
      <c r="I52" s="335" t="s">
        <v>545</v>
      </c>
      <c r="J52" s="335"/>
      <c r="K52" s="331"/>
      <c r="M52" s="325" t="s">
        <v>542</v>
      </c>
      <c r="N52" s="326"/>
      <c r="O52" s="326"/>
    </row>
    <row r="53" spans="1:15" outlineLevel="1">
      <c r="D53" s="56" t="s">
        <v>99</v>
      </c>
    </row>
    <row r="54" spans="1:15" ht="14.25" customHeight="1" outlineLevel="1">
      <c r="D54" s="57" t="s">
        <v>108</v>
      </c>
      <c r="E54" s="58" t="s">
        <v>101</v>
      </c>
      <c r="F54" s="65" t="s">
        <v>50</v>
      </c>
    </row>
    <row r="55" spans="1:15" outlineLevel="1">
      <c r="D55" s="57" t="s">
        <v>109</v>
      </c>
      <c r="E55" s="58" t="s">
        <v>101</v>
      </c>
      <c r="F55" s="65"/>
    </row>
    <row r="56" spans="1:15" outlineLevel="1">
      <c r="D56" s="57" t="s">
        <v>110</v>
      </c>
      <c r="E56" s="58" t="s">
        <v>101</v>
      </c>
      <c r="F56" s="65"/>
    </row>
    <row r="57" spans="1:15" outlineLevel="1">
      <c r="D57" s="57" t="s">
        <v>111</v>
      </c>
      <c r="E57" s="58" t="s">
        <v>101</v>
      </c>
      <c r="F57" s="65"/>
    </row>
    <row r="58" spans="1:15" outlineLevel="1"/>
    <row r="59" spans="1:15" outlineLevel="1">
      <c r="A59" s="311"/>
      <c r="D59" s="57" t="s">
        <v>205</v>
      </c>
      <c r="E59" s="58" t="s">
        <v>428</v>
      </c>
      <c r="F59" s="62">
        <f>SUMPRODUCT($F$54:$F$57,Parameters!$F$187:$F$190)</f>
        <v>0</v>
      </c>
    </row>
    <row r="60" spans="1:15" outlineLevel="1">
      <c r="A60" s="311"/>
      <c r="B60" s="115"/>
      <c r="C60" s="115"/>
      <c r="D60" s="57" t="s">
        <v>125</v>
      </c>
      <c r="E60" s="58" t="s">
        <v>100</v>
      </c>
      <c r="F60" s="62">
        <f t="shared" ref="F60:F68" si="0">$F$59*F205/1000</f>
        <v>0</v>
      </c>
    </row>
    <row r="61" spans="1:15" outlineLevel="1">
      <c r="A61" s="311"/>
      <c r="B61" s="115"/>
      <c r="C61" s="115"/>
      <c r="D61" s="57" t="s">
        <v>438</v>
      </c>
      <c r="E61" s="58" t="s">
        <v>100</v>
      </c>
      <c r="F61" s="62">
        <f t="shared" si="0"/>
        <v>0</v>
      </c>
    </row>
    <row r="62" spans="1:15" outlineLevel="1">
      <c r="A62" s="311"/>
      <c r="B62" s="115"/>
      <c r="C62" s="115"/>
      <c r="D62" s="57" t="s">
        <v>126</v>
      </c>
      <c r="E62" s="58" t="s">
        <v>100</v>
      </c>
      <c r="F62" s="62">
        <f t="shared" si="0"/>
        <v>0</v>
      </c>
    </row>
    <row r="63" spans="1:15" outlineLevel="1">
      <c r="A63" s="311"/>
      <c r="B63" s="115"/>
      <c r="C63" s="115"/>
      <c r="D63" s="57" t="s">
        <v>141</v>
      </c>
      <c r="E63" s="58" t="s">
        <v>100</v>
      </c>
      <c r="F63" s="62">
        <f t="shared" si="0"/>
        <v>0</v>
      </c>
    </row>
    <row r="64" spans="1:15" outlineLevel="1">
      <c r="A64" s="311"/>
      <c r="B64" s="115"/>
      <c r="C64" s="115"/>
      <c r="D64" s="57" t="s">
        <v>437</v>
      </c>
      <c r="E64" s="58" t="s">
        <v>100</v>
      </c>
      <c r="F64" s="62">
        <f t="shared" si="0"/>
        <v>0</v>
      </c>
    </row>
    <row r="65" spans="1:8" outlineLevel="1">
      <c r="A65" s="311"/>
      <c r="B65" s="115"/>
      <c r="C65" s="115"/>
      <c r="D65" s="57" t="s">
        <v>429</v>
      </c>
      <c r="E65" s="58" t="s">
        <v>100</v>
      </c>
      <c r="F65" s="62">
        <f t="shared" si="0"/>
        <v>0</v>
      </c>
    </row>
    <row r="66" spans="1:8" outlineLevel="1">
      <c r="A66" s="311"/>
      <c r="B66" s="115"/>
      <c r="C66" s="115"/>
      <c r="D66" s="57" t="s">
        <v>507</v>
      </c>
      <c r="E66" s="58" t="s">
        <v>100</v>
      </c>
      <c r="F66" s="62">
        <f t="shared" si="0"/>
        <v>0</v>
      </c>
    </row>
    <row r="67" spans="1:8" outlineLevel="1">
      <c r="A67" s="311"/>
      <c r="B67" s="115"/>
      <c r="C67" s="115"/>
      <c r="D67" s="57" t="s">
        <v>510</v>
      </c>
      <c r="E67" s="58" t="s">
        <v>100</v>
      </c>
      <c r="F67" s="62">
        <f t="shared" si="0"/>
        <v>0</v>
      </c>
    </row>
    <row r="68" spans="1:8" outlineLevel="1">
      <c r="A68" s="311"/>
      <c r="B68" s="115"/>
      <c r="C68" s="115"/>
      <c r="D68" s="57" t="s">
        <v>430</v>
      </c>
      <c r="E68" s="58" t="s">
        <v>100</v>
      </c>
      <c r="F68" s="62">
        <f t="shared" si="0"/>
        <v>0</v>
      </c>
    </row>
    <row r="69" spans="1:8" outlineLevel="1">
      <c r="A69" s="311"/>
      <c r="B69" s="115"/>
      <c r="C69" s="115"/>
      <c r="D69" s="57" t="s">
        <v>523</v>
      </c>
      <c r="E69" s="58" t="s">
        <v>100</v>
      </c>
      <c r="F69" s="62">
        <f t="shared" ref="F69:F70" si="1">$F$59*F214/1000</f>
        <v>0</v>
      </c>
    </row>
    <row r="70" spans="1:8" outlineLevel="1">
      <c r="A70" s="311"/>
      <c r="B70" s="115"/>
      <c r="C70" s="115"/>
      <c r="D70" s="57" t="s">
        <v>524</v>
      </c>
      <c r="E70" s="58" t="s">
        <v>100</v>
      </c>
      <c r="F70" s="62">
        <f t="shared" si="1"/>
        <v>0</v>
      </c>
    </row>
    <row r="71" spans="1:8" outlineLevel="1">
      <c r="A71" s="115"/>
    </row>
    <row r="72" spans="1:8" outlineLevel="1">
      <c r="D72" s="147" t="s">
        <v>345</v>
      </c>
    </row>
    <row r="73" spans="1:8" outlineLevel="1">
      <c r="D73" s="57" t="s">
        <v>331</v>
      </c>
      <c r="E73" s="58" t="s">
        <v>100</v>
      </c>
      <c r="F73" s="65"/>
    </row>
    <row r="74" spans="1:8" outlineLevel="1">
      <c r="D74" s="57" t="s">
        <v>332</v>
      </c>
      <c r="E74" s="58" t="s">
        <v>100</v>
      </c>
      <c r="F74" s="65"/>
    </row>
    <row r="75" spans="1:8" outlineLevel="1">
      <c r="D75" s="57" t="s">
        <v>333</v>
      </c>
      <c r="E75" s="58" t="s">
        <v>100</v>
      </c>
      <c r="F75" s="65"/>
    </row>
    <row r="76" spans="1:8" outlineLevel="1">
      <c r="D76" s="57" t="s">
        <v>334</v>
      </c>
      <c r="E76" s="58" t="s">
        <v>100</v>
      </c>
      <c r="F76" s="62">
        <f>SUMPRODUCT(F73:F75,Parameters!F188:F190)</f>
        <v>0</v>
      </c>
    </row>
    <row r="77" spans="1:8" outlineLevel="1">
      <c r="D77" s="57" t="s">
        <v>335</v>
      </c>
      <c r="E77" s="58" t="s">
        <v>100</v>
      </c>
      <c r="F77" s="62">
        <f>F76+F9+F49</f>
        <v>0</v>
      </c>
    </row>
    <row r="79" spans="1:8" outlineLevel="1">
      <c r="D79" s="56" t="s">
        <v>102</v>
      </c>
      <c r="F79" s="63" t="s">
        <v>2</v>
      </c>
      <c r="G79" s="63" t="s">
        <v>36</v>
      </c>
      <c r="H79" s="63" t="s">
        <v>51</v>
      </c>
    </row>
    <row r="80" spans="1:8" outlineLevel="1">
      <c r="D80" s="57" t="s">
        <v>63</v>
      </c>
      <c r="E80" s="58" t="s">
        <v>100</v>
      </c>
      <c r="F80" s="68"/>
      <c r="G80" s="68"/>
      <c r="H80" s="68"/>
    </row>
    <row r="81" spans="3:8" outlineLevel="1">
      <c r="D81" s="57" t="s">
        <v>64</v>
      </c>
      <c r="E81" s="58" t="s">
        <v>100</v>
      </c>
      <c r="F81" s="68"/>
      <c r="G81" s="69"/>
      <c r="H81" s="68"/>
    </row>
    <row r="82" spans="3:8" outlineLevel="1">
      <c r="D82" s="57" t="s">
        <v>65</v>
      </c>
      <c r="E82" s="58" t="s">
        <v>100</v>
      </c>
      <c r="F82" s="68"/>
      <c r="G82" s="68"/>
      <c r="H82" s="68"/>
    </row>
    <row r="83" spans="3:8" outlineLevel="1">
      <c r="D83" s="57" t="s">
        <v>66</v>
      </c>
      <c r="E83" s="58" t="s">
        <v>100</v>
      </c>
      <c r="F83" s="68"/>
      <c r="G83" s="69"/>
      <c r="H83" s="68"/>
    </row>
    <row r="84" spans="3:8" outlineLevel="1"/>
    <row r="85" spans="3:8" outlineLevel="1">
      <c r="D85" s="57" t="s">
        <v>380</v>
      </c>
      <c r="E85" s="58" t="s">
        <v>100</v>
      </c>
      <c r="F85" s="62">
        <f>F80*Parameters!F179+F82*Parameters!F180</f>
        <v>0</v>
      </c>
    </row>
    <row r="86" spans="3:8" outlineLevel="1">
      <c r="D86" s="57" t="s">
        <v>381</v>
      </c>
      <c r="E86" s="58" t="s">
        <v>100</v>
      </c>
      <c r="F86" s="62">
        <f>H80*Parameters!F179+H82*Parameters!F180</f>
        <v>0</v>
      </c>
    </row>
    <row r="87" spans="3:8" outlineLevel="1">
      <c r="D87" s="57" t="s">
        <v>233</v>
      </c>
      <c r="E87" s="58" t="s">
        <v>100</v>
      </c>
      <c r="F87" s="62">
        <f>G80*Parameters!F179+Parameters!F180*G82</f>
        <v>0</v>
      </c>
    </row>
    <row r="88" spans="3:8" outlineLevel="1">
      <c r="D88" s="57" t="s">
        <v>382</v>
      </c>
      <c r="E88" s="58" t="s">
        <v>100</v>
      </c>
      <c r="F88" s="62">
        <f>F81*Parameters!F179+F83*Parameters!F180</f>
        <v>0</v>
      </c>
    </row>
    <row r="89" spans="3:8" outlineLevel="1">
      <c r="D89" s="57" t="s">
        <v>383</v>
      </c>
      <c r="E89" s="58" t="s">
        <v>100</v>
      </c>
      <c r="F89" s="62">
        <f>H81*Parameters!F179+H83*Parameters!F180</f>
        <v>0</v>
      </c>
    </row>
    <row r="90" spans="3:8" outlineLevel="1">
      <c r="D90" s="57" t="s">
        <v>234</v>
      </c>
      <c r="E90" s="58" t="s">
        <v>100</v>
      </c>
      <c r="F90" s="62">
        <f>G81*Parameters!F179+Parameters!F180*G83</f>
        <v>0</v>
      </c>
    </row>
    <row r="91" spans="3:8" outlineLevel="1">
      <c r="D91" s="59"/>
      <c r="E91" s="58"/>
      <c r="F91" s="141"/>
    </row>
    <row r="93" spans="3:8" ht="15">
      <c r="C93" s="2" t="s">
        <v>105</v>
      </c>
      <c r="D93" s="2"/>
    </row>
    <row r="94" spans="3:8" outlineLevel="1"/>
    <row r="95" spans="3:8" outlineLevel="1">
      <c r="D95" s="56" t="s">
        <v>97</v>
      </c>
      <c r="F95" s="63" t="s">
        <v>2</v>
      </c>
      <c r="G95" s="63" t="s">
        <v>36</v>
      </c>
      <c r="H95" s="63" t="s">
        <v>51</v>
      </c>
    </row>
    <row r="96" spans="3:8" outlineLevel="1">
      <c r="D96" s="57" t="s">
        <v>41</v>
      </c>
      <c r="E96" s="58" t="s">
        <v>91</v>
      </c>
      <c r="F96" s="60"/>
      <c r="G96" s="70"/>
      <c r="H96" s="70"/>
    </row>
    <row r="97" spans="4:8" outlineLevel="1">
      <c r="D97" s="57" t="s">
        <v>42</v>
      </c>
      <c r="E97" s="58" t="s">
        <v>91</v>
      </c>
      <c r="F97" s="60"/>
      <c r="G97" s="70"/>
      <c r="H97" s="70"/>
    </row>
    <row r="98" spans="4:8" outlineLevel="1">
      <c r="D98" s="57" t="s">
        <v>43</v>
      </c>
      <c r="E98" s="58" t="s">
        <v>91</v>
      </c>
      <c r="F98" s="60"/>
      <c r="G98" s="70"/>
      <c r="H98" s="70"/>
    </row>
    <row r="99" spans="4:8" outlineLevel="1">
      <c r="D99" s="57" t="s">
        <v>74</v>
      </c>
      <c r="E99" s="58" t="s">
        <v>91</v>
      </c>
      <c r="F99" s="70"/>
      <c r="G99" s="60"/>
      <c r="H99" s="70"/>
    </row>
    <row r="100" spans="4:8" outlineLevel="1">
      <c r="D100" s="57" t="s">
        <v>75</v>
      </c>
      <c r="E100" s="58" t="s">
        <v>91</v>
      </c>
      <c r="F100" s="70"/>
      <c r="G100" s="60"/>
      <c r="H100" s="70"/>
    </row>
    <row r="101" spans="4:8" outlineLevel="1">
      <c r="D101" s="57" t="s">
        <v>76</v>
      </c>
      <c r="E101" s="58" t="s">
        <v>91</v>
      </c>
      <c r="F101" s="70"/>
      <c r="G101" s="60"/>
      <c r="H101" s="70"/>
    </row>
    <row r="102" spans="4:8" outlineLevel="1">
      <c r="D102" s="57" t="s">
        <v>52</v>
      </c>
      <c r="E102" s="58" t="s">
        <v>91</v>
      </c>
      <c r="F102" s="70"/>
      <c r="G102" s="70"/>
      <c r="H102" s="60"/>
    </row>
    <row r="103" spans="4:8" outlineLevel="1">
      <c r="D103" s="57" t="s">
        <v>53</v>
      </c>
      <c r="E103" s="58" t="s">
        <v>91</v>
      </c>
      <c r="F103" s="70"/>
      <c r="G103" s="70"/>
      <c r="H103" s="60"/>
    </row>
    <row r="104" spans="4:8" outlineLevel="1">
      <c r="D104" s="71" t="s">
        <v>107</v>
      </c>
      <c r="E104" s="58" t="s">
        <v>91</v>
      </c>
      <c r="F104" s="60"/>
      <c r="G104" s="60"/>
      <c r="H104" s="60"/>
    </row>
    <row r="105" spans="4:8" outlineLevel="1">
      <c r="D105" s="57" t="s">
        <v>44</v>
      </c>
      <c r="E105" s="58" t="s">
        <v>91</v>
      </c>
      <c r="F105" s="60"/>
      <c r="G105" s="60"/>
      <c r="H105" s="60"/>
    </row>
    <row r="106" spans="4:8" outlineLevel="1">
      <c r="D106" s="57" t="s">
        <v>45</v>
      </c>
      <c r="E106" s="58" t="s">
        <v>91</v>
      </c>
      <c r="F106" s="60"/>
      <c r="G106" s="70"/>
      <c r="H106" s="70"/>
    </row>
    <row r="107" spans="4:8" outlineLevel="1">
      <c r="D107" s="57" t="s">
        <v>46</v>
      </c>
      <c r="E107" s="58" t="s">
        <v>91</v>
      </c>
      <c r="F107" s="60"/>
      <c r="G107" s="70"/>
      <c r="H107" s="60"/>
    </row>
    <row r="108" spans="4:8" outlineLevel="1">
      <c r="D108" s="57" t="s">
        <v>77</v>
      </c>
      <c r="E108" s="58" t="s">
        <v>91</v>
      </c>
      <c r="F108" s="70"/>
      <c r="G108" s="60"/>
      <c r="H108" s="70"/>
    </row>
    <row r="109" spans="4:8" outlineLevel="1">
      <c r="D109" s="57" t="s">
        <v>78</v>
      </c>
      <c r="E109" s="58" t="s">
        <v>91</v>
      </c>
      <c r="F109" s="70"/>
      <c r="G109" s="60"/>
      <c r="H109" s="70"/>
    </row>
    <row r="110" spans="4:8" outlineLevel="1">
      <c r="D110" s="57" t="s">
        <v>47</v>
      </c>
      <c r="E110" s="58" t="s">
        <v>91</v>
      </c>
      <c r="F110" s="60"/>
      <c r="G110" s="60"/>
      <c r="H110" s="60"/>
    </row>
    <row r="111" spans="4:8" outlineLevel="1">
      <c r="D111" s="57" t="s">
        <v>48</v>
      </c>
      <c r="E111" s="58" t="s">
        <v>91</v>
      </c>
      <c r="F111" s="60"/>
      <c r="G111" s="70"/>
      <c r="H111" s="70"/>
    </row>
    <row r="112" spans="4:8" outlineLevel="1">
      <c r="D112" s="57" t="s">
        <v>49</v>
      </c>
      <c r="E112" s="58" t="s">
        <v>91</v>
      </c>
      <c r="F112" s="60"/>
      <c r="G112" s="70"/>
      <c r="H112" s="70"/>
    </row>
    <row r="113" spans="4:8" outlineLevel="1">
      <c r="D113" s="57" t="s">
        <v>79</v>
      </c>
      <c r="E113" s="58" t="s">
        <v>91</v>
      </c>
      <c r="F113" s="70"/>
      <c r="G113" s="60"/>
      <c r="H113" s="70"/>
    </row>
    <row r="114" spans="4:8" outlineLevel="1">
      <c r="D114" s="57" t="s">
        <v>80</v>
      </c>
      <c r="E114" s="58" t="s">
        <v>91</v>
      </c>
      <c r="F114" s="70"/>
      <c r="G114" s="60"/>
      <c r="H114" s="70"/>
    </row>
    <row r="115" spans="4:8" outlineLevel="1">
      <c r="D115" s="57" t="s">
        <v>106</v>
      </c>
      <c r="E115" s="58" t="s">
        <v>91</v>
      </c>
      <c r="F115" s="70"/>
      <c r="G115" s="60"/>
      <c r="H115" s="70"/>
    </row>
    <row r="116" spans="4:8" outlineLevel="1">
      <c r="D116" s="330"/>
      <c r="E116" s="58" t="s">
        <v>91</v>
      </c>
      <c r="F116" s="328"/>
      <c r="G116" s="328"/>
      <c r="H116" s="329"/>
    </row>
    <row r="117" spans="4:8" outlineLevel="1"/>
    <row r="118" spans="4:8" outlineLevel="1">
      <c r="D118" s="57" t="s">
        <v>384</v>
      </c>
      <c r="E118" s="58" t="s">
        <v>91</v>
      </c>
      <c r="F118" s="62">
        <f>SUMPRODUCT(F96:F98,Parameters!F201:F203)</f>
        <v>0</v>
      </c>
    </row>
    <row r="119" spans="4:8" outlineLevel="1">
      <c r="D119" s="57" t="s">
        <v>385</v>
      </c>
      <c r="E119" s="58"/>
      <c r="F119" s="62">
        <f>+SUMPRODUCT(H102:H103,Parameters!F207:F208)</f>
        <v>0</v>
      </c>
    </row>
    <row r="120" spans="4:8" outlineLevel="1">
      <c r="D120" s="57" t="s">
        <v>235</v>
      </c>
      <c r="E120" s="58" t="s">
        <v>91</v>
      </c>
      <c r="F120" s="62">
        <f>SUMPRODUCT(G99:G101,Parameters!F204:F206)</f>
        <v>0</v>
      </c>
    </row>
    <row r="121" spans="4:8" outlineLevel="1">
      <c r="D121" s="57" t="s">
        <v>375</v>
      </c>
      <c r="E121" s="58" t="s">
        <v>91</v>
      </c>
      <c r="F121" s="62">
        <f>F104</f>
        <v>0</v>
      </c>
    </row>
    <row r="122" spans="4:8" outlineLevel="1">
      <c r="D122" s="57" t="s">
        <v>376</v>
      </c>
      <c r="E122" s="58"/>
      <c r="F122" s="62">
        <f>H104</f>
        <v>0</v>
      </c>
    </row>
    <row r="123" spans="4:8" outlineLevel="1">
      <c r="D123" s="57" t="s">
        <v>237</v>
      </c>
      <c r="E123" s="58" t="s">
        <v>91</v>
      </c>
      <c r="F123" s="62">
        <f>G104</f>
        <v>0</v>
      </c>
    </row>
    <row r="124" spans="4:8" outlineLevel="1">
      <c r="D124" s="57" t="s">
        <v>377</v>
      </c>
      <c r="E124" s="58" t="s">
        <v>91</v>
      </c>
      <c r="F124" s="62">
        <f>SUMPRODUCT(F105:F115,Parameters!F210:F220)</f>
        <v>0</v>
      </c>
    </row>
    <row r="125" spans="4:8" outlineLevel="1">
      <c r="D125" s="57" t="s">
        <v>378</v>
      </c>
      <c r="E125" s="58"/>
      <c r="F125" s="62">
        <f>+SUMPRODUCT(H105:H115,Parameters!F210:F220)</f>
        <v>0</v>
      </c>
    </row>
    <row r="126" spans="4:8" outlineLevel="1">
      <c r="D126" s="57" t="s">
        <v>236</v>
      </c>
      <c r="E126" s="58" t="s">
        <v>91</v>
      </c>
      <c r="F126" s="62">
        <f>SUMPRODUCT(G105:G115,Parameters!F210:F220)</f>
        <v>0</v>
      </c>
    </row>
    <row r="127" spans="4:8" outlineLevel="1"/>
    <row r="128" spans="4:8" outlineLevel="1">
      <c r="D128" s="57" t="s">
        <v>371</v>
      </c>
      <c r="E128" s="58" t="s">
        <v>91</v>
      </c>
      <c r="F128" s="62">
        <f>F118+F124</f>
        <v>0</v>
      </c>
    </row>
    <row r="129" spans="4:6" outlineLevel="1">
      <c r="D129" s="57" t="s">
        <v>372</v>
      </c>
      <c r="E129" s="58" t="s">
        <v>91</v>
      </c>
      <c r="F129" s="62">
        <f>F121</f>
        <v>0</v>
      </c>
    </row>
    <row r="130" spans="4:6" outlineLevel="1"/>
    <row r="131" spans="4:6" outlineLevel="1">
      <c r="D131" s="57" t="s">
        <v>373</v>
      </c>
      <c r="E131" s="58" t="s">
        <v>91</v>
      </c>
      <c r="F131" s="62">
        <f>F119+F125</f>
        <v>0</v>
      </c>
    </row>
    <row r="132" spans="4:6" outlineLevel="1">
      <c r="D132" s="57" t="s">
        <v>374</v>
      </c>
      <c r="E132" s="58" t="s">
        <v>91</v>
      </c>
      <c r="F132" s="62">
        <f>F122</f>
        <v>0</v>
      </c>
    </row>
    <row r="133" spans="4:6" outlineLevel="1">
      <c r="D133" s="57" t="s">
        <v>365</v>
      </c>
      <c r="E133" s="58" t="s">
        <v>91</v>
      </c>
      <c r="F133" s="62">
        <f>H116*Parameters!F221</f>
        <v>0</v>
      </c>
    </row>
    <row r="134" spans="4:6" outlineLevel="1"/>
    <row r="135" spans="4:6" outlineLevel="1">
      <c r="D135" s="57" t="s">
        <v>361</v>
      </c>
      <c r="E135" s="58" t="s">
        <v>91</v>
      </c>
      <c r="F135" s="62">
        <f>F120+F126</f>
        <v>0</v>
      </c>
    </row>
    <row r="136" spans="4:6" outlineLevel="1">
      <c r="D136" s="57" t="s">
        <v>362</v>
      </c>
      <c r="E136" s="58" t="s">
        <v>91</v>
      </c>
      <c r="F136" s="62">
        <f>F123</f>
        <v>0</v>
      </c>
    </row>
    <row r="137" spans="4:6" outlineLevel="1"/>
    <row r="138" spans="4:6" outlineLevel="1">
      <c r="D138" s="56" t="s">
        <v>97</v>
      </c>
    </row>
    <row r="139" spans="4:6" outlineLevel="1">
      <c r="D139" s="57" t="s">
        <v>55</v>
      </c>
      <c r="E139" s="58" t="s">
        <v>91</v>
      </c>
      <c r="F139" s="60"/>
    </row>
    <row r="140" spans="4:6" outlineLevel="1">
      <c r="D140" s="57" t="s">
        <v>56</v>
      </c>
      <c r="E140" s="58" t="s">
        <v>91</v>
      </c>
      <c r="F140" s="60"/>
    </row>
    <row r="141" spans="4:6" outlineLevel="1">
      <c r="D141" s="57" t="s">
        <v>57</v>
      </c>
      <c r="E141" s="58" t="s">
        <v>91</v>
      </c>
      <c r="F141" s="60"/>
    </row>
    <row r="142" spans="4:6" outlineLevel="1">
      <c r="D142" s="57" t="s">
        <v>58</v>
      </c>
      <c r="E142" s="58" t="s">
        <v>91</v>
      </c>
      <c r="F142" s="60"/>
    </row>
    <row r="143" spans="4:6" outlineLevel="1">
      <c r="D143" s="57" t="s">
        <v>59</v>
      </c>
      <c r="E143" s="58" t="s">
        <v>91</v>
      </c>
      <c r="F143" s="60"/>
    </row>
    <row r="144" spans="4:6" outlineLevel="1">
      <c r="D144" s="57" t="s">
        <v>60</v>
      </c>
      <c r="E144" s="58" t="s">
        <v>91</v>
      </c>
      <c r="F144" s="60"/>
    </row>
    <row r="145" spans="2:8" outlineLevel="1">
      <c r="D145" s="57" t="s">
        <v>61</v>
      </c>
      <c r="E145" s="58" t="s">
        <v>91</v>
      </c>
      <c r="F145" s="60"/>
    </row>
    <row r="146" spans="2:8" outlineLevel="1">
      <c r="D146" s="57" t="s">
        <v>62</v>
      </c>
      <c r="E146" s="58" t="s">
        <v>91</v>
      </c>
      <c r="F146" s="60"/>
    </row>
    <row r="147" spans="2:8" outlineLevel="1">
      <c r="D147" s="59"/>
      <c r="E147" s="58"/>
      <c r="F147" s="72"/>
    </row>
    <row r="148" spans="2:8" outlineLevel="1">
      <c r="D148" s="57" t="s">
        <v>238</v>
      </c>
      <c r="E148" s="58" t="s">
        <v>91</v>
      </c>
      <c r="F148" s="62">
        <f>SUMPRODUCT(F140:F142,Parameters!F204:F206)</f>
        <v>0</v>
      </c>
    </row>
    <row r="149" spans="2:8" outlineLevel="1">
      <c r="D149" s="57" t="s">
        <v>239</v>
      </c>
      <c r="E149" s="58" t="s">
        <v>91</v>
      </c>
      <c r="F149" s="62">
        <f>F143</f>
        <v>0</v>
      </c>
    </row>
    <row r="150" spans="2:8" outlineLevel="1">
      <c r="D150" s="57" t="s">
        <v>240</v>
      </c>
      <c r="E150" s="58" t="s">
        <v>91</v>
      </c>
      <c r="F150" s="62">
        <f>(F144*Parameters!F204+F145*(Parameters!F205+Parameters!F206))*Parameters!F236</f>
        <v>0</v>
      </c>
    </row>
    <row r="151" spans="2:8" outlineLevel="1">
      <c r="D151" s="57" t="s">
        <v>241</v>
      </c>
      <c r="E151" s="58" t="s">
        <v>91</v>
      </c>
      <c r="F151" s="62">
        <f>F146*Parameters!F237</f>
        <v>0</v>
      </c>
    </row>
    <row r="152" spans="2:8" outlineLevel="1"/>
    <row r="153" spans="2:8" outlineLevel="1">
      <c r="D153" s="57" t="s">
        <v>363</v>
      </c>
      <c r="E153" s="58" t="s">
        <v>91</v>
      </c>
      <c r="F153" s="62">
        <f>SUM(F150:F151,F148)</f>
        <v>0</v>
      </c>
    </row>
    <row r="154" spans="2:8" outlineLevel="1">
      <c r="D154" s="57" t="s">
        <v>364</v>
      </c>
      <c r="E154" s="58" t="s">
        <v>91</v>
      </c>
      <c r="F154" s="62">
        <f>F149</f>
        <v>0</v>
      </c>
    </row>
    <row r="156" spans="2:8" s="54" customFormat="1" ht="15">
      <c r="B156" s="55" t="s">
        <v>113</v>
      </c>
    </row>
    <row r="157" spans="2:8" outlineLevel="1"/>
    <row r="158" spans="2:8" outlineLevel="1">
      <c r="D158" s="56" t="s">
        <v>97</v>
      </c>
      <c r="G158" s="73" t="s">
        <v>314</v>
      </c>
      <c r="H158" s="73"/>
    </row>
    <row r="159" spans="2:8" outlineLevel="1">
      <c r="D159" s="57" t="s">
        <v>81</v>
      </c>
      <c r="E159" s="58" t="s">
        <v>91</v>
      </c>
      <c r="F159" s="60"/>
      <c r="G159" s="1">
        <v>1</v>
      </c>
    </row>
    <row r="160" spans="2:8" outlineLevel="1">
      <c r="D160" s="57" t="s">
        <v>82</v>
      </c>
      <c r="E160" s="58" t="s">
        <v>91</v>
      </c>
      <c r="F160" s="60"/>
      <c r="G160" s="1">
        <v>2</v>
      </c>
    </row>
    <row r="161" spans="2:8" outlineLevel="1">
      <c r="D161" s="57" t="s">
        <v>83</v>
      </c>
      <c r="E161" s="58" t="s">
        <v>91</v>
      </c>
      <c r="F161" s="60"/>
      <c r="G161" s="1">
        <v>3</v>
      </c>
    </row>
    <row r="162" spans="2:8" outlineLevel="1">
      <c r="D162" s="57" t="s">
        <v>84</v>
      </c>
      <c r="E162" s="58" t="s">
        <v>91</v>
      </c>
      <c r="F162" s="60"/>
      <c r="G162" s="1">
        <v>4</v>
      </c>
    </row>
    <row r="163" spans="2:8" outlineLevel="1">
      <c r="D163" s="57" t="s">
        <v>85</v>
      </c>
      <c r="E163" s="58" t="s">
        <v>91</v>
      </c>
      <c r="F163" s="60"/>
      <c r="G163" s="1">
        <v>5</v>
      </c>
    </row>
    <row r="164" spans="2:8" outlineLevel="1">
      <c r="D164" s="57" t="s">
        <v>86</v>
      </c>
      <c r="E164" s="58" t="s">
        <v>91</v>
      </c>
      <c r="F164" s="60"/>
      <c r="G164" s="1">
        <v>6</v>
      </c>
    </row>
    <row r="165" spans="2:8" outlineLevel="1">
      <c r="D165" s="57" t="s">
        <v>87</v>
      </c>
      <c r="E165" s="58" t="s">
        <v>91</v>
      </c>
      <c r="F165" s="60"/>
      <c r="G165" s="1">
        <v>7</v>
      </c>
    </row>
    <row r="166" spans="2:8" outlineLevel="1"/>
    <row r="167" spans="2:8" outlineLevel="1">
      <c r="D167" s="57" t="s">
        <v>503</v>
      </c>
      <c r="E167" s="58" t="s">
        <v>91</v>
      </c>
      <c r="F167" s="60"/>
    </row>
    <row r="169" spans="2:8" s="54" customFormat="1" ht="15">
      <c r="B169" s="55" t="s">
        <v>158</v>
      </c>
    </row>
    <row r="171" spans="2:8" ht="15">
      <c r="C171" s="2" t="s">
        <v>206</v>
      </c>
      <c r="D171" s="2"/>
    </row>
    <row r="172" spans="2:8" outlineLevel="1"/>
    <row r="173" spans="2:8" outlineLevel="1">
      <c r="D173" s="56" t="s">
        <v>207</v>
      </c>
      <c r="F173" s="56" t="s">
        <v>163</v>
      </c>
      <c r="G173" s="56" t="s">
        <v>162</v>
      </c>
    </row>
    <row r="174" spans="2:8" outlineLevel="1">
      <c r="D174" s="57" t="s">
        <v>159</v>
      </c>
      <c r="E174" s="58" t="s">
        <v>344</v>
      </c>
      <c r="F174" s="68"/>
      <c r="G174" s="68"/>
      <c r="H174" s="74" t="s">
        <v>208</v>
      </c>
    </row>
    <row r="175" spans="2:8" outlineLevel="1">
      <c r="D175" s="57" t="s">
        <v>160</v>
      </c>
      <c r="E175" s="58" t="s">
        <v>344</v>
      </c>
      <c r="F175" s="68"/>
      <c r="G175" s="68"/>
      <c r="H175" s="74" t="s">
        <v>208</v>
      </c>
    </row>
    <row r="176" spans="2:8" outlineLevel="1">
      <c r="D176" s="57" t="s">
        <v>161</v>
      </c>
      <c r="E176" s="58" t="s">
        <v>344</v>
      </c>
      <c r="F176" s="68"/>
      <c r="G176" s="68"/>
      <c r="H176" s="74" t="s">
        <v>208</v>
      </c>
    </row>
    <row r="177" spans="3:7" outlineLevel="1">
      <c r="D177" s="57" t="s">
        <v>166</v>
      </c>
      <c r="E177" s="58" t="s">
        <v>35</v>
      </c>
      <c r="F177" s="75"/>
      <c r="G177" s="75"/>
    </row>
    <row r="178" spans="3:7" outlineLevel="1">
      <c r="D178" s="57" t="s">
        <v>165</v>
      </c>
      <c r="E178" s="58" t="s">
        <v>344</v>
      </c>
      <c r="F178" s="62">
        <f>$F$177*SUMPRODUCT(F174:F176,Parameters!F188:F190)+G177*SUMPRODUCT(G174:G176,Parameters!F188:F190)</f>
        <v>0</v>
      </c>
    </row>
    <row r="179" spans="3:7" outlineLevel="1"/>
    <row r="180" spans="3:7" outlineLevel="1">
      <c r="D180" s="56" t="s">
        <v>209</v>
      </c>
      <c r="F180" s="56" t="s">
        <v>163</v>
      </c>
      <c r="G180" s="56" t="s">
        <v>162</v>
      </c>
    </row>
    <row r="181" spans="3:7" outlineLevel="1">
      <c r="D181" s="57" t="s">
        <v>165</v>
      </c>
      <c r="E181" s="58" t="s">
        <v>344</v>
      </c>
      <c r="F181" s="62"/>
    </row>
    <row r="182" spans="3:7" outlineLevel="1"/>
    <row r="183" spans="3:7" outlineLevel="1">
      <c r="D183" s="56" t="s">
        <v>210</v>
      </c>
      <c r="F183" s="56" t="s">
        <v>163</v>
      </c>
      <c r="G183" s="56" t="s">
        <v>162</v>
      </c>
    </row>
    <row r="184" spans="3:7" outlineLevel="1">
      <c r="D184" s="57" t="s">
        <v>165</v>
      </c>
      <c r="E184" s="58" t="s">
        <v>344</v>
      </c>
      <c r="F184" s="151"/>
    </row>
    <row r="186" spans="3:7" ht="15">
      <c r="C186" s="2" t="s">
        <v>211</v>
      </c>
    </row>
    <row r="187" spans="3:7" outlineLevel="1"/>
    <row r="188" spans="3:7" outlineLevel="1">
      <c r="D188" s="56" t="s">
        <v>164</v>
      </c>
      <c r="F188" s="56" t="s">
        <v>163</v>
      </c>
      <c r="G188" s="56" t="s">
        <v>162</v>
      </c>
    </row>
    <row r="189" spans="3:7" outlineLevel="1">
      <c r="D189" s="57" t="s">
        <v>159</v>
      </c>
      <c r="E189" s="58" t="s">
        <v>344</v>
      </c>
      <c r="F189" s="150"/>
      <c r="G189" s="150"/>
    </row>
    <row r="190" spans="3:7" outlineLevel="1">
      <c r="D190" s="57" t="s">
        <v>160</v>
      </c>
      <c r="E190" s="58" t="s">
        <v>344</v>
      </c>
      <c r="F190" s="150"/>
      <c r="G190" s="150"/>
    </row>
    <row r="191" spans="3:7" outlineLevel="1">
      <c r="D191" s="57" t="s">
        <v>161</v>
      </c>
      <c r="E191" s="58" t="s">
        <v>344</v>
      </c>
      <c r="F191" s="150"/>
      <c r="G191" s="150"/>
    </row>
    <row r="192" spans="3:7" outlineLevel="1">
      <c r="D192" s="57" t="s">
        <v>166</v>
      </c>
      <c r="E192" s="58" t="s">
        <v>35</v>
      </c>
      <c r="F192" s="75"/>
      <c r="G192" s="75"/>
    </row>
    <row r="193" spans="1:11" outlineLevel="1">
      <c r="D193" s="57" t="s">
        <v>212</v>
      </c>
      <c r="E193" s="58" t="s">
        <v>344</v>
      </c>
      <c r="F193" s="62">
        <f>$F$192*SUMPRODUCT(F189:F191,Parameters!F188:F190)+G192*SUMPRODUCT(G189:G191,Parameters!F188:F190)</f>
        <v>0</v>
      </c>
    </row>
    <row r="195" spans="1:11" s="53" customFormat="1" ht="15.75">
      <c r="A195" s="52"/>
      <c r="B195" s="52" t="s">
        <v>114</v>
      </c>
      <c r="C195" s="52"/>
      <c r="D195" s="52"/>
      <c r="E195" s="52"/>
      <c r="F195" s="52"/>
      <c r="G195" s="52"/>
      <c r="H195" s="52"/>
      <c r="I195" s="52"/>
      <c r="J195" s="52"/>
      <c r="K195" s="52"/>
    </row>
    <row r="197" spans="1:11" s="54" customFormat="1" ht="15">
      <c r="B197" s="55" t="s">
        <v>115</v>
      </c>
    </row>
    <row r="199" spans="1:11" outlineLevel="1">
      <c r="D199" s="76" t="s">
        <v>168</v>
      </c>
    </row>
    <row r="200" spans="1:11" outlineLevel="1">
      <c r="D200" s="57" t="s">
        <v>518</v>
      </c>
      <c r="E200" s="58" t="s">
        <v>101</v>
      </c>
      <c r="F200" s="295"/>
      <c r="G200" s="74" t="s">
        <v>214</v>
      </c>
    </row>
    <row r="201" spans="1:11" ht="15" outlineLevel="1">
      <c r="D201" s="57" t="s">
        <v>256</v>
      </c>
      <c r="F201" s="296"/>
      <c r="G201" s="74" t="s">
        <v>214</v>
      </c>
    </row>
    <row r="202" spans="1:11" outlineLevel="1">
      <c r="D202" s="57" t="s">
        <v>522</v>
      </c>
      <c r="F202" s="294"/>
      <c r="G202" s="74"/>
    </row>
    <row r="203" spans="1:11" outlineLevel="1">
      <c r="D203" s="57" t="s">
        <v>519</v>
      </c>
      <c r="E203" s="58" t="s">
        <v>151</v>
      </c>
      <c r="F203" s="295"/>
      <c r="G203" s="74" t="s">
        <v>214</v>
      </c>
    </row>
    <row r="204" spans="1:11" outlineLevel="1">
      <c r="D204" s="59"/>
      <c r="E204" s="58"/>
      <c r="F204" s="72"/>
      <c r="G204" s="74"/>
    </row>
    <row r="205" spans="1:11" outlineLevel="1">
      <c r="A205" s="115"/>
      <c r="B205" s="115"/>
      <c r="C205" s="115"/>
      <c r="D205" s="57" t="s">
        <v>269</v>
      </c>
      <c r="E205" s="58" t="s">
        <v>325</v>
      </c>
      <c r="F205" s="191"/>
      <c r="G205" s="74" t="s">
        <v>216</v>
      </c>
    </row>
    <row r="206" spans="1:11" outlineLevel="1">
      <c r="A206" s="115"/>
      <c r="B206" s="115"/>
      <c r="C206" s="115"/>
      <c r="D206" s="57" t="s">
        <v>439</v>
      </c>
      <c r="E206" s="58" t="s">
        <v>325</v>
      </c>
      <c r="F206" s="191"/>
      <c r="G206" s="74" t="s">
        <v>216</v>
      </c>
    </row>
    <row r="207" spans="1:11" outlineLevel="1">
      <c r="A207" s="115"/>
      <c r="B207" s="115"/>
      <c r="C207" s="115"/>
      <c r="D207" s="57" t="s">
        <v>270</v>
      </c>
      <c r="E207" s="58" t="s">
        <v>325</v>
      </c>
      <c r="F207" s="191"/>
      <c r="G207" s="74" t="s">
        <v>216</v>
      </c>
    </row>
    <row r="208" spans="1:11" outlineLevel="1">
      <c r="A208" s="115"/>
      <c r="B208" s="115"/>
      <c r="C208" s="115"/>
      <c r="D208" s="57" t="s">
        <v>271</v>
      </c>
      <c r="E208" s="58" t="s">
        <v>325</v>
      </c>
      <c r="F208" s="191"/>
      <c r="G208" s="74" t="s">
        <v>216</v>
      </c>
    </row>
    <row r="209" spans="1:7" outlineLevel="1">
      <c r="A209" s="115"/>
      <c r="B209" s="115"/>
      <c r="C209" s="115"/>
      <c r="D209" s="57" t="s">
        <v>440</v>
      </c>
      <c r="E209" s="58" t="s">
        <v>325</v>
      </c>
      <c r="F209" s="191"/>
      <c r="G209" s="74" t="s">
        <v>216</v>
      </c>
    </row>
    <row r="210" spans="1:7" outlineLevel="1">
      <c r="A210" s="115"/>
      <c r="B210" s="115"/>
      <c r="C210" s="115"/>
      <c r="D210" s="57" t="s">
        <v>431</v>
      </c>
      <c r="E210" s="58" t="s">
        <v>325</v>
      </c>
      <c r="F210" s="191"/>
      <c r="G210" s="74" t="s">
        <v>216</v>
      </c>
    </row>
    <row r="211" spans="1:7" outlineLevel="1">
      <c r="A211" s="115"/>
      <c r="B211" s="115"/>
      <c r="C211" s="115"/>
      <c r="D211" s="57" t="s">
        <v>508</v>
      </c>
      <c r="E211" s="58" t="s">
        <v>325</v>
      </c>
      <c r="F211" s="191"/>
      <c r="G211" s="74" t="s">
        <v>216</v>
      </c>
    </row>
    <row r="212" spans="1:7" outlineLevel="1">
      <c r="A212" s="115"/>
      <c r="B212" s="115"/>
      <c r="C212" s="115"/>
      <c r="D212" s="57" t="s">
        <v>512</v>
      </c>
      <c r="E212" s="58" t="s">
        <v>325</v>
      </c>
      <c r="F212" s="191"/>
      <c r="G212" s="74" t="s">
        <v>216</v>
      </c>
    </row>
    <row r="213" spans="1:7" outlineLevel="1">
      <c r="A213" s="115"/>
      <c r="B213" s="115"/>
      <c r="C213" s="115"/>
      <c r="D213" s="57" t="s">
        <v>432</v>
      </c>
      <c r="E213" s="58" t="s">
        <v>325</v>
      </c>
      <c r="F213" s="191"/>
      <c r="G213" s="74" t="s">
        <v>216</v>
      </c>
    </row>
    <row r="214" spans="1:7" outlineLevel="1">
      <c r="A214" s="115"/>
      <c r="B214" s="115"/>
      <c r="C214" s="115"/>
      <c r="D214" s="57" t="s">
        <v>530</v>
      </c>
      <c r="E214" s="58" t="s">
        <v>325</v>
      </c>
      <c r="F214" s="191"/>
      <c r="G214" s="74" t="s">
        <v>216</v>
      </c>
    </row>
    <row r="215" spans="1:7" outlineLevel="1">
      <c r="A215" s="115"/>
      <c r="B215" s="115"/>
      <c r="C215" s="115"/>
      <c r="D215" s="57" t="s">
        <v>531</v>
      </c>
      <c r="E215" s="58" t="s">
        <v>325</v>
      </c>
      <c r="F215" s="191"/>
      <c r="G215" s="74" t="s">
        <v>216</v>
      </c>
    </row>
    <row r="216" spans="1:7" outlineLevel="1">
      <c r="D216" s="59"/>
      <c r="E216" s="58"/>
      <c r="F216" s="72"/>
      <c r="G216" s="74"/>
    </row>
    <row r="217" spans="1:7" outlineLevel="1">
      <c r="A217" s="115"/>
      <c r="D217" s="57" t="s">
        <v>125</v>
      </c>
      <c r="E217" s="58" t="s">
        <v>151</v>
      </c>
      <c r="F217" s="62">
        <f>F205*$F$203/1000</f>
        <v>0</v>
      </c>
      <c r="G217" s="74"/>
    </row>
    <row r="218" spans="1:7" outlineLevel="1">
      <c r="A218" s="115"/>
      <c r="D218" s="57" t="s">
        <v>438</v>
      </c>
      <c r="E218" s="58" t="s">
        <v>151</v>
      </c>
      <c r="F218" s="62">
        <f>F206*$F$203/1000</f>
        <v>0</v>
      </c>
      <c r="G218" s="74"/>
    </row>
    <row r="219" spans="1:7" outlineLevel="1">
      <c r="A219" s="115"/>
      <c r="D219" s="57" t="s">
        <v>126</v>
      </c>
      <c r="E219" s="58" t="s">
        <v>151</v>
      </c>
      <c r="F219" s="62">
        <f>F207*$F$203/1000</f>
        <v>0</v>
      </c>
      <c r="G219" s="74"/>
    </row>
    <row r="220" spans="1:7" outlineLevel="1">
      <c r="A220" s="115"/>
      <c r="D220" s="57" t="s">
        <v>141</v>
      </c>
      <c r="E220" s="58" t="s">
        <v>151</v>
      </c>
      <c r="F220" s="62">
        <f>F208*$F$203/1000</f>
        <v>0</v>
      </c>
      <c r="G220" s="74"/>
    </row>
    <row r="221" spans="1:7" outlineLevel="1">
      <c r="A221" s="115"/>
      <c r="D221" s="57" t="s">
        <v>437</v>
      </c>
      <c r="E221" s="58" t="s">
        <v>151</v>
      </c>
      <c r="F221" s="62">
        <f>F209*$F$203/1000</f>
        <v>0</v>
      </c>
      <c r="G221" s="74"/>
    </row>
    <row r="222" spans="1:7" outlineLevel="1">
      <c r="A222" s="115"/>
      <c r="D222" s="57" t="s">
        <v>429</v>
      </c>
      <c r="E222" s="58" t="s">
        <v>151</v>
      </c>
      <c r="F222" s="62">
        <f t="shared" ref="F222" si="2">F210*$F$203/1000</f>
        <v>0</v>
      </c>
    </row>
    <row r="223" spans="1:7" outlineLevel="1">
      <c r="A223" s="115"/>
      <c r="D223" s="57" t="s">
        <v>507</v>
      </c>
      <c r="E223" s="58" t="s">
        <v>151</v>
      </c>
      <c r="F223" s="62">
        <f>F211*$F$203/1000</f>
        <v>0</v>
      </c>
    </row>
    <row r="224" spans="1:7" outlineLevel="1">
      <c r="A224" s="115"/>
      <c r="D224" s="57" t="s">
        <v>510</v>
      </c>
      <c r="E224" s="58" t="s">
        <v>151</v>
      </c>
      <c r="F224" s="62">
        <f>F212*$F$203/1000</f>
        <v>0</v>
      </c>
    </row>
    <row r="225" spans="1:7" outlineLevel="1">
      <c r="A225" s="115"/>
      <c r="D225" s="57" t="s">
        <v>430</v>
      </c>
      <c r="E225" s="58" t="s">
        <v>151</v>
      </c>
      <c r="F225" s="62">
        <f>F213*$F$203/1000</f>
        <v>0</v>
      </c>
    </row>
    <row r="226" spans="1:7" outlineLevel="1">
      <c r="A226" s="115"/>
      <c r="D226" s="57" t="s">
        <v>523</v>
      </c>
      <c r="E226" s="58" t="s">
        <v>151</v>
      </c>
      <c r="F226" s="312">
        <f>F214*$F$203/1000</f>
        <v>0</v>
      </c>
    </row>
    <row r="227" spans="1:7" outlineLevel="1">
      <c r="A227" s="115"/>
      <c r="D227" s="57" t="s">
        <v>524</v>
      </c>
      <c r="E227" s="58" t="s">
        <v>151</v>
      </c>
      <c r="F227" s="312">
        <f>F215*$F$203/1000</f>
        <v>0</v>
      </c>
    </row>
    <row r="228" spans="1:7" outlineLevel="1">
      <c r="G228" s="74"/>
    </row>
    <row r="229" spans="1:7" outlineLevel="1">
      <c r="D229" s="76" t="s">
        <v>215</v>
      </c>
      <c r="G229" s="74"/>
    </row>
    <row r="230" spans="1:7" outlineLevel="1">
      <c r="D230" s="57" t="s">
        <v>255</v>
      </c>
      <c r="E230" s="58" t="s">
        <v>151</v>
      </c>
      <c r="F230" s="78"/>
      <c r="G230" s="74" t="s">
        <v>214</v>
      </c>
    </row>
    <row r="231" spans="1:7" outlineLevel="1">
      <c r="D231" s="57" t="s">
        <v>256</v>
      </c>
      <c r="F231" s="79"/>
      <c r="G231" s="74" t="s">
        <v>214</v>
      </c>
    </row>
    <row r="232" spans="1:7" outlineLevel="1">
      <c r="D232" s="57" t="s">
        <v>215</v>
      </c>
      <c r="E232" s="58" t="s">
        <v>151</v>
      </c>
      <c r="F232" s="275"/>
      <c r="G232" s="74" t="s">
        <v>214</v>
      </c>
    </row>
    <row r="233" spans="1:7" outlineLevel="1"/>
    <row r="234" spans="1:7" outlineLevel="1">
      <c r="D234" s="76" t="s">
        <v>262</v>
      </c>
      <c r="F234" s="56" t="s">
        <v>328</v>
      </c>
      <c r="G234" s="56" t="s">
        <v>219</v>
      </c>
    </row>
    <row r="235" spans="1:7" outlineLevel="1">
      <c r="D235" s="57" t="s">
        <v>223</v>
      </c>
      <c r="E235" s="58" t="s">
        <v>151</v>
      </c>
      <c r="F235" s="77">
        <v>0</v>
      </c>
      <c r="G235" s="142">
        <f>'BULRIC Output'!D57</f>
        <v>0</v>
      </c>
    </row>
    <row r="236" spans="1:7" outlineLevel="1">
      <c r="D236" s="57" t="s">
        <v>257</v>
      </c>
      <c r="E236" s="58" t="s">
        <v>151</v>
      </c>
      <c r="F236" s="77">
        <v>0</v>
      </c>
      <c r="G236" s="77">
        <f>'BULRIC Output'!D53</f>
        <v>0</v>
      </c>
    </row>
    <row r="237" spans="1:7" outlineLevel="1">
      <c r="F237" s="72"/>
    </row>
    <row r="238" spans="1:7" outlineLevel="1">
      <c r="D238" s="76" t="s">
        <v>262</v>
      </c>
      <c r="F238" s="236" t="s">
        <v>328</v>
      </c>
      <c r="G238" s="236" t="s">
        <v>219</v>
      </c>
    </row>
    <row r="239" spans="1:7" outlineLevel="1">
      <c r="A239" s="115"/>
      <c r="B239" s="115"/>
      <c r="C239" s="115"/>
      <c r="D239" s="114" t="s">
        <v>125</v>
      </c>
      <c r="E239" s="255" t="s">
        <v>151</v>
      </c>
      <c r="F239" s="314"/>
      <c r="G239" s="313">
        <f>G252</f>
        <v>0</v>
      </c>
    </row>
    <row r="240" spans="1:7" outlineLevel="1">
      <c r="A240" s="115"/>
      <c r="B240" s="115"/>
      <c r="C240" s="115"/>
      <c r="D240" s="114" t="s">
        <v>438</v>
      </c>
      <c r="E240" s="255" t="s">
        <v>151</v>
      </c>
      <c r="F240" s="314"/>
      <c r="G240" s="313">
        <f>G259</f>
        <v>0</v>
      </c>
    </row>
    <row r="241" spans="1:7" outlineLevel="1">
      <c r="A241" s="115"/>
      <c r="B241" s="115"/>
      <c r="C241" s="115"/>
      <c r="D241" s="114" t="s">
        <v>126</v>
      </c>
      <c r="E241" s="255" t="s">
        <v>151</v>
      </c>
      <c r="F241" s="314"/>
      <c r="G241" s="313">
        <f>G266</f>
        <v>0</v>
      </c>
    </row>
    <row r="242" spans="1:7" outlineLevel="1">
      <c r="A242" s="115"/>
      <c r="B242" s="115"/>
      <c r="C242" s="115"/>
      <c r="D242" s="114" t="s">
        <v>141</v>
      </c>
      <c r="E242" s="255" t="s">
        <v>151</v>
      </c>
      <c r="F242" s="314"/>
      <c r="G242" s="313">
        <f>G273</f>
        <v>0</v>
      </c>
    </row>
    <row r="243" spans="1:7" outlineLevel="1">
      <c r="A243" s="115"/>
      <c r="B243" s="115"/>
      <c r="C243" s="115"/>
      <c r="D243" s="114" t="s">
        <v>437</v>
      </c>
      <c r="E243" s="255" t="s">
        <v>151</v>
      </c>
      <c r="F243" s="314"/>
      <c r="G243" s="313">
        <f>G280</f>
        <v>0</v>
      </c>
    </row>
    <row r="244" spans="1:7" outlineLevel="1">
      <c r="A244" s="115"/>
      <c r="B244" s="115"/>
      <c r="C244" s="115"/>
      <c r="D244" s="114" t="s">
        <v>429</v>
      </c>
      <c r="E244" s="255" t="s">
        <v>151</v>
      </c>
      <c r="F244" s="314"/>
      <c r="G244" s="313">
        <f>G287</f>
        <v>0</v>
      </c>
    </row>
    <row r="245" spans="1:7" outlineLevel="1">
      <c r="A245" s="115"/>
      <c r="B245" s="115"/>
      <c r="C245" s="115"/>
      <c r="D245" s="114" t="s">
        <v>507</v>
      </c>
      <c r="E245" s="255" t="s">
        <v>151</v>
      </c>
      <c r="F245" s="314"/>
      <c r="G245" s="313">
        <f>G294</f>
        <v>0</v>
      </c>
    </row>
    <row r="246" spans="1:7" outlineLevel="1">
      <c r="A246" s="115"/>
      <c r="B246" s="115"/>
      <c r="C246" s="115"/>
      <c r="D246" s="114" t="s">
        <v>510</v>
      </c>
      <c r="E246" s="255" t="s">
        <v>151</v>
      </c>
      <c r="F246" s="314"/>
      <c r="G246" s="313">
        <f>G301</f>
        <v>0</v>
      </c>
    </row>
    <row r="247" spans="1:7" outlineLevel="1">
      <c r="A247" s="115"/>
      <c r="B247" s="115"/>
      <c r="C247" s="115"/>
      <c r="D247" s="114" t="s">
        <v>430</v>
      </c>
      <c r="E247" s="255" t="s">
        <v>151</v>
      </c>
      <c r="F247" s="314"/>
      <c r="G247" s="313">
        <f>G308</f>
        <v>0</v>
      </c>
    </row>
    <row r="248" spans="1:7" ht="15" customHeight="1" outlineLevel="1">
      <c r="A248" s="115"/>
      <c r="B248" s="115"/>
      <c r="C248" s="115"/>
      <c r="D248" s="114" t="s">
        <v>523</v>
      </c>
      <c r="E248" s="255" t="s">
        <v>151</v>
      </c>
      <c r="F248" s="314"/>
      <c r="G248" s="313">
        <f>G315</f>
        <v>0</v>
      </c>
    </row>
    <row r="249" spans="1:7" outlineLevel="1">
      <c r="A249" s="115"/>
      <c r="B249" s="115"/>
      <c r="C249" s="115"/>
      <c r="D249" s="114" t="s">
        <v>524</v>
      </c>
      <c r="E249" s="255" t="s">
        <v>151</v>
      </c>
      <c r="F249" s="314"/>
      <c r="G249" s="313">
        <f>G322</f>
        <v>0</v>
      </c>
    </row>
    <row r="250" spans="1:7" outlineLevel="1"/>
    <row r="251" spans="1:7" outlineLevel="1">
      <c r="A251" s="115"/>
      <c r="B251" s="115"/>
      <c r="D251" s="76" t="s">
        <v>263</v>
      </c>
      <c r="F251" s="86" t="s">
        <v>328</v>
      </c>
      <c r="G251" s="56" t="s">
        <v>219</v>
      </c>
    </row>
    <row r="252" spans="1:7" outlineLevel="1">
      <c r="A252" s="115"/>
      <c r="B252" s="115"/>
      <c r="D252" s="57" t="s">
        <v>261</v>
      </c>
      <c r="E252" s="58" t="s">
        <v>151</v>
      </c>
      <c r="F252" s="137">
        <v>0</v>
      </c>
      <c r="G252" s="69">
        <f>$F$205*'BULRIC Output'!G$41/1000</f>
        <v>0</v>
      </c>
    </row>
    <row r="253" spans="1:7" outlineLevel="1">
      <c r="A253" s="115"/>
      <c r="B253" s="115"/>
      <c r="D253" s="57" t="s">
        <v>258</v>
      </c>
      <c r="E253" s="58" t="s">
        <v>151</v>
      </c>
      <c r="F253" s="137">
        <v>0</v>
      </c>
      <c r="G253" s="69">
        <f>$F$205*'BULRIC Output'!F$41/1000</f>
        <v>0</v>
      </c>
    </row>
    <row r="254" spans="1:7" outlineLevel="1">
      <c r="A254" s="115"/>
      <c r="B254" s="115"/>
      <c r="D254" s="57" t="s">
        <v>259</v>
      </c>
      <c r="E254" s="58" t="s">
        <v>151</v>
      </c>
      <c r="F254" s="137">
        <v>0</v>
      </c>
      <c r="G254" s="69">
        <f>$F$205*'BULRIC Output'!E$41/1000</f>
        <v>0</v>
      </c>
    </row>
    <row r="255" spans="1:7" outlineLevel="1">
      <c r="A255" s="115"/>
      <c r="B255" s="115"/>
      <c r="D255" s="57" t="s">
        <v>260</v>
      </c>
      <c r="E255" s="58" t="s">
        <v>151</v>
      </c>
      <c r="F255" s="137">
        <v>0</v>
      </c>
      <c r="G255" s="69">
        <f>$F$205*'BULRIC Output'!D$41/1000</f>
        <v>0</v>
      </c>
    </row>
    <row r="256" spans="1:7" outlineLevel="1">
      <c r="A256" s="115"/>
      <c r="B256" s="115"/>
      <c r="D256" s="57" t="s">
        <v>266</v>
      </c>
      <c r="E256" s="58" t="s">
        <v>151</v>
      </c>
      <c r="F256" s="137">
        <v>0</v>
      </c>
      <c r="G256" s="69">
        <f>SUMPRODUCT(G252:G255,Parameters!$F$187:$F$190)</f>
        <v>0</v>
      </c>
    </row>
    <row r="257" spans="1:8" outlineLevel="1">
      <c r="A257" s="115"/>
      <c r="B257" s="115"/>
    </row>
    <row r="258" spans="1:8" outlineLevel="1">
      <c r="A258" s="115"/>
      <c r="B258" s="115"/>
      <c r="D258" s="76" t="s">
        <v>446</v>
      </c>
      <c r="F258" s="194" t="s">
        <v>328</v>
      </c>
      <c r="G258" s="194" t="s">
        <v>219</v>
      </c>
    </row>
    <row r="259" spans="1:8" outlineLevel="1">
      <c r="A259" s="115"/>
      <c r="B259" s="115"/>
      <c r="D259" s="57" t="s">
        <v>261</v>
      </c>
      <c r="E259" s="58" t="s">
        <v>151</v>
      </c>
      <c r="F259" s="137">
        <v>0</v>
      </c>
      <c r="G259" s="69">
        <f>$F$206*'BULRIC Output'!G$41/1000</f>
        <v>0</v>
      </c>
    </row>
    <row r="260" spans="1:8" outlineLevel="1">
      <c r="A260" s="115"/>
      <c r="B260" s="115"/>
      <c r="D260" s="57" t="s">
        <v>258</v>
      </c>
      <c r="E260" s="58" t="s">
        <v>151</v>
      </c>
      <c r="F260" s="137">
        <v>0</v>
      </c>
      <c r="G260" s="69">
        <f>$F$206*'BULRIC Output'!F$41/1000</f>
        <v>0</v>
      </c>
    </row>
    <row r="261" spans="1:8" outlineLevel="1">
      <c r="A261" s="115"/>
      <c r="B261" s="115"/>
      <c r="D261" s="57" t="s">
        <v>259</v>
      </c>
      <c r="E261" s="58" t="s">
        <v>151</v>
      </c>
      <c r="F261" s="137">
        <v>0</v>
      </c>
      <c r="G261" s="69">
        <f>$F$206*'BULRIC Output'!E$41/1000</f>
        <v>0</v>
      </c>
    </row>
    <row r="262" spans="1:8" outlineLevel="1">
      <c r="A262" s="115"/>
      <c r="B262" s="115"/>
      <c r="D262" s="57" t="s">
        <v>260</v>
      </c>
      <c r="E262" s="58" t="s">
        <v>151</v>
      </c>
      <c r="F262" s="137">
        <v>0</v>
      </c>
      <c r="G262" s="69">
        <f>$F$206*'BULRIC Output'!D$41/1000</f>
        <v>0</v>
      </c>
    </row>
    <row r="263" spans="1:8" outlineLevel="1">
      <c r="A263" s="115"/>
      <c r="B263" s="115"/>
      <c r="D263" s="57" t="s">
        <v>266</v>
      </c>
      <c r="E263" s="58" t="s">
        <v>151</v>
      </c>
      <c r="F263" s="137">
        <v>0</v>
      </c>
      <c r="G263" s="69">
        <f>SUMPRODUCT(G259:G262,Parameters!$F$187:$F$190)</f>
        <v>0</v>
      </c>
      <c r="H263" s="74"/>
    </row>
    <row r="264" spans="1:8" outlineLevel="1">
      <c r="A264" s="115"/>
      <c r="B264" s="115"/>
    </row>
    <row r="265" spans="1:8" outlineLevel="1">
      <c r="A265" s="115"/>
      <c r="B265" s="115"/>
      <c r="D265" s="76" t="s">
        <v>264</v>
      </c>
      <c r="F265" s="86" t="s">
        <v>328</v>
      </c>
      <c r="G265" s="56" t="s">
        <v>219</v>
      </c>
    </row>
    <row r="266" spans="1:8" outlineLevel="1">
      <c r="A266" s="115"/>
      <c r="B266" s="115"/>
      <c r="D266" s="57" t="s">
        <v>261</v>
      </c>
      <c r="E266" s="58" t="s">
        <v>151</v>
      </c>
      <c r="F266" s="77"/>
      <c r="G266" s="69">
        <f>$F$207*'BULRIC Output'!G$41/1000</f>
        <v>0</v>
      </c>
    </row>
    <row r="267" spans="1:8" outlineLevel="1">
      <c r="A267" s="115"/>
      <c r="B267" s="115"/>
      <c r="D267" s="57" t="s">
        <v>258</v>
      </c>
      <c r="E267" s="58" t="s">
        <v>151</v>
      </c>
      <c r="F267" s="77"/>
      <c r="G267" s="69">
        <f>$F$207*'BULRIC Output'!F$41/1000</f>
        <v>0</v>
      </c>
    </row>
    <row r="268" spans="1:8" outlineLevel="1">
      <c r="A268" s="115"/>
      <c r="B268" s="115"/>
      <c r="D268" s="57" t="s">
        <v>259</v>
      </c>
      <c r="E268" s="58" t="s">
        <v>151</v>
      </c>
      <c r="F268" s="77"/>
      <c r="G268" s="69">
        <f>$F$207*'BULRIC Output'!E$41/1000</f>
        <v>0</v>
      </c>
    </row>
    <row r="269" spans="1:8" outlineLevel="1">
      <c r="A269" s="115"/>
      <c r="B269" s="115"/>
      <c r="D269" s="57" t="s">
        <v>260</v>
      </c>
      <c r="E269" s="58" t="s">
        <v>151</v>
      </c>
      <c r="F269" s="77"/>
      <c r="G269" s="69">
        <f>$F$207*'BULRIC Output'!D$41/1000</f>
        <v>0</v>
      </c>
    </row>
    <row r="270" spans="1:8" outlineLevel="1">
      <c r="A270" s="115"/>
      <c r="B270" s="115"/>
      <c r="D270" s="57" t="s">
        <v>267</v>
      </c>
      <c r="E270" s="58" t="s">
        <v>151</v>
      </c>
      <c r="F270" s="137">
        <v>0</v>
      </c>
      <c r="G270" s="69">
        <f>SUMPRODUCT(G266:G269,Parameters!$F$187:$F$190)</f>
        <v>0</v>
      </c>
    </row>
    <row r="271" spans="1:8" outlineLevel="1">
      <c r="A271" s="115"/>
      <c r="B271" s="115"/>
    </row>
    <row r="272" spans="1:8" outlineLevel="1">
      <c r="A272" s="115"/>
      <c r="B272" s="115"/>
      <c r="D272" s="76" t="s">
        <v>265</v>
      </c>
      <c r="F272" s="86" t="s">
        <v>328</v>
      </c>
      <c r="G272" s="56" t="s">
        <v>219</v>
      </c>
    </row>
    <row r="273" spans="1:9" outlineLevel="1">
      <c r="A273" s="115"/>
      <c r="B273" s="115"/>
      <c r="D273" s="57" t="s">
        <v>261</v>
      </c>
      <c r="E273" s="58" t="s">
        <v>151</v>
      </c>
      <c r="F273" s="77"/>
      <c r="G273" s="69">
        <f>$F$208*'BULRIC Output'!G$41/1000</f>
        <v>0</v>
      </c>
    </row>
    <row r="274" spans="1:9" outlineLevel="1">
      <c r="A274" s="115"/>
      <c r="B274" s="115"/>
      <c r="D274" s="57" t="s">
        <v>258</v>
      </c>
      <c r="E274" s="58" t="s">
        <v>151</v>
      </c>
      <c r="F274" s="77"/>
      <c r="G274" s="69">
        <f>$F$208*'BULRIC Output'!F$41/1000</f>
        <v>0</v>
      </c>
    </row>
    <row r="275" spans="1:9" outlineLevel="1">
      <c r="A275" s="115"/>
      <c r="B275" s="115"/>
      <c r="D275" s="57" t="s">
        <v>259</v>
      </c>
      <c r="E275" s="58" t="s">
        <v>151</v>
      </c>
      <c r="F275" s="77"/>
      <c r="G275" s="69">
        <f>$F$208*'BULRIC Output'!E$41/1000</f>
        <v>0</v>
      </c>
    </row>
    <row r="276" spans="1:9" outlineLevel="1">
      <c r="A276" s="115"/>
      <c r="B276" s="115"/>
      <c r="D276" s="57" t="s">
        <v>260</v>
      </c>
      <c r="E276" s="58" t="s">
        <v>151</v>
      </c>
      <c r="F276" s="77"/>
      <c r="G276" s="69">
        <f>$F$208*'BULRIC Output'!D$41/1000</f>
        <v>0</v>
      </c>
    </row>
    <row r="277" spans="1:9" outlineLevel="1">
      <c r="A277" s="115"/>
      <c r="B277" s="115"/>
      <c r="D277" s="57" t="s">
        <v>268</v>
      </c>
      <c r="E277" s="58" t="s">
        <v>151</v>
      </c>
      <c r="F277" s="137">
        <v>0</v>
      </c>
      <c r="G277" s="69">
        <f>SUMPRODUCT(G273:G276,Parameters!$F$187:$F$190)</f>
        <v>0</v>
      </c>
      <c r="I277" s="74"/>
    </row>
    <row r="278" spans="1:9" outlineLevel="1">
      <c r="A278" s="115"/>
      <c r="B278" s="115"/>
      <c r="D278" s="59"/>
      <c r="E278" s="58"/>
      <c r="F278" s="61"/>
      <c r="G278" s="72"/>
      <c r="I278" s="74"/>
    </row>
    <row r="279" spans="1:9" outlineLevel="1">
      <c r="A279" s="115"/>
      <c r="B279" s="115"/>
      <c r="D279" s="76" t="s">
        <v>445</v>
      </c>
      <c r="F279" s="194" t="s">
        <v>328</v>
      </c>
      <c r="G279" s="194" t="s">
        <v>219</v>
      </c>
    </row>
    <row r="280" spans="1:9" outlineLevel="1">
      <c r="A280" s="115"/>
      <c r="B280" s="115"/>
      <c r="D280" s="57" t="s">
        <v>261</v>
      </c>
      <c r="E280" s="58" t="s">
        <v>151</v>
      </c>
      <c r="F280" s="77"/>
      <c r="G280" s="69">
        <f>$F$209*'BULRIC Output'!G$41/1000</f>
        <v>0</v>
      </c>
    </row>
    <row r="281" spans="1:9" outlineLevel="1">
      <c r="A281" s="115"/>
      <c r="B281" s="115"/>
      <c r="D281" s="57" t="s">
        <v>258</v>
      </c>
      <c r="E281" s="58" t="s">
        <v>151</v>
      </c>
      <c r="F281" s="77"/>
      <c r="G281" s="69">
        <f>$F$209*'BULRIC Output'!F$41/1000</f>
        <v>0</v>
      </c>
    </row>
    <row r="282" spans="1:9" outlineLevel="1">
      <c r="A282" s="115"/>
      <c r="B282" s="115"/>
      <c r="D282" s="57" t="s">
        <v>259</v>
      </c>
      <c r="E282" s="58" t="s">
        <v>151</v>
      </c>
      <c r="F282" s="77"/>
      <c r="G282" s="69">
        <f>$F$209*'BULRIC Output'!E$41/1000</f>
        <v>0</v>
      </c>
    </row>
    <row r="283" spans="1:9" outlineLevel="1">
      <c r="A283" s="115"/>
      <c r="B283" s="115"/>
      <c r="D283" s="57" t="s">
        <v>260</v>
      </c>
      <c r="E283" s="58" t="s">
        <v>151</v>
      </c>
      <c r="F283" s="77"/>
      <c r="G283" s="69">
        <f>$F$209*'BULRIC Output'!D$41/1000</f>
        <v>0</v>
      </c>
    </row>
    <row r="284" spans="1:9" outlineLevel="1">
      <c r="A284" s="115"/>
      <c r="B284" s="115"/>
      <c r="D284" s="57" t="s">
        <v>268</v>
      </c>
      <c r="E284" s="58" t="s">
        <v>151</v>
      </c>
      <c r="F284" s="137">
        <v>0</v>
      </c>
      <c r="G284" s="69">
        <f>SUMPRODUCT(G280:G283,Parameters!$F$187:$F$190)</f>
        <v>0</v>
      </c>
      <c r="H284" s="72"/>
      <c r="I284" s="74"/>
    </row>
    <row r="285" spans="1:9" outlineLevel="1">
      <c r="A285" s="115"/>
      <c r="B285" s="115"/>
      <c r="D285" s="59"/>
      <c r="E285" s="58"/>
      <c r="F285" s="61"/>
      <c r="G285" s="72"/>
      <c r="H285" s="72"/>
      <c r="I285" s="74"/>
    </row>
    <row r="286" spans="1:9" outlineLevel="1">
      <c r="A286" s="115"/>
      <c r="B286" s="115"/>
      <c r="D286" s="76" t="s">
        <v>434</v>
      </c>
      <c r="F286" s="185" t="s">
        <v>328</v>
      </c>
      <c r="G286" s="185" t="s">
        <v>219</v>
      </c>
    </row>
    <row r="287" spans="1:9" outlineLevel="1">
      <c r="A287" s="115"/>
      <c r="B287" s="115"/>
      <c r="D287" s="57" t="s">
        <v>261</v>
      </c>
      <c r="E287" s="58" t="s">
        <v>151</v>
      </c>
      <c r="F287" s="77"/>
      <c r="G287" s="69">
        <f>$F$210*'BULRIC Output'!G$41/1000</f>
        <v>0</v>
      </c>
    </row>
    <row r="288" spans="1:9" outlineLevel="1">
      <c r="A288" s="115"/>
      <c r="B288" s="115"/>
      <c r="D288" s="57" t="s">
        <v>258</v>
      </c>
      <c r="E288" s="58" t="s">
        <v>151</v>
      </c>
      <c r="F288" s="77"/>
      <c r="G288" s="69">
        <f>$F$210*'BULRIC Output'!F$41/1000</f>
        <v>0</v>
      </c>
    </row>
    <row r="289" spans="1:7" outlineLevel="1">
      <c r="A289" s="115"/>
      <c r="B289" s="115"/>
      <c r="D289" s="57" t="s">
        <v>259</v>
      </c>
      <c r="E289" s="58" t="s">
        <v>151</v>
      </c>
      <c r="F289" s="77"/>
      <c r="G289" s="69">
        <f>$F$210*'BULRIC Output'!E$41/1000</f>
        <v>0</v>
      </c>
    </row>
    <row r="290" spans="1:7" outlineLevel="1">
      <c r="A290" s="115"/>
      <c r="B290" s="115"/>
      <c r="D290" s="57" t="s">
        <v>260</v>
      </c>
      <c r="E290" s="58" t="s">
        <v>151</v>
      </c>
      <c r="F290" s="77"/>
      <c r="G290" s="69">
        <f>$F$210*'BULRIC Output'!D$41/1000</f>
        <v>0</v>
      </c>
    </row>
    <row r="291" spans="1:7" outlineLevel="1">
      <c r="A291" s="115"/>
      <c r="B291" s="115"/>
      <c r="D291" s="57" t="s">
        <v>435</v>
      </c>
      <c r="E291" s="58" t="s">
        <v>151</v>
      </c>
      <c r="F291" s="137">
        <v>0</v>
      </c>
      <c r="G291" s="69">
        <f>SUMPRODUCT(G287:G290,Parameters!$F$187:$F$190)</f>
        <v>0</v>
      </c>
    </row>
    <row r="292" spans="1:7" outlineLevel="1">
      <c r="A292" s="115"/>
      <c r="B292" s="115"/>
    </row>
    <row r="293" spans="1:7" outlineLevel="1">
      <c r="A293" s="115"/>
      <c r="B293" s="115"/>
      <c r="D293" s="76" t="s">
        <v>513</v>
      </c>
      <c r="F293" s="236" t="s">
        <v>328</v>
      </c>
      <c r="G293" s="236" t="s">
        <v>219</v>
      </c>
    </row>
    <row r="294" spans="1:7" outlineLevel="1">
      <c r="A294" s="115"/>
      <c r="B294" s="115"/>
      <c r="D294" s="57" t="s">
        <v>261</v>
      </c>
      <c r="E294" s="58" t="s">
        <v>151</v>
      </c>
      <c r="F294" s="77"/>
      <c r="G294" s="69">
        <f>$F$211*'BULRIC Output'!G$41/1000</f>
        <v>0</v>
      </c>
    </row>
    <row r="295" spans="1:7" outlineLevel="1">
      <c r="A295" s="115"/>
      <c r="B295" s="115"/>
      <c r="D295" s="57" t="s">
        <v>258</v>
      </c>
      <c r="E295" s="58" t="s">
        <v>151</v>
      </c>
      <c r="F295" s="77"/>
      <c r="G295" s="69">
        <f>$F$211*'BULRIC Output'!F$41/1000</f>
        <v>0</v>
      </c>
    </row>
    <row r="296" spans="1:7" outlineLevel="1">
      <c r="A296" s="115"/>
      <c r="B296" s="115"/>
      <c r="D296" s="57" t="s">
        <v>259</v>
      </c>
      <c r="E296" s="58" t="s">
        <v>151</v>
      </c>
      <c r="F296" s="77"/>
      <c r="G296" s="69">
        <f>$F$211*'BULRIC Output'!E$41/1000</f>
        <v>0</v>
      </c>
    </row>
    <row r="297" spans="1:7" outlineLevel="1">
      <c r="A297" s="115"/>
      <c r="B297" s="115"/>
      <c r="D297" s="57" t="s">
        <v>260</v>
      </c>
      <c r="E297" s="58" t="s">
        <v>151</v>
      </c>
      <c r="F297" s="77"/>
      <c r="G297" s="69">
        <f>$F$211*'BULRIC Output'!D$41/1000</f>
        <v>0</v>
      </c>
    </row>
    <row r="298" spans="1:7" outlineLevel="1">
      <c r="A298" s="115"/>
      <c r="B298" s="115"/>
      <c r="D298" s="57" t="s">
        <v>514</v>
      </c>
      <c r="E298" s="58" t="s">
        <v>151</v>
      </c>
      <c r="F298" s="137">
        <v>0</v>
      </c>
      <c r="G298" s="69">
        <f>SUMPRODUCT(G294:G297,Parameters!$F$187:$F$190)</f>
        <v>0</v>
      </c>
    </row>
    <row r="299" spans="1:7" outlineLevel="1">
      <c r="A299" s="115"/>
      <c r="B299" s="115"/>
    </row>
    <row r="300" spans="1:7" outlineLevel="1">
      <c r="A300" s="115"/>
      <c r="B300" s="115"/>
      <c r="D300" s="76" t="s">
        <v>515</v>
      </c>
      <c r="F300" s="236" t="s">
        <v>328</v>
      </c>
      <c r="G300" s="236" t="s">
        <v>219</v>
      </c>
    </row>
    <row r="301" spans="1:7" outlineLevel="1">
      <c r="A301" s="115"/>
      <c r="B301" s="115"/>
      <c r="D301" s="57" t="s">
        <v>261</v>
      </c>
      <c r="E301" s="58" t="s">
        <v>151</v>
      </c>
      <c r="F301" s="77"/>
      <c r="G301" s="69">
        <f>$F$212*'BULRIC Output'!G$41/1000</f>
        <v>0</v>
      </c>
    </row>
    <row r="302" spans="1:7" outlineLevel="1">
      <c r="A302" s="115"/>
      <c r="B302" s="115"/>
      <c r="D302" s="57" t="s">
        <v>258</v>
      </c>
      <c r="E302" s="58" t="s">
        <v>151</v>
      </c>
      <c r="F302" s="77"/>
      <c r="G302" s="69">
        <f>$F$212*'BULRIC Output'!F$41/1000</f>
        <v>0</v>
      </c>
    </row>
    <row r="303" spans="1:7" outlineLevel="1">
      <c r="A303" s="115"/>
      <c r="B303" s="115"/>
      <c r="D303" s="57" t="s">
        <v>259</v>
      </c>
      <c r="E303" s="58" t="s">
        <v>151</v>
      </c>
      <c r="F303" s="77"/>
      <c r="G303" s="69">
        <f>$F$212*'BULRIC Output'!E$41/1000</f>
        <v>0</v>
      </c>
    </row>
    <row r="304" spans="1:7" outlineLevel="1">
      <c r="A304" s="115"/>
      <c r="B304" s="115"/>
      <c r="D304" s="57" t="s">
        <v>260</v>
      </c>
      <c r="E304" s="58" t="s">
        <v>151</v>
      </c>
      <c r="F304" s="77"/>
      <c r="G304" s="69">
        <f>$F$212*'BULRIC Output'!D$41/1000</f>
        <v>0</v>
      </c>
    </row>
    <row r="305" spans="1:9" outlineLevel="1">
      <c r="A305" s="115"/>
      <c r="B305" s="115"/>
      <c r="D305" s="57" t="s">
        <v>516</v>
      </c>
      <c r="E305" s="58" t="s">
        <v>151</v>
      </c>
      <c r="F305" s="137">
        <v>0</v>
      </c>
      <c r="G305" s="69">
        <f>SUMPRODUCT(G301:G304,Parameters!$F$187:$F$190)</f>
        <v>0</v>
      </c>
    </row>
    <row r="306" spans="1:9" outlineLevel="1">
      <c r="A306" s="115"/>
      <c r="B306" s="115"/>
    </row>
    <row r="307" spans="1:9" outlineLevel="1">
      <c r="A307" s="115"/>
      <c r="B307" s="115"/>
      <c r="D307" s="76" t="s">
        <v>433</v>
      </c>
      <c r="F307" s="185" t="s">
        <v>328</v>
      </c>
      <c r="G307" s="185" t="s">
        <v>219</v>
      </c>
    </row>
    <row r="308" spans="1:9" outlineLevel="1">
      <c r="A308" s="115"/>
      <c r="B308" s="115"/>
      <c r="D308" s="57" t="s">
        <v>261</v>
      </c>
      <c r="E308" s="58" t="s">
        <v>151</v>
      </c>
      <c r="F308" s="77"/>
      <c r="G308" s="69">
        <f>$F$213*'BULRIC Output'!G$41/1000</f>
        <v>0</v>
      </c>
    </row>
    <row r="309" spans="1:9" outlineLevel="1">
      <c r="A309" s="115"/>
      <c r="B309" s="115"/>
      <c r="D309" s="57" t="s">
        <v>258</v>
      </c>
      <c r="E309" s="58" t="s">
        <v>151</v>
      </c>
      <c r="F309" s="77"/>
      <c r="G309" s="69">
        <f>$F$213*'BULRIC Output'!F$41/1000</f>
        <v>0</v>
      </c>
    </row>
    <row r="310" spans="1:9" outlineLevel="1">
      <c r="A310" s="115"/>
      <c r="B310" s="115"/>
      <c r="D310" s="57" t="s">
        <v>259</v>
      </c>
      <c r="E310" s="58" t="s">
        <v>151</v>
      </c>
      <c r="F310" s="77"/>
      <c r="G310" s="69">
        <f>$F$213*'BULRIC Output'!E$41/1000</f>
        <v>0</v>
      </c>
    </row>
    <row r="311" spans="1:9" outlineLevel="1">
      <c r="A311" s="115"/>
      <c r="B311" s="115"/>
      <c r="D311" s="57" t="s">
        <v>260</v>
      </c>
      <c r="E311" s="58" t="s">
        <v>151</v>
      </c>
      <c r="F311" s="77"/>
      <c r="G311" s="69">
        <f>$F$213*'BULRIC Output'!D$41/1000</f>
        <v>0</v>
      </c>
    </row>
    <row r="312" spans="1:9" outlineLevel="1">
      <c r="A312" s="115"/>
      <c r="B312" s="115"/>
      <c r="D312" s="57" t="s">
        <v>436</v>
      </c>
      <c r="E312" s="58" t="s">
        <v>151</v>
      </c>
      <c r="F312" s="137">
        <v>0</v>
      </c>
      <c r="G312" s="69">
        <f>SUMPRODUCT(G308:G311,Parameters!$F$187:$F$190)</f>
        <v>0</v>
      </c>
      <c r="H312" s="72"/>
      <c r="I312" s="74"/>
    </row>
    <row r="313" spans="1:9" outlineLevel="1">
      <c r="A313" s="115"/>
      <c r="B313" s="115"/>
      <c r="D313" s="59"/>
      <c r="E313" s="58"/>
      <c r="F313" s="61"/>
      <c r="G313" s="67"/>
      <c r="H313" s="72"/>
      <c r="I313" s="74"/>
    </row>
    <row r="314" spans="1:9" outlineLevel="1">
      <c r="A314" s="115"/>
      <c r="B314" s="115"/>
      <c r="D314" s="76" t="s">
        <v>532</v>
      </c>
      <c r="F314" s="236" t="s">
        <v>328</v>
      </c>
      <c r="G314" s="236" t="s">
        <v>219</v>
      </c>
      <c r="H314" s="72"/>
      <c r="I314" s="74"/>
    </row>
    <row r="315" spans="1:9" outlineLevel="1">
      <c r="A315" s="115"/>
      <c r="B315" s="115"/>
      <c r="D315" s="57" t="s">
        <v>261</v>
      </c>
      <c r="E315" s="58" t="s">
        <v>151</v>
      </c>
      <c r="F315" s="77"/>
      <c r="G315" s="313">
        <f>$F$214*'BULRIC Output'!G$41/1000</f>
        <v>0</v>
      </c>
      <c r="H315" s="72"/>
      <c r="I315" s="74"/>
    </row>
    <row r="316" spans="1:9" outlineLevel="1">
      <c r="A316" s="115"/>
      <c r="B316" s="115"/>
      <c r="D316" s="57" t="s">
        <v>258</v>
      </c>
      <c r="E316" s="58" t="s">
        <v>151</v>
      </c>
      <c r="F316" s="77"/>
      <c r="G316" s="313">
        <f>$F$214*'BULRIC Output'!F$41/1000</f>
        <v>0</v>
      </c>
      <c r="H316" s="72"/>
      <c r="I316" s="74"/>
    </row>
    <row r="317" spans="1:9" outlineLevel="1">
      <c r="A317" s="115"/>
      <c r="B317" s="115"/>
      <c r="D317" s="57" t="s">
        <v>259</v>
      </c>
      <c r="E317" s="58" t="s">
        <v>151</v>
      </c>
      <c r="F317" s="77"/>
      <c r="G317" s="313">
        <f>$F$214*'BULRIC Output'!E$41/1000</f>
        <v>0</v>
      </c>
      <c r="H317" s="72"/>
      <c r="I317" s="74"/>
    </row>
    <row r="318" spans="1:9" outlineLevel="1">
      <c r="A318" s="115"/>
      <c r="B318" s="115"/>
      <c r="D318" s="57" t="s">
        <v>260</v>
      </c>
      <c r="E318" s="58" t="s">
        <v>151</v>
      </c>
      <c r="F318" s="77"/>
      <c r="G318" s="313">
        <f>$F$214*'BULRIC Output'!D$41/1000</f>
        <v>0</v>
      </c>
      <c r="H318" s="72"/>
      <c r="I318" s="74"/>
    </row>
    <row r="319" spans="1:9" outlineLevel="1">
      <c r="A319" s="115"/>
      <c r="B319" s="115"/>
      <c r="D319" s="57" t="s">
        <v>436</v>
      </c>
      <c r="E319" s="58" t="s">
        <v>151</v>
      </c>
      <c r="F319" s="137">
        <v>0</v>
      </c>
      <c r="G319" s="313">
        <f>SUMPRODUCT(G315:G318,Parameters!$F$187:$F$190)</f>
        <v>0</v>
      </c>
      <c r="H319" s="72"/>
      <c r="I319" s="74"/>
    </row>
    <row r="320" spans="1:9" outlineLevel="1">
      <c r="A320" s="115"/>
      <c r="B320" s="115"/>
      <c r="D320" s="59"/>
      <c r="E320" s="58"/>
      <c r="F320" s="61"/>
      <c r="G320" s="67"/>
      <c r="H320" s="72"/>
      <c r="I320" s="74"/>
    </row>
    <row r="321" spans="1:9" outlineLevel="1">
      <c r="A321" s="115"/>
      <c r="B321" s="115"/>
      <c r="D321" s="76" t="s">
        <v>533</v>
      </c>
      <c r="F321" s="236" t="s">
        <v>328</v>
      </c>
      <c r="G321" s="236" t="s">
        <v>219</v>
      </c>
      <c r="H321" s="72"/>
      <c r="I321" s="74"/>
    </row>
    <row r="322" spans="1:9" outlineLevel="1">
      <c r="A322" s="115"/>
      <c r="B322" s="115"/>
      <c r="D322" s="57" t="s">
        <v>261</v>
      </c>
      <c r="E322" s="58" t="s">
        <v>151</v>
      </c>
      <c r="F322" s="77"/>
      <c r="G322" s="313">
        <f>$F$215*'BULRIC Output'!G$41/1000</f>
        <v>0</v>
      </c>
      <c r="H322" s="72"/>
      <c r="I322" s="74"/>
    </row>
    <row r="323" spans="1:9" outlineLevel="1">
      <c r="A323" s="115"/>
      <c r="B323" s="115"/>
      <c r="D323" s="57" t="s">
        <v>258</v>
      </c>
      <c r="E323" s="58" t="s">
        <v>151</v>
      </c>
      <c r="F323" s="77"/>
      <c r="G323" s="313">
        <f>$F$215*'BULRIC Output'!F$41/1000</f>
        <v>0</v>
      </c>
      <c r="H323" s="72"/>
      <c r="I323" s="74"/>
    </row>
    <row r="324" spans="1:9" outlineLevel="1">
      <c r="A324" s="115"/>
      <c r="B324" s="115"/>
      <c r="D324" s="57" t="s">
        <v>259</v>
      </c>
      <c r="E324" s="58" t="s">
        <v>151</v>
      </c>
      <c r="F324" s="77"/>
      <c r="G324" s="313">
        <f>$F$215*'BULRIC Output'!E$41/1000</f>
        <v>0</v>
      </c>
      <c r="H324" s="72"/>
      <c r="I324" s="74"/>
    </row>
    <row r="325" spans="1:9" outlineLevel="1">
      <c r="A325" s="115"/>
      <c r="B325" s="115"/>
      <c r="D325" s="57" t="s">
        <v>260</v>
      </c>
      <c r="E325" s="58" t="s">
        <v>151</v>
      </c>
      <c r="F325" s="77"/>
      <c r="G325" s="313">
        <f>$F$214*'BULRIC Output'!D$41/1000</f>
        <v>0</v>
      </c>
      <c r="H325" s="72"/>
      <c r="I325" s="74"/>
    </row>
    <row r="326" spans="1:9" outlineLevel="1">
      <c r="A326" s="115"/>
      <c r="B326" s="115"/>
      <c r="D326" s="57" t="s">
        <v>436</v>
      </c>
      <c r="E326" s="58" t="s">
        <v>151</v>
      </c>
      <c r="F326" s="137">
        <v>0</v>
      </c>
      <c r="G326" s="313">
        <f>SUMPRODUCT(G322:G325,Parameters!$F$187:$F$190)</f>
        <v>0</v>
      </c>
      <c r="H326" s="72"/>
      <c r="I326" s="74"/>
    </row>
    <row r="327" spans="1:9" outlineLevel="1">
      <c r="A327" s="115"/>
      <c r="B327" s="115"/>
      <c r="D327" s="59"/>
      <c r="E327" s="58"/>
      <c r="F327" s="61"/>
      <c r="G327" s="67"/>
      <c r="H327" s="72"/>
      <c r="I327" s="74"/>
    </row>
    <row r="328" spans="1:9" outlineLevel="1">
      <c r="A328" s="115"/>
      <c r="D328" s="76" t="s">
        <v>330</v>
      </c>
      <c r="E328" s="58"/>
      <c r="F328" s="86" t="s">
        <v>328</v>
      </c>
      <c r="G328" s="86" t="s">
        <v>219</v>
      </c>
      <c r="H328" s="72"/>
      <c r="I328" s="74"/>
    </row>
    <row r="329" spans="1:9" outlineLevel="1">
      <c r="A329" s="115"/>
      <c r="D329" s="57" t="s">
        <v>125</v>
      </c>
      <c r="E329" s="58" t="s">
        <v>151</v>
      </c>
      <c r="F329" s="142">
        <v>0</v>
      </c>
      <c r="G329" s="69">
        <f>G256</f>
        <v>0</v>
      </c>
      <c r="H329" s="72"/>
      <c r="I329" s="74"/>
    </row>
    <row r="330" spans="1:9" outlineLevel="1">
      <c r="A330" s="115"/>
      <c r="D330" s="57" t="s">
        <v>438</v>
      </c>
      <c r="E330" s="58" t="s">
        <v>151</v>
      </c>
      <c r="F330" s="142">
        <v>0</v>
      </c>
      <c r="G330" s="69">
        <f>G263</f>
        <v>0</v>
      </c>
      <c r="H330" s="72"/>
      <c r="I330" s="74"/>
    </row>
    <row r="331" spans="1:9" outlineLevel="1">
      <c r="A331" s="115"/>
      <c r="D331" s="57" t="s">
        <v>126</v>
      </c>
      <c r="E331" s="58" t="s">
        <v>151</v>
      </c>
      <c r="F331" s="142">
        <v>0</v>
      </c>
      <c r="G331" s="69">
        <f>G270</f>
        <v>0</v>
      </c>
      <c r="H331" s="72"/>
      <c r="I331" s="74"/>
    </row>
    <row r="332" spans="1:9">
      <c r="A332" s="115"/>
      <c r="D332" s="57" t="s">
        <v>141</v>
      </c>
      <c r="E332" s="58" t="s">
        <v>151</v>
      </c>
      <c r="F332" s="142">
        <v>0</v>
      </c>
      <c r="G332" s="69">
        <f>G277</f>
        <v>0</v>
      </c>
    </row>
    <row r="333" spans="1:9" outlineLevel="1">
      <c r="A333" s="115"/>
      <c r="D333" s="57" t="s">
        <v>437</v>
      </c>
      <c r="E333" s="58" t="s">
        <v>151</v>
      </c>
      <c r="F333" s="142">
        <v>0</v>
      </c>
      <c r="G333" s="69">
        <f>G284</f>
        <v>0</v>
      </c>
      <c r="H333" s="72"/>
      <c r="I333" s="74"/>
    </row>
    <row r="334" spans="1:9" outlineLevel="1">
      <c r="A334" s="115"/>
      <c r="D334" s="57" t="s">
        <v>429</v>
      </c>
      <c r="E334" s="58" t="s">
        <v>151</v>
      </c>
      <c r="F334" s="142">
        <v>0</v>
      </c>
      <c r="G334" s="69">
        <f>G291</f>
        <v>0</v>
      </c>
      <c r="H334" s="72"/>
      <c r="I334" s="74"/>
    </row>
    <row r="335" spans="1:9" outlineLevel="1">
      <c r="A335" s="115"/>
      <c r="D335" s="57" t="s">
        <v>507</v>
      </c>
      <c r="E335" s="58" t="s">
        <v>151</v>
      </c>
      <c r="F335" s="142">
        <v>0</v>
      </c>
      <c r="G335" s="69">
        <f>G298</f>
        <v>0</v>
      </c>
      <c r="H335" s="72"/>
      <c r="I335" s="74"/>
    </row>
    <row r="336" spans="1:9" outlineLevel="1">
      <c r="A336" s="115"/>
      <c r="D336" s="57" t="s">
        <v>510</v>
      </c>
      <c r="E336" s="58" t="s">
        <v>151</v>
      </c>
      <c r="F336" s="142">
        <v>0</v>
      </c>
      <c r="G336" s="69">
        <f>G305</f>
        <v>0</v>
      </c>
      <c r="H336" s="72"/>
      <c r="I336" s="74"/>
    </row>
    <row r="337" spans="1:9" outlineLevel="1">
      <c r="A337" s="115"/>
      <c r="D337" s="57" t="s">
        <v>430</v>
      </c>
      <c r="E337" s="58" t="s">
        <v>151</v>
      </c>
      <c r="F337" s="142">
        <v>0</v>
      </c>
      <c r="G337" s="69">
        <f>G312</f>
        <v>0</v>
      </c>
      <c r="H337" s="72"/>
      <c r="I337" s="74"/>
    </row>
    <row r="338" spans="1:9" outlineLevel="1">
      <c r="A338" s="115"/>
      <c r="D338" s="57" t="s">
        <v>523</v>
      </c>
      <c r="E338" s="58" t="s">
        <v>151</v>
      </c>
      <c r="F338" s="142">
        <v>0</v>
      </c>
      <c r="G338" s="313">
        <f>G319</f>
        <v>0</v>
      </c>
      <c r="H338" s="72"/>
      <c r="I338" s="74"/>
    </row>
    <row r="339" spans="1:9" outlineLevel="1">
      <c r="D339" s="57" t="s">
        <v>524</v>
      </c>
      <c r="E339" s="58" t="s">
        <v>151</v>
      </c>
      <c r="F339" s="142">
        <v>0</v>
      </c>
      <c r="G339" s="313">
        <f>G326</f>
        <v>0</v>
      </c>
    </row>
    <row r="341" spans="1:9" s="54" customFormat="1" ht="19.5" customHeight="1">
      <c r="B341" s="55" t="s">
        <v>116</v>
      </c>
    </row>
    <row r="343" spans="1:9" outlineLevel="1">
      <c r="D343" s="76" t="s">
        <v>213</v>
      </c>
      <c r="F343" s="86" t="s">
        <v>328</v>
      </c>
      <c r="G343" s="56" t="s">
        <v>219</v>
      </c>
    </row>
    <row r="344" spans="1:9" outlineLevel="1">
      <c r="D344" s="57" t="s">
        <v>261</v>
      </c>
      <c r="E344" s="58" t="s">
        <v>151</v>
      </c>
      <c r="F344" s="80">
        <v>0</v>
      </c>
      <c r="G344" s="277" t="e">
        <f>'BULRIC Output'!G45</f>
        <v>#DIV/0!</v>
      </c>
      <c r="H344" s="74" t="s">
        <v>216</v>
      </c>
    </row>
    <row r="345" spans="1:9" outlineLevel="1">
      <c r="D345" s="57" t="s">
        <v>258</v>
      </c>
      <c r="E345" s="58" t="s">
        <v>151</v>
      </c>
      <c r="F345" s="80">
        <v>0</v>
      </c>
      <c r="G345" s="277" t="e">
        <f>'BULRIC Output'!F45</f>
        <v>#DIV/0!</v>
      </c>
      <c r="H345" s="74" t="s">
        <v>216</v>
      </c>
    </row>
    <row r="346" spans="1:9" outlineLevel="1">
      <c r="D346" s="57" t="s">
        <v>259</v>
      </c>
      <c r="E346" s="58" t="s">
        <v>151</v>
      </c>
      <c r="F346" s="80">
        <v>0</v>
      </c>
      <c r="G346" s="277" t="e">
        <f>'BULRIC Output'!E45</f>
        <v>#DIV/0!</v>
      </c>
      <c r="H346" s="74" t="s">
        <v>216</v>
      </c>
    </row>
    <row r="347" spans="1:9" outlineLevel="1">
      <c r="D347" s="57" t="s">
        <v>260</v>
      </c>
      <c r="E347" s="58" t="s">
        <v>151</v>
      </c>
      <c r="F347" s="80">
        <v>0</v>
      </c>
      <c r="G347" s="277" t="e">
        <f>'BULRIC Output'!D45</f>
        <v>#DIV/0!</v>
      </c>
      <c r="H347" s="74" t="s">
        <v>216</v>
      </c>
    </row>
    <row r="348" spans="1:9" outlineLevel="1">
      <c r="D348" s="57" t="s">
        <v>329</v>
      </c>
      <c r="E348" s="58" t="s">
        <v>151</v>
      </c>
      <c r="F348" s="137">
        <v>0</v>
      </c>
      <c r="G348" s="278" t="e">
        <f>SUMPRODUCT(G344:G347,Parameters!$F$187:$F$190)</f>
        <v>#DIV/0!</v>
      </c>
      <c r="H348" s="74"/>
    </row>
    <row r="350" spans="1:9" outlineLevel="1">
      <c r="D350" s="76" t="s">
        <v>213</v>
      </c>
      <c r="F350" s="86" t="s">
        <v>328</v>
      </c>
      <c r="G350" s="86" t="s">
        <v>219</v>
      </c>
    </row>
    <row r="351" spans="1:9" outlineLevel="1">
      <c r="D351" s="57" t="s">
        <v>257</v>
      </c>
      <c r="E351" s="58" t="s">
        <v>151</v>
      </c>
      <c r="F351" s="80">
        <v>0</v>
      </c>
      <c r="G351" s="277" t="e">
        <f>'BULRIC Output'!D54</f>
        <v>#DIV/0!</v>
      </c>
      <c r="H351" s="74" t="s">
        <v>216</v>
      </c>
    </row>
    <row r="352" spans="1:9" ht="14.25" customHeight="1"/>
    <row r="353" spans="2:8" s="54" customFormat="1" ht="14.25" customHeight="1">
      <c r="B353" s="55" t="s">
        <v>117</v>
      </c>
    </row>
    <row r="354" spans="2:8" ht="15.75" customHeight="1"/>
    <row r="355" spans="2:8" outlineLevel="1">
      <c r="D355" s="76" t="s">
        <v>276</v>
      </c>
      <c r="F355" s="147" t="s">
        <v>328</v>
      </c>
      <c r="G355" s="147" t="s">
        <v>219</v>
      </c>
    </row>
    <row r="356" spans="2:8" outlineLevel="1">
      <c r="D356" s="57" t="s">
        <v>272</v>
      </c>
      <c r="E356" s="58" t="s">
        <v>151</v>
      </c>
      <c r="F356" s="80">
        <v>0</v>
      </c>
      <c r="G356" s="81"/>
      <c r="H356" s="74" t="s">
        <v>214</v>
      </c>
    </row>
    <row r="357" spans="2:8" outlineLevel="1">
      <c r="D357" s="57" t="s">
        <v>256</v>
      </c>
      <c r="E357" s="58" t="s">
        <v>35</v>
      </c>
      <c r="F357" s="80">
        <v>0</v>
      </c>
      <c r="G357" s="288"/>
      <c r="H357" s="74" t="s">
        <v>214</v>
      </c>
    </row>
    <row r="358" spans="2:8" outlineLevel="1">
      <c r="D358" s="57" t="s">
        <v>118</v>
      </c>
      <c r="E358" s="58" t="s">
        <v>151</v>
      </c>
      <c r="F358" s="80">
        <v>0</v>
      </c>
      <c r="G358" s="184"/>
      <c r="H358" s="74" t="s">
        <v>214</v>
      </c>
    </row>
    <row r="359" spans="2:8" outlineLevel="1"/>
    <row r="360" spans="2:8" outlineLevel="1">
      <c r="D360" s="76" t="s">
        <v>119</v>
      </c>
    </row>
    <row r="361" spans="2:8" outlineLevel="1">
      <c r="D361" s="57" t="s">
        <v>273</v>
      </c>
      <c r="E361" s="58" t="s">
        <v>151</v>
      </c>
      <c r="F361" s="81"/>
      <c r="G361" s="74" t="s">
        <v>214</v>
      </c>
    </row>
    <row r="362" spans="2:8" outlineLevel="1">
      <c r="D362" s="57" t="s">
        <v>256</v>
      </c>
      <c r="E362" s="58" t="s">
        <v>35</v>
      </c>
      <c r="F362" s="79"/>
      <c r="G362" s="74" t="s">
        <v>214</v>
      </c>
    </row>
    <row r="363" spans="2:8" outlineLevel="1">
      <c r="D363" s="57" t="s">
        <v>119</v>
      </c>
      <c r="E363" s="58" t="s">
        <v>151</v>
      </c>
      <c r="F363" s="184"/>
      <c r="G363" s="74" t="s">
        <v>214</v>
      </c>
    </row>
    <row r="364" spans="2:8" outlineLevel="1"/>
    <row r="365" spans="2:8" outlineLevel="1">
      <c r="D365" s="76" t="s">
        <v>24</v>
      </c>
    </row>
    <row r="366" spans="2:8" outlineLevel="1">
      <c r="D366" s="57" t="s">
        <v>274</v>
      </c>
      <c r="E366" s="58" t="s">
        <v>151</v>
      </c>
      <c r="F366" s="81"/>
      <c r="G366" s="74" t="s">
        <v>214</v>
      </c>
    </row>
    <row r="367" spans="2:8" outlineLevel="1">
      <c r="D367" s="57" t="s">
        <v>256</v>
      </c>
      <c r="E367" s="58" t="s">
        <v>35</v>
      </c>
      <c r="F367" s="79"/>
      <c r="G367" s="74" t="s">
        <v>214</v>
      </c>
    </row>
    <row r="368" spans="2:8" outlineLevel="1">
      <c r="D368" s="57" t="s">
        <v>24</v>
      </c>
      <c r="E368" s="58" t="s">
        <v>151</v>
      </c>
      <c r="F368" s="184"/>
      <c r="G368" s="74" t="s">
        <v>214</v>
      </c>
    </row>
    <row r="369" spans="1:11" outlineLevel="1"/>
    <row r="370" spans="1:11" outlineLevel="1">
      <c r="D370" s="76" t="s">
        <v>220</v>
      </c>
      <c r="F370" s="56" t="s">
        <v>217</v>
      </c>
      <c r="G370" s="56" t="s">
        <v>219</v>
      </c>
    </row>
    <row r="371" spans="1:11">
      <c r="D371" s="57" t="s">
        <v>261</v>
      </c>
      <c r="E371" s="58" t="s">
        <v>151</v>
      </c>
      <c r="F371" s="80">
        <v>0</v>
      </c>
      <c r="G371" s="277"/>
    </row>
    <row r="372" spans="1:11" outlineLevel="1">
      <c r="D372" s="57" t="s">
        <v>258</v>
      </c>
      <c r="E372" s="58" t="s">
        <v>151</v>
      </c>
      <c r="F372" s="80">
        <v>0</v>
      </c>
      <c r="G372" s="277"/>
      <c r="H372" s="58"/>
    </row>
    <row r="373" spans="1:11">
      <c r="D373" s="57" t="s">
        <v>259</v>
      </c>
      <c r="E373" s="58" t="s">
        <v>151</v>
      </c>
      <c r="F373" s="80">
        <v>0</v>
      </c>
      <c r="G373" s="277"/>
    </row>
    <row r="374" spans="1:11" outlineLevel="1">
      <c r="D374" s="57" t="s">
        <v>260</v>
      </c>
      <c r="E374" s="58" t="s">
        <v>151</v>
      </c>
      <c r="F374" s="80">
        <v>0</v>
      </c>
      <c r="G374" s="277"/>
      <c r="H374" s="74"/>
    </row>
    <row r="375" spans="1:11" outlineLevel="1">
      <c r="D375" s="57" t="s">
        <v>329</v>
      </c>
      <c r="E375" s="58" t="s">
        <v>151</v>
      </c>
      <c r="F375" s="137">
        <v>0</v>
      </c>
      <c r="G375" s="278"/>
      <c r="H375" s="74"/>
    </row>
    <row r="376" spans="1:11" outlineLevel="1">
      <c r="D376" s="59"/>
      <c r="E376" s="58"/>
      <c r="F376" s="143"/>
      <c r="G376" s="143"/>
      <c r="H376" s="74"/>
    </row>
    <row r="377" spans="1:11" ht="17.25" customHeight="1" outlineLevel="1">
      <c r="D377" s="76" t="s">
        <v>213</v>
      </c>
      <c r="F377" s="86" t="s">
        <v>328</v>
      </c>
      <c r="G377" s="86" t="s">
        <v>219</v>
      </c>
    </row>
    <row r="378" spans="1:11" ht="15" customHeight="1" outlineLevel="1">
      <c r="D378" s="57" t="s">
        <v>257</v>
      </c>
      <c r="E378" s="58" t="s">
        <v>151</v>
      </c>
      <c r="F378" s="80">
        <v>0</v>
      </c>
      <c r="G378" s="295">
        <f>'BULRIC Output'!D53</f>
        <v>0</v>
      </c>
      <c r="H378" s="74" t="s">
        <v>216</v>
      </c>
    </row>
    <row r="381" spans="1:11" s="53" customFormat="1" ht="15.75">
      <c r="A381" s="52"/>
      <c r="B381" s="52" t="s">
        <v>157</v>
      </c>
      <c r="C381" s="52"/>
      <c r="D381" s="52"/>
      <c r="E381" s="52"/>
      <c r="F381" s="52"/>
      <c r="G381" s="52"/>
      <c r="H381" s="52"/>
      <c r="I381" s="52"/>
      <c r="J381" s="52"/>
      <c r="K381" s="52"/>
    </row>
    <row r="383" spans="1:11" outlineLevel="1">
      <c r="D383" s="76" t="s">
        <v>277</v>
      </c>
      <c r="F383" s="86" t="s">
        <v>169</v>
      </c>
      <c r="G383" s="86" t="s">
        <v>170</v>
      </c>
      <c r="H383" s="86" t="s">
        <v>171</v>
      </c>
      <c r="I383" s="86" t="s">
        <v>172</v>
      </c>
      <c r="J383" s="195" t="s">
        <v>448</v>
      </c>
    </row>
    <row r="384" spans="1:11" outlineLevel="1">
      <c r="D384" s="57" t="s">
        <v>280</v>
      </c>
      <c r="E384" s="58" t="s">
        <v>151</v>
      </c>
      <c r="F384" s="275"/>
      <c r="G384" s="275"/>
      <c r="H384" s="275"/>
      <c r="I384" s="275"/>
      <c r="J384" s="275"/>
      <c r="K384" s="74" t="s">
        <v>214</v>
      </c>
    </row>
    <row r="385" spans="4:11" outlineLevel="1">
      <c r="D385" s="57" t="s">
        <v>256</v>
      </c>
      <c r="E385" s="58" t="s">
        <v>35</v>
      </c>
      <c r="F385" s="276"/>
      <c r="G385" s="276"/>
      <c r="H385" s="276"/>
      <c r="I385" s="276"/>
      <c r="J385" s="276"/>
      <c r="K385" s="74" t="s">
        <v>214</v>
      </c>
    </row>
    <row r="386" spans="4:11" outlineLevel="1">
      <c r="D386" s="57" t="s">
        <v>277</v>
      </c>
      <c r="E386" s="58" t="s">
        <v>151</v>
      </c>
      <c r="F386" s="275"/>
      <c r="G386" s="275"/>
      <c r="H386" s="275"/>
      <c r="I386" s="275"/>
      <c r="J386" s="275"/>
      <c r="K386" s="74" t="s">
        <v>214</v>
      </c>
    </row>
    <row r="387" spans="4:11" outlineLevel="1"/>
    <row r="388" spans="4:11" outlineLevel="1">
      <c r="D388" s="76" t="s">
        <v>145</v>
      </c>
    </row>
    <row r="389" spans="4:11" outlineLevel="1">
      <c r="D389" s="57" t="s">
        <v>281</v>
      </c>
      <c r="E389" s="58" t="s">
        <v>151</v>
      </c>
      <c r="F389" s="275"/>
      <c r="G389" s="275"/>
      <c r="H389" s="275"/>
      <c r="I389" s="275"/>
      <c r="J389" s="275"/>
      <c r="K389" s="74" t="s">
        <v>214</v>
      </c>
    </row>
    <row r="390" spans="4:11" outlineLevel="1">
      <c r="D390" s="57" t="s">
        <v>256</v>
      </c>
      <c r="E390" s="58" t="s">
        <v>35</v>
      </c>
      <c r="F390" s="276"/>
      <c r="G390" s="276"/>
      <c r="H390" s="276"/>
      <c r="I390" s="276"/>
      <c r="J390" s="276"/>
      <c r="K390" s="74" t="s">
        <v>214</v>
      </c>
    </row>
    <row r="391" spans="4:11" outlineLevel="1">
      <c r="D391" s="57" t="s">
        <v>145</v>
      </c>
      <c r="E391" s="58" t="s">
        <v>151</v>
      </c>
      <c r="F391" s="275"/>
      <c r="G391" s="275"/>
      <c r="H391" s="275"/>
      <c r="I391" s="275"/>
      <c r="J391" s="275"/>
      <c r="K391" s="74" t="s">
        <v>214</v>
      </c>
    </row>
    <row r="392" spans="4:11" outlineLevel="1"/>
    <row r="393" spans="4:11" outlineLevel="1">
      <c r="D393" s="76" t="s">
        <v>278</v>
      </c>
    </row>
    <row r="394" spans="4:11" outlineLevel="1">
      <c r="D394" s="57" t="s">
        <v>282</v>
      </c>
      <c r="E394" s="58" t="s">
        <v>151</v>
      </c>
      <c r="F394" s="275"/>
      <c r="G394" s="275"/>
      <c r="H394" s="275"/>
      <c r="I394" s="275"/>
      <c r="J394" s="275"/>
      <c r="K394" s="74" t="s">
        <v>214</v>
      </c>
    </row>
    <row r="395" spans="4:11" outlineLevel="1">
      <c r="D395" s="57" t="s">
        <v>256</v>
      </c>
      <c r="E395" s="58" t="s">
        <v>35</v>
      </c>
      <c r="F395" s="276"/>
      <c r="G395" s="276"/>
      <c r="H395" s="276"/>
      <c r="I395" s="276"/>
      <c r="J395" s="276"/>
      <c r="K395" s="74" t="s">
        <v>214</v>
      </c>
    </row>
    <row r="396" spans="4:11" outlineLevel="1">
      <c r="D396" s="57" t="s">
        <v>278</v>
      </c>
      <c r="E396" s="58" t="s">
        <v>151</v>
      </c>
      <c r="F396" s="275"/>
      <c r="G396" s="275"/>
      <c r="H396" s="275"/>
      <c r="I396" s="275"/>
      <c r="J396" s="275"/>
      <c r="K396" s="74" t="s">
        <v>214</v>
      </c>
    </row>
    <row r="397" spans="4:11" outlineLevel="1"/>
    <row r="398" spans="4:11" outlineLevel="1">
      <c r="D398" s="76" t="s">
        <v>279</v>
      </c>
    </row>
    <row r="399" spans="4:11">
      <c r="D399" s="57" t="s">
        <v>283</v>
      </c>
      <c r="E399" s="58" t="s">
        <v>151</v>
      </c>
      <c r="F399" s="275"/>
      <c r="G399" s="275"/>
      <c r="H399" s="275"/>
      <c r="I399" s="275"/>
      <c r="J399" s="275"/>
      <c r="K399" s="74" t="s">
        <v>214</v>
      </c>
    </row>
    <row r="400" spans="4:11">
      <c r="D400" s="57" t="s">
        <v>256</v>
      </c>
      <c r="E400" s="58" t="s">
        <v>35</v>
      </c>
      <c r="F400" s="276"/>
      <c r="G400" s="276"/>
      <c r="H400" s="276"/>
      <c r="I400" s="276"/>
      <c r="J400" s="276"/>
      <c r="K400" s="74" t="s">
        <v>214</v>
      </c>
    </row>
    <row r="401" spans="4:11">
      <c r="D401" s="57" t="s">
        <v>279</v>
      </c>
      <c r="E401" s="58" t="s">
        <v>151</v>
      </c>
      <c r="F401" s="275"/>
      <c r="G401" s="275"/>
      <c r="H401" s="275"/>
      <c r="I401" s="275"/>
      <c r="J401" s="275"/>
      <c r="K401" s="74" t="s">
        <v>214</v>
      </c>
    </row>
    <row r="403" spans="4:11">
      <c r="D403" s="76" t="s">
        <v>201</v>
      </c>
    </row>
    <row r="404" spans="4:11">
      <c r="D404" s="57" t="s">
        <v>390</v>
      </c>
      <c r="E404" s="58" t="s">
        <v>151</v>
      </c>
      <c r="F404" s="275"/>
      <c r="G404" s="275"/>
      <c r="H404" s="275"/>
      <c r="I404" s="275"/>
      <c r="J404" s="275"/>
      <c r="K404" s="74" t="s">
        <v>214</v>
      </c>
    </row>
    <row r="405" spans="4:11">
      <c r="D405" s="57" t="s">
        <v>256</v>
      </c>
      <c r="E405" s="58" t="s">
        <v>35</v>
      </c>
      <c r="F405" s="276"/>
      <c r="G405" s="276"/>
      <c r="H405" s="276"/>
      <c r="I405" s="276"/>
      <c r="J405" s="276"/>
      <c r="K405" s="74" t="s">
        <v>214</v>
      </c>
    </row>
    <row r="406" spans="4:11">
      <c r="D406" s="57" t="s">
        <v>201</v>
      </c>
      <c r="E406" s="58" t="s">
        <v>151</v>
      </c>
      <c r="F406" s="275"/>
      <c r="G406" s="275"/>
      <c r="H406" s="275"/>
      <c r="I406" s="275"/>
      <c r="J406" s="275"/>
      <c r="K406" s="74" t="s">
        <v>214</v>
      </c>
    </row>
  </sheetData>
  <mergeCells count="4">
    <mergeCell ref="M42:P42"/>
    <mergeCell ref="I51:J51"/>
    <mergeCell ref="I52:J52"/>
    <mergeCell ref="I42:L42"/>
  </mergeCells>
  <pageMargins left="0.7" right="0.7" top="0.75" bottom="0.75" header="0.3" footer="0.3"/>
  <pageSetup paperSize="9" orientation="portrait" r:id="rId1"/>
  <ignoredErrors>
    <ignoredError sqref="G250:G251 G328 G253:G272 G278:G307 G309:G312" evalError="1"/>
    <ignoredError sqref="F76 F118:F126 F148"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DZ5"/>
  <sheetViews>
    <sheetView showGridLines="0" zoomScale="80" zoomScaleNormal="80" workbookViewId="0">
      <pane ySplit="4" topLeftCell="A5" activePane="bottomLeft" state="frozen"/>
      <selection pane="bottomLeft" activeCell="AC2" sqref="AC2"/>
    </sheetView>
  </sheetViews>
  <sheetFormatPr defaultColWidth="11.42578125" defaultRowHeight="14.25" outlineLevelCol="1"/>
  <cols>
    <col min="1" max="1" width="5.7109375" style="115" customWidth="1"/>
    <col min="2" max="2" width="12.140625" style="115" bestFit="1" customWidth="1"/>
    <col min="3" max="3" width="5" style="115" bestFit="1" customWidth="1"/>
    <col min="4" max="4" width="13.42578125" style="115" bestFit="1" customWidth="1"/>
    <col min="5" max="5" width="19.28515625" style="115" customWidth="1"/>
    <col min="6" max="6" width="48.42578125" style="115" customWidth="1"/>
    <col min="7" max="7" width="12.85546875" style="246" customWidth="1"/>
    <col min="8" max="8" width="12.5703125" style="201" customWidth="1"/>
    <col min="9" max="9" width="16.42578125" style="247" customWidth="1"/>
    <col min="10" max="10" width="14.42578125" style="115" customWidth="1" outlineLevel="1"/>
    <col min="11" max="12" width="14.140625" style="115" customWidth="1" outlineLevel="1"/>
    <col min="13" max="13" width="14.42578125" style="115" customWidth="1" outlineLevel="1"/>
    <col min="14" max="14" width="14.140625" style="115" customWidth="1" outlineLevel="1"/>
    <col min="15" max="15" width="13.7109375" style="115" customWidth="1" outlineLevel="1"/>
    <col min="16" max="16" width="11.42578125" style="115" customWidth="1"/>
    <col min="17" max="17" width="9" style="115" customWidth="1" outlineLevel="1"/>
    <col min="18" max="18" width="8.7109375" style="115" customWidth="1" outlineLevel="1"/>
    <col min="19" max="19" width="9.42578125" style="115" customWidth="1" outlineLevel="1"/>
    <col min="20" max="20" width="12.42578125" style="115" customWidth="1"/>
    <col min="21" max="21" width="13.85546875" style="247" customWidth="1"/>
    <col min="22" max="22" width="13" style="115" customWidth="1"/>
    <col min="23" max="23" width="14.42578125" style="115" customWidth="1"/>
    <col min="24" max="24" width="13" style="115" customWidth="1"/>
    <col min="25" max="25" width="20.85546875" style="115" customWidth="1"/>
    <col min="26" max="26" width="22.140625" style="115" bestFit="1" customWidth="1"/>
    <col min="27" max="30" width="15.140625" style="115" customWidth="1"/>
    <col min="31" max="31" width="4.85546875" style="258" customWidth="1"/>
    <col min="32" max="34" width="11.42578125" style="115"/>
    <col min="35" max="35" width="11.42578125" style="201"/>
    <col min="36" max="74" width="11.42578125" style="115" customWidth="1"/>
    <col min="75" max="16384" width="11.42578125" style="115"/>
  </cols>
  <sheetData>
    <row r="1" spans="1:130" s="1" customFormat="1">
      <c r="A1" s="115"/>
      <c r="G1" s="83"/>
      <c r="H1" s="84"/>
      <c r="I1" s="85"/>
      <c r="U1" s="85"/>
      <c r="AE1" s="258"/>
      <c r="AI1" s="84"/>
    </row>
    <row r="2" spans="1:130" s="82" customFormat="1" ht="11.25">
      <c r="A2" s="256"/>
      <c r="B2" s="82">
        <v>1</v>
      </c>
      <c r="C2" s="82">
        <v>2</v>
      </c>
      <c r="D2" s="82">
        <v>3</v>
      </c>
      <c r="E2" s="82">
        <v>4</v>
      </c>
      <c r="F2" s="82">
        <v>5</v>
      </c>
      <c r="G2" s="82">
        <v>6</v>
      </c>
      <c r="H2" s="82">
        <v>7</v>
      </c>
      <c r="I2" s="82">
        <v>8</v>
      </c>
      <c r="J2" s="82">
        <v>9</v>
      </c>
      <c r="K2" s="82">
        <v>10</v>
      </c>
      <c r="L2" s="82">
        <v>11</v>
      </c>
      <c r="M2" s="82">
        <v>12</v>
      </c>
      <c r="N2" s="82">
        <v>13</v>
      </c>
      <c r="O2" s="82">
        <v>14</v>
      </c>
      <c r="P2" s="82">
        <v>15</v>
      </c>
      <c r="Q2" s="82">
        <v>16</v>
      </c>
      <c r="R2" s="82">
        <v>17</v>
      </c>
      <c r="S2" s="82">
        <v>18</v>
      </c>
      <c r="T2" s="82">
        <v>19</v>
      </c>
      <c r="U2" s="82">
        <v>20</v>
      </c>
      <c r="V2" s="82">
        <v>21</v>
      </c>
      <c r="W2" s="82">
        <v>22</v>
      </c>
      <c r="X2" s="82">
        <v>23</v>
      </c>
      <c r="Y2" s="82">
        <v>24</v>
      </c>
      <c r="Z2" s="82">
        <v>25</v>
      </c>
      <c r="AA2" s="82">
        <v>26</v>
      </c>
      <c r="AB2" s="82">
        <v>27</v>
      </c>
      <c r="AC2" s="82">
        <v>28</v>
      </c>
      <c r="AD2" s="82">
        <v>29</v>
      </c>
      <c r="AE2" s="298"/>
      <c r="AF2" s="82">
        <v>31</v>
      </c>
      <c r="AG2" s="82">
        <v>32</v>
      </c>
      <c r="AH2" s="82">
        <v>33</v>
      </c>
      <c r="AI2" s="230">
        <v>34</v>
      </c>
      <c r="AJ2" s="82">
        <v>35</v>
      </c>
      <c r="AK2" s="82">
        <v>36</v>
      </c>
      <c r="AL2" s="82">
        <v>37</v>
      </c>
      <c r="AM2" s="82">
        <v>38</v>
      </c>
      <c r="AN2" s="82">
        <v>39</v>
      </c>
      <c r="AO2" s="82">
        <v>40</v>
      </c>
      <c r="AP2" s="82">
        <v>41</v>
      </c>
      <c r="AQ2" s="82">
        <v>42</v>
      </c>
      <c r="AR2" s="82">
        <v>43</v>
      </c>
      <c r="AS2" s="82">
        <v>44</v>
      </c>
      <c r="AT2" s="82">
        <v>45</v>
      </c>
      <c r="AU2" s="82">
        <v>46</v>
      </c>
      <c r="AV2" s="82">
        <v>47</v>
      </c>
      <c r="AW2" s="82">
        <v>48</v>
      </c>
      <c r="AX2" s="82">
        <v>49</v>
      </c>
      <c r="AY2" s="82">
        <v>50</v>
      </c>
      <c r="AZ2" s="82">
        <v>51</v>
      </c>
      <c r="BA2" s="82">
        <v>52</v>
      </c>
      <c r="BB2" s="82">
        <v>53</v>
      </c>
      <c r="BC2" s="82">
        <v>54</v>
      </c>
      <c r="BD2" s="82">
        <v>55</v>
      </c>
      <c r="BE2" s="82">
        <v>56</v>
      </c>
      <c r="BF2" s="82">
        <v>57</v>
      </c>
      <c r="BG2" s="82">
        <v>58</v>
      </c>
      <c r="BH2" s="82">
        <v>59</v>
      </c>
      <c r="BI2" s="82">
        <v>60</v>
      </c>
      <c r="BJ2" s="82">
        <v>61</v>
      </c>
      <c r="BK2" s="82">
        <v>62</v>
      </c>
      <c r="BL2" s="82">
        <v>63</v>
      </c>
      <c r="BM2" s="82">
        <v>64</v>
      </c>
      <c r="BN2" s="82">
        <v>65</v>
      </c>
      <c r="BO2" s="82">
        <v>66</v>
      </c>
      <c r="BP2" s="82">
        <v>67</v>
      </c>
      <c r="BQ2" s="82">
        <v>68</v>
      </c>
      <c r="BR2" s="82">
        <v>69</v>
      </c>
      <c r="BS2" s="82">
        <v>70</v>
      </c>
      <c r="BT2" s="82">
        <v>71</v>
      </c>
      <c r="BU2" s="82">
        <v>72</v>
      </c>
      <c r="BV2" s="82">
        <v>73</v>
      </c>
      <c r="BW2" s="82">
        <v>74</v>
      </c>
      <c r="BX2" s="82">
        <v>75</v>
      </c>
      <c r="BY2" s="82">
        <v>76</v>
      </c>
      <c r="BZ2" s="82">
        <v>77</v>
      </c>
      <c r="CA2" s="82">
        <v>78</v>
      </c>
      <c r="CB2" s="82">
        <v>79</v>
      </c>
      <c r="CC2" s="82">
        <v>80</v>
      </c>
      <c r="CD2" s="82">
        <v>81</v>
      </c>
      <c r="CE2" s="82">
        <v>82</v>
      </c>
      <c r="CF2" s="82">
        <v>83</v>
      </c>
      <c r="CG2" s="82">
        <v>84</v>
      </c>
      <c r="CH2" s="82">
        <v>85</v>
      </c>
      <c r="CI2" s="82">
        <v>86</v>
      </c>
      <c r="CJ2" s="82">
        <v>87</v>
      </c>
      <c r="CK2" s="82">
        <v>88</v>
      </c>
      <c r="CL2" s="82">
        <v>89</v>
      </c>
      <c r="CM2" s="82">
        <v>90</v>
      </c>
      <c r="CN2" s="82">
        <v>91</v>
      </c>
      <c r="CO2" s="82">
        <v>92</v>
      </c>
      <c r="CP2" s="82">
        <v>93</v>
      </c>
      <c r="CQ2" s="82">
        <v>94</v>
      </c>
      <c r="CR2" s="82">
        <v>95</v>
      </c>
      <c r="CS2" s="82">
        <v>96</v>
      </c>
      <c r="CT2" s="82">
        <v>97</v>
      </c>
      <c r="CU2" s="82">
        <v>98</v>
      </c>
      <c r="CV2" s="82">
        <v>99</v>
      </c>
      <c r="CW2" s="82">
        <v>100</v>
      </c>
      <c r="CX2" s="82">
        <v>101</v>
      </c>
      <c r="CY2" s="82">
        <v>102</v>
      </c>
      <c r="CZ2" s="82">
        <v>103</v>
      </c>
      <c r="DA2" s="82">
        <v>104</v>
      </c>
      <c r="DB2" s="82">
        <v>105</v>
      </c>
      <c r="DC2" s="82">
        <v>106</v>
      </c>
      <c r="DD2" s="82">
        <v>107</v>
      </c>
      <c r="DE2" s="82">
        <v>108</v>
      </c>
      <c r="DF2" s="82">
        <v>109</v>
      </c>
      <c r="DG2" s="82">
        <v>110</v>
      </c>
      <c r="DH2" s="82">
        <v>111</v>
      </c>
      <c r="DI2" s="82">
        <v>112</v>
      </c>
      <c r="DJ2" s="82">
        <v>113</v>
      </c>
      <c r="DK2" s="82">
        <v>114</v>
      </c>
      <c r="DL2" s="82">
        <v>115</v>
      </c>
      <c r="DM2" s="82">
        <v>116</v>
      </c>
      <c r="DN2" s="82">
        <v>117</v>
      </c>
      <c r="DO2" s="82">
        <v>118</v>
      </c>
      <c r="DP2" s="82">
        <v>119</v>
      </c>
      <c r="DQ2" s="82">
        <v>120</v>
      </c>
      <c r="DR2" s="82">
        <v>121</v>
      </c>
      <c r="DS2" s="82">
        <v>122</v>
      </c>
      <c r="DT2" s="82">
        <v>123</v>
      </c>
      <c r="DU2" s="82">
        <v>124</v>
      </c>
      <c r="DV2" s="82">
        <v>125</v>
      </c>
      <c r="DW2" s="82">
        <v>126</v>
      </c>
      <c r="DX2" s="82">
        <v>127</v>
      </c>
      <c r="DY2" s="82">
        <v>128</v>
      </c>
      <c r="DZ2" s="82">
        <v>129</v>
      </c>
    </row>
    <row r="3" spans="1:130" s="1" customFormat="1">
      <c r="A3" s="115"/>
      <c r="G3" s="83"/>
      <c r="H3" s="84"/>
      <c r="I3" s="85"/>
      <c r="J3" s="341" t="s">
        <v>454</v>
      </c>
      <c r="K3" s="342"/>
      <c r="L3" s="343"/>
      <c r="M3" s="341" t="s">
        <v>451</v>
      </c>
      <c r="N3" s="342"/>
      <c r="O3" s="343"/>
      <c r="U3" s="85"/>
      <c r="AB3" s="339" t="s">
        <v>38</v>
      </c>
      <c r="AC3" s="340"/>
      <c r="AD3" s="340"/>
      <c r="AE3" s="258"/>
      <c r="AF3" s="336" t="s">
        <v>174</v>
      </c>
      <c r="AG3" s="337"/>
      <c r="AH3" s="338"/>
      <c r="AI3" s="84"/>
      <c r="AJ3" s="339" t="s">
        <v>291</v>
      </c>
      <c r="AK3" s="340"/>
      <c r="AL3" s="340"/>
      <c r="AM3" s="340"/>
      <c r="AN3" s="340"/>
      <c r="AO3" s="340"/>
      <c r="AP3" s="340"/>
      <c r="AQ3" s="340"/>
      <c r="AR3" s="340"/>
      <c r="AS3" s="340"/>
      <c r="AT3" s="340"/>
      <c r="AU3" s="340"/>
      <c r="AV3" s="340"/>
      <c r="AW3" s="340"/>
      <c r="AX3" s="340"/>
      <c r="AY3" s="340"/>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row>
    <row r="4" spans="1:130" s="1" customFormat="1">
      <c r="A4" s="115"/>
      <c r="B4" s="56" t="s">
        <v>120</v>
      </c>
      <c r="C4" s="56" t="s">
        <v>121</v>
      </c>
      <c r="D4" s="56" t="s">
        <v>122</v>
      </c>
      <c r="E4" s="56" t="s">
        <v>3</v>
      </c>
      <c r="F4" s="56" t="s">
        <v>123</v>
      </c>
      <c r="G4" s="56" t="s">
        <v>122</v>
      </c>
      <c r="H4" s="56" t="s">
        <v>176</v>
      </c>
      <c r="I4" s="87" t="s">
        <v>92</v>
      </c>
      <c r="J4" s="56" t="s">
        <v>124</v>
      </c>
      <c r="K4" s="56" t="s">
        <v>93</v>
      </c>
      <c r="L4" s="56" t="s">
        <v>94</v>
      </c>
      <c r="M4" s="196" t="s">
        <v>124</v>
      </c>
      <c r="N4" s="196" t="s">
        <v>93</v>
      </c>
      <c r="O4" s="196" t="s">
        <v>94</v>
      </c>
      <c r="P4" s="56" t="s">
        <v>131</v>
      </c>
      <c r="Q4" s="56" t="s">
        <v>124</v>
      </c>
      <c r="R4" s="56" t="s">
        <v>93</v>
      </c>
      <c r="S4" s="56" t="s">
        <v>94</v>
      </c>
      <c r="T4" s="56" t="s">
        <v>132</v>
      </c>
      <c r="U4" s="87" t="s">
        <v>135</v>
      </c>
      <c r="V4" s="56" t="s">
        <v>140</v>
      </c>
      <c r="W4" s="147" t="s">
        <v>348</v>
      </c>
      <c r="X4" s="193" t="s">
        <v>444</v>
      </c>
      <c r="Y4" s="193" t="s">
        <v>551</v>
      </c>
      <c r="Z4" s="56" t="s">
        <v>181</v>
      </c>
      <c r="AA4" s="56" t="s">
        <v>242</v>
      </c>
      <c r="AB4" s="56" t="s">
        <v>137</v>
      </c>
      <c r="AC4" s="56" t="s">
        <v>138</v>
      </c>
      <c r="AD4" s="56" t="s">
        <v>139</v>
      </c>
      <c r="AE4" s="258"/>
      <c r="AF4" s="56" t="s">
        <v>10</v>
      </c>
      <c r="AG4" s="56" t="s">
        <v>167</v>
      </c>
      <c r="AH4" s="56" t="s">
        <v>14</v>
      </c>
      <c r="AI4" s="63"/>
      <c r="AJ4" s="56">
        <v>1</v>
      </c>
      <c r="AK4" s="56">
        <v>2</v>
      </c>
      <c r="AL4" s="56">
        <v>3</v>
      </c>
      <c r="AM4" s="205">
        <v>4</v>
      </c>
      <c r="AN4" s="205">
        <v>5</v>
      </c>
      <c r="AO4" s="205">
        <v>6</v>
      </c>
      <c r="AP4" s="205">
        <v>7</v>
      </c>
      <c r="AQ4" s="205">
        <v>8</v>
      </c>
      <c r="AR4" s="205">
        <v>9</v>
      </c>
      <c r="AS4" s="205">
        <v>10</v>
      </c>
      <c r="AT4" s="205">
        <v>11</v>
      </c>
      <c r="AU4" s="205">
        <v>12</v>
      </c>
      <c r="AV4" s="205">
        <v>13</v>
      </c>
      <c r="AW4" s="205">
        <v>14</v>
      </c>
      <c r="AX4" s="205">
        <v>15</v>
      </c>
      <c r="AY4" s="205">
        <v>16</v>
      </c>
      <c r="AZ4" s="205">
        <v>17</v>
      </c>
      <c r="BA4" s="205">
        <v>18</v>
      </c>
      <c r="BB4" s="205">
        <v>19</v>
      </c>
      <c r="BC4" s="205">
        <v>20</v>
      </c>
      <c r="BD4" s="205">
        <v>21</v>
      </c>
      <c r="BE4" s="205">
        <v>22</v>
      </c>
      <c r="BF4" s="205">
        <v>23</v>
      </c>
      <c r="BG4" s="205">
        <v>24</v>
      </c>
      <c r="BH4" s="205">
        <v>25</v>
      </c>
      <c r="BI4" s="205">
        <v>26</v>
      </c>
      <c r="BJ4" s="205">
        <v>27</v>
      </c>
      <c r="BK4" s="205">
        <v>28</v>
      </c>
      <c r="BL4" s="205">
        <v>29</v>
      </c>
      <c r="BM4" s="205">
        <v>30</v>
      </c>
      <c r="BN4" s="205">
        <v>31</v>
      </c>
      <c r="BO4" s="205">
        <v>32</v>
      </c>
      <c r="BP4" s="205">
        <v>33</v>
      </c>
      <c r="BQ4" s="205">
        <v>34</v>
      </c>
      <c r="BR4" s="205">
        <v>35</v>
      </c>
      <c r="BS4" s="205">
        <v>36</v>
      </c>
      <c r="BT4" s="205">
        <v>37</v>
      </c>
      <c r="BU4" s="205">
        <v>38</v>
      </c>
      <c r="BV4" s="205">
        <v>39</v>
      </c>
      <c r="BW4" s="205">
        <v>40</v>
      </c>
      <c r="BX4" s="205">
        <v>41</v>
      </c>
      <c r="BY4" s="236">
        <v>42</v>
      </c>
      <c r="BZ4" s="236">
        <v>43</v>
      </c>
      <c r="CA4" s="236">
        <v>44</v>
      </c>
      <c r="CB4" s="236">
        <v>45</v>
      </c>
      <c r="CC4" s="236">
        <v>46</v>
      </c>
      <c r="CD4" s="236">
        <v>47</v>
      </c>
      <c r="CE4" s="236">
        <v>48</v>
      </c>
      <c r="CF4" s="236">
        <v>49</v>
      </c>
      <c r="CG4" s="236">
        <v>50</v>
      </c>
      <c r="CH4" s="236">
        <v>51</v>
      </c>
      <c r="CI4" s="236">
        <v>52</v>
      </c>
      <c r="CJ4" s="236">
        <v>53</v>
      </c>
      <c r="CK4" s="236">
        <v>54</v>
      </c>
      <c r="CL4" s="236">
        <v>55</v>
      </c>
      <c r="CM4" s="236">
        <v>56</v>
      </c>
      <c r="CN4" s="236">
        <v>57</v>
      </c>
      <c r="CO4" s="236">
        <v>58</v>
      </c>
      <c r="CP4" s="236">
        <v>59</v>
      </c>
      <c r="CQ4" s="236">
        <v>60</v>
      </c>
      <c r="CR4" s="236">
        <v>61</v>
      </c>
      <c r="CS4" s="236">
        <v>62</v>
      </c>
      <c r="CT4" s="236">
        <v>63</v>
      </c>
      <c r="CU4" s="236">
        <v>64</v>
      </c>
      <c r="CV4" s="236">
        <v>65</v>
      </c>
      <c r="CW4" s="236">
        <v>66</v>
      </c>
      <c r="CX4" s="236">
        <v>67</v>
      </c>
      <c r="CY4" s="236">
        <v>68</v>
      </c>
      <c r="CZ4" s="236">
        <v>69</v>
      </c>
      <c r="DA4" s="236">
        <v>70</v>
      </c>
      <c r="DB4" s="236">
        <v>71</v>
      </c>
      <c r="DC4" s="236">
        <v>72</v>
      </c>
      <c r="DD4" s="236">
        <v>73</v>
      </c>
      <c r="DE4" s="236">
        <v>74</v>
      </c>
      <c r="DF4" s="236">
        <v>75</v>
      </c>
      <c r="DG4" s="236">
        <v>76</v>
      </c>
      <c r="DH4" s="236">
        <v>77</v>
      </c>
      <c r="DI4" s="236">
        <v>78</v>
      </c>
      <c r="DJ4" s="236">
        <v>79</v>
      </c>
      <c r="DK4" s="236">
        <v>80</v>
      </c>
      <c r="DL4" s="236">
        <v>81</v>
      </c>
      <c r="DM4" s="236">
        <v>82</v>
      </c>
      <c r="DN4" s="236">
        <v>83</v>
      </c>
      <c r="DO4" s="236">
        <v>84</v>
      </c>
      <c r="DP4" s="236">
        <v>85</v>
      </c>
      <c r="DQ4" s="236">
        <v>86</v>
      </c>
      <c r="DR4" s="236">
        <v>87</v>
      </c>
      <c r="DS4" s="236">
        <v>88</v>
      </c>
      <c r="DT4" s="236">
        <v>89</v>
      </c>
      <c r="DU4" s="236">
        <v>90</v>
      </c>
      <c r="DV4" s="236">
        <v>91</v>
      </c>
      <c r="DW4" s="236">
        <v>92</v>
      </c>
      <c r="DX4" s="236">
        <v>93</v>
      </c>
      <c r="DY4" s="236">
        <v>94</v>
      </c>
      <c r="DZ4" s="236">
        <v>95</v>
      </c>
    </row>
    <row r="5" spans="1:130">
      <c r="A5" s="262"/>
      <c r="B5" s="114"/>
      <c r="C5" s="114"/>
      <c r="D5" s="114"/>
      <c r="E5" s="114"/>
      <c r="F5" s="114"/>
      <c r="G5" s="207"/>
      <c r="H5" s="208"/>
      <c r="I5" s="94">
        <f>SUMPRODUCT(J5:L5,Parameters!J16:L16)+SUMPRODUCT(M5:O5,Parameters!AF16:AH16)</f>
        <v>0</v>
      </c>
      <c r="J5" s="238"/>
      <c r="K5" s="238"/>
      <c r="L5" s="238"/>
      <c r="M5" s="238"/>
      <c r="N5" s="238"/>
      <c r="O5" s="238"/>
      <c r="P5" s="94">
        <f>SUMPRODUCT(Q5:S5,Parameters!J16:L16)+SUMPRODUCT(Parameters!$F$21:$F$26,Parameters!$G$21:$G$26)</f>
        <v>0</v>
      </c>
      <c r="Q5" s="94">
        <f>SUMPRODUCT(Parameters!F$48:F$50,Parameters!$I$48:$I$50)+SUMPRODUCT(Parameters!F$58:F$65,Parameters!$I$58:$I$65)</f>
        <v>0</v>
      </c>
      <c r="R5" s="94">
        <f>SUMPRODUCT(Parameters!G$48:G$50,Parameters!$I$48:$I$50)+SUMPRODUCT(Parameters!G$58:G$65,Parameters!$I$58:$I$65)</f>
        <v>0</v>
      </c>
      <c r="S5" s="94">
        <f>SUMPRODUCT(Parameters!H$48:H$50,Parameters!$I$48:$I$50)+SUMPRODUCT(Parameters!H$58:H$65,Parameters!$I$58:$I$65)</f>
        <v>0</v>
      </c>
      <c r="T5" s="203">
        <f>VLOOKUP(B5,Parameters!$C$15:$O$151,13,FALSE)</f>
        <v>0</v>
      </c>
      <c r="U5" s="203">
        <f>VLOOKUP(B5,Parameters!$C$16:$V$151,20,0)</f>
        <v>0</v>
      </c>
      <c r="V5" s="94">
        <f>IF(ISNA(VLOOKUP(Parameters!I16,Parameters!$C$137:$F$140,4,FALSE)),0,VLOOKUP(Parameters!I16,Parameters!$C$137:$F$140,4,FALSE))</f>
        <v>0</v>
      </c>
      <c r="W5" s="94"/>
      <c r="X5" s="93"/>
      <c r="Y5" s="93"/>
      <c r="Z5" s="203" t="e">
        <f>VLOOKUP(H5,Parameters!$C$160:$F$163,4,FALSE)</f>
        <v>#N/A</v>
      </c>
      <c r="AA5" s="202">
        <f t="shared" ref="AA5" si="0">SUM(AB5:AD5)</f>
        <v>0</v>
      </c>
      <c r="AB5" s="94" t="str">
        <f>IFERROR(Parameters!AB16/$T5,"0")</f>
        <v>0</v>
      </c>
      <c r="AC5" s="94" t="str">
        <f>IFERROR(Parameters!AC16/$T5,"0")</f>
        <v>0</v>
      </c>
      <c r="AD5" s="94" t="str">
        <f>IFERROR(Parameters!AD16/$T5,"0")</f>
        <v>0</v>
      </c>
      <c r="AE5" s="115"/>
      <c r="AF5" s="192"/>
      <c r="AG5" s="192"/>
      <c r="AH5" s="192"/>
      <c r="AJ5" s="206"/>
      <c r="AK5" s="206"/>
      <c r="AL5" s="206"/>
      <c r="AM5" s="206"/>
      <c r="AN5" s="206"/>
      <c r="AO5" s="206"/>
      <c r="AP5" s="206"/>
      <c r="AQ5" s="206"/>
      <c r="AR5" s="206"/>
      <c r="AS5" s="206"/>
      <c r="AT5" s="206"/>
      <c r="AU5" s="206"/>
      <c r="AV5" s="206"/>
      <c r="AW5" s="206"/>
      <c r="AX5" s="206"/>
      <c r="AY5" s="206"/>
      <c r="AZ5" s="206"/>
      <c r="BA5" s="206"/>
      <c r="BB5" s="206"/>
      <c r="BC5" s="206"/>
      <c r="BD5" s="206"/>
      <c r="BE5" s="206"/>
      <c r="BF5" s="206"/>
      <c r="BG5" s="206"/>
      <c r="BH5" s="206"/>
      <c r="BI5" s="206"/>
      <c r="BJ5" s="206"/>
      <c r="BK5" s="206"/>
      <c r="BL5" s="206"/>
      <c r="BM5" s="206"/>
      <c r="BN5" s="206"/>
      <c r="BO5" s="206"/>
      <c r="BP5" s="206"/>
      <c r="BQ5" s="206"/>
      <c r="BR5" s="206"/>
      <c r="BS5" s="206"/>
      <c r="BT5" s="192"/>
      <c r="BU5" s="229"/>
      <c r="BV5" s="229"/>
      <c r="BW5" s="229"/>
      <c r="BX5" s="229"/>
      <c r="BY5" s="229"/>
      <c r="BZ5" s="229"/>
      <c r="CA5" s="229"/>
      <c r="CB5" s="229"/>
      <c r="CC5" s="229"/>
      <c r="CD5" s="229"/>
      <c r="CE5" s="229"/>
      <c r="CF5" s="229"/>
      <c r="CG5" s="229"/>
      <c r="CH5" s="229"/>
      <c r="CI5" s="229"/>
      <c r="CJ5" s="229"/>
      <c r="CK5" s="229"/>
      <c r="CL5" s="229"/>
      <c r="CM5" s="229"/>
      <c r="CN5" s="229"/>
      <c r="CO5" s="229"/>
      <c r="CP5" s="229"/>
      <c r="CQ5" s="229"/>
      <c r="CR5" s="229"/>
      <c r="CS5" s="229"/>
      <c r="CT5" s="229"/>
      <c r="CU5" s="229"/>
      <c r="CV5" s="229"/>
      <c r="CW5" s="229"/>
      <c r="CX5" s="229"/>
      <c r="CY5" s="229"/>
      <c r="CZ5" s="229"/>
      <c r="DA5" s="229"/>
      <c r="DB5" s="229"/>
      <c r="DC5" s="229"/>
      <c r="DD5" s="229"/>
      <c r="DE5" s="229"/>
      <c r="DF5" s="229"/>
      <c r="DG5" s="229"/>
      <c r="DH5" s="229"/>
      <c r="DI5" s="229"/>
      <c r="DJ5" s="229"/>
      <c r="DK5" s="229"/>
      <c r="DL5" s="229"/>
      <c r="DM5" s="229"/>
      <c r="DN5" s="229"/>
      <c r="DO5" s="229"/>
      <c r="DP5" s="229"/>
      <c r="DQ5" s="229"/>
      <c r="DR5" s="229"/>
      <c r="DS5" s="229"/>
      <c r="DT5" s="229"/>
      <c r="DU5" s="229"/>
      <c r="DV5" s="229"/>
      <c r="DW5" s="229"/>
      <c r="DX5" s="229"/>
      <c r="DY5" s="229"/>
      <c r="DZ5" s="229"/>
    </row>
  </sheetData>
  <mergeCells count="5">
    <mergeCell ref="AF3:AH3"/>
    <mergeCell ref="AB3:AD3"/>
    <mergeCell ref="J3:L3"/>
    <mergeCell ref="M3:O3"/>
    <mergeCell ref="AJ3:BZ3"/>
  </mergeCells>
  <pageMargins left="0.7" right="0.7" top="0.75" bottom="0.75" header="0.3" footer="0.3"/>
  <pageSetup paperSize="9" orientation="portrait" r:id="rId1"/>
  <ignoredErrors>
    <ignoredError sqref="I4 I5"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AH283"/>
  <sheetViews>
    <sheetView showGridLines="0" zoomScale="80" zoomScaleNormal="80" workbookViewId="0">
      <pane xSplit="3" ySplit="15" topLeftCell="D16" activePane="bottomRight" state="frozen"/>
      <selection pane="topRight" activeCell="D1" sqref="D1"/>
      <selection pane="bottomLeft" activeCell="A16" sqref="A16"/>
      <selection pane="bottomRight" activeCell="O37" sqref="O37"/>
    </sheetView>
  </sheetViews>
  <sheetFormatPr defaultColWidth="11.42578125" defaultRowHeight="14.25" outlineLevelRow="1"/>
  <cols>
    <col min="1" max="1" width="4.85546875" style="1" customWidth="1"/>
    <col min="2" max="2" width="6" style="1" customWidth="1"/>
    <col min="3" max="3" width="28.140625" style="18" customWidth="1"/>
    <col min="4" max="4" width="11.5703125" style="1" bestFit="1" customWidth="1"/>
    <col min="5" max="5" width="15" style="1" bestFit="1" customWidth="1"/>
    <col min="6" max="6" width="15.7109375" style="1" customWidth="1"/>
    <col min="7" max="7" width="29.7109375" style="1" customWidth="1"/>
    <col min="8" max="8" width="15.140625" style="1" bestFit="1" customWidth="1"/>
    <col min="9" max="9" width="14.5703125" style="1" bestFit="1" customWidth="1"/>
    <col min="10" max="10" width="13.5703125" style="1" customWidth="1"/>
    <col min="11" max="12" width="14.5703125" style="1" customWidth="1"/>
    <col min="13" max="13" width="14.5703125" style="1" bestFit="1" customWidth="1"/>
    <col min="14" max="14" width="14.28515625" style="1" bestFit="1" customWidth="1"/>
    <col min="15" max="15" width="15" style="1" bestFit="1" customWidth="1"/>
    <col min="16" max="16" width="9" style="97" customWidth="1"/>
    <col min="17" max="19" width="15" style="1" bestFit="1" customWidth="1"/>
    <col min="20" max="21" width="11.42578125" style="1" customWidth="1"/>
    <col min="22" max="22" width="12.140625" style="1" customWidth="1"/>
    <col min="23" max="23" width="4.5703125" style="1" customWidth="1"/>
    <col min="24" max="24" width="15.42578125" style="1" bestFit="1" customWidth="1"/>
    <col min="25" max="25" width="17.85546875" style="1" bestFit="1" customWidth="1"/>
    <col min="26" max="26" width="14" style="1" bestFit="1" customWidth="1"/>
    <col min="27" max="27" width="12.5703125" style="1" customWidth="1"/>
    <col min="28" max="28" width="15.42578125" style="1" bestFit="1" customWidth="1"/>
    <col min="29" max="29" width="14.28515625" style="1" bestFit="1" customWidth="1"/>
    <col min="30" max="30" width="13.85546875" style="1" bestFit="1" customWidth="1"/>
    <col min="31" max="31" width="6.28515625" style="1" customWidth="1"/>
    <col min="32" max="32" width="11.5703125" style="1" bestFit="1" customWidth="1"/>
    <col min="33" max="16384" width="11.42578125" style="1"/>
  </cols>
  <sheetData>
    <row r="2" spans="1:34" s="53" customFormat="1" ht="15.75">
      <c r="A2" s="52"/>
      <c r="B2" s="52" t="s">
        <v>32</v>
      </c>
      <c r="C2" s="95"/>
      <c r="D2" s="52"/>
      <c r="E2" s="52"/>
      <c r="F2" s="52"/>
      <c r="G2" s="52"/>
      <c r="H2" s="52"/>
      <c r="I2" s="52"/>
      <c r="J2" s="52"/>
      <c r="K2" s="52"/>
    </row>
    <row r="3" spans="1:34" outlineLevel="1"/>
    <row r="4" spans="1:34" outlineLevel="1">
      <c r="C4" s="96" t="s">
        <v>535</v>
      </c>
      <c r="D4" s="58" t="s">
        <v>39</v>
      </c>
      <c r="G4" s="88"/>
    </row>
    <row r="5" spans="1:34" outlineLevel="1">
      <c r="C5" s="96" t="s">
        <v>40</v>
      </c>
      <c r="D5" s="58" t="s">
        <v>35</v>
      </c>
      <c r="G5" s="98">
        <v>8.7300000000000003E-2</v>
      </c>
    </row>
    <row r="6" spans="1:34" outlineLevel="1">
      <c r="C6" s="96" t="s">
        <v>34</v>
      </c>
      <c r="D6" s="58" t="s">
        <v>35</v>
      </c>
      <c r="G6" s="99">
        <v>6.9991771289823479E-3</v>
      </c>
    </row>
    <row r="7" spans="1:34" outlineLevel="1">
      <c r="C7" s="96" t="s">
        <v>147</v>
      </c>
      <c r="D7" s="100" t="s">
        <v>148</v>
      </c>
      <c r="G7" s="101">
        <v>7.5289999999999999</v>
      </c>
      <c r="H7" s="316" t="s">
        <v>536</v>
      </c>
    </row>
    <row r="8" spans="1:34" outlineLevel="1">
      <c r="C8" s="96" t="s">
        <v>254</v>
      </c>
      <c r="D8" s="58"/>
      <c r="G8" s="98">
        <v>0.25</v>
      </c>
    </row>
    <row r="9" spans="1:34" outlineLevel="1"/>
    <row r="11" spans="1:34" s="53" customFormat="1" ht="15.75">
      <c r="A11" s="52"/>
      <c r="B11" s="52" t="s">
        <v>297</v>
      </c>
      <c r="C11" s="95"/>
      <c r="D11" s="52"/>
      <c r="E11" s="52"/>
      <c r="F11" s="52"/>
      <c r="G11" s="52"/>
      <c r="H11" s="52"/>
      <c r="I11" s="52"/>
      <c r="J11" s="52"/>
      <c r="K11" s="52"/>
    </row>
    <row r="13" spans="1:34" ht="15">
      <c r="B13" s="2" t="s">
        <v>309</v>
      </c>
    </row>
    <row r="14" spans="1:34" ht="15">
      <c r="J14" s="349" t="s">
        <v>474</v>
      </c>
      <c r="K14" s="349"/>
      <c r="L14" s="349"/>
      <c r="P14" s="1"/>
      <c r="X14" s="350" t="s">
        <v>447</v>
      </c>
      <c r="Y14" s="351"/>
      <c r="Z14" s="351"/>
      <c r="AA14" s="351"/>
      <c r="AB14" s="351"/>
      <c r="AC14" s="351"/>
      <c r="AD14" s="352"/>
      <c r="AF14" s="349" t="s">
        <v>473</v>
      </c>
      <c r="AG14" s="349"/>
      <c r="AH14" s="349"/>
    </row>
    <row r="15" spans="1:34" ht="51" outlineLevel="1">
      <c r="C15" s="63" t="s">
        <v>120</v>
      </c>
      <c r="D15" s="236" t="s">
        <v>121</v>
      </c>
      <c r="E15" s="236" t="s">
        <v>122</v>
      </c>
      <c r="F15" s="236" t="s">
        <v>3</v>
      </c>
      <c r="G15" s="236" t="s">
        <v>123</v>
      </c>
      <c r="H15" s="236" t="s">
        <v>122</v>
      </c>
      <c r="I15" s="236" t="s">
        <v>127</v>
      </c>
      <c r="J15" s="236" t="s">
        <v>124</v>
      </c>
      <c r="K15" s="236" t="s">
        <v>93</v>
      </c>
      <c r="L15" s="236" t="s">
        <v>94</v>
      </c>
      <c r="M15" s="63" t="s">
        <v>154</v>
      </c>
      <c r="N15" s="63" t="s">
        <v>153</v>
      </c>
      <c r="O15" s="63" t="s">
        <v>152</v>
      </c>
      <c r="P15" s="248" t="s">
        <v>476</v>
      </c>
      <c r="Q15" s="236" t="s">
        <v>136</v>
      </c>
      <c r="R15" s="236" t="s">
        <v>137</v>
      </c>
      <c r="S15" s="236" t="s">
        <v>138</v>
      </c>
      <c r="T15" s="236" t="s">
        <v>139</v>
      </c>
      <c r="U15" s="63" t="s">
        <v>461</v>
      </c>
      <c r="V15" s="63" t="s">
        <v>155</v>
      </c>
      <c r="X15" s="56" t="s">
        <v>137</v>
      </c>
      <c r="Y15" s="56" t="s">
        <v>138</v>
      </c>
      <c r="Z15" s="56" t="s">
        <v>139</v>
      </c>
      <c r="AA15" s="56" t="s">
        <v>182</v>
      </c>
      <c r="AB15" s="56" t="s">
        <v>137</v>
      </c>
      <c r="AC15" s="56" t="s">
        <v>138</v>
      </c>
      <c r="AD15" s="56" t="s">
        <v>139</v>
      </c>
      <c r="AF15" s="227" t="s">
        <v>124</v>
      </c>
      <c r="AG15" s="227" t="s">
        <v>93</v>
      </c>
      <c r="AH15" s="227" t="s">
        <v>94</v>
      </c>
    </row>
    <row r="16" spans="1:34" outlineLevel="1">
      <c r="C16" s="232">
        <f>'Product list'!B5</f>
        <v>0</v>
      </c>
      <c r="D16" s="233">
        <f>'Product list'!C5</f>
        <v>0</v>
      </c>
      <c r="E16" s="233">
        <f>'Product list'!D5</f>
        <v>0</v>
      </c>
      <c r="F16" s="233">
        <f>'Product list'!E5</f>
        <v>0</v>
      </c>
      <c r="G16" s="234">
        <f>'Product list'!F5</f>
        <v>0</v>
      </c>
      <c r="H16" s="234">
        <f>'Product list'!G5</f>
        <v>0</v>
      </c>
      <c r="I16" s="233">
        <f>'Product list'!H5</f>
        <v>0</v>
      </c>
      <c r="J16" s="303"/>
      <c r="K16" s="303"/>
      <c r="L16" s="303"/>
      <c r="M16" s="281"/>
      <c r="N16" s="104"/>
      <c r="O16" s="231">
        <f>N16*M16</f>
        <v>0</v>
      </c>
      <c r="P16" s="249"/>
      <c r="Q16" s="91"/>
      <c r="R16" s="91"/>
      <c r="S16" s="91"/>
      <c r="T16" s="91"/>
      <c r="U16" s="91"/>
      <c r="V16" s="89">
        <f t="shared" ref="V16" si="0">SUM(Q16:U16)</f>
        <v>0</v>
      </c>
      <c r="X16" s="103"/>
      <c r="Y16" s="103"/>
      <c r="Z16" s="103"/>
      <c r="AA16" s="104"/>
      <c r="AB16" s="231">
        <f t="shared" ref="AB16:AD16" si="1">$AA16*X$16</f>
        <v>0</v>
      </c>
      <c r="AC16" s="231">
        <f t="shared" si="1"/>
        <v>0</v>
      </c>
      <c r="AD16" s="231">
        <f t="shared" si="1"/>
        <v>0</v>
      </c>
      <c r="AF16" s="280"/>
      <c r="AG16" s="280"/>
      <c r="AH16" s="280"/>
    </row>
    <row r="17" spans="2:30" outlineLevel="1">
      <c r="C17" s="263"/>
      <c r="D17" s="264"/>
      <c r="E17" s="264"/>
      <c r="F17" s="264"/>
      <c r="G17" s="265"/>
      <c r="H17" s="266"/>
      <c r="I17" s="266"/>
      <c r="J17" s="136"/>
      <c r="K17" s="136"/>
      <c r="L17" s="136"/>
      <c r="M17" s="267"/>
      <c r="N17" s="268"/>
      <c r="O17" s="269"/>
      <c r="P17" s="270"/>
      <c r="Q17" s="271"/>
      <c r="R17" s="271"/>
      <c r="S17" s="271"/>
      <c r="T17" s="271"/>
      <c r="U17" s="272"/>
      <c r="V17" s="273"/>
      <c r="X17" s="107"/>
      <c r="Y17" s="107"/>
      <c r="Z17" s="107"/>
      <c r="AA17" s="107"/>
      <c r="AB17" s="274"/>
      <c r="AC17" s="274"/>
      <c r="AD17" s="274"/>
    </row>
    <row r="18" spans="2:30" ht="15">
      <c r="B18" s="2" t="s">
        <v>298</v>
      </c>
    </row>
    <row r="20" spans="2:30" ht="38.25" outlineLevel="1">
      <c r="B20" s="18"/>
      <c r="C20" s="63" t="s">
        <v>300</v>
      </c>
      <c r="D20" s="63" t="s">
        <v>301</v>
      </c>
      <c r="E20" s="18"/>
      <c r="F20" s="63" t="s">
        <v>299</v>
      </c>
      <c r="G20" s="63" t="s">
        <v>149</v>
      </c>
      <c r="H20" s="63" t="s">
        <v>302</v>
      </c>
    </row>
    <row r="21" spans="2:30" outlineLevel="1">
      <c r="C21" s="108"/>
      <c r="D21" s="92"/>
      <c r="E21" s="58" t="s">
        <v>91</v>
      </c>
      <c r="F21" s="192"/>
      <c r="G21" s="105"/>
      <c r="H21" s="92"/>
    </row>
    <row r="22" spans="2:30" outlineLevel="1">
      <c r="C22" s="108"/>
      <c r="D22" s="92"/>
      <c r="E22" s="58" t="s">
        <v>91</v>
      </c>
      <c r="F22" s="192"/>
      <c r="G22" s="105"/>
      <c r="H22" s="92"/>
    </row>
    <row r="23" spans="2:30" outlineLevel="1">
      <c r="C23" s="108"/>
      <c r="D23" s="92"/>
      <c r="E23" s="58" t="s">
        <v>91</v>
      </c>
      <c r="F23" s="192"/>
      <c r="G23" s="105"/>
      <c r="H23" s="92"/>
      <c r="X23" s="348"/>
      <c r="Y23" s="348"/>
      <c r="Z23" s="348"/>
      <c r="AA23" s="186"/>
      <c r="AB23" s="348"/>
      <c r="AC23" s="348"/>
      <c r="AD23" s="348"/>
    </row>
    <row r="24" spans="2:30" outlineLevel="1">
      <c r="C24" s="108"/>
      <c r="D24" s="92"/>
      <c r="E24" s="58" t="s">
        <v>91</v>
      </c>
      <c r="F24" s="192"/>
      <c r="G24" s="105"/>
      <c r="H24" s="92"/>
      <c r="X24" s="186"/>
      <c r="Y24" s="186"/>
      <c r="Z24" s="186"/>
      <c r="AA24" s="186"/>
      <c r="AB24" s="186"/>
      <c r="AC24" s="186"/>
      <c r="AD24" s="186"/>
    </row>
    <row r="25" spans="2:30" outlineLevel="1">
      <c r="C25" s="108"/>
      <c r="D25" s="92"/>
      <c r="E25" s="58" t="s">
        <v>91</v>
      </c>
      <c r="F25" s="192"/>
      <c r="G25" s="105"/>
      <c r="H25" s="92"/>
      <c r="X25" s="186"/>
      <c r="Y25" s="186"/>
      <c r="Z25" s="186"/>
      <c r="AA25" s="186"/>
      <c r="AB25" s="186"/>
      <c r="AC25" s="186"/>
      <c r="AD25" s="186"/>
    </row>
    <row r="26" spans="2:30" outlineLevel="1">
      <c r="C26" s="113"/>
      <c r="D26" s="92"/>
      <c r="E26" s="58" t="s">
        <v>91</v>
      </c>
      <c r="F26" s="192"/>
      <c r="G26" s="105"/>
      <c r="H26" s="92"/>
      <c r="X26" s="186"/>
      <c r="Y26" s="186"/>
      <c r="Z26" s="186"/>
      <c r="AA26" s="186"/>
      <c r="AB26" s="186"/>
      <c r="AC26" s="186"/>
      <c r="AD26" s="186"/>
    </row>
    <row r="27" spans="2:30" outlineLevel="1">
      <c r="C27" s="108"/>
      <c r="D27" s="92"/>
      <c r="E27" s="58" t="s">
        <v>91</v>
      </c>
      <c r="F27" s="192"/>
      <c r="G27" s="105"/>
      <c r="H27" s="92"/>
      <c r="X27" s="109"/>
      <c r="Y27" s="109"/>
      <c r="Z27" s="109"/>
      <c r="AA27" s="109"/>
      <c r="AB27" s="109"/>
      <c r="AC27" s="109"/>
      <c r="AD27" s="109"/>
    </row>
    <row r="28" spans="2:30" outlineLevel="1">
      <c r="C28" s="108"/>
      <c r="D28" s="92"/>
      <c r="E28" s="58" t="s">
        <v>91</v>
      </c>
      <c r="F28" s="192"/>
      <c r="G28" s="105"/>
      <c r="H28" s="92"/>
      <c r="X28" s="97"/>
      <c r="Y28" s="97"/>
      <c r="Z28" s="97"/>
      <c r="AA28" s="97"/>
      <c r="AB28" s="97"/>
      <c r="AC28" s="97"/>
      <c r="AD28" s="97"/>
    </row>
    <row r="29" spans="2:30" s="18" customFormat="1" outlineLevel="1">
      <c r="B29" s="1"/>
      <c r="C29" s="108"/>
      <c r="D29" s="92"/>
      <c r="E29" s="58" t="s">
        <v>91</v>
      </c>
      <c r="F29" s="192"/>
      <c r="G29" s="105"/>
      <c r="H29" s="92"/>
      <c r="P29" s="110"/>
    </row>
    <row r="30" spans="2:30" outlineLevel="1">
      <c r="C30" s="108"/>
      <c r="D30" s="57"/>
      <c r="E30" s="58" t="s">
        <v>91</v>
      </c>
      <c r="F30" s="192"/>
      <c r="G30" s="105"/>
      <c r="H30" s="111"/>
    </row>
    <row r="31" spans="2:30" outlineLevel="1">
      <c r="C31" s="108"/>
      <c r="D31" s="57"/>
      <c r="E31" s="58" t="s">
        <v>91</v>
      </c>
      <c r="F31" s="192"/>
      <c r="G31" s="105"/>
      <c r="H31" s="111"/>
    </row>
    <row r="32" spans="2:30" outlineLevel="1">
      <c r="C32" s="108"/>
      <c r="D32" s="57"/>
      <c r="E32" s="58" t="s">
        <v>91</v>
      </c>
      <c r="F32" s="192"/>
      <c r="G32" s="105"/>
      <c r="H32" s="111"/>
    </row>
    <row r="33" spans="2:10" outlineLevel="1">
      <c r="C33" s="108"/>
      <c r="D33" s="57"/>
      <c r="E33" s="58" t="s">
        <v>91</v>
      </c>
      <c r="F33" s="192"/>
      <c r="G33" s="105"/>
      <c r="H33" s="111"/>
    </row>
    <row r="34" spans="2:10" outlineLevel="1">
      <c r="C34" s="108"/>
      <c r="D34" s="57"/>
      <c r="E34" s="58" t="s">
        <v>91</v>
      </c>
      <c r="F34" s="192"/>
      <c r="G34" s="105"/>
      <c r="H34" s="111"/>
    </row>
    <row r="35" spans="2:10" outlineLevel="1">
      <c r="C35" s="108"/>
      <c r="D35" s="57"/>
      <c r="E35" s="58" t="s">
        <v>91</v>
      </c>
      <c r="F35" s="192"/>
      <c r="G35" s="105"/>
      <c r="H35" s="111"/>
    </row>
    <row r="36" spans="2:10" outlineLevel="1">
      <c r="C36" s="108"/>
      <c r="D36" s="57"/>
      <c r="E36" s="58" t="s">
        <v>91</v>
      </c>
      <c r="F36" s="192"/>
      <c r="G36" s="105"/>
      <c r="H36" s="112"/>
    </row>
    <row r="37" spans="2:10" outlineLevel="1">
      <c r="C37" s="108"/>
      <c r="D37" s="92"/>
      <c r="E37" s="58" t="s">
        <v>91</v>
      </c>
      <c r="F37" s="192"/>
      <c r="G37" s="105"/>
      <c r="H37" s="112"/>
    </row>
    <row r="38" spans="2:10" outlineLevel="1">
      <c r="C38" s="113"/>
      <c r="D38" s="114"/>
      <c r="E38" s="58" t="s">
        <v>91</v>
      </c>
      <c r="F38" s="192"/>
      <c r="G38" s="105"/>
      <c r="H38" s="112"/>
    </row>
    <row r="39" spans="2:10" outlineLevel="1">
      <c r="C39" s="113"/>
      <c r="D39" s="114"/>
      <c r="E39" s="58" t="s">
        <v>91</v>
      </c>
      <c r="F39" s="192"/>
      <c r="G39" s="105"/>
      <c r="H39" s="112"/>
    </row>
    <row r="40" spans="2:10" outlineLevel="1">
      <c r="C40" s="113"/>
      <c r="D40" s="114"/>
      <c r="E40" s="58" t="s">
        <v>91</v>
      </c>
      <c r="F40" s="192"/>
      <c r="G40" s="105"/>
      <c r="H40" s="112"/>
    </row>
    <row r="41" spans="2:10" outlineLevel="1">
      <c r="C41" s="113"/>
      <c r="D41" s="114"/>
      <c r="E41" s="58" t="s">
        <v>91</v>
      </c>
      <c r="F41" s="192"/>
      <c r="G41" s="105"/>
      <c r="H41" s="112"/>
    </row>
    <row r="42" spans="2:10" outlineLevel="1">
      <c r="C42" s="113"/>
      <c r="D42" s="114"/>
      <c r="E42" s="58" t="s">
        <v>91</v>
      </c>
      <c r="F42" s="192"/>
      <c r="G42" s="105"/>
      <c r="H42" s="112"/>
    </row>
    <row r="43" spans="2:10" outlineLevel="1">
      <c r="C43" s="113"/>
      <c r="D43" s="114"/>
      <c r="E43" s="58" t="s">
        <v>91</v>
      </c>
      <c r="F43" s="192"/>
      <c r="G43" s="105"/>
      <c r="H43" s="112"/>
    </row>
    <row r="44" spans="2:10" outlineLevel="1">
      <c r="C44" s="113"/>
      <c r="D44" s="114"/>
      <c r="E44" s="58" t="s">
        <v>91</v>
      </c>
      <c r="F44" s="192"/>
      <c r="G44" s="105"/>
      <c r="H44" s="112"/>
    </row>
    <row r="45" spans="2:10" outlineLevel="1">
      <c r="C45" s="113"/>
      <c r="D45" s="114"/>
      <c r="E45" s="58" t="s">
        <v>91</v>
      </c>
      <c r="F45" s="192"/>
      <c r="G45" s="105"/>
      <c r="H45" s="112"/>
    </row>
    <row r="46" spans="2:10" outlineLevel="1">
      <c r="C46" s="1"/>
    </row>
    <row r="47" spans="2:10" outlineLevel="1">
      <c r="B47" s="97"/>
      <c r="C47" s="188"/>
      <c r="D47" s="97"/>
      <c r="E47" s="97"/>
      <c r="F47" s="332"/>
      <c r="G47" s="332"/>
      <c r="H47" s="332"/>
      <c r="I47" s="97"/>
      <c r="J47" s="97"/>
    </row>
    <row r="48" spans="2:10" outlineLevel="1">
      <c r="B48" s="97"/>
      <c r="C48" s="188"/>
      <c r="D48" s="97"/>
      <c r="E48" s="100"/>
      <c r="F48" s="363"/>
      <c r="G48" s="363"/>
      <c r="H48" s="363"/>
      <c r="I48" s="268"/>
      <c r="J48" s="97"/>
    </row>
    <row r="49" spans="2:10" outlineLevel="1">
      <c r="B49" s="97"/>
      <c r="C49" s="188"/>
      <c r="D49" s="97"/>
      <c r="E49" s="100"/>
      <c r="F49" s="363"/>
      <c r="G49" s="363"/>
      <c r="H49" s="363"/>
      <c r="I49" s="268"/>
      <c r="J49" s="97"/>
    </row>
    <row r="50" spans="2:10" outlineLevel="1">
      <c r="B50" s="97"/>
      <c r="C50" s="188"/>
      <c r="D50" s="97"/>
      <c r="E50" s="100"/>
      <c r="F50" s="363"/>
      <c r="G50" s="363"/>
      <c r="H50" s="363"/>
      <c r="I50" s="268"/>
      <c r="J50" s="97"/>
    </row>
    <row r="51" spans="2:10" outlineLevel="1">
      <c r="B51" s="97"/>
      <c r="C51" s="188"/>
      <c r="D51" s="134"/>
      <c r="E51" s="100"/>
      <c r="F51" s="363"/>
      <c r="G51" s="363"/>
      <c r="H51" s="363"/>
      <c r="I51" s="189"/>
      <c r="J51" s="97"/>
    </row>
    <row r="52" spans="2:10" outlineLevel="1">
      <c r="B52" s="97"/>
      <c r="C52" s="188"/>
      <c r="D52" s="97"/>
      <c r="E52" s="97"/>
      <c r="F52" s="332"/>
      <c r="G52" s="332"/>
      <c r="H52" s="332"/>
      <c r="I52" s="97"/>
      <c r="J52" s="97"/>
    </row>
    <row r="53" spans="2:10" outlineLevel="1">
      <c r="B53" s="97"/>
      <c r="C53" s="188"/>
      <c r="D53" s="97"/>
      <c r="E53" s="100"/>
      <c r="F53" s="363"/>
      <c r="G53" s="363"/>
      <c r="H53" s="363"/>
      <c r="I53" s="268"/>
      <c r="J53" s="97"/>
    </row>
    <row r="54" spans="2:10" outlineLevel="1">
      <c r="B54" s="97"/>
      <c r="C54" s="188"/>
      <c r="D54" s="97"/>
      <c r="E54" s="100"/>
      <c r="F54" s="363"/>
      <c r="G54" s="363"/>
      <c r="H54" s="363"/>
      <c r="I54" s="268"/>
      <c r="J54" s="97"/>
    </row>
    <row r="55" spans="2:10" outlineLevel="1">
      <c r="B55" s="97"/>
      <c r="C55" s="188"/>
      <c r="D55" s="97"/>
      <c r="E55" s="100"/>
      <c r="F55" s="363"/>
      <c r="G55" s="363"/>
      <c r="H55" s="363"/>
      <c r="I55" s="268"/>
      <c r="J55" s="97"/>
    </row>
    <row r="56" spans="2:10" outlineLevel="1">
      <c r="B56" s="97"/>
      <c r="C56" s="188"/>
      <c r="D56" s="134"/>
      <c r="E56" s="100"/>
      <c r="F56" s="364"/>
      <c r="G56" s="364"/>
      <c r="H56" s="364"/>
      <c r="I56" s="364"/>
      <c r="J56" s="97"/>
    </row>
    <row r="57" spans="2:10" outlineLevel="1">
      <c r="B57" s="97"/>
      <c r="C57" s="188"/>
      <c r="D57" s="134"/>
      <c r="E57" s="100"/>
      <c r="F57" s="332"/>
      <c r="G57" s="332"/>
      <c r="H57" s="332"/>
      <c r="I57" s="364"/>
      <c r="J57" s="97"/>
    </row>
    <row r="58" spans="2:10" outlineLevel="1">
      <c r="B58" s="97"/>
      <c r="C58" s="188"/>
      <c r="D58" s="97"/>
      <c r="E58" s="100"/>
      <c r="F58" s="363"/>
      <c r="G58" s="363"/>
      <c r="H58" s="363"/>
      <c r="I58" s="268"/>
      <c r="J58" s="97"/>
    </row>
    <row r="59" spans="2:10" outlineLevel="1">
      <c r="B59" s="97"/>
      <c r="C59" s="188"/>
      <c r="D59" s="97"/>
      <c r="E59" s="100"/>
      <c r="F59" s="363"/>
      <c r="G59" s="363"/>
      <c r="H59" s="363"/>
      <c r="I59" s="268"/>
      <c r="J59" s="97"/>
    </row>
    <row r="60" spans="2:10" outlineLevel="1">
      <c r="B60" s="97"/>
      <c r="C60" s="188"/>
      <c r="D60" s="97"/>
      <c r="E60" s="100"/>
      <c r="F60" s="363"/>
      <c r="G60" s="363"/>
      <c r="H60" s="363"/>
      <c r="I60" s="268"/>
      <c r="J60" s="97"/>
    </row>
    <row r="61" spans="2:10" outlineLevel="1">
      <c r="B61" s="97"/>
      <c r="C61" s="188"/>
      <c r="D61" s="97"/>
      <c r="E61" s="100"/>
      <c r="F61" s="363"/>
      <c r="G61" s="363"/>
      <c r="H61" s="363"/>
      <c r="I61" s="268"/>
      <c r="J61" s="97"/>
    </row>
    <row r="62" spans="2:10" outlineLevel="1">
      <c r="B62" s="97"/>
      <c r="C62" s="188"/>
      <c r="D62" s="97"/>
      <c r="E62" s="100"/>
      <c r="F62" s="363"/>
      <c r="G62" s="363"/>
      <c r="H62" s="363"/>
      <c r="I62" s="268"/>
      <c r="J62" s="97"/>
    </row>
    <row r="63" spans="2:10" outlineLevel="1">
      <c r="B63" s="97"/>
      <c r="C63" s="188"/>
      <c r="D63" s="97"/>
      <c r="E63" s="100"/>
      <c r="F63" s="363"/>
      <c r="G63" s="363"/>
      <c r="H63" s="363"/>
      <c r="I63" s="268"/>
      <c r="J63" s="97"/>
    </row>
    <row r="64" spans="2:10" outlineLevel="1">
      <c r="B64" s="97"/>
      <c r="C64" s="188"/>
      <c r="D64" s="97"/>
      <c r="E64" s="100"/>
      <c r="F64" s="363"/>
      <c r="G64" s="363"/>
      <c r="H64" s="363"/>
      <c r="I64" s="268"/>
      <c r="J64" s="97"/>
    </row>
    <row r="65" spans="2:10" outlineLevel="1">
      <c r="B65" s="97"/>
      <c r="C65" s="188"/>
      <c r="D65" s="97"/>
      <c r="E65" s="100"/>
      <c r="F65" s="363"/>
      <c r="G65" s="363"/>
      <c r="H65" s="363"/>
      <c r="I65" s="268"/>
      <c r="J65" s="97"/>
    </row>
    <row r="66" spans="2:10" outlineLevel="1">
      <c r="B66" s="97"/>
      <c r="C66" s="188"/>
      <c r="D66" s="134"/>
      <c r="E66" s="100"/>
      <c r="F66" s="364"/>
      <c r="G66" s="364"/>
      <c r="H66" s="364"/>
      <c r="I66" s="97"/>
      <c r="J66" s="97"/>
    </row>
    <row r="67" spans="2:10" outlineLevel="1">
      <c r="B67" s="97"/>
      <c r="C67" s="188"/>
      <c r="D67" s="134"/>
      <c r="E67" s="100"/>
      <c r="F67" s="332"/>
      <c r="G67" s="332"/>
      <c r="H67" s="332"/>
      <c r="I67" s="97"/>
      <c r="J67" s="97"/>
    </row>
    <row r="68" spans="2:10" outlineLevel="1">
      <c r="B68" s="97"/>
      <c r="C68" s="188"/>
      <c r="D68" s="97"/>
      <c r="E68" s="100"/>
      <c r="F68" s="119"/>
      <c r="G68" s="119"/>
      <c r="H68" s="119"/>
      <c r="I68" s="97"/>
      <c r="J68" s="97"/>
    </row>
    <row r="69" spans="2:10" outlineLevel="1">
      <c r="B69" s="97"/>
      <c r="C69" s="188"/>
      <c r="D69" s="134"/>
      <c r="E69" s="100"/>
      <c r="F69" s="364"/>
      <c r="G69" s="364"/>
      <c r="H69" s="364"/>
      <c r="I69" s="97"/>
      <c r="J69" s="97"/>
    </row>
    <row r="70" spans="2:10" outlineLevel="1">
      <c r="B70" s="97"/>
      <c r="C70" s="188"/>
      <c r="D70" s="134"/>
      <c r="E70" s="100"/>
      <c r="F70" s="332"/>
      <c r="G70" s="332"/>
      <c r="H70" s="332"/>
      <c r="I70" s="97"/>
      <c r="J70" s="97"/>
    </row>
    <row r="71" spans="2:10" outlineLevel="1">
      <c r="B71" s="97"/>
      <c r="C71" s="188"/>
      <c r="D71" s="134"/>
      <c r="E71" s="100"/>
      <c r="F71" s="119"/>
      <c r="G71" s="119"/>
      <c r="H71" s="119"/>
      <c r="I71" s="97"/>
      <c r="J71" s="97"/>
    </row>
    <row r="72" spans="2:10" outlineLevel="1">
      <c r="B72" s="97"/>
      <c r="C72" s="188"/>
      <c r="D72" s="134"/>
      <c r="E72" s="100"/>
      <c r="F72" s="364"/>
      <c r="G72" s="364"/>
      <c r="H72" s="364"/>
      <c r="I72" s="97"/>
      <c r="J72" s="97"/>
    </row>
    <row r="73" spans="2:10" outlineLevel="1">
      <c r="B73" s="97"/>
      <c r="C73" s="188"/>
      <c r="D73" s="134"/>
      <c r="E73" s="100"/>
      <c r="F73" s="97"/>
      <c r="G73" s="97"/>
      <c r="H73" s="97"/>
      <c r="I73" s="97"/>
      <c r="J73" s="97"/>
    </row>
    <row r="74" spans="2:10" outlineLevel="1">
      <c r="B74" s="97"/>
      <c r="C74" s="190"/>
      <c r="D74" s="134"/>
      <c r="E74" s="100"/>
      <c r="F74" s="363"/>
      <c r="G74" s="268"/>
      <c r="H74" s="189"/>
      <c r="I74" s="97"/>
      <c r="J74" s="97"/>
    </row>
    <row r="75" spans="2:10" outlineLevel="1">
      <c r="B75" s="97"/>
      <c r="C75" s="190"/>
      <c r="D75" s="134"/>
      <c r="E75" s="100"/>
      <c r="F75" s="363"/>
      <c r="G75" s="268"/>
      <c r="H75" s="189"/>
      <c r="I75" s="97"/>
      <c r="J75" s="97"/>
    </row>
    <row r="76" spans="2:10" outlineLevel="1">
      <c r="B76" s="97"/>
      <c r="C76" s="190"/>
      <c r="D76" s="134"/>
      <c r="E76" s="100"/>
      <c r="F76" s="363"/>
      <c r="G76" s="268"/>
      <c r="H76" s="189"/>
      <c r="I76" s="97"/>
      <c r="J76" s="97"/>
    </row>
    <row r="77" spans="2:10" outlineLevel="1">
      <c r="B77" s="97"/>
      <c r="C77" s="190"/>
      <c r="D77" s="134"/>
      <c r="E77" s="100"/>
      <c r="F77" s="363"/>
      <c r="G77" s="268"/>
      <c r="H77" s="189"/>
      <c r="I77" s="97"/>
      <c r="J77" s="97"/>
    </row>
    <row r="78" spans="2:10" outlineLevel="1">
      <c r="B78" s="97"/>
      <c r="C78" s="190"/>
      <c r="D78" s="134"/>
      <c r="E78" s="100"/>
      <c r="F78" s="363"/>
      <c r="G78" s="268"/>
      <c r="H78" s="189"/>
      <c r="I78" s="97"/>
      <c r="J78" s="97"/>
    </row>
    <row r="79" spans="2:10" outlineLevel="1">
      <c r="B79" s="97"/>
      <c r="C79" s="190"/>
      <c r="D79" s="134"/>
      <c r="E79" s="100"/>
      <c r="F79" s="363"/>
      <c r="G79" s="268"/>
      <c r="H79" s="189"/>
      <c r="I79" s="97"/>
      <c r="J79" s="97"/>
    </row>
    <row r="80" spans="2:10" outlineLevel="1">
      <c r="B80" s="97"/>
      <c r="C80" s="190"/>
      <c r="D80" s="134"/>
      <c r="E80" s="100"/>
      <c r="F80" s="363"/>
      <c r="G80" s="268"/>
      <c r="H80" s="189"/>
      <c r="I80" s="97"/>
      <c r="J80" s="97"/>
    </row>
    <row r="81" spans="1:10" outlineLevel="1">
      <c r="B81" s="97"/>
      <c r="C81" s="190"/>
      <c r="D81" s="134"/>
      <c r="E81" s="100"/>
      <c r="F81" s="363"/>
      <c r="G81" s="268"/>
      <c r="H81" s="189"/>
      <c r="I81" s="97"/>
      <c r="J81" s="97"/>
    </row>
    <row r="82" spans="1:10">
      <c r="B82" s="97"/>
      <c r="C82" s="110"/>
      <c r="D82" s="97"/>
      <c r="E82" s="97"/>
      <c r="F82" s="97"/>
      <c r="G82" s="97"/>
      <c r="H82" s="97"/>
      <c r="I82" s="97"/>
      <c r="J82" s="97"/>
    </row>
    <row r="83" spans="1:10" ht="15">
      <c r="B83" s="2" t="s">
        <v>306</v>
      </c>
    </row>
    <row r="84" spans="1:10" ht="15">
      <c r="B84" s="2"/>
    </row>
    <row r="85" spans="1:10" outlineLevel="1">
      <c r="C85" s="63" t="s">
        <v>307</v>
      </c>
      <c r="F85" s="56" t="s">
        <v>182</v>
      </c>
    </row>
    <row r="86" spans="1:10" outlineLevel="1">
      <c r="A86" s="115"/>
      <c r="B86" s="115"/>
      <c r="C86" s="96" t="s">
        <v>441</v>
      </c>
      <c r="E86" s="58" t="s">
        <v>35</v>
      </c>
      <c r="F86" s="105"/>
      <c r="G86" s="74" t="s">
        <v>216</v>
      </c>
    </row>
    <row r="87" spans="1:10" outlineLevel="1">
      <c r="A87" s="115"/>
      <c r="B87" s="115"/>
      <c r="C87" s="96" t="s">
        <v>442</v>
      </c>
      <c r="E87" s="58" t="s">
        <v>35</v>
      </c>
      <c r="F87" s="105"/>
      <c r="G87" s="74" t="s">
        <v>216</v>
      </c>
    </row>
    <row r="88" spans="1:10" outlineLevel="1">
      <c r="A88" s="115"/>
      <c r="B88" s="115"/>
      <c r="C88" s="96" t="s">
        <v>286</v>
      </c>
      <c r="E88" s="58" t="s">
        <v>35</v>
      </c>
      <c r="F88" s="105"/>
      <c r="G88" s="74" t="s">
        <v>216</v>
      </c>
    </row>
    <row r="89" spans="1:10" outlineLevel="1">
      <c r="A89" s="115"/>
      <c r="B89" s="115"/>
      <c r="C89" s="96" t="s">
        <v>287</v>
      </c>
      <c r="E89" s="58" t="s">
        <v>35</v>
      </c>
      <c r="F89" s="105"/>
      <c r="G89" s="74" t="s">
        <v>216</v>
      </c>
    </row>
    <row r="90" spans="1:10" outlineLevel="1">
      <c r="A90" s="115"/>
      <c r="B90" s="115"/>
      <c r="C90" s="96" t="s">
        <v>443</v>
      </c>
      <c r="E90" s="58" t="s">
        <v>35</v>
      </c>
      <c r="F90" s="105"/>
      <c r="G90" s="74" t="s">
        <v>216</v>
      </c>
    </row>
    <row r="91" spans="1:10" outlineLevel="1">
      <c r="A91" s="115"/>
      <c r="B91" s="115"/>
      <c r="C91" s="57" t="s">
        <v>449</v>
      </c>
      <c r="E91" s="58" t="s">
        <v>35</v>
      </c>
      <c r="F91" s="105"/>
      <c r="G91" s="74" t="s">
        <v>216</v>
      </c>
    </row>
    <row r="92" spans="1:10" outlineLevel="1">
      <c r="A92" s="115"/>
      <c r="B92" s="115"/>
      <c r="C92" s="57" t="s">
        <v>509</v>
      </c>
      <c r="E92" s="58" t="s">
        <v>35</v>
      </c>
      <c r="F92" s="105"/>
      <c r="G92" s="74" t="s">
        <v>216</v>
      </c>
    </row>
    <row r="93" spans="1:10" outlineLevel="1">
      <c r="A93" s="115"/>
      <c r="B93" s="115"/>
      <c r="C93" s="57" t="s">
        <v>511</v>
      </c>
      <c r="E93" s="58" t="s">
        <v>35</v>
      </c>
      <c r="F93" s="105"/>
      <c r="G93" s="74" t="s">
        <v>216</v>
      </c>
    </row>
    <row r="94" spans="1:10" outlineLevel="1">
      <c r="A94" s="115"/>
      <c r="B94" s="115"/>
      <c r="C94" s="57" t="s">
        <v>450</v>
      </c>
      <c r="E94" s="58" t="s">
        <v>35</v>
      </c>
      <c r="F94" s="105"/>
      <c r="G94" s="74" t="s">
        <v>216</v>
      </c>
    </row>
    <row r="96" spans="1:10">
      <c r="D96" s="16"/>
      <c r="H96" s="16"/>
    </row>
    <row r="97" spans="2:16" ht="15">
      <c r="B97" s="2" t="s">
        <v>452</v>
      </c>
      <c r="D97" s="16"/>
      <c r="H97" s="16"/>
    </row>
    <row r="98" spans="2:16">
      <c r="D98" s="16"/>
      <c r="H98" s="16"/>
    </row>
    <row r="99" spans="2:16" hidden="1" outlineLevel="1">
      <c r="C99" s="63" t="s">
        <v>453</v>
      </c>
      <c r="D99" s="16"/>
      <c r="F99" s="196" t="s">
        <v>124</v>
      </c>
      <c r="G99" s="196" t="s">
        <v>93</v>
      </c>
      <c r="H99" s="196" t="s">
        <v>94</v>
      </c>
    </row>
    <row r="100" spans="2:16" hidden="1" outlineLevel="1">
      <c r="C100" s="96"/>
      <c r="D100" s="16"/>
      <c r="E100" s="58"/>
      <c r="F100" s="282"/>
      <c r="G100" s="282"/>
      <c r="H100" s="282"/>
    </row>
    <row r="101" spans="2:16" hidden="1" outlineLevel="1">
      <c r="C101" s="96"/>
      <c r="D101" s="16"/>
      <c r="E101" s="58"/>
      <c r="F101" s="282"/>
      <c r="G101" s="282"/>
      <c r="H101" s="282"/>
    </row>
    <row r="102" spans="2:16" hidden="1" outlineLevel="1">
      <c r="C102" s="96"/>
      <c r="D102" s="16"/>
      <c r="E102" s="58"/>
      <c r="F102" s="282"/>
      <c r="G102" s="282"/>
      <c r="H102" s="282"/>
    </row>
    <row r="103" spans="2:16" hidden="1" outlineLevel="1">
      <c r="C103" s="96"/>
      <c r="D103" s="16"/>
      <c r="E103" s="58"/>
      <c r="F103" s="282"/>
      <c r="G103" s="282"/>
      <c r="H103" s="282"/>
    </row>
    <row r="104" spans="2:16" hidden="1" outlineLevel="1">
      <c r="C104" s="96"/>
      <c r="D104" s="16"/>
      <c r="E104" s="58"/>
      <c r="F104" s="282"/>
      <c r="G104" s="282"/>
      <c r="H104" s="282"/>
    </row>
    <row r="105" spans="2:16" hidden="1" outlineLevel="1">
      <c r="C105" s="96"/>
      <c r="D105" s="16"/>
      <c r="E105" s="58"/>
      <c r="F105" s="282"/>
      <c r="G105" s="282"/>
      <c r="H105" s="282"/>
    </row>
    <row r="106" spans="2:16" hidden="1" outlineLevel="1">
      <c r="C106" s="96"/>
      <c r="D106" s="16"/>
      <c r="E106" s="58"/>
      <c r="F106" s="282"/>
      <c r="G106" s="282"/>
      <c r="H106" s="282"/>
    </row>
    <row r="107" spans="2:16" hidden="1" outlineLevel="1">
      <c r="C107" s="96"/>
      <c r="D107" s="16"/>
      <c r="E107" s="58"/>
      <c r="F107" s="282"/>
      <c r="G107" s="282"/>
      <c r="H107" s="282"/>
    </row>
    <row r="108" spans="2:16" hidden="1" outlineLevel="1">
      <c r="C108" s="96"/>
      <c r="D108" s="16"/>
      <c r="E108" s="58"/>
      <c r="F108" s="283"/>
      <c r="G108" s="283"/>
      <c r="H108" s="283"/>
    </row>
    <row r="109" spans="2:16" hidden="1" outlineLevel="1">
      <c r="C109" s="96"/>
      <c r="D109" s="16"/>
      <c r="E109" s="58"/>
      <c r="F109" s="283"/>
      <c r="G109" s="283"/>
      <c r="H109" s="283"/>
    </row>
    <row r="110" spans="2:16" hidden="1" outlineLevel="1">
      <c r="C110" s="96"/>
      <c r="D110" s="16"/>
      <c r="E110" s="58"/>
      <c r="F110" s="283"/>
      <c r="G110" s="283"/>
      <c r="H110" s="283"/>
    </row>
    <row r="111" spans="2:16" s="115" customFormat="1" hidden="1" outlineLevel="1">
      <c r="C111" s="116"/>
      <c r="D111" s="97"/>
      <c r="E111" s="255"/>
      <c r="F111" s="283"/>
      <c r="G111" s="283"/>
      <c r="H111" s="283"/>
      <c r="P111" s="97"/>
    </row>
    <row r="112" spans="2:16" hidden="1" outlineLevel="1">
      <c r="C112" s="96"/>
      <c r="D112" s="16"/>
      <c r="E112" s="58"/>
      <c r="F112" s="284"/>
      <c r="G112" s="284"/>
      <c r="H112" s="284"/>
    </row>
    <row r="113" spans="3:8" hidden="1" outlineLevel="1">
      <c r="C113" s="309"/>
      <c r="D113" s="16"/>
      <c r="E113" s="58"/>
      <c r="F113" s="284"/>
      <c r="G113" s="310"/>
      <c r="H113" s="310"/>
    </row>
    <row r="114" spans="3:8" hidden="1" outlineLevel="1">
      <c r="C114" s="96"/>
      <c r="E114" s="58"/>
      <c r="F114" s="284"/>
      <c r="G114" s="284"/>
      <c r="H114" s="284"/>
    </row>
    <row r="115" spans="3:8" hidden="1" outlineLevel="1">
      <c r="C115" s="96"/>
      <c r="E115" s="58"/>
      <c r="F115" s="284"/>
      <c r="G115" s="284"/>
      <c r="H115" s="284"/>
    </row>
    <row r="116" spans="3:8" hidden="1" outlineLevel="1">
      <c r="C116" s="63"/>
      <c r="D116" s="16"/>
      <c r="F116" s="285"/>
      <c r="G116" s="285"/>
      <c r="H116" s="286"/>
    </row>
    <row r="117" spans="3:8" ht="24.75" hidden="1" customHeight="1" outlineLevel="1">
      <c r="C117" s="96"/>
      <c r="E117" s="58"/>
      <c r="F117" s="282"/>
      <c r="G117" s="282"/>
      <c r="H117" s="282"/>
    </row>
    <row r="118" spans="3:8" hidden="1" outlineLevel="1">
      <c r="C118" s="96"/>
      <c r="E118" s="58"/>
      <c r="F118" s="282"/>
      <c r="G118" s="282"/>
      <c r="H118" s="282"/>
    </row>
    <row r="119" spans="3:8" hidden="1" outlineLevel="1">
      <c r="C119" s="96"/>
      <c r="E119" s="58"/>
      <c r="F119" s="282"/>
      <c r="G119" s="282"/>
      <c r="H119" s="282"/>
    </row>
    <row r="120" spans="3:8" hidden="1" outlineLevel="1">
      <c r="C120" s="96"/>
      <c r="E120" s="58"/>
      <c r="F120" s="282"/>
      <c r="G120" s="282"/>
      <c r="H120" s="282"/>
    </row>
    <row r="121" spans="3:8" hidden="1" outlineLevel="1">
      <c r="C121" s="96"/>
      <c r="E121" s="58"/>
      <c r="F121" s="282"/>
      <c r="G121" s="282"/>
      <c r="H121" s="282"/>
    </row>
    <row r="122" spans="3:8" hidden="1" outlineLevel="1">
      <c r="C122" s="96"/>
      <c r="E122" s="58"/>
      <c r="F122" s="282"/>
      <c r="G122" s="282"/>
      <c r="H122" s="282"/>
    </row>
    <row r="123" spans="3:8" collapsed="1">
      <c r="C123" s="96"/>
      <c r="E123" s="58"/>
      <c r="F123" s="282"/>
      <c r="G123" s="282"/>
      <c r="H123" s="282"/>
    </row>
    <row r="124" spans="3:8">
      <c r="C124" s="96"/>
      <c r="E124" s="58"/>
      <c r="F124" s="282"/>
      <c r="G124" s="282"/>
      <c r="H124" s="282"/>
    </row>
    <row r="125" spans="3:8">
      <c r="C125" s="96"/>
      <c r="E125" s="58"/>
      <c r="F125" s="282"/>
      <c r="G125" s="304"/>
      <c r="H125" s="304"/>
    </row>
    <row r="126" spans="3:8">
      <c r="C126" s="96"/>
      <c r="E126" s="58"/>
      <c r="F126" s="282"/>
      <c r="G126" s="304"/>
      <c r="H126" s="304"/>
    </row>
    <row r="127" spans="3:8">
      <c r="C127" s="131"/>
      <c r="E127" s="58"/>
      <c r="F127" s="302"/>
      <c r="G127" s="302"/>
      <c r="H127" s="302"/>
    </row>
    <row r="128" spans="3:8">
      <c r="C128" s="131"/>
      <c r="E128" s="58"/>
      <c r="F128" s="235"/>
      <c r="G128" s="119"/>
      <c r="H128" s="119"/>
    </row>
    <row r="129" spans="2:9" ht="15">
      <c r="B129" s="2" t="s">
        <v>303</v>
      </c>
    </row>
    <row r="130" spans="2:9" ht="15">
      <c r="B130" s="2"/>
    </row>
    <row r="131" spans="2:9" ht="25.5" outlineLevel="1">
      <c r="C131" s="63" t="s">
        <v>156</v>
      </c>
    </row>
    <row r="132" spans="2:9" outlineLevel="1">
      <c r="C132" s="116" t="s">
        <v>128</v>
      </c>
      <c r="E132" s="100" t="s">
        <v>146</v>
      </c>
      <c r="F132" s="88"/>
    </row>
    <row r="133" spans="2:9" outlineLevel="1">
      <c r="C133" s="116" t="s">
        <v>129</v>
      </c>
      <c r="E133" s="100" t="s">
        <v>146</v>
      </c>
      <c r="F133" s="88"/>
    </row>
    <row r="134" spans="2:9" outlineLevel="1">
      <c r="C134" s="116" t="s">
        <v>539</v>
      </c>
      <c r="E134" s="100" t="s">
        <v>146</v>
      </c>
      <c r="F134" s="88"/>
    </row>
    <row r="135" spans="2:9" outlineLevel="1">
      <c r="C135" s="116" t="s">
        <v>89</v>
      </c>
      <c r="E135" s="100" t="s">
        <v>146</v>
      </c>
      <c r="F135" s="88"/>
      <c r="I135" s="228" t="s">
        <v>475</v>
      </c>
    </row>
    <row r="136" spans="2:9" outlineLevel="1"/>
    <row r="137" spans="2:9" outlineLevel="1">
      <c r="C137" s="116" t="s">
        <v>128</v>
      </c>
      <c r="E137" s="100" t="s">
        <v>151</v>
      </c>
      <c r="F137" s="89" t="e">
        <f>F132/G160</f>
        <v>#DIV/0!</v>
      </c>
    </row>
    <row r="138" spans="2:9" outlineLevel="1">
      <c r="C138" s="116" t="s">
        <v>129</v>
      </c>
      <c r="E138" s="100" t="s">
        <v>151</v>
      </c>
      <c r="F138" s="89" t="e">
        <f>F133/G161</f>
        <v>#DIV/0!</v>
      </c>
    </row>
    <row r="139" spans="2:9" outlineLevel="1">
      <c r="C139" s="116" t="s">
        <v>539</v>
      </c>
      <c r="E139" s="100"/>
      <c r="F139" s="89" t="e">
        <f>F134/G162</f>
        <v>#DIV/0!</v>
      </c>
    </row>
    <row r="140" spans="2:9" outlineLevel="1">
      <c r="C140" s="116" t="s">
        <v>89</v>
      </c>
      <c r="E140" s="100" t="s">
        <v>151</v>
      </c>
      <c r="F140" s="89" t="e">
        <f>F135/G163</f>
        <v>#DIV/0!</v>
      </c>
    </row>
    <row r="141" spans="2:9" outlineLevel="1"/>
    <row r="142" spans="2:9" ht="25.5" outlineLevel="1">
      <c r="C142" s="63" t="s">
        <v>478</v>
      </c>
    </row>
    <row r="143" spans="2:9" outlineLevel="1">
      <c r="C143" s="116" t="s">
        <v>128</v>
      </c>
      <c r="E143" s="100" t="s">
        <v>146</v>
      </c>
      <c r="F143" s="88"/>
    </row>
    <row r="144" spans="2:9" outlineLevel="1">
      <c r="C144" s="116" t="s">
        <v>88</v>
      </c>
      <c r="E144" s="100" t="s">
        <v>146</v>
      </c>
      <c r="F144" s="88"/>
    </row>
    <row r="145" spans="2:27" outlineLevel="1">
      <c r="C145" s="116" t="s">
        <v>89</v>
      </c>
      <c r="E145" s="100" t="s">
        <v>146</v>
      </c>
      <c r="F145" s="88"/>
    </row>
    <row r="146" spans="2:27" outlineLevel="1">
      <c r="C146" s="116" t="s">
        <v>90</v>
      </c>
      <c r="E146" s="100" t="s">
        <v>146</v>
      </c>
      <c r="F146" s="88"/>
    </row>
    <row r="147" spans="2:27" outlineLevel="1"/>
    <row r="148" spans="2:27" outlineLevel="1">
      <c r="C148" s="116" t="s">
        <v>128</v>
      </c>
      <c r="E148" s="100" t="s">
        <v>151</v>
      </c>
      <c r="F148" s="89" t="e">
        <f>F143/G170</f>
        <v>#DIV/0!</v>
      </c>
    </row>
    <row r="149" spans="2:27" outlineLevel="1">
      <c r="C149" s="116" t="s">
        <v>129</v>
      </c>
      <c r="E149" s="100" t="s">
        <v>151</v>
      </c>
      <c r="F149" s="89" t="e">
        <f>F144/G171</f>
        <v>#DIV/0!</v>
      </c>
    </row>
    <row r="150" spans="2:27" outlineLevel="1">
      <c r="C150" s="116" t="s">
        <v>89</v>
      </c>
      <c r="E150" s="100" t="s">
        <v>151</v>
      </c>
      <c r="F150" s="89" t="e">
        <f>F145/G172</f>
        <v>#DIV/0!</v>
      </c>
    </row>
    <row r="151" spans="2:27" outlineLevel="1">
      <c r="C151" s="116" t="s">
        <v>90</v>
      </c>
      <c r="F151" s="89" t="e">
        <f>F146/G173</f>
        <v>#DIV/0!</v>
      </c>
    </row>
    <row r="153" spans="2:27" ht="15">
      <c r="B153" s="2" t="s">
        <v>177</v>
      </c>
      <c r="G153" s="300" t="e">
        <f>(SUM(F156:F159)+SUM(F166:F169))/(SUM(G160:G163)+SUM(G170:G173))</f>
        <v>#DIV/0!</v>
      </c>
    </row>
    <row r="154" spans="2:27">
      <c r="H154" s="344" t="s">
        <v>540</v>
      </c>
      <c r="I154" s="345"/>
      <c r="J154" s="345"/>
      <c r="K154" s="345"/>
      <c r="L154" s="345"/>
      <c r="M154" s="345"/>
      <c r="N154" s="345"/>
      <c r="O154" s="345"/>
      <c r="P154" s="345"/>
      <c r="Q154" s="345"/>
      <c r="R154" s="345"/>
      <c r="S154" s="346"/>
      <c r="V154" s="97"/>
      <c r="W154" s="347"/>
      <c r="X154" s="347"/>
      <c r="Y154" s="347"/>
      <c r="Z154" s="347"/>
      <c r="AA154" s="102"/>
    </row>
    <row r="155" spans="2:27" ht="38.25" outlineLevel="1">
      <c r="C155" s="63" t="s">
        <v>4</v>
      </c>
      <c r="F155" s="63" t="s">
        <v>179</v>
      </c>
      <c r="H155" s="117">
        <v>1</v>
      </c>
      <c r="I155" s="117">
        <v>2</v>
      </c>
      <c r="J155" s="117">
        <v>3</v>
      </c>
      <c r="K155" s="117">
        <v>4</v>
      </c>
      <c r="L155" s="117">
        <v>5</v>
      </c>
      <c r="M155" s="117">
        <v>6</v>
      </c>
      <c r="N155" s="117">
        <v>7</v>
      </c>
      <c r="O155" s="117">
        <v>8</v>
      </c>
      <c r="P155" s="117">
        <v>9</v>
      </c>
      <c r="Q155" s="117">
        <v>10</v>
      </c>
      <c r="R155" s="117">
        <v>11</v>
      </c>
      <c r="S155" s="117">
        <v>12</v>
      </c>
      <c r="V155" s="118"/>
      <c r="W155" s="118"/>
      <c r="X155" s="118"/>
      <c r="Y155" s="118"/>
      <c r="Z155" s="118"/>
      <c r="AA155" s="118"/>
    </row>
    <row r="156" spans="2:27" outlineLevel="1">
      <c r="C156" s="116" t="s">
        <v>128</v>
      </c>
      <c r="E156" s="100" t="s">
        <v>178</v>
      </c>
      <c r="F156" s="89">
        <f>SUM(H156:S156)/12</f>
        <v>0</v>
      </c>
      <c r="G156" s="100"/>
      <c r="H156" s="297"/>
      <c r="I156" s="297"/>
      <c r="J156" s="297"/>
      <c r="K156" s="297"/>
      <c r="L156" s="297"/>
      <c r="M156" s="297"/>
      <c r="N156" s="297"/>
      <c r="O156" s="297"/>
      <c r="P156" s="297"/>
      <c r="Q156" s="297"/>
      <c r="R156" s="297"/>
      <c r="S156" s="297"/>
      <c r="V156" s="119"/>
      <c r="W156" s="119"/>
      <c r="X156" s="119"/>
      <c r="Y156" s="119"/>
      <c r="Z156" s="119"/>
      <c r="AA156" s="119"/>
    </row>
    <row r="157" spans="2:27" outlineLevel="1">
      <c r="C157" s="116" t="s">
        <v>129</v>
      </c>
      <c r="E157" s="100" t="s">
        <v>178</v>
      </c>
      <c r="F157" s="89">
        <f>SUM(H157:S157)/12</f>
        <v>0</v>
      </c>
      <c r="G157" s="100"/>
      <c r="H157" s="297"/>
      <c r="I157" s="297"/>
      <c r="J157" s="297"/>
      <c r="K157" s="297"/>
      <c r="L157" s="297"/>
      <c r="M157" s="297"/>
      <c r="N157" s="297"/>
      <c r="O157" s="297"/>
      <c r="P157" s="297"/>
      <c r="Q157" s="297"/>
      <c r="R157" s="297"/>
      <c r="S157" s="297"/>
      <c r="V157" s="119"/>
      <c r="W157" s="119"/>
      <c r="X157" s="119"/>
      <c r="Y157" s="119"/>
      <c r="Z157" s="119"/>
      <c r="AA157" s="119"/>
    </row>
    <row r="158" spans="2:27" outlineLevel="1">
      <c r="C158" s="116" t="s">
        <v>539</v>
      </c>
      <c r="E158" s="100" t="s">
        <v>178</v>
      </c>
      <c r="F158" s="89">
        <f>SUM(H158:S158)/12</f>
        <v>0</v>
      </c>
      <c r="G158" s="100"/>
      <c r="H158" s="297"/>
      <c r="I158" s="297"/>
      <c r="J158" s="297"/>
      <c r="K158" s="297"/>
      <c r="L158" s="297"/>
      <c r="M158" s="297"/>
      <c r="N158" s="297"/>
      <c r="O158" s="297"/>
      <c r="P158" s="297"/>
      <c r="Q158" s="297"/>
      <c r="R158" s="297"/>
      <c r="S158" s="297"/>
      <c r="V158" s="119"/>
      <c r="W158" s="119"/>
      <c r="X158" s="119"/>
      <c r="Y158" s="119"/>
      <c r="Z158" s="119"/>
      <c r="AA158" s="119"/>
    </row>
    <row r="159" spans="2:27" outlineLevel="1">
      <c r="C159" s="116" t="s">
        <v>89</v>
      </c>
      <c r="E159" s="100" t="s">
        <v>178</v>
      </c>
      <c r="F159" s="89">
        <f>SUM(H159:S159)/12</f>
        <v>0</v>
      </c>
      <c r="G159" s="100"/>
      <c r="H159" s="297"/>
      <c r="I159" s="297"/>
      <c r="J159" s="297"/>
      <c r="K159" s="297"/>
      <c r="L159" s="297"/>
      <c r="M159" s="297"/>
      <c r="N159" s="297"/>
      <c r="O159" s="297"/>
      <c r="P159" s="297"/>
      <c r="Q159" s="297"/>
      <c r="R159" s="297"/>
      <c r="S159" s="297"/>
      <c r="V159" s="119"/>
      <c r="W159" s="119"/>
      <c r="X159" s="119"/>
      <c r="Y159" s="119"/>
      <c r="Z159" s="119"/>
      <c r="AA159" s="119"/>
    </row>
    <row r="160" spans="2:27" outlineLevel="1">
      <c r="C160" s="116" t="s">
        <v>128</v>
      </c>
      <c r="E160" s="100" t="s">
        <v>180</v>
      </c>
      <c r="F160" s="299" t="e">
        <f>F156/G160</f>
        <v>#DIV/0!</v>
      </c>
      <c r="G160" s="299">
        <f>SUMIFS('Product list'!$T$5:$T$5,'Product list'!$D$5:$D$5,"Residential",'Product list'!$H$5:$H$5,"1GB",'Product list'!$AI$5:$AI$5,"IN",'Product list'!$AE$5:$AE$5,1)</f>
        <v>0</v>
      </c>
      <c r="O160" s="97"/>
      <c r="P160" s="1"/>
      <c r="V160" s="97"/>
      <c r="W160" s="97"/>
      <c r="X160" s="97"/>
      <c r="Y160" s="97"/>
      <c r="Z160" s="97"/>
      <c r="AA160" s="97"/>
    </row>
    <row r="161" spans="2:27" outlineLevel="1">
      <c r="C161" s="116" t="s">
        <v>129</v>
      </c>
      <c r="E161" s="100" t="s">
        <v>180</v>
      </c>
      <c r="F161" s="299" t="e">
        <f>F157/G161</f>
        <v>#DIV/0!</v>
      </c>
      <c r="G161" s="299">
        <f>SUMIFS('Product list'!$T$5:$T$5,'Product list'!$D$5:$D$5,"Residential",'Product list'!$H$5:$H$5,"15GB",'Product list'!$AI$5:$AI$5,"IN",'Product list'!$AE$5:$AE$5,1)</f>
        <v>0</v>
      </c>
      <c r="O161" s="97"/>
      <c r="P161" s="1"/>
      <c r="V161" s="97"/>
      <c r="W161" s="97"/>
      <c r="X161" s="97"/>
      <c r="Y161" s="97"/>
      <c r="Z161" s="97"/>
      <c r="AA161" s="97"/>
    </row>
    <row r="162" spans="2:27" outlineLevel="1">
      <c r="C162" s="116" t="s">
        <v>539</v>
      </c>
      <c r="E162" s="100" t="s">
        <v>180</v>
      </c>
      <c r="F162" s="299" t="e">
        <f>F158/G162</f>
        <v>#DIV/0!</v>
      </c>
      <c r="G162" s="299">
        <f>SUMIFS('Product list'!$T$5:$T$5,'Product list'!$D$5:$D$5,"Residential",'Product list'!$H$5:$H$5,"15GB",'Product list'!$AI$5:$AI$5,"IN",'Product list'!$AE$5:$AE$5,1)</f>
        <v>0</v>
      </c>
      <c r="O162" s="97"/>
      <c r="P162" s="1"/>
      <c r="V162" s="97"/>
      <c r="W162" s="97"/>
      <c r="X162" s="97"/>
      <c r="Y162" s="97"/>
      <c r="Z162" s="97"/>
      <c r="AA162" s="97"/>
    </row>
    <row r="163" spans="2:27" outlineLevel="1">
      <c r="C163" s="116" t="s">
        <v>89</v>
      </c>
      <c r="E163" s="100" t="s">
        <v>180</v>
      </c>
      <c r="F163" s="299" t="e">
        <f>F159/G163</f>
        <v>#DIV/0!</v>
      </c>
      <c r="G163" s="299">
        <f>SUMIFS('Product list'!$T$5:$T$5,'Product list'!$D$5:$D$5,"Residential",'Product list'!$H$5:$H$5,"Flat",'Product list'!$AI$5:$AI$5,"IN",'Product list'!$AE$5:$AE$5,1)</f>
        <v>0</v>
      </c>
      <c r="O163" s="97"/>
      <c r="P163" s="1"/>
      <c r="V163" s="97"/>
      <c r="W163" s="97"/>
      <c r="X163" s="97"/>
      <c r="Y163" s="97"/>
      <c r="Z163" s="97"/>
      <c r="AA163" s="97"/>
    </row>
    <row r="164" spans="2:27" ht="15" customHeight="1" outlineLevel="1">
      <c r="C164" s="1"/>
      <c r="H164" s="344" t="s">
        <v>540</v>
      </c>
      <c r="I164" s="345"/>
      <c r="J164" s="345"/>
      <c r="K164" s="345"/>
      <c r="L164" s="345"/>
      <c r="M164" s="345"/>
      <c r="N164" s="345"/>
      <c r="O164" s="345"/>
      <c r="P164" s="345"/>
      <c r="Q164" s="345"/>
      <c r="R164" s="345"/>
      <c r="S164" s="346"/>
      <c r="V164" s="347"/>
      <c r="W164" s="347"/>
      <c r="X164" s="347"/>
      <c r="Y164" s="347"/>
      <c r="Z164" s="347"/>
      <c r="AA164" s="102"/>
    </row>
    <row r="165" spans="2:27" ht="38.25" outlineLevel="1">
      <c r="C165" s="63" t="s">
        <v>5</v>
      </c>
      <c r="F165" s="63" t="s">
        <v>179</v>
      </c>
      <c r="H165" s="117">
        <v>1</v>
      </c>
      <c r="I165" s="117">
        <v>2</v>
      </c>
      <c r="J165" s="117">
        <v>3</v>
      </c>
      <c r="K165" s="117">
        <v>4</v>
      </c>
      <c r="L165" s="117">
        <v>5</v>
      </c>
      <c r="M165" s="117">
        <v>6</v>
      </c>
      <c r="N165" s="117">
        <v>7</v>
      </c>
      <c r="O165" s="117">
        <v>8</v>
      </c>
      <c r="P165" s="117">
        <v>9</v>
      </c>
      <c r="Q165" s="117">
        <v>10</v>
      </c>
      <c r="R165" s="117">
        <v>11</v>
      </c>
      <c r="S165" s="117">
        <v>12</v>
      </c>
      <c r="V165" s="118"/>
      <c r="W165" s="118"/>
      <c r="X165" s="118"/>
      <c r="Y165" s="118"/>
      <c r="Z165" s="118"/>
      <c r="AA165" s="118"/>
    </row>
    <row r="166" spans="2:27" outlineLevel="1">
      <c r="C166" s="116" t="s">
        <v>128</v>
      </c>
      <c r="E166" s="100" t="s">
        <v>178</v>
      </c>
      <c r="F166" s="89">
        <f>SUM(H166:S166)/12</f>
        <v>0</v>
      </c>
      <c r="H166" s="297"/>
      <c r="I166" s="297"/>
      <c r="J166" s="297"/>
      <c r="K166" s="297"/>
      <c r="L166" s="297"/>
      <c r="M166" s="297"/>
      <c r="N166" s="297"/>
      <c r="O166" s="297"/>
      <c r="P166" s="297"/>
      <c r="Q166" s="297"/>
      <c r="R166" s="297"/>
      <c r="S166" s="297"/>
      <c r="V166" s="119"/>
      <c r="W166" s="119"/>
      <c r="X166" s="119"/>
      <c r="Y166" s="119"/>
      <c r="Z166" s="119"/>
      <c r="AA166" s="119"/>
    </row>
    <row r="167" spans="2:27" outlineLevel="1">
      <c r="C167" s="116" t="s">
        <v>88</v>
      </c>
      <c r="E167" s="100" t="s">
        <v>178</v>
      </c>
      <c r="F167" s="89">
        <f>SUM(H167:S167)/12</f>
        <v>0</v>
      </c>
      <c r="H167" s="297"/>
      <c r="I167" s="297"/>
      <c r="J167" s="297"/>
      <c r="K167" s="297"/>
      <c r="L167" s="297"/>
      <c r="M167" s="297"/>
      <c r="N167" s="297"/>
      <c r="O167" s="297"/>
      <c r="P167" s="297"/>
      <c r="Q167" s="297"/>
      <c r="R167" s="297"/>
      <c r="S167" s="297"/>
      <c r="V167" s="119"/>
      <c r="W167" s="119"/>
      <c r="X167" s="119"/>
      <c r="Y167" s="119"/>
      <c r="Z167" s="119"/>
      <c r="AA167" s="119"/>
    </row>
    <row r="168" spans="2:27" outlineLevel="1">
      <c r="C168" s="116" t="s">
        <v>89</v>
      </c>
      <c r="E168" s="100" t="s">
        <v>178</v>
      </c>
      <c r="F168" s="89">
        <f>SUM(H168:S168)/12</f>
        <v>0</v>
      </c>
      <c r="H168" s="297"/>
      <c r="I168" s="297"/>
      <c r="J168" s="297"/>
      <c r="K168" s="297"/>
      <c r="L168" s="297"/>
      <c r="M168" s="297"/>
      <c r="N168" s="297"/>
      <c r="O168" s="297"/>
      <c r="P168" s="297"/>
      <c r="Q168" s="297"/>
      <c r="R168" s="297"/>
      <c r="S168" s="297"/>
      <c r="V168" s="119"/>
      <c r="W168" s="119"/>
      <c r="X168" s="119"/>
      <c r="Y168" s="119"/>
      <c r="Z168" s="119"/>
      <c r="AA168" s="119"/>
    </row>
    <row r="169" spans="2:27" outlineLevel="1">
      <c r="C169" s="116" t="s">
        <v>90</v>
      </c>
      <c r="E169" s="100"/>
      <c r="F169" s="89">
        <f>SUM(H169:S169)/12</f>
        <v>0</v>
      </c>
      <c r="H169" s="297"/>
      <c r="I169" s="297"/>
      <c r="J169" s="297"/>
      <c r="K169" s="297"/>
      <c r="L169" s="297"/>
      <c r="M169" s="297"/>
      <c r="N169" s="297"/>
      <c r="O169" s="297"/>
      <c r="P169" s="297"/>
      <c r="Q169" s="297"/>
      <c r="R169" s="297"/>
      <c r="S169" s="297"/>
      <c r="V169" s="119"/>
      <c r="W169" s="119"/>
      <c r="X169" s="119"/>
      <c r="Y169" s="119"/>
      <c r="Z169" s="119"/>
      <c r="AA169" s="119"/>
    </row>
    <row r="170" spans="2:27" outlineLevel="1">
      <c r="C170" s="116" t="s">
        <v>128</v>
      </c>
      <c r="E170" s="100" t="s">
        <v>180</v>
      </c>
      <c r="F170" s="299" t="e">
        <f>F166/G170</f>
        <v>#DIV/0!</v>
      </c>
      <c r="G170" s="299">
        <f>SUMIFS('Product list'!$T$5:$T$5,'Product list'!$D$5:$D$5,"Business",'Product list'!$H$5:$H$5,"1GB",'Product list'!$AI$5:$AI$5,"IN",'Product list'!$AE$5:$AE$5,1)</f>
        <v>0</v>
      </c>
      <c r="O170" s="97"/>
      <c r="P170" s="1"/>
    </row>
    <row r="171" spans="2:27" outlineLevel="1">
      <c r="C171" s="116" t="s">
        <v>129</v>
      </c>
      <c r="E171" s="100" t="s">
        <v>180</v>
      </c>
      <c r="F171" s="299" t="e">
        <f t="shared" ref="F171:F173" si="2">F167/G171</f>
        <v>#DIV/0!</v>
      </c>
      <c r="G171" s="299">
        <f>SUMIFS('Product list'!$T$5:$T$5,'Product list'!$D$5:$D$5,"Business",'Product list'!$H$5:$H$5,"15GB",'Product list'!$AI$5:$AI$5,"IN",'Product list'!$AE$5:$AE$5,1)</f>
        <v>0</v>
      </c>
      <c r="O171" s="97"/>
      <c r="P171" s="1"/>
    </row>
    <row r="172" spans="2:27" outlineLevel="1">
      <c r="C172" s="116" t="s">
        <v>89</v>
      </c>
      <c r="E172" s="100" t="s">
        <v>180</v>
      </c>
      <c r="F172" s="299" t="e">
        <f t="shared" si="2"/>
        <v>#DIV/0!</v>
      </c>
      <c r="G172" s="299">
        <f>SUMIFS('Product list'!$T$5:$T$5,'Product list'!$D$5:$D$5,"Business",'Product list'!$H$5:$H$5,"Flat",'Product list'!$AI$5:$AI$5,"IN",'Product list'!$AE$5:$AE$5,1)</f>
        <v>0</v>
      </c>
      <c r="O172" s="97"/>
      <c r="P172" s="1"/>
    </row>
    <row r="173" spans="2:27" outlineLevel="1">
      <c r="C173" s="116" t="s">
        <v>90</v>
      </c>
      <c r="F173" s="299" t="e">
        <f t="shared" si="2"/>
        <v>#DIV/0!</v>
      </c>
      <c r="G173" s="299">
        <f>SUMIFS('Product list'!$T$5:$T$5,'Product list'!$D$5:$D$5,"Business",'Product list'!$H$5:$H$5,"Business Flat",'Product list'!$AI$5:$AI$5,"IN",'Product list'!$AE$5:$AE$5,1)</f>
        <v>0</v>
      </c>
    </row>
    <row r="175" spans="2:27" ht="15">
      <c r="B175" s="2" t="s">
        <v>308</v>
      </c>
    </row>
    <row r="176" spans="2:27">
      <c r="F176" s="200" t="s">
        <v>182</v>
      </c>
    </row>
    <row r="177" spans="1:16" outlineLevel="1">
      <c r="C177" s="121" t="s">
        <v>133</v>
      </c>
      <c r="D177" s="120"/>
      <c r="E177" s="100" t="s">
        <v>35</v>
      </c>
      <c r="F177" s="105"/>
    </row>
    <row r="178" spans="1:16" outlineLevel="1">
      <c r="C178" s="121" t="s">
        <v>134</v>
      </c>
      <c r="D178" s="120"/>
      <c r="E178" s="100" t="s">
        <v>35</v>
      </c>
      <c r="F178" s="105"/>
    </row>
    <row r="179" spans="1:16" outlineLevel="1">
      <c r="C179" s="116" t="s">
        <v>221</v>
      </c>
      <c r="E179" s="100" t="s">
        <v>35</v>
      </c>
      <c r="F179" s="122"/>
    </row>
    <row r="180" spans="1:16" outlineLevel="1">
      <c r="C180" s="116" t="s">
        <v>222</v>
      </c>
      <c r="E180" s="100" t="s">
        <v>35</v>
      </c>
      <c r="F180" s="122"/>
    </row>
    <row r="182" spans="1:16" s="53" customFormat="1" ht="15.75">
      <c r="A182" s="52"/>
      <c r="B182" s="52" t="s">
        <v>305</v>
      </c>
      <c r="C182" s="95"/>
      <c r="D182" s="52"/>
      <c r="E182" s="52"/>
      <c r="F182" s="52"/>
      <c r="G182" s="52"/>
      <c r="H182" s="52"/>
      <c r="I182" s="52"/>
      <c r="J182" s="52"/>
      <c r="K182" s="52"/>
    </row>
    <row r="184" spans="1:16" ht="15">
      <c r="B184" s="2" t="s">
        <v>95</v>
      </c>
      <c r="P184" s="1"/>
    </row>
    <row r="186" spans="1:16" ht="26.25" customHeight="1" outlineLevel="1">
      <c r="C186" s="63" t="s">
        <v>315</v>
      </c>
      <c r="F186" s="56" t="s">
        <v>182</v>
      </c>
      <c r="P186" s="1"/>
    </row>
    <row r="187" spans="1:16" outlineLevel="1">
      <c r="C187" s="108" t="s">
        <v>223</v>
      </c>
      <c r="E187" s="100" t="s">
        <v>35</v>
      </c>
      <c r="F187" s="123"/>
      <c r="P187" s="1"/>
    </row>
    <row r="188" spans="1:16" outlineLevel="1">
      <c r="C188" s="108" t="s">
        <v>224</v>
      </c>
      <c r="E188" s="100" t="s">
        <v>35</v>
      </c>
      <c r="F188" s="123"/>
      <c r="P188" s="1"/>
    </row>
    <row r="189" spans="1:16" outlineLevel="1">
      <c r="C189" s="108" t="s">
        <v>225</v>
      </c>
      <c r="E189" s="100" t="s">
        <v>35</v>
      </c>
      <c r="F189" s="123"/>
      <c r="P189" s="1"/>
    </row>
    <row r="190" spans="1:16" outlineLevel="1">
      <c r="C190" s="108" t="s">
        <v>226</v>
      </c>
      <c r="E190" s="100" t="s">
        <v>35</v>
      </c>
      <c r="F190" s="123"/>
      <c r="P190" s="1"/>
    </row>
    <row r="191" spans="1:16" outlineLevel="1">
      <c r="P191" s="1"/>
    </row>
    <row r="192" spans="1:16" ht="24.75" customHeight="1" outlineLevel="1">
      <c r="C192" s="63" t="s">
        <v>304</v>
      </c>
      <c r="F192" s="56" t="s">
        <v>182</v>
      </c>
      <c r="G192" s="56" t="s">
        <v>366</v>
      </c>
      <c r="P192" s="1"/>
    </row>
    <row r="193" spans="3:16" outlineLevel="1">
      <c r="C193" s="108" t="s">
        <v>227</v>
      </c>
      <c r="E193" s="100" t="s">
        <v>35</v>
      </c>
      <c r="F193" s="158"/>
      <c r="P193" s="1"/>
    </row>
    <row r="194" spans="3:16" outlineLevel="1">
      <c r="C194" s="108" t="s">
        <v>51</v>
      </c>
      <c r="E194" s="100" t="s">
        <v>35</v>
      </c>
      <c r="F194" s="158"/>
      <c r="P194" s="1"/>
    </row>
    <row r="195" spans="3:16" outlineLevel="1">
      <c r="C195" s="125" t="s">
        <v>341</v>
      </c>
      <c r="E195" s="100" t="s">
        <v>35</v>
      </c>
      <c r="F195" s="124"/>
      <c r="P195" s="1"/>
    </row>
    <row r="196" spans="3:16" outlineLevel="1">
      <c r="C196" s="125" t="s">
        <v>228</v>
      </c>
      <c r="E196" s="100" t="s">
        <v>35</v>
      </c>
      <c r="F196" s="124"/>
      <c r="P196" s="1"/>
    </row>
    <row r="197" spans="3:16" outlineLevel="1">
      <c r="C197" s="125" t="s">
        <v>229</v>
      </c>
      <c r="E197" s="100" t="s">
        <v>35</v>
      </c>
      <c r="F197" s="124"/>
      <c r="P197" s="1"/>
    </row>
    <row r="198" spans="3:16" outlineLevel="1">
      <c r="C198" s="125" t="s">
        <v>230</v>
      </c>
      <c r="E198" s="100" t="s">
        <v>35</v>
      </c>
      <c r="F198" s="124"/>
    </row>
    <row r="199" spans="3:16" s="115" customFormat="1" outlineLevel="1">
      <c r="C199" s="126"/>
      <c r="E199" s="100"/>
      <c r="F199" s="127"/>
      <c r="P199" s="97"/>
    </row>
    <row r="200" spans="3:16" ht="24" customHeight="1" outlineLevel="1">
      <c r="C200" s="63" t="s">
        <v>316</v>
      </c>
      <c r="E200" s="100"/>
      <c r="F200" s="56" t="s">
        <v>313</v>
      </c>
    </row>
    <row r="201" spans="3:16" ht="20.25" customHeight="1" outlineLevel="1">
      <c r="C201" s="96" t="s">
        <v>41</v>
      </c>
      <c r="E201" s="100" t="s">
        <v>35</v>
      </c>
      <c r="F201" s="124"/>
    </row>
    <row r="202" spans="3:16" ht="38.25" outlineLevel="1">
      <c r="C202" s="96" t="s">
        <v>42</v>
      </c>
      <c r="E202" s="100" t="s">
        <v>35</v>
      </c>
      <c r="F202" s="124"/>
    </row>
    <row r="203" spans="3:16" ht="38.25" outlineLevel="1">
      <c r="C203" s="96" t="s">
        <v>43</v>
      </c>
      <c r="E203" s="100" t="s">
        <v>35</v>
      </c>
      <c r="F203" s="124"/>
    </row>
    <row r="204" spans="3:16" outlineLevel="1">
      <c r="C204" s="96" t="s">
        <v>74</v>
      </c>
      <c r="E204" s="100" t="s">
        <v>35</v>
      </c>
      <c r="F204" s="124"/>
    </row>
    <row r="205" spans="3:16" ht="25.5" outlineLevel="1">
      <c r="C205" s="96" t="s">
        <v>75</v>
      </c>
      <c r="E205" s="100" t="s">
        <v>35</v>
      </c>
      <c r="F205" s="124"/>
    </row>
    <row r="206" spans="3:16" ht="25.5" outlineLevel="1">
      <c r="C206" s="96" t="s">
        <v>76</v>
      </c>
      <c r="E206" s="100" t="s">
        <v>35</v>
      </c>
      <c r="F206" s="124"/>
    </row>
    <row r="207" spans="3:16" outlineLevel="1">
      <c r="C207" s="96" t="s">
        <v>52</v>
      </c>
      <c r="E207" s="100" t="s">
        <v>35</v>
      </c>
      <c r="F207" s="124"/>
    </row>
    <row r="208" spans="3:16" ht="25.5" outlineLevel="1">
      <c r="C208" s="96" t="s">
        <v>53</v>
      </c>
      <c r="E208" s="100" t="s">
        <v>35</v>
      </c>
      <c r="F208" s="124"/>
    </row>
    <row r="209" spans="3:16" outlineLevel="1">
      <c r="C209" s="128" t="s">
        <v>107</v>
      </c>
      <c r="E209" s="100" t="s">
        <v>35</v>
      </c>
      <c r="F209" s="124"/>
    </row>
    <row r="210" spans="3:16" outlineLevel="1">
      <c r="C210" s="96" t="s">
        <v>44</v>
      </c>
      <c r="E210" s="100" t="s">
        <v>35</v>
      </c>
      <c r="F210" s="124"/>
    </row>
    <row r="211" spans="3:16" ht="51" outlineLevel="1">
      <c r="C211" s="96" t="s">
        <v>45</v>
      </c>
      <c r="E211" s="100" t="s">
        <v>35</v>
      </c>
      <c r="F211" s="124"/>
    </row>
    <row r="212" spans="3:16" outlineLevel="1">
      <c r="C212" s="96" t="s">
        <v>46</v>
      </c>
      <c r="E212" s="100" t="s">
        <v>35</v>
      </c>
      <c r="F212" s="124"/>
    </row>
    <row r="213" spans="3:16" ht="38.25" outlineLevel="1">
      <c r="C213" s="96" t="s">
        <v>77</v>
      </c>
      <c r="E213" s="100" t="s">
        <v>35</v>
      </c>
      <c r="F213" s="124"/>
    </row>
    <row r="214" spans="3:16" ht="38.25" outlineLevel="1">
      <c r="C214" s="96" t="s">
        <v>78</v>
      </c>
      <c r="E214" s="100" t="s">
        <v>35</v>
      </c>
      <c r="F214" s="124"/>
      <c r="P214" s="1"/>
    </row>
    <row r="215" spans="3:16" ht="25.5" outlineLevel="1">
      <c r="C215" s="96" t="s">
        <v>47</v>
      </c>
      <c r="E215" s="100" t="s">
        <v>35</v>
      </c>
      <c r="F215" s="124"/>
      <c r="P215" s="1"/>
    </row>
    <row r="216" spans="3:16" ht="28.5" customHeight="1" outlineLevel="1">
      <c r="C216" s="96" t="s">
        <v>48</v>
      </c>
      <c r="E216" s="100" t="s">
        <v>35</v>
      </c>
      <c r="F216" s="124"/>
      <c r="P216" s="1"/>
    </row>
    <row r="217" spans="3:16" ht="25.5" outlineLevel="1">
      <c r="C217" s="96" t="s">
        <v>49</v>
      </c>
      <c r="E217" s="100" t="s">
        <v>35</v>
      </c>
      <c r="F217" s="124"/>
      <c r="P217" s="1"/>
    </row>
    <row r="218" spans="3:16" ht="25.5" outlineLevel="1">
      <c r="C218" s="96" t="s">
        <v>79</v>
      </c>
      <c r="E218" s="100" t="s">
        <v>35</v>
      </c>
      <c r="F218" s="124"/>
      <c r="P218" s="1"/>
    </row>
    <row r="219" spans="3:16" ht="25.5" outlineLevel="1">
      <c r="C219" s="96" t="s">
        <v>80</v>
      </c>
      <c r="E219" s="100" t="s">
        <v>35</v>
      </c>
      <c r="F219" s="124"/>
      <c r="P219" s="1"/>
    </row>
    <row r="220" spans="3:16" ht="25.5" outlineLevel="1">
      <c r="C220" s="96" t="s">
        <v>106</v>
      </c>
      <c r="E220" s="100" t="s">
        <v>35</v>
      </c>
      <c r="F220" s="124"/>
      <c r="P220" s="1"/>
    </row>
    <row r="221" spans="3:16" ht="38.25" outlineLevel="1">
      <c r="C221" s="96" t="s">
        <v>54</v>
      </c>
      <c r="E221" s="100" t="s">
        <v>35</v>
      </c>
      <c r="F221" s="160"/>
      <c r="P221" s="1"/>
    </row>
    <row r="222" spans="3:16" ht="38.25" outlineLevel="1">
      <c r="C222" s="96" t="s">
        <v>367</v>
      </c>
      <c r="E222" s="100" t="s">
        <v>39</v>
      </c>
      <c r="F222" s="159"/>
      <c r="P222" s="1"/>
    </row>
    <row r="223" spans="3:16" outlineLevel="1">
      <c r="C223" s="129"/>
      <c r="E223" s="100"/>
      <c r="F223" s="127"/>
      <c r="G223" s="130"/>
      <c r="P223" s="1"/>
    </row>
    <row r="224" spans="3:16" ht="25.5" outlineLevel="1">
      <c r="C224" s="63" t="s">
        <v>310</v>
      </c>
      <c r="E224" s="100"/>
      <c r="F224" s="56" t="s">
        <v>311</v>
      </c>
      <c r="G224" s="130"/>
      <c r="P224" s="1"/>
    </row>
    <row r="225" spans="1:16" ht="38.25" outlineLevel="1">
      <c r="C225" s="96" t="s">
        <v>247</v>
      </c>
      <c r="E225" s="100"/>
      <c r="F225" s="106"/>
      <c r="G225" s="130"/>
      <c r="P225" s="1"/>
    </row>
    <row r="226" spans="1:16" ht="27.75" customHeight="1" outlineLevel="1">
      <c r="C226" s="96" t="s">
        <v>248</v>
      </c>
      <c r="E226" s="100"/>
      <c r="F226" s="106"/>
      <c r="G226" s="130"/>
      <c r="P226" s="1"/>
    </row>
    <row r="227" spans="1:16" outlineLevel="1">
      <c r="C227" s="129"/>
      <c r="E227" s="100"/>
      <c r="F227" s="127"/>
      <c r="G227" s="130"/>
      <c r="P227" s="1"/>
    </row>
    <row r="228" spans="1:16" outlineLevel="1">
      <c r="C228" s="63" t="s">
        <v>318</v>
      </c>
      <c r="E228" s="100"/>
      <c r="F228" s="56" t="s">
        <v>317</v>
      </c>
      <c r="G228" s="130"/>
      <c r="P228" s="1"/>
    </row>
    <row r="229" spans="1:16" ht="38.25" outlineLevel="1">
      <c r="C229" s="96" t="s">
        <v>67</v>
      </c>
      <c r="E229" s="100" t="s">
        <v>35</v>
      </c>
      <c r="F229" s="124"/>
      <c r="G229" s="130"/>
      <c r="P229" s="1"/>
    </row>
    <row r="230" spans="1:16" ht="38.25" outlineLevel="1">
      <c r="C230" s="96" t="s">
        <v>68</v>
      </c>
      <c r="E230" s="100" t="s">
        <v>35</v>
      </c>
      <c r="F230" s="124"/>
      <c r="G230" s="130"/>
      <c r="P230" s="1"/>
    </row>
    <row r="231" spans="1:16" ht="38.25" outlineLevel="1">
      <c r="C231" s="96" t="s">
        <v>72</v>
      </c>
      <c r="E231" s="100" t="s">
        <v>35</v>
      </c>
      <c r="F231" s="124"/>
      <c r="G231" s="130"/>
      <c r="P231" s="1"/>
    </row>
    <row r="232" spans="1:16" outlineLevel="1">
      <c r="C232" s="96" t="s">
        <v>244</v>
      </c>
      <c r="E232" s="100" t="s">
        <v>35</v>
      </c>
      <c r="F232" s="124"/>
      <c r="P232" s="1"/>
    </row>
    <row r="233" spans="1:16" ht="25.5" outlineLevel="1">
      <c r="C233" s="96" t="s">
        <v>245</v>
      </c>
      <c r="E233" s="100" t="s">
        <v>35</v>
      </c>
      <c r="F233" s="124"/>
      <c r="P233" s="1"/>
    </row>
    <row r="234" spans="1:16" outlineLevel="1">
      <c r="C234" s="131"/>
      <c r="E234" s="100"/>
      <c r="F234" s="127"/>
      <c r="P234" s="1"/>
    </row>
    <row r="235" spans="1:16" ht="38.25" outlineLevel="1">
      <c r="C235" s="63" t="s">
        <v>312</v>
      </c>
      <c r="E235" s="100"/>
      <c r="F235" s="63" t="s">
        <v>313</v>
      </c>
      <c r="P235" s="1"/>
    </row>
    <row r="236" spans="1:16" outlineLevel="1">
      <c r="C236" s="57" t="s">
        <v>240</v>
      </c>
      <c r="E236" s="100" t="s">
        <v>35</v>
      </c>
      <c r="F236" s="124"/>
      <c r="P236" s="1"/>
    </row>
    <row r="237" spans="1:16" outlineLevel="1">
      <c r="C237" s="57" t="s">
        <v>241</v>
      </c>
      <c r="E237" s="100" t="s">
        <v>35</v>
      </c>
      <c r="F237" s="124"/>
      <c r="P237" s="1"/>
    </row>
    <row r="238" spans="1:16">
      <c r="C238" s="131"/>
      <c r="E238" s="100"/>
      <c r="F238" s="127"/>
      <c r="P238" s="1"/>
    </row>
    <row r="239" spans="1:16">
      <c r="C239" s="131"/>
      <c r="P239" s="1"/>
    </row>
    <row r="240" spans="1:16" s="53" customFormat="1" ht="15.75">
      <c r="A240" s="52"/>
      <c r="B240" s="52" t="s">
        <v>288</v>
      </c>
      <c r="C240" s="95"/>
      <c r="D240" s="52"/>
      <c r="E240" s="52"/>
      <c r="F240" s="52"/>
      <c r="G240" s="52"/>
      <c r="H240" s="52"/>
      <c r="I240" s="52"/>
      <c r="J240" s="52"/>
      <c r="K240" s="52"/>
    </row>
    <row r="242" spans="2:16" s="54" customFormat="1" ht="15">
      <c r="B242" s="55" t="s">
        <v>0</v>
      </c>
      <c r="C242" s="132"/>
    </row>
    <row r="244" spans="2:16" ht="25.5" outlineLevel="1">
      <c r="C244" s="63" t="s">
        <v>353</v>
      </c>
      <c r="P244" s="1"/>
    </row>
    <row r="245" spans="2:16" outlineLevel="1">
      <c r="C245" s="108" t="s">
        <v>355</v>
      </c>
      <c r="P245" s="1"/>
    </row>
    <row r="246" spans="2:16" outlineLevel="1">
      <c r="C246" s="108" t="s">
        <v>231</v>
      </c>
      <c r="P246" s="1"/>
    </row>
    <row r="247" spans="2:16" outlineLevel="1">
      <c r="C247" s="108" t="s">
        <v>183</v>
      </c>
      <c r="P247" s="1"/>
    </row>
    <row r="248" spans="2:16" outlineLevel="1">
      <c r="C248" s="108" t="s">
        <v>1</v>
      </c>
      <c r="P248" s="1"/>
    </row>
    <row r="249" spans="2:16" outlineLevel="1">
      <c r="C249" s="108" t="s">
        <v>253</v>
      </c>
      <c r="P249" s="1"/>
    </row>
    <row r="250" spans="2:16" outlineLevel="1">
      <c r="C250" s="108" t="s">
        <v>232</v>
      </c>
      <c r="P250" s="1"/>
    </row>
    <row r="251" spans="2:16" outlineLevel="1">
      <c r="P251" s="1"/>
    </row>
    <row r="252" spans="2:16" ht="25.5" customHeight="1" outlineLevel="1">
      <c r="C252" s="63" t="s">
        <v>354</v>
      </c>
      <c r="F252" s="63" t="s">
        <v>498</v>
      </c>
      <c r="G252" s="63" t="s">
        <v>499</v>
      </c>
      <c r="H252" s="236" t="s">
        <v>31</v>
      </c>
      <c r="P252" s="1"/>
    </row>
    <row r="253" spans="2:16" customFormat="1" ht="15" outlineLevel="1">
      <c r="C253" s="108" t="s">
        <v>494</v>
      </c>
      <c r="E253" s="100" t="s">
        <v>35</v>
      </c>
      <c r="F253" s="1"/>
      <c r="G253" s="123"/>
      <c r="H253" s="1"/>
      <c r="I253" s="1"/>
    </row>
    <row r="254" spans="2:16" outlineLevel="1">
      <c r="C254" s="108" t="s">
        <v>355</v>
      </c>
      <c r="E254" s="100"/>
      <c r="H254" s="133">
        <v>1</v>
      </c>
      <c r="P254" s="1"/>
    </row>
    <row r="255" spans="2:16" outlineLevel="1">
      <c r="C255" s="108" t="s">
        <v>183</v>
      </c>
      <c r="E255" s="100" t="s">
        <v>35</v>
      </c>
      <c r="F255" s="123"/>
      <c r="H255" s="133">
        <v>2</v>
      </c>
      <c r="I255" s="1">
        <v>1</v>
      </c>
      <c r="P255" s="1"/>
    </row>
    <row r="256" spans="2:16" outlineLevel="1">
      <c r="C256" s="108" t="s">
        <v>1</v>
      </c>
      <c r="E256" s="100" t="s">
        <v>35</v>
      </c>
      <c r="F256" s="123"/>
      <c r="G256" s="123"/>
      <c r="H256" s="133">
        <v>3</v>
      </c>
      <c r="I256" s="1">
        <v>2</v>
      </c>
      <c r="P256" s="1"/>
    </row>
    <row r="257" spans="2:16" outlineLevel="1">
      <c r="C257" s="108" t="s">
        <v>495</v>
      </c>
      <c r="E257" s="100" t="s">
        <v>35</v>
      </c>
      <c r="H257" s="133">
        <v>4</v>
      </c>
      <c r="I257" s="1">
        <v>3</v>
      </c>
      <c r="P257" s="1"/>
    </row>
    <row r="258" spans="2:16" ht="22.5" customHeight="1" outlineLevel="1">
      <c r="C258" s="108" t="s">
        <v>496</v>
      </c>
      <c r="E258" s="100" t="s">
        <v>35</v>
      </c>
      <c r="H258" s="133">
        <v>5</v>
      </c>
      <c r="I258" s="1">
        <v>4</v>
      </c>
      <c r="P258" s="1"/>
    </row>
    <row r="259" spans="2:16" outlineLevel="1">
      <c r="C259" s="108" t="s">
        <v>497</v>
      </c>
      <c r="H259" s="133">
        <v>6</v>
      </c>
      <c r="I259" s="1">
        <v>5</v>
      </c>
      <c r="P259" s="1"/>
    </row>
    <row r="261" spans="2:16" s="54" customFormat="1" ht="15">
      <c r="B261" s="55" t="s">
        <v>289</v>
      </c>
      <c r="C261" s="132"/>
    </row>
    <row r="263" spans="2:16" outlineLevel="1">
      <c r="C263" s="63" t="s">
        <v>289</v>
      </c>
      <c r="F263" s="56" t="s">
        <v>31</v>
      </c>
      <c r="P263" s="1"/>
    </row>
    <row r="264" spans="2:16" outlineLevel="1">
      <c r="C264" s="108" t="s">
        <v>217</v>
      </c>
      <c r="F264" s="133">
        <v>1</v>
      </c>
      <c r="P264" s="1"/>
    </row>
    <row r="265" spans="2:16" outlineLevel="1">
      <c r="C265" s="108" t="s">
        <v>218</v>
      </c>
      <c r="F265" s="133">
        <v>2</v>
      </c>
      <c r="P265" s="1"/>
    </row>
    <row r="266" spans="2:16" outlineLevel="1">
      <c r="C266" s="108" t="s">
        <v>219</v>
      </c>
      <c r="F266" s="133">
        <v>3</v>
      </c>
      <c r="P266" s="1"/>
    </row>
    <row r="268" spans="2:16" s="54" customFormat="1" ht="15">
      <c r="B268" s="55" t="s">
        <v>459</v>
      </c>
      <c r="C268" s="132"/>
    </row>
    <row r="270" spans="2:16" outlineLevel="1">
      <c r="C270" s="63" t="s">
        <v>289</v>
      </c>
      <c r="F270" s="197" t="s">
        <v>31</v>
      </c>
      <c r="P270" s="1"/>
    </row>
    <row r="271" spans="2:16" outlineLevel="1">
      <c r="C271" s="108">
        <v>2016</v>
      </c>
      <c r="F271" s="133">
        <v>1</v>
      </c>
      <c r="P271" s="1"/>
    </row>
    <row r="272" spans="2:16" outlineLevel="1">
      <c r="C272" s="108">
        <v>2017</v>
      </c>
      <c r="F272" s="133">
        <v>2</v>
      </c>
      <c r="P272" s="1"/>
    </row>
    <row r="273" spans="2:16" outlineLevel="1">
      <c r="C273" s="108">
        <v>2018</v>
      </c>
      <c r="F273" s="133">
        <v>3</v>
      </c>
      <c r="P273" s="1"/>
    </row>
    <row r="275" spans="2:16" s="54" customFormat="1" ht="15">
      <c r="B275" s="55" t="s">
        <v>460</v>
      </c>
      <c r="C275" s="132"/>
    </row>
    <row r="277" spans="2:16" outlineLevel="1">
      <c r="C277" s="63" t="s">
        <v>289</v>
      </c>
      <c r="F277" s="197" t="s">
        <v>31</v>
      </c>
      <c r="P277" s="1"/>
    </row>
    <row r="278" spans="2:16" outlineLevel="1">
      <c r="C278" s="199">
        <v>0.05</v>
      </c>
      <c r="F278" s="133">
        <v>1</v>
      </c>
      <c r="P278" s="1"/>
    </row>
    <row r="279" spans="2:16" outlineLevel="1">
      <c r="C279" s="199">
        <v>0.1</v>
      </c>
      <c r="F279" s="133">
        <v>2</v>
      </c>
      <c r="P279" s="1"/>
    </row>
    <row r="280" spans="2:16" outlineLevel="1">
      <c r="C280" s="199">
        <v>0.15</v>
      </c>
      <c r="F280" s="133">
        <v>3</v>
      </c>
      <c r="P280" s="1"/>
    </row>
    <row r="281" spans="2:16" outlineLevel="1">
      <c r="C281" s="199">
        <v>0.2</v>
      </c>
      <c r="F281" s="133">
        <v>4</v>
      </c>
      <c r="P281" s="1"/>
    </row>
    <row r="282" spans="2:16" outlineLevel="1">
      <c r="C282" s="199">
        <v>0.23499999999999999</v>
      </c>
      <c r="F282" s="133">
        <v>6</v>
      </c>
      <c r="P282" s="1"/>
    </row>
    <row r="283" spans="2:16" outlineLevel="1">
      <c r="C283" s="199">
        <v>0.25</v>
      </c>
      <c r="F283" s="133">
        <v>5</v>
      </c>
      <c r="P283" s="1"/>
    </row>
  </sheetData>
  <autoFilter ref="C15:V16"/>
  <mergeCells count="9">
    <mergeCell ref="H164:S164"/>
    <mergeCell ref="V164:Z164"/>
    <mergeCell ref="X23:Z23"/>
    <mergeCell ref="AF14:AH14"/>
    <mergeCell ref="J14:L14"/>
    <mergeCell ref="X14:AD14"/>
    <mergeCell ref="AB23:AD23"/>
    <mergeCell ref="H154:S154"/>
    <mergeCell ref="W154:Z154"/>
  </mergeCells>
  <conditionalFormatting sqref="Q17:T17">
    <cfRule type="containsText" dxfId="3" priority="3" operator="containsText" text="OUT">
      <formula>NOT(ISERROR(SEARCH("OUT",Q17)))</formula>
    </cfRule>
    <cfRule type="containsText" dxfId="2" priority="4" operator="containsText" text="IN">
      <formula>NOT(ISERROR(SEARCH("IN",Q17)))</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K353"/>
  <sheetViews>
    <sheetView showGridLines="0" topLeftCell="A28" zoomScale="80" zoomScaleNormal="80" workbookViewId="0">
      <selection activeCell="L6" sqref="L6"/>
    </sheetView>
  </sheetViews>
  <sheetFormatPr defaultColWidth="11.42578125" defaultRowHeight="14.25"/>
  <cols>
    <col min="1" max="1" width="6.28515625" style="1" customWidth="1"/>
    <col min="2" max="2" width="36.28515625" style="15" customWidth="1"/>
    <col min="3" max="3" width="13.85546875" style="15" bestFit="1" customWidth="1"/>
    <col min="4" max="16" width="16.28515625" style="15" customWidth="1"/>
    <col min="17" max="17" width="25" style="15" customWidth="1"/>
    <col min="18" max="18" width="16.28515625" style="15" customWidth="1"/>
    <col min="19" max="22" width="18.140625" style="15" bestFit="1" customWidth="1"/>
    <col min="23" max="24" width="11.42578125" style="15"/>
    <col min="25" max="25" width="12.85546875" style="15" bestFit="1" customWidth="1"/>
    <col min="26" max="49" width="11.42578125" style="15"/>
    <col min="50" max="50" width="14.28515625" style="15" bestFit="1" customWidth="1"/>
    <col min="51" max="51" width="11.42578125" style="15"/>
    <col min="52" max="52" width="17.140625" style="15" customWidth="1"/>
    <col min="53" max="16384" width="11.42578125" style="15"/>
  </cols>
  <sheetData>
    <row r="1" spans="1:22">
      <c r="A1" s="135"/>
    </row>
    <row r="2" spans="1:22" s="53" customFormat="1" ht="16.5" thickBot="1">
      <c r="A2" s="52"/>
      <c r="B2" s="52" t="s">
        <v>423</v>
      </c>
      <c r="C2" s="52"/>
      <c r="D2" s="52"/>
      <c r="E2" s="52"/>
      <c r="F2" s="52"/>
      <c r="G2" s="52"/>
      <c r="H2" s="52"/>
      <c r="I2" s="52"/>
      <c r="J2" s="52"/>
    </row>
    <row r="3" spans="1:22" ht="16.5" thickTop="1" thickBot="1">
      <c r="A3" s="135"/>
      <c r="C3" s="58"/>
      <c r="J3" s="210"/>
      <c r="K3" s="353" t="s">
        <v>465</v>
      </c>
      <c r="L3" s="353"/>
      <c r="M3" s="353"/>
      <c r="N3" s="354"/>
      <c r="V3" s="307" t="s">
        <v>528</v>
      </c>
    </row>
    <row r="4" spans="1:22" ht="15.75" thickBot="1">
      <c r="A4" s="135"/>
      <c r="B4" s="178" t="s">
        <v>421</v>
      </c>
      <c r="C4" s="58"/>
      <c r="J4" s="211"/>
      <c r="K4" s="209">
        <v>2013</v>
      </c>
      <c r="L4" s="209">
        <v>2014</v>
      </c>
      <c r="M4" s="209">
        <v>2015</v>
      </c>
      <c r="N4" s="212">
        <v>2016</v>
      </c>
      <c r="O4" s="212">
        <v>2017</v>
      </c>
      <c r="Q4" s="15" t="s">
        <v>467</v>
      </c>
      <c r="R4" s="217">
        <v>2014</v>
      </c>
      <c r="S4" s="217">
        <v>2015</v>
      </c>
      <c r="T4" s="217">
        <v>2016</v>
      </c>
      <c r="U4" s="217">
        <v>2017</v>
      </c>
      <c r="V4" s="217">
        <v>2018</v>
      </c>
    </row>
    <row r="5" spans="1:22" ht="15.75" thickBot="1">
      <c r="A5" s="135"/>
      <c r="B5" s="174" t="s">
        <v>411</v>
      </c>
      <c r="C5" s="58" t="s">
        <v>31</v>
      </c>
      <c r="D5" s="176"/>
      <c r="J5" s="213" t="s">
        <v>466</v>
      </c>
      <c r="K5" s="221">
        <v>1576936</v>
      </c>
      <c r="L5" s="221">
        <v>1500250</v>
      </c>
      <c r="M5" s="221">
        <v>1426703</v>
      </c>
      <c r="N5" s="222">
        <v>1405010</v>
      </c>
      <c r="O5" s="222">
        <v>1403776</v>
      </c>
      <c r="Q5" s="15" t="s">
        <v>468</v>
      </c>
      <c r="R5" s="218"/>
      <c r="S5" s="218"/>
      <c r="T5" s="218"/>
      <c r="U5" s="218"/>
      <c r="V5" s="218"/>
    </row>
    <row r="6" spans="1:22" ht="15.75" thickBot="1">
      <c r="A6" s="135"/>
      <c r="B6" s="174" t="s">
        <v>412</v>
      </c>
      <c r="C6" s="58" t="s">
        <v>31</v>
      </c>
      <c r="D6" s="176"/>
      <c r="I6" s="250"/>
      <c r="J6" s="214">
        <v>0.25</v>
      </c>
      <c r="K6" s="223">
        <v>394234</v>
      </c>
      <c r="L6" s="223">
        <v>375062.5</v>
      </c>
      <c r="M6" s="223">
        <v>356675.75</v>
      </c>
      <c r="N6" s="224">
        <v>351252.5</v>
      </c>
      <c r="O6" s="224">
        <v>350944</v>
      </c>
      <c r="Q6" s="15" t="s">
        <v>469</v>
      </c>
      <c r="R6" s="218"/>
      <c r="S6" s="218"/>
      <c r="T6" s="218"/>
      <c r="U6" s="218"/>
      <c r="V6" s="218"/>
    </row>
    <row r="7" spans="1:22" ht="15.75" thickBot="1">
      <c r="A7" s="135"/>
      <c r="B7" s="174" t="s">
        <v>413</v>
      </c>
      <c r="C7" s="58" t="s">
        <v>31</v>
      </c>
      <c r="D7" s="176"/>
      <c r="J7" s="213" t="s">
        <v>537</v>
      </c>
      <c r="K7" s="221">
        <v>923887</v>
      </c>
      <c r="L7" s="221">
        <v>952182</v>
      </c>
      <c r="M7" s="221">
        <v>986215</v>
      </c>
      <c r="N7" s="222">
        <v>1043795</v>
      </c>
      <c r="O7" s="222">
        <v>1077798</v>
      </c>
      <c r="R7" s="219">
        <f>SUM(R5:R6)</f>
        <v>0</v>
      </c>
      <c r="S7" s="219">
        <f>SUM(S5:S6)</f>
        <v>0</v>
      </c>
      <c r="T7" s="219">
        <f>SUM(T5:T6)</f>
        <v>0</v>
      </c>
      <c r="U7" s="219">
        <f>SUM(U5:U6)</f>
        <v>0</v>
      </c>
      <c r="V7" s="219">
        <f>SUM(V5:V6)</f>
        <v>0</v>
      </c>
    </row>
    <row r="8" spans="1:22" ht="15.75" thickBot="1">
      <c r="A8" s="135"/>
      <c r="J8" s="214">
        <v>0.25</v>
      </c>
      <c r="K8" s="223">
        <v>230971.75</v>
      </c>
      <c r="L8" s="223">
        <v>238045.5</v>
      </c>
      <c r="M8" s="223">
        <v>246553.75</v>
      </c>
      <c r="N8" s="224">
        <v>260948.75</v>
      </c>
      <c r="O8" s="224">
        <v>269449.5</v>
      </c>
    </row>
    <row r="9" spans="1:22" ht="15.75" thickBot="1">
      <c r="A9" s="135"/>
      <c r="B9" s="174" t="s">
        <v>427</v>
      </c>
      <c r="C9" s="58" t="s">
        <v>35</v>
      </c>
      <c r="D9" s="187"/>
      <c r="E9" s="74" t="s">
        <v>527</v>
      </c>
      <c r="J9" s="213" t="s">
        <v>14</v>
      </c>
      <c r="K9" s="221">
        <v>390918</v>
      </c>
      <c r="L9" s="221">
        <v>393717</v>
      </c>
      <c r="M9" s="221">
        <v>386804</v>
      </c>
      <c r="N9" s="222">
        <v>398436</v>
      </c>
      <c r="O9" s="222">
        <v>409057</v>
      </c>
    </row>
    <row r="10" spans="1:22" ht="15.75" thickBot="1">
      <c r="A10" s="135"/>
      <c r="J10" s="215">
        <v>0.25</v>
      </c>
      <c r="K10" s="225">
        <v>97729.5</v>
      </c>
      <c r="L10" s="225">
        <v>98429.25</v>
      </c>
      <c r="M10" s="225">
        <v>96701</v>
      </c>
      <c r="N10" s="226">
        <v>99609</v>
      </c>
      <c r="O10" s="226">
        <v>102264.25</v>
      </c>
    </row>
    <row r="11" spans="1:22" ht="15" thickTop="1">
      <c r="A11" s="135"/>
      <c r="B11" s="174" t="s">
        <v>455</v>
      </c>
      <c r="D11" s="176"/>
      <c r="E11" s="15" t="e">
        <f>VLOOKUP(D11,Parameters!C271:F273,4,FALSE)</f>
        <v>#N/A</v>
      </c>
    </row>
    <row r="12" spans="1:22">
      <c r="A12" s="135"/>
      <c r="B12" s="174" t="s">
        <v>456</v>
      </c>
      <c r="D12" s="187"/>
      <c r="E12" s="15" t="e">
        <f>VLOOKUP(D12,Parameters!C278:F283,4,FALSE)</f>
        <v>#N/A</v>
      </c>
    </row>
    <row r="13" spans="1:22">
      <c r="A13" s="135"/>
    </row>
    <row r="14" spans="1:22">
      <c r="A14" s="135"/>
      <c r="B14" s="174" t="s">
        <v>472</v>
      </c>
      <c r="C14" s="58" t="s">
        <v>31</v>
      </c>
      <c r="D14" s="176"/>
    </row>
    <row r="15" spans="1:22">
      <c r="A15" s="135"/>
    </row>
    <row r="16" spans="1:22" s="53" customFormat="1" ht="15.75">
      <c r="A16" s="52"/>
      <c r="B16" s="52" t="s">
        <v>457</v>
      </c>
      <c r="C16" s="52"/>
      <c r="D16" s="52"/>
      <c r="E16" s="52"/>
      <c r="F16" s="52"/>
      <c r="G16" s="52"/>
      <c r="H16" s="52"/>
      <c r="I16" s="52"/>
      <c r="J16" s="52"/>
    </row>
    <row r="17" spans="1:18">
      <c r="A17" s="135"/>
    </row>
    <row r="18" spans="1:18" ht="38.25">
      <c r="A18" s="135"/>
      <c r="D18" s="171" t="s">
        <v>37</v>
      </c>
      <c r="E18" s="171" t="s">
        <v>391</v>
      </c>
      <c r="F18" s="171" t="s">
        <v>392</v>
      </c>
      <c r="G18" s="172" t="s">
        <v>393</v>
      </c>
      <c r="H18" s="171" t="s">
        <v>394</v>
      </c>
      <c r="I18" s="172" t="s">
        <v>395</v>
      </c>
      <c r="J18" s="171" t="s">
        <v>396</v>
      </c>
      <c r="K18" s="171" t="s">
        <v>397</v>
      </c>
      <c r="L18" s="172" t="s">
        <v>398</v>
      </c>
      <c r="M18" s="171" t="s">
        <v>399</v>
      </c>
      <c r="N18" s="171" t="s">
        <v>400</v>
      </c>
      <c r="O18" s="172" t="s">
        <v>401</v>
      </c>
      <c r="P18" s="171" t="s">
        <v>402</v>
      </c>
      <c r="Q18" s="172" t="s">
        <v>403</v>
      </c>
      <c r="R18" s="171" t="s">
        <v>404</v>
      </c>
    </row>
    <row r="19" spans="1:18">
      <c r="A19" s="135"/>
      <c r="B19" s="251" t="s">
        <v>194</v>
      </c>
      <c r="C19" s="58" t="s">
        <v>405</v>
      </c>
      <c r="D19" s="306">
        <f>SUM(E19:R19)</f>
        <v>0</v>
      </c>
      <c r="E19" s="198"/>
      <c r="F19" s="198"/>
      <c r="G19" s="198"/>
      <c r="H19" s="198">
        <v>0</v>
      </c>
      <c r="I19" s="198">
        <v>0</v>
      </c>
      <c r="J19" s="198">
        <v>0</v>
      </c>
      <c r="K19" s="198">
        <v>0</v>
      </c>
      <c r="L19" s="198">
        <v>0</v>
      </c>
      <c r="M19" s="198"/>
      <c r="N19" s="198"/>
      <c r="O19" s="198"/>
      <c r="P19" s="198"/>
      <c r="Q19" s="198"/>
      <c r="R19" s="198"/>
    </row>
    <row r="20" spans="1:18">
      <c r="A20" s="135"/>
      <c r="B20" s="174" t="s">
        <v>14</v>
      </c>
      <c r="C20" s="58" t="s">
        <v>405</v>
      </c>
      <c r="D20" s="175">
        <f t="shared" ref="D20:D22" si="0">SUM(E20:R20)</f>
        <v>0</v>
      </c>
      <c r="E20" s="198">
        <v>0</v>
      </c>
      <c r="F20" s="198">
        <v>0</v>
      </c>
      <c r="G20" s="198"/>
      <c r="H20" s="198">
        <v>0</v>
      </c>
      <c r="I20" s="198">
        <v>0</v>
      </c>
      <c r="J20" s="198">
        <v>0</v>
      </c>
      <c r="K20" s="198">
        <v>0</v>
      </c>
      <c r="L20" s="198">
        <v>0</v>
      </c>
      <c r="M20" s="198"/>
      <c r="N20" s="198"/>
      <c r="O20" s="198"/>
      <c r="P20" s="198"/>
      <c r="Q20" s="198"/>
      <c r="R20" s="198"/>
    </row>
    <row r="21" spans="1:18">
      <c r="A21" s="135"/>
      <c r="B21" s="174" t="s">
        <v>406</v>
      </c>
      <c r="C21" s="58" t="s">
        <v>405</v>
      </c>
      <c r="D21" s="175">
        <f t="shared" si="0"/>
        <v>0</v>
      </c>
      <c r="E21" s="198">
        <v>0</v>
      </c>
      <c r="F21" s="198">
        <v>0</v>
      </c>
      <c r="G21" s="198"/>
      <c r="H21" s="198">
        <v>0</v>
      </c>
      <c r="I21" s="198">
        <v>0</v>
      </c>
      <c r="J21" s="198">
        <v>0</v>
      </c>
      <c r="K21" s="198">
        <v>0</v>
      </c>
      <c r="L21" s="198">
        <v>0</v>
      </c>
      <c r="M21" s="198"/>
      <c r="N21" s="198"/>
      <c r="O21" s="198"/>
      <c r="P21" s="198"/>
      <c r="Q21" s="198"/>
      <c r="R21" s="198"/>
    </row>
    <row r="22" spans="1:18">
      <c r="A22" s="135"/>
      <c r="B22" s="174" t="s">
        <v>407</v>
      </c>
      <c r="C22" s="58" t="s">
        <v>405</v>
      </c>
      <c r="D22" s="175">
        <f t="shared" si="0"/>
        <v>0</v>
      </c>
      <c r="E22" s="198">
        <v>0</v>
      </c>
      <c r="F22" s="198">
        <v>0</v>
      </c>
      <c r="G22" s="198"/>
      <c r="H22" s="198">
        <v>0</v>
      </c>
      <c r="I22" s="198">
        <v>0</v>
      </c>
      <c r="J22" s="198">
        <v>0</v>
      </c>
      <c r="K22" s="198">
        <v>0</v>
      </c>
      <c r="L22" s="198">
        <v>0</v>
      </c>
      <c r="M22" s="198"/>
      <c r="N22" s="198"/>
      <c r="O22" s="198"/>
      <c r="P22" s="198"/>
      <c r="Q22" s="198"/>
      <c r="R22" s="198"/>
    </row>
    <row r="23" spans="1:18">
      <c r="A23" s="135"/>
      <c r="B23" s="174" t="s">
        <v>37</v>
      </c>
      <c r="C23" s="58" t="s">
        <v>405</v>
      </c>
      <c r="D23" s="175">
        <f>SUM(D19:D22)</f>
        <v>0</v>
      </c>
      <c r="E23" s="175">
        <v>0</v>
      </c>
      <c r="F23" s="175">
        <v>0</v>
      </c>
      <c r="G23" s="175">
        <f t="shared" ref="G23:R23" si="1">SUM(G20:G22)</f>
        <v>0</v>
      </c>
      <c r="H23" s="175">
        <f t="shared" si="1"/>
        <v>0</v>
      </c>
      <c r="I23" s="175">
        <f t="shared" si="1"/>
        <v>0</v>
      </c>
      <c r="J23" s="175">
        <f t="shared" si="1"/>
        <v>0</v>
      </c>
      <c r="K23" s="175">
        <f t="shared" si="1"/>
        <v>0</v>
      </c>
      <c r="L23" s="175">
        <f t="shared" si="1"/>
        <v>0</v>
      </c>
      <c r="M23" s="175">
        <f t="shared" si="1"/>
        <v>0</v>
      </c>
      <c r="N23" s="175">
        <f t="shared" si="1"/>
        <v>0</v>
      </c>
      <c r="O23" s="175">
        <f t="shared" si="1"/>
        <v>0</v>
      </c>
      <c r="P23" s="175">
        <f t="shared" si="1"/>
        <v>0</v>
      </c>
      <c r="Q23" s="175">
        <f t="shared" si="1"/>
        <v>0</v>
      </c>
      <c r="R23" s="175">
        <f t="shared" si="1"/>
        <v>0</v>
      </c>
    </row>
    <row r="24" spans="1:18">
      <c r="A24" s="135"/>
      <c r="C24" s="58"/>
    </row>
    <row r="25" spans="1:18">
      <c r="A25" s="135"/>
      <c r="B25" s="174" t="s">
        <v>417</v>
      </c>
      <c r="C25" s="58" t="s">
        <v>35</v>
      </c>
      <c r="D25" s="176">
        <v>0</v>
      </c>
      <c r="E25" s="176">
        <v>0</v>
      </c>
      <c r="F25" s="176">
        <v>0</v>
      </c>
      <c r="G25" s="176">
        <v>0</v>
      </c>
      <c r="H25" s="176">
        <v>0</v>
      </c>
      <c r="I25" s="176">
        <v>0</v>
      </c>
      <c r="J25" s="176">
        <v>0</v>
      </c>
      <c r="K25" s="176">
        <v>0</v>
      </c>
      <c r="L25" s="176">
        <v>0</v>
      </c>
      <c r="M25" s="176">
        <v>0</v>
      </c>
      <c r="N25" s="176">
        <v>0</v>
      </c>
      <c r="O25" s="177">
        <v>1</v>
      </c>
      <c r="P25" s="177">
        <v>1</v>
      </c>
      <c r="Q25" s="177">
        <v>1</v>
      </c>
      <c r="R25" s="176">
        <v>1</v>
      </c>
    </row>
    <row r="26" spans="1:18">
      <c r="A26" s="135"/>
      <c r="B26" s="174" t="s">
        <v>418</v>
      </c>
      <c r="C26" s="58" t="s">
        <v>35</v>
      </c>
      <c r="D26" s="176"/>
      <c r="E26" s="176"/>
      <c r="F26" s="176"/>
      <c r="G26" s="176"/>
      <c r="H26" s="176"/>
      <c r="I26" s="176"/>
      <c r="J26" s="176"/>
      <c r="K26" s="176"/>
      <c r="L26" s="176"/>
      <c r="M26" s="176">
        <v>1</v>
      </c>
      <c r="N26" s="176">
        <v>1</v>
      </c>
      <c r="O26" s="176">
        <v>1</v>
      </c>
      <c r="P26" s="176">
        <v>1</v>
      </c>
      <c r="Q26" s="176">
        <v>1</v>
      </c>
      <c r="R26" s="176">
        <v>1</v>
      </c>
    </row>
    <row r="27" spans="1:18">
      <c r="A27" s="135"/>
      <c r="B27" s="174" t="s">
        <v>419</v>
      </c>
      <c r="C27" s="58" t="s">
        <v>35</v>
      </c>
      <c r="D27" s="176"/>
      <c r="E27" s="176"/>
      <c r="F27" s="176"/>
      <c r="G27" s="176"/>
      <c r="H27" s="176"/>
      <c r="I27" s="176"/>
      <c r="J27" s="176"/>
      <c r="K27" s="176">
        <v>1</v>
      </c>
      <c r="L27" s="176"/>
      <c r="M27" s="176">
        <v>1</v>
      </c>
      <c r="N27" s="176">
        <v>1</v>
      </c>
      <c r="O27" s="176">
        <v>1</v>
      </c>
      <c r="P27" s="176">
        <v>1</v>
      </c>
      <c r="Q27" s="176">
        <v>1</v>
      </c>
      <c r="R27" s="176">
        <v>1</v>
      </c>
    </row>
    <row r="28" spans="1:18">
      <c r="A28" s="135"/>
      <c r="B28" s="174" t="s">
        <v>420</v>
      </c>
      <c r="D28" s="176"/>
      <c r="E28" s="176"/>
      <c r="F28" s="176"/>
      <c r="G28" s="176">
        <v>1</v>
      </c>
      <c r="H28" s="176"/>
      <c r="I28" s="176"/>
      <c r="J28" s="176">
        <v>1</v>
      </c>
      <c r="K28" s="176">
        <v>1</v>
      </c>
      <c r="L28" s="176">
        <v>1</v>
      </c>
      <c r="M28" s="176">
        <v>1</v>
      </c>
      <c r="N28" s="176">
        <v>1</v>
      </c>
      <c r="O28" s="176">
        <v>1</v>
      </c>
      <c r="P28" s="176">
        <v>1</v>
      </c>
      <c r="Q28" s="176">
        <v>1</v>
      </c>
      <c r="R28" s="176">
        <v>1</v>
      </c>
    </row>
    <row r="29" spans="1:18">
      <c r="A29" s="135"/>
      <c r="C29" s="58"/>
    </row>
    <row r="30" spans="1:18">
      <c r="B30" s="174" t="s">
        <v>415</v>
      </c>
      <c r="C30" s="58" t="s">
        <v>405</v>
      </c>
      <c r="D30" s="182" t="e">
        <f>E69</f>
        <v>#N/A</v>
      </c>
    </row>
    <row r="31" spans="1:18">
      <c r="A31" s="135"/>
      <c r="C31" s="58"/>
    </row>
    <row r="32" spans="1:18">
      <c r="A32" s="135"/>
      <c r="C32" s="58"/>
    </row>
    <row r="33" spans="1:19" s="53" customFormat="1" ht="15.75">
      <c r="A33" s="52"/>
      <c r="B33" s="52" t="s">
        <v>422</v>
      </c>
      <c r="C33" s="52"/>
      <c r="D33" s="52"/>
      <c r="E33" s="52"/>
      <c r="F33" s="52"/>
      <c r="G33" s="52"/>
      <c r="H33" s="52"/>
      <c r="I33" s="52"/>
      <c r="J33" s="52"/>
    </row>
    <row r="34" spans="1:19">
      <c r="A34" s="135"/>
      <c r="C34" s="58"/>
    </row>
    <row r="35" spans="1:19">
      <c r="A35" s="135"/>
      <c r="B35" s="178" t="s">
        <v>426</v>
      </c>
      <c r="C35" s="58"/>
      <c r="D35" s="178" t="s">
        <v>226</v>
      </c>
      <c r="E35" s="178" t="s">
        <v>225</v>
      </c>
      <c r="F35" s="178" t="s">
        <v>224</v>
      </c>
      <c r="G35" s="178" t="s">
        <v>223</v>
      </c>
    </row>
    <row r="36" spans="1:19">
      <c r="A36" s="135"/>
      <c r="B36" s="174" t="s">
        <v>408</v>
      </c>
      <c r="C36" s="255" t="s">
        <v>520</v>
      </c>
      <c r="D36" s="179">
        <f>SUMPRODUCT($E$19:$R$19,$E$25:$R$25)</f>
        <v>0</v>
      </c>
      <c r="E36" s="289">
        <f>SUMPRODUCT($E$19:$R$19,$E$26:$R$26)</f>
        <v>0</v>
      </c>
      <c r="F36" s="289">
        <f>SUMPRODUCT($E$19:$R$19,$E$27:$R$27)</f>
        <v>0</v>
      </c>
      <c r="G36" s="179">
        <f>SUMPRODUCT($E$19:$R$19,$E$28:$R$28)</f>
        <v>0</v>
      </c>
    </row>
    <row r="37" spans="1:19">
      <c r="A37" s="135"/>
      <c r="B37" s="174" t="s">
        <v>409</v>
      </c>
      <c r="C37" s="58" t="s">
        <v>405</v>
      </c>
      <c r="D37" s="179">
        <f>SUMPRODUCT($E$20:$R$20,$E$25:$R$25)+SUMPRODUCT($E$21:$R$21,$E$25:$R$25)</f>
        <v>0</v>
      </c>
      <c r="E37" s="179">
        <f>SUMPRODUCT($E$20:$R$20,$E$26:$R$26)+SUMPRODUCT($E$21:$R$21,$E$26:$R$26)</f>
        <v>0</v>
      </c>
      <c r="F37" s="179">
        <f>SUMPRODUCT($E$20:$R$20,$E$27:$R$27)+SUMPRODUCT($E$21:$R$21,$E$27:$R$27)</f>
        <v>0</v>
      </c>
      <c r="G37" s="179">
        <f>SUMPRODUCT($E$20:$R$20,$E$28:$R$28)+SUMPRODUCT($E$21:$R$21,$E$28:$R$28)</f>
        <v>0</v>
      </c>
    </row>
    <row r="38" spans="1:19">
      <c r="B38" s="174" t="s">
        <v>410</v>
      </c>
      <c r="C38" s="58" t="s">
        <v>405</v>
      </c>
      <c r="D38" s="179">
        <f>SUMPRODUCT($E$22:$R$22,$E$25:$R$25)</f>
        <v>0</v>
      </c>
      <c r="E38" s="179">
        <f>SUMPRODUCT($E$22:$R$22,$E$26:$R$26)</f>
        <v>0</v>
      </c>
      <c r="F38" s="179">
        <f>SUMPRODUCT($E$22:$R$22,$E$27:$R$27)</f>
        <v>0</v>
      </c>
      <c r="G38" s="179">
        <f>SUMPRODUCT($E$22:$R$22,$E$28:$R$28)</f>
        <v>0</v>
      </c>
    </row>
    <row r="39" spans="1:19">
      <c r="A39" s="135"/>
      <c r="B39" s="11"/>
      <c r="C39" s="58"/>
      <c r="D39" s="181"/>
    </row>
    <row r="40" spans="1:19">
      <c r="A40" s="135"/>
      <c r="B40" s="178" t="s">
        <v>517</v>
      </c>
      <c r="D40" s="178" t="s">
        <v>226</v>
      </c>
      <c r="E40" s="178" t="s">
        <v>225</v>
      </c>
      <c r="F40" s="178" t="s">
        <v>224</v>
      </c>
      <c r="G40" s="178" t="s">
        <v>223</v>
      </c>
    </row>
    <row r="41" spans="1:19">
      <c r="A41" s="135"/>
      <c r="B41" s="174" t="s">
        <v>408</v>
      </c>
      <c r="C41" s="255" t="s">
        <v>521</v>
      </c>
      <c r="D41" s="290">
        <f>D36/12</f>
        <v>0</v>
      </c>
      <c r="E41" s="290">
        <f>E36/12</f>
        <v>0</v>
      </c>
      <c r="F41" s="290">
        <f>F36/12</f>
        <v>0</v>
      </c>
      <c r="G41" s="290">
        <f>G36/12</f>
        <v>0</v>
      </c>
    </row>
    <row r="42" spans="1:19">
      <c r="A42" s="135"/>
      <c r="B42" s="174" t="s">
        <v>409</v>
      </c>
      <c r="C42" s="58" t="s">
        <v>424</v>
      </c>
      <c r="D42" s="290" t="e">
        <f>D37/D6/12</f>
        <v>#DIV/0!</v>
      </c>
      <c r="E42" s="290" t="e">
        <f>E37/D6/12</f>
        <v>#DIV/0!</v>
      </c>
      <c r="F42" s="290" t="e">
        <f>F37/D6/12</f>
        <v>#DIV/0!</v>
      </c>
      <c r="G42" s="290" t="e">
        <f>G37/D6/12</f>
        <v>#DIV/0!</v>
      </c>
    </row>
    <row r="43" spans="1:19">
      <c r="A43" s="135"/>
      <c r="B43" s="174" t="s">
        <v>470</v>
      </c>
      <c r="C43" s="58" t="s">
        <v>424</v>
      </c>
      <c r="D43" s="290" t="e">
        <f>D38/D7/12</f>
        <v>#DIV/0!</v>
      </c>
      <c r="E43" s="290" t="e">
        <f>E38/D7/12</f>
        <v>#DIV/0!</v>
      </c>
      <c r="F43" s="290" t="e">
        <f>F38/D7/12</f>
        <v>#DIV/0!</v>
      </c>
      <c r="G43" s="290" t="e">
        <f>G38/D7/12</f>
        <v>#DIV/0!</v>
      </c>
    </row>
    <row r="44" spans="1:19">
      <c r="A44" s="135"/>
      <c r="E44" s="183"/>
      <c r="F44" s="183"/>
      <c r="G44" s="183"/>
      <c r="I44" s="220"/>
    </row>
    <row r="45" spans="1:19">
      <c r="A45" s="135"/>
      <c r="B45" s="174" t="s">
        <v>471</v>
      </c>
      <c r="C45" s="58" t="s">
        <v>529</v>
      </c>
      <c r="D45" s="291" t="e">
        <f>D38/$D$14</f>
        <v>#DIV/0!</v>
      </c>
      <c r="E45" s="291" t="e">
        <f>E38/$D$14</f>
        <v>#DIV/0!</v>
      </c>
      <c r="F45" s="291" t="e">
        <f>F38/$D$14</f>
        <v>#DIV/0!</v>
      </c>
      <c r="G45" s="291" t="e">
        <f>G38/$D$14</f>
        <v>#DIV/0!</v>
      </c>
    </row>
    <row r="46" spans="1:19">
      <c r="A46" s="135"/>
    </row>
    <row r="47" spans="1:19" s="53" customFormat="1" ht="15.75">
      <c r="A47" s="52"/>
      <c r="B47" s="52" t="s">
        <v>1</v>
      </c>
      <c r="C47" s="52"/>
      <c r="D47" s="52"/>
      <c r="E47" s="52"/>
      <c r="F47" s="52"/>
      <c r="G47" s="52"/>
      <c r="H47" s="52"/>
      <c r="I47" s="52"/>
      <c r="J47" s="52"/>
    </row>
    <row r="48" spans="1:19">
      <c r="F48" s="173"/>
      <c r="G48" s="173"/>
      <c r="H48" s="173"/>
      <c r="I48" s="173"/>
      <c r="J48" s="173"/>
      <c r="K48" s="173"/>
      <c r="L48" s="173"/>
      <c r="M48" s="173"/>
      <c r="N48" s="173"/>
      <c r="O48" s="173"/>
      <c r="P48" s="173"/>
      <c r="Q48" s="173"/>
      <c r="R48" s="173"/>
      <c r="S48" s="173"/>
    </row>
    <row r="49" spans="1:63">
      <c r="B49" s="174" t="s">
        <v>414</v>
      </c>
      <c r="C49" s="58" t="s">
        <v>31</v>
      </c>
      <c r="D49" s="180"/>
      <c r="E49" s="173"/>
      <c r="F49" s="173"/>
      <c r="G49" s="173"/>
      <c r="H49" s="173"/>
      <c r="I49" s="173"/>
      <c r="J49" s="173"/>
      <c r="K49" s="173"/>
      <c r="L49" s="173"/>
      <c r="M49" s="173"/>
      <c r="N49" s="173"/>
      <c r="O49" s="173"/>
      <c r="P49" s="173"/>
      <c r="Q49" s="173"/>
      <c r="R49" s="173"/>
      <c r="S49" s="173"/>
    </row>
    <row r="50" spans="1:63" ht="12.75">
      <c r="A50" s="15"/>
    </row>
    <row r="51" spans="1:63">
      <c r="C51" s="58"/>
    </row>
    <row r="52" spans="1:63">
      <c r="B52" s="178" t="s">
        <v>506</v>
      </c>
    </row>
    <row r="53" spans="1:63">
      <c r="B53" s="251" t="s">
        <v>409</v>
      </c>
      <c r="C53" s="255" t="s">
        <v>424</v>
      </c>
      <c r="D53" s="292"/>
      <c r="E53" s="74" t="s">
        <v>505</v>
      </c>
    </row>
    <row r="54" spans="1:63">
      <c r="B54" s="251" t="s">
        <v>410</v>
      </c>
      <c r="C54" s="255" t="s">
        <v>424</v>
      </c>
      <c r="D54" s="308" t="e">
        <f>G45</f>
        <v>#DIV/0!</v>
      </c>
      <c r="E54" s="74"/>
    </row>
    <row r="55" spans="1:63" ht="12.75">
      <c r="A55" s="15"/>
    </row>
    <row r="56" spans="1:63" ht="12.75">
      <c r="A56" s="15"/>
      <c r="B56" s="178" t="s">
        <v>425</v>
      </c>
    </row>
    <row r="57" spans="1:63">
      <c r="B57" s="174" t="s">
        <v>416</v>
      </c>
      <c r="C57" s="58" t="s">
        <v>424</v>
      </c>
      <c r="D57" s="293"/>
      <c r="E57" s="74" t="s">
        <v>505</v>
      </c>
    </row>
    <row r="60" spans="1:63" s="53" customFormat="1" ht="15.75" customHeight="1">
      <c r="A60" s="52"/>
      <c r="B60" s="52" t="s">
        <v>458</v>
      </c>
      <c r="C60" s="52"/>
      <c r="D60" s="52"/>
      <c r="E60" s="52"/>
      <c r="F60" s="52"/>
      <c r="G60" s="52"/>
      <c r="H60" s="52"/>
      <c r="I60" s="52"/>
      <c r="J60" s="52"/>
    </row>
    <row r="61" spans="1:63" customFormat="1" ht="15"/>
    <row r="62" spans="1:63" ht="15">
      <c r="T62" s="55">
        <v>2016</v>
      </c>
      <c r="U62" s="55"/>
      <c r="V62" s="55"/>
      <c r="W62" s="55"/>
      <c r="X62" s="55"/>
      <c r="Y62" s="55"/>
      <c r="Z62" s="55"/>
      <c r="AA62" s="55"/>
      <c r="AB62" s="55"/>
      <c r="AC62" s="55"/>
      <c r="AD62" s="55"/>
      <c r="AE62" s="55"/>
      <c r="AF62" s="55"/>
      <c r="AG62" s="55"/>
      <c r="AI62" s="55">
        <v>2017</v>
      </c>
      <c r="AJ62" s="55"/>
      <c r="AK62" s="55"/>
      <c r="AL62" s="55"/>
      <c r="AM62" s="55"/>
      <c r="AN62" s="55"/>
      <c r="AO62" s="55"/>
      <c r="AP62" s="55"/>
      <c r="AQ62" s="55"/>
      <c r="AR62" s="55"/>
      <c r="AS62" s="55"/>
      <c r="AT62" s="55"/>
      <c r="AU62" s="55"/>
      <c r="AV62" s="55"/>
      <c r="AX62" s="55">
        <v>2018</v>
      </c>
      <c r="AY62" s="55"/>
      <c r="AZ62" s="55"/>
      <c r="BA62" s="55"/>
      <c r="BB62" s="55"/>
      <c r="BC62" s="55"/>
      <c r="BD62" s="55"/>
      <c r="BE62" s="55"/>
      <c r="BF62" s="55"/>
      <c r="BG62" s="55"/>
      <c r="BH62" s="55"/>
      <c r="BI62" s="55"/>
      <c r="BJ62" s="55"/>
      <c r="BK62" s="55"/>
    </row>
    <row r="64" spans="1:63" ht="38.25">
      <c r="B64" s="204">
        <v>0.23499999999999999</v>
      </c>
      <c r="D64" s="171" t="s">
        <v>37</v>
      </c>
      <c r="E64" s="171" t="s">
        <v>391</v>
      </c>
      <c r="F64" s="171" t="s">
        <v>392</v>
      </c>
      <c r="G64" s="172" t="s">
        <v>393</v>
      </c>
      <c r="H64" s="171" t="s">
        <v>394</v>
      </c>
      <c r="I64" s="172" t="s">
        <v>395</v>
      </c>
      <c r="J64" s="171" t="s">
        <v>396</v>
      </c>
      <c r="K64" s="171" t="s">
        <v>397</v>
      </c>
      <c r="L64" s="172" t="s">
        <v>398</v>
      </c>
      <c r="M64" s="171" t="s">
        <v>399</v>
      </c>
      <c r="N64" s="171" t="s">
        <v>400</v>
      </c>
      <c r="O64" s="172" t="s">
        <v>401</v>
      </c>
      <c r="P64" s="171" t="s">
        <v>402</v>
      </c>
      <c r="Q64" s="172" t="s">
        <v>403</v>
      </c>
      <c r="R64" s="171" t="s">
        <v>404</v>
      </c>
      <c r="T64" s="171" t="s">
        <v>391</v>
      </c>
      <c r="U64" s="171" t="s">
        <v>392</v>
      </c>
      <c r="V64" s="172" t="s">
        <v>393</v>
      </c>
      <c r="W64" s="171" t="s">
        <v>394</v>
      </c>
      <c r="X64" s="172" t="s">
        <v>395</v>
      </c>
      <c r="Y64" s="171" t="s">
        <v>396</v>
      </c>
      <c r="Z64" s="171" t="s">
        <v>397</v>
      </c>
      <c r="AA64" s="172" t="s">
        <v>398</v>
      </c>
      <c r="AB64" s="171" t="s">
        <v>399</v>
      </c>
      <c r="AC64" s="171" t="s">
        <v>400</v>
      </c>
      <c r="AD64" s="172" t="s">
        <v>401</v>
      </c>
      <c r="AE64" s="171" t="s">
        <v>402</v>
      </c>
      <c r="AF64" s="172" t="s">
        <v>403</v>
      </c>
      <c r="AG64" s="171" t="s">
        <v>404</v>
      </c>
      <c r="AI64" s="171" t="s">
        <v>391</v>
      </c>
      <c r="AJ64" s="171" t="s">
        <v>392</v>
      </c>
      <c r="AK64" s="172" t="s">
        <v>393</v>
      </c>
      <c r="AL64" s="171" t="s">
        <v>394</v>
      </c>
      <c r="AM64" s="172" t="s">
        <v>395</v>
      </c>
      <c r="AN64" s="171" t="s">
        <v>396</v>
      </c>
      <c r="AO64" s="171" t="s">
        <v>397</v>
      </c>
      <c r="AP64" s="172" t="s">
        <v>398</v>
      </c>
      <c r="AQ64" s="171" t="s">
        <v>399</v>
      </c>
      <c r="AR64" s="171" t="s">
        <v>400</v>
      </c>
      <c r="AS64" s="172" t="s">
        <v>401</v>
      </c>
      <c r="AT64" s="171" t="s">
        <v>402</v>
      </c>
      <c r="AU64" s="172" t="s">
        <v>403</v>
      </c>
      <c r="AV64" s="171" t="s">
        <v>404</v>
      </c>
      <c r="AX64" s="171" t="s">
        <v>391</v>
      </c>
      <c r="AY64" s="171" t="s">
        <v>392</v>
      </c>
      <c r="AZ64" s="172" t="s">
        <v>393</v>
      </c>
      <c r="BA64" s="171" t="s">
        <v>394</v>
      </c>
      <c r="BB64" s="172" t="s">
        <v>395</v>
      </c>
      <c r="BC64" s="171" t="s">
        <v>396</v>
      </c>
      <c r="BD64" s="171" t="s">
        <v>397</v>
      </c>
      <c r="BE64" s="172" t="s">
        <v>398</v>
      </c>
      <c r="BF64" s="171" t="s">
        <v>399</v>
      </c>
      <c r="BG64" s="171" t="s">
        <v>400</v>
      </c>
      <c r="BH64" s="172" t="s">
        <v>401</v>
      </c>
      <c r="BI64" s="171" t="s">
        <v>402</v>
      </c>
      <c r="BJ64" s="172" t="s">
        <v>403</v>
      </c>
      <c r="BK64" s="171" t="s">
        <v>404</v>
      </c>
    </row>
    <row r="65" spans="2:63" s="15" customFormat="1" ht="12.75">
      <c r="B65" s="174" t="s">
        <v>194</v>
      </c>
      <c r="C65" s="58" t="s">
        <v>405</v>
      </c>
      <c r="D65" s="175" t="e">
        <f>SUM(E65:R65)</f>
        <v>#N/A</v>
      </c>
      <c r="E65" s="198" t="e">
        <f>CHOOSE($E$11,T65,AI65,AX65)</f>
        <v>#N/A</v>
      </c>
      <c r="F65" s="198" t="e">
        <f t="shared" ref="F65:R68" si="2">CHOOSE($E$11,U65,AJ65,AY65)</f>
        <v>#N/A</v>
      </c>
      <c r="G65" s="198" t="e">
        <f t="shared" si="2"/>
        <v>#N/A</v>
      </c>
      <c r="H65" s="198" t="e">
        <f t="shared" si="2"/>
        <v>#N/A</v>
      </c>
      <c r="I65" s="198" t="e">
        <f t="shared" si="2"/>
        <v>#N/A</v>
      </c>
      <c r="J65" s="198" t="e">
        <f t="shared" si="2"/>
        <v>#N/A</v>
      </c>
      <c r="K65" s="198" t="e">
        <f t="shared" si="2"/>
        <v>#N/A</v>
      </c>
      <c r="L65" s="198" t="e">
        <f t="shared" si="2"/>
        <v>#N/A</v>
      </c>
      <c r="M65" s="198" t="e">
        <f t="shared" si="2"/>
        <v>#N/A</v>
      </c>
      <c r="N65" s="198" t="e">
        <f t="shared" si="2"/>
        <v>#N/A</v>
      </c>
      <c r="O65" s="198" t="e">
        <f t="shared" si="2"/>
        <v>#N/A</v>
      </c>
      <c r="P65" s="198" t="e">
        <f t="shared" si="2"/>
        <v>#N/A</v>
      </c>
      <c r="Q65" s="198" t="e">
        <f t="shared" si="2"/>
        <v>#N/A</v>
      </c>
      <c r="R65" s="198" t="e">
        <f t="shared" si="2"/>
        <v>#N/A</v>
      </c>
      <c r="T65" s="182"/>
      <c r="U65" s="182"/>
      <c r="V65" s="182"/>
      <c r="W65" s="182"/>
      <c r="X65" s="182"/>
      <c r="Y65" s="182"/>
      <c r="Z65" s="182"/>
      <c r="AA65" s="182"/>
      <c r="AB65" s="182"/>
      <c r="AC65" s="182"/>
      <c r="AD65" s="182"/>
      <c r="AE65" s="182"/>
      <c r="AF65" s="182"/>
      <c r="AG65" s="182"/>
      <c r="AI65" s="182"/>
      <c r="AJ65" s="182"/>
      <c r="AK65" s="182"/>
      <c r="AL65" s="182"/>
      <c r="AM65" s="182"/>
      <c r="AN65" s="182"/>
      <c r="AO65" s="182"/>
      <c r="AP65" s="182"/>
      <c r="AQ65" s="182"/>
      <c r="AR65" s="182"/>
      <c r="AS65" s="182"/>
      <c r="AT65" s="182"/>
      <c r="AU65" s="182"/>
      <c r="AV65" s="182"/>
      <c r="AX65" s="182"/>
      <c r="AY65" s="182"/>
      <c r="AZ65" s="182"/>
      <c r="BA65" s="182"/>
      <c r="BB65" s="182"/>
      <c r="BC65" s="182"/>
      <c r="BD65" s="182"/>
      <c r="BE65" s="182"/>
      <c r="BF65" s="182"/>
      <c r="BG65" s="182"/>
      <c r="BH65" s="182"/>
      <c r="BI65" s="182"/>
      <c r="BJ65" s="182"/>
      <c r="BK65" s="182"/>
    </row>
    <row r="66" spans="2:63" s="15" customFormat="1" ht="12.75">
      <c r="B66" s="174" t="s">
        <v>14</v>
      </c>
      <c r="C66" s="58" t="s">
        <v>405</v>
      </c>
      <c r="D66" s="175" t="e">
        <f t="shared" ref="D66:D68" si="3">SUM(E66:R66)</f>
        <v>#N/A</v>
      </c>
      <c r="E66" s="198" t="e">
        <f t="shared" ref="E66:E68" si="4">CHOOSE($E$11,T66,AI66,AX66)</f>
        <v>#N/A</v>
      </c>
      <c r="F66" s="198" t="e">
        <f t="shared" si="2"/>
        <v>#N/A</v>
      </c>
      <c r="G66" s="198" t="e">
        <f t="shared" si="2"/>
        <v>#N/A</v>
      </c>
      <c r="H66" s="198" t="e">
        <f t="shared" si="2"/>
        <v>#N/A</v>
      </c>
      <c r="I66" s="198" t="e">
        <f t="shared" si="2"/>
        <v>#N/A</v>
      </c>
      <c r="J66" s="198" t="e">
        <f t="shared" si="2"/>
        <v>#N/A</v>
      </c>
      <c r="K66" s="198" t="e">
        <f t="shared" si="2"/>
        <v>#N/A</v>
      </c>
      <c r="L66" s="198" t="e">
        <f t="shared" si="2"/>
        <v>#N/A</v>
      </c>
      <c r="M66" s="198" t="e">
        <f t="shared" si="2"/>
        <v>#N/A</v>
      </c>
      <c r="N66" s="198" t="e">
        <f t="shared" si="2"/>
        <v>#N/A</v>
      </c>
      <c r="O66" s="198" t="e">
        <f t="shared" si="2"/>
        <v>#N/A</v>
      </c>
      <c r="P66" s="198" t="e">
        <f t="shared" si="2"/>
        <v>#N/A</v>
      </c>
      <c r="Q66" s="198" t="e">
        <f t="shared" si="2"/>
        <v>#N/A</v>
      </c>
      <c r="R66" s="198" t="e">
        <f t="shared" si="2"/>
        <v>#N/A</v>
      </c>
      <c r="T66" s="182"/>
      <c r="U66" s="182"/>
      <c r="V66" s="182"/>
      <c r="W66" s="182"/>
      <c r="X66" s="182"/>
      <c r="Y66" s="182"/>
      <c r="Z66" s="182"/>
      <c r="AA66" s="182"/>
      <c r="AB66" s="182"/>
      <c r="AC66" s="182"/>
      <c r="AD66" s="182"/>
      <c r="AE66" s="182"/>
      <c r="AF66" s="182"/>
      <c r="AG66" s="182"/>
      <c r="AI66" s="182"/>
      <c r="AJ66" s="182"/>
      <c r="AK66" s="182"/>
      <c r="AL66" s="182"/>
      <c r="AM66" s="182"/>
      <c r="AN66" s="182"/>
      <c r="AO66" s="182"/>
      <c r="AP66" s="182"/>
      <c r="AQ66" s="182"/>
      <c r="AR66" s="182"/>
      <c r="AS66" s="182"/>
      <c r="AT66" s="182"/>
      <c r="AU66" s="182"/>
      <c r="AV66" s="182"/>
      <c r="AX66" s="182"/>
      <c r="AY66" s="182"/>
      <c r="AZ66" s="182"/>
      <c r="BA66" s="182"/>
      <c r="BB66" s="182"/>
      <c r="BC66" s="182"/>
      <c r="BD66" s="182"/>
      <c r="BE66" s="182"/>
      <c r="BF66" s="182"/>
      <c r="BG66" s="182"/>
      <c r="BH66" s="182"/>
      <c r="BI66" s="182"/>
      <c r="BJ66" s="182"/>
      <c r="BK66" s="182"/>
    </row>
    <row r="67" spans="2:63" s="15" customFormat="1" ht="12.75">
      <c r="B67" s="174" t="s">
        <v>406</v>
      </c>
      <c r="C67" s="58" t="s">
        <v>405</v>
      </c>
      <c r="D67" s="175" t="e">
        <f t="shared" si="3"/>
        <v>#N/A</v>
      </c>
      <c r="E67" s="198" t="e">
        <f t="shared" si="4"/>
        <v>#N/A</v>
      </c>
      <c r="F67" s="198" t="e">
        <f t="shared" si="2"/>
        <v>#N/A</v>
      </c>
      <c r="G67" s="198" t="e">
        <f t="shared" si="2"/>
        <v>#N/A</v>
      </c>
      <c r="H67" s="198" t="e">
        <f t="shared" si="2"/>
        <v>#N/A</v>
      </c>
      <c r="I67" s="198" t="e">
        <f t="shared" si="2"/>
        <v>#N/A</v>
      </c>
      <c r="J67" s="198" t="e">
        <f t="shared" si="2"/>
        <v>#N/A</v>
      </c>
      <c r="K67" s="198" t="e">
        <f t="shared" si="2"/>
        <v>#N/A</v>
      </c>
      <c r="L67" s="198" t="e">
        <f t="shared" si="2"/>
        <v>#N/A</v>
      </c>
      <c r="M67" s="198" t="e">
        <f t="shared" si="2"/>
        <v>#N/A</v>
      </c>
      <c r="N67" s="198" t="e">
        <f t="shared" si="2"/>
        <v>#N/A</v>
      </c>
      <c r="O67" s="198" t="e">
        <f t="shared" si="2"/>
        <v>#N/A</v>
      </c>
      <c r="P67" s="198" t="e">
        <f t="shared" si="2"/>
        <v>#N/A</v>
      </c>
      <c r="Q67" s="198" t="e">
        <f t="shared" si="2"/>
        <v>#N/A</v>
      </c>
      <c r="R67" s="198" t="e">
        <f t="shared" si="2"/>
        <v>#N/A</v>
      </c>
      <c r="T67" s="182"/>
      <c r="U67" s="182"/>
      <c r="V67" s="182"/>
      <c r="W67" s="182"/>
      <c r="X67" s="182"/>
      <c r="Y67" s="182"/>
      <c r="Z67" s="182"/>
      <c r="AA67" s="182"/>
      <c r="AB67" s="182"/>
      <c r="AC67" s="182"/>
      <c r="AD67" s="182"/>
      <c r="AE67" s="182"/>
      <c r="AF67" s="182"/>
      <c r="AG67" s="182"/>
      <c r="AI67" s="182"/>
      <c r="AJ67" s="182"/>
      <c r="AK67" s="182"/>
      <c r="AL67" s="182"/>
      <c r="AM67" s="182"/>
      <c r="AN67" s="182"/>
      <c r="AO67" s="182"/>
      <c r="AP67" s="182"/>
      <c r="AQ67" s="182"/>
      <c r="AR67" s="182"/>
      <c r="AS67" s="182"/>
      <c r="AT67" s="182"/>
      <c r="AU67" s="182"/>
      <c r="AV67" s="182"/>
      <c r="AX67" s="182"/>
      <c r="AY67" s="182"/>
      <c r="AZ67" s="182"/>
      <c r="BA67" s="182"/>
      <c r="BB67" s="182"/>
      <c r="BC67" s="182"/>
      <c r="BD67" s="182"/>
      <c r="BE67" s="182"/>
      <c r="BF67" s="182"/>
      <c r="BG67" s="182"/>
      <c r="BH67" s="182"/>
      <c r="BI67" s="182"/>
      <c r="BJ67" s="182"/>
      <c r="BK67" s="182"/>
    </row>
    <row r="68" spans="2:63" s="15" customFormat="1" ht="12.75">
      <c r="B68" s="174" t="s">
        <v>407</v>
      </c>
      <c r="C68" s="58" t="s">
        <v>405</v>
      </c>
      <c r="D68" s="175" t="e">
        <f t="shared" si="3"/>
        <v>#N/A</v>
      </c>
      <c r="E68" s="198" t="e">
        <f t="shared" si="4"/>
        <v>#N/A</v>
      </c>
      <c r="F68" s="198" t="e">
        <f t="shared" si="2"/>
        <v>#N/A</v>
      </c>
      <c r="G68" s="198" t="e">
        <f t="shared" si="2"/>
        <v>#N/A</v>
      </c>
      <c r="H68" s="198" t="e">
        <f t="shared" si="2"/>
        <v>#N/A</v>
      </c>
      <c r="I68" s="198" t="e">
        <f t="shared" si="2"/>
        <v>#N/A</v>
      </c>
      <c r="J68" s="198" t="e">
        <f t="shared" si="2"/>
        <v>#N/A</v>
      </c>
      <c r="K68" s="198" t="e">
        <f t="shared" si="2"/>
        <v>#N/A</v>
      </c>
      <c r="L68" s="198" t="e">
        <f t="shared" si="2"/>
        <v>#N/A</v>
      </c>
      <c r="M68" s="198" t="e">
        <f t="shared" si="2"/>
        <v>#N/A</v>
      </c>
      <c r="N68" s="198" t="e">
        <f t="shared" si="2"/>
        <v>#N/A</v>
      </c>
      <c r="O68" s="198" t="e">
        <f t="shared" si="2"/>
        <v>#N/A</v>
      </c>
      <c r="P68" s="198" t="e">
        <f t="shared" si="2"/>
        <v>#N/A</v>
      </c>
      <c r="Q68" s="198" t="e">
        <f t="shared" si="2"/>
        <v>#N/A</v>
      </c>
      <c r="R68" s="198" t="e">
        <f t="shared" si="2"/>
        <v>#N/A</v>
      </c>
      <c r="T68" s="182"/>
      <c r="U68" s="182"/>
      <c r="V68" s="182"/>
      <c r="W68" s="182"/>
      <c r="X68" s="182"/>
      <c r="Y68" s="182"/>
      <c r="Z68" s="182"/>
      <c r="AA68" s="182"/>
      <c r="AB68" s="182"/>
      <c r="AC68" s="182"/>
      <c r="AD68" s="182"/>
      <c r="AE68" s="182"/>
      <c r="AF68" s="182"/>
      <c r="AG68" s="182"/>
      <c r="AI68" s="182"/>
      <c r="AJ68" s="182"/>
      <c r="AK68" s="182"/>
      <c r="AL68" s="182"/>
      <c r="AM68" s="182"/>
      <c r="AN68" s="182"/>
      <c r="AO68" s="182"/>
      <c r="AP68" s="182"/>
      <c r="AQ68" s="182"/>
      <c r="AR68" s="182"/>
      <c r="AS68" s="182"/>
      <c r="AT68" s="182"/>
      <c r="AU68" s="182"/>
      <c r="AV68" s="182"/>
      <c r="AX68" s="182"/>
      <c r="AY68" s="182"/>
      <c r="AZ68" s="182"/>
      <c r="BA68" s="182"/>
      <c r="BB68" s="182"/>
      <c r="BC68" s="182"/>
      <c r="BD68" s="182"/>
      <c r="BE68" s="182"/>
      <c r="BF68" s="182"/>
      <c r="BG68" s="182"/>
      <c r="BH68" s="182"/>
      <c r="BI68" s="182"/>
      <c r="BJ68" s="182"/>
      <c r="BK68" s="182"/>
    </row>
    <row r="69" spans="2:63" s="15" customFormat="1" ht="12.75">
      <c r="E69" s="198" t="e">
        <f>CHOOSE($E$11,T69,AI69,AX69)</f>
        <v>#N/A</v>
      </c>
      <c r="T69" s="182"/>
      <c r="AI69" s="182"/>
      <c r="AX69" s="182"/>
      <c r="BA69" s="216"/>
      <c r="BB69" s="216"/>
    </row>
    <row r="280" spans="1:1" ht="15.75">
      <c r="A280" s="52"/>
    </row>
    <row r="353" spans="1:1" ht="15.75">
      <c r="A353" s="52"/>
    </row>
  </sheetData>
  <mergeCells count="1">
    <mergeCell ref="K3:N3"/>
  </mergeCells>
  <pageMargins left="0.7" right="0.7" top="0.75" bottom="0.75" header="0.3" footer="0.3"/>
  <pageSetup paperSize="9" orientation="portrait" r:id="rId1"/>
  <ignoredErrors>
    <ignoredError sqref="G23:R23" formulaRange="1"/>
  </ignoredErrors>
  <extLst>
    <ext xmlns:x14="http://schemas.microsoft.com/office/spreadsheetml/2009/9/main" uri="{CCE6A557-97BC-4b89-ADB6-D9C93CAAB3DF}">
      <x14:dataValidations xmlns:xm="http://schemas.microsoft.com/office/excel/2006/main" count="2">
        <x14:dataValidation type="list" allowBlank="1" showInputMessage="1" showErrorMessage="1">
          <x14:formula1>
            <xm:f>Parameters!$C$271:$C$273</xm:f>
          </x14:formula1>
          <xm:sqref>D11</xm:sqref>
        </x14:dataValidation>
        <x14:dataValidation type="list" allowBlank="1" showInputMessage="1" showErrorMessage="1">
          <x14:formula1>
            <xm:f>Parameters!$C$278:$C$283</xm:f>
          </x14:formula1>
          <xm:sqref>D12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3"/>
  <sheetViews>
    <sheetView showGridLines="0" zoomScale="80" zoomScaleNormal="80" workbookViewId="0">
      <pane ySplit="2" topLeftCell="A3" activePane="bottomLeft" state="frozen"/>
      <selection pane="bottomLeft" activeCell="M33" sqref="M33"/>
    </sheetView>
  </sheetViews>
  <sheetFormatPr defaultColWidth="11.42578125" defaultRowHeight="15"/>
  <cols>
    <col min="1" max="1" width="3" customWidth="1"/>
    <col min="2" max="2" width="11.85546875" customWidth="1"/>
    <col min="3" max="3" width="8.5703125" customWidth="1"/>
    <col min="4" max="4" width="13.28515625" customWidth="1"/>
    <col min="5" max="5" width="9.85546875" bestFit="1" customWidth="1"/>
    <col min="6" max="6" width="41.7109375" customWidth="1"/>
    <col min="7" max="7" width="23.85546875" bestFit="1" customWidth="1"/>
    <col min="8" max="8" width="24.42578125" customWidth="1"/>
    <col min="9" max="9" width="25.7109375" customWidth="1"/>
    <col min="10" max="10" width="21.7109375" customWidth="1"/>
    <col min="11" max="11" width="27.140625" customWidth="1"/>
    <col min="12" max="12" width="22.5703125" customWidth="1"/>
    <col min="13" max="13" width="25.5703125" customWidth="1"/>
    <col min="15" max="15" width="6" bestFit="1" customWidth="1"/>
  </cols>
  <sheetData>
    <row r="2" spans="2:15">
      <c r="B2" s="147" t="s">
        <v>120</v>
      </c>
      <c r="C2" s="147" t="s">
        <v>121</v>
      </c>
      <c r="D2" s="147" t="s">
        <v>122</v>
      </c>
      <c r="E2" s="147" t="s">
        <v>3</v>
      </c>
      <c r="F2" s="147" t="s">
        <v>123</v>
      </c>
      <c r="G2" s="147" t="s">
        <v>122</v>
      </c>
      <c r="H2" s="147" t="s">
        <v>176</v>
      </c>
      <c r="I2" s="147" t="s">
        <v>132</v>
      </c>
      <c r="J2" s="153" t="s">
        <v>351</v>
      </c>
      <c r="K2" s="147" t="s">
        <v>346</v>
      </c>
      <c r="L2" s="149" t="s">
        <v>350</v>
      </c>
      <c r="M2" s="149" t="s">
        <v>349</v>
      </c>
      <c r="N2" s="237" t="s">
        <v>477</v>
      </c>
      <c r="O2" s="305"/>
    </row>
    <row r="3" spans="2:15">
      <c r="B3" s="57" t="e">
        <f>'Product list'!#REF!</f>
        <v>#REF!</v>
      </c>
      <c r="C3" s="57" t="e">
        <f>'Product list'!#REF!</f>
        <v>#REF!</v>
      </c>
      <c r="D3" s="57" t="e">
        <f>'Product list'!#REF!</f>
        <v>#REF!</v>
      </c>
      <c r="E3" s="57" t="e">
        <f>'Product list'!#REF!</f>
        <v>#REF!</v>
      </c>
      <c r="F3" s="57" t="e">
        <f>'Product list'!#REF!</f>
        <v>#REF!</v>
      </c>
      <c r="G3" s="57" t="e">
        <f>'Product list'!#REF!</f>
        <v>#REF!</v>
      </c>
      <c r="H3" s="57" t="e">
        <f>'Product list'!#REF!</f>
        <v>#REF!</v>
      </c>
      <c r="I3" s="90" t="e">
        <f>VLOOKUP(B3,'Product list'!$B$5:$T$5,19,FALSE)</f>
        <v>#REF!</v>
      </c>
      <c r="J3" s="155" t="e">
        <f>I3/SUM($I$3:$I$3)</f>
        <v>#REF!</v>
      </c>
      <c r="K3" s="152" t="e">
        <f>HLOOKUP(B3,'Margin calculation'!$F$2:$KX$127,126,FALSE)</f>
        <v>#REF!</v>
      </c>
      <c r="L3" s="154" t="e">
        <f>INDEX('Margin calculation'!$B$252:$B$346,MATCH(1,INDEX('Margin calculation'!$F$252:$KX$346,,MATCH(B3,'Margin calculation'!$F$2:$KX$2)),0))</f>
        <v>#REF!</v>
      </c>
      <c r="M3" s="152" t="e">
        <f>VLOOKUP(L3,'Margin calculation'!$B$366:$F$587,5,FALSE)</f>
        <v>#REF!</v>
      </c>
      <c r="N3" s="365" t="e">
        <f>VLOOKUP(B3,'Product list'!B5:AI5,34,0)</f>
        <v>#REF!</v>
      </c>
    </row>
  </sheetData>
  <autoFilter ref="B2:N3"/>
  <conditionalFormatting sqref="M3 K1:L1048576">
    <cfRule type="cellIs" dxfId="1" priority="8" operator="lessThan">
      <formula>0</formula>
    </cfRule>
  </conditionalFormatting>
  <conditionalFormatting sqref="M2:N2">
    <cfRule type="cellIs" dxfId="0" priority="7" operator="lessThan">
      <formula>0</formula>
    </cfRule>
  </conditionalFormatting>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2:T50"/>
  <sheetViews>
    <sheetView workbookViewId="0">
      <pane ySplit="3" topLeftCell="A25" activePane="bottomLeft" state="frozen"/>
      <selection pane="bottomLeft" activeCell="L56" sqref="L56"/>
    </sheetView>
  </sheetViews>
  <sheetFormatPr defaultRowHeight="15"/>
  <cols>
    <col min="1" max="1" width="3.28515625" style="241" customWidth="1"/>
    <col min="2" max="2" width="11" style="241" bestFit="1" customWidth="1"/>
    <col min="3" max="3" width="8.42578125" style="241" customWidth="1"/>
    <col min="4" max="6" width="9.140625" style="241"/>
    <col min="7" max="7" width="10.85546875" style="241" customWidth="1"/>
    <col min="8" max="8" width="10.140625" style="241" customWidth="1"/>
    <col min="9" max="9" width="10.28515625" style="241" customWidth="1"/>
    <col min="10" max="10" width="9.140625" style="241"/>
    <col min="11" max="11" width="4.140625" style="241" customWidth="1"/>
    <col min="12" max="12" width="10.140625" style="241" customWidth="1"/>
    <col min="13" max="16" width="9.140625" style="241"/>
    <col min="17" max="17" width="9.7109375" style="241" customWidth="1"/>
    <col min="18" max="18" width="10.140625" style="241" customWidth="1"/>
    <col min="19" max="16384" width="9.140625" style="241"/>
  </cols>
  <sheetData>
    <row r="2" spans="2:20">
      <c r="B2" s="239" t="s">
        <v>479</v>
      </c>
      <c r="C2" s="239"/>
      <c r="D2" s="240"/>
      <c r="E2" s="240"/>
      <c r="F2" s="240"/>
      <c r="G2" s="240"/>
      <c r="H2" s="240"/>
      <c r="I2" s="240"/>
      <c r="J2" s="240"/>
      <c r="K2" s="240"/>
      <c r="L2" s="239" t="s">
        <v>480</v>
      </c>
      <c r="M2" s="239"/>
      <c r="N2" s="240"/>
      <c r="O2" s="240"/>
      <c r="P2" s="240"/>
      <c r="Q2" s="240"/>
      <c r="R2" s="240"/>
      <c r="S2" s="240"/>
      <c r="T2" s="240"/>
    </row>
    <row r="3" spans="2:20">
      <c r="B3" s="240"/>
      <c r="C3" s="240"/>
      <c r="D3" s="242" t="s">
        <v>10</v>
      </c>
      <c r="E3" s="242" t="s">
        <v>167</v>
      </c>
      <c r="F3" s="242" t="s">
        <v>448</v>
      </c>
      <c r="G3" s="242" t="s">
        <v>481</v>
      </c>
      <c r="H3" s="242" t="s">
        <v>482</v>
      </c>
      <c r="I3" s="242" t="s">
        <v>483</v>
      </c>
      <c r="J3" s="242" t="s">
        <v>484</v>
      </c>
      <c r="K3" s="240"/>
      <c r="L3" s="240"/>
      <c r="M3" s="240"/>
      <c r="N3" s="242" t="s">
        <v>10</v>
      </c>
      <c r="O3" s="242" t="s">
        <v>167</v>
      </c>
      <c r="P3" s="242" t="s">
        <v>448</v>
      </c>
      <c r="Q3" s="242" t="s">
        <v>481</v>
      </c>
      <c r="R3" s="242" t="s">
        <v>482</v>
      </c>
      <c r="S3" s="242" t="s">
        <v>483</v>
      </c>
      <c r="T3" s="242" t="s">
        <v>484</v>
      </c>
    </row>
    <row r="4" spans="2:20">
      <c r="B4" s="243" t="s">
        <v>7</v>
      </c>
      <c r="C4" s="358"/>
      <c r="D4" s="243"/>
      <c r="E4" s="243"/>
      <c r="F4" s="243"/>
      <c r="G4" s="243"/>
      <c r="H4" s="243"/>
      <c r="I4" s="243"/>
      <c r="J4" s="243"/>
      <c r="K4" s="244"/>
      <c r="L4" s="243" t="s">
        <v>7</v>
      </c>
      <c r="M4" s="358"/>
      <c r="N4" s="243"/>
      <c r="O4" s="243"/>
      <c r="P4" s="243"/>
      <c r="Q4" s="243"/>
      <c r="R4" s="243"/>
      <c r="S4" s="243"/>
      <c r="T4" s="243"/>
    </row>
    <row r="5" spans="2:20">
      <c r="B5" s="315" t="s">
        <v>6</v>
      </c>
      <c r="C5" s="359"/>
      <c r="D5" s="259"/>
      <c r="E5" s="243"/>
      <c r="F5" s="243"/>
      <c r="G5" s="243"/>
      <c r="H5" s="243"/>
      <c r="I5" s="243"/>
      <c r="J5" s="243"/>
      <c r="K5" s="244"/>
      <c r="L5" s="315" t="s">
        <v>6</v>
      </c>
      <c r="M5" s="359"/>
      <c r="N5" s="259"/>
      <c r="O5" s="243"/>
      <c r="P5" s="243"/>
      <c r="Q5" s="243"/>
      <c r="R5" s="243"/>
      <c r="S5" s="243"/>
      <c r="T5" s="243"/>
    </row>
    <row r="6" spans="2:20">
      <c r="B6" s="355" t="s">
        <v>485</v>
      </c>
      <c r="C6" s="317" t="s">
        <v>493</v>
      </c>
      <c r="D6" s="243"/>
      <c r="E6" s="243"/>
      <c r="F6" s="243"/>
      <c r="G6" s="243"/>
      <c r="H6" s="243"/>
      <c r="I6" s="243"/>
      <c r="J6" s="243"/>
      <c r="K6" s="244"/>
      <c r="L6" s="355" t="s">
        <v>485</v>
      </c>
      <c r="M6" s="317" t="s">
        <v>493</v>
      </c>
      <c r="N6" s="243"/>
      <c r="O6" s="243"/>
      <c r="P6" s="243"/>
      <c r="Q6" s="243"/>
      <c r="R6" s="243"/>
      <c r="S6" s="243"/>
      <c r="T6" s="243"/>
    </row>
    <row r="7" spans="2:20">
      <c r="B7" s="356"/>
      <c r="C7" s="317" t="s">
        <v>490</v>
      </c>
      <c r="D7" s="243"/>
      <c r="E7" s="243"/>
      <c r="F7" s="243"/>
      <c r="G7" s="243"/>
      <c r="H7" s="243"/>
      <c r="I7" s="243"/>
      <c r="J7" s="243"/>
      <c r="K7" s="244"/>
      <c r="L7" s="356"/>
      <c r="M7" s="317" t="s">
        <v>490</v>
      </c>
      <c r="N7" s="243"/>
      <c r="O7" s="243"/>
      <c r="P7" s="243"/>
      <c r="Q7" s="243"/>
      <c r="R7" s="243"/>
      <c r="S7" s="243"/>
      <c r="T7" s="243"/>
    </row>
    <row r="8" spans="2:20">
      <c r="B8" s="356"/>
      <c r="C8" s="317" t="s">
        <v>491</v>
      </c>
      <c r="D8" s="243"/>
      <c r="E8" s="243"/>
      <c r="F8" s="243"/>
      <c r="G8" s="259"/>
      <c r="H8" s="243"/>
      <c r="I8" s="243"/>
      <c r="J8" s="243"/>
      <c r="K8" s="244"/>
      <c r="L8" s="356"/>
      <c r="M8" s="317" t="s">
        <v>491</v>
      </c>
      <c r="N8" s="243"/>
      <c r="O8" s="243"/>
      <c r="P8" s="243"/>
      <c r="Q8" s="243"/>
      <c r="R8" s="243"/>
      <c r="S8" s="243"/>
      <c r="T8" s="243"/>
    </row>
    <row r="9" spans="2:20">
      <c r="B9" s="356"/>
      <c r="C9" s="317" t="s">
        <v>486</v>
      </c>
      <c r="D9" s="243"/>
      <c r="E9" s="243"/>
      <c r="F9" s="243"/>
      <c r="G9" s="243"/>
      <c r="H9" s="243"/>
      <c r="I9" s="243"/>
      <c r="J9" s="243"/>
      <c r="K9" s="244"/>
      <c r="L9" s="356"/>
      <c r="M9" s="317" t="s">
        <v>486</v>
      </c>
      <c r="N9" s="243"/>
      <c r="O9" s="243"/>
      <c r="P9" s="243"/>
      <c r="Q9" s="243"/>
      <c r="R9" s="243"/>
      <c r="S9" s="243"/>
      <c r="T9" s="243"/>
    </row>
    <row r="10" spans="2:20">
      <c r="B10" s="357"/>
      <c r="C10" s="317" t="s">
        <v>538</v>
      </c>
      <c r="D10" s="243"/>
      <c r="E10" s="243"/>
      <c r="F10" s="243"/>
      <c r="G10" s="243"/>
      <c r="H10" s="243"/>
      <c r="I10" s="243"/>
      <c r="J10" s="243"/>
      <c r="K10" s="244"/>
      <c r="L10" s="357"/>
      <c r="M10" s="317" t="s">
        <v>538</v>
      </c>
      <c r="N10" s="243"/>
      <c r="O10" s="243"/>
      <c r="P10" s="243"/>
      <c r="Q10" s="243"/>
      <c r="R10" s="243"/>
      <c r="S10" s="243"/>
      <c r="T10" s="243"/>
    </row>
    <row r="11" spans="2:20">
      <c r="B11" s="355" t="s">
        <v>487</v>
      </c>
      <c r="C11" s="317" t="s">
        <v>493</v>
      </c>
      <c r="D11" s="243"/>
      <c r="E11" s="243"/>
      <c r="F11" s="243"/>
      <c r="G11" s="243"/>
      <c r="H11" s="243"/>
      <c r="I11" s="243"/>
      <c r="J11" s="243"/>
      <c r="K11" s="244"/>
      <c r="L11" s="355" t="s">
        <v>487</v>
      </c>
      <c r="M11" s="317" t="s">
        <v>493</v>
      </c>
      <c r="N11" s="243"/>
      <c r="O11" s="259"/>
      <c r="P11" s="243"/>
      <c r="Q11" s="318"/>
      <c r="R11" s="243"/>
      <c r="S11" s="243"/>
      <c r="T11" s="243"/>
    </row>
    <row r="12" spans="2:20">
      <c r="B12" s="356"/>
      <c r="C12" s="317" t="s">
        <v>490</v>
      </c>
      <c r="D12" s="243"/>
      <c r="E12" s="243"/>
      <c r="F12" s="243"/>
      <c r="G12" s="243"/>
      <c r="H12" s="243"/>
      <c r="I12" s="243"/>
      <c r="J12" s="243"/>
      <c r="K12" s="244"/>
      <c r="L12" s="356"/>
      <c r="M12" s="317" t="s">
        <v>490</v>
      </c>
      <c r="N12" s="243"/>
      <c r="O12" s="243"/>
      <c r="P12" s="243"/>
      <c r="Q12" s="243"/>
      <c r="R12" s="243"/>
      <c r="S12" s="243"/>
      <c r="T12" s="243"/>
    </row>
    <row r="13" spans="2:20">
      <c r="B13" s="356"/>
      <c r="C13" s="317" t="s">
        <v>491</v>
      </c>
      <c r="D13" s="243"/>
      <c r="E13" s="243"/>
      <c r="F13" s="243"/>
      <c r="G13" s="259"/>
      <c r="H13" s="243"/>
      <c r="I13" s="243"/>
      <c r="J13" s="243"/>
      <c r="K13" s="244"/>
      <c r="L13" s="356"/>
      <c r="M13" s="317" t="s">
        <v>491</v>
      </c>
      <c r="N13" s="243"/>
      <c r="O13" s="243"/>
      <c r="P13" s="243"/>
      <c r="Q13" s="243"/>
      <c r="R13" s="243"/>
      <c r="S13" s="243"/>
      <c r="T13" s="243"/>
    </row>
    <row r="14" spans="2:20">
      <c r="B14" s="356"/>
      <c r="C14" s="317" t="s">
        <v>486</v>
      </c>
      <c r="D14" s="243"/>
      <c r="E14" s="243"/>
      <c r="F14" s="243"/>
      <c r="G14" s="243"/>
      <c r="H14" s="243"/>
      <c r="I14" s="243"/>
      <c r="J14" s="243"/>
      <c r="K14" s="244"/>
      <c r="L14" s="356"/>
      <c r="M14" s="317" t="s">
        <v>486</v>
      </c>
      <c r="N14" s="243"/>
      <c r="O14" s="243"/>
      <c r="P14" s="243"/>
      <c r="Q14" s="243"/>
      <c r="R14" s="243"/>
      <c r="S14" s="243"/>
      <c r="T14" s="243"/>
    </row>
    <row r="15" spans="2:20">
      <c r="B15" s="357"/>
      <c r="C15" s="317" t="s">
        <v>538</v>
      </c>
      <c r="D15" s="243"/>
      <c r="E15" s="243"/>
      <c r="F15" s="243"/>
      <c r="G15" s="243"/>
      <c r="H15" s="243"/>
      <c r="I15" s="243"/>
      <c r="J15" s="243"/>
      <c r="K15" s="244"/>
      <c r="L15" s="357"/>
      <c r="M15" s="317" t="s">
        <v>538</v>
      </c>
      <c r="N15" s="243"/>
      <c r="O15" s="243"/>
      <c r="P15" s="243"/>
      <c r="Q15" s="243"/>
      <c r="R15" s="243"/>
      <c r="S15" s="243"/>
      <c r="T15" s="243"/>
    </row>
    <row r="16" spans="2:20">
      <c r="B16" s="355" t="s">
        <v>488</v>
      </c>
      <c r="C16" s="317" t="s">
        <v>493</v>
      </c>
      <c r="D16" s="243"/>
      <c r="E16" s="243"/>
      <c r="F16" s="243"/>
      <c r="G16" s="243"/>
      <c r="H16" s="243"/>
      <c r="I16" s="243"/>
      <c r="J16" s="243"/>
      <c r="K16" s="244"/>
      <c r="L16" s="355" t="s">
        <v>488</v>
      </c>
      <c r="M16" s="317" t="s">
        <v>493</v>
      </c>
      <c r="N16" s="243"/>
      <c r="O16" s="243"/>
      <c r="P16" s="243"/>
      <c r="Q16" s="243"/>
      <c r="R16" s="243"/>
      <c r="S16" s="243"/>
      <c r="T16" s="243"/>
    </row>
    <row r="17" spans="2:20">
      <c r="B17" s="356"/>
      <c r="C17" s="317" t="s">
        <v>490</v>
      </c>
      <c r="D17" s="243"/>
      <c r="E17" s="243"/>
      <c r="F17" s="243"/>
      <c r="G17" s="243"/>
      <c r="H17" s="243"/>
      <c r="I17" s="243"/>
      <c r="J17" s="243"/>
      <c r="K17" s="244"/>
      <c r="L17" s="356"/>
      <c r="M17" s="317" t="s">
        <v>490</v>
      </c>
      <c r="N17" s="243"/>
      <c r="O17" s="243"/>
      <c r="P17" s="243"/>
      <c r="Q17" s="243"/>
      <c r="R17" s="243"/>
      <c r="S17" s="243"/>
      <c r="T17" s="243"/>
    </row>
    <row r="18" spans="2:20">
      <c r="B18" s="356"/>
      <c r="C18" s="317" t="s">
        <v>491</v>
      </c>
      <c r="D18" s="243"/>
      <c r="E18" s="243"/>
      <c r="F18" s="243"/>
      <c r="G18" s="243"/>
      <c r="H18" s="243"/>
      <c r="I18" s="243"/>
      <c r="J18" s="243"/>
      <c r="K18" s="244"/>
      <c r="L18" s="356"/>
      <c r="M18" s="317" t="s">
        <v>491</v>
      </c>
      <c r="N18" s="243"/>
      <c r="O18" s="243"/>
      <c r="P18" s="243"/>
      <c r="Q18" s="243"/>
      <c r="R18" s="243"/>
      <c r="S18" s="243"/>
      <c r="T18" s="243"/>
    </row>
    <row r="19" spans="2:20">
      <c r="B19" s="356"/>
      <c r="C19" s="317" t="s">
        <v>486</v>
      </c>
      <c r="D19" s="243"/>
      <c r="E19" s="243"/>
      <c r="F19" s="243"/>
      <c r="G19" s="243"/>
      <c r="H19" s="243"/>
      <c r="I19" s="243"/>
      <c r="J19" s="243"/>
      <c r="K19" s="244"/>
      <c r="L19" s="356"/>
      <c r="M19" s="317" t="s">
        <v>486</v>
      </c>
      <c r="N19" s="243"/>
      <c r="O19" s="243"/>
      <c r="P19" s="243"/>
      <c r="Q19" s="243"/>
      <c r="R19" s="243"/>
      <c r="S19" s="243"/>
      <c r="T19" s="243"/>
    </row>
    <row r="20" spans="2:20">
      <c r="B20" s="357"/>
      <c r="C20" s="317" t="s">
        <v>538</v>
      </c>
      <c r="D20" s="243"/>
      <c r="E20" s="243"/>
      <c r="F20" s="243"/>
      <c r="G20" s="243"/>
      <c r="H20" s="243"/>
      <c r="I20" s="243"/>
      <c r="J20" s="243"/>
      <c r="K20" s="244"/>
      <c r="L20" s="357"/>
      <c r="M20" s="317" t="s">
        <v>538</v>
      </c>
      <c r="N20" s="243"/>
      <c r="O20" s="243"/>
      <c r="P20" s="243"/>
      <c r="Q20" s="243"/>
      <c r="R20" s="243"/>
      <c r="S20" s="243"/>
      <c r="T20" s="243"/>
    </row>
    <row r="21" spans="2:20">
      <c r="B21" s="355" t="s">
        <v>500</v>
      </c>
      <c r="C21" s="317" t="s">
        <v>493</v>
      </c>
      <c r="D21" s="243"/>
      <c r="E21" s="243"/>
      <c r="F21" s="243"/>
      <c r="G21" s="243"/>
      <c r="H21" s="243"/>
      <c r="I21" s="243"/>
      <c r="J21" s="259"/>
      <c r="K21" s="244"/>
      <c r="L21" s="355" t="s">
        <v>500</v>
      </c>
      <c r="M21" s="317" t="s">
        <v>493</v>
      </c>
      <c r="N21" s="243"/>
      <c r="O21" s="243"/>
      <c r="P21" s="243"/>
      <c r="Q21" s="243"/>
      <c r="R21" s="243"/>
      <c r="S21" s="243"/>
      <c r="T21" s="243"/>
    </row>
    <row r="22" spans="2:20">
      <c r="B22" s="356"/>
      <c r="C22" s="317" t="s">
        <v>490</v>
      </c>
      <c r="D22" s="243"/>
      <c r="E22" s="259"/>
      <c r="F22" s="243"/>
      <c r="G22" s="259"/>
      <c r="H22" s="243"/>
      <c r="I22" s="243"/>
      <c r="J22" s="259"/>
      <c r="K22" s="244"/>
      <c r="L22" s="356"/>
      <c r="M22" s="317" t="s">
        <v>490</v>
      </c>
      <c r="N22" s="243"/>
      <c r="O22" s="243"/>
      <c r="P22" s="243"/>
      <c r="Q22" s="243"/>
      <c r="R22" s="243"/>
      <c r="S22" s="243"/>
      <c r="T22" s="243"/>
    </row>
    <row r="23" spans="2:20">
      <c r="B23" s="356"/>
      <c r="C23" s="317" t="s">
        <v>491</v>
      </c>
      <c r="D23" s="243"/>
      <c r="E23" s="259"/>
      <c r="F23" s="243"/>
      <c r="G23" s="259"/>
      <c r="H23" s="243"/>
      <c r="I23" s="243"/>
      <c r="J23" s="259"/>
      <c r="K23" s="244"/>
      <c r="L23" s="356"/>
      <c r="M23" s="317" t="s">
        <v>491</v>
      </c>
      <c r="N23" s="243"/>
      <c r="O23" s="243"/>
      <c r="P23" s="243"/>
      <c r="Q23" s="319"/>
      <c r="R23" s="243"/>
      <c r="S23" s="243"/>
      <c r="T23" s="243"/>
    </row>
    <row r="24" spans="2:20">
      <c r="B24" s="356"/>
      <c r="C24" s="317" t="s">
        <v>486</v>
      </c>
      <c r="D24" s="243"/>
      <c r="E24" s="259"/>
      <c r="F24" s="243"/>
      <c r="G24" s="259"/>
      <c r="H24" s="243"/>
      <c r="I24" s="243"/>
      <c r="J24" s="259"/>
      <c r="K24" s="244"/>
      <c r="L24" s="356"/>
      <c r="M24" s="317" t="s">
        <v>486</v>
      </c>
      <c r="N24" s="243"/>
      <c r="O24" s="318"/>
      <c r="P24" s="243"/>
      <c r="Q24" s="259"/>
      <c r="R24" s="243"/>
      <c r="S24" s="243"/>
      <c r="T24" s="259"/>
    </row>
    <row r="25" spans="2:20">
      <c r="B25" s="357"/>
      <c r="C25" s="317" t="s">
        <v>538</v>
      </c>
      <c r="D25" s="243"/>
      <c r="E25" s="259"/>
      <c r="F25" s="243"/>
      <c r="G25" s="259"/>
      <c r="H25" s="243"/>
      <c r="I25" s="243"/>
      <c r="J25" s="259"/>
      <c r="K25" s="244"/>
      <c r="L25" s="357"/>
      <c r="M25" s="317" t="s">
        <v>538</v>
      </c>
      <c r="N25" s="243"/>
      <c r="O25" s="318"/>
      <c r="P25" s="243"/>
      <c r="Q25" s="259"/>
      <c r="R25" s="243"/>
      <c r="S25" s="243"/>
      <c r="T25" s="259"/>
    </row>
    <row r="26" spans="2:20">
      <c r="B26" s="355" t="s">
        <v>489</v>
      </c>
      <c r="C26" s="317" t="s">
        <v>493</v>
      </c>
      <c r="D26" s="243"/>
      <c r="E26" s="259"/>
      <c r="F26" s="243"/>
      <c r="G26" s="259"/>
      <c r="H26" s="243"/>
      <c r="I26" s="243"/>
      <c r="J26" s="259"/>
      <c r="K26" s="244"/>
      <c r="L26" s="355" t="s">
        <v>489</v>
      </c>
      <c r="M26" s="317" t="s">
        <v>493</v>
      </c>
      <c r="N26" s="243"/>
      <c r="O26" s="243"/>
      <c r="P26" s="243"/>
      <c r="Q26" s="243"/>
      <c r="R26" s="243"/>
      <c r="S26" s="243"/>
      <c r="T26" s="243"/>
    </row>
    <row r="27" spans="2:20">
      <c r="B27" s="356"/>
      <c r="C27" s="317" t="s">
        <v>490</v>
      </c>
      <c r="D27" s="243"/>
      <c r="E27" s="259"/>
      <c r="F27" s="243"/>
      <c r="G27" s="259"/>
      <c r="H27" s="243"/>
      <c r="I27" s="243"/>
      <c r="J27" s="259"/>
      <c r="K27" s="244"/>
      <c r="L27" s="356"/>
      <c r="M27" s="317" t="s">
        <v>490</v>
      </c>
      <c r="N27" s="243"/>
      <c r="O27" s="243"/>
      <c r="P27" s="243"/>
      <c r="Q27" s="243"/>
      <c r="R27" s="243"/>
      <c r="S27" s="243"/>
      <c r="T27" s="243"/>
    </row>
    <row r="28" spans="2:20">
      <c r="B28" s="356"/>
      <c r="C28" s="317" t="s">
        <v>491</v>
      </c>
      <c r="D28" s="243"/>
      <c r="E28" s="259"/>
      <c r="F28" s="243"/>
      <c r="G28" s="259"/>
      <c r="H28" s="243"/>
      <c r="I28" s="243"/>
      <c r="J28" s="259"/>
      <c r="K28" s="244"/>
      <c r="L28" s="356"/>
      <c r="M28" s="317" t="s">
        <v>491</v>
      </c>
      <c r="N28" s="243"/>
      <c r="O28" s="243"/>
      <c r="P28" s="243"/>
      <c r="Q28" s="243"/>
      <c r="R28" s="243"/>
      <c r="S28" s="243"/>
      <c r="T28" s="243"/>
    </row>
    <row r="29" spans="2:20">
      <c r="B29" s="356"/>
      <c r="C29" s="317" t="s">
        <v>486</v>
      </c>
      <c r="D29" s="243"/>
      <c r="E29" s="259"/>
      <c r="F29" s="243"/>
      <c r="G29" s="259"/>
      <c r="H29" s="243"/>
      <c r="I29" s="318"/>
      <c r="J29" s="259"/>
      <c r="K29" s="244"/>
      <c r="L29" s="356"/>
      <c r="M29" s="317" t="s">
        <v>486</v>
      </c>
      <c r="N29" s="243"/>
      <c r="O29" s="243"/>
      <c r="P29" s="243"/>
      <c r="Q29" s="243"/>
      <c r="R29" s="243"/>
      <c r="S29" s="243"/>
      <c r="T29" s="243"/>
    </row>
    <row r="30" spans="2:20">
      <c r="B30" s="357"/>
      <c r="C30" s="317" t="s">
        <v>538</v>
      </c>
      <c r="D30" s="243"/>
      <c r="E30" s="259"/>
      <c r="F30" s="243"/>
      <c r="G30" s="259"/>
      <c r="H30" s="243"/>
      <c r="I30" s="318"/>
      <c r="J30" s="259"/>
      <c r="K30" s="244"/>
      <c r="L30" s="357"/>
      <c r="M30" s="317" t="s">
        <v>538</v>
      </c>
      <c r="N30" s="243"/>
      <c r="O30" s="243"/>
      <c r="P30" s="243"/>
      <c r="Q30" s="243"/>
      <c r="R30" s="243"/>
      <c r="S30" s="243"/>
      <c r="T30" s="243"/>
    </row>
    <row r="31" spans="2:20">
      <c r="B31" s="355" t="s">
        <v>501</v>
      </c>
      <c r="C31" s="317" t="s">
        <v>493</v>
      </c>
      <c r="D31" s="243"/>
      <c r="E31" s="259"/>
      <c r="F31" s="243"/>
      <c r="G31" s="259"/>
      <c r="H31" s="243"/>
      <c r="I31" s="243"/>
      <c r="J31" s="259"/>
      <c r="K31" s="244"/>
      <c r="L31" s="355" t="s">
        <v>502</v>
      </c>
      <c r="M31" s="317" t="s">
        <v>493</v>
      </c>
      <c r="N31" s="243"/>
      <c r="O31" s="243"/>
      <c r="P31" s="243"/>
      <c r="Q31" s="243"/>
      <c r="R31" s="243"/>
      <c r="S31" s="243"/>
      <c r="T31" s="243"/>
    </row>
    <row r="32" spans="2:20">
      <c r="B32" s="356"/>
      <c r="C32" s="317" t="s">
        <v>490</v>
      </c>
      <c r="D32" s="243"/>
      <c r="E32" s="259"/>
      <c r="F32" s="243"/>
      <c r="G32" s="259"/>
      <c r="H32" s="243"/>
      <c r="I32" s="243"/>
      <c r="J32" s="259"/>
      <c r="K32" s="244"/>
      <c r="L32" s="356"/>
      <c r="M32" s="317" t="s">
        <v>490</v>
      </c>
      <c r="N32" s="243"/>
      <c r="O32" s="243"/>
      <c r="P32" s="243"/>
      <c r="Q32" s="243"/>
      <c r="R32" s="243"/>
      <c r="S32" s="243"/>
      <c r="T32" s="243"/>
    </row>
    <row r="33" spans="2:20">
      <c r="B33" s="356"/>
      <c r="C33" s="317" t="s">
        <v>491</v>
      </c>
      <c r="D33" s="243"/>
      <c r="E33" s="318"/>
      <c r="F33" s="243"/>
      <c r="G33" s="259"/>
      <c r="H33" s="243"/>
      <c r="I33" s="243"/>
      <c r="J33" s="259"/>
      <c r="K33" s="244"/>
      <c r="L33" s="356"/>
      <c r="M33" s="317" t="s">
        <v>491</v>
      </c>
      <c r="N33" s="243"/>
      <c r="O33" s="243"/>
      <c r="P33" s="243"/>
      <c r="Q33" s="243"/>
      <c r="R33" s="243"/>
      <c r="S33" s="243"/>
      <c r="T33" s="243"/>
    </row>
    <row r="34" spans="2:20">
      <c r="B34" s="356"/>
      <c r="C34" s="317" t="s">
        <v>486</v>
      </c>
      <c r="D34" s="243"/>
      <c r="E34" s="259"/>
      <c r="F34" s="243"/>
      <c r="G34" s="259"/>
      <c r="H34" s="243"/>
      <c r="I34" s="318"/>
      <c r="J34" s="259"/>
      <c r="K34" s="244"/>
      <c r="L34" s="356"/>
      <c r="M34" s="317" t="s">
        <v>486</v>
      </c>
      <c r="N34" s="243"/>
      <c r="O34" s="243"/>
      <c r="P34" s="243"/>
      <c r="Q34" s="259"/>
      <c r="R34" s="243"/>
      <c r="S34" s="243"/>
      <c r="T34" s="259"/>
    </row>
    <row r="35" spans="2:20">
      <c r="B35" s="357"/>
      <c r="C35" s="317" t="s">
        <v>538</v>
      </c>
      <c r="D35" s="243"/>
      <c r="E35" s="259"/>
      <c r="F35" s="243"/>
      <c r="G35" s="259"/>
      <c r="H35" s="243"/>
      <c r="I35" s="318"/>
      <c r="J35" s="259"/>
      <c r="K35" s="244"/>
      <c r="L35" s="357"/>
      <c r="M35" s="317" t="s">
        <v>538</v>
      </c>
      <c r="N35" s="243"/>
      <c r="O35" s="243"/>
      <c r="P35" s="243"/>
      <c r="Q35" s="259"/>
      <c r="R35" s="243"/>
      <c r="S35" s="243"/>
      <c r="T35" s="259"/>
    </row>
    <row r="36" spans="2:20">
      <c r="B36" s="355" t="s">
        <v>492</v>
      </c>
      <c r="C36" s="317" t="s">
        <v>493</v>
      </c>
      <c r="D36" s="243"/>
      <c r="E36" s="243"/>
      <c r="F36" s="243"/>
      <c r="G36" s="243"/>
      <c r="H36" s="243"/>
      <c r="I36" s="243"/>
      <c r="J36" s="259"/>
      <c r="K36" s="244"/>
      <c r="L36" s="355" t="s">
        <v>492</v>
      </c>
      <c r="M36" s="317" t="s">
        <v>493</v>
      </c>
      <c r="N36" s="243"/>
      <c r="O36" s="243"/>
      <c r="P36" s="243"/>
      <c r="Q36" s="243"/>
      <c r="R36" s="243"/>
      <c r="S36" s="243"/>
      <c r="T36" s="243"/>
    </row>
    <row r="37" spans="2:20">
      <c r="B37" s="356"/>
      <c r="C37" s="317" t="s">
        <v>490</v>
      </c>
      <c r="D37" s="243"/>
      <c r="E37" s="243"/>
      <c r="F37" s="243"/>
      <c r="G37" s="243"/>
      <c r="H37" s="243"/>
      <c r="I37" s="243"/>
      <c r="J37" s="259"/>
      <c r="K37" s="244"/>
      <c r="L37" s="356"/>
      <c r="M37" s="317" t="s">
        <v>490</v>
      </c>
      <c r="N37" s="243"/>
      <c r="O37" s="243"/>
      <c r="P37" s="243"/>
      <c r="Q37" s="243"/>
      <c r="R37" s="243"/>
      <c r="S37" s="243"/>
      <c r="T37" s="243"/>
    </row>
    <row r="38" spans="2:20">
      <c r="B38" s="356"/>
      <c r="C38" s="317" t="s">
        <v>491</v>
      </c>
      <c r="D38" s="243"/>
      <c r="E38" s="243"/>
      <c r="F38" s="243"/>
      <c r="G38" s="243"/>
      <c r="H38" s="243"/>
      <c r="I38" s="243"/>
      <c r="J38" s="243"/>
      <c r="K38" s="244"/>
      <c r="L38" s="356"/>
      <c r="M38" s="317" t="s">
        <v>491</v>
      </c>
      <c r="N38" s="243"/>
      <c r="O38" s="243"/>
      <c r="P38" s="243"/>
      <c r="Q38" s="243"/>
      <c r="R38" s="243"/>
      <c r="S38" s="243"/>
      <c r="T38" s="243"/>
    </row>
    <row r="39" spans="2:20">
      <c r="B39" s="356"/>
      <c r="C39" s="317" t="s">
        <v>486</v>
      </c>
      <c r="D39" s="243"/>
      <c r="E39" s="243"/>
      <c r="F39" s="243"/>
      <c r="G39" s="243"/>
      <c r="H39" s="243"/>
      <c r="I39" s="318"/>
      <c r="J39" s="243"/>
      <c r="K39" s="244"/>
      <c r="L39" s="356"/>
      <c r="M39" s="317" t="s">
        <v>486</v>
      </c>
      <c r="N39" s="243"/>
      <c r="O39" s="243"/>
      <c r="P39" s="243"/>
      <c r="Q39" s="243"/>
      <c r="R39" s="243"/>
      <c r="S39" s="243"/>
      <c r="T39" s="259"/>
    </row>
    <row r="40" spans="2:20">
      <c r="B40" s="357"/>
      <c r="C40" s="317" t="s">
        <v>538</v>
      </c>
      <c r="D40" s="243"/>
      <c r="E40" s="243"/>
      <c r="F40" s="243"/>
      <c r="G40" s="243"/>
      <c r="H40" s="243"/>
      <c r="I40" s="318"/>
      <c r="J40" s="243"/>
      <c r="K40" s="244"/>
      <c r="L40" s="357"/>
      <c r="M40" s="317" t="s">
        <v>538</v>
      </c>
      <c r="N40" s="243"/>
      <c r="O40" s="243"/>
      <c r="P40" s="243"/>
      <c r="Q40" s="243"/>
      <c r="R40" s="243"/>
      <c r="S40" s="243"/>
      <c r="T40" s="259"/>
    </row>
    <row r="41" spans="2:20">
      <c r="B41" s="360" t="s">
        <v>525</v>
      </c>
      <c r="C41" s="320" t="s">
        <v>493</v>
      </c>
      <c r="D41" s="259"/>
      <c r="E41" s="259"/>
      <c r="F41" s="259"/>
      <c r="G41" s="259"/>
      <c r="H41" s="259"/>
      <c r="I41" s="259"/>
      <c r="J41" s="259"/>
      <c r="K41" s="244"/>
      <c r="L41" s="355" t="s">
        <v>525</v>
      </c>
      <c r="M41" s="317" t="s">
        <v>493</v>
      </c>
      <c r="N41" s="243"/>
      <c r="O41" s="243"/>
      <c r="P41" s="243"/>
      <c r="Q41" s="243"/>
      <c r="R41" s="243"/>
      <c r="S41" s="243"/>
      <c r="T41" s="243"/>
    </row>
    <row r="42" spans="2:20">
      <c r="B42" s="361"/>
      <c r="C42" s="320" t="s">
        <v>490</v>
      </c>
      <c r="D42" s="259"/>
      <c r="E42" s="259"/>
      <c r="F42" s="259"/>
      <c r="G42" s="259"/>
      <c r="H42" s="259"/>
      <c r="I42" s="259"/>
      <c r="J42" s="259"/>
      <c r="K42" s="244"/>
      <c r="L42" s="356"/>
      <c r="M42" s="317" t="s">
        <v>490</v>
      </c>
      <c r="N42" s="243"/>
      <c r="O42" s="243"/>
      <c r="P42" s="243"/>
      <c r="Q42" s="243"/>
      <c r="R42" s="243"/>
      <c r="S42" s="243"/>
      <c r="T42" s="243"/>
    </row>
    <row r="43" spans="2:20">
      <c r="B43" s="361"/>
      <c r="C43" s="320" t="s">
        <v>491</v>
      </c>
      <c r="D43" s="259"/>
      <c r="E43" s="259"/>
      <c r="F43" s="259"/>
      <c r="G43" s="259"/>
      <c r="H43" s="259"/>
      <c r="I43" s="259"/>
      <c r="J43" s="259"/>
      <c r="K43" s="244"/>
      <c r="L43" s="356"/>
      <c r="M43" s="317" t="s">
        <v>491</v>
      </c>
      <c r="N43" s="243"/>
      <c r="O43" s="243"/>
      <c r="P43" s="243"/>
      <c r="Q43" s="243"/>
      <c r="R43" s="243"/>
      <c r="S43" s="243"/>
      <c r="T43" s="243"/>
    </row>
    <row r="44" spans="2:20">
      <c r="B44" s="361"/>
      <c r="C44" s="320" t="s">
        <v>486</v>
      </c>
      <c r="D44" s="259"/>
      <c r="E44" s="259"/>
      <c r="F44" s="259"/>
      <c r="G44" s="320"/>
      <c r="H44" s="259"/>
      <c r="I44" s="318"/>
      <c r="J44" s="320"/>
      <c r="K44" s="240"/>
      <c r="L44" s="356"/>
      <c r="M44" s="317" t="s">
        <v>486</v>
      </c>
      <c r="N44" s="243"/>
      <c r="O44" s="243"/>
      <c r="P44" s="243"/>
      <c r="Q44" s="259"/>
      <c r="R44" s="243"/>
      <c r="S44" s="243"/>
      <c r="T44" s="243"/>
    </row>
    <row r="45" spans="2:20">
      <c r="B45" s="362"/>
      <c r="C45" s="317" t="s">
        <v>538</v>
      </c>
      <c r="D45" s="259"/>
      <c r="E45" s="259"/>
      <c r="F45" s="259"/>
      <c r="G45" s="320"/>
      <c r="H45" s="259"/>
      <c r="I45" s="318"/>
      <c r="J45" s="320"/>
      <c r="K45" s="240"/>
      <c r="L45" s="357"/>
      <c r="M45" s="317" t="s">
        <v>538</v>
      </c>
      <c r="N45" s="243"/>
      <c r="O45" s="243"/>
      <c r="P45" s="243"/>
      <c r="Q45" s="259"/>
      <c r="R45" s="243"/>
      <c r="S45" s="243"/>
      <c r="T45" s="243"/>
    </row>
    <row r="46" spans="2:20">
      <c r="B46" s="360" t="s">
        <v>526</v>
      </c>
      <c r="C46" s="320" t="s">
        <v>493</v>
      </c>
      <c r="D46" s="259"/>
      <c r="E46" s="259"/>
      <c r="F46" s="259"/>
      <c r="G46" s="259"/>
      <c r="H46" s="243"/>
      <c r="I46" s="243"/>
      <c r="J46" s="243"/>
      <c r="K46" s="240"/>
      <c r="L46" s="355" t="s">
        <v>526</v>
      </c>
      <c r="M46" s="317" t="s">
        <v>493</v>
      </c>
      <c r="N46" s="243"/>
      <c r="O46" s="243"/>
      <c r="P46" s="243"/>
      <c r="Q46" s="243"/>
      <c r="R46" s="243"/>
      <c r="S46" s="243"/>
      <c r="T46" s="243"/>
    </row>
    <row r="47" spans="2:20">
      <c r="B47" s="361"/>
      <c r="C47" s="320" t="s">
        <v>490</v>
      </c>
      <c r="D47" s="259"/>
      <c r="E47" s="259"/>
      <c r="F47" s="259"/>
      <c r="G47" s="259"/>
      <c r="H47" s="243"/>
      <c r="I47" s="243"/>
      <c r="J47" s="243"/>
      <c r="K47" s="240"/>
      <c r="L47" s="356"/>
      <c r="M47" s="317" t="s">
        <v>490</v>
      </c>
      <c r="N47" s="243"/>
      <c r="O47" s="243"/>
      <c r="P47" s="243"/>
      <c r="Q47" s="243"/>
      <c r="R47" s="243"/>
      <c r="S47" s="243"/>
      <c r="T47" s="243"/>
    </row>
    <row r="48" spans="2:20">
      <c r="B48" s="361"/>
      <c r="C48" s="320" t="s">
        <v>491</v>
      </c>
      <c r="D48" s="259"/>
      <c r="E48" s="259"/>
      <c r="F48" s="259"/>
      <c r="G48" s="259"/>
      <c r="H48" s="243"/>
      <c r="I48" s="243"/>
      <c r="J48" s="243"/>
      <c r="K48" s="240"/>
      <c r="L48" s="356"/>
      <c r="M48" s="317" t="s">
        <v>491</v>
      </c>
      <c r="N48" s="243"/>
      <c r="O48" s="243"/>
      <c r="P48" s="243"/>
      <c r="Q48" s="243"/>
      <c r="R48" s="243"/>
      <c r="S48" s="243"/>
      <c r="T48" s="243"/>
    </row>
    <row r="49" spans="2:20">
      <c r="B49" s="361"/>
      <c r="C49" s="320" t="s">
        <v>486</v>
      </c>
      <c r="D49" s="259"/>
      <c r="E49" s="259"/>
      <c r="F49" s="259"/>
      <c r="G49" s="320"/>
      <c r="H49" s="243"/>
      <c r="I49" s="243"/>
      <c r="J49" s="320"/>
      <c r="K49" s="240"/>
      <c r="L49" s="356"/>
      <c r="M49" s="317" t="s">
        <v>486</v>
      </c>
      <c r="N49" s="243"/>
      <c r="O49" s="243"/>
      <c r="P49" s="243"/>
      <c r="Q49" s="259"/>
      <c r="R49" s="243"/>
      <c r="S49" s="243"/>
      <c r="T49" s="243"/>
    </row>
    <row r="50" spans="2:20">
      <c r="B50" s="362"/>
      <c r="C50" s="317" t="s">
        <v>538</v>
      </c>
      <c r="D50" s="317"/>
      <c r="E50" s="317"/>
      <c r="F50" s="317"/>
      <c r="G50" s="317"/>
      <c r="H50" s="317"/>
      <c r="I50" s="317"/>
      <c r="J50" s="317"/>
      <c r="K50" s="240"/>
      <c r="L50" s="357"/>
      <c r="M50" s="317" t="s">
        <v>538</v>
      </c>
      <c r="N50" s="321"/>
      <c r="O50" s="321"/>
      <c r="P50" s="321"/>
      <c r="Q50" s="321"/>
      <c r="R50" s="321"/>
      <c r="S50" s="321"/>
      <c r="T50" s="321"/>
    </row>
  </sheetData>
  <mergeCells count="20">
    <mergeCell ref="B46:B50"/>
    <mergeCell ref="L46:L50"/>
    <mergeCell ref="L31:L35"/>
    <mergeCell ref="B36:B40"/>
    <mergeCell ref="L36:L40"/>
    <mergeCell ref="B41:B45"/>
    <mergeCell ref="L41:L45"/>
    <mergeCell ref="B31:B35"/>
    <mergeCell ref="C4:C5"/>
    <mergeCell ref="M4:M5"/>
    <mergeCell ref="L6:L10"/>
    <mergeCell ref="L11:L15"/>
    <mergeCell ref="L16:L20"/>
    <mergeCell ref="L21:L25"/>
    <mergeCell ref="L26:L30"/>
    <mergeCell ref="B6:B10"/>
    <mergeCell ref="B11:B15"/>
    <mergeCell ref="B16:B20"/>
    <mergeCell ref="B21:B25"/>
    <mergeCell ref="B26:B3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Home</vt:lpstr>
      <vt:lpstr>Margin calculation</vt:lpstr>
      <vt:lpstr>Costs Input</vt:lpstr>
      <vt:lpstr>Product list</vt:lpstr>
      <vt:lpstr>Parameters</vt:lpstr>
      <vt:lpstr>BULRIC Output</vt:lpstr>
      <vt:lpstr>Results</vt:lpstr>
      <vt:lpstr>Portfolio selection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ATN</dc:creator>
  <cp:lastModifiedBy>HAKOM</cp:lastModifiedBy>
  <cp:lastPrinted>2015-12-11T12:47:19Z</cp:lastPrinted>
  <dcterms:created xsi:type="dcterms:W3CDTF">2014-06-06T14:47:52Z</dcterms:created>
  <dcterms:modified xsi:type="dcterms:W3CDTF">2018-12-14T13:08:34Z</dcterms:modified>
</cp:coreProperties>
</file>